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ily Revenue" sheetId="2" state="visible" r:id="rId2"/>
    <sheet xmlns:r="http://schemas.openxmlformats.org/officeDocument/2006/relationships" name="Setup &amp; Instructions" sheetId="3" state="visible" r:id="rId3"/>
  </sheets>
  <definedNames>
    <definedName name="_xlnm.Print_Area" localSheetId="0">'Dashboard'!$A$1:$R$40</definedName>
    <definedName name="_xlnm._FilterDatabase" localSheetId="1" hidden="1">'Daily Revenue'!$A$3:$AG$253</definedName>
    <definedName name="_xlnm.Print_Area" localSheetId="2">'Setup &amp; Instructions'!$A$1:$H$22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i val="1"/>
      <color rgb="00FFFFFF"/>
      <sz val="11"/>
    </font>
    <font>
      <name val="Calibri"/>
      <b val="1"/>
      <color rgb="00C73939"/>
      <sz val="10"/>
    </font>
    <font>
      <name val="Calibri"/>
      <b val="1"/>
      <color rgb="0017324D"/>
      <sz val="15"/>
    </font>
  </fonts>
  <fills count="10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FFFFFF"/>
      </patternFill>
    </fill>
    <fill>
      <patternFill patternType="solid">
        <fgColor rgb="00E7F1F4"/>
      </patternFill>
    </fill>
    <fill>
      <patternFill patternType="solid">
        <fgColor rgb="00E7ECEF"/>
      </patternFill>
    </fill>
    <fill>
      <patternFill patternType="solid">
        <fgColor rgb="00F7DADA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/>
    </xf>
    <xf numFmtId="0" fontId="3" fillId="4" borderId="1" pivotButton="0" quotePrefix="0" xfId="0"/>
    <xf numFmtId="164" fontId="4" fillId="5" borderId="1" pivotButton="0" quotePrefix="0" xfId="0"/>
    <xf numFmtId="0" fontId="4" fillId="5" borderId="1" pivotButton="0" quotePrefix="0" xfId="0"/>
    <xf numFmtId="0" fontId="4" fillId="8" borderId="1" pivotButton="0" quotePrefix="0" xfId="0"/>
    <xf numFmtId="0" fontId="6" fillId="9" borderId="1" pivotButton="0" quotePrefix="0" xfId="0"/>
    <xf numFmtId="0" fontId="2" fillId="3" borderId="0" pivotButton="0" quotePrefix="0" xfId="0"/>
    <xf numFmtId="165" fontId="7" fillId="6" borderId="1" pivotButton="0" quotePrefix="0" xfId="0"/>
    <xf numFmtId="3" fontId="7" fillId="6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0" fillId="6" borderId="1" pivotButton="0" quotePrefix="0" xfId="0"/>
    <xf numFmtId="165" fontId="0" fillId="6" borderId="1" pivotButton="0" quotePrefix="0" xfId="0"/>
    <xf numFmtId="166" fontId="0" fillId="6" borderId="1" pivotButton="0" quotePrefix="0" xfId="0"/>
    <xf numFmtId="166" fontId="7" fillId="6" borderId="1" pivotButton="0" quotePrefix="0" xfId="0"/>
    <xf numFmtId="0" fontId="0" fillId="0" borderId="1" applyAlignment="1" pivotButton="0" quotePrefix="0" xfId="0">
      <alignment horizontal="left" vertical="top" wrapText="1"/>
    </xf>
    <xf numFmtId="0" fontId="3" fillId="8" borderId="1" pivotButton="0" quotePrefix="0" xfId="0"/>
    <xf numFmtId="165" fontId="6" fillId="9" borderId="1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2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top" wrapText="1"/>
    </xf>
    <xf numFmtId="0" fontId="4" fillId="7" borderId="1" pivotButton="0" quotePrefix="0" xfId="0"/>
    <xf numFmtId="3" fontId="4" fillId="5" borderId="1" pivotButton="0" quotePrefix="0" xfId="0"/>
    <xf numFmtId="165" fontId="4" fillId="5" borderId="1" pivotButton="0" quotePrefix="0" xfId="0"/>
    <xf numFmtId="165" fontId="4" fillId="7" borderId="1" pivotButton="0" quotePrefix="0" xfId="0"/>
    <xf numFmtId="166" fontId="4" fillId="7" borderId="1" pivotButton="0" quotePrefix="0" xfId="0"/>
    <xf numFmtId="0" fontId="4" fillId="5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  <xf numFmtId="166" fontId="4" fillId="5" borderId="1" pivotButton="0" quotePrefix="0" xfId="0"/>
    <xf numFmtId="0" fontId="3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64" fontId="4" fillId="5" borderId="1" pivotButton="0" quotePrefix="0" xfId="0"/>
    <xf numFmtId="166" fontId="0" fillId="4" borderId="1" pivotButton="0" quotePrefix="0" xfId="0"/>
    <xf numFmtId="166" fontId="0" fillId="6" borderId="1" pivotButton="0" quotePrefix="0" xfId="0"/>
    <xf numFmtId="166" fontId="7" fillId="6" borderId="1" pivotButton="0" quotePrefix="0" xfId="0"/>
    <xf numFmtId="164" fontId="0" fillId="0" borderId="0" pivotButton="0" quotePrefix="0" xfId="0"/>
    <xf numFmtId="166" fontId="4" fillId="7" borderId="1" pivotButton="0" quotePrefix="0" xfId="0"/>
    <xf numFmtId="166" fontId="4" fillId="5" borderId="1" pivotButton="0" quotePrefix="0" xfId="0"/>
  </cellXfs>
  <cellStyles count="1">
    <cellStyle name="Normal" xfId="0" builtinId="0" hidden="0"/>
  </cellStyles>
  <dxfs count="3">
    <dxf>
      <font>
        <name val="Calibri"/>
        <b val="1"/>
        <color rgb="00147D64"/>
        <sz val="10"/>
      </font>
      <fill>
        <patternFill patternType="solid">
          <fgColor rgb="00D9EDE7"/>
        </patternFill>
      </fill>
    </dxf>
    <dxf>
      <font>
        <name val="Calibri"/>
        <b val="1"/>
        <color rgb="00E6A23C"/>
        <sz val="10"/>
      </font>
      <fill>
        <patternFill patternType="solid">
          <fgColor rgb="00FCE8C3"/>
        </patternFill>
      </fill>
    </dxf>
    <dxf>
      <font>
        <name val="Calibri"/>
        <b val="1"/>
        <color rgb="00C73939"/>
        <sz val="10"/>
      </font>
      <fill>
        <patternFill patternType="solid">
          <fgColor rgb="00F7DA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Revenue vs. Budget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'Dashboard'!B29</f>
            </strRef>
          </tx>
          <spPr>
            <a:ln xmlns:a="http://schemas.openxmlformats.org/drawingml/2006/main" w="28575">
              <a:solidFill>
                <a:srgbClr val="2B5D7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'Dashboard'!$A$30:$A$39</f>
            </numRef>
          </cat>
          <val>
            <numRef>
              <f>'Dashboard'!$B$30:$B$39</f>
            </numRef>
          </val>
        </ser>
        <ser>
          <idx val="1"/>
          <order val="1"/>
          <tx>
            <strRef>
              <f>'Dashboard'!C29</f>
            </strRef>
          </tx>
          <spPr>
            <a:ln xmlns:a="http://schemas.openxmlformats.org/drawingml/2006/main" w="28575">
              <a:solidFill>
                <a:srgbClr val="D8B15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'Dashboard'!$A$30:$A$39</f>
            </numRef>
          </cat>
          <val>
            <numRef>
              <f>'Dashboard'!$C$30:$C$39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Operating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Mix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'Dashboard'!H8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'Dashboard'!$G$9:$G$17</f>
            </numRef>
          </cat>
          <val>
            <numRef>
              <f>'Dashboard'!$H$9:$H$17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Department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58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580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Daily" displayName="tblDaily" ref="A3:AG253" headerRowCount="1">
  <autoFilter ref="A3:AG253"/>
  <tableColumns count="33">
    <tableColumn id="1" name="Date"/>
    <tableColumn id="2" name="Day"/>
    <tableColumn id="3" name="Reporting Status"/>
    <tableColumn id="4" name="Available Rooms"/>
    <tableColumn id="5" name="Rooms Sold"/>
    <tableColumn id="6" name="Total Guests"/>
    <tableColumn id="7" name="Rooms Revenue"/>
    <tableColumn id="8" name="Food &amp; Beverage Revenue"/>
    <tableColumn id="9" name="Spa Revenue"/>
    <tableColumn id="10" name="Golf Revenue"/>
    <tableColumn id="11" name="Retail Revenue"/>
    <tableColumn id="12" name="Activities Revenue"/>
    <tableColumn id="13" name="Events &amp; Venue Revenue"/>
    <tableColumn id="14" name="Other Revenue"/>
    <tableColumn id="15" name="Service Charges"/>
    <tableColumn id="16" name="Discounts &amp; Refunds"/>
    <tableColumn id="17" name="Gross Revenue"/>
    <tableColumn id="18" name="Net Revenue"/>
    <tableColumn id="19" name="Budget Revenue"/>
    <tableColumn id="20" name="Revenue Variance"/>
    <tableColumn id="21" name="Revenue Variance %"/>
    <tableColumn id="22" name="Prior-Year Revenue"/>
    <tableColumn id="23" name="Year-over-Year Change"/>
    <tableColumn id="24" name="Year-over-Year Change %"/>
    <tableColumn id="25" name="Occupancy"/>
    <tableColumn id="26" name="ADR"/>
    <tableColumn id="27" name="RevPAR"/>
    <tableColumn id="28" name="TRevPAR"/>
    <tableColumn id="29" name="Occupancy Status"/>
    <tableColumn id="30" name="Primary Demand Driver"/>
    <tableColumn id="31" name="Group or Event Note"/>
    <tableColumn id="32" name="Manager Notes"/>
    <tableColumn id="33" name="Operational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70" zoomScaleNormal="7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19" customWidth="1" min="2" max="2"/>
    <col width="3" customWidth="1" min="3" max="3"/>
    <col width="22" customWidth="1" min="4" max="4"/>
    <col width="20" customWidth="1" min="5" max="5"/>
    <col width="24" customWidth="1" min="6" max="6"/>
    <col width="27" customWidth="1" min="7" max="7"/>
    <col width="19" customWidth="1" min="8" max="8"/>
    <col width="17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32" customHeight="1">
      <c r="A1" s="1" t="inlineStr">
        <is>
          <t>Resort Revenue Dashboard</t>
        </is>
      </c>
    </row>
    <row r="2">
      <c r="A2" s="2" t="inlineStr">
        <is>
          <t>Daily revenue, budget, prior-year, and operating performance</t>
        </is>
      </c>
    </row>
    <row r="3"/>
    <row r="4">
      <c r="A4" s="3" t="inlineStr">
        <is>
          <t>Start Date</t>
        </is>
      </c>
      <c r="B4" s="38" t="n">
        <v>46023</v>
      </c>
      <c r="D4" s="3" t="inlineStr">
        <is>
          <t>Resort Name</t>
        </is>
      </c>
      <c r="E4" s="5" t="inlineStr">
        <is>
          <t>Pine Ridge Resort &amp; Spa</t>
        </is>
      </c>
    </row>
    <row r="5">
      <c r="A5" s="3" t="inlineStr">
        <is>
          <t>End Date</t>
        </is>
      </c>
      <c r="B5" s="38" t="n">
        <v>46032</v>
      </c>
      <c r="D5" s="3" t="inlineStr">
        <is>
          <t>Reporting Basis</t>
        </is>
      </c>
      <c r="E5" s="6" t="inlineStr">
        <is>
          <t>Net revenue before tax</t>
        </is>
      </c>
    </row>
    <row r="6">
      <c r="A6" s="3" t="inlineStr">
        <is>
          <t>Reporting Alert</t>
        </is>
      </c>
      <c r="B6" s="7">
        <f>IFERROR(IF(B5&lt;B4,"Check reporting dates",""),"")</f>
        <v/>
      </c>
    </row>
    <row r="7"/>
    <row r="8">
      <c r="A8" s="8" t="inlineStr">
        <is>
          <t>Revenue Performance</t>
        </is>
      </c>
      <c r="D8" s="8" t="inlineStr">
        <is>
          <t>Operating Performance</t>
        </is>
      </c>
      <c r="G8" s="8" t="inlineStr">
        <is>
          <t>Department Revenue Summary</t>
        </is>
      </c>
      <c r="H8" s="8" t="inlineStr">
        <is>
          <t>Revenue</t>
        </is>
      </c>
      <c r="I8" s="8" t="inlineStr">
        <is>
          <t>Revenue Mix %</t>
        </is>
      </c>
    </row>
    <row r="9">
      <c r="A9" s="3" t="inlineStr">
        <is>
          <t>Actual Net Revenue</t>
        </is>
      </c>
      <c r="B9" s="9">
        <f>IFERROR(SUMIFS('Daily Revenue'!$R$4:$R$253,'Daily Revenue'!$A$4:$A$253,"&gt;="&amp;$B$4,'Daily Revenue'!$A$4:$A$253,"&lt;="&amp;$B$5),0)</f>
        <v/>
      </c>
      <c r="D9" s="3" t="inlineStr">
        <is>
          <t>Rooms Sold</t>
        </is>
      </c>
      <c r="E9" s="10">
        <f>IFERROR(SUMIFS('Daily Revenue'!$E$4:$E$253,'Daily Revenue'!$A$4:$A$253,"&gt;="&amp;$B$4,'Daily Revenue'!$A$4:$A$253,"&lt;="&amp;$B$5),0)</f>
        <v/>
      </c>
      <c r="G9" s="11" t="inlineStr">
        <is>
          <t>Rooms</t>
        </is>
      </c>
      <c r="H9" s="12">
        <f>IFERROR(SUMIFS('Daily Revenue'!$G$4:$G$253,'Daily Revenue'!$A$4:$A$253,"&gt;="&amp;$B$4,'Daily Revenue'!$A$4:$A$253,"&lt;="&amp;$B$5),0)</f>
        <v/>
      </c>
      <c r="I9" s="39">
        <f>IFERROR(H9/SUM($H$9:$H$17),0)</f>
        <v/>
      </c>
    </row>
    <row r="10">
      <c r="A10" s="3" t="inlineStr">
        <is>
          <t>Budget Revenue</t>
        </is>
      </c>
      <c r="B10" s="9">
        <f>IFERROR(SUMIFS('Daily Revenue'!$S$4:$S$253,'Daily Revenue'!$A$4:$A$253,"&gt;="&amp;$B$4,'Daily Revenue'!$A$4:$A$253,"&lt;="&amp;$B$5),0)</f>
        <v/>
      </c>
      <c r="D10" s="3" t="inlineStr">
        <is>
          <t>Available Rooms</t>
        </is>
      </c>
      <c r="E10" s="10">
        <f>IFERROR(SUMIFS('Daily Revenue'!$D$4:$D$253,'Daily Revenue'!$A$4:$A$253,"&gt;="&amp;$B$4,'Daily Revenue'!$A$4:$A$253,"&lt;="&amp;$B$5),0)</f>
        <v/>
      </c>
      <c r="G10" s="14" t="inlineStr">
        <is>
          <t>Food &amp; Beverage</t>
        </is>
      </c>
      <c r="H10" s="15">
        <f>IFERROR(SUMIFS('Daily Revenue'!$H$4:$H$253,'Daily Revenue'!$A$4:$A$253,"&gt;="&amp;$B$4,'Daily Revenue'!$A$4:$A$253,"&lt;="&amp;$B$5),0)</f>
        <v/>
      </c>
      <c r="I10" s="40">
        <f>IFERROR(H10/SUM($H$9:$H$17),0)</f>
        <v/>
      </c>
    </row>
    <row r="11">
      <c r="A11" s="3" t="inlineStr">
        <is>
          <t>Revenue Variance</t>
        </is>
      </c>
      <c r="B11" s="9">
        <f>IFERROR(B9-B10,0)</f>
        <v/>
      </c>
      <c r="D11" s="3" t="inlineStr">
        <is>
          <t>Occupancy</t>
        </is>
      </c>
      <c r="E11" s="41">
        <f>IFERROR(E9/E10,0)</f>
        <v/>
      </c>
      <c r="F11" s="18">
        <f>IFERROR(IF(E11&gt;='Setup &amp; Instructions'!$B$5,"On or above target","Below target"),"")</f>
        <v/>
      </c>
      <c r="G11" s="11" t="inlineStr">
        <is>
          <t>Spa</t>
        </is>
      </c>
      <c r="H11" s="12">
        <f>IFERROR(SUMIFS('Daily Revenue'!$I$4:$I$253,'Daily Revenue'!$A$4:$A$253,"&gt;="&amp;$B$4,'Daily Revenue'!$A$4:$A$253,"&lt;="&amp;$B$5),0)</f>
        <v/>
      </c>
      <c r="I11" s="39">
        <f>IFERROR(H11/SUM($H$9:$H$17),0)</f>
        <v/>
      </c>
    </row>
    <row r="12">
      <c r="A12" s="3" t="inlineStr">
        <is>
          <t>Revenue Variance %</t>
        </is>
      </c>
      <c r="B12" s="41">
        <f>IFERROR(B11/B10,0)</f>
        <v/>
      </c>
      <c r="D12" s="3" t="inlineStr">
        <is>
          <t>ADR</t>
        </is>
      </c>
      <c r="E12" s="9">
        <f>IFERROR(SUMIFS('Daily Revenue'!$G$4:$G$253,'Daily Revenue'!$A$4:$A$253,"&gt;="&amp;$B$4,'Daily Revenue'!$A$4:$A$253,"&lt;="&amp;$B$5)/E9,0)</f>
        <v/>
      </c>
      <c r="F12" s="18">
        <f>IFERROR(IF(E12&gt;='Setup &amp; Instructions'!$B$6,"On or above target","Below target"),"")</f>
        <v/>
      </c>
      <c r="G12" s="14" t="inlineStr">
        <is>
          <t>Golf</t>
        </is>
      </c>
      <c r="H12" s="15">
        <f>IFERROR(SUMIFS('Daily Revenue'!$J$4:$J$253,'Daily Revenue'!$A$4:$A$253,"&gt;="&amp;$B$4,'Daily Revenue'!$A$4:$A$253,"&lt;="&amp;$B$5),0)</f>
        <v/>
      </c>
      <c r="I12" s="40">
        <f>IFERROR(H12/SUM($H$9:$H$17),0)</f>
        <v/>
      </c>
    </row>
    <row r="13">
      <c r="A13" s="3" t="inlineStr">
        <is>
          <t>Prior-Year Revenue</t>
        </is>
      </c>
      <c r="B13" s="9">
        <f>IFERROR(SUMIFS('Daily Revenue'!$V$4:$V$253,'Daily Revenue'!$A$4:$A$253,"&gt;="&amp;$B$4,'Daily Revenue'!$A$4:$A$253,"&lt;="&amp;$B$5),0)</f>
        <v/>
      </c>
      <c r="D13" s="3" t="inlineStr">
        <is>
          <t>RevPAR</t>
        </is>
      </c>
      <c r="E13" s="9">
        <f>IFERROR(SUMIFS('Daily Revenue'!$G$4:$G$253,'Daily Revenue'!$A$4:$A$253,"&gt;="&amp;$B$4,'Daily Revenue'!$A$4:$A$253,"&lt;="&amp;$B$5)/E10,0)</f>
        <v/>
      </c>
      <c r="F13" s="18">
        <f>IFERROR(IF(E13&gt;='Setup &amp; Instructions'!$B$7,"On or above target","Below target"),"")</f>
        <v/>
      </c>
      <c r="G13" s="11" t="inlineStr">
        <is>
          <t>Retail</t>
        </is>
      </c>
      <c r="H13" s="12">
        <f>IFERROR(SUMIFS('Daily Revenue'!$K$4:$K$253,'Daily Revenue'!$A$4:$A$253,"&gt;="&amp;$B$4,'Daily Revenue'!$A$4:$A$253,"&lt;="&amp;$B$5),0)</f>
        <v/>
      </c>
      <c r="I13" s="39">
        <f>IFERROR(H13/SUM($H$9:$H$17),0)</f>
        <v/>
      </c>
    </row>
    <row r="14">
      <c r="A14" s="3" t="inlineStr">
        <is>
          <t>Year-over-Year Change</t>
        </is>
      </c>
      <c r="B14" s="9">
        <f>IFERROR(B9-B13,0)</f>
        <v/>
      </c>
      <c r="D14" s="3" t="inlineStr">
        <is>
          <t>TRevPAR</t>
        </is>
      </c>
      <c r="E14" s="9">
        <f>IFERROR(B9/E10,0)</f>
        <v/>
      </c>
      <c r="F14">
        <f>""</f>
        <v/>
      </c>
      <c r="G14" s="14" t="inlineStr">
        <is>
          <t>Activities</t>
        </is>
      </c>
      <c r="H14" s="15">
        <f>IFERROR(SUMIFS('Daily Revenue'!$L$4:$L$253,'Daily Revenue'!$A$4:$A$253,"&gt;="&amp;$B$4,'Daily Revenue'!$A$4:$A$253,"&lt;="&amp;$B$5),0)</f>
        <v/>
      </c>
      <c r="I14" s="40">
        <f>IFERROR(H14/SUM($H$9:$H$17),0)</f>
        <v/>
      </c>
    </row>
    <row r="15">
      <c r="A15" s="3" t="inlineStr">
        <is>
          <t>Year-over-Year Change %</t>
        </is>
      </c>
      <c r="B15" s="41">
        <f>IFERROR(B14/B13,0)</f>
        <v/>
      </c>
      <c r="D15" s="3" t="inlineStr">
        <is>
          <t>Total Guests</t>
        </is>
      </c>
      <c r="E15" s="10">
        <f>IFERROR(SUMIFS('Daily Revenue'!$F$4:$F$253,'Daily Revenue'!$A$4:$A$253,"&gt;="&amp;$B$4,'Daily Revenue'!$A$4:$A$253,"&lt;="&amp;$B$5),0)</f>
        <v/>
      </c>
      <c r="F15">
        <f>""</f>
        <v/>
      </c>
      <c r="G15" s="11" t="inlineStr">
        <is>
          <t>Events &amp; Venue</t>
        </is>
      </c>
      <c r="H15" s="12">
        <f>IFERROR(SUMIFS('Daily Revenue'!$M$4:$M$253,'Daily Revenue'!$A$4:$A$253,"&gt;="&amp;$B$4,'Daily Revenue'!$A$4:$A$253,"&lt;="&amp;$B$5),0)</f>
        <v/>
      </c>
      <c r="I15" s="39">
        <f>IFERROR(H15/SUM($H$9:$H$17),0)</f>
        <v/>
      </c>
    </row>
    <row r="16">
      <c r="D16" s="3" t="inlineStr">
        <is>
          <t>Revenue per Guest</t>
        </is>
      </c>
      <c r="E16" s="9">
        <f>IFERROR(B9/E15,0)</f>
        <v/>
      </c>
      <c r="F16">
        <f>""</f>
        <v/>
      </c>
      <c r="G16" s="14" t="inlineStr">
        <is>
          <t>Other</t>
        </is>
      </c>
      <c r="H16" s="15">
        <f>IFERROR(SUMIFS('Daily Revenue'!$N$4:$N$253,'Daily Revenue'!$A$4:$A$253,"&gt;="&amp;$B$4,'Daily Revenue'!$A$4:$A$253,"&lt;="&amp;$B$5),0)</f>
        <v/>
      </c>
      <c r="I16" s="40">
        <f>IFERROR(H16/SUM($H$9:$H$17),0)</f>
        <v/>
      </c>
    </row>
    <row r="17">
      <c r="D17" s="3" t="inlineStr">
        <is>
          <t>Days Reported</t>
        </is>
      </c>
      <c r="E17" s="10">
        <f>IFERROR(COUNTIFS('Daily Revenue'!$A$4:$A$253,"&gt;="&amp;$B$4,'Daily Revenue'!$A$4:$A$253,"&lt;="&amp;$B$5),0)</f>
        <v/>
      </c>
      <c r="F17">
        <f>""</f>
        <v/>
      </c>
      <c r="G17" s="11" t="inlineStr">
        <is>
          <t>Service Charges</t>
        </is>
      </c>
      <c r="H17" s="12">
        <f>IFERROR(SUMIFS('Daily Revenue'!$O$4:$O$253,'Daily Revenue'!$A$4:$A$253,"&gt;="&amp;$B$4,'Daily Revenue'!$A$4:$A$253,"&lt;="&amp;$B$5),0)</f>
        <v/>
      </c>
      <c r="I17" s="39">
        <f>IFERROR(H17/SUM($H$9:$H$17),0)</f>
        <v/>
      </c>
    </row>
    <row r="18">
      <c r="E18">
        <f>""</f>
        <v/>
      </c>
      <c r="F18">
        <f>""</f>
        <v/>
      </c>
      <c r="I18">
        <f>""</f>
        <v/>
      </c>
    </row>
    <row r="19">
      <c r="E19">
        <f>""</f>
        <v/>
      </c>
      <c r="F19">
        <f>""</f>
        <v/>
      </c>
      <c r="G19" s="19" t="inlineStr">
        <is>
          <t>Discounts &amp; Refunds</t>
        </is>
      </c>
      <c r="H19" s="20">
        <f>IFERROR(SUMIFS('Daily Revenue'!$P$4:$P$253,'Daily Revenue'!$A$4:$A$253,"&gt;="&amp;$B$4,'Daily Revenue'!$A$4:$A$253,"&lt;="&amp;$B$5),0)</f>
        <v/>
      </c>
      <c r="I19">
        <f>""</f>
        <v/>
      </c>
    </row>
    <row r="20">
      <c r="E20">
        <f>""</f>
        <v/>
      </c>
      <c r="F20">
        <f>""</f>
        <v/>
      </c>
      <c r="I20">
        <f>""</f>
        <v/>
      </c>
    </row>
    <row r="21">
      <c r="E21">
        <f>""</f>
        <v/>
      </c>
      <c r="F21">
        <f>""</f>
        <v/>
      </c>
      <c r="G21" s="8" t="inlineStr">
        <is>
          <t>Operational Alerts</t>
        </is>
      </c>
      <c r="H21" s="21" t="n"/>
      <c r="I21">
        <f>""</f>
        <v/>
      </c>
    </row>
    <row r="22">
      <c r="E22">
        <f>""</f>
        <v/>
      </c>
      <c r="F22">
        <f>""</f>
        <v/>
      </c>
      <c r="G22" s="3" t="inlineStr">
        <is>
          <t>Rows with Data Issues</t>
        </is>
      </c>
      <c r="H22" s="10">
        <f>IFERROR(COUNTIF('Daily Revenue'!$AG$4:$AG$253,"&lt;&gt;OK")-COUNTIF('Daily Revenue'!$AG$4:$AG$253,""),0)</f>
        <v/>
      </c>
      <c r="I22">
        <f>""</f>
        <v/>
      </c>
    </row>
    <row r="23">
      <c r="E23">
        <f>""</f>
        <v/>
      </c>
      <c r="F23">
        <f>""</f>
        <v/>
      </c>
      <c r="G23" s="3" t="inlineStr">
        <is>
          <t>Days Below Budget</t>
        </is>
      </c>
      <c r="H23" s="10">
        <f>IFERROR(COUNTIFS('Daily Revenue'!$A$4:$A$253,"&gt;="&amp;$B$4,'Daily Revenue'!$A$4:$A$253,"&lt;="&amp;$B$5,'Daily Revenue'!$T$4:$T$253,"&lt;0"),0)</f>
        <v/>
      </c>
      <c r="I23">
        <f>""</f>
        <v/>
      </c>
    </row>
    <row r="24">
      <c r="E24">
        <f>""</f>
        <v/>
      </c>
      <c r="F24">
        <f>""</f>
        <v/>
      </c>
      <c r="G24" s="3" t="inlineStr">
        <is>
          <t>Days Below Occupancy Target</t>
        </is>
      </c>
      <c r="H24" s="10">
        <f>IFERROR(COUNTIFS('Daily Revenue'!$A$4:$A$253,"&gt;="&amp;$B$4,'Daily Revenue'!$A$4:$A$253,"&lt;="&amp;$B$5,'Daily Revenue'!$AC$4:$AC$253,"Below Target"),0)</f>
        <v/>
      </c>
      <c r="I24">
        <f>""</f>
        <v/>
      </c>
    </row>
    <row r="25">
      <c r="E25">
        <f>""</f>
        <v/>
      </c>
      <c r="F25">
        <f>""</f>
        <v/>
      </c>
      <c r="G25" s="3" t="inlineStr">
        <is>
          <t>Unfinalized Days</t>
        </is>
      </c>
      <c r="H25" s="10">
        <f>IFERROR(COUNTIFS('Daily Revenue'!$A$4:$A$253,"&gt;="&amp;$B$4,'Daily Revenue'!$A$4:$A$253,"&lt;="&amp;$B$5,'Daily Revenue'!$C$4:$C$253,"Open"),0)</f>
        <v/>
      </c>
      <c r="I25">
        <f>""</f>
        <v/>
      </c>
    </row>
    <row r="26">
      <c r="E26">
        <f>""</f>
        <v/>
      </c>
      <c r="F26">
        <f>""</f>
        <v/>
      </c>
      <c r="H26">
        <f>""</f>
        <v/>
      </c>
      <c r="I26">
        <f>""</f>
        <v/>
      </c>
    </row>
    <row r="27">
      <c r="E27">
        <f>""</f>
        <v/>
      </c>
      <c r="F27">
        <f>""</f>
        <v/>
      </c>
      <c r="H27">
        <f>""</f>
        <v/>
      </c>
      <c r="I27">
        <f>""</f>
        <v/>
      </c>
    </row>
    <row r="28">
      <c r="E28">
        <f>""</f>
        <v/>
      </c>
      <c r="F28">
        <f>""</f>
        <v/>
      </c>
      <c r="H28">
        <f>""</f>
        <v/>
      </c>
      <c r="I28">
        <f>""</f>
        <v/>
      </c>
    </row>
    <row r="29">
      <c r="A29" s="8" t="inlineStr">
        <is>
          <t>Chart Date</t>
        </is>
      </c>
      <c r="B29" s="8" t="inlineStr">
        <is>
          <t>Net Revenue</t>
        </is>
      </c>
      <c r="C29" s="8" t="inlineStr">
        <is>
          <t>Budget Revenue</t>
        </is>
      </c>
      <c r="E29">
        <f>""</f>
        <v/>
      </c>
      <c r="F29">
        <f>""</f>
        <v/>
      </c>
      <c r="H29">
        <f>""</f>
        <v/>
      </c>
      <c r="I29">
        <f>""</f>
        <v/>
      </c>
    </row>
    <row r="30">
      <c r="A30" s="42">
        <f>IFERROR(IF(AND('Daily Revenue'!A4&gt;=$B$4,'Daily Revenue'!A4&lt;=$B$5),'Daily Revenue'!A4,""),"")</f>
        <v/>
      </c>
      <c r="B30" s="23">
        <f>IFERROR(IF(A30="","",'Daily Revenue'!R4),"")</f>
        <v/>
      </c>
      <c r="C30" s="23">
        <f>IFERROR(IF(A30="","",'Daily Revenue'!S4),"")</f>
        <v/>
      </c>
      <c r="E30">
        <f>""</f>
        <v/>
      </c>
      <c r="F30">
        <f>""</f>
        <v/>
      </c>
      <c r="H30">
        <f>""</f>
        <v/>
      </c>
      <c r="I30">
        <f>""</f>
        <v/>
      </c>
    </row>
    <row r="31">
      <c r="A31" s="42">
        <f>IFERROR(IF(AND('Daily Revenue'!A5&gt;=$B$4,'Daily Revenue'!A5&lt;=$B$5),'Daily Revenue'!A5,""),"")</f>
        <v/>
      </c>
      <c r="B31" s="23">
        <f>IFERROR(IF(A31="","",'Daily Revenue'!R5),"")</f>
        <v/>
      </c>
      <c r="C31" s="23">
        <f>IFERROR(IF(A31="","",'Daily Revenue'!S5),"")</f>
        <v/>
      </c>
      <c r="E31">
        <f>""</f>
        <v/>
      </c>
      <c r="F31">
        <f>""</f>
        <v/>
      </c>
      <c r="H31">
        <f>""</f>
        <v/>
      </c>
      <c r="I31">
        <f>""</f>
        <v/>
      </c>
    </row>
    <row r="32">
      <c r="A32" s="42">
        <f>IFERROR(IF(AND('Daily Revenue'!A6&gt;=$B$4,'Daily Revenue'!A6&lt;=$B$5),'Daily Revenue'!A6,""),"")</f>
        <v/>
      </c>
      <c r="B32" s="23">
        <f>IFERROR(IF(A32="","",'Daily Revenue'!R6),"")</f>
        <v/>
      </c>
      <c r="C32" s="23">
        <f>IFERROR(IF(A32="","",'Daily Revenue'!S6),"")</f>
        <v/>
      </c>
      <c r="E32">
        <f>""</f>
        <v/>
      </c>
      <c r="F32">
        <f>""</f>
        <v/>
      </c>
      <c r="H32">
        <f>""</f>
        <v/>
      </c>
      <c r="I32">
        <f>""</f>
        <v/>
      </c>
    </row>
    <row r="33">
      <c r="A33" s="42">
        <f>IFERROR(IF(AND('Daily Revenue'!A7&gt;=$B$4,'Daily Revenue'!A7&lt;=$B$5),'Daily Revenue'!A7,""),"")</f>
        <v/>
      </c>
      <c r="B33" s="23">
        <f>IFERROR(IF(A33="","",'Daily Revenue'!R7),"")</f>
        <v/>
      </c>
      <c r="C33" s="23">
        <f>IFERROR(IF(A33="","",'Daily Revenue'!S7),"")</f>
        <v/>
      </c>
      <c r="E33">
        <f>""</f>
        <v/>
      </c>
      <c r="F33">
        <f>""</f>
        <v/>
      </c>
      <c r="H33">
        <f>""</f>
        <v/>
      </c>
      <c r="I33">
        <f>""</f>
        <v/>
      </c>
    </row>
    <row r="34">
      <c r="A34" s="42">
        <f>IFERROR(IF(AND('Daily Revenue'!A8&gt;=$B$4,'Daily Revenue'!A8&lt;=$B$5),'Daily Revenue'!A8,""),"")</f>
        <v/>
      </c>
      <c r="B34" s="23">
        <f>IFERROR(IF(A34="","",'Daily Revenue'!R8),"")</f>
        <v/>
      </c>
      <c r="C34" s="23">
        <f>IFERROR(IF(A34="","",'Daily Revenue'!S8),"")</f>
        <v/>
      </c>
      <c r="E34">
        <f>""</f>
        <v/>
      </c>
      <c r="F34">
        <f>""</f>
        <v/>
      </c>
      <c r="H34">
        <f>""</f>
        <v/>
      </c>
      <c r="I34">
        <f>""</f>
        <v/>
      </c>
    </row>
    <row r="35">
      <c r="A35" s="42">
        <f>IFERROR(IF(AND('Daily Revenue'!A9&gt;=$B$4,'Daily Revenue'!A9&lt;=$B$5),'Daily Revenue'!A9,""),"")</f>
        <v/>
      </c>
      <c r="B35" s="23">
        <f>IFERROR(IF(A35="","",'Daily Revenue'!R9),"")</f>
        <v/>
      </c>
      <c r="C35" s="23">
        <f>IFERROR(IF(A35="","",'Daily Revenue'!S9),"")</f>
        <v/>
      </c>
      <c r="E35">
        <f>""</f>
        <v/>
      </c>
      <c r="F35">
        <f>""</f>
        <v/>
      </c>
      <c r="H35">
        <f>""</f>
        <v/>
      </c>
      <c r="I35">
        <f>""</f>
        <v/>
      </c>
    </row>
    <row r="36">
      <c r="A36" s="42">
        <f>IFERROR(IF(AND('Daily Revenue'!A10&gt;=$B$4,'Daily Revenue'!A10&lt;=$B$5),'Daily Revenue'!A10,""),"")</f>
        <v/>
      </c>
      <c r="B36" s="23">
        <f>IFERROR(IF(A36="","",'Daily Revenue'!R10),"")</f>
        <v/>
      </c>
      <c r="C36" s="23">
        <f>IFERROR(IF(A36="","",'Daily Revenue'!S10),"")</f>
        <v/>
      </c>
      <c r="E36">
        <f>""</f>
        <v/>
      </c>
      <c r="F36">
        <f>""</f>
        <v/>
      </c>
      <c r="H36">
        <f>""</f>
        <v/>
      </c>
      <c r="I36">
        <f>""</f>
        <v/>
      </c>
    </row>
    <row r="37">
      <c r="A37" s="42">
        <f>IFERROR(IF(AND('Daily Revenue'!A11&gt;=$B$4,'Daily Revenue'!A11&lt;=$B$5),'Daily Revenue'!A11,""),"")</f>
        <v/>
      </c>
      <c r="B37" s="23">
        <f>IFERROR(IF(A37="","",'Daily Revenue'!R11),"")</f>
        <v/>
      </c>
      <c r="C37" s="23">
        <f>IFERROR(IF(A37="","",'Daily Revenue'!S11),"")</f>
        <v/>
      </c>
      <c r="E37">
        <f>""</f>
        <v/>
      </c>
      <c r="F37">
        <f>""</f>
        <v/>
      </c>
      <c r="H37">
        <f>""</f>
        <v/>
      </c>
      <c r="I37">
        <f>""</f>
        <v/>
      </c>
    </row>
    <row r="38">
      <c r="A38" s="42">
        <f>IFERROR(IF(AND('Daily Revenue'!A12&gt;=$B$4,'Daily Revenue'!A12&lt;=$B$5),'Daily Revenue'!A12,""),"")</f>
        <v/>
      </c>
      <c r="B38" s="23">
        <f>IFERROR(IF(A38="","",'Daily Revenue'!R12),"")</f>
        <v/>
      </c>
      <c r="C38" s="23">
        <f>IFERROR(IF(A38="","",'Daily Revenue'!S12),"")</f>
        <v/>
      </c>
      <c r="E38">
        <f>""</f>
        <v/>
      </c>
      <c r="F38">
        <f>""</f>
        <v/>
      </c>
      <c r="H38">
        <f>""</f>
        <v/>
      </c>
      <c r="I38">
        <f>""</f>
        <v/>
      </c>
    </row>
    <row r="39">
      <c r="A39" s="42">
        <f>IFERROR(IF(AND('Daily Revenue'!A13&gt;=$B$4,'Daily Revenue'!A13&lt;=$B$5),'Daily Revenue'!A13,""),"")</f>
        <v/>
      </c>
      <c r="B39" s="23">
        <f>IFERROR(IF(A39="","",'Daily Revenue'!R13),"")</f>
        <v/>
      </c>
      <c r="C39" s="23">
        <f>IFERROR(IF(A39="","",'Daily Revenue'!S13),"")</f>
        <v/>
      </c>
      <c r="E39">
        <f>""</f>
        <v/>
      </c>
      <c r="F39">
        <f>""</f>
        <v/>
      </c>
      <c r="H39">
        <f>""</f>
        <v/>
      </c>
      <c r="I39">
        <f>""</f>
        <v/>
      </c>
    </row>
    <row r="40">
      <c r="A40">
        <f>""</f>
        <v/>
      </c>
      <c r="B40">
        <f>""</f>
        <v/>
      </c>
      <c r="C40">
        <f>""</f>
        <v/>
      </c>
      <c r="E40">
        <f>""</f>
        <v/>
      </c>
      <c r="F40">
        <f>""</f>
        <v/>
      </c>
      <c r="H40">
        <f>""</f>
        <v/>
      </c>
      <c r="I40">
        <f>""</f>
        <v/>
      </c>
    </row>
    <row r="41">
      <c r="A41">
        <f>""</f>
        <v/>
      </c>
      <c r="B41">
        <f>""</f>
        <v/>
      </c>
      <c r="C41">
        <f>""</f>
        <v/>
      </c>
      <c r="E41">
        <f>""</f>
        <v/>
      </c>
      <c r="F41">
        <f>""</f>
        <v/>
      </c>
      <c r="H41">
        <f>""</f>
        <v/>
      </c>
      <c r="I41">
        <f>""</f>
        <v/>
      </c>
    </row>
    <row r="42">
      <c r="A42">
        <f>""</f>
        <v/>
      </c>
      <c r="B42">
        <f>""</f>
        <v/>
      </c>
      <c r="C42">
        <f>""</f>
        <v/>
      </c>
      <c r="E42">
        <f>""</f>
        <v/>
      </c>
      <c r="F42">
        <f>""</f>
        <v/>
      </c>
      <c r="H42">
        <f>""</f>
        <v/>
      </c>
      <c r="I42">
        <f>""</f>
        <v/>
      </c>
    </row>
    <row r="43">
      <c r="A43">
        <f>""</f>
        <v/>
      </c>
      <c r="B43">
        <f>""</f>
        <v/>
      </c>
      <c r="C43">
        <f>""</f>
        <v/>
      </c>
      <c r="E43">
        <f>""</f>
        <v/>
      </c>
      <c r="F43">
        <f>""</f>
        <v/>
      </c>
      <c r="H43">
        <f>""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E44">
        <f>""</f>
        <v/>
      </c>
      <c r="F44">
        <f>""</f>
        <v/>
      </c>
      <c r="H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E45">
        <f>""</f>
        <v/>
      </c>
      <c r="F45">
        <f>""</f>
        <v/>
      </c>
      <c r="H45">
        <f>""</f>
        <v/>
      </c>
      <c r="I45">
        <f>""</f>
        <v/>
      </c>
    </row>
    <row r="46">
      <c r="A46">
        <f>""</f>
        <v/>
      </c>
      <c r="B46">
        <f>""</f>
        <v/>
      </c>
      <c r="C46">
        <f>""</f>
        <v/>
      </c>
      <c r="E46">
        <f>""</f>
        <v/>
      </c>
      <c r="F46">
        <f>""</f>
        <v/>
      </c>
      <c r="H46">
        <f>""</f>
        <v/>
      </c>
      <c r="I46">
        <f>""</f>
        <v/>
      </c>
    </row>
    <row r="47">
      <c r="A47">
        <f>""</f>
        <v/>
      </c>
      <c r="B47">
        <f>""</f>
        <v/>
      </c>
      <c r="C47">
        <f>""</f>
        <v/>
      </c>
      <c r="E47">
        <f>""</f>
        <v/>
      </c>
      <c r="F47">
        <f>""</f>
        <v/>
      </c>
      <c r="H47">
        <f>""</f>
        <v/>
      </c>
      <c r="I47">
        <f>""</f>
        <v/>
      </c>
    </row>
    <row r="48">
      <c r="A48">
        <f>""</f>
        <v/>
      </c>
      <c r="B48">
        <f>""</f>
        <v/>
      </c>
      <c r="C48">
        <f>""</f>
        <v/>
      </c>
      <c r="E48">
        <f>""</f>
        <v/>
      </c>
      <c r="F48">
        <f>""</f>
        <v/>
      </c>
      <c r="H48">
        <f>""</f>
        <v/>
      </c>
      <c r="I48">
        <f>""</f>
        <v/>
      </c>
    </row>
    <row r="49">
      <c r="A49">
        <f>""</f>
        <v/>
      </c>
      <c r="B49">
        <f>""</f>
        <v/>
      </c>
      <c r="C49">
        <f>""</f>
        <v/>
      </c>
      <c r="E49">
        <f>""</f>
        <v/>
      </c>
      <c r="F49">
        <f>""</f>
        <v/>
      </c>
      <c r="H49">
        <f>""</f>
        <v/>
      </c>
      <c r="I49">
        <f>""</f>
        <v/>
      </c>
    </row>
    <row r="50">
      <c r="A50">
        <f>""</f>
        <v/>
      </c>
      <c r="B50">
        <f>""</f>
        <v/>
      </c>
      <c r="C50">
        <f>""</f>
        <v/>
      </c>
      <c r="E50">
        <f>""</f>
        <v/>
      </c>
      <c r="F50">
        <f>""</f>
        <v/>
      </c>
      <c r="H50">
        <f>""</f>
        <v/>
      </c>
      <c r="I50">
        <f>""</f>
        <v/>
      </c>
    </row>
    <row r="51">
      <c r="A51">
        <f>""</f>
        <v/>
      </c>
      <c r="B51">
        <f>""</f>
        <v/>
      </c>
      <c r="C51">
        <f>""</f>
        <v/>
      </c>
      <c r="E51">
        <f>""</f>
        <v/>
      </c>
      <c r="F51">
        <f>""</f>
        <v/>
      </c>
      <c r="H51">
        <f>""</f>
        <v/>
      </c>
      <c r="I51">
        <f>""</f>
        <v/>
      </c>
    </row>
    <row r="52">
      <c r="A52">
        <f>""</f>
        <v/>
      </c>
      <c r="B52">
        <f>""</f>
        <v/>
      </c>
      <c r="C52">
        <f>""</f>
        <v/>
      </c>
      <c r="E52">
        <f>""</f>
        <v/>
      </c>
      <c r="F52">
        <f>""</f>
        <v/>
      </c>
      <c r="H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E53">
        <f>""</f>
        <v/>
      </c>
      <c r="F53">
        <f>""</f>
        <v/>
      </c>
      <c r="H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E54">
        <f>""</f>
        <v/>
      </c>
      <c r="F54">
        <f>""</f>
        <v/>
      </c>
      <c r="H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E55">
        <f>""</f>
        <v/>
      </c>
      <c r="F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E56">
        <f>""</f>
        <v/>
      </c>
      <c r="F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E57">
        <f>""</f>
        <v/>
      </c>
      <c r="F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E58">
        <f>""</f>
        <v/>
      </c>
      <c r="F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E59">
        <f>""</f>
        <v/>
      </c>
      <c r="F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E60">
        <f>""</f>
        <v/>
      </c>
      <c r="F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E61">
        <f>""</f>
        <v/>
      </c>
      <c r="F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E62">
        <f>""</f>
        <v/>
      </c>
      <c r="F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E63">
        <f>""</f>
        <v/>
      </c>
      <c r="F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E64">
        <f>""</f>
        <v/>
      </c>
      <c r="F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E65">
        <f>""</f>
        <v/>
      </c>
      <c r="F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E66">
        <f>""</f>
        <v/>
      </c>
      <c r="F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E67">
        <f>""</f>
        <v/>
      </c>
      <c r="F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E68">
        <f>""</f>
        <v/>
      </c>
      <c r="F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E69">
        <f>""</f>
        <v/>
      </c>
      <c r="F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E70">
        <f>""</f>
        <v/>
      </c>
      <c r="F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E71">
        <f>""</f>
        <v/>
      </c>
      <c r="F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E72">
        <f>""</f>
        <v/>
      </c>
      <c r="F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E73">
        <f>""</f>
        <v/>
      </c>
      <c r="F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E74">
        <f>""</f>
        <v/>
      </c>
      <c r="F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E75">
        <f>""</f>
        <v/>
      </c>
      <c r="F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E76">
        <f>""</f>
        <v/>
      </c>
      <c r="F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E77">
        <f>""</f>
        <v/>
      </c>
      <c r="F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E78">
        <f>""</f>
        <v/>
      </c>
      <c r="F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E79">
        <f>""</f>
        <v/>
      </c>
      <c r="F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E80">
        <f>""</f>
        <v/>
      </c>
      <c r="F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E81">
        <f>""</f>
        <v/>
      </c>
      <c r="F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E82">
        <f>""</f>
        <v/>
      </c>
      <c r="F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E83">
        <f>""</f>
        <v/>
      </c>
      <c r="F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E84">
        <f>""</f>
        <v/>
      </c>
      <c r="F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E85">
        <f>""</f>
        <v/>
      </c>
      <c r="F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E86">
        <f>""</f>
        <v/>
      </c>
      <c r="F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E87">
        <f>""</f>
        <v/>
      </c>
      <c r="F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E88">
        <f>""</f>
        <v/>
      </c>
      <c r="F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E89">
        <f>""</f>
        <v/>
      </c>
      <c r="F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E90">
        <f>""</f>
        <v/>
      </c>
      <c r="F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E91">
        <f>""</f>
        <v/>
      </c>
      <c r="F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E92">
        <f>""</f>
        <v/>
      </c>
      <c r="F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E93">
        <f>""</f>
        <v/>
      </c>
      <c r="F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E94">
        <f>""</f>
        <v/>
      </c>
      <c r="F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E95">
        <f>""</f>
        <v/>
      </c>
      <c r="F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E96">
        <f>""</f>
        <v/>
      </c>
      <c r="F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E97">
        <f>""</f>
        <v/>
      </c>
      <c r="F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E98">
        <f>""</f>
        <v/>
      </c>
      <c r="F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E99">
        <f>""</f>
        <v/>
      </c>
      <c r="F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E100">
        <f>""</f>
        <v/>
      </c>
      <c r="F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E101">
        <f>""</f>
        <v/>
      </c>
      <c r="F101">
        <f>""</f>
        <v/>
      </c>
      <c r="H101">
        <f>""</f>
        <v/>
      </c>
      <c r="I101">
        <f>""</f>
        <v/>
      </c>
    </row>
  </sheetData>
  <mergeCells count="2">
    <mergeCell ref="A2:R2"/>
    <mergeCell ref="A1:R1"/>
  </mergeCells>
  <conditionalFormatting sqref="F11:F13">
    <cfRule type="expression" priority="1" dxfId="0" stopIfTrue="1">
      <formula>F11="On or above target"</formula>
    </cfRule>
    <cfRule type="expression" priority="2" dxfId="1" stopIfTrue="1">
      <formula>F11="Below target"</formula>
    </cfRule>
  </conditionalFormatting>
  <conditionalFormatting sqref="B12">
    <cfRule type="expression" priority="3" dxfId="0" stopIfTrue="1">
      <formula>B12&gt;=0</formula>
    </cfRule>
    <cfRule type="expression" priority="4" dxfId="1" stopIfTrue="1">
      <formula>AND(B12&lt;0,B12&gt;=-'Setup &amp; Instructions'!$B$8)</formula>
    </cfRule>
    <cfRule type="expression" priority="5" dxfId="2" stopIfTrue="1">
      <formula>B12&lt;-'Setup &amp; Instructions'!$B$8</formula>
    </cfRule>
  </conditionalFormatting>
  <conditionalFormatting sqref="H22:H25">
    <cfRule type="expression" priority="6" dxfId="0" stopIfTrue="1">
      <formula>H22=0</formula>
    </cfRule>
    <cfRule type="expression" priority="7" dxfId="2" stopIfTrue="1">
      <formula>H22&gt;0</formula>
    </cfRule>
  </conditionalFormatting>
  <dataValidations count="1">
    <dataValidation sqref="B4:B5" showDropDown="0" showInputMessage="0" showErrorMessage="0" allowBlank="0" type="date" operator="between">
      <formula1>1</formula1>
      <formula2>2958465</formula2>
    </dataValidation>
  </dataValidations>
  <pageMargins left="0.25" right="0.25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53"/>
  <sheetViews>
    <sheetView showGridLines="0" zoomScale="70" zoomScaleNormal="7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16" customWidth="1" min="4" max="4"/>
    <col width="13" customWidth="1" min="5" max="5"/>
    <col width="13" customWidth="1" min="6" max="6"/>
    <col width="17" customWidth="1" min="7" max="7"/>
    <col width="24" customWidth="1" min="8" max="8"/>
    <col width="15" customWidth="1" min="9" max="9"/>
    <col width="15" customWidth="1" min="10" max="10"/>
    <col width="15" customWidth="1" min="11" max="11"/>
    <col width="18" customWidth="1" min="12" max="12"/>
    <col width="23" customWidth="1" min="13" max="13"/>
    <col width="15" customWidth="1" min="14" max="14"/>
    <col width="17" customWidth="1" min="15" max="15"/>
    <col width="21" customWidth="1" min="16" max="16"/>
    <col width="17" customWidth="1" min="17" max="17"/>
    <col width="17" customWidth="1" min="18" max="18"/>
    <col width="17" customWidth="1" min="19" max="19"/>
    <col width="18" customWidth="1" min="20" max="20"/>
    <col width="18" customWidth="1" min="21" max="21"/>
    <col width="19" customWidth="1" min="22" max="22"/>
    <col width="21" customWidth="1" min="23" max="23"/>
    <col width="22" customWidth="1" min="24" max="24"/>
    <col width="13" customWidth="1" min="25" max="25"/>
    <col width="13" customWidth="1" min="26" max="26"/>
    <col width="13" customWidth="1" min="27" max="27"/>
    <col width="13" customWidth="1" min="28" max="28"/>
    <col width="23" customWidth="1" min="29" max="29"/>
    <col width="23" customWidth="1" min="30" max="30"/>
    <col width="30" customWidth="1" min="31" max="31"/>
    <col width="34" customWidth="1" min="32" max="32"/>
    <col width="38" customWidth="1" min="33" max="33"/>
  </cols>
  <sheetData>
    <row r="1" ht="34" customHeight="1">
      <c r="A1" s="24" t="inlineStr">
        <is>
          <t>Enter one row per operating date. Record revenue before sales and lodging taxes. Enter discounts and refunds as positive amounts; the workbook subtracts them from gross revenue.</t>
        </is>
      </c>
    </row>
    <row r="3">
      <c r="A3" s="25" t="inlineStr">
        <is>
          <t>Date</t>
        </is>
      </c>
      <c r="B3" s="25" t="inlineStr">
        <is>
          <t>Day</t>
        </is>
      </c>
      <c r="C3" s="25" t="inlineStr">
        <is>
          <t>Reporting Status</t>
        </is>
      </c>
      <c r="D3" s="25" t="inlineStr">
        <is>
          <t>Available Rooms</t>
        </is>
      </c>
      <c r="E3" s="25" t="inlineStr">
        <is>
          <t>Rooms Sold</t>
        </is>
      </c>
      <c r="F3" s="25" t="inlineStr">
        <is>
          <t>Total Guests</t>
        </is>
      </c>
      <c r="G3" s="25" t="inlineStr">
        <is>
          <t>Rooms Revenue</t>
        </is>
      </c>
      <c r="H3" s="25" t="inlineStr">
        <is>
          <t>Food &amp; Beverage Revenue</t>
        </is>
      </c>
      <c r="I3" s="25" t="inlineStr">
        <is>
          <t>Spa Revenue</t>
        </is>
      </c>
      <c r="J3" s="25" t="inlineStr">
        <is>
          <t>Golf Revenue</t>
        </is>
      </c>
      <c r="K3" s="25" t="inlineStr">
        <is>
          <t>Retail Revenue</t>
        </is>
      </c>
      <c r="L3" s="25" t="inlineStr">
        <is>
          <t>Activities Revenue</t>
        </is>
      </c>
      <c r="M3" s="25" t="inlineStr">
        <is>
          <t>Events &amp; Venue Revenue</t>
        </is>
      </c>
      <c r="N3" s="25" t="inlineStr">
        <is>
          <t>Other Revenue</t>
        </is>
      </c>
      <c r="O3" s="25" t="inlineStr">
        <is>
          <t>Service Charges</t>
        </is>
      </c>
      <c r="P3" s="25" t="inlineStr">
        <is>
          <t>Discounts &amp; Refunds</t>
        </is>
      </c>
      <c r="Q3" s="25" t="inlineStr">
        <is>
          <t>Gross Revenue</t>
        </is>
      </c>
      <c r="R3" s="25" t="inlineStr">
        <is>
          <t>Net Revenue</t>
        </is>
      </c>
      <c r="S3" s="25" t="inlineStr">
        <is>
          <t>Budget Revenue</t>
        </is>
      </c>
      <c r="T3" s="25" t="inlineStr">
        <is>
          <t>Revenue Variance</t>
        </is>
      </c>
      <c r="U3" s="25" t="inlineStr">
        <is>
          <t>Revenue Variance %</t>
        </is>
      </c>
      <c r="V3" s="25" t="inlineStr">
        <is>
          <t>Prior-Year Revenue</t>
        </is>
      </c>
      <c r="W3" s="25" t="inlineStr">
        <is>
          <t>Year-over-Year Change</t>
        </is>
      </c>
      <c r="X3" s="25" t="inlineStr">
        <is>
          <t>Year-over-Year Change %</t>
        </is>
      </c>
      <c r="Y3" s="25" t="inlineStr">
        <is>
          <t>Occupancy</t>
        </is>
      </c>
      <c r="Z3" s="25" t="inlineStr">
        <is>
          <t>ADR</t>
        </is>
      </c>
      <c r="AA3" s="25" t="inlineStr">
        <is>
          <t>RevPAR</t>
        </is>
      </c>
      <c r="AB3" s="25" t="inlineStr">
        <is>
          <t>TRevPAR</t>
        </is>
      </c>
      <c r="AC3" s="25" t="inlineStr">
        <is>
          <t>Occupancy Status</t>
        </is>
      </c>
      <c r="AD3" s="25" t="inlineStr">
        <is>
          <t>Primary Demand Driver</t>
        </is>
      </c>
      <c r="AE3" s="25" t="inlineStr">
        <is>
          <t>Group or Event Note</t>
        </is>
      </c>
      <c r="AF3" s="25" t="inlineStr">
        <is>
          <t>Manager Notes</t>
        </is>
      </c>
      <c r="AG3" s="25" t="inlineStr">
        <is>
          <t>Operational Check</t>
        </is>
      </c>
    </row>
    <row r="4">
      <c r="A4" s="38" t="n">
        <v>46023</v>
      </c>
      <c r="B4" s="26">
        <f>IFERROR(IF(A4="","",VLOOKUP(WEEKDAY(A4,2),'Setup &amp; Instructions'!$G$4:$H$10,2,0)),"")</f>
        <v/>
      </c>
      <c r="C4" s="5" t="inlineStr">
        <is>
          <t>Final</t>
        </is>
      </c>
      <c r="D4" s="27" t="n">
        <v>180</v>
      </c>
      <c r="E4" s="27" t="n">
        <v>169</v>
      </c>
      <c r="F4" s="27" t="n">
        <v>392</v>
      </c>
      <c r="G4" s="28" t="n">
        <v>59840</v>
      </c>
      <c r="H4" s="28" t="n">
        <v>28450</v>
      </c>
      <c r="I4" s="28" t="n">
        <v>8920</v>
      </c>
      <c r="J4" s="28" t="n">
        <v>6240</v>
      </c>
      <c r="K4" s="28" t="n">
        <v>3180</v>
      </c>
      <c r="L4" s="28" t="n">
        <v>4760</v>
      </c>
      <c r="M4" s="28" t="n">
        <v>12500</v>
      </c>
      <c r="N4" s="28" t="n">
        <v>980</v>
      </c>
      <c r="O4" s="28" t="n">
        <v>4280</v>
      </c>
      <c r="P4" s="28" t="n">
        <v>1850</v>
      </c>
      <c r="Q4" s="29">
        <f>IFERROR(IF(A4="","",SUM(G4:O4)),"")</f>
        <v/>
      </c>
      <c r="R4" s="29">
        <f>IFERROR(IF(A4="","",Q4-P4),"")</f>
        <v/>
      </c>
      <c r="S4" s="28" t="n">
        <v>124000</v>
      </c>
      <c r="T4" s="29">
        <f>IFERROR(IF(A4="","",R4-S4),"")</f>
        <v/>
      </c>
      <c r="U4" s="43">
        <f>IFERROR(IF(A4="","",T4/S4),"")</f>
        <v/>
      </c>
      <c r="V4" s="28" t="n">
        <v>116800</v>
      </c>
      <c r="W4" s="29">
        <f>IFERROR(IF(A4="","",R4-V4),"")</f>
        <v/>
      </c>
      <c r="X4" s="43">
        <f>IFERROR(IF(A4="","",W4/V4),"")</f>
        <v/>
      </c>
      <c r="Y4" s="43">
        <f>IFERROR(IF(A4="","",E4/D4),"")</f>
        <v/>
      </c>
      <c r="Z4" s="29">
        <f>IFERROR(IF(A4="","",G4/E4),"")</f>
        <v/>
      </c>
      <c r="AA4" s="29">
        <f>IFERROR(IF(A4="","",G4/D4),"")</f>
        <v/>
      </c>
      <c r="AB4" s="29">
        <f>IFERROR(IF(A4="","",R4/D4),"")</f>
        <v/>
      </c>
      <c r="AC4" s="26">
        <f>IFERROR(IF(A4="","",IF(Y4&gt;='Setup &amp; Instructions'!$B$5,"On or Above Target","Below Target")),"")</f>
        <v/>
      </c>
      <c r="AD4" s="5" t="inlineStr">
        <is>
          <t>Holiday</t>
        </is>
      </c>
      <c r="AE4" s="31" t="inlineStr">
        <is>
          <t>New Year's resort program</t>
        </is>
      </c>
      <c r="AF4" s="31" t="inlineStr">
        <is>
          <t>Strong holiday package demand</t>
        </is>
      </c>
      <c r="AG4" s="32">
        <f>IFERROR(IF(A4="","",IF(COUNTIF($A$4:$A$253,A4)&gt;1,"Duplicate date",IF(E4&gt;D4,"Rooms sold exceed available rooms",IF(D4&gt;'Setup &amp; Instructions'!$B$4,"Available rooms exceed property maximum",IF(R4&lt;0,"Net revenue is negative",IF(S4="","Missing budget revenue",IF(V4="","Missing prior-year revenue",IF(C4="","Missing reporting status",IF(AND(C4="Final",A4&gt;TODAY()),"Future date marked final",IF(P4&gt;Q4,"Discounts and refunds exceed gross revenue",IF(AND(C4="Open",TODAY()-A4&gt;'Setup &amp; Instructions'!$B$9),"Open report requires follow-up","OK"))))))))))),"")</f>
        <v/>
      </c>
    </row>
    <row r="5">
      <c r="A5" s="38" t="n">
        <v>46024</v>
      </c>
      <c r="B5" s="26">
        <f>IFERROR(IF(A5="","",VLOOKUP(WEEKDAY(A5,2),'Setup &amp; Instructions'!$G$4:$H$10,2,0)),"")</f>
        <v/>
      </c>
      <c r="C5" s="5" t="inlineStr">
        <is>
          <t>Final</t>
        </is>
      </c>
      <c r="D5" s="27" t="n">
        <v>180</v>
      </c>
      <c r="E5" s="27" t="n">
        <v>158</v>
      </c>
      <c r="F5" s="27" t="n">
        <v>356</v>
      </c>
      <c r="G5" s="28" t="n">
        <v>53120</v>
      </c>
      <c r="H5" s="28" t="n">
        <v>24180</v>
      </c>
      <c r="I5" s="28" t="n">
        <v>7560</v>
      </c>
      <c r="J5" s="28" t="n">
        <v>5820</v>
      </c>
      <c r="K5" s="28" t="n">
        <v>2760</v>
      </c>
      <c r="L5" s="28" t="n">
        <v>3890</v>
      </c>
      <c r="M5" s="28" t="n">
        <v>8400</v>
      </c>
      <c r="N5" s="28" t="n">
        <v>760</v>
      </c>
      <c r="O5" s="28" t="n">
        <v>3610</v>
      </c>
      <c r="P5" s="28" t="n">
        <v>1425</v>
      </c>
      <c r="Q5" s="29">
        <f>IFERROR(IF(A5="","",SUM(G5:O5)),"")</f>
        <v/>
      </c>
      <c r="R5" s="29">
        <f>IFERROR(IF(A5="","",Q5-P5),"")</f>
        <v/>
      </c>
      <c r="S5" s="28" t="n">
        <v>108000</v>
      </c>
      <c r="T5" s="29">
        <f>IFERROR(IF(A5="","",R5-S5),"")</f>
        <v/>
      </c>
      <c r="U5" s="43">
        <f>IFERROR(IF(A5="","",T5/S5),"")</f>
        <v/>
      </c>
      <c r="V5" s="28" t="n">
        <v>101250</v>
      </c>
      <c r="W5" s="29">
        <f>IFERROR(IF(A5="","",R5-V5),"")</f>
        <v/>
      </c>
      <c r="X5" s="43">
        <f>IFERROR(IF(A5="","",W5/V5),"")</f>
        <v/>
      </c>
      <c r="Y5" s="43">
        <f>IFERROR(IF(A5="","",E5/D5),"")</f>
        <v/>
      </c>
      <c r="Z5" s="29">
        <f>IFERROR(IF(A5="","",G5/E5),"")</f>
        <v/>
      </c>
      <c r="AA5" s="29">
        <f>IFERROR(IF(A5="","",G5/D5),"")</f>
        <v/>
      </c>
      <c r="AB5" s="29">
        <f>IFERROR(IF(A5="","",R5/D5),"")</f>
        <v/>
      </c>
      <c r="AC5" s="26">
        <f>IFERROR(IF(A5="","",IF(Y5&gt;='Setup &amp; Instructions'!$B$5,"On or Above Target","Below Target")),"")</f>
        <v/>
      </c>
      <c r="AD5" s="5" t="inlineStr">
        <is>
          <t>Leisure</t>
        </is>
      </c>
      <c r="AE5" s="31" t="inlineStr">
        <is>
          <t>Winter weekend arrivals</t>
        </is>
      </c>
      <c r="AF5" s="31" t="inlineStr">
        <is>
          <t>Spa appointments near capacity</t>
        </is>
      </c>
      <c r="AG5" s="32">
        <f>IFERROR(IF(A5="","",IF(COUNTIF($A$4:$A$253,A5)&gt;1,"Duplicate date",IF(E5&gt;D5,"Rooms sold exceed available rooms",IF(D5&gt;'Setup &amp; Instructions'!$B$4,"Available rooms exceed property maximum",IF(R5&lt;0,"Net revenue is negative",IF(S5="","Missing budget revenue",IF(V5="","Missing prior-year revenue",IF(C5="","Missing reporting status",IF(AND(C5="Final",A5&gt;TODAY()),"Future date marked final",IF(P5&gt;Q5,"Discounts and refunds exceed gross revenue",IF(AND(C5="Open",TODAY()-A5&gt;'Setup &amp; Instructions'!$B$9),"Open report requires follow-up","OK"))))))))))),"")</f>
        <v/>
      </c>
    </row>
    <row r="6">
      <c r="A6" s="38" t="n">
        <v>46025</v>
      </c>
      <c r="B6" s="26">
        <f>IFERROR(IF(A6="","",VLOOKUP(WEEKDAY(A6,2),'Setup &amp; Instructions'!$G$4:$H$10,2,0)),"")</f>
        <v/>
      </c>
      <c r="C6" s="5" t="inlineStr">
        <is>
          <t>Final</t>
        </is>
      </c>
      <c r="D6" s="27" t="n">
        <v>180</v>
      </c>
      <c r="E6" s="27" t="n">
        <v>164</v>
      </c>
      <c r="F6" s="27" t="n">
        <v>371</v>
      </c>
      <c r="G6" s="28" t="n">
        <v>56880</v>
      </c>
      <c r="H6" s="28" t="n">
        <v>26740</v>
      </c>
      <c r="I6" s="28" t="n">
        <v>8120</v>
      </c>
      <c r="J6" s="28" t="n">
        <v>6150</v>
      </c>
      <c r="K6" s="28" t="n">
        <v>2940</v>
      </c>
      <c r="L6" s="28" t="n">
        <v>4210</v>
      </c>
      <c r="M6" s="28" t="n">
        <v>9750</v>
      </c>
      <c r="N6" s="28" t="n">
        <v>840</v>
      </c>
      <c r="O6" s="28" t="n">
        <v>3975</v>
      </c>
      <c r="P6" s="28" t="n">
        <v>1675</v>
      </c>
      <c r="Q6" s="29">
        <f>IFERROR(IF(A6="","",SUM(G6:O6)),"")</f>
        <v/>
      </c>
      <c r="R6" s="29">
        <f>IFERROR(IF(A6="","",Q6-P6),"")</f>
        <v/>
      </c>
      <c r="S6" s="28" t="n">
        <v>116500</v>
      </c>
      <c r="T6" s="29">
        <f>IFERROR(IF(A6="","",R6-S6),"")</f>
        <v/>
      </c>
      <c r="U6" s="43">
        <f>IFERROR(IF(A6="","",T6/S6),"")</f>
        <v/>
      </c>
      <c r="V6" s="28" t="n">
        <v>109900</v>
      </c>
      <c r="W6" s="29">
        <f>IFERROR(IF(A6="","",R6-V6),"")</f>
        <v/>
      </c>
      <c r="X6" s="43">
        <f>IFERROR(IF(A6="","",W6/V6),"")</f>
        <v/>
      </c>
      <c r="Y6" s="43">
        <f>IFERROR(IF(A6="","",E6/D6),"")</f>
        <v/>
      </c>
      <c r="Z6" s="29">
        <f>IFERROR(IF(A6="","",G6/E6),"")</f>
        <v/>
      </c>
      <c r="AA6" s="29">
        <f>IFERROR(IF(A6="","",G6/D6),"")</f>
        <v/>
      </c>
      <c r="AB6" s="29">
        <f>IFERROR(IF(A6="","",R6/D6),"")</f>
        <v/>
      </c>
      <c r="AC6" s="26">
        <f>IFERROR(IF(A6="","",IF(Y6&gt;='Setup &amp; Instructions'!$B$5,"On or Above Target","Below Target")),"")</f>
        <v/>
      </c>
      <c r="AD6" s="5" t="inlineStr">
        <is>
          <t>Leisure</t>
        </is>
      </c>
      <c r="AE6" s="31" t="inlineStr">
        <is>
          <t>Saturday recreation program</t>
        </is>
      </c>
      <c r="AF6" s="31" t="inlineStr">
        <is>
          <t>Higher dinner capture than forecast</t>
        </is>
      </c>
      <c r="AG6" s="32">
        <f>IFERROR(IF(A6="","",IF(COUNTIF($A$4:$A$253,A6)&gt;1,"Duplicate date",IF(E6&gt;D6,"Rooms sold exceed available rooms",IF(D6&gt;'Setup &amp; Instructions'!$B$4,"Available rooms exceed property maximum",IF(R6&lt;0,"Net revenue is negative",IF(S6="","Missing budget revenue",IF(V6="","Missing prior-year revenue",IF(C6="","Missing reporting status",IF(AND(C6="Final",A6&gt;TODAY()),"Future date marked final",IF(P6&gt;Q6,"Discounts and refunds exceed gross revenue",IF(AND(C6="Open",TODAY()-A6&gt;'Setup &amp; Instructions'!$B$9),"Open report requires follow-up","OK"))))))))))),"")</f>
        <v/>
      </c>
    </row>
    <row r="7">
      <c r="A7" s="38" t="n">
        <v>46026</v>
      </c>
      <c r="B7" s="26">
        <f>IFERROR(IF(A7="","",VLOOKUP(WEEKDAY(A7,2),'Setup &amp; Instructions'!$G$4:$H$10,2,0)),"")</f>
        <v/>
      </c>
      <c r="C7" s="5" t="inlineStr">
        <is>
          <t>Final</t>
        </is>
      </c>
      <c r="D7" s="27" t="n">
        <v>180</v>
      </c>
      <c r="E7" s="27" t="n">
        <v>142</v>
      </c>
      <c r="F7" s="27" t="n">
        <v>305</v>
      </c>
      <c r="G7" s="28" t="n">
        <v>45160</v>
      </c>
      <c r="H7" s="28" t="n">
        <v>19860</v>
      </c>
      <c r="I7" s="28" t="n">
        <v>5980</v>
      </c>
      <c r="J7" s="28" t="n">
        <v>4360</v>
      </c>
      <c r="K7" s="28" t="n">
        <v>2210</v>
      </c>
      <c r="L7" s="28" t="n">
        <v>2940</v>
      </c>
      <c r="M7" s="28" t="n">
        <v>3250</v>
      </c>
      <c r="N7" s="28" t="n">
        <v>610</v>
      </c>
      <c r="O7" s="28" t="n">
        <v>2760</v>
      </c>
      <c r="P7" s="28" t="n">
        <v>980</v>
      </c>
      <c r="Q7" s="29">
        <f>IFERROR(IF(A7="","",SUM(G7:O7)),"")</f>
        <v/>
      </c>
      <c r="R7" s="29">
        <f>IFERROR(IF(A7="","",Q7-P7),"")</f>
        <v/>
      </c>
      <c r="S7" s="28" t="n">
        <v>88000</v>
      </c>
      <c r="T7" s="29">
        <f>IFERROR(IF(A7="","",R7-S7),"")</f>
        <v/>
      </c>
      <c r="U7" s="43">
        <f>IFERROR(IF(A7="","",T7/S7),"")</f>
        <v/>
      </c>
      <c r="V7" s="28" t="n">
        <v>84200</v>
      </c>
      <c r="W7" s="29">
        <f>IFERROR(IF(A7="","",R7-V7),"")</f>
        <v/>
      </c>
      <c r="X7" s="43">
        <f>IFERROR(IF(A7="","",W7/V7),"")</f>
        <v/>
      </c>
      <c r="Y7" s="43">
        <f>IFERROR(IF(A7="","",E7/D7),"")</f>
        <v/>
      </c>
      <c r="Z7" s="29">
        <f>IFERROR(IF(A7="","",G7/E7),"")</f>
        <v/>
      </c>
      <c r="AA7" s="29">
        <f>IFERROR(IF(A7="","",G7/D7),"")</f>
        <v/>
      </c>
      <c r="AB7" s="29">
        <f>IFERROR(IF(A7="","",R7/D7),"")</f>
        <v/>
      </c>
      <c r="AC7" s="26">
        <f>IFERROR(IF(A7="","",IF(Y7&gt;='Setup &amp; Instructions'!$B$5,"On or Above Target","Below Target")),"")</f>
        <v/>
      </c>
      <c r="AD7" s="5" t="inlineStr">
        <is>
          <t>Leisure</t>
        </is>
      </c>
      <c r="AE7" s="31" t="inlineStr">
        <is>
          <t>Sunday departures</t>
        </is>
      </c>
      <c r="AF7" s="31" t="inlineStr">
        <is>
          <t>Late checkout activity increased</t>
        </is>
      </c>
      <c r="AG7" s="32">
        <f>IFERROR(IF(A7="","",IF(COUNTIF($A$4:$A$253,A7)&gt;1,"Duplicate date",IF(E7&gt;D7,"Rooms sold exceed available rooms",IF(D7&gt;'Setup &amp; Instructions'!$B$4,"Available rooms exceed property maximum",IF(R7&lt;0,"Net revenue is negative",IF(S7="","Missing budget revenue",IF(V7="","Missing prior-year revenue",IF(C7="","Missing reporting status",IF(AND(C7="Final",A7&gt;TODAY()),"Future date marked final",IF(P7&gt;Q7,"Discounts and refunds exceed gross revenue",IF(AND(C7="Open",TODAY()-A7&gt;'Setup &amp; Instructions'!$B$9),"Open report requires follow-up","OK"))))))))))),"")</f>
        <v/>
      </c>
    </row>
    <row r="8">
      <c r="A8" s="38" t="n">
        <v>46027</v>
      </c>
      <c r="B8" s="26">
        <f>IFERROR(IF(A8="","",VLOOKUP(WEEKDAY(A8,2),'Setup &amp; Instructions'!$G$4:$H$10,2,0)),"")</f>
        <v/>
      </c>
      <c r="C8" s="5" t="inlineStr">
        <is>
          <t>Final</t>
        </is>
      </c>
      <c r="D8" s="27" t="n">
        <v>176</v>
      </c>
      <c r="E8" s="27" t="n">
        <v>112</v>
      </c>
      <c r="F8" s="27" t="n">
        <v>224</v>
      </c>
      <c r="G8" s="28" t="n">
        <v>31840</v>
      </c>
      <c r="H8" s="28" t="n">
        <v>14620</v>
      </c>
      <c r="I8" s="28" t="n">
        <v>4380</v>
      </c>
      <c r="J8" s="28" t="n">
        <v>3180</v>
      </c>
      <c r="K8" s="28" t="n">
        <v>1640</v>
      </c>
      <c r="L8" s="28" t="n">
        <v>1860</v>
      </c>
      <c r="M8" s="28" t="n">
        <v>7200</v>
      </c>
      <c r="N8" s="28" t="n">
        <v>520</v>
      </c>
      <c r="O8" s="28" t="n">
        <v>2140</v>
      </c>
      <c r="P8" s="28" t="n">
        <v>735</v>
      </c>
      <c r="Q8" s="29">
        <f>IFERROR(IF(A8="","",SUM(G8:O8)),"")</f>
        <v/>
      </c>
      <c r="R8" s="29">
        <f>IFERROR(IF(A8="","",Q8-P8),"")</f>
        <v/>
      </c>
      <c r="S8" s="28" t="n">
        <v>68000</v>
      </c>
      <c r="T8" s="29">
        <f>IFERROR(IF(A8="","",R8-S8),"")</f>
        <v/>
      </c>
      <c r="U8" s="43">
        <f>IFERROR(IF(A8="","",T8/S8),"")</f>
        <v/>
      </c>
      <c r="V8" s="28" t="n">
        <v>64100</v>
      </c>
      <c r="W8" s="29">
        <f>IFERROR(IF(A8="","",R8-V8),"")</f>
        <v/>
      </c>
      <c r="X8" s="43">
        <f>IFERROR(IF(A8="","",W8/V8),"")</f>
        <v/>
      </c>
      <c r="Y8" s="43">
        <f>IFERROR(IF(A8="","",E8/D8),"")</f>
        <v/>
      </c>
      <c r="Z8" s="29">
        <f>IFERROR(IF(A8="","",G8/E8),"")</f>
        <v/>
      </c>
      <c r="AA8" s="29">
        <f>IFERROR(IF(A8="","",G8/D8),"")</f>
        <v/>
      </c>
      <c r="AB8" s="29">
        <f>IFERROR(IF(A8="","",R8/D8),"")</f>
        <v/>
      </c>
      <c r="AC8" s="26">
        <f>IFERROR(IF(A8="","",IF(Y8&gt;='Setup &amp; Instructions'!$B$5,"On or Above Target","Below Target")),"")</f>
        <v/>
      </c>
      <c r="AD8" s="5" t="inlineStr">
        <is>
          <t>Maintenance Impact</t>
        </is>
      </c>
      <c r="AE8" s="31" t="inlineStr">
        <is>
          <t>Four rooms out of order</t>
        </is>
      </c>
      <c r="AF8" s="31" t="inlineStr">
        <is>
          <t>Pool deck work reduced activity sales</t>
        </is>
      </c>
      <c r="AG8" s="32">
        <f>IFERROR(IF(A8="","",IF(COUNTIF($A$4:$A$253,A8)&gt;1,"Duplicate date",IF(E8&gt;D8,"Rooms sold exceed available rooms",IF(D8&gt;'Setup &amp; Instructions'!$B$4,"Available rooms exceed property maximum",IF(R8&lt;0,"Net revenue is negative",IF(S8="","Missing budget revenue",IF(V8="","Missing prior-year revenue",IF(C8="","Missing reporting status",IF(AND(C8="Final",A8&gt;TODAY()),"Future date marked final",IF(P8&gt;Q8,"Discounts and refunds exceed gross revenue",IF(AND(C8="Open",TODAY()-A8&gt;'Setup &amp; Instructions'!$B$9),"Open report requires follow-up","OK"))))))))))),"")</f>
        <v/>
      </c>
    </row>
    <row r="9">
      <c r="A9" s="38" t="n">
        <v>46028</v>
      </c>
      <c r="B9" s="26">
        <f>IFERROR(IF(A9="","",VLOOKUP(WEEKDAY(A9,2),'Setup &amp; Instructions'!$G$4:$H$10,2,0)),"")</f>
        <v/>
      </c>
      <c r="C9" s="5" t="inlineStr">
        <is>
          <t>Final</t>
        </is>
      </c>
      <c r="D9" s="27" t="n">
        <v>176</v>
      </c>
      <c r="E9" s="27" t="n">
        <v>119</v>
      </c>
      <c r="F9" s="27" t="n">
        <v>246</v>
      </c>
      <c r="G9" s="28" t="n">
        <v>34960</v>
      </c>
      <c r="H9" s="28" t="n">
        <v>15980</v>
      </c>
      <c r="I9" s="28" t="n">
        <v>4720</v>
      </c>
      <c r="J9" s="28" t="n">
        <v>3440</v>
      </c>
      <c r="K9" s="28" t="n">
        <v>1750</v>
      </c>
      <c r="L9" s="28" t="n">
        <v>2130</v>
      </c>
      <c r="M9" s="28" t="n">
        <v>10800</v>
      </c>
      <c r="N9" s="28" t="n">
        <v>560</v>
      </c>
      <c r="O9" s="28" t="n">
        <v>2390</v>
      </c>
      <c r="P9" s="28" t="n">
        <v>810</v>
      </c>
      <c r="Q9" s="29">
        <f>IFERROR(IF(A9="","",SUM(G9:O9)),"")</f>
        <v/>
      </c>
      <c r="R9" s="29">
        <f>IFERROR(IF(A9="","",Q9-P9),"")</f>
        <v/>
      </c>
      <c r="S9" s="28" t="n">
        <v>74250</v>
      </c>
      <c r="T9" s="29">
        <f>IFERROR(IF(A9="","",R9-S9),"")</f>
        <v/>
      </c>
      <c r="U9" s="43">
        <f>IFERROR(IF(A9="","",T9/S9),"")</f>
        <v/>
      </c>
      <c r="V9" s="28" t="n">
        <v>68900</v>
      </c>
      <c r="W9" s="29">
        <f>IFERROR(IF(A9="","",R9-V9),"")</f>
        <v/>
      </c>
      <c r="X9" s="43">
        <f>IFERROR(IF(A9="","",W9/V9),"")</f>
        <v/>
      </c>
      <c r="Y9" s="43">
        <f>IFERROR(IF(A9="","",E9/D9),"")</f>
        <v/>
      </c>
      <c r="Z9" s="29">
        <f>IFERROR(IF(A9="","",G9/E9),"")</f>
        <v/>
      </c>
      <c r="AA9" s="29">
        <f>IFERROR(IF(A9="","",G9/D9),"")</f>
        <v/>
      </c>
      <c r="AB9" s="29">
        <f>IFERROR(IF(A9="","",R9/D9),"")</f>
        <v/>
      </c>
      <c r="AC9" s="26">
        <f>IFERROR(IF(A9="","",IF(Y9&gt;='Setup &amp; Instructions'!$B$5,"On or Above Target","Below Target")),"")</f>
        <v/>
      </c>
      <c r="AD9" s="5" t="inlineStr">
        <is>
          <t>Group</t>
        </is>
      </c>
      <c r="AE9" s="31" t="inlineStr">
        <is>
          <t>Regional sales retreat</t>
        </is>
      </c>
      <c r="AF9" s="31" t="inlineStr">
        <is>
          <t>Group dinner posted to events</t>
        </is>
      </c>
      <c r="AG9" s="32">
        <f>IFERROR(IF(A9="","",IF(COUNTIF($A$4:$A$253,A9)&gt;1,"Duplicate date",IF(E9&gt;D9,"Rooms sold exceed available rooms",IF(D9&gt;'Setup &amp; Instructions'!$B$4,"Available rooms exceed property maximum",IF(R9&lt;0,"Net revenue is negative",IF(S9="","Missing budget revenue",IF(V9="","Missing prior-year revenue",IF(C9="","Missing reporting status",IF(AND(C9="Final",A9&gt;TODAY()),"Future date marked final",IF(P9&gt;Q9,"Discounts and refunds exceed gross revenue",IF(AND(C9="Open",TODAY()-A9&gt;'Setup &amp; Instructions'!$B$9),"Open report requires follow-up","OK"))))))))))),"")</f>
        <v/>
      </c>
    </row>
    <row r="10">
      <c r="A10" s="38" t="n">
        <v>46029</v>
      </c>
      <c r="B10" s="26">
        <f>IFERROR(IF(A10="","",VLOOKUP(WEEKDAY(A10,2),'Setup &amp; Instructions'!$G$4:$H$10,2,0)),"")</f>
        <v/>
      </c>
      <c r="C10" s="5" t="inlineStr">
        <is>
          <t>Final</t>
        </is>
      </c>
      <c r="D10" s="27" t="n">
        <v>176</v>
      </c>
      <c r="E10" s="27" t="n">
        <v>128</v>
      </c>
      <c r="F10" s="27" t="n">
        <v>269</v>
      </c>
      <c r="G10" s="28" t="n">
        <v>38940</v>
      </c>
      <c r="H10" s="28" t="n">
        <v>17460</v>
      </c>
      <c r="I10" s="28" t="n">
        <v>5180</v>
      </c>
      <c r="J10" s="28" t="n">
        <v>3820</v>
      </c>
      <c r="K10" s="28" t="n">
        <v>1920</v>
      </c>
      <c r="L10" s="28" t="n">
        <v>2280</v>
      </c>
      <c r="M10" s="28" t="n">
        <v>14600</v>
      </c>
      <c r="N10" s="28" t="n">
        <v>590</v>
      </c>
      <c r="O10" s="28" t="n">
        <v>2715</v>
      </c>
      <c r="P10" s="28" t="n">
        <v>920</v>
      </c>
      <c r="Q10" s="29">
        <f>IFERROR(IF(A10="","",SUM(G10:O10)),"")</f>
        <v/>
      </c>
      <c r="R10" s="29">
        <f>IFERROR(IF(A10="","",Q10-P10),"")</f>
        <v/>
      </c>
      <c r="S10" s="28" t="n">
        <v>83500</v>
      </c>
      <c r="T10" s="29">
        <f>IFERROR(IF(A10="","",R10-S10),"")</f>
        <v/>
      </c>
      <c r="U10" s="43">
        <f>IFERROR(IF(A10="","",T10/S10),"")</f>
        <v/>
      </c>
      <c r="V10" s="28" t="n">
        <v>75500</v>
      </c>
      <c r="W10" s="29">
        <f>IFERROR(IF(A10="","",R10-V10),"")</f>
        <v/>
      </c>
      <c r="X10" s="43">
        <f>IFERROR(IF(A10="","",W10/V10),"")</f>
        <v/>
      </c>
      <c r="Y10" s="43">
        <f>IFERROR(IF(A10="","",E10/D10),"")</f>
        <v/>
      </c>
      <c r="Z10" s="29">
        <f>IFERROR(IF(A10="","",G10/E10),"")</f>
        <v/>
      </c>
      <c r="AA10" s="29">
        <f>IFERROR(IF(A10="","",G10/D10),"")</f>
        <v/>
      </c>
      <c r="AB10" s="29">
        <f>IFERROR(IF(A10="","",R10/D10),"")</f>
        <v/>
      </c>
      <c r="AC10" s="26">
        <f>IFERROR(IF(A10="","",IF(Y10&gt;='Setup &amp; Instructions'!$B$5,"On or Above Target","Below Target")),"")</f>
        <v/>
      </c>
      <c r="AD10" s="5" t="inlineStr">
        <is>
          <t>Conference</t>
        </is>
      </c>
      <c r="AE10" s="31" t="inlineStr">
        <is>
          <t>Regional sales retreat</t>
        </is>
      </c>
      <c r="AF10" s="31" t="inlineStr">
        <is>
          <t>Meeting room rental exceeded plan</t>
        </is>
      </c>
      <c r="AG10" s="32">
        <f>IFERROR(IF(A10="","",IF(COUNTIF($A$4:$A$253,A10)&gt;1,"Duplicate date",IF(E10&gt;D10,"Rooms sold exceed available rooms",IF(D10&gt;'Setup &amp; Instructions'!$B$4,"Available rooms exceed property maximum",IF(R10&lt;0,"Net revenue is negative",IF(S10="","Missing budget revenue",IF(V10="","Missing prior-year revenue",IF(C10="","Missing reporting status",IF(AND(C10="Final",A10&gt;TODAY()),"Future date marked final",IF(P10&gt;Q10,"Discounts and refunds exceed gross revenue",IF(AND(C10="Open",TODAY()-A10&gt;'Setup &amp; Instructions'!$B$9),"Open report requires follow-up","OK"))))))))))),"")</f>
        <v/>
      </c>
    </row>
    <row r="11">
      <c r="A11" s="38" t="n">
        <v>46030</v>
      </c>
      <c r="B11" s="26">
        <f>IFERROR(IF(A11="","",VLOOKUP(WEEKDAY(A11,2),'Setup &amp; Instructions'!$G$4:$H$10,2,0)),"")</f>
        <v/>
      </c>
      <c r="C11" s="5" t="inlineStr">
        <is>
          <t>Final</t>
        </is>
      </c>
      <c r="D11" s="27" t="n">
        <v>180</v>
      </c>
      <c r="E11" s="27" t="n">
        <v>139</v>
      </c>
      <c r="F11" s="27" t="n">
        <v>298</v>
      </c>
      <c r="G11" s="28" t="n">
        <v>43820</v>
      </c>
      <c r="H11" s="28" t="n">
        <v>19340</v>
      </c>
      <c r="I11" s="28" t="n">
        <v>5640</v>
      </c>
      <c r="J11" s="28" t="n">
        <v>4290</v>
      </c>
      <c r="K11" s="28" t="n">
        <v>2180</v>
      </c>
      <c r="L11" s="28" t="n">
        <v>2670</v>
      </c>
      <c r="M11" s="28" t="n">
        <v>9200</v>
      </c>
      <c r="N11" s="28" t="n">
        <v>680</v>
      </c>
      <c r="O11" s="28" t="n">
        <v>2985</v>
      </c>
      <c r="P11" s="28" t="n">
        <v>1060</v>
      </c>
      <c r="Q11" s="29">
        <f>IFERROR(IF(A11="","",SUM(G11:O11)),"")</f>
        <v/>
      </c>
      <c r="R11" s="29">
        <f>IFERROR(IF(A11="","",Q11-P11),"")</f>
        <v/>
      </c>
      <c r="S11" s="28" t="n">
        <v>90000</v>
      </c>
      <c r="T11" s="29">
        <f>IFERROR(IF(A11="","",R11-S11),"")</f>
        <v/>
      </c>
      <c r="U11" s="43">
        <f>IFERROR(IF(A11="","",T11/S11),"")</f>
        <v/>
      </c>
      <c r="V11" s="28" t="n">
        <v>82600</v>
      </c>
      <c r="W11" s="29">
        <f>IFERROR(IF(A11="","",R11-V11),"")</f>
        <v/>
      </c>
      <c r="X11" s="43">
        <f>IFERROR(IF(A11="","",W11/V11),"")</f>
        <v/>
      </c>
      <c r="Y11" s="43">
        <f>IFERROR(IF(A11="","",E11/D11),"")</f>
        <v/>
      </c>
      <c r="Z11" s="29">
        <f>IFERROR(IF(A11="","",G11/E11),"")</f>
        <v/>
      </c>
      <c r="AA11" s="29">
        <f>IFERROR(IF(A11="","",G11/D11),"")</f>
        <v/>
      </c>
      <c r="AB11" s="29">
        <f>IFERROR(IF(A11="","",R11/D11),"")</f>
        <v/>
      </c>
      <c r="AC11" s="26">
        <f>IFERROR(IF(A11="","",IF(Y11&gt;='Setup &amp; Instructions'!$B$5,"On or Above Target","Below Target")),"")</f>
        <v/>
      </c>
      <c r="AD11" s="5" t="inlineStr">
        <is>
          <t>Group</t>
        </is>
      </c>
      <c r="AE11" s="31" t="inlineStr">
        <is>
          <t>Association arrivals</t>
        </is>
      </c>
      <c r="AF11" s="31" t="inlineStr">
        <is>
          <t>Added welcome reception</t>
        </is>
      </c>
      <c r="AG11" s="32">
        <f>IFERROR(IF(A11="","",IF(COUNTIF($A$4:$A$253,A11)&gt;1,"Duplicate date",IF(E11&gt;D11,"Rooms sold exceed available rooms",IF(D11&gt;'Setup &amp; Instructions'!$B$4,"Available rooms exceed property maximum",IF(R11&lt;0,"Net revenue is negative",IF(S11="","Missing budget revenue",IF(V11="","Missing prior-year revenue",IF(C11="","Missing reporting status",IF(AND(C11="Final",A11&gt;TODAY()),"Future date marked final",IF(P11&gt;Q11,"Discounts and refunds exceed gross revenue",IF(AND(C11="Open",TODAY()-A11&gt;'Setup &amp; Instructions'!$B$9),"Open report requires follow-up","OK"))))))))))),"")</f>
        <v/>
      </c>
    </row>
    <row r="12">
      <c r="A12" s="38" t="n">
        <v>46031</v>
      </c>
      <c r="B12" s="26">
        <f>IFERROR(IF(A12="","",VLOOKUP(WEEKDAY(A12,2),'Setup &amp; Instructions'!$G$4:$H$10,2,0)),"")</f>
        <v/>
      </c>
      <c r="C12" s="5" t="inlineStr">
        <is>
          <t>Final</t>
        </is>
      </c>
      <c r="D12" s="27" t="n">
        <v>180</v>
      </c>
      <c r="E12" s="27" t="n">
        <v>151</v>
      </c>
      <c r="F12" s="27" t="n">
        <v>334</v>
      </c>
      <c r="G12" s="28" t="n">
        <v>49830</v>
      </c>
      <c r="H12" s="28" t="n">
        <v>22580</v>
      </c>
      <c r="I12" s="28" t="n">
        <v>6740</v>
      </c>
      <c r="J12" s="28" t="n">
        <v>5130</v>
      </c>
      <c r="K12" s="28" t="n">
        <v>2490</v>
      </c>
      <c r="L12" s="28" t="n">
        <v>3260</v>
      </c>
      <c r="M12" s="28" t="n">
        <v>11800</v>
      </c>
      <c r="N12" s="28" t="n">
        <v>720</v>
      </c>
      <c r="O12" s="28" t="n">
        <v>3480</v>
      </c>
      <c r="P12" s="28" t="n">
        <v>1290</v>
      </c>
      <c r="Q12" s="29">
        <f>IFERROR(IF(A12="","",SUM(G12:O12)),"")</f>
        <v/>
      </c>
      <c r="R12" s="29">
        <f>IFERROR(IF(A12="","",Q12-P12),"")</f>
        <v/>
      </c>
      <c r="S12" s="28" t="n">
        <v>103500</v>
      </c>
      <c r="T12" s="29">
        <f>IFERROR(IF(A12="","",R12-S12),"")</f>
        <v/>
      </c>
      <c r="U12" s="43">
        <f>IFERROR(IF(A12="","",T12/S12),"")</f>
        <v/>
      </c>
      <c r="V12" s="28" t="n">
        <v>94750</v>
      </c>
      <c r="W12" s="29">
        <f>IFERROR(IF(A12="","",R12-V12),"")</f>
        <v/>
      </c>
      <c r="X12" s="43">
        <f>IFERROR(IF(A12="","",W12/V12),"")</f>
        <v/>
      </c>
      <c r="Y12" s="43">
        <f>IFERROR(IF(A12="","",E12/D12),"")</f>
        <v/>
      </c>
      <c r="Z12" s="29">
        <f>IFERROR(IF(A12="","",G12/E12),"")</f>
        <v/>
      </c>
      <c r="AA12" s="29">
        <f>IFERROR(IF(A12="","",G12/D12),"")</f>
        <v/>
      </c>
      <c r="AB12" s="29">
        <f>IFERROR(IF(A12="","",R12/D12),"")</f>
        <v/>
      </c>
      <c r="AC12" s="26">
        <f>IFERROR(IF(A12="","",IF(Y12&gt;='Setup &amp; Instructions'!$B$5,"On or Above Target","Below Target")),"")</f>
        <v/>
      </c>
      <c r="AD12" s="5" t="inlineStr">
        <is>
          <t>Conference</t>
        </is>
      </c>
      <c r="AE12" s="31" t="inlineStr">
        <is>
          <t>Association conference</t>
        </is>
      </c>
      <c r="AF12" s="31" t="inlineStr">
        <is>
          <t>Strong banquet beverage revenue</t>
        </is>
      </c>
      <c r="AG12" s="32">
        <f>IFERROR(IF(A12="","",IF(COUNTIF($A$4:$A$253,A12)&gt;1,"Duplicate date",IF(E12&gt;D12,"Rooms sold exceed available rooms",IF(D12&gt;'Setup &amp; Instructions'!$B$4,"Available rooms exceed property maximum",IF(R12&lt;0,"Net revenue is negative",IF(S12="","Missing budget revenue",IF(V12="","Missing prior-year revenue",IF(C12="","Missing reporting status",IF(AND(C12="Final",A12&gt;TODAY()),"Future date marked final",IF(P12&gt;Q12,"Discounts and refunds exceed gross revenue",IF(AND(C12="Open",TODAY()-A12&gt;'Setup &amp; Instructions'!$B$9),"Open report requires follow-up","OK"))))))))))),"")</f>
        <v/>
      </c>
    </row>
    <row r="13">
      <c r="A13" s="38" t="n">
        <v>46032</v>
      </c>
      <c r="B13" s="26">
        <f>IFERROR(IF(A13="","",VLOOKUP(WEEKDAY(A13,2),'Setup &amp; Instructions'!$G$4:$H$10,2,0)),"")</f>
        <v/>
      </c>
      <c r="C13" s="5" t="inlineStr">
        <is>
          <t>Final</t>
        </is>
      </c>
      <c r="D13" s="27" t="n">
        <v>180</v>
      </c>
      <c r="E13" s="27" t="n">
        <v>161</v>
      </c>
      <c r="F13" s="27" t="n">
        <v>365</v>
      </c>
      <c r="G13" s="28" t="n">
        <v>55720</v>
      </c>
      <c r="H13" s="28" t="n">
        <v>25940</v>
      </c>
      <c r="I13" s="28" t="n">
        <v>7890</v>
      </c>
      <c r="J13" s="28" t="n">
        <v>5920</v>
      </c>
      <c r="K13" s="28" t="n">
        <v>2810</v>
      </c>
      <c r="L13" s="28" t="n">
        <v>3910</v>
      </c>
      <c r="M13" s="28" t="n">
        <v>16400</v>
      </c>
      <c r="N13" s="28" t="n">
        <v>810</v>
      </c>
      <c r="O13" s="28" t="n">
        <v>4090</v>
      </c>
      <c r="P13" s="28" t="n">
        <v>1540</v>
      </c>
      <c r="Q13" s="29">
        <f>IFERROR(IF(A13="","",SUM(G13:O13)),"")</f>
        <v/>
      </c>
      <c r="R13" s="29">
        <f>IFERROR(IF(A13="","",Q13-P13),"")</f>
        <v/>
      </c>
      <c r="S13" s="28" t="n">
        <v>119000</v>
      </c>
      <c r="T13" s="29">
        <f>IFERROR(IF(A13="","",R13-S13),"")</f>
        <v/>
      </c>
      <c r="U13" s="43">
        <f>IFERROR(IF(A13="","",T13/S13),"")</f>
        <v/>
      </c>
      <c r="V13" s="28" t="n">
        <v>108400</v>
      </c>
      <c r="W13" s="29">
        <f>IFERROR(IF(A13="","",R13-V13),"")</f>
        <v/>
      </c>
      <c r="X13" s="43">
        <f>IFERROR(IF(A13="","",W13/V13),"")</f>
        <v/>
      </c>
      <c r="Y13" s="43">
        <f>IFERROR(IF(A13="","",E13/D13),"")</f>
        <v/>
      </c>
      <c r="Z13" s="29">
        <f>IFERROR(IF(A13="","",G13/E13),"")</f>
        <v/>
      </c>
      <c r="AA13" s="29">
        <f>IFERROR(IF(A13="","",G13/D13),"")</f>
        <v/>
      </c>
      <c r="AB13" s="29">
        <f>IFERROR(IF(A13="","",R13/D13),"")</f>
        <v/>
      </c>
      <c r="AC13" s="26">
        <f>IFERROR(IF(A13="","",IF(Y13&gt;='Setup &amp; Instructions'!$B$5,"On or Above Target","Below Target")),"")</f>
        <v/>
      </c>
      <c r="AD13" s="5" t="inlineStr">
        <is>
          <t>Conference</t>
        </is>
      </c>
      <c r="AE13" s="31" t="inlineStr">
        <is>
          <t>Conference gala dinner</t>
        </is>
      </c>
      <c r="AF13" s="31" t="inlineStr">
        <is>
          <t>Weekend room rates held above plan</t>
        </is>
      </c>
      <c r="AG13" s="32">
        <f>IFERROR(IF(A13="","",IF(COUNTIF($A$4:$A$253,A13)&gt;1,"Duplicate date",IF(E13&gt;D13,"Rooms sold exceed available rooms",IF(D13&gt;'Setup &amp; Instructions'!$B$4,"Available rooms exceed property maximum",IF(R13&lt;0,"Net revenue is negative",IF(S13="","Missing budget revenue",IF(V13="","Missing prior-year revenue",IF(C13="","Missing reporting status",IF(AND(C13="Final",A13&gt;TODAY()),"Future date marked final",IF(P13&gt;Q13,"Discounts and refunds exceed gross revenue",IF(AND(C13="Open",TODAY()-A13&gt;'Setup &amp; Instructions'!$B$9),"Open report requires follow-up","OK"))))))))))),"")</f>
        <v/>
      </c>
    </row>
    <row r="14">
      <c r="A14" s="38" t="n"/>
      <c r="B14" s="26">
        <f>IFERROR(IF(A14="","",VLOOKUP(WEEKDAY(A14,2),'Setup &amp; Instructions'!$G$4:$H$10,2,0)),"")</f>
        <v/>
      </c>
      <c r="C14" s="5" t="n"/>
      <c r="D14" s="27" t="n"/>
      <c r="E14" s="27" t="n"/>
      <c r="F14" s="27" t="n"/>
      <c r="G14" s="28" t="n"/>
      <c r="H14" s="28" t="n"/>
      <c r="I14" s="28" t="n"/>
      <c r="J14" s="28" t="n"/>
      <c r="K14" s="28" t="n"/>
      <c r="L14" s="28" t="n"/>
      <c r="M14" s="28" t="n"/>
      <c r="N14" s="28" t="n"/>
      <c r="O14" s="28" t="n"/>
      <c r="P14" s="28" t="n"/>
      <c r="Q14" s="29">
        <f>IFERROR(IF(A14="","",SUM(G14:O14)),"")</f>
        <v/>
      </c>
      <c r="R14" s="29">
        <f>IFERROR(IF(A14="","",Q14-P14),"")</f>
        <v/>
      </c>
      <c r="S14" s="28" t="n"/>
      <c r="T14" s="29">
        <f>IFERROR(IF(A14="","",R14-S14),"")</f>
        <v/>
      </c>
      <c r="U14" s="43">
        <f>IFERROR(IF(A14="","",T14/S14),"")</f>
        <v/>
      </c>
      <c r="V14" s="28" t="n"/>
      <c r="W14" s="29">
        <f>IFERROR(IF(A14="","",R14-V14),"")</f>
        <v/>
      </c>
      <c r="X14" s="43">
        <f>IFERROR(IF(A14="","",W14/V14),"")</f>
        <v/>
      </c>
      <c r="Y14" s="43">
        <f>IFERROR(IF(A14="","",E14/D14),"")</f>
        <v/>
      </c>
      <c r="Z14" s="29">
        <f>IFERROR(IF(A14="","",G14/E14),"")</f>
        <v/>
      </c>
      <c r="AA14" s="29">
        <f>IFERROR(IF(A14="","",G14/D14),"")</f>
        <v/>
      </c>
      <c r="AB14" s="29">
        <f>IFERROR(IF(A14="","",R14/D14),"")</f>
        <v/>
      </c>
      <c r="AC14" s="26">
        <f>IFERROR(IF(A14="","",IF(Y14&gt;='Setup &amp; Instructions'!$B$5,"On or Above Target","Below Target")),"")</f>
        <v/>
      </c>
      <c r="AD14" s="5" t="n"/>
      <c r="AE14" s="31" t="n"/>
      <c r="AF14" s="31" t="n"/>
      <c r="AG14" s="32">
        <f>IFERROR(IF(A14="","",IF(COUNTIF($A$4:$A$253,A14)&gt;1,"Duplicate date",IF(E14&gt;D14,"Rooms sold exceed available rooms",IF(D14&gt;'Setup &amp; Instructions'!$B$4,"Available rooms exceed property maximum",IF(R14&lt;0,"Net revenue is negative",IF(S14="","Missing budget revenue",IF(V14="","Missing prior-year revenue",IF(C14="","Missing reporting status",IF(AND(C14="Final",A14&gt;TODAY()),"Future date marked final",IF(P14&gt;Q14,"Discounts and refunds exceed gross revenue",IF(AND(C14="Open",TODAY()-A14&gt;'Setup &amp; Instructions'!$B$9),"Open report requires follow-up","OK"))))))))))),"")</f>
        <v/>
      </c>
    </row>
    <row r="15">
      <c r="A15" s="38" t="n"/>
      <c r="B15" s="26">
        <f>IFERROR(IF(A15="","",VLOOKUP(WEEKDAY(A15,2),'Setup &amp; Instructions'!$G$4:$H$10,2,0)),"")</f>
        <v/>
      </c>
      <c r="C15" s="5" t="n"/>
      <c r="D15" s="27" t="n"/>
      <c r="E15" s="27" t="n"/>
      <c r="F15" s="27" t="n"/>
      <c r="G15" s="28" t="n"/>
      <c r="H15" s="28" t="n"/>
      <c r="I15" s="28" t="n"/>
      <c r="J15" s="28" t="n"/>
      <c r="K15" s="28" t="n"/>
      <c r="L15" s="28" t="n"/>
      <c r="M15" s="28" t="n"/>
      <c r="N15" s="28" t="n"/>
      <c r="O15" s="28" t="n"/>
      <c r="P15" s="28" t="n"/>
      <c r="Q15" s="29">
        <f>IFERROR(IF(A15="","",SUM(G15:O15)),"")</f>
        <v/>
      </c>
      <c r="R15" s="29">
        <f>IFERROR(IF(A15="","",Q15-P15),"")</f>
        <v/>
      </c>
      <c r="S15" s="28" t="n"/>
      <c r="T15" s="29">
        <f>IFERROR(IF(A15="","",R15-S15),"")</f>
        <v/>
      </c>
      <c r="U15" s="43">
        <f>IFERROR(IF(A15="","",T15/S15),"")</f>
        <v/>
      </c>
      <c r="V15" s="28" t="n"/>
      <c r="W15" s="29">
        <f>IFERROR(IF(A15="","",R15-V15),"")</f>
        <v/>
      </c>
      <c r="X15" s="43">
        <f>IFERROR(IF(A15="","",W15/V15),"")</f>
        <v/>
      </c>
      <c r="Y15" s="43">
        <f>IFERROR(IF(A15="","",E15/D15),"")</f>
        <v/>
      </c>
      <c r="Z15" s="29">
        <f>IFERROR(IF(A15="","",G15/E15),"")</f>
        <v/>
      </c>
      <c r="AA15" s="29">
        <f>IFERROR(IF(A15="","",G15/D15),"")</f>
        <v/>
      </c>
      <c r="AB15" s="29">
        <f>IFERROR(IF(A15="","",R15/D15),"")</f>
        <v/>
      </c>
      <c r="AC15" s="26">
        <f>IFERROR(IF(A15="","",IF(Y15&gt;='Setup &amp; Instructions'!$B$5,"On or Above Target","Below Target")),"")</f>
        <v/>
      </c>
      <c r="AD15" s="5" t="n"/>
      <c r="AE15" s="31" t="n"/>
      <c r="AF15" s="31" t="n"/>
      <c r="AG15" s="32">
        <f>IFERROR(IF(A15="","",IF(COUNTIF($A$4:$A$253,A15)&gt;1,"Duplicate date",IF(E15&gt;D15,"Rooms sold exceed available rooms",IF(D15&gt;'Setup &amp; Instructions'!$B$4,"Available rooms exceed property maximum",IF(R15&lt;0,"Net revenue is negative",IF(S15="","Missing budget revenue",IF(V15="","Missing prior-year revenue",IF(C15="","Missing reporting status",IF(AND(C15="Final",A15&gt;TODAY()),"Future date marked final",IF(P15&gt;Q15,"Discounts and refunds exceed gross revenue",IF(AND(C15="Open",TODAY()-A15&gt;'Setup &amp; Instructions'!$B$9),"Open report requires follow-up","OK"))))))))))),"")</f>
        <v/>
      </c>
    </row>
    <row r="16">
      <c r="A16" s="38" t="n"/>
      <c r="B16" s="26">
        <f>IFERROR(IF(A16="","",VLOOKUP(WEEKDAY(A16,2),'Setup &amp; Instructions'!$G$4:$H$10,2,0)),"")</f>
        <v/>
      </c>
      <c r="C16" s="5" t="n"/>
      <c r="D16" s="27" t="n"/>
      <c r="E16" s="27" t="n"/>
      <c r="F16" s="27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28" t="n"/>
      <c r="P16" s="28" t="n"/>
      <c r="Q16" s="29">
        <f>IFERROR(IF(A16="","",SUM(G16:O16)),"")</f>
        <v/>
      </c>
      <c r="R16" s="29">
        <f>IFERROR(IF(A16="","",Q16-P16),"")</f>
        <v/>
      </c>
      <c r="S16" s="28" t="n"/>
      <c r="T16" s="29">
        <f>IFERROR(IF(A16="","",R16-S16),"")</f>
        <v/>
      </c>
      <c r="U16" s="43">
        <f>IFERROR(IF(A16="","",T16/S16),"")</f>
        <v/>
      </c>
      <c r="V16" s="28" t="n"/>
      <c r="W16" s="29">
        <f>IFERROR(IF(A16="","",R16-V16),"")</f>
        <v/>
      </c>
      <c r="X16" s="43">
        <f>IFERROR(IF(A16="","",W16/V16),"")</f>
        <v/>
      </c>
      <c r="Y16" s="43">
        <f>IFERROR(IF(A16="","",E16/D16),"")</f>
        <v/>
      </c>
      <c r="Z16" s="29">
        <f>IFERROR(IF(A16="","",G16/E16),"")</f>
        <v/>
      </c>
      <c r="AA16" s="29">
        <f>IFERROR(IF(A16="","",G16/D16),"")</f>
        <v/>
      </c>
      <c r="AB16" s="29">
        <f>IFERROR(IF(A16="","",R16/D16),"")</f>
        <v/>
      </c>
      <c r="AC16" s="26">
        <f>IFERROR(IF(A16="","",IF(Y16&gt;='Setup &amp; Instructions'!$B$5,"On or Above Target","Below Target")),"")</f>
        <v/>
      </c>
      <c r="AD16" s="5" t="n"/>
      <c r="AE16" s="31" t="n"/>
      <c r="AF16" s="31" t="n"/>
      <c r="AG16" s="32">
        <f>IFERROR(IF(A16="","",IF(COUNTIF($A$4:$A$253,A16)&gt;1,"Duplicate date",IF(E16&gt;D16,"Rooms sold exceed available rooms",IF(D16&gt;'Setup &amp; Instructions'!$B$4,"Available rooms exceed property maximum",IF(R16&lt;0,"Net revenue is negative",IF(S16="","Missing budget revenue",IF(V16="","Missing prior-year revenue",IF(C16="","Missing reporting status",IF(AND(C16="Final",A16&gt;TODAY()),"Future date marked final",IF(P16&gt;Q16,"Discounts and refunds exceed gross revenue",IF(AND(C16="Open",TODAY()-A16&gt;'Setup &amp; Instructions'!$B$9),"Open report requires follow-up","OK"))))))))))),"")</f>
        <v/>
      </c>
    </row>
    <row r="17">
      <c r="A17" s="38" t="n"/>
      <c r="B17" s="26">
        <f>IFERROR(IF(A17="","",VLOOKUP(WEEKDAY(A17,2),'Setup &amp; Instructions'!$G$4:$H$10,2,0)),"")</f>
        <v/>
      </c>
      <c r="C17" s="5" t="n"/>
      <c r="D17" s="27" t="n"/>
      <c r="E17" s="27" t="n"/>
      <c r="F17" s="27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28" t="n"/>
      <c r="P17" s="28" t="n"/>
      <c r="Q17" s="29">
        <f>IFERROR(IF(A17="","",SUM(G17:O17)),"")</f>
        <v/>
      </c>
      <c r="R17" s="29">
        <f>IFERROR(IF(A17="","",Q17-P17),"")</f>
        <v/>
      </c>
      <c r="S17" s="28" t="n"/>
      <c r="T17" s="29">
        <f>IFERROR(IF(A17="","",R17-S17),"")</f>
        <v/>
      </c>
      <c r="U17" s="43">
        <f>IFERROR(IF(A17="","",T17/S17),"")</f>
        <v/>
      </c>
      <c r="V17" s="28" t="n"/>
      <c r="W17" s="29">
        <f>IFERROR(IF(A17="","",R17-V17),"")</f>
        <v/>
      </c>
      <c r="X17" s="43">
        <f>IFERROR(IF(A17="","",W17/V17),"")</f>
        <v/>
      </c>
      <c r="Y17" s="43">
        <f>IFERROR(IF(A17="","",E17/D17),"")</f>
        <v/>
      </c>
      <c r="Z17" s="29">
        <f>IFERROR(IF(A17="","",G17/E17),"")</f>
        <v/>
      </c>
      <c r="AA17" s="29">
        <f>IFERROR(IF(A17="","",G17/D17),"")</f>
        <v/>
      </c>
      <c r="AB17" s="29">
        <f>IFERROR(IF(A17="","",R17/D17),"")</f>
        <v/>
      </c>
      <c r="AC17" s="26">
        <f>IFERROR(IF(A17="","",IF(Y17&gt;='Setup &amp; Instructions'!$B$5,"On or Above Target","Below Target")),"")</f>
        <v/>
      </c>
      <c r="AD17" s="5" t="n"/>
      <c r="AE17" s="31" t="n"/>
      <c r="AF17" s="31" t="n"/>
      <c r="AG17" s="32">
        <f>IFERROR(IF(A17="","",IF(COUNTIF($A$4:$A$253,A17)&gt;1,"Duplicate date",IF(E17&gt;D17,"Rooms sold exceed available rooms",IF(D17&gt;'Setup &amp; Instructions'!$B$4,"Available rooms exceed property maximum",IF(R17&lt;0,"Net revenue is negative",IF(S17="","Missing budget revenue",IF(V17="","Missing prior-year revenue",IF(C17="","Missing reporting status",IF(AND(C17="Final",A17&gt;TODAY()),"Future date marked final",IF(P17&gt;Q17,"Discounts and refunds exceed gross revenue",IF(AND(C17="Open",TODAY()-A17&gt;'Setup &amp; Instructions'!$B$9),"Open report requires follow-up","OK"))))))))))),"")</f>
        <v/>
      </c>
    </row>
    <row r="18">
      <c r="A18" s="38" t="n"/>
      <c r="B18" s="26">
        <f>IFERROR(IF(A18="","",VLOOKUP(WEEKDAY(A18,2),'Setup &amp; Instructions'!$G$4:$H$10,2,0)),"")</f>
        <v/>
      </c>
      <c r="C18" s="5" t="n"/>
      <c r="D18" s="27" t="n"/>
      <c r="E18" s="27" t="n"/>
      <c r="F18" s="27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8" t="n"/>
      <c r="P18" s="28" t="n"/>
      <c r="Q18" s="29">
        <f>IFERROR(IF(A18="","",SUM(G18:O18)),"")</f>
        <v/>
      </c>
      <c r="R18" s="29">
        <f>IFERROR(IF(A18="","",Q18-P18),"")</f>
        <v/>
      </c>
      <c r="S18" s="28" t="n"/>
      <c r="T18" s="29">
        <f>IFERROR(IF(A18="","",R18-S18),"")</f>
        <v/>
      </c>
      <c r="U18" s="43">
        <f>IFERROR(IF(A18="","",T18/S18),"")</f>
        <v/>
      </c>
      <c r="V18" s="28" t="n"/>
      <c r="W18" s="29">
        <f>IFERROR(IF(A18="","",R18-V18),"")</f>
        <v/>
      </c>
      <c r="X18" s="43">
        <f>IFERROR(IF(A18="","",W18/V18),"")</f>
        <v/>
      </c>
      <c r="Y18" s="43">
        <f>IFERROR(IF(A18="","",E18/D18),"")</f>
        <v/>
      </c>
      <c r="Z18" s="29">
        <f>IFERROR(IF(A18="","",G18/E18),"")</f>
        <v/>
      </c>
      <c r="AA18" s="29">
        <f>IFERROR(IF(A18="","",G18/D18),"")</f>
        <v/>
      </c>
      <c r="AB18" s="29">
        <f>IFERROR(IF(A18="","",R18/D18),"")</f>
        <v/>
      </c>
      <c r="AC18" s="26">
        <f>IFERROR(IF(A18="","",IF(Y18&gt;='Setup &amp; Instructions'!$B$5,"On or Above Target","Below Target")),"")</f>
        <v/>
      </c>
      <c r="AD18" s="5" t="n"/>
      <c r="AE18" s="31" t="n"/>
      <c r="AF18" s="31" t="n"/>
      <c r="AG18" s="32">
        <f>IFERROR(IF(A18="","",IF(COUNTIF($A$4:$A$253,A18)&gt;1,"Duplicate date",IF(E18&gt;D18,"Rooms sold exceed available rooms",IF(D18&gt;'Setup &amp; Instructions'!$B$4,"Available rooms exceed property maximum",IF(R18&lt;0,"Net revenue is negative",IF(S18="","Missing budget revenue",IF(V18="","Missing prior-year revenue",IF(C18="","Missing reporting status",IF(AND(C18="Final",A18&gt;TODAY()),"Future date marked final",IF(P18&gt;Q18,"Discounts and refunds exceed gross revenue",IF(AND(C18="Open",TODAY()-A18&gt;'Setup &amp; Instructions'!$B$9),"Open report requires follow-up","OK"))))))))))),"")</f>
        <v/>
      </c>
    </row>
    <row r="19">
      <c r="A19" s="38" t="n"/>
      <c r="B19" s="26">
        <f>IFERROR(IF(A19="","",VLOOKUP(WEEKDAY(A19,2),'Setup &amp; Instructions'!$G$4:$H$10,2,0)),"")</f>
        <v/>
      </c>
      <c r="C19" s="5" t="n"/>
      <c r="D19" s="27" t="n"/>
      <c r="E19" s="27" t="n"/>
      <c r="F19" s="27" t="n"/>
      <c r="G19" s="28" t="n"/>
      <c r="H19" s="28" t="n"/>
      <c r="I19" s="28" t="n"/>
      <c r="J19" s="28" t="n"/>
      <c r="K19" s="28" t="n"/>
      <c r="L19" s="28" t="n"/>
      <c r="M19" s="28" t="n"/>
      <c r="N19" s="28" t="n"/>
      <c r="O19" s="28" t="n"/>
      <c r="P19" s="28" t="n"/>
      <c r="Q19" s="29">
        <f>IFERROR(IF(A19="","",SUM(G19:O19)),"")</f>
        <v/>
      </c>
      <c r="R19" s="29">
        <f>IFERROR(IF(A19="","",Q19-P19),"")</f>
        <v/>
      </c>
      <c r="S19" s="28" t="n"/>
      <c r="T19" s="29">
        <f>IFERROR(IF(A19="","",R19-S19),"")</f>
        <v/>
      </c>
      <c r="U19" s="43">
        <f>IFERROR(IF(A19="","",T19/S19),"")</f>
        <v/>
      </c>
      <c r="V19" s="28" t="n"/>
      <c r="W19" s="29">
        <f>IFERROR(IF(A19="","",R19-V19),"")</f>
        <v/>
      </c>
      <c r="X19" s="43">
        <f>IFERROR(IF(A19="","",W19/V19),"")</f>
        <v/>
      </c>
      <c r="Y19" s="43">
        <f>IFERROR(IF(A19="","",E19/D19),"")</f>
        <v/>
      </c>
      <c r="Z19" s="29">
        <f>IFERROR(IF(A19="","",G19/E19),"")</f>
        <v/>
      </c>
      <c r="AA19" s="29">
        <f>IFERROR(IF(A19="","",G19/D19),"")</f>
        <v/>
      </c>
      <c r="AB19" s="29">
        <f>IFERROR(IF(A19="","",R19/D19),"")</f>
        <v/>
      </c>
      <c r="AC19" s="26">
        <f>IFERROR(IF(A19="","",IF(Y19&gt;='Setup &amp; Instructions'!$B$5,"On or Above Target","Below Target")),"")</f>
        <v/>
      </c>
      <c r="AD19" s="5" t="n"/>
      <c r="AE19" s="31" t="n"/>
      <c r="AF19" s="31" t="n"/>
      <c r="AG19" s="32">
        <f>IFERROR(IF(A19="","",IF(COUNTIF($A$4:$A$253,A19)&gt;1,"Duplicate date",IF(E19&gt;D19,"Rooms sold exceed available rooms",IF(D19&gt;'Setup &amp; Instructions'!$B$4,"Available rooms exceed property maximum",IF(R19&lt;0,"Net revenue is negative",IF(S19="","Missing budget revenue",IF(V19="","Missing prior-year revenue",IF(C19="","Missing reporting status",IF(AND(C19="Final",A19&gt;TODAY()),"Future date marked final",IF(P19&gt;Q19,"Discounts and refunds exceed gross revenue",IF(AND(C19="Open",TODAY()-A19&gt;'Setup &amp; Instructions'!$B$9),"Open report requires follow-up","OK"))))))))))),"")</f>
        <v/>
      </c>
    </row>
    <row r="20">
      <c r="A20" s="38" t="n"/>
      <c r="B20" s="26">
        <f>IFERROR(IF(A20="","",VLOOKUP(WEEKDAY(A20,2),'Setup &amp; Instructions'!$G$4:$H$10,2,0)),"")</f>
        <v/>
      </c>
      <c r="C20" s="5" t="n"/>
      <c r="D20" s="27" t="n"/>
      <c r="E20" s="27" t="n"/>
      <c r="F20" s="27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28" t="n"/>
      <c r="P20" s="28" t="n"/>
      <c r="Q20" s="29">
        <f>IFERROR(IF(A20="","",SUM(G20:O20)),"")</f>
        <v/>
      </c>
      <c r="R20" s="29">
        <f>IFERROR(IF(A20="","",Q20-P20),"")</f>
        <v/>
      </c>
      <c r="S20" s="28" t="n"/>
      <c r="T20" s="29">
        <f>IFERROR(IF(A20="","",R20-S20),"")</f>
        <v/>
      </c>
      <c r="U20" s="43">
        <f>IFERROR(IF(A20="","",T20/S20),"")</f>
        <v/>
      </c>
      <c r="V20" s="28" t="n"/>
      <c r="W20" s="29">
        <f>IFERROR(IF(A20="","",R20-V20),"")</f>
        <v/>
      </c>
      <c r="X20" s="43">
        <f>IFERROR(IF(A20="","",W20/V20),"")</f>
        <v/>
      </c>
      <c r="Y20" s="43">
        <f>IFERROR(IF(A20="","",E20/D20),"")</f>
        <v/>
      </c>
      <c r="Z20" s="29">
        <f>IFERROR(IF(A20="","",G20/E20),"")</f>
        <v/>
      </c>
      <c r="AA20" s="29">
        <f>IFERROR(IF(A20="","",G20/D20),"")</f>
        <v/>
      </c>
      <c r="AB20" s="29">
        <f>IFERROR(IF(A20="","",R20/D20),"")</f>
        <v/>
      </c>
      <c r="AC20" s="26">
        <f>IFERROR(IF(A20="","",IF(Y20&gt;='Setup &amp; Instructions'!$B$5,"On or Above Target","Below Target")),"")</f>
        <v/>
      </c>
      <c r="AD20" s="5" t="n"/>
      <c r="AE20" s="31" t="n"/>
      <c r="AF20" s="31" t="n"/>
      <c r="AG20" s="32">
        <f>IFERROR(IF(A20="","",IF(COUNTIF($A$4:$A$253,A20)&gt;1,"Duplicate date",IF(E20&gt;D20,"Rooms sold exceed available rooms",IF(D20&gt;'Setup &amp; Instructions'!$B$4,"Available rooms exceed property maximum",IF(R20&lt;0,"Net revenue is negative",IF(S20="","Missing budget revenue",IF(V20="","Missing prior-year revenue",IF(C20="","Missing reporting status",IF(AND(C20="Final",A20&gt;TODAY()),"Future date marked final",IF(P20&gt;Q20,"Discounts and refunds exceed gross revenue",IF(AND(C20="Open",TODAY()-A20&gt;'Setup &amp; Instructions'!$B$9),"Open report requires follow-up","OK"))))))))))),"")</f>
        <v/>
      </c>
    </row>
    <row r="21">
      <c r="A21" s="38" t="n"/>
      <c r="B21" s="26">
        <f>IFERROR(IF(A21="","",VLOOKUP(WEEKDAY(A21,2),'Setup &amp; Instructions'!$G$4:$H$10,2,0)),"")</f>
        <v/>
      </c>
      <c r="C21" s="5" t="n"/>
      <c r="D21" s="27" t="n"/>
      <c r="E21" s="27" t="n"/>
      <c r="F21" s="27" t="n"/>
      <c r="G21" s="28" t="n"/>
      <c r="H21" s="28" t="n"/>
      <c r="I21" s="28" t="n"/>
      <c r="J21" s="28" t="n"/>
      <c r="K21" s="28" t="n"/>
      <c r="L21" s="28" t="n"/>
      <c r="M21" s="28" t="n"/>
      <c r="N21" s="28" t="n"/>
      <c r="O21" s="28" t="n"/>
      <c r="P21" s="28" t="n"/>
      <c r="Q21" s="29">
        <f>IFERROR(IF(A21="","",SUM(G21:O21)),"")</f>
        <v/>
      </c>
      <c r="R21" s="29">
        <f>IFERROR(IF(A21="","",Q21-P21),"")</f>
        <v/>
      </c>
      <c r="S21" s="28" t="n"/>
      <c r="T21" s="29">
        <f>IFERROR(IF(A21="","",R21-S21),"")</f>
        <v/>
      </c>
      <c r="U21" s="43">
        <f>IFERROR(IF(A21="","",T21/S21),"")</f>
        <v/>
      </c>
      <c r="V21" s="28" t="n"/>
      <c r="W21" s="29">
        <f>IFERROR(IF(A21="","",R21-V21),"")</f>
        <v/>
      </c>
      <c r="X21" s="43">
        <f>IFERROR(IF(A21="","",W21/V21),"")</f>
        <v/>
      </c>
      <c r="Y21" s="43">
        <f>IFERROR(IF(A21="","",E21/D21),"")</f>
        <v/>
      </c>
      <c r="Z21" s="29">
        <f>IFERROR(IF(A21="","",G21/E21),"")</f>
        <v/>
      </c>
      <c r="AA21" s="29">
        <f>IFERROR(IF(A21="","",G21/D21),"")</f>
        <v/>
      </c>
      <c r="AB21" s="29">
        <f>IFERROR(IF(A21="","",R21/D21),"")</f>
        <v/>
      </c>
      <c r="AC21" s="26">
        <f>IFERROR(IF(A21="","",IF(Y21&gt;='Setup &amp; Instructions'!$B$5,"On or Above Target","Below Target")),"")</f>
        <v/>
      </c>
      <c r="AD21" s="5" t="n"/>
      <c r="AE21" s="31" t="n"/>
      <c r="AF21" s="31" t="n"/>
      <c r="AG21" s="32">
        <f>IFERROR(IF(A21="","",IF(COUNTIF($A$4:$A$253,A21)&gt;1,"Duplicate date",IF(E21&gt;D21,"Rooms sold exceed available rooms",IF(D21&gt;'Setup &amp; Instructions'!$B$4,"Available rooms exceed property maximum",IF(R21&lt;0,"Net revenue is negative",IF(S21="","Missing budget revenue",IF(V21="","Missing prior-year revenue",IF(C21="","Missing reporting status",IF(AND(C21="Final",A21&gt;TODAY()),"Future date marked final",IF(P21&gt;Q21,"Discounts and refunds exceed gross revenue",IF(AND(C21="Open",TODAY()-A21&gt;'Setup &amp; Instructions'!$B$9),"Open report requires follow-up","OK"))))))))))),"")</f>
        <v/>
      </c>
    </row>
    <row r="22">
      <c r="A22" s="38" t="n"/>
      <c r="B22" s="26">
        <f>IFERROR(IF(A22="","",VLOOKUP(WEEKDAY(A22,2),'Setup &amp; Instructions'!$G$4:$H$10,2,0)),"")</f>
        <v/>
      </c>
      <c r="C22" s="5" t="n"/>
      <c r="D22" s="27" t="n"/>
      <c r="E22" s="27" t="n"/>
      <c r="F22" s="27" t="n"/>
      <c r="G22" s="28" t="n"/>
      <c r="H22" s="28" t="n"/>
      <c r="I22" s="28" t="n"/>
      <c r="J22" s="28" t="n"/>
      <c r="K22" s="28" t="n"/>
      <c r="L22" s="28" t="n"/>
      <c r="M22" s="28" t="n"/>
      <c r="N22" s="28" t="n"/>
      <c r="O22" s="28" t="n"/>
      <c r="P22" s="28" t="n"/>
      <c r="Q22" s="29">
        <f>IFERROR(IF(A22="","",SUM(G22:O22)),"")</f>
        <v/>
      </c>
      <c r="R22" s="29">
        <f>IFERROR(IF(A22="","",Q22-P22),"")</f>
        <v/>
      </c>
      <c r="S22" s="28" t="n"/>
      <c r="T22" s="29">
        <f>IFERROR(IF(A22="","",R22-S22),"")</f>
        <v/>
      </c>
      <c r="U22" s="43">
        <f>IFERROR(IF(A22="","",T22/S22),"")</f>
        <v/>
      </c>
      <c r="V22" s="28" t="n"/>
      <c r="W22" s="29">
        <f>IFERROR(IF(A22="","",R22-V22),"")</f>
        <v/>
      </c>
      <c r="X22" s="43">
        <f>IFERROR(IF(A22="","",W22/V22),"")</f>
        <v/>
      </c>
      <c r="Y22" s="43">
        <f>IFERROR(IF(A22="","",E22/D22),"")</f>
        <v/>
      </c>
      <c r="Z22" s="29">
        <f>IFERROR(IF(A22="","",G22/E22),"")</f>
        <v/>
      </c>
      <c r="AA22" s="29">
        <f>IFERROR(IF(A22="","",G22/D22),"")</f>
        <v/>
      </c>
      <c r="AB22" s="29">
        <f>IFERROR(IF(A22="","",R22/D22),"")</f>
        <v/>
      </c>
      <c r="AC22" s="26">
        <f>IFERROR(IF(A22="","",IF(Y22&gt;='Setup &amp; Instructions'!$B$5,"On or Above Target","Below Target")),"")</f>
        <v/>
      </c>
      <c r="AD22" s="5" t="n"/>
      <c r="AE22" s="31" t="n"/>
      <c r="AF22" s="31" t="n"/>
      <c r="AG22" s="32">
        <f>IFERROR(IF(A22="","",IF(COUNTIF($A$4:$A$253,A22)&gt;1,"Duplicate date",IF(E22&gt;D22,"Rooms sold exceed available rooms",IF(D22&gt;'Setup &amp; Instructions'!$B$4,"Available rooms exceed property maximum",IF(R22&lt;0,"Net revenue is negative",IF(S22="","Missing budget revenue",IF(V22="","Missing prior-year revenue",IF(C22="","Missing reporting status",IF(AND(C22="Final",A22&gt;TODAY()),"Future date marked final",IF(P22&gt;Q22,"Discounts and refunds exceed gross revenue",IF(AND(C22="Open",TODAY()-A22&gt;'Setup &amp; Instructions'!$B$9),"Open report requires follow-up","OK"))))))))))),"")</f>
        <v/>
      </c>
    </row>
    <row r="23">
      <c r="A23" s="38" t="n"/>
      <c r="B23" s="26">
        <f>IFERROR(IF(A23="","",VLOOKUP(WEEKDAY(A23,2),'Setup &amp; Instructions'!$G$4:$H$10,2,0)),"")</f>
        <v/>
      </c>
      <c r="C23" s="5" t="n"/>
      <c r="D23" s="27" t="n"/>
      <c r="E23" s="27" t="n"/>
      <c r="F23" s="27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8" t="n"/>
      <c r="P23" s="28" t="n"/>
      <c r="Q23" s="29">
        <f>IFERROR(IF(A23="","",SUM(G23:O23)),"")</f>
        <v/>
      </c>
      <c r="R23" s="29">
        <f>IFERROR(IF(A23="","",Q23-P23),"")</f>
        <v/>
      </c>
      <c r="S23" s="28" t="n"/>
      <c r="T23" s="29">
        <f>IFERROR(IF(A23="","",R23-S23),"")</f>
        <v/>
      </c>
      <c r="U23" s="43">
        <f>IFERROR(IF(A23="","",T23/S23),"")</f>
        <v/>
      </c>
      <c r="V23" s="28" t="n"/>
      <c r="W23" s="29">
        <f>IFERROR(IF(A23="","",R23-V23),"")</f>
        <v/>
      </c>
      <c r="X23" s="43">
        <f>IFERROR(IF(A23="","",W23/V23),"")</f>
        <v/>
      </c>
      <c r="Y23" s="43">
        <f>IFERROR(IF(A23="","",E23/D23),"")</f>
        <v/>
      </c>
      <c r="Z23" s="29">
        <f>IFERROR(IF(A23="","",G23/E23),"")</f>
        <v/>
      </c>
      <c r="AA23" s="29">
        <f>IFERROR(IF(A23="","",G23/D23),"")</f>
        <v/>
      </c>
      <c r="AB23" s="29">
        <f>IFERROR(IF(A23="","",R23/D23),"")</f>
        <v/>
      </c>
      <c r="AC23" s="26">
        <f>IFERROR(IF(A23="","",IF(Y23&gt;='Setup &amp; Instructions'!$B$5,"On or Above Target","Below Target")),"")</f>
        <v/>
      </c>
      <c r="AD23" s="5" t="n"/>
      <c r="AE23" s="31" t="n"/>
      <c r="AF23" s="31" t="n"/>
      <c r="AG23" s="32">
        <f>IFERROR(IF(A23="","",IF(COUNTIF($A$4:$A$253,A23)&gt;1,"Duplicate date",IF(E23&gt;D23,"Rooms sold exceed available rooms",IF(D23&gt;'Setup &amp; Instructions'!$B$4,"Available rooms exceed property maximum",IF(R23&lt;0,"Net revenue is negative",IF(S23="","Missing budget revenue",IF(V23="","Missing prior-year revenue",IF(C23="","Missing reporting status",IF(AND(C23="Final",A23&gt;TODAY()),"Future date marked final",IF(P23&gt;Q23,"Discounts and refunds exceed gross revenue",IF(AND(C23="Open",TODAY()-A23&gt;'Setup &amp; Instructions'!$B$9),"Open report requires follow-up","OK"))))))))))),"")</f>
        <v/>
      </c>
    </row>
    <row r="24">
      <c r="A24" s="38" t="n"/>
      <c r="B24" s="26">
        <f>IFERROR(IF(A24="","",VLOOKUP(WEEKDAY(A24,2),'Setup &amp; Instructions'!$G$4:$H$10,2,0)),"")</f>
        <v/>
      </c>
      <c r="C24" s="5" t="n"/>
      <c r="D24" s="27" t="n"/>
      <c r="E24" s="27" t="n"/>
      <c r="F24" s="27" t="n"/>
      <c r="G24" s="28" t="n"/>
      <c r="H24" s="28" t="n"/>
      <c r="I24" s="28" t="n"/>
      <c r="J24" s="28" t="n"/>
      <c r="K24" s="28" t="n"/>
      <c r="L24" s="28" t="n"/>
      <c r="M24" s="28" t="n"/>
      <c r="N24" s="28" t="n"/>
      <c r="O24" s="28" t="n"/>
      <c r="P24" s="28" t="n"/>
      <c r="Q24" s="29">
        <f>IFERROR(IF(A24="","",SUM(G24:O24)),"")</f>
        <v/>
      </c>
      <c r="R24" s="29">
        <f>IFERROR(IF(A24="","",Q24-P24),"")</f>
        <v/>
      </c>
      <c r="S24" s="28" t="n"/>
      <c r="T24" s="29">
        <f>IFERROR(IF(A24="","",R24-S24),"")</f>
        <v/>
      </c>
      <c r="U24" s="43">
        <f>IFERROR(IF(A24="","",T24/S24),"")</f>
        <v/>
      </c>
      <c r="V24" s="28" t="n"/>
      <c r="W24" s="29">
        <f>IFERROR(IF(A24="","",R24-V24),"")</f>
        <v/>
      </c>
      <c r="X24" s="43">
        <f>IFERROR(IF(A24="","",W24/V24),"")</f>
        <v/>
      </c>
      <c r="Y24" s="43">
        <f>IFERROR(IF(A24="","",E24/D24),"")</f>
        <v/>
      </c>
      <c r="Z24" s="29">
        <f>IFERROR(IF(A24="","",G24/E24),"")</f>
        <v/>
      </c>
      <c r="AA24" s="29">
        <f>IFERROR(IF(A24="","",G24/D24),"")</f>
        <v/>
      </c>
      <c r="AB24" s="29">
        <f>IFERROR(IF(A24="","",R24/D24),"")</f>
        <v/>
      </c>
      <c r="AC24" s="26">
        <f>IFERROR(IF(A24="","",IF(Y24&gt;='Setup &amp; Instructions'!$B$5,"On or Above Target","Below Target")),"")</f>
        <v/>
      </c>
      <c r="AD24" s="5" t="n"/>
      <c r="AE24" s="31" t="n"/>
      <c r="AF24" s="31" t="n"/>
      <c r="AG24" s="32">
        <f>IFERROR(IF(A24="","",IF(COUNTIF($A$4:$A$253,A24)&gt;1,"Duplicate date",IF(E24&gt;D24,"Rooms sold exceed available rooms",IF(D24&gt;'Setup &amp; Instructions'!$B$4,"Available rooms exceed property maximum",IF(R24&lt;0,"Net revenue is negative",IF(S24="","Missing budget revenue",IF(V24="","Missing prior-year revenue",IF(C24="","Missing reporting status",IF(AND(C24="Final",A24&gt;TODAY()),"Future date marked final",IF(P24&gt;Q24,"Discounts and refunds exceed gross revenue",IF(AND(C24="Open",TODAY()-A24&gt;'Setup &amp; Instructions'!$B$9),"Open report requires follow-up","OK"))))))))))),"")</f>
        <v/>
      </c>
    </row>
    <row r="25">
      <c r="A25" s="38" t="n"/>
      <c r="B25" s="26">
        <f>IFERROR(IF(A25="","",VLOOKUP(WEEKDAY(A25,2),'Setup &amp; Instructions'!$G$4:$H$10,2,0)),"")</f>
        <v/>
      </c>
      <c r="C25" s="5" t="n"/>
      <c r="D25" s="27" t="n"/>
      <c r="E25" s="27" t="n"/>
      <c r="F25" s="27" t="n"/>
      <c r="G25" s="28" t="n"/>
      <c r="H25" s="28" t="n"/>
      <c r="I25" s="28" t="n"/>
      <c r="J25" s="28" t="n"/>
      <c r="K25" s="28" t="n"/>
      <c r="L25" s="28" t="n"/>
      <c r="M25" s="28" t="n"/>
      <c r="N25" s="28" t="n"/>
      <c r="O25" s="28" t="n"/>
      <c r="P25" s="28" t="n"/>
      <c r="Q25" s="29">
        <f>IFERROR(IF(A25="","",SUM(G25:O25)),"")</f>
        <v/>
      </c>
      <c r="R25" s="29">
        <f>IFERROR(IF(A25="","",Q25-P25),"")</f>
        <v/>
      </c>
      <c r="S25" s="28" t="n"/>
      <c r="T25" s="29">
        <f>IFERROR(IF(A25="","",R25-S25),"")</f>
        <v/>
      </c>
      <c r="U25" s="43">
        <f>IFERROR(IF(A25="","",T25/S25),"")</f>
        <v/>
      </c>
      <c r="V25" s="28" t="n"/>
      <c r="W25" s="29">
        <f>IFERROR(IF(A25="","",R25-V25),"")</f>
        <v/>
      </c>
      <c r="X25" s="43">
        <f>IFERROR(IF(A25="","",W25/V25),"")</f>
        <v/>
      </c>
      <c r="Y25" s="43">
        <f>IFERROR(IF(A25="","",E25/D25),"")</f>
        <v/>
      </c>
      <c r="Z25" s="29">
        <f>IFERROR(IF(A25="","",G25/E25),"")</f>
        <v/>
      </c>
      <c r="AA25" s="29">
        <f>IFERROR(IF(A25="","",G25/D25),"")</f>
        <v/>
      </c>
      <c r="AB25" s="29">
        <f>IFERROR(IF(A25="","",R25/D25),"")</f>
        <v/>
      </c>
      <c r="AC25" s="26">
        <f>IFERROR(IF(A25="","",IF(Y25&gt;='Setup &amp; Instructions'!$B$5,"On or Above Target","Below Target")),"")</f>
        <v/>
      </c>
      <c r="AD25" s="5" t="n"/>
      <c r="AE25" s="31" t="n"/>
      <c r="AF25" s="31" t="n"/>
      <c r="AG25" s="32">
        <f>IFERROR(IF(A25="","",IF(COUNTIF($A$4:$A$253,A25)&gt;1,"Duplicate date",IF(E25&gt;D25,"Rooms sold exceed available rooms",IF(D25&gt;'Setup &amp; Instructions'!$B$4,"Available rooms exceed property maximum",IF(R25&lt;0,"Net revenue is negative",IF(S25="","Missing budget revenue",IF(V25="","Missing prior-year revenue",IF(C25="","Missing reporting status",IF(AND(C25="Final",A25&gt;TODAY()),"Future date marked final",IF(P25&gt;Q25,"Discounts and refunds exceed gross revenue",IF(AND(C25="Open",TODAY()-A25&gt;'Setup &amp; Instructions'!$B$9),"Open report requires follow-up","OK"))))))))))),"")</f>
        <v/>
      </c>
    </row>
    <row r="26">
      <c r="A26" s="38" t="n"/>
      <c r="B26" s="26">
        <f>IFERROR(IF(A26="","",VLOOKUP(WEEKDAY(A26,2),'Setup &amp; Instructions'!$G$4:$H$10,2,0)),"")</f>
        <v/>
      </c>
      <c r="C26" s="5" t="n"/>
      <c r="D26" s="27" t="n"/>
      <c r="E26" s="27" t="n"/>
      <c r="F26" s="27" t="n"/>
      <c r="G26" s="28" t="n"/>
      <c r="H26" s="28" t="n"/>
      <c r="I26" s="28" t="n"/>
      <c r="J26" s="28" t="n"/>
      <c r="K26" s="28" t="n"/>
      <c r="L26" s="28" t="n"/>
      <c r="M26" s="28" t="n"/>
      <c r="N26" s="28" t="n"/>
      <c r="O26" s="28" t="n"/>
      <c r="P26" s="28" t="n"/>
      <c r="Q26" s="29">
        <f>IFERROR(IF(A26="","",SUM(G26:O26)),"")</f>
        <v/>
      </c>
      <c r="R26" s="29">
        <f>IFERROR(IF(A26="","",Q26-P26),"")</f>
        <v/>
      </c>
      <c r="S26" s="28" t="n"/>
      <c r="T26" s="29">
        <f>IFERROR(IF(A26="","",R26-S26),"")</f>
        <v/>
      </c>
      <c r="U26" s="43">
        <f>IFERROR(IF(A26="","",T26/S26),"")</f>
        <v/>
      </c>
      <c r="V26" s="28" t="n"/>
      <c r="W26" s="29">
        <f>IFERROR(IF(A26="","",R26-V26),"")</f>
        <v/>
      </c>
      <c r="X26" s="43">
        <f>IFERROR(IF(A26="","",W26/V26),"")</f>
        <v/>
      </c>
      <c r="Y26" s="43">
        <f>IFERROR(IF(A26="","",E26/D26),"")</f>
        <v/>
      </c>
      <c r="Z26" s="29">
        <f>IFERROR(IF(A26="","",G26/E26),"")</f>
        <v/>
      </c>
      <c r="AA26" s="29">
        <f>IFERROR(IF(A26="","",G26/D26),"")</f>
        <v/>
      </c>
      <c r="AB26" s="29">
        <f>IFERROR(IF(A26="","",R26/D26),"")</f>
        <v/>
      </c>
      <c r="AC26" s="26">
        <f>IFERROR(IF(A26="","",IF(Y26&gt;='Setup &amp; Instructions'!$B$5,"On or Above Target","Below Target")),"")</f>
        <v/>
      </c>
      <c r="AD26" s="5" t="n"/>
      <c r="AE26" s="31" t="n"/>
      <c r="AF26" s="31" t="n"/>
      <c r="AG26" s="32">
        <f>IFERROR(IF(A26="","",IF(COUNTIF($A$4:$A$253,A26)&gt;1,"Duplicate date",IF(E26&gt;D26,"Rooms sold exceed available rooms",IF(D26&gt;'Setup &amp; Instructions'!$B$4,"Available rooms exceed property maximum",IF(R26&lt;0,"Net revenue is negative",IF(S26="","Missing budget revenue",IF(V26="","Missing prior-year revenue",IF(C26="","Missing reporting status",IF(AND(C26="Final",A26&gt;TODAY()),"Future date marked final",IF(P26&gt;Q26,"Discounts and refunds exceed gross revenue",IF(AND(C26="Open",TODAY()-A26&gt;'Setup &amp; Instructions'!$B$9),"Open report requires follow-up","OK"))))))))))),"")</f>
        <v/>
      </c>
    </row>
    <row r="27">
      <c r="A27" s="38" t="n"/>
      <c r="B27" s="26">
        <f>IFERROR(IF(A27="","",VLOOKUP(WEEKDAY(A27,2),'Setup &amp; Instructions'!$G$4:$H$10,2,0)),"")</f>
        <v/>
      </c>
      <c r="C27" s="5" t="n"/>
      <c r="D27" s="27" t="n"/>
      <c r="E27" s="27" t="n"/>
      <c r="F27" s="27" t="n"/>
      <c r="G27" s="28" t="n"/>
      <c r="H27" s="28" t="n"/>
      <c r="I27" s="28" t="n"/>
      <c r="J27" s="28" t="n"/>
      <c r="K27" s="28" t="n"/>
      <c r="L27" s="28" t="n"/>
      <c r="M27" s="28" t="n"/>
      <c r="N27" s="28" t="n"/>
      <c r="O27" s="28" t="n"/>
      <c r="P27" s="28" t="n"/>
      <c r="Q27" s="29">
        <f>IFERROR(IF(A27="","",SUM(G27:O27)),"")</f>
        <v/>
      </c>
      <c r="R27" s="29">
        <f>IFERROR(IF(A27="","",Q27-P27),"")</f>
        <v/>
      </c>
      <c r="S27" s="28" t="n"/>
      <c r="T27" s="29">
        <f>IFERROR(IF(A27="","",R27-S27),"")</f>
        <v/>
      </c>
      <c r="U27" s="43">
        <f>IFERROR(IF(A27="","",T27/S27),"")</f>
        <v/>
      </c>
      <c r="V27" s="28" t="n"/>
      <c r="W27" s="29">
        <f>IFERROR(IF(A27="","",R27-V27),"")</f>
        <v/>
      </c>
      <c r="X27" s="43">
        <f>IFERROR(IF(A27="","",W27/V27),"")</f>
        <v/>
      </c>
      <c r="Y27" s="43">
        <f>IFERROR(IF(A27="","",E27/D27),"")</f>
        <v/>
      </c>
      <c r="Z27" s="29">
        <f>IFERROR(IF(A27="","",G27/E27),"")</f>
        <v/>
      </c>
      <c r="AA27" s="29">
        <f>IFERROR(IF(A27="","",G27/D27),"")</f>
        <v/>
      </c>
      <c r="AB27" s="29">
        <f>IFERROR(IF(A27="","",R27/D27),"")</f>
        <v/>
      </c>
      <c r="AC27" s="26">
        <f>IFERROR(IF(A27="","",IF(Y27&gt;='Setup &amp; Instructions'!$B$5,"On or Above Target","Below Target")),"")</f>
        <v/>
      </c>
      <c r="AD27" s="5" t="n"/>
      <c r="AE27" s="31" t="n"/>
      <c r="AF27" s="31" t="n"/>
      <c r="AG27" s="32">
        <f>IFERROR(IF(A27="","",IF(COUNTIF($A$4:$A$253,A27)&gt;1,"Duplicate date",IF(E27&gt;D27,"Rooms sold exceed available rooms",IF(D27&gt;'Setup &amp; Instructions'!$B$4,"Available rooms exceed property maximum",IF(R27&lt;0,"Net revenue is negative",IF(S27="","Missing budget revenue",IF(V27="","Missing prior-year revenue",IF(C27="","Missing reporting status",IF(AND(C27="Final",A27&gt;TODAY()),"Future date marked final",IF(P27&gt;Q27,"Discounts and refunds exceed gross revenue",IF(AND(C27="Open",TODAY()-A27&gt;'Setup &amp; Instructions'!$B$9),"Open report requires follow-up","OK"))))))))))),"")</f>
        <v/>
      </c>
    </row>
    <row r="28">
      <c r="A28" s="38" t="n"/>
      <c r="B28" s="26">
        <f>IFERROR(IF(A28="","",VLOOKUP(WEEKDAY(A28,2),'Setup &amp; Instructions'!$G$4:$H$10,2,0)),"")</f>
        <v/>
      </c>
      <c r="C28" s="5" t="n"/>
      <c r="D28" s="27" t="n"/>
      <c r="E28" s="27" t="n"/>
      <c r="F28" s="27" t="n"/>
      <c r="G28" s="28" t="n"/>
      <c r="H28" s="28" t="n"/>
      <c r="I28" s="28" t="n"/>
      <c r="J28" s="28" t="n"/>
      <c r="K28" s="28" t="n"/>
      <c r="L28" s="28" t="n"/>
      <c r="M28" s="28" t="n"/>
      <c r="N28" s="28" t="n"/>
      <c r="O28" s="28" t="n"/>
      <c r="P28" s="28" t="n"/>
      <c r="Q28" s="29">
        <f>IFERROR(IF(A28="","",SUM(G28:O28)),"")</f>
        <v/>
      </c>
      <c r="R28" s="29">
        <f>IFERROR(IF(A28="","",Q28-P28),"")</f>
        <v/>
      </c>
      <c r="S28" s="28" t="n"/>
      <c r="T28" s="29">
        <f>IFERROR(IF(A28="","",R28-S28),"")</f>
        <v/>
      </c>
      <c r="U28" s="43">
        <f>IFERROR(IF(A28="","",T28/S28),"")</f>
        <v/>
      </c>
      <c r="V28" s="28" t="n"/>
      <c r="W28" s="29">
        <f>IFERROR(IF(A28="","",R28-V28),"")</f>
        <v/>
      </c>
      <c r="X28" s="43">
        <f>IFERROR(IF(A28="","",W28/V28),"")</f>
        <v/>
      </c>
      <c r="Y28" s="43">
        <f>IFERROR(IF(A28="","",E28/D28),"")</f>
        <v/>
      </c>
      <c r="Z28" s="29">
        <f>IFERROR(IF(A28="","",G28/E28),"")</f>
        <v/>
      </c>
      <c r="AA28" s="29">
        <f>IFERROR(IF(A28="","",G28/D28),"")</f>
        <v/>
      </c>
      <c r="AB28" s="29">
        <f>IFERROR(IF(A28="","",R28/D28),"")</f>
        <v/>
      </c>
      <c r="AC28" s="26">
        <f>IFERROR(IF(A28="","",IF(Y28&gt;='Setup &amp; Instructions'!$B$5,"On or Above Target","Below Target")),"")</f>
        <v/>
      </c>
      <c r="AD28" s="5" t="n"/>
      <c r="AE28" s="31" t="n"/>
      <c r="AF28" s="31" t="n"/>
      <c r="AG28" s="32">
        <f>IFERROR(IF(A28="","",IF(COUNTIF($A$4:$A$253,A28)&gt;1,"Duplicate date",IF(E28&gt;D28,"Rooms sold exceed available rooms",IF(D28&gt;'Setup &amp; Instructions'!$B$4,"Available rooms exceed property maximum",IF(R28&lt;0,"Net revenue is negative",IF(S28="","Missing budget revenue",IF(V28="","Missing prior-year revenue",IF(C28="","Missing reporting status",IF(AND(C28="Final",A28&gt;TODAY()),"Future date marked final",IF(P28&gt;Q28,"Discounts and refunds exceed gross revenue",IF(AND(C28="Open",TODAY()-A28&gt;'Setup &amp; Instructions'!$B$9),"Open report requires follow-up","OK"))))))))))),"")</f>
        <v/>
      </c>
    </row>
    <row r="29">
      <c r="A29" s="38" t="n"/>
      <c r="B29" s="26">
        <f>IFERROR(IF(A29="","",VLOOKUP(WEEKDAY(A29,2),'Setup &amp; Instructions'!$G$4:$H$10,2,0)),"")</f>
        <v/>
      </c>
      <c r="C29" s="5" t="n"/>
      <c r="D29" s="27" t="n"/>
      <c r="E29" s="27" t="n"/>
      <c r="F29" s="27" t="n"/>
      <c r="G29" s="28" t="n"/>
      <c r="H29" s="28" t="n"/>
      <c r="I29" s="28" t="n"/>
      <c r="J29" s="28" t="n"/>
      <c r="K29" s="28" t="n"/>
      <c r="L29" s="28" t="n"/>
      <c r="M29" s="28" t="n"/>
      <c r="N29" s="28" t="n"/>
      <c r="O29" s="28" t="n"/>
      <c r="P29" s="28" t="n"/>
      <c r="Q29" s="29">
        <f>IFERROR(IF(A29="","",SUM(G29:O29)),"")</f>
        <v/>
      </c>
      <c r="R29" s="29">
        <f>IFERROR(IF(A29="","",Q29-P29),"")</f>
        <v/>
      </c>
      <c r="S29" s="28" t="n"/>
      <c r="T29" s="29">
        <f>IFERROR(IF(A29="","",R29-S29),"")</f>
        <v/>
      </c>
      <c r="U29" s="43">
        <f>IFERROR(IF(A29="","",T29/S29),"")</f>
        <v/>
      </c>
      <c r="V29" s="28" t="n"/>
      <c r="W29" s="29">
        <f>IFERROR(IF(A29="","",R29-V29),"")</f>
        <v/>
      </c>
      <c r="X29" s="43">
        <f>IFERROR(IF(A29="","",W29/V29),"")</f>
        <v/>
      </c>
      <c r="Y29" s="43">
        <f>IFERROR(IF(A29="","",E29/D29),"")</f>
        <v/>
      </c>
      <c r="Z29" s="29">
        <f>IFERROR(IF(A29="","",G29/E29),"")</f>
        <v/>
      </c>
      <c r="AA29" s="29">
        <f>IFERROR(IF(A29="","",G29/D29),"")</f>
        <v/>
      </c>
      <c r="AB29" s="29">
        <f>IFERROR(IF(A29="","",R29/D29),"")</f>
        <v/>
      </c>
      <c r="AC29" s="26">
        <f>IFERROR(IF(A29="","",IF(Y29&gt;='Setup &amp; Instructions'!$B$5,"On or Above Target","Below Target")),"")</f>
        <v/>
      </c>
      <c r="AD29" s="5" t="n"/>
      <c r="AE29" s="31" t="n"/>
      <c r="AF29" s="31" t="n"/>
      <c r="AG29" s="32">
        <f>IFERROR(IF(A29="","",IF(COUNTIF($A$4:$A$253,A29)&gt;1,"Duplicate date",IF(E29&gt;D29,"Rooms sold exceed available rooms",IF(D29&gt;'Setup &amp; Instructions'!$B$4,"Available rooms exceed property maximum",IF(R29&lt;0,"Net revenue is negative",IF(S29="","Missing budget revenue",IF(V29="","Missing prior-year revenue",IF(C29="","Missing reporting status",IF(AND(C29="Final",A29&gt;TODAY()),"Future date marked final",IF(P29&gt;Q29,"Discounts and refunds exceed gross revenue",IF(AND(C29="Open",TODAY()-A29&gt;'Setup &amp; Instructions'!$B$9),"Open report requires follow-up","OK"))))))))))),"")</f>
        <v/>
      </c>
    </row>
    <row r="30">
      <c r="A30" s="38" t="n"/>
      <c r="B30" s="26">
        <f>IFERROR(IF(A30="","",VLOOKUP(WEEKDAY(A30,2),'Setup &amp; Instructions'!$G$4:$H$10,2,0)),"")</f>
        <v/>
      </c>
      <c r="C30" s="5" t="n"/>
      <c r="D30" s="27" t="n"/>
      <c r="E30" s="27" t="n"/>
      <c r="F30" s="27" t="n"/>
      <c r="G30" s="28" t="n"/>
      <c r="H30" s="28" t="n"/>
      <c r="I30" s="28" t="n"/>
      <c r="J30" s="28" t="n"/>
      <c r="K30" s="28" t="n"/>
      <c r="L30" s="28" t="n"/>
      <c r="M30" s="28" t="n"/>
      <c r="N30" s="28" t="n"/>
      <c r="O30" s="28" t="n"/>
      <c r="P30" s="28" t="n"/>
      <c r="Q30" s="29">
        <f>IFERROR(IF(A30="","",SUM(G30:O30)),"")</f>
        <v/>
      </c>
      <c r="R30" s="29">
        <f>IFERROR(IF(A30="","",Q30-P30),"")</f>
        <v/>
      </c>
      <c r="S30" s="28" t="n"/>
      <c r="T30" s="29">
        <f>IFERROR(IF(A30="","",R30-S30),"")</f>
        <v/>
      </c>
      <c r="U30" s="43">
        <f>IFERROR(IF(A30="","",T30/S30),"")</f>
        <v/>
      </c>
      <c r="V30" s="28" t="n"/>
      <c r="W30" s="29">
        <f>IFERROR(IF(A30="","",R30-V30),"")</f>
        <v/>
      </c>
      <c r="X30" s="43">
        <f>IFERROR(IF(A30="","",W30/V30),"")</f>
        <v/>
      </c>
      <c r="Y30" s="43">
        <f>IFERROR(IF(A30="","",E30/D30),"")</f>
        <v/>
      </c>
      <c r="Z30" s="29">
        <f>IFERROR(IF(A30="","",G30/E30),"")</f>
        <v/>
      </c>
      <c r="AA30" s="29">
        <f>IFERROR(IF(A30="","",G30/D30),"")</f>
        <v/>
      </c>
      <c r="AB30" s="29">
        <f>IFERROR(IF(A30="","",R30/D30),"")</f>
        <v/>
      </c>
      <c r="AC30" s="26">
        <f>IFERROR(IF(A30="","",IF(Y30&gt;='Setup &amp; Instructions'!$B$5,"On or Above Target","Below Target")),"")</f>
        <v/>
      </c>
      <c r="AD30" s="5" t="n"/>
      <c r="AE30" s="31" t="n"/>
      <c r="AF30" s="31" t="n"/>
      <c r="AG30" s="32">
        <f>IFERROR(IF(A30="","",IF(COUNTIF($A$4:$A$253,A30)&gt;1,"Duplicate date",IF(E30&gt;D30,"Rooms sold exceed available rooms",IF(D30&gt;'Setup &amp; Instructions'!$B$4,"Available rooms exceed property maximum",IF(R30&lt;0,"Net revenue is negative",IF(S30="","Missing budget revenue",IF(V30="","Missing prior-year revenue",IF(C30="","Missing reporting status",IF(AND(C30="Final",A30&gt;TODAY()),"Future date marked final",IF(P30&gt;Q30,"Discounts and refunds exceed gross revenue",IF(AND(C30="Open",TODAY()-A30&gt;'Setup &amp; Instructions'!$B$9),"Open report requires follow-up","OK"))))))))))),"")</f>
        <v/>
      </c>
    </row>
    <row r="31">
      <c r="A31" s="38" t="n"/>
      <c r="B31" s="26">
        <f>IFERROR(IF(A31="","",VLOOKUP(WEEKDAY(A31,2),'Setup &amp; Instructions'!$G$4:$H$10,2,0)),"")</f>
        <v/>
      </c>
      <c r="C31" s="5" t="n"/>
      <c r="D31" s="27" t="n"/>
      <c r="E31" s="27" t="n"/>
      <c r="F31" s="27" t="n"/>
      <c r="G31" s="28" t="n"/>
      <c r="H31" s="28" t="n"/>
      <c r="I31" s="28" t="n"/>
      <c r="J31" s="28" t="n"/>
      <c r="K31" s="28" t="n"/>
      <c r="L31" s="28" t="n"/>
      <c r="M31" s="28" t="n"/>
      <c r="N31" s="28" t="n"/>
      <c r="O31" s="28" t="n"/>
      <c r="P31" s="28" t="n"/>
      <c r="Q31" s="29">
        <f>IFERROR(IF(A31="","",SUM(G31:O31)),"")</f>
        <v/>
      </c>
      <c r="R31" s="29">
        <f>IFERROR(IF(A31="","",Q31-P31),"")</f>
        <v/>
      </c>
      <c r="S31" s="28" t="n"/>
      <c r="T31" s="29">
        <f>IFERROR(IF(A31="","",R31-S31),"")</f>
        <v/>
      </c>
      <c r="U31" s="43">
        <f>IFERROR(IF(A31="","",T31/S31),"")</f>
        <v/>
      </c>
      <c r="V31" s="28" t="n"/>
      <c r="W31" s="29">
        <f>IFERROR(IF(A31="","",R31-V31),"")</f>
        <v/>
      </c>
      <c r="X31" s="43">
        <f>IFERROR(IF(A31="","",W31/V31),"")</f>
        <v/>
      </c>
      <c r="Y31" s="43">
        <f>IFERROR(IF(A31="","",E31/D31),"")</f>
        <v/>
      </c>
      <c r="Z31" s="29">
        <f>IFERROR(IF(A31="","",G31/E31),"")</f>
        <v/>
      </c>
      <c r="AA31" s="29">
        <f>IFERROR(IF(A31="","",G31/D31),"")</f>
        <v/>
      </c>
      <c r="AB31" s="29">
        <f>IFERROR(IF(A31="","",R31/D31),"")</f>
        <v/>
      </c>
      <c r="AC31" s="26">
        <f>IFERROR(IF(A31="","",IF(Y31&gt;='Setup &amp; Instructions'!$B$5,"On or Above Target","Below Target")),"")</f>
        <v/>
      </c>
      <c r="AD31" s="5" t="n"/>
      <c r="AE31" s="31" t="n"/>
      <c r="AF31" s="31" t="n"/>
      <c r="AG31" s="32">
        <f>IFERROR(IF(A31="","",IF(COUNTIF($A$4:$A$253,A31)&gt;1,"Duplicate date",IF(E31&gt;D31,"Rooms sold exceed available rooms",IF(D31&gt;'Setup &amp; Instructions'!$B$4,"Available rooms exceed property maximum",IF(R31&lt;0,"Net revenue is negative",IF(S31="","Missing budget revenue",IF(V31="","Missing prior-year revenue",IF(C31="","Missing reporting status",IF(AND(C31="Final",A31&gt;TODAY()),"Future date marked final",IF(P31&gt;Q31,"Discounts and refunds exceed gross revenue",IF(AND(C31="Open",TODAY()-A31&gt;'Setup &amp; Instructions'!$B$9),"Open report requires follow-up","OK"))))))))))),"")</f>
        <v/>
      </c>
    </row>
    <row r="32">
      <c r="A32" s="38" t="n"/>
      <c r="B32" s="26">
        <f>IFERROR(IF(A32="","",VLOOKUP(WEEKDAY(A32,2),'Setup &amp; Instructions'!$G$4:$H$10,2,0)),"")</f>
        <v/>
      </c>
      <c r="C32" s="5" t="n"/>
      <c r="D32" s="27" t="n"/>
      <c r="E32" s="27" t="n"/>
      <c r="F32" s="27" t="n"/>
      <c r="G32" s="28" t="n"/>
      <c r="H32" s="28" t="n"/>
      <c r="I32" s="28" t="n"/>
      <c r="J32" s="28" t="n"/>
      <c r="K32" s="28" t="n"/>
      <c r="L32" s="28" t="n"/>
      <c r="M32" s="28" t="n"/>
      <c r="N32" s="28" t="n"/>
      <c r="O32" s="28" t="n"/>
      <c r="P32" s="28" t="n"/>
      <c r="Q32" s="29">
        <f>IFERROR(IF(A32="","",SUM(G32:O32)),"")</f>
        <v/>
      </c>
      <c r="R32" s="29">
        <f>IFERROR(IF(A32="","",Q32-P32),"")</f>
        <v/>
      </c>
      <c r="S32" s="28" t="n"/>
      <c r="T32" s="29">
        <f>IFERROR(IF(A32="","",R32-S32),"")</f>
        <v/>
      </c>
      <c r="U32" s="43">
        <f>IFERROR(IF(A32="","",T32/S32),"")</f>
        <v/>
      </c>
      <c r="V32" s="28" t="n"/>
      <c r="W32" s="29">
        <f>IFERROR(IF(A32="","",R32-V32),"")</f>
        <v/>
      </c>
      <c r="X32" s="43">
        <f>IFERROR(IF(A32="","",W32/V32),"")</f>
        <v/>
      </c>
      <c r="Y32" s="43">
        <f>IFERROR(IF(A32="","",E32/D32),"")</f>
        <v/>
      </c>
      <c r="Z32" s="29">
        <f>IFERROR(IF(A32="","",G32/E32),"")</f>
        <v/>
      </c>
      <c r="AA32" s="29">
        <f>IFERROR(IF(A32="","",G32/D32),"")</f>
        <v/>
      </c>
      <c r="AB32" s="29">
        <f>IFERROR(IF(A32="","",R32/D32),"")</f>
        <v/>
      </c>
      <c r="AC32" s="26">
        <f>IFERROR(IF(A32="","",IF(Y32&gt;='Setup &amp; Instructions'!$B$5,"On or Above Target","Below Target")),"")</f>
        <v/>
      </c>
      <c r="AD32" s="5" t="n"/>
      <c r="AE32" s="31" t="n"/>
      <c r="AF32" s="31" t="n"/>
      <c r="AG32" s="32">
        <f>IFERROR(IF(A32="","",IF(COUNTIF($A$4:$A$253,A32)&gt;1,"Duplicate date",IF(E32&gt;D32,"Rooms sold exceed available rooms",IF(D32&gt;'Setup &amp; Instructions'!$B$4,"Available rooms exceed property maximum",IF(R32&lt;0,"Net revenue is negative",IF(S32="","Missing budget revenue",IF(V32="","Missing prior-year revenue",IF(C32="","Missing reporting status",IF(AND(C32="Final",A32&gt;TODAY()),"Future date marked final",IF(P32&gt;Q32,"Discounts and refunds exceed gross revenue",IF(AND(C32="Open",TODAY()-A32&gt;'Setup &amp; Instructions'!$B$9),"Open report requires follow-up","OK"))))))))))),"")</f>
        <v/>
      </c>
    </row>
    <row r="33">
      <c r="A33" s="38" t="n"/>
      <c r="B33" s="26">
        <f>IFERROR(IF(A33="","",VLOOKUP(WEEKDAY(A33,2),'Setup &amp; Instructions'!$G$4:$H$10,2,0)),"")</f>
        <v/>
      </c>
      <c r="C33" s="5" t="n"/>
      <c r="D33" s="27" t="n"/>
      <c r="E33" s="27" t="n"/>
      <c r="F33" s="27" t="n"/>
      <c r="G33" s="28" t="n"/>
      <c r="H33" s="28" t="n"/>
      <c r="I33" s="28" t="n"/>
      <c r="J33" s="28" t="n"/>
      <c r="K33" s="28" t="n"/>
      <c r="L33" s="28" t="n"/>
      <c r="M33" s="28" t="n"/>
      <c r="N33" s="28" t="n"/>
      <c r="O33" s="28" t="n"/>
      <c r="P33" s="28" t="n"/>
      <c r="Q33" s="29">
        <f>IFERROR(IF(A33="","",SUM(G33:O33)),"")</f>
        <v/>
      </c>
      <c r="R33" s="29">
        <f>IFERROR(IF(A33="","",Q33-P33),"")</f>
        <v/>
      </c>
      <c r="S33" s="28" t="n"/>
      <c r="T33" s="29">
        <f>IFERROR(IF(A33="","",R33-S33),"")</f>
        <v/>
      </c>
      <c r="U33" s="43">
        <f>IFERROR(IF(A33="","",T33/S33),"")</f>
        <v/>
      </c>
      <c r="V33" s="28" t="n"/>
      <c r="W33" s="29">
        <f>IFERROR(IF(A33="","",R33-V33),"")</f>
        <v/>
      </c>
      <c r="X33" s="43">
        <f>IFERROR(IF(A33="","",W33/V33),"")</f>
        <v/>
      </c>
      <c r="Y33" s="43">
        <f>IFERROR(IF(A33="","",E33/D33),"")</f>
        <v/>
      </c>
      <c r="Z33" s="29">
        <f>IFERROR(IF(A33="","",G33/E33),"")</f>
        <v/>
      </c>
      <c r="AA33" s="29">
        <f>IFERROR(IF(A33="","",G33/D33),"")</f>
        <v/>
      </c>
      <c r="AB33" s="29">
        <f>IFERROR(IF(A33="","",R33/D33),"")</f>
        <v/>
      </c>
      <c r="AC33" s="26">
        <f>IFERROR(IF(A33="","",IF(Y33&gt;='Setup &amp; Instructions'!$B$5,"On or Above Target","Below Target")),"")</f>
        <v/>
      </c>
      <c r="AD33" s="5" t="n"/>
      <c r="AE33" s="31" t="n"/>
      <c r="AF33" s="31" t="n"/>
      <c r="AG33" s="32">
        <f>IFERROR(IF(A33="","",IF(COUNTIF($A$4:$A$253,A33)&gt;1,"Duplicate date",IF(E33&gt;D33,"Rooms sold exceed available rooms",IF(D33&gt;'Setup &amp; Instructions'!$B$4,"Available rooms exceed property maximum",IF(R33&lt;0,"Net revenue is negative",IF(S33="","Missing budget revenue",IF(V33="","Missing prior-year revenue",IF(C33="","Missing reporting status",IF(AND(C33="Final",A33&gt;TODAY()),"Future date marked final",IF(P33&gt;Q33,"Discounts and refunds exceed gross revenue",IF(AND(C33="Open",TODAY()-A33&gt;'Setup &amp; Instructions'!$B$9),"Open report requires follow-up","OK"))))))))))),"")</f>
        <v/>
      </c>
    </row>
    <row r="34">
      <c r="A34" s="38" t="n"/>
      <c r="B34" s="26">
        <f>IFERROR(IF(A34="","",VLOOKUP(WEEKDAY(A34,2),'Setup &amp; Instructions'!$G$4:$H$10,2,0)),"")</f>
        <v/>
      </c>
      <c r="C34" s="5" t="n"/>
      <c r="D34" s="27" t="n"/>
      <c r="E34" s="27" t="n"/>
      <c r="F34" s="27" t="n"/>
      <c r="G34" s="28" t="n"/>
      <c r="H34" s="28" t="n"/>
      <c r="I34" s="28" t="n"/>
      <c r="J34" s="28" t="n"/>
      <c r="K34" s="28" t="n"/>
      <c r="L34" s="28" t="n"/>
      <c r="M34" s="28" t="n"/>
      <c r="N34" s="28" t="n"/>
      <c r="O34" s="28" t="n"/>
      <c r="P34" s="28" t="n"/>
      <c r="Q34" s="29">
        <f>IFERROR(IF(A34="","",SUM(G34:O34)),"")</f>
        <v/>
      </c>
      <c r="R34" s="29">
        <f>IFERROR(IF(A34="","",Q34-P34),"")</f>
        <v/>
      </c>
      <c r="S34" s="28" t="n"/>
      <c r="T34" s="29">
        <f>IFERROR(IF(A34="","",R34-S34),"")</f>
        <v/>
      </c>
      <c r="U34" s="43">
        <f>IFERROR(IF(A34="","",T34/S34),"")</f>
        <v/>
      </c>
      <c r="V34" s="28" t="n"/>
      <c r="W34" s="29">
        <f>IFERROR(IF(A34="","",R34-V34),"")</f>
        <v/>
      </c>
      <c r="X34" s="43">
        <f>IFERROR(IF(A34="","",W34/V34),"")</f>
        <v/>
      </c>
      <c r="Y34" s="43">
        <f>IFERROR(IF(A34="","",E34/D34),"")</f>
        <v/>
      </c>
      <c r="Z34" s="29">
        <f>IFERROR(IF(A34="","",G34/E34),"")</f>
        <v/>
      </c>
      <c r="AA34" s="29">
        <f>IFERROR(IF(A34="","",G34/D34),"")</f>
        <v/>
      </c>
      <c r="AB34" s="29">
        <f>IFERROR(IF(A34="","",R34/D34),"")</f>
        <v/>
      </c>
      <c r="AC34" s="26">
        <f>IFERROR(IF(A34="","",IF(Y34&gt;='Setup &amp; Instructions'!$B$5,"On or Above Target","Below Target")),"")</f>
        <v/>
      </c>
      <c r="AD34" s="5" t="n"/>
      <c r="AE34" s="31" t="n"/>
      <c r="AF34" s="31" t="n"/>
      <c r="AG34" s="32">
        <f>IFERROR(IF(A34="","",IF(COUNTIF($A$4:$A$253,A34)&gt;1,"Duplicate date",IF(E34&gt;D34,"Rooms sold exceed available rooms",IF(D34&gt;'Setup &amp; Instructions'!$B$4,"Available rooms exceed property maximum",IF(R34&lt;0,"Net revenue is negative",IF(S34="","Missing budget revenue",IF(V34="","Missing prior-year revenue",IF(C34="","Missing reporting status",IF(AND(C34="Final",A34&gt;TODAY()),"Future date marked final",IF(P34&gt;Q34,"Discounts and refunds exceed gross revenue",IF(AND(C34="Open",TODAY()-A34&gt;'Setup &amp; Instructions'!$B$9),"Open report requires follow-up","OK"))))))))))),"")</f>
        <v/>
      </c>
    </row>
    <row r="35">
      <c r="A35" s="38" t="n"/>
      <c r="B35" s="26">
        <f>IFERROR(IF(A35="","",VLOOKUP(WEEKDAY(A35,2),'Setup &amp; Instructions'!$G$4:$H$10,2,0)),"")</f>
        <v/>
      </c>
      <c r="C35" s="5" t="n"/>
      <c r="D35" s="27" t="n"/>
      <c r="E35" s="27" t="n"/>
      <c r="F35" s="27" t="n"/>
      <c r="G35" s="28" t="n"/>
      <c r="H35" s="28" t="n"/>
      <c r="I35" s="28" t="n"/>
      <c r="J35" s="28" t="n"/>
      <c r="K35" s="28" t="n"/>
      <c r="L35" s="28" t="n"/>
      <c r="M35" s="28" t="n"/>
      <c r="N35" s="28" t="n"/>
      <c r="O35" s="28" t="n"/>
      <c r="P35" s="28" t="n"/>
      <c r="Q35" s="29">
        <f>IFERROR(IF(A35="","",SUM(G35:O35)),"")</f>
        <v/>
      </c>
      <c r="R35" s="29">
        <f>IFERROR(IF(A35="","",Q35-P35),"")</f>
        <v/>
      </c>
      <c r="S35" s="28" t="n"/>
      <c r="T35" s="29">
        <f>IFERROR(IF(A35="","",R35-S35),"")</f>
        <v/>
      </c>
      <c r="U35" s="43">
        <f>IFERROR(IF(A35="","",T35/S35),"")</f>
        <v/>
      </c>
      <c r="V35" s="28" t="n"/>
      <c r="W35" s="29">
        <f>IFERROR(IF(A35="","",R35-V35),"")</f>
        <v/>
      </c>
      <c r="X35" s="43">
        <f>IFERROR(IF(A35="","",W35/V35),"")</f>
        <v/>
      </c>
      <c r="Y35" s="43">
        <f>IFERROR(IF(A35="","",E35/D35),"")</f>
        <v/>
      </c>
      <c r="Z35" s="29">
        <f>IFERROR(IF(A35="","",G35/E35),"")</f>
        <v/>
      </c>
      <c r="AA35" s="29">
        <f>IFERROR(IF(A35="","",G35/D35),"")</f>
        <v/>
      </c>
      <c r="AB35" s="29">
        <f>IFERROR(IF(A35="","",R35/D35),"")</f>
        <v/>
      </c>
      <c r="AC35" s="26">
        <f>IFERROR(IF(A35="","",IF(Y35&gt;='Setup &amp; Instructions'!$B$5,"On or Above Target","Below Target")),"")</f>
        <v/>
      </c>
      <c r="AD35" s="5" t="n"/>
      <c r="AE35" s="31" t="n"/>
      <c r="AF35" s="31" t="n"/>
      <c r="AG35" s="32">
        <f>IFERROR(IF(A35="","",IF(COUNTIF($A$4:$A$253,A35)&gt;1,"Duplicate date",IF(E35&gt;D35,"Rooms sold exceed available rooms",IF(D35&gt;'Setup &amp; Instructions'!$B$4,"Available rooms exceed property maximum",IF(R35&lt;0,"Net revenue is negative",IF(S35="","Missing budget revenue",IF(V35="","Missing prior-year revenue",IF(C35="","Missing reporting status",IF(AND(C35="Final",A35&gt;TODAY()),"Future date marked final",IF(P35&gt;Q35,"Discounts and refunds exceed gross revenue",IF(AND(C35="Open",TODAY()-A35&gt;'Setup &amp; Instructions'!$B$9),"Open report requires follow-up","OK"))))))))))),"")</f>
        <v/>
      </c>
    </row>
    <row r="36">
      <c r="A36" s="38" t="n"/>
      <c r="B36" s="26">
        <f>IFERROR(IF(A36="","",VLOOKUP(WEEKDAY(A36,2),'Setup &amp; Instructions'!$G$4:$H$10,2,0)),"")</f>
        <v/>
      </c>
      <c r="C36" s="5" t="n"/>
      <c r="D36" s="27" t="n"/>
      <c r="E36" s="27" t="n"/>
      <c r="F36" s="27" t="n"/>
      <c r="G36" s="28" t="n"/>
      <c r="H36" s="28" t="n"/>
      <c r="I36" s="28" t="n"/>
      <c r="J36" s="28" t="n"/>
      <c r="K36" s="28" t="n"/>
      <c r="L36" s="28" t="n"/>
      <c r="M36" s="28" t="n"/>
      <c r="N36" s="28" t="n"/>
      <c r="O36" s="28" t="n"/>
      <c r="P36" s="28" t="n"/>
      <c r="Q36" s="29">
        <f>IFERROR(IF(A36="","",SUM(G36:O36)),"")</f>
        <v/>
      </c>
      <c r="R36" s="29">
        <f>IFERROR(IF(A36="","",Q36-P36),"")</f>
        <v/>
      </c>
      <c r="S36" s="28" t="n"/>
      <c r="T36" s="29">
        <f>IFERROR(IF(A36="","",R36-S36),"")</f>
        <v/>
      </c>
      <c r="U36" s="43">
        <f>IFERROR(IF(A36="","",T36/S36),"")</f>
        <v/>
      </c>
      <c r="V36" s="28" t="n"/>
      <c r="W36" s="29">
        <f>IFERROR(IF(A36="","",R36-V36),"")</f>
        <v/>
      </c>
      <c r="X36" s="43">
        <f>IFERROR(IF(A36="","",W36/V36),"")</f>
        <v/>
      </c>
      <c r="Y36" s="43">
        <f>IFERROR(IF(A36="","",E36/D36),"")</f>
        <v/>
      </c>
      <c r="Z36" s="29">
        <f>IFERROR(IF(A36="","",G36/E36),"")</f>
        <v/>
      </c>
      <c r="AA36" s="29">
        <f>IFERROR(IF(A36="","",G36/D36),"")</f>
        <v/>
      </c>
      <c r="AB36" s="29">
        <f>IFERROR(IF(A36="","",R36/D36),"")</f>
        <v/>
      </c>
      <c r="AC36" s="26">
        <f>IFERROR(IF(A36="","",IF(Y36&gt;='Setup &amp; Instructions'!$B$5,"On or Above Target","Below Target")),"")</f>
        <v/>
      </c>
      <c r="AD36" s="5" t="n"/>
      <c r="AE36" s="31" t="n"/>
      <c r="AF36" s="31" t="n"/>
      <c r="AG36" s="32">
        <f>IFERROR(IF(A36="","",IF(COUNTIF($A$4:$A$253,A36)&gt;1,"Duplicate date",IF(E36&gt;D36,"Rooms sold exceed available rooms",IF(D36&gt;'Setup &amp; Instructions'!$B$4,"Available rooms exceed property maximum",IF(R36&lt;0,"Net revenue is negative",IF(S36="","Missing budget revenue",IF(V36="","Missing prior-year revenue",IF(C36="","Missing reporting status",IF(AND(C36="Final",A36&gt;TODAY()),"Future date marked final",IF(P36&gt;Q36,"Discounts and refunds exceed gross revenue",IF(AND(C36="Open",TODAY()-A36&gt;'Setup &amp; Instructions'!$B$9),"Open report requires follow-up","OK"))))))))))),"")</f>
        <v/>
      </c>
    </row>
    <row r="37">
      <c r="A37" s="38" t="n"/>
      <c r="B37" s="26">
        <f>IFERROR(IF(A37="","",VLOOKUP(WEEKDAY(A37,2),'Setup &amp; Instructions'!$G$4:$H$10,2,0)),"")</f>
        <v/>
      </c>
      <c r="C37" s="5" t="n"/>
      <c r="D37" s="27" t="n"/>
      <c r="E37" s="27" t="n"/>
      <c r="F37" s="27" t="n"/>
      <c r="G37" s="28" t="n"/>
      <c r="H37" s="28" t="n"/>
      <c r="I37" s="28" t="n"/>
      <c r="J37" s="28" t="n"/>
      <c r="K37" s="28" t="n"/>
      <c r="L37" s="28" t="n"/>
      <c r="M37" s="28" t="n"/>
      <c r="N37" s="28" t="n"/>
      <c r="O37" s="28" t="n"/>
      <c r="P37" s="28" t="n"/>
      <c r="Q37" s="29">
        <f>IFERROR(IF(A37="","",SUM(G37:O37)),"")</f>
        <v/>
      </c>
      <c r="R37" s="29">
        <f>IFERROR(IF(A37="","",Q37-P37),"")</f>
        <v/>
      </c>
      <c r="S37" s="28" t="n"/>
      <c r="T37" s="29">
        <f>IFERROR(IF(A37="","",R37-S37),"")</f>
        <v/>
      </c>
      <c r="U37" s="43">
        <f>IFERROR(IF(A37="","",T37/S37),"")</f>
        <v/>
      </c>
      <c r="V37" s="28" t="n"/>
      <c r="W37" s="29">
        <f>IFERROR(IF(A37="","",R37-V37),"")</f>
        <v/>
      </c>
      <c r="X37" s="43">
        <f>IFERROR(IF(A37="","",W37/V37),"")</f>
        <v/>
      </c>
      <c r="Y37" s="43">
        <f>IFERROR(IF(A37="","",E37/D37),"")</f>
        <v/>
      </c>
      <c r="Z37" s="29">
        <f>IFERROR(IF(A37="","",G37/E37),"")</f>
        <v/>
      </c>
      <c r="AA37" s="29">
        <f>IFERROR(IF(A37="","",G37/D37),"")</f>
        <v/>
      </c>
      <c r="AB37" s="29">
        <f>IFERROR(IF(A37="","",R37/D37),"")</f>
        <v/>
      </c>
      <c r="AC37" s="26">
        <f>IFERROR(IF(A37="","",IF(Y37&gt;='Setup &amp; Instructions'!$B$5,"On or Above Target","Below Target")),"")</f>
        <v/>
      </c>
      <c r="AD37" s="5" t="n"/>
      <c r="AE37" s="31" t="n"/>
      <c r="AF37" s="31" t="n"/>
      <c r="AG37" s="32">
        <f>IFERROR(IF(A37="","",IF(COUNTIF($A$4:$A$253,A37)&gt;1,"Duplicate date",IF(E37&gt;D37,"Rooms sold exceed available rooms",IF(D37&gt;'Setup &amp; Instructions'!$B$4,"Available rooms exceed property maximum",IF(R37&lt;0,"Net revenue is negative",IF(S37="","Missing budget revenue",IF(V37="","Missing prior-year revenue",IF(C37="","Missing reporting status",IF(AND(C37="Final",A37&gt;TODAY()),"Future date marked final",IF(P37&gt;Q37,"Discounts and refunds exceed gross revenue",IF(AND(C37="Open",TODAY()-A37&gt;'Setup &amp; Instructions'!$B$9),"Open report requires follow-up","OK"))))))))))),"")</f>
        <v/>
      </c>
    </row>
    <row r="38">
      <c r="A38" s="38" t="n"/>
      <c r="B38" s="26">
        <f>IFERROR(IF(A38="","",VLOOKUP(WEEKDAY(A38,2),'Setup &amp; Instructions'!$G$4:$H$10,2,0)),"")</f>
        <v/>
      </c>
      <c r="C38" s="5" t="n"/>
      <c r="D38" s="27" t="n"/>
      <c r="E38" s="27" t="n"/>
      <c r="F38" s="27" t="n"/>
      <c r="G38" s="28" t="n"/>
      <c r="H38" s="28" t="n"/>
      <c r="I38" s="28" t="n"/>
      <c r="J38" s="28" t="n"/>
      <c r="K38" s="28" t="n"/>
      <c r="L38" s="28" t="n"/>
      <c r="M38" s="28" t="n"/>
      <c r="N38" s="28" t="n"/>
      <c r="O38" s="28" t="n"/>
      <c r="P38" s="28" t="n"/>
      <c r="Q38" s="29">
        <f>IFERROR(IF(A38="","",SUM(G38:O38)),"")</f>
        <v/>
      </c>
      <c r="R38" s="29">
        <f>IFERROR(IF(A38="","",Q38-P38),"")</f>
        <v/>
      </c>
      <c r="S38" s="28" t="n"/>
      <c r="T38" s="29">
        <f>IFERROR(IF(A38="","",R38-S38),"")</f>
        <v/>
      </c>
      <c r="U38" s="43">
        <f>IFERROR(IF(A38="","",T38/S38),"")</f>
        <v/>
      </c>
      <c r="V38" s="28" t="n"/>
      <c r="W38" s="29">
        <f>IFERROR(IF(A38="","",R38-V38),"")</f>
        <v/>
      </c>
      <c r="X38" s="43">
        <f>IFERROR(IF(A38="","",W38/V38),"")</f>
        <v/>
      </c>
      <c r="Y38" s="43">
        <f>IFERROR(IF(A38="","",E38/D38),"")</f>
        <v/>
      </c>
      <c r="Z38" s="29">
        <f>IFERROR(IF(A38="","",G38/E38),"")</f>
        <v/>
      </c>
      <c r="AA38" s="29">
        <f>IFERROR(IF(A38="","",G38/D38),"")</f>
        <v/>
      </c>
      <c r="AB38" s="29">
        <f>IFERROR(IF(A38="","",R38/D38),"")</f>
        <v/>
      </c>
      <c r="AC38" s="26">
        <f>IFERROR(IF(A38="","",IF(Y38&gt;='Setup &amp; Instructions'!$B$5,"On or Above Target","Below Target")),"")</f>
        <v/>
      </c>
      <c r="AD38" s="5" t="n"/>
      <c r="AE38" s="31" t="n"/>
      <c r="AF38" s="31" t="n"/>
      <c r="AG38" s="32">
        <f>IFERROR(IF(A38="","",IF(COUNTIF($A$4:$A$253,A38)&gt;1,"Duplicate date",IF(E38&gt;D38,"Rooms sold exceed available rooms",IF(D38&gt;'Setup &amp; Instructions'!$B$4,"Available rooms exceed property maximum",IF(R38&lt;0,"Net revenue is negative",IF(S38="","Missing budget revenue",IF(V38="","Missing prior-year revenue",IF(C38="","Missing reporting status",IF(AND(C38="Final",A38&gt;TODAY()),"Future date marked final",IF(P38&gt;Q38,"Discounts and refunds exceed gross revenue",IF(AND(C38="Open",TODAY()-A38&gt;'Setup &amp; Instructions'!$B$9),"Open report requires follow-up","OK"))))))))))),"")</f>
        <v/>
      </c>
    </row>
    <row r="39">
      <c r="A39" s="38" t="n"/>
      <c r="B39" s="26">
        <f>IFERROR(IF(A39="","",VLOOKUP(WEEKDAY(A39,2),'Setup &amp; Instructions'!$G$4:$H$10,2,0)),"")</f>
        <v/>
      </c>
      <c r="C39" s="5" t="n"/>
      <c r="D39" s="27" t="n"/>
      <c r="E39" s="27" t="n"/>
      <c r="F39" s="27" t="n"/>
      <c r="G39" s="28" t="n"/>
      <c r="H39" s="28" t="n"/>
      <c r="I39" s="28" t="n"/>
      <c r="J39" s="28" t="n"/>
      <c r="K39" s="28" t="n"/>
      <c r="L39" s="28" t="n"/>
      <c r="M39" s="28" t="n"/>
      <c r="N39" s="28" t="n"/>
      <c r="O39" s="28" t="n"/>
      <c r="P39" s="28" t="n"/>
      <c r="Q39" s="29">
        <f>IFERROR(IF(A39="","",SUM(G39:O39)),"")</f>
        <v/>
      </c>
      <c r="R39" s="29">
        <f>IFERROR(IF(A39="","",Q39-P39),"")</f>
        <v/>
      </c>
      <c r="S39" s="28" t="n"/>
      <c r="T39" s="29">
        <f>IFERROR(IF(A39="","",R39-S39),"")</f>
        <v/>
      </c>
      <c r="U39" s="43">
        <f>IFERROR(IF(A39="","",T39/S39),"")</f>
        <v/>
      </c>
      <c r="V39" s="28" t="n"/>
      <c r="W39" s="29">
        <f>IFERROR(IF(A39="","",R39-V39),"")</f>
        <v/>
      </c>
      <c r="X39" s="43">
        <f>IFERROR(IF(A39="","",W39/V39),"")</f>
        <v/>
      </c>
      <c r="Y39" s="43">
        <f>IFERROR(IF(A39="","",E39/D39),"")</f>
        <v/>
      </c>
      <c r="Z39" s="29">
        <f>IFERROR(IF(A39="","",G39/E39),"")</f>
        <v/>
      </c>
      <c r="AA39" s="29">
        <f>IFERROR(IF(A39="","",G39/D39),"")</f>
        <v/>
      </c>
      <c r="AB39" s="29">
        <f>IFERROR(IF(A39="","",R39/D39),"")</f>
        <v/>
      </c>
      <c r="AC39" s="26">
        <f>IFERROR(IF(A39="","",IF(Y39&gt;='Setup &amp; Instructions'!$B$5,"On or Above Target","Below Target")),"")</f>
        <v/>
      </c>
      <c r="AD39" s="5" t="n"/>
      <c r="AE39" s="31" t="n"/>
      <c r="AF39" s="31" t="n"/>
      <c r="AG39" s="32">
        <f>IFERROR(IF(A39="","",IF(COUNTIF($A$4:$A$253,A39)&gt;1,"Duplicate date",IF(E39&gt;D39,"Rooms sold exceed available rooms",IF(D39&gt;'Setup &amp; Instructions'!$B$4,"Available rooms exceed property maximum",IF(R39&lt;0,"Net revenue is negative",IF(S39="","Missing budget revenue",IF(V39="","Missing prior-year revenue",IF(C39="","Missing reporting status",IF(AND(C39="Final",A39&gt;TODAY()),"Future date marked final",IF(P39&gt;Q39,"Discounts and refunds exceed gross revenue",IF(AND(C39="Open",TODAY()-A39&gt;'Setup &amp; Instructions'!$B$9),"Open report requires follow-up","OK"))))))))))),"")</f>
        <v/>
      </c>
    </row>
    <row r="40">
      <c r="A40" s="38" t="n"/>
      <c r="B40" s="26">
        <f>IFERROR(IF(A40="","",VLOOKUP(WEEKDAY(A40,2),'Setup &amp; Instructions'!$G$4:$H$10,2,0)),"")</f>
        <v/>
      </c>
      <c r="C40" s="5" t="n"/>
      <c r="D40" s="27" t="n"/>
      <c r="E40" s="27" t="n"/>
      <c r="F40" s="27" t="n"/>
      <c r="G40" s="28" t="n"/>
      <c r="H40" s="28" t="n"/>
      <c r="I40" s="28" t="n"/>
      <c r="J40" s="28" t="n"/>
      <c r="K40" s="28" t="n"/>
      <c r="L40" s="28" t="n"/>
      <c r="M40" s="28" t="n"/>
      <c r="N40" s="28" t="n"/>
      <c r="O40" s="28" t="n"/>
      <c r="P40" s="28" t="n"/>
      <c r="Q40" s="29">
        <f>IFERROR(IF(A40="","",SUM(G40:O40)),"")</f>
        <v/>
      </c>
      <c r="R40" s="29">
        <f>IFERROR(IF(A40="","",Q40-P40),"")</f>
        <v/>
      </c>
      <c r="S40" s="28" t="n"/>
      <c r="T40" s="29">
        <f>IFERROR(IF(A40="","",R40-S40),"")</f>
        <v/>
      </c>
      <c r="U40" s="43">
        <f>IFERROR(IF(A40="","",T40/S40),"")</f>
        <v/>
      </c>
      <c r="V40" s="28" t="n"/>
      <c r="W40" s="29">
        <f>IFERROR(IF(A40="","",R40-V40),"")</f>
        <v/>
      </c>
      <c r="X40" s="43">
        <f>IFERROR(IF(A40="","",W40/V40),"")</f>
        <v/>
      </c>
      <c r="Y40" s="43">
        <f>IFERROR(IF(A40="","",E40/D40),"")</f>
        <v/>
      </c>
      <c r="Z40" s="29">
        <f>IFERROR(IF(A40="","",G40/E40),"")</f>
        <v/>
      </c>
      <c r="AA40" s="29">
        <f>IFERROR(IF(A40="","",G40/D40),"")</f>
        <v/>
      </c>
      <c r="AB40" s="29">
        <f>IFERROR(IF(A40="","",R40/D40),"")</f>
        <v/>
      </c>
      <c r="AC40" s="26">
        <f>IFERROR(IF(A40="","",IF(Y40&gt;='Setup &amp; Instructions'!$B$5,"On or Above Target","Below Target")),"")</f>
        <v/>
      </c>
      <c r="AD40" s="5" t="n"/>
      <c r="AE40" s="31" t="n"/>
      <c r="AF40" s="31" t="n"/>
      <c r="AG40" s="32">
        <f>IFERROR(IF(A40="","",IF(COUNTIF($A$4:$A$253,A40)&gt;1,"Duplicate date",IF(E40&gt;D40,"Rooms sold exceed available rooms",IF(D40&gt;'Setup &amp; Instructions'!$B$4,"Available rooms exceed property maximum",IF(R40&lt;0,"Net revenue is negative",IF(S40="","Missing budget revenue",IF(V40="","Missing prior-year revenue",IF(C40="","Missing reporting status",IF(AND(C40="Final",A40&gt;TODAY()),"Future date marked final",IF(P40&gt;Q40,"Discounts and refunds exceed gross revenue",IF(AND(C40="Open",TODAY()-A40&gt;'Setup &amp; Instructions'!$B$9),"Open report requires follow-up","OK"))))))))))),"")</f>
        <v/>
      </c>
    </row>
    <row r="41">
      <c r="A41" s="38" t="n"/>
      <c r="B41" s="26">
        <f>IFERROR(IF(A41="","",VLOOKUP(WEEKDAY(A41,2),'Setup &amp; Instructions'!$G$4:$H$10,2,0)),"")</f>
        <v/>
      </c>
      <c r="C41" s="5" t="n"/>
      <c r="D41" s="27" t="n"/>
      <c r="E41" s="27" t="n"/>
      <c r="F41" s="27" t="n"/>
      <c r="G41" s="28" t="n"/>
      <c r="H41" s="28" t="n"/>
      <c r="I41" s="28" t="n"/>
      <c r="J41" s="28" t="n"/>
      <c r="K41" s="28" t="n"/>
      <c r="L41" s="28" t="n"/>
      <c r="M41" s="28" t="n"/>
      <c r="N41" s="28" t="n"/>
      <c r="O41" s="28" t="n"/>
      <c r="P41" s="28" t="n"/>
      <c r="Q41" s="29">
        <f>IFERROR(IF(A41="","",SUM(G41:O41)),"")</f>
        <v/>
      </c>
      <c r="R41" s="29">
        <f>IFERROR(IF(A41="","",Q41-P41),"")</f>
        <v/>
      </c>
      <c r="S41" s="28" t="n"/>
      <c r="T41" s="29">
        <f>IFERROR(IF(A41="","",R41-S41),"")</f>
        <v/>
      </c>
      <c r="U41" s="43">
        <f>IFERROR(IF(A41="","",T41/S41),"")</f>
        <v/>
      </c>
      <c r="V41" s="28" t="n"/>
      <c r="W41" s="29">
        <f>IFERROR(IF(A41="","",R41-V41),"")</f>
        <v/>
      </c>
      <c r="X41" s="43">
        <f>IFERROR(IF(A41="","",W41/V41),"")</f>
        <v/>
      </c>
      <c r="Y41" s="43">
        <f>IFERROR(IF(A41="","",E41/D41),"")</f>
        <v/>
      </c>
      <c r="Z41" s="29">
        <f>IFERROR(IF(A41="","",G41/E41),"")</f>
        <v/>
      </c>
      <c r="AA41" s="29">
        <f>IFERROR(IF(A41="","",G41/D41),"")</f>
        <v/>
      </c>
      <c r="AB41" s="29">
        <f>IFERROR(IF(A41="","",R41/D41),"")</f>
        <v/>
      </c>
      <c r="AC41" s="26">
        <f>IFERROR(IF(A41="","",IF(Y41&gt;='Setup &amp; Instructions'!$B$5,"On or Above Target","Below Target")),"")</f>
        <v/>
      </c>
      <c r="AD41" s="5" t="n"/>
      <c r="AE41" s="31" t="n"/>
      <c r="AF41" s="31" t="n"/>
      <c r="AG41" s="32">
        <f>IFERROR(IF(A41="","",IF(COUNTIF($A$4:$A$253,A41)&gt;1,"Duplicate date",IF(E41&gt;D41,"Rooms sold exceed available rooms",IF(D41&gt;'Setup &amp; Instructions'!$B$4,"Available rooms exceed property maximum",IF(R41&lt;0,"Net revenue is negative",IF(S41="","Missing budget revenue",IF(V41="","Missing prior-year revenue",IF(C41="","Missing reporting status",IF(AND(C41="Final",A41&gt;TODAY()),"Future date marked final",IF(P41&gt;Q41,"Discounts and refunds exceed gross revenue",IF(AND(C41="Open",TODAY()-A41&gt;'Setup &amp; Instructions'!$B$9),"Open report requires follow-up","OK"))))))))))),"")</f>
        <v/>
      </c>
    </row>
    <row r="42">
      <c r="A42" s="38" t="n"/>
      <c r="B42" s="26">
        <f>IFERROR(IF(A42="","",VLOOKUP(WEEKDAY(A42,2),'Setup &amp; Instructions'!$G$4:$H$10,2,0)),"")</f>
        <v/>
      </c>
      <c r="C42" s="5" t="n"/>
      <c r="D42" s="27" t="n"/>
      <c r="E42" s="27" t="n"/>
      <c r="F42" s="27" t="n"/>
      <c r="G42" s="28" t="n"/>
      <c r="H42" s="28" t="n"/>
      <c r="I42" s="28" t="n"/>
      <c r="J42" s="28" t="n"/>
      <c r="K42" s="28" t="n"/>
      <c r="L42" s="28" t="n"/>
      <c r="M42" s="28" t="n"/>
      <c r="N42" s="28" t="n"/>
      <c r="O42" s="28" t="n"/>
      <c r="P42" s="28" t="n"/>
      <c r="Q42" s="29">
        <f>IFERROR(IF(A42="","",SUM(G42:O42)),"")</f>
        <v/>
      </c>
      <c r="R42" s="29">
        <f>IFERROR(IF(A42="","",Q42-P42),"")</f>
        <v/>
      </c>
      <c r="S42" s="28" t="n"/>
      <c r="T42" s="29">
        <f>IFERROR(IF(A42="","",R42-S42),"")</f>
        <v/>
      </c>
      <c r="U42" s="43">
        <f>IFERROR(IF(A42="","",T42/S42),"")</f>
        <v/>
      </c>
      <c r="V42" s="28" t="n"/>
      <c r="W42" s="29">
        <f>IFERROR(IF(A42="","",R42-V42),"")</f>
        <v/>
      </c>
      <c r="X42" s="43">
        <f>IFERROR(IF(A42="","",W42/V42),"")</f>
        <v/>
      </c>
      <c r="Y42" s="43">
        <f>IFERROR(IF(A42="","",E42/D42),"")</f>
        <v/>
      </c>
      <c r="Z42" s="29">
        <f>IFERROR(IF(A42="","",G42/E42),"")</f>
        <v/>
      </c>
      <c r="AA42" s="29">
        <f>IFERROR(IF(A42="","",G42/D42),"")</f>
        <v/>
      </c>
      <c r="AB42" s="29">
        <f>IFERROR(IF(A42="","",R42/D42),"")</f>
        <v/>
      </c>
      <c r="AC42" s="26">
        <f>IFERROR(IF(A42="","",IF(Y42&gt;='Setup &amp; Instructions'!$B$5,"On or Above Target","Below Target")),"")</f>
        <v/>
      </c>
      <c r="AD42" s="5" t="n"/>
      <c r="AE42" s="31" t="n"/>
      <c r="AF42" s="31" t="n"/>
      <c r="AG42" s="32">
        <f>IFERROR(IF(A42="","",IF(COUNTIF($A$4:$A$253,A42)&gt;1,"Duplicate date",IF(E42&gt;D42,"Rooms sold exceed available rooms",IF(D42&gt;'Setup &amp; Instructions'!$B$4,"Available rooms exceed property maximum",IF(R42&lt;0,"Net revenue is negative",IF(S42="","Missing budget revenue",IF(V42="","Missing prior-year revenue",IF(C42="","Missing reporting status",IF(AND(C42="Final",A42&gt;TODAY()),"Future date marked final",IF(P42&gt;Q42,"Discounts and refunds exceed gross revenue",IF(AND(C42="Open",TODAY()-A42&gt;'Setup &amp; Instructions'!$B$9),"Open report requires follow-up","OK"))))))))))),"")</f>
        <v/>
      </c>
    </row>
    <row r="43">
      <c r="A43" s="38" t="n"/>
      <c r="B43" s="26">
        <f>IFERROR(IF(A43="","",VLOOKUP(WEEKDAY(A43,2),'Setup &amp; Instructions'!$G$4:$H$10,2,0)),"")</f>
        <v/>
      </c>
      <c r="C43" s="5" t="n"/>
      <c r="D43" s="27" t="n"/>
      <c r="E43" s="27" t="n"/>
      <c r="F43" s="27" t="n"/>
      <c r="G43" s="28" t="n"/>
      <c r="H43" s="28" t="n"/>
      <c r="I43" s="28" t="n"/>
      <c r="J43" s="28" t="n"/>
      <c r="K43" s="28" t="n"/>
      <c r="L43" s="28" t="n"/>
      <c r="M43" s="28" t="n"/>
      <c r="N43" s="28" t="n"/>
      <c r="O43" s="28" t="n"/>
      <c r="P43" s="28" t="n"/>
      <c r="Q43" s="29">
        <f>IFERROR(IF(A43="","",SUM(G43:O43)),"")</f>
        <v/>
      </c>
      <c r="R43" s="29">
        <f>IFERROR(IF(A43="","",Q43-P43),"")</f>
        <v/>
      </c>
      <c r="S43" s="28" t="n"/>
      <c r="T43" s="29">
        <f>IFERROR(IF(A43="","",R43-S43),"")</f>
        <v/>
      </c>
      <c r="U43" s="43">
        <f>IFERROR(IF(A43="","",T43/S43),"")</f>
        <v/>
      </c>
      <c r="V43" s="28" t="n"/>
      <c r="W43" s="29">
        <f>IFERROR(IF(A43="","",R43-V43),"")</f>
        <v/>
      </c>
      <c r="X43" s="43">
        <f>IFERROR(IF(A43="","",W43/V43),"")</f>
        <v/>
      </c>
      <c r="Y43" s="43">
        <f>IFERROR(IF(A43="","",E43/D43),"")</f>
        <v/>
      </c>
      <c r="Z43" s="29">
        <f>IFERROR(IF(A43="","",G43/E43),"")</f>
        <v/>
      </c>
      <c r="AA43" s="29">
        <f>IFERROR(IF(A43="","",G43/D43),"")</f>
        <v/>
      </c>
      <c r="AB43" s="29">
        <f>IFERROR(IF(A43="","",R43/D43),"")</f>
        <v/>
      </c>
      <c r="AC43" s="26">
        <f>IFERROR(IF(A43="","",IF(Y43&gt;='Setup &amp; Instructions'!$B$5,"On or Above Target","Below Target")),"")</f>
        <v/>
      </c>
      <c r="AD43" s="5" t="n"/>
      <c r="AE43" s="31" t="n"/>
      <c r="AF43" s="31" t="n"/>
      <c r="AG43" s="32">
        <f>IFERROR(IF(A43="","",IF(COUNTIF($A$4:$A$253,A43)&gt;1,"Duplicate date",IF(E43&gt;D43,"Rooms sold exceed available rooms",IF(D43&gt;'Setup &amp; Instructions'!$B$4,"Available rooms exceed property maximum",IF(R43&lt;0,"Net revenue is negative",IF(S43="","Missing budget revenue",IF(V43="","Missing prior-year revenue",IF(C43="","Missing reporting status",IF(AND(C43="Final",A43&gt;TODAY()),"Future date marked final",IF(P43&gt;Q43,"Discounts and refunds exceed gross revenue",IF(AND(C43="Open",TODAY()-A43&gt;'Setup &amp; Instructions'!$B$9),"Open report requires follow-up","OK"))))))))))),"")</f>
        <v/>
      </c>
    </row>
    <row r="44">
      <c r="A44" s="38" t="n"/>
      <c r="B44" s="26">
        <f>IFERROR(IF(A44="","",VLOOKUP(WEEKDAY(A44,2),'Setup &amp; Instructions'!$G$4:$H$10,2,0)),"")</f>
        <v/>
      </c>
      <c r="C44" s="5" t="n"/>
      <c r="D44" s="27" t="n"/>
      <c r="E44" s="27" t="n"/>
      <c r="F44" s="27" t="n"/>
      <c r="G44" s="28" t="n"/>
      <c r="H44" s="28" t="n"/>
      <c r="I44" s="28" t="n"/>
      <c r="J44" s="28" t="n"/>
      <c r="K44" s="28" t="n"/>
      <c r="L44" s="28" t="n"/>
      <c r="M44" s="28" t="n"/>
      <c r="N44" s="28" t="n"/>
      <c r="O44" s="28" t="n"/>
      <c r="P44" s="28" t="n"/>
      <c r="Q44" s="29">
        <f>IFERROR(IF(A44="","",SUM(G44:O44)),"")</f>
        <v/>
      </c>
      <c r="R44" s="29">
        <f>IFERROR(IF(A44="","",Q44-P44),"")</f>
        <v/>
      </c>
      <c r="S44" s="28" t="n"/>
      <c r="T44" s="29">
        <f>IFERROR(IF(A44="","",R44-S44),"")</f>
        <v/>
      </c>
      <c r="U44" s="43">
        <f>IFERROR(IF(A44="","",T44/S44),"")</f>
        <v/>
      </c>
      <c r="V44" s="28" t="n"/>
      <c r="W44" s="29">
        <f>IFERROR(IF(A44="","",R44-V44),"")</f>
        <v/>
      </c>
      <c r="X44" s="43">
        <f>IFERROR(IF(A44="","",W44/V44),"")</f>
        <v/>
      </c>
      <c r="Y44" s="43">
        <f>IFERROR(IF(A44="","",E44/D44),"")</f>
        <v/>
      </c>
      <c r="Z44" s="29">
        <f>IFERROR(IF(A44="","",G44/E44),"")</f>
        <v/>
      </c>
      <c r="AA44" s="29">
        <f>IFERROR(IF(A44="","",G44/D44),"")</f>
        <v/>
      </c>
      <c r="AB44" s="29">
        <f>IFERROR(IF(A44="","",R44/D44),"")</f>
        <v/>
      </c>
      <c r="AC44" s="26">
        <f>IFERROR(IF(A44="","",IF(Y44&gt;='Setup &amp; Instructions'!$B$5,"On or Above Target","Below Target")),"")</f>
        <v/>
      </c>
      <c r="AD44" s="5" t="n"/>
      <c r="AE44" s="31" t="n"/>
      <c r="AF44" s="31" t="n"/>
      <c r="AG44" s="32">
        <f>IFERROR(IF(A44="","",IF(COUNTIF($A$4:$A$253,A44)&gt;1,"Duplicate date",IF(E44&gt;D44,"Rooms sold exceed available rooms",IF(D44&gt;'Setup &amp; Instructions'!$B$4,"Available rooms exceed property maximum",IF(R44&lt;0,"Net revenue is negative",IF(S44="","Missing budget revenue",IF(V44="","Missing prior-year revenue",IF(C44="","Missing reporting status",IF(AND(C44="Final",A44&gt;TODAY()),"Future date marked final",IF(P44&gt;Q44,"Discounts and refunds exceed gross revenue",IF(AND(C44="Open",TODAY()-A44&gt;'Setup &amp; Instructions'!$B$9),"Open report requires follow-up","OK"))))))))))),"")</f>
        <v/>
      </c>
    </row>
    <row r="45">
      <c r="A45" s="38" t="n"/>
      <c r="B45" s="26">
        <f>IFERROR(IF(A45="","",VLOOKUP(WEEKDAY(A45,2),'Setup &amp; Instructions'!$G$4:$H$10,2,0)),"")</f>
        <v/>
      </c>
      <c r="C45" s="5" t="n"/>
      <c r="D45" s="27" t="n"/>
      <c r="E45" s="27" t="n"/>
      <c r="F45" s="27" t="n"/>
      <c r="G45" s="28" t="n"/>
      <c r="H45" s="28" t="n"/>
      <c r="I45" s="28" t="n"/>
      <c r="J45" s="28" t="n"/>
      <c r="K45" s="28" t="n"/>
      <c r="L45" s="28" t="n"/>
      <c r="M45" s="28" t="n"/>
      <c r="N45" s="28" t="n"/>
      <c r="O45" s="28" t="n"/>
      <c r="P45" s="28" t="n"/>
      <c r="Q45" s="29">
        <f>IFERROR(IF(A45="","",SUM(G45:O45)),"")</f>
        <v/>
      </c>
      <c r="R45" s="29">
        <f>IFERROR(IF(A45="","",Q45-P45),"")</f>
        <v/>
      </c>
      <c r="S45" s="28" t="n"/>
      <c r="T45" s="29">
        <f>IFERROR(IF(A45="","",R45-S45),"")</f>
        <v/>
      </c>
      <c r="U45" s="43">
        <f>IFERROR(IF(A45="","",T45/S45),"")</f>
        <v/>
      </c>
      <c r="V45" s="28" t="n"/>
      <c r="W45" s="29">
        <f>IFERROR(IF(A45="","",R45-V45),"")</f>
        <v/>
      </c>
      <c r="X45" s="43">
        <f>IFERROR(IF(A45="","",W45/V45),"")</f>
        <v/>
      </c>
      <c r="Y45" s="43">
        <f>IFERROR(IF(A45="","",E45/D45),"")</f>
        <v/>
      </c>
      <c r="Z45" s="29">
        <f>IFERROR(IF(A45="","",G45/E45),"")</f>
        <v/>
      </c>
      <c r="AA45" s="29">
        <f>IFERROR(IF(A45="","",G45/D45),"")</f>
        <v/>
      </c>
      <c r="AB45" s="29">
        <f>IFERROR(IF(A45="","",R45/D45),"")</f>
        <v/>
      </c>
      <c r="AC45" s="26">
        <f>IFERROR(IF(A45="","",IF(Y45&gt;='Setup &amp; Instructions'!$B$5,"On or Above Target","Below Target")),"")</f>
        <v/>
      </c>
      <c r="AD45" s="5" t="n"/>
      <c r="AE45" s="31" t="n"/>
      <c r="AF45" s="31" t="n"/>
      <c r="AG45" s="32">
        <f>IFERROR(IF(A45="","",IF(COUNTIF($A$4:$A$253,A45)&gt;1,"Duplicate date",IF(E45&gt;D45,"Rooms sold exceed available rooms",IF(D45&gt;'Setup &amp; Instructions'!$B$4,"Available rooms exceed property maximum",IF(R45&lt;0,"Net revenue is negative",IF(S45="","Missing budget revenue",IF(V45="","Missing prior-year revenue",IF(C45="","Missing reporting status",IF(AND(C45="Final",A45&gt;TODAY()),"Future date marked final",IF(P45&gt;Q45,"Discounts and refunds exceed gross revenue",IF(AND(C45="Open",TODAY()-A45&gt;'Setup &amp; Instructions'!$B$9),"Open report requires follow-up","OK"))))))))))),"")</f>
        <v/>
      </c>
    </row>
    <row r="46">
      <c r="A46" s="38" t="n"/>
      <c r="B46" s="26">
        <f>IFERROR(IF(A46="","",VLOOKUP(WEEKDAY(A46,2),'Setup &amp; Instructions'!$G$4:$H$10,2,0)),"")</f>
        <v/>
      </c>
      <c r="C46" s="5" t="n"/>
      <c r="D46" s="27" t="n"/>
      <c r="E46" s="27" t="n"/>
      <c r="F46" s="27" t="n"/>
      <c r="G46" s="28" t="n"/>
      <c r="H46" s="28" t="n"/>
      <c r="I46" s="28" t="n"/>
      <c r="J46" s="28" t="n"/>
      <c r="K46" s="28" t="n"/>
      <c r="L46" s="28" t="n"/>
      <c r="M46" s="28" t="n"/>
      <c r="N46" s="28" t="n"/>
      <c r="O46" s="28" t="n"/>
      <c r="P46" s="28" t="n"/>
      <c r="Q46" s="29">
        <f>IFERROR(IF(A46="","",SUM(G46:O46)),"")</f>
        <v/>
      </c>
      <c r="R46" s="29">
        <f>IFERROR(IF(A46="","",Q46-P46),"")</f>
        <v/>
      </c>
      <c r="S46" s="28" t="n"/>
      <c r="T46" s="29">
        <f>IFERROR(IF(A46="","",R46-S46),"")</f>
        <v/>
      </c>
      <c r="U46" s="43">
        <f>IFERROR(IF(A46="","",T46/S46),"")</f>
        <v/>
      </c>
      <c r="V46" s="28" t="n"/>
      <c r="W46" s="29">
        <f>IFERROR(IF(A46="","",R46-V46),"")</f>
        <v/>
      </c>
      <c r="X46" s="43">
        <f>IFERROR(IF(A46="","",W46/V46),"")</f>
        <v/>
      </c>
      <c r="Y46" s="43">
        <f>IFERROR(IF(A46="","",E46/D46),"")</f>
        <v/>
      </c>
      <c r="Z46" s="29">
        <f>IFERROR(IF(A46="","",G46/E46),"")</f>
        <v/>
      </c>
      <c r="AA46" s="29">
        <f>IFERROR(IF(A46="","",G46/D46),"")</f>
        <v/>
      </c>
      <c r="AB46" s="29">
        <f>IFERROR(IF(A46="","",R46/D46),"")</f>
        <v/>
      </c>
      <c r="AC46" s="26">
        <f>IFERROR(IF(A46="","",IF(Y46&gt;='Setup &amp; Instructions'!$B$5,"On or Above Target","Below Target")),"")</f>
        <v/>
      </c>
      <c r="AD46" s="5" t="n"/>
      <c r="AE46" s="31" t="n"/>
      <c r="AF46" s="31" t="n"/>
      <c r="AG46" s="32">
        <f>IFERROR(IF(A46="","",IF(COUNTIF($A$4:$A$253,A46)&gt;1,"Duplicate date",IF(E46&gt;D46,"Rooms sold exceed available rooms",IF(D46&gt;'Setup &amp; Instructions'!$B$4,"Available rooms exceed property maximum",IF(R46&lt;0,"Net revenue is negative",IF(S46="","Missing budget revenue",IF(V46="","Missing prior-year revenue",IF(C46="","Missing reporting status",IF(AND(C46="Final",A46&gt;TODAY()),"Future date marked final",IF(P46&gt;Q46,"Discounts and refunds exceed gross revenue",IF(AND(C46="Open",TODAY()-A46&gt;'Setup &amp; Instructions'!$B$9),"Open report requires follow-up","OK"))))))))))),"")</f>
        <v/>
      </c>
    </row>
    <row r="47">
      <c r="A47" s="38" t="n"/>
      <c r="B47" s="26">
        <f>IFERROR(IF(A47="","",VLOOKUP(WEEKDAY(A47,2),'Setup &amp; Instructions'!$G$4:$H$10,2,0)),"")</f>
        <v/>
      </c>
      <c r="C47" s="5" t="n"/>
      <c r="D47" s="27" t="n"/>
      <c r="E47" s="27" t="n"/>
      <c r="F47" s="27" t="n"/>
      <c r="G47" s="28" t="n"/>
      <c r="H47" s="28" t="n"/>
      <c r="I47" s="28" t="n"/>
      <c r="J47" s="28" t="n"/>
      <c r="K47" s="28" t="n"/>
      <c r="L47" s="28" t="n"/>
      <c r="M47" s="28" t="n"/>
      <c r="N47" s="28" t="n"/>
      <c r="O47" s="28" t="n"/>
      <c r="P47" s="28" t="n"/>
      <c r="Q47" s="29">
        <f>IFERROR(IF(A47="","",SUM(G47:O47)),"")</f>
        <v/>
      </c>
      <c r="R47" s="29">
        <f>IFERROR(IF(A47="","",Q47-P47),"")</f>
        <v/>
      </c>
      <c r="S47" s="28" t="n"/>
      <c r="T47" s="29">
        <f>IFERROR(IF(A47="","",R47-S47),"")</f>
        <v/>
      </c>
      <c r="U47" s="43">
        <f>IFERROR(IF(A47="","",T47/S47),"")</f>
        <v/>
      </c>
      <c r="V47" s="28" t="n"/>
      <c r="W47" s="29">
        <f>IFERROR(IF(A47="","",R47-V47),"")</f>
        <v/>
      </c>
      <c r="X47" s="43">
        <f>IFERROR(IF(A47="","",W47/V47),"")</f>
        <v/>
      </c>
      <c r="Y47" s="43">
        <f>IFERROR(IF(A47="","",E47/D47),"")</f>
        <v/>
      </c>
      <c r="Z47" s="29">
        <f>IFERROR(IF(A47="","",G47/E47),"")</f>
        <v/>
      </c>
      <c r="AA47" s="29">
        <f>IFERROR(IF(A47="","",G47/D47),"")</f>
        <v/>
      </c>
      <c r="AB47" s="29">
        <f>IFERROR(IF(A47="","",R47/D47),"")</f>
        <v/>
      </c>
      <c r="AC47" s="26">
        <f>IFERROR(IF(A47="","",IF(Y47&gt;='Setup &amp; Instructions'!$B$5,"On or Above Target","Below Target")),"")</f>
        <v/>
      </c>
      <c r="AD47" s="5" t="n"/>
      <c r="AE47" s="31" t="n"/>
      <c r="AF47" s="31" t="n"/>
      <c r="AG47" s="32">
        <f>IFERROR(IF(A47="","",IF(COUNTIF($A$4:$A$253,A47)&gt;1,"Duplicate date",IF(E47&gt;D47,"Rooms sold exceed available rooms",IF(D47&gt;'Setup &amp; Instructions'!$B$4,"Available rooms exceed property maximum",IF(R47&lt;0,"Net revenue is negative",IF(S47="","Missing budget revenue",IF(V47="","Missing prior-year revenue",IF(C47="","Missing reporting status",IF(AND(C47="Final",A47&gt;TODAY()),"Future date marked final",IF(P47&gt;Q47,"Discounts and refunds exceed gross revenue",IF(AND(C47="Open",TODAY()-A47&gt;'Setup &amp; Instructions'!$B$9),"Open report requires follow-up","OK"))))))))))),"")</f>
        <v/>
      </c>
    </row>
    <row r="48">
      <c r="A48" s="38" t="n"/>
      <c r="B48" s="26">
        <f>IFERROR(IF(A48="","",VLOOKUP(WEEKDAY(A48,2),'Setup &amp; Instructions'!$G$4:$H$10,2,0)),"")</f>
        <v/>
      </c>
      <c r="C48" s="5" t="n"/>
      <c r="D48" s="27" t="n"/>
      <c r="E48" s="27" t="n"/>
      <c r="F48" s="27" t="n"/>
      <c r="G48" s="28" t="n"/>
      <c r="H48" s="28" t="n"/>
      <c r="I48" s="28" t="n"/>
      <c r="J48" s="28" t="n"/>
      <c r="K48" s="28" t="n"/>
      <c r="L48" s="28" t="n"/>
      <c r="M48" s="28" t="n"/>
      <c r="N48" s="28" t="n"/>
      <c r="O48" s="28" t="n"/>
      <c r="P48" s="28" t="n"/>
      <c r="Q48" s="29">
        <f>IFERROR(IF(A48="","",SUM(G48:O48)),"")</f>
        <v/>
      </c>
      <c r="R48" s="29">
        <f>IFERROR(IF(A48="","",Q48-P48),"")</f>
        <v/>
      </c>
      <c r="S48" s="28" t="n"/>
      <c r="T48" s="29">
        <f>IFERROR(IF(A48="","",R48-S48),"")</f>
        <v/>
      </c>
      <c r="U48" s="43">
        <f>IFERROR(IF(A48="","",T48/S48),"")</f>
        <v/>
      </c>
      <c r="V48" s="28" t="n"/>
      <c r="W48" s="29">
        <f>IFERROR(IF(A48="","",R48-V48),"")</f>
        <v/>
      </c>
      <c r="X48" s="43">
        <f>IFERROR(IF(A48="","",W48/V48),"")</f>
        <v/>
      </c>
      <c r="Y48" s="43">
        <f>IFERROR(IF(A48="","",E48/D48),"")</f>
        <v/>
      </c>
      <c r="Z48" s="29">
        <f>IFERROR(IF(A48="","",G48/E48),"")</f>
        <v/>
      </c>
      <c r="AA48" s="29">
        <f>IFERROR(IF(A48="","",G48/D48),"")</f>
        <v/>
      </c>
      <c r="AB48" s="29">
        <f>IFERROR(IF(A48="","",R48/D48),"")</f>
        <v/>
      </c>
      <c r="AC48" s="26">
        <f>IFERROR(IF(A48="","",IF(Y48&gt;='Setup &amp; Instructions'!$B$5,"On or Above Target","Below Target")),"")</f>
        <v/>
      </c>
      <c r="AD48" s="5" t="n"/>
      <c r="AE48" s="31" t="n"/>
      <c r="AF48" s="31" t="n"/>
      <c r="AG48" s="32">
        <f>IFERROR(IF(A48="","",IF(COUNTIF($A$4:$A$253,A48)&gt;1,"Duplicate date",IF(E48&gt;D48,"Rooms sold exceed available rooms",IF(D48&gt;'Setup &amp; Instructions'!$B$4,"Available rooms exceed property maximum",IF(R48&lt;0,"Net revenue is negative",IF(S48="","Missing budget revenue",IF(V48="","Missing prior-year revenue",IF(C48="","Missing reporting status",IF(AND(C48="Final",A48&gt;TODAY()),"Future date marked final",IF(P48&gt;Q48,"Discounts and refunds exceed gross revenue",IF(AND(C48="Open",TODAY()-A48&gt;'Setup &amp; Instructions'!$B$9),"Open report requires follow-up","OK"))))))))))),"")</f>
        <v/>
      </c>
    </row>
    <row r="49">
      <c r="A49" s="38" t="n"/>
      <c r="B49" s="26">
        <f>IFERROR(IF(A49="","",VLOOKUP(WEEKDAY(A49,2),'Setup &amp; Instructions'!$G$4:$H$10,2,0)),"")</f>
        <v/>
      </c>
      <c r="C49" s="5" t="n"/>
      <c r="D49" s="27" t="n"/>
      <c r="E49" s="27" t="n"/>
      <c r="F49" s="27" t="n"/>
      <c r="G49" s="28" t="n"/>
      <c r="H49" s="28" t="n"/>
      <c r="I49" s="28" t="n"/>
      <c r="J49" s="28" t="n"/>
      <c r="K49" s="28" t="n"/>
      <c r="L49" s="28" t="n"/>
      <c r="M49" s="28" t="n"/>
      <c r="N49" s="28" t="n"/>
      <c r="O49" s="28" t="n"/>
      <c r="P49" s="28" t="n"/>
      <c r="Q49" s="29">
        <f>IFERROR(IF(A49="","",SUM(G49:O49)),"")</f>
        <v/>
      </c>
      <c r="R49" s="29">
        <f>IFERROR(IF(A49="","",Q49-P49),"")</f>
        <v/>
      </c>
      <c r="S49" s="28" t="n"/>
      <c r="T49" s="29">
        <f>IFERROR(IF(A49="","",R49-S49),"")</f>
        <v/>
      </c>
      <c r="U49" s="43">
        <f>IFERROR(IF(A49="","",T49/S49),"")</f>
        <v/>
      </c>
      <c r="V49" s="28" t="n"/>
      <c r="W49" s="29">
        <f>IFERROR(IF(A49="","",R49-V49),"")</f>
        <v/>
      </c>
      <c r="X49" s="43">
        <f>IFERROR(IF(A49="","",W49/V49),"")</f>
        <v/>
      </c>
      <c r="Y49" s="43">
        <f>IFERROR(IF(A49="","",E49/D49),"")</f>
        <v/>
      </c>
      <c r="Z49" s="29">
        <f>IFERROR(IF(A49="","",G49/E49),"")</f>
        <v/>
      </c>
      <c r="AA49" s="29">
        <f>IFERROR(IF(A49="","",G49/D49),"")</f>
        <v/>
      </c>
      <c r="AB49" s="29">
        <f>IFERROR(IF(A49="","",R49/D49),"")</f>
        <v/>
      </c>
      <c r="AC49" s="26">
        <f>IFERROR(IF(A49="","",IF(Y49&gt;='Setup &amp; Instructions'!$B$5,"On or Above Target","Below Target")),"")</f>
        <v/>
      </c>
      <c r="AD49" s="5" t="n"/>
      <c r="AE49" s="31" t="n"/>
      <c r="AF49" s="31" t="n"/>
      <c r="AG49" s="32">
        <f>IFERROR(IF(A49="","",IF(COUNTIF($A$4:$A$253,A49)&gt;1,"Duplicate date",IF(E49&gt;D49,"Rooms sold exceed available rooms",IF(D49&gt;'Setup &amp; Instructions'!$B$4,"Available rooms exceed property maximum",IF(R49&lt;0,"Net revenue is negative",IF(S49="","Missing budget revenue",IF(V49="","Missing prior-year revenue",IF(C49="","Missing reporting status",IF(AND(C49="Final",A49&gt;TODAY()),"Future date marked final",IF(P49&gt;Q49,"Discounts and refunds exceed gross revenue",IF(AND(C49="Open",TODAY()-A49&gt;'Setup &amp; Instructions'!$B$9),"Open report requires follow-up","OK"))))))))))),"")</f>
        <v/>
      </c>
    </row>
    <row r="50">
      <c r="A50" s="38" t="n"/>
      <c r="B50" s="26">
        <f>IFERROR(IF(A50="","",VLOOKUP(WEEKDAY(A50,2),'Setup &amp; Instructions'!$G$4:$H$10,2,0)),"")</f>
        <v/>
      </c>
      <c r="C50" s="5" t="n"/>
      <c r="D50" s="27" t="n"/>
      <c r="E50" s="27" t="n"/>
      <c r="F50" s="27" t="n"/>
      <c r="G50" s="28" t="n"/>
      <c r="H50" s="28" t="n"/>
      <c r="I50" s="28" t="n"/>
      <c r="J50" s="28" t="n"/>
      <c r="K50" s="28" t="n"/>
      <c r="L50" s="28" t="n"/>
      <c r="M50" s="28" t="n"/>
      <c r="N50" s="28" t="n"/>
      <c r="O50" s="28" t="n"/>
      <c r="P50" s="28" t="n"/>
      <c r="Q50" s="29">
        <f>IFERROR(IF(A50="","",SUM(G50:O50)),"")</f>
        <v/>
      </c>
      <c r="R50" s="29">
        <f>IFERROR(IF(A50="","",Q50-P50),"")</f>
        <v/>
      </c>
      <c r="S50" s="28" t="n"/>
      <c r="T50" s="29">
        <f>IFERROR(IF(A50="","",R50-S50),"")</f>
        <v/>
      </c>
      <c r="U50" s="43">
        <f>IFERROR(IF(A50="","",T50/S50),"")</f>
        <v/>
      </c>
      <c r="V50" s="28" t="n"/>
      <c r="W50" s="29">
        <f>IFERROR(IF(A50="","",R50-V50),"")</f>
        <v/>
      </c>
      <c r="X50" s="43">
        <f>IFERROR(IF(A50="","",W50/V50),"")</f>
        <v/>
      </c>
      <c r="Y50" s="43">
        <f>IFERROR(IF(A50="","",E50/D50),"")</f>
        <v/>
      </c>
      <c r="Z50" s="29">
        <f>IFERROR(IF(A50="","",G50/E50),"")</f>
        <v/>
      </c>
      <c r="AA50" s="29">
        <f>IFERROR(IF(A50="","",G50/D50),"")</f>
        <v/>
      </c>
      <c r="AB50" s="29">
        <f>IFERROR(IF(A50="","",R50/D50),"")</f>
        <v/>
      </c>
      <c r="AC50" s="26">
        <f>IFERROR(IF(A50="","",IF(Y50&gt;='Setup &amp; Instructions'!$B$5,"On or Above Target","Below Target")),"")</f>
        <v/>
      </c>
      <c r="AD50" s="5" t="n"/>
      <c r="AE50" s="31" t="n"/>
      <c r="AF50" s="31" t="n"/>
      <c r="AG50" s="32">
        <f>IFERROR(IF(A50="","",IF(COUNTIF($A$4:$A$253,A50)&gt;1,"Duplicate date",IF(E50&gt;D50,"Rooms sold exceed available rooms",IF(D50&gt;'Setup &amp; Instructions'!$B$4,"Available rooms exceed property maximum",IF(R50&lt;0,"Net revenue is negative",IF(S50="","Missing budget revenue",IF(V50="","Missing prior-year revenue",IF(C50="","Missing reporting status",IF(AND(C50="Final",A50&gt;TODAY()),"Future date marked final",IF(P50&gt;Q50,"Discounts and refunds exceed gross revenue",IF(AND(C50="Open",TODAY()-A50&gt;'Setup &amp; Instructions'!$B$9),"Open report requires follow-up","OK"))))))))))),"")</f>
        <v/>
      </c>
    </row>
    <row r="51">
      <c r="A51" s="38" t="n"/>
      <c r="B51" s="26">
        <f>IFERROR(IF(A51="","",VLOOKUP(WEEKDAY(A51,2),'Setup &amp; Instructions'!$G$4:$H$10,2,0)),"")</f>
        <v/>
      </c>
      <c r="C51" s="5" t="n"/>
      <c r="D51" s="27" t="n"/>
      <c r="E51" s="27" t="n"/>
      <c r="F51" s="27" t="n"/>
      <c r="G51" s="28" t="n"/>
      <c r="H51" s="28" t="n"/>
      <c r="I51" s="28" t="n"/>
      <c r="J51" s="28" t="n"/>
      <c r="K51" s="28" t="n"/>
      <c r="L51" s="28" t="n"/>
      <c r="M51" s="28" t="n"/>
      <c r="N51" s="28" t="n"/>
      <c r="O51" s="28" t="n"/>
      <c r="P51" s="28" t="n"/>
      <c r="Q51" s="29">
        <f>IFERROR(IF(A51="","",SUM(G51:O51)),"")</f>
        <v/>
      </c>
      <c r="R51" s="29">
        <f>IFERROR(IF(A51="","",Q51-P51),"")</f>
        <v/>
      </c>
      <c r="S51" s="28" t="n"/>
      <c r="T51" s="29">
        <f>IFERROR(IF(A51="","",R51-S51),"")</f>
        <v/>
      </c>
      <c r="U51" s="43">
        <f>IFERROR(IF(A51="","",T51/S51),"")</f>
        <v/>
      </c>
      <c r="V51" s="28" t="n"/>
      <c r="W51" s="29">
        <f>IFERROR(IF(A51="","",R51-V51),"")</f>
        <v/>
      </c>
      <c r="X51" s="43">
        <f>IFERROR(IF(A51="","",W51/V51),"")</f>
        <v/>
      </c>
      <c r="Y51" s="43">
        <f>IFERROR(IF(A51="","",E51/D51),"")</f>
        <v/>
      </c>
      <c r="Z51" s="29">
        <f>IFERROR(IF(A51="","",G51/E51),"")</f>
        <v/>
      </c>
      <c r="AA51" s="29">
        <f>IFERROR(IF(A51="","",G51/D51),"")</f>
        <v/>
      </c>
      <c r="AB51" s="29">
        <f>IFERROR(IF(A51="","",R51/D51),"")</f>
        <v/>
      </c>
      <c r="AC51" s="26">
        <f>IFERROR(IF(A51="","",IF(Y51&gt;='Setup &amp; Instructions'!$B$5,"On or Above Target","Below Target")),"")</f>
        <v/>
      </c>
      <c r="AD51" s="5" t="n"/>
      <c r="AE51" s="31" t="n"/>
      <c r="AF51" s="31" t="n"/>
      <c r="AG51" s="32">
        <f>IFERROR(IF(A51="","",IF(COUNTIF($A$4:$A$253,A51)&gt;1,"Duplicate date",IF(E51&gt;D51,"Rooms sold exceed available rooms",IF(D51&gt;'Setup &amp; Instructions'!$B$4,"Available rooms exceed property maximum",IF(R51&lt;0,"Net revenue is negative",IF(S51="","Missing budget revenue",IF(V51="","Missing prior-year revenue",IF(C51="","Missing reporting status",IF(AND(C51="Final",A51&gt;TODAY()),"Future date marked final",IF(P51&gt;Q51,"Discounts and refunds exceed gross revenue",IF(AND(C51="Open",TODAY()-A51&gt;'Setup &amp; Instructions'!$B$9),"Open report requires follow-up","OK"))))))))))),"")</f>
        <v/>
      </c>
    </row>
    <row r="52">
      <c r="A52" s="38" t="n"/>
      <c r="B52" s="26">
        <f>IFERROR(IF(A52="","",VLOOKUP(WEEKDAY(A52,2),'Setup &amp; Instructions'!$G$4:$H$10,2,0)),"")</f>
        <v/>
      </c>
      <c r="C52" s="5" t="n"/>
      <c r="D52" s="27" t="n"/>
      <c r="E52" s="27" t="n"/>
      <c r="F52" s="27" t="n"/>
      <c r="G52" s="28" t="n"/>
      <c r="H52" s="28" t="n"/>
      <c r="I52" s="28" t="n"/>
      <c r="J52" s="28" t="n"/>
      <c r="K52" s="28" t="n"/>
      <c r="L52" s="28" t="n"/>
      <c r="M52" s="28" t="n"/>
      <c r="N52" s="28" t="n"/>
      <c r="O52" s="28" t="n"/>
      <c r="P52" s="28" t="n"/>
      <c r="Q52" s="29">
        <f>IFERROR(IF(A52="","",SUM(G52:O52)),"")</f>
        <v/>
      </c>
      <c r="R52" s="29">
        <f>IFERROR(IF(A52="","",Q52-P52),"")</f>
        <v/>
      </c>
      <c r="S52" s="28" t="n"/>
      <c r="T52" s="29">
        <f>IFERROR(IF(A52="","",R52-S52),"")</f>
        <v/>
      </c>
      <c r="U52" s="43">
        <f>IFERROR(IF(A52="","",T52/S52),"")</f>
        <v/>
      </c>
      <c r="V52" s="28" t="n"/>
      <c r="W52" s="29">
        <f>IFERROR(IF(A52="","",R52-V52),"")</f>
        <v/>
      </c>
      <c r="X52" s="43">
        <f>IFERROR(IF(A52="","",W52/V52),"")</f>
        <v/>
      </c>
      <c r="Y52" s="43">
        <f>IFERROR(IF(A52="","",E52/D52),"")</f>
        <v/>
      </c>
      <c r="Z52" s="29">
        <f>IFERROR(IF(A52="","",G52/E52),"")</f>
        <v/>
      </c>
      <c r="AA52" s="29">
        <f>IFERROR(IF(A52="","",G52/D52),"")</f>
        <v/>
      </c>
      <c r="AB52" s="29">
        <f>IFERROR(IF(A52="","",R52/D52),"")</f>
        <v/>
      </c>
      <c r="AC52" s="26">
        <f>IFERROR(IF(A52="","",IF(Y52&gt;='Setup &amp; Instructions'!$B$5,"On or Above Target","Below Target")),"")</f>
        <v/>
      </c>
      <c r="AD52" s="5" t="n"/>
      <c r="AE52" s="31" t="n"/>
      <c r="AF52" s="31" t="n"/>
      <c r="AG52" s="32">
        <f>IFERROR(IF(A52="","",IF(COUNTIF($A$4:$A$253,A52)&gt;1,"Duplicate date",IF(E52&gt;D52,"Rooms sold exceed available rooms",IF(D52&gt;'Setup &amp; Instructions'!$B$4,"Available rooms exceed property maximum",IF(R52&lt;0,"Net revenue is negative",IF(S52="","Missing budget revenue",IF(V52="","Missing prior-year revenue",IF(C52="","Missing reporting status",IF(AND(C52="Final",A52&gt;TODAY()),"Future date marked final",IF(P52&gt;Q52,"Discounts and refunds exceed gross revenue",IF(AND(C52="Open",TODAY()-A52&gt;'Setup &amp; Instructions'!$B$9),"Open report requires follow-up","OK"))))))))))),"")</f>
        <v/>
      </c>
    </row>
    <row r="53">
      <c r="A53" s="38" t="n"/>
      <c r="B53" s="26">
        <f>IFERROR(IF(A53="","",VLOOKUP(WEEKDAY(A53,2),'Setup &amp; Instructions'!$G$4:$H$10,2,0)),"")</f>
        <v/>
      </c>
      <c r="C53" s="5" t="n"/>
      <c r="D53" s="27" t="n"/>
      <c r="E53" s="27" t="n"/>
      <c r="F53" s="27" t="n"/>
      <c r="G53" s="28" t="n"/>
      <c r="H53" s="28" t="n"/>
      <c r="I53" s="28" t="n"/>
      <c r="J53" s="28" t="n"/>
      <c r="K53" s="28" t="n"/>
      <c r="L53" s="28" t="n"/>
      <c r="M53" s="28" t="n"/>
      <c r="N53" s="28" t="n"/>
      <c r="O53" s="28" t="n"/>
      <c r="P53" s="28" t="n"/>
      <c r="Q53" s="29">
        <f>IFERROR(IF(A53="","",SUM(G53:O53)),"")</f>
        <v/>
      </c>
      <c r="R53" s="29">
        <f>IFERROR(IF(A53="","",Q53-P53),"")</f>
        <v/>
      </c>
      <c r="S53" s="28" t="n"/>
      <c r="T53" s="29">
        <f>IFERROR(IF(A53="","",R53-S53),"")</f>
        <v/>
      </c>
      <c r="U53" s="43">
        <f>IFERROR(IF(A53="","",T53/S53),"")</f>
        <v/>
      </c>
      <c r="V53" s="28" t="n"/>
      <c r="W53" s="29">
        <f>IFERROR(IF(A53="","",R53-V53),"")</f>
        <v/>
      </c>
      <c r="X53" s="43">
        <f>IFERROR(IF(A53="","",W53/V53),"")</f>
        <v/>
      </c>
      <c r="Y53" s="43">
        <f>IFERROR(IF(A53="","",E53/D53),"")</f>
        <v/>
      </c>
      <c r="Z53" s="29">
        <f>IFERROR(IF(A53="","",G53/E53),"")</f>
        <v/>
      </c>
      <c r="AA53" s="29">
        <f>IFERROR(IF(A53="","",G53/D53),"")</f>
        <v/>
      </c>
      <c r="AB53" s="29">
        <f>IFERROR(IF(A53="","",R53/D53),"")</f>
        <v/>
      </c>
      <c r="AC53" s="26">
        <f>IFERROR(IF(A53="","",IF(Y53&gt;='Setup &amp; Instructions'!$B$5,"On or Above Target","Below Target")),"")</f>
        <v/>
      </c>
      <c r="AD53" s="5" t="n"/>
      <c r="AE53" s="31" t="n"/>
      <c r="AF53" s="31" t="n"/>
      <c r="AG53" s="32">
        <f>IFERROR(IF(A53="","",IF(COUNTIF($A$4:$A$253,A53)&gt;1,"Duplicate date",IF(E53&gt;D53,"Rooms sold exceed available rooms",IF(D53&gt;'Setup &amp; Instructions'!$B$4,"Available rooms exceed property maximum",IF(R53&lt;0,"Net revenue is negative",IF(S53="","Missing budget revenue",IF(V53="","Missing prior-year revenue",IF(C53="","Missing reporting status",IF(AND(C53="Final",A53&gt;TODAY()),"Future date marked final",IF(P53&gt;Q53,"Discounts and refunds exceed gross revenue",IF(AND(C53="Open",TODAY()-A53&gt;'Setup &amp; Instructions'!$B$9),"Open report requires follow-up","OK"))))))))))),"")</f>
        <v/>
      </c>
    </row>
    <row r="54">
      <c r="A54" s="38" t="n"/>
      <c r="B54" s="26">
        <f>IFERROR(IF(A54="","",VLOOKUP(WEEKDAY(A54,2),'Setup &amp; Instructions'!$G$4:$H$10,2,0)),"")</f>
        <v/>
      </c>
      <c r="C54" s="5" t="n"/>
      <c r="D54" s="27" t="n"/>
      <c r="E54" s="27" t="n"/>
      <c r="F54" s="27" t="n"/>
      <c r="G54" s="28" t="n"/>
      <c r="H54" s="28" t="n"/>
      <c r="I54" s="28" t="n"/>
      <c r="J54" s="28" t="n"/>
      <c r="K54" s="28" t="n"/>
      <c r="L54" s="28" t="n"/>
      <c r="M54" s="28" t="n"/>
      <c r="N54" s="28" t="n"/>
      <c r="O54" s="28" t="n"/>
      <c r="P54" s="28" t="n"/>
      <c r="Q54" s="29">
        <f>IFERROR(IF(A54="","",SUM(G54:O54)),"")</f>
        <v/>
      </c>
      <c r="R54" s="29">
        <f>IFERROR(IF(A54="","",Q54-P54),"")</f>
        <v/>
      </c>
      <c r="S54" s="28" t="n"/>
      <c r="T54" s="29">
        <f>IFERROR(IF(A54="","",R54-S54),"")</f>
        <v/>
      </c>
      <c r="U54" s="43">
        <f>IFERROR(IF(A54="","",T54/S54),"")</f>
        <v/>
      </c>
      <c r="V54" s="28" t="n"/>
      <c r="W54" s="29">
        <f>IFERROR(IF(A54="","",R54-V54),"")</f>
        <v/>
      </c>
      <c r="X54" s="43">
        <f>IFERROR(IF(A54="","",W54/V54),"")</f>
        <v/>
      </c>
      <c r="Y54" s="43">
        <f>IFERROR(IF(A54="","",E54/D54),"")</f>
        <v/>
      </c>
      <c r="Z54" s="29">
        <f>IFERROR(IF(A54="","",G54/E54),"")</f>
        <v/>
      </c>
      <c r="AA54" s="29">
        <f>IFERROR(IF(A54="","",G54/D54),"")</f>
        <v/>
      </c>
      <c r="AB54" s="29">
        <f>IFERROR(IF(A54="","",R54/D54),"")</f>
        <v/>
      </c>
      <c r="AC54" s="26">
        <f>IFERROR(IF(A54="","",IF(Y54&gt;='Setup &amp; Instructions'!$B$5,"On or Above Target","Below Target")),"")</f>
        <v/>
      </c>
      <c r="AD54" s="5" t="n"/>
      <c r="AE54" s="31" t="n"/>
      <c r="AF54" s="31" t="n"/>
      <c r="AG54" s="32">
        <f>IFERROR(IF(A54="","",IF(COUNTIF($A$4:$A$253,A54)&gt;1,"Duplicate date",IF(E54&gt;D54,"Rooms sold exceed available rooms",IF(D54&gt;'Setup &amp; Instructions'!$B$4,"Available rooms exceed property maximum",IF(R54&lt;0,"Net revenue is negative",IF(S54="","Missing budget revenue",IF(V54="","Missing prior-year revenue",IF(C54="","Missing reporting status",IF(AND(C54="Final",A54&gt;TODAY()),"Future date marked final",IF(P54&gt;Q54,"Discounts and refunds exceed gross revenue",IF(AND(C54="Open",TODAY()-A54&gt;'Setup &amp; Instructions'!$B$9),"Open report requires follow-up","OK"))))))))))),"")</f>
        <v/>
      </c>
    </row>
    <row r="55">
      <c r="A55" s="38" t="n"/>
      <c r="B55" s="26">
        <f>IFERROR(IF(A55="","",VLOOKUP(WEEKDAY(A55,2),'Setup &amp; Instructions'!$G$4:$H$10,2,0)),"")</f>
        <v/>
      </c>
      <c r="C55" s="5" t="n"/>
      <c r="D55" s="27" t="n"/>
      <c r="E55" s="27" t="n"/>
      <c r="F55" s="27" t="n"/>
      <c r="G55" s="28" t="n"/>
      <c r="H55" s="28" t="n"/>
      <c r="I55" s="28" t="n"/>
      <c r="J55" s="28" t="n"/>
      <c r="K55" s="28" t="n"/>
      <c r="L55" s="28" t="n"/>
      <c r="M55" s="28" t="n"/>
      <c r="N55" s="28" t="n"/>
      <c r="O55" s="28" t="n"/>
      <c r="P55" s="28" t="n"/>
      <c r="Q55" s="29">
        <f>IFERROR(IF(A55="","",SUM(G55:O55)),"")</f>
        <v/>
      </c>
      <c r="R55" s="29">
        <f>IFERROR(IF(A55="","",Q55-P55),"")</f>
        <v/>
      </c>
      <c r="S55" s="28" t="n"/>
      <c r="T55" s="29">
        <f>IFERROR(IF(A55="","",R55-S55),"")</f>
        <v/>
      </c>
      <c r="U55" s="43">
        <f>IFERROR(IF(A55="","",T55/S55),"")</f>
        <v/>
      </c>
      <c r="V55" s="28" t="n"/>
      <c r="W55" s="29">
        <f>IFERROR(IF(A55="","",R55-V55),"")</f>
        <v/>
      </c>
      <c r="X55" s="43">
        <f>IFERROR(IF(A55="","",W55/V55),"")</f>
        <v/>
      </c>
      <c r="Y55" s="43">
        <f>IFERROR(IF(A55="","",E55/D55),"")</f>
        <v/>
      </c>
      <c r="Z55" s="29">
        <f>IFERROR(IF(A55="","",G55/E55),"")</f>
        <v/>
      </c>
      <c r="AA55" s="29">
        <f>IFERROR(IF(A55="","",G55/D55),"")</f>
        <v/>
      </c>
      <c r="AB55" s="29">
        <f>IFERROR(IF(A55="","",R55/D55),"")</f>
        <v/>
      </c>
      <c r="AC55" s="26">
        <f>IFERROR(IF(A55="","",IF(Y55&gt;='Setup &amp; Instructions'!$B$5,"On or Above Target","Below Target")),"")</f>
        <v/>
      </c>
      <c r="AD55" s="5" t="n"/>
      <c r="AE55" s="31" t="n"/>
      <c r="AF55" s="31" t="n"/>
      <c r="AG55" s="32">
        <f>IFERROR(IF(A55="","",IF(COUNTIF($A$4:$A$253,A55)&gt;1,"Duplicate date",IF(E55&gt;D55,"Rooms sold exceed available rooms",IF(D55&gt;'Setup &amp; Instructions'!$B$4,"Available rooms exceed property maximum",IF(R55&lt;0,"Net revenue is negative",IF(S55="","Missing budget revenue",IF(V55="","Missing prior-year revenue",IF(C55="","Missing reporting status",IF(AND(C55="Final",A55&gt;TODAY()),"Future date marked final",IF(P55&gt;Q55,"Discounts and refunds exceed gross revenue",IF(AND(C55="Open",TODAY()-A55&gt;'Setup &amp; Instructions'!$B$9),"Open report requires follow-up","OK"))))))))))),"")</f>
        <v/>
      </c>
    </row>
    <row r="56">
      <c r="A56" s="38" t="n"/>
      <c r="B56" s="26">
        <f>IFERROR(IF(A56="","",VLOOKUP(WEEKDAY(A56,2),'Setup &amp; Instructions'!$G$4:$H$10,2,0)),"")</f>
        <v/>
      </c>
      <c r="C56" s="5" t="n"/>
      <c r="D56" s="27" t="n"/>
      <c r="E56" s="27" t="n"/>
      <c r="F56" s="27" t="n"/>
      <c r="G56" s="28" t="n"/>
      <c r="H56" s="28" t="n"/>
      <c r="I56" s="28" t="n"/>
      <c r="J56" s="28" t="n"/>
      <c r="K56" s="28" t="n"/>
      <c r="L56" s="28" t="n"/>
      <c r="M56" s="28" t="n"/>
      <c r="N56" s="28" t="n"/>
      <c r="O56" s="28" t="n"/>
      <c r="P56" s="28" t="n"/>
      <c r="Q56" s="29">
        <f>IFERROR(IF(A56="","",SUM(G56:O56)),"")</f>
        <v/>
      </c>
      <c r="R56" s="29">
        <f>IFERROR(IF(A56="","",Q56-P56),"")</f>
        <v/>
      </c>
      <c r="S56" s="28" t="n"/>
      <c r="T56" s="29">
        <f>IFERROR(IF(A56="","",R56-S56),"")</f>
        <v/>
      </c>
      <c r="U56" s="43">
        <f>IFERROR(IF(A56="","",T56/S56),"")</f>
        <v/>
      </c>
      <c r="V56" s="28" t="n"/>
      <c r="W56" s="29">
        <f>IFERROR(IF(A56="","",R56-V56),"")</f>
        <v/>
      </c>
      <c r="X56" s="43">
        <f>IFERROR(IF(A56="","",W56/V56),"")</f>
        <v/>
      </c>
      <c r="Y56" s="43">
        <f>IFERROR(IF(A56="","",E56/D56),"")</f>
        <v/>
      </c>
      <c r="Z56" s="29">
        <f>IFERROR(IF(A56="","",G56/E56),"")</f>
        <v/>
      </c>
      <c r="AA56" s="29">
        <f>IFERROR(IF(A56="","",G56/D56),"")</f>
        <v/>
      </c>
      <c r="AB56" s="29">
        <f>IFERROR(IF(A56="","",R56/D56),"")</f>
        <v/>
      </c>
      <c r="AC56" s="26">
        <f>IFERROR(IF(A56="","",IF(Y56&gt;='Setup &amp; Instructions'!$B$5,"On or Above Target","Below Target")),"")</f>
        <v/>
      </c>
      <c r="AD56" s="5" t="n"/>
      <c r="AE56" s="31" t="n"/>
      <c r="AF56" s="31" t="n"/>
      <c r="AG56" s="32">
        <f>IFERROR(IF(A56="","",IF(COUNTIF($A$4:$A$253,A56)&gt;1,"Duplicate date",IF(E56&gt;D56,"Rooms sold exceed available rooms",IF(D56&gt;'Setup &amp; Instructions'!$B$4,"Available rooms exceed property maximum",IF(R56&lt;0,"Net revenue is negative",IF(S56="","Missing budget revenue",IF(V56="","Missing prior-year revenue",IF(C56="","Missing reporting status",IF(AND(C56="Final",A56&gt;TODAY()),"Future date marked final",IF(P56&gt;Q56,"Discounts and refunds exceed gross revenue",IF(AND(C56="Open",TODAY()-A56&gt;'Setup &amp; Instructions'!$B$9),"Open report requires follow-up","OK"))))))))))),"")</f>
        <v/>
      </c>
    </row>
    <row r="57">
      <c r="A57" s="38" t="n"/>
      <c r="B57" s="26">
        <f>IFERROR(IF(A57="","",VLOOKUP(WEEKDAY(A57,2),'Setup &amp; Instructions'!$G$4:$H$10,2,0)),"")</f>
        <v/>
      </c>
      <c r="C57" s="5" t="n"/>
      <c r="D57" s="27" t="n"/>
      <c r="E57" s="27" t="n"/>
      <c r="F57" s="27" t="n"/>
      <c r="G57" s="28" t="n"/>
      <c r="H57" s="28" t="n"/>
      <c r="I57" s="28" t="n"/>
      <c r="J57" s="28" t="n"/>
      <c r="K57" s="28" t="n"/>
      <c r="L57" s="28" t="n"/>
      <c r="M57" s="28" t="n"/>
      <c r="N57" s="28" t="n"/>
      <c r="O57" s="28" t="n"/>
      <c r="P57" s="28" t="n"/>
      <c r="Q57" s="29">
        <f>IFERROR(IF(A57="","",SUM(G57:O57)),"")</f>
        <v/>
      </c>
      <c r="R57" s="29">
        <f>IFERROR(IF(A57="","",Q57-P57),"")</f>
        <v/>
      </c>
      <c r="S57" s="28" t="n"/>
      <c r="T57" s="29">
        <f>IFERROR(IF(A57="","",R57-S57),"")</f>
        <v/>
      </c>
      <c r="U57" s="43">
        <f>IFERROR(IF(A57="","",T57/S57),"")</f>
        <v/>
      </c>
      <c r="V57" s="28" t="n"/>
      <c r="W57" s="29">
        <f>IFERROR(IF(A57="","",R57-V57),"")</f>
        <v/>
      </c>
      <c r="X57" s="43">
        <f>IFERROR(IF(A57="","",W57/V57),"")</f>
        <v/>
      </c>
      <c r="Y57" s="43">
        <f>IFERROR(IF(A57="","",E57/D57),"")</f>
        <v/>
      </c>
      <c r="Z57" s="29">
        <f>IFERROR(IF(A57="","",G57/E57),"")</f>
        <v/>
      </c>
      <c r="AA57" s="29">
        <f>IFERROR(IF(A57="","",G57/D57),"")</f>
        <v/>
      </c>
      <c r="AB57" s="29">
        <f>IFERROR(IF(A57="","",R57/D57),"")</f>
        <v/>
      </c>
      <c r="AC57" s="26">
        <f>IFERROR(IF(A57="","",IF(Y57&gt;='Setup &amp; Instructions'!$B$5,"On or Above Target","Below Target")),"")</f>
        <v/>
      </c>
      <c r="AD57" s="5" t="n"/>
      <c r="AE57" s="31" t="n"/>
      <c r="AF57" s="31" t="n"/>
      <c r="AG57" s="32">
        <f>IFERROR(IF(A57="","",IF(COUNTIF($A$4:$A$253,A57)&gt;1,"Duplicate date",IF(E57&gt;D57,"Rooms sold exceed available rooms",IF(D57&gt;'Setup &amp; Instructions'!$B$4,"Available rooms exceed property maximum",IF(R57&lt;0,"Net revenue is negative",IF(S57="","Missing budget revenue",IF(V57="","Missing prior-year revenue",IF(C57="","Missing reporting status",IF(AND(C57="Final",A57&gt;TODAY()),"Future date marked final",IF(P57&gt;Q57,"Discounts and refunds exceed gross revenue",IF(AND(C57="Open",TODAY()-A57&gt;'Setup &amp; Instructions'!$B$9),"Open report requires follow-up","OK"))))))))))),"")</f>
        <v/>
      </c>
    </row>
    <row r="58">
      <c r="A58" s="38" t="n"/>
      <c r="B58" s="26">
        <f>IFERROR(IF(A58="","",VLOOKUP(WEEKDAY(A58,2),'Setup &amp; Instructions'!$G$4:$H$10,2,0)),"")</f>
        <v/>
      </c>
      <c r="C58" s="5" t="n"/>
      <c r="D58" s="27" t="n"/>
      <c r="E58" s="27" t="n"/>
      <c r="F58" s="27" t="n"/>
      <c r="G58" s="28" t="n"/>
      <c r="H58" s="28" t="n"/>
      <c r="I58" s="28" t="n"/>
      <c r="J58" s="28" t="n"/>
      <c r="K58" s="28" t="n"/>
      <c r="L58" s="28" t="n"/>
      <c r="M58" s="28" t="n"/>
      <c r="N58" s="28" t="n"/>
      <c r="O58" s="28" t="n"/>
      <c r="P58" s="28" t="n"/>
      <c r="Q58" s="29">
        <f>IFERROR(IF(A58="","",SUM(G58:O58)),"")</f>
        <v/>
      </c>
      <c r="R58" s="29">
        <f>IFERROR(IF(A58="","",Q58-P58),"")</f>
        <v/>
      </c>
      <c r="S58" s="28" t="n"/>
      <c r="T58" s="29">
        <f>IFERROR(IF(A58="","",R58-S58),"")</f>
        <v/>
      </c>
      <c r="U58" s="43">
        <f>IFERROR(IF(A58="","",T58/S58),"")</f>
        <v/>
      </c>
      <c r="V58" s="28" t="n"/>
      <c r="W58" s="29">
        <f>IFERROR(IF(A58="","",R58-V58),"")</f>
        <v/>
      </c>
      <c r="X58" s="43">
        <f>IFERROR(IF(A58="","",W58/V58),"")</f>
        <v/>
      </c>
      <c r="Y58" s="43">
        <f>IFERROR(IF(A58="","",E58/D58),"")</f>
        <v/>
      </c>
      <c r="Z58" s="29">
        <f>IFERROR(IF(A58="","",G58/E58),"")</f>
        <v/>
      </c>
      <c r="AA58" s="29">
        <f>IFERROR(IF(A58="","",G58/D58),"")</f>
        <v/>
      </c>
      <c r="AB58" s="29">
        <f>IFERROR(IF(A58="","",R58/D58),"")</f>
        <v/>
      </c>
      <c r="AC58" s="26">
        <f>IFERROR(IF(A58="","",IF(Y58&gt;='Setup &amp; Instructions'!$B$5,"On or Above Target","Below Target")),"")</f>
        <v/>
      </c>
      <c r="AD58" s="5" t="n"/>
      <c r="AE58" s="31" t="n"/>
      <c r="AF58" s="31" t="n"/>
      <c r="AG58" s="32">
        <f>IFERROR(IF(A58="","",IF(COUNTIF($A$4:$A$253,A58)&gt;1,"Duplicate date",IF(E58&gt;D58,"Rooms sold exceed available rooms",IF(D58&gt;'Setup &amp; Instructions'!$B$4,"Available rooms exceed property maximum",IF(R58&lt;0,"Net revenue is negative",IF(S58="","Missing budget revenue",IF(V58="","Missing prior-year revenue",IF(C58="","Missing reporting status",IF(AND(C58="Final",A58&gt;TODAY()),"Future date marked final",IF(P58&gt;Q58,"Discounts and refunds exceed gross revenue",IF(AND(C58="Open",TODAY()-A58&gt;'Setup &amp; Instructions'!$B$9),"Open report requires follow-up","OK"))))))))))),"")</f>
        <v/>
      </c>
    </row>
    <row r="59">
      <c r="A59" s="38" t="n"/>
      <c r="B59" s="26">
        <f>IFERROR(IF(A59="","",VLOOKUP(WEEKDAY(A59,2),'Setup &amp; Instructions'!$G$4:$H$10,2,0)),"")</f>
        <v/>
      </c>
      <c r="C59" s="5" t="n"/>
      <c r="D59" s="27" t="n"/>
      <c r="E59" s="27" t="n"/>
      <c r="F59" s="27" t="n"/>
      <c r="G59" s="28" t="n"/>
      <c r="H59" s="28" t="n"/>
      <c r="I59" s="28" t="n"/>
      <c r="J59" s="28" t="n"/>
      <c r="K59" s="28" t="n"/>
      <c r="L59" s="28" t="n"/>
      <c r="M59" s="28" t="n"/>
      <c r="N59" s="28" t="n"/>
      <c r="O59" s="28" t="n"/>
      <c r="P59" s="28" t="n"/>
      <c r="Q59" s="29">
        <f>IFERROR(IF(A59="","",SUM(G59:O59)),"")</f>
        <v/>
      </c>
      <c r="R59" s="29">
        <f>IFERROR(IF(A59="","",Q59-P59),"")</f>
        <v/>
      </c>
      <c r="S59" s="28" t="n"/>
      <c r="T59" s="29">
        <f>IFERROR(IF(A59="","",R59-S59),"")</f>
        <v/>
      </c>
      <c r="U59" s="43">
        <f>IFERROR(IF(A59="","",T59/S59),"")</f>
        <v/>
      </c>
      <c r="V59" s="28" t="n"/>
      <c r="W59" s="29">
        <f>IFERROR(IF(A59="","",R59-V59),"")</f>
        <v/>
      </c>
      <c r="X59" s="43">
        <f>IFERROR(IF(A59="","",W59/V59),"")</f>
        <v/>
      </c>
      <c r="Y59" s="43">
        <f>IFERROR(IF(A59="","",E59/D59),"")</f>
        <v/>
      </c>
      <c r="Z59" s="29">
        <f>IFERROR(IF(A59="","",G59/E59),"")</f>
        <v/>
      </c>
      <c r="AA59" s="29">
        <f>IFERROR(IF(A59="","",G59/D59),"")</f>
        <v/>
      </c>
      <c r="AB59" s="29">
        <f>IFERROR(IF(A59="","",R59/D59),"")</f>
        <v/>
      </c>
      <c r="AC59" s="26">
        <f>IFERROR(IF(A59="","",IF(Y59&gt;='Setup &amp; Instructions'!$B$5,"On or Above Target","Below Target")),"")</f>
        <v/>
      </c>
      <c r="AD59" s="5" t="n"/>
      <c r="AE59" s="31" t="n"/>
      <c r="AF59" s="31" t="n"/>
      <c r="AG59" s="32">
        <f>IFERROR(IF(A59="","",IF(COUNTIF($A$4:$A$253,A59)&gt;1,"Duplicate date",IF(E59&gt;D59,"Rooms sold exceed available rooms",IF(D59&gt;'Setup &amp; Instructions'!$B$4,"Available rooms exceed property maximum",IF(R59&lt;0,"Net revenue is negative",IF(S59="","Missing budget revenue",IF(V59="","Missing prior-year revenue",IF(C59="","Missing reporting status",IF(AND(C59="Final",A59&gt;TODAY()),"Future date marked final",IF(P59&gt;Q59,"Discounts and refunds exceed gross revenue",IF(AND(C59="Open",TODAY()-A59&gt;'Setup &amp; Instructions'!$B$9),"Open report requires follow-up","OK"))))))))))),"")</f>
        <v/>
      </c>
    </row>
    <row r="60">
      <c r="A60" s="38" t="n"/>
      <c r="B60" s="26">
        <f>IFERROR(IF(A60="","",VLOOKUP(WEEKDAY(A60,2),'Setup &amp; Instructions'!$G$4:$H$10,2,0)),"")</f>
        <v/>
      </c>
      <c r="C60" s="5" t="n"/>
      <c r="D60" s="27" t="n"/>
      <c r="E60" s="27" t="n"/>
      <c r="F60" s="27" t="n"/>
      <c r="G60" s="28" t="n"/>
      <c r="H60" s="28" t="n"/>
      <c r="I60" s="28" t="n"/>
      <c r="J60" s="28" t="n"/>
      <c r="K60" s="28" t="n"/>
      <c r="L60" s="28" t="n"/>
      <c r="M60" s="28" t="n"/>
      <c r="N60" s="28" t="n"/>
      <c r="O60" s="28" t="n"/>
      <c r="P60" s="28" t="n"/>
      <c r="Q60" s="29">
        <f>IFERROR(IF(A60="","",SUM(G60:O60)),"")</f>
        <v/>
      </c>
      <c r="R60" s="29">
        <f>IFERROR(IF(A60="","",Q60-P60),"")</f>
        <v/>
      </c>
      <c r="S60" s="28" t="n"/>
      <c r="T60" s="29">
        <f>IFERROR(IF(A60="","",R60-S60),"")</f>
        <v/>
      </c>
      <c r="U60" s="43">
        <f>IFERROR(IF(A60="","",T60/S60),"")</f>
        <v/>
      </c>
      <c r="V60" s="28" t="n"/>
      <c r="W60" s="29">
        <f>IFERROR(IF(A60="","",R60-V60),"")</f>
        <v/>
      </c>
      <c r="X60" s="43">
        <f>IFERROR(IF(A60="","",W60/V60),"")</f>
        <v/>
      </c>
      <c r="Y60" s="43">
        <f>IFERROR(IF(A60="","",E60/D60),"")</f>
        <v/>
      </c>
      <c r="Z60" s="29">
        <f>IFERROR(IF(A60="","",G60/E60),"")</f>
        <v/>
      </c>
      <c r="AA60" s="29">
        <f>IFERROR(IF(A60="","",G60/D60),"")</f>
        <v/>
      </c>
      <c r="AB60" s="29">
        <f>IFERROR(IF(A60="","",R60/D60),"")</f>
        <v/>
      </c>
      <c r="AC60" s="26">
        <f>IFERROR(IF(A60="","",IF(Y60&gt;='Setup &amp; Instructions'!$B$5,"On or Above Target","Below Target")),"")</f>
        <v/>
      </c>
      <c r="AD60" s="5" t="n"/>
      <c r="AE60" s="31" t="n"/>
      <c r="AF60" s="31" t="n"/>
      <c r="AG60" s="32">
        <f>IFERROR(IF(A60="","",IF(COUNTIF($A$4:$A$253,A60)&gt;1,"Duplicate date",IF(E60&gt;D60,"Rooms sold exceed available rooms",IF(D60&gt;'Setup &amp; Instructions'!$B$4,"Available rooms exceed property maximum",IF(R60&lt;0,"Net revenue is negative",IF(S60="","Missing budget revenue",IF(V60="","Missing prior-year revenue",IF(C60="","Missing reporting status",IF(AND(C60="Final",A60&gt;TODAY()),"Future date marked final",IF(P60&gt;Q60,"Discounts and refunds exceed gross revenue",IF(AND(C60="Open",TODAY()-A60&gt;'Setup &amp; Instructions'!$B$9),"Open report requires follow-up","OK"))))))))))),"")</f>
        <v/>
      </c>
    </row>
    <row r="61">
      <c r="A61" s="38" t="n"/>
      <c r="B61" s="26">
        <f>IFERROR(IF(A61="","",VLOOKUP(WEEKDAY(A61,2),'Setup &amp; Instructions'!$G$4:$H$10,2,0)),"")</f>
        <v/>
      </c>
      <c r="C61" s="5" t="n"/>
      <c r="D61" s="27" t="n"/>
      <c r="E61" s="27" t="n"/>
      <c r="F61" s="27" t="n"/>
      <c r="G61" s="28" t="n"/>
      <c r="H61" s="28" t="n"/>
      <c r="I61" s="28" t="n"/>
      <c r="J61" s="28" t="n"/>
      <c r="K61" s="28" t="n"/>
      <c r="L61" s="28" t="n"/>
      <c r="M61" s="28" t="n"/>
      <c r="N61" s="28" t="n"/>
      <c r="O61" s="28" t="n"/>
      <c r="P61" s="28" t="n"/>
      <c r="Q61" s="29">
        <f>IFERROR(IF(A61="","",SUM(G61:O61)),"")</f>
        <v/>
      </c>
      <c r="R61" s="29">
        <f>IFERROR(IF(A61="","",Q61-P61),"")</f>
        <v/>
      </c>
      <c r="S61" s="28" t="n"/>
      <c r="T61" s="29">
        <f>IFERROR(IF(A61="","",R61-S61),"")</f>
        <v/>
      </c>
      <c r="U61" s="43">
        <f>IFERROR(IF(A61="","",T61/S61),"")</f>
        <v/>
      </c>
      <c r="V61" s="28" t="n"/>
      <c r="W61" s="29">
        <f>IFERROR(IF(A61="","",R61-V61),"")</f>
        <v/>
      </c>
      <c r="X61" s="43">
        <f>IFERROR(IF(A61="","",W61/V61),"")</f>
        <v/>
      </c>
      <c r="Y61" s="43">
        <f>IFERROR(IF(A61="","",E61/D61),"")</f>
        <v/>
      </c>
      <c r="Z61" s="29">
        <f>IFERROR(IF(A61="","",G61/E61),"")</f>
        <v/>
      </c>
      <c r="AA61" s="29">
        <f>IFERROR(IF(A61="","",G61/D61),"")</f>
        <v/>
      </c>
      <c r="AB61" s="29">
        <f>IFERROR(IF(A61="","",R61/D61),"")</f>
        <v/>
      </c>
      <c r="AC61" s="26">
        <f>IFERROR(IF(A61="","",IF(Y61&gt;='Setup &amp; Instructions'!$B$5,"On or Above Target","Below Target")),"")</f>
        <v/>
      </c>
      <c r="AD61" s="5" t="n"/>
      <c r="AE61" s="31" t="n"/>
      <c r="AF61" s="31" t="n"/>
      <c r="AG61" s="32">
        <f>IFERROR(IF(A61="","",IF(COUNTIF($A$4:$A$253,A61)&gt;1,"Duplicate date",IF(E61&gt;D61,"Rooms sold exceed available rooms",IF(D61&gt;'Setup &amp; Instructions'!$B$4,"Available rooms exceed property maximum",IF(R61&lt;0,"Net revenue is negative",IF(S61="","Missing budget revenue",IF(V61="","Missing prior-year revenue",IF(C61="","Missing reporting status",IF(AND(C61="Final",A61&gt;TODAY()),"Future date marked final",IF(P61&gt;Q61,"Discounts and refunds exceed gross revenue",IF(AND(C61="Open",TODAY()-A61&gt;'Setup &amp; Instructions'!$B$9),"Open report requires follow-up","OK"))))))))))),"")</f>
        <v/>
      </c>
    </row>
    <row r="62">
      <c r="A62" s="38" t="n"/>
      <c r="B62" s="26">
        <f>IFERROR(IF(A62="","",VLOOKUP(WEEKDAY(A62,2),'Setup &amp; Instructions'!$G$4:$H$10,2,0)),"")</f>
        <v/>
      </c>
      <c r="C62" s="5" t="n"/>
      <c r="D62" s="27" t="n"/>
      <c r="E62" s="27" t="n"/>
      <c r="F62" s="27" t="n"/>
      <c r="G62" s="28" t="n"/>
      <c r="H62" s="28" t="n"/>
      <c r="I62" s="28" t="n"/>
      <c r="J62" s="28" t="n"/>
      <c r="K62" s="28" t="n"/>
      <c r="L62" s="28" t="n"/>
      <c r="M62" s="28" t="n"/>
      <c r="N62" s="28" t="n"/>
      <c r="O62" s="28" t="n"/>
      <c r="P62" s="28" t="n"/>
      <c r="Q62" s="29">
        <f>IFERROR(IF(A62="","",SUM(G62:O62)),"")</f>
        <v/>
      </c>
      <c r="R62" s="29">
        <f>IFERROR(IF(A62="","",Q62-P62),"")</f>
        <v/>
      </c>
      <c r="S62" s="28" t="n"/>
      <c r="T62" s="29">
        <f>IFERROR(IF(A62="","",R62-S62),"")</f>
        <v/>
      </c>
      <c r="U62" s="43">
        <f>IFERROR(IF(A62="","",T62/S62),"")</f>
        <v/>
      </c>
      <c r="V62" s="28" t="n"/>
      <c r="W62" s="29">
        <f>IFERROR(IF(A62="","",R62-V62),"")</f>
        <v/>
      </c>
      <c r="X62" s="43">
        <f>IFERROR(IF(A62="","",W62/V62),"")</f>
        <v/>
      </c>
      <c r="Y62" s="43">
        <f>IFERROR(IF(A62="","",E62/D62),"")</f>
        <v/>
      </c>
      <c r="Z62" s="29">
        <f>IFERROR(IF(A62="","",G62/E62),"")</f>
        <v/>
      </c>
      <c r="AA62" s="29">
        <f>IFERROR(IF(A62="","",G62/D62),"")</f>
        <v/>
      </c>
      <c r="AB62" s="29">
        <f>IFERROR(IF(A62="","",R62/D62),"")</f>
        <v/>
      </c>
      <c r="AC62" s="26">
        <f>IFERROR(IF(A62="","",IF(Y62&gt;='Setup &amp; Instructions'!$B$5,"On or Above Target","Below Target")),"")</f>
        <v/>
      </c>
      <c r="AD62" s="5" t="n"/>
      <c r="AE62" s="31" t="n"/>
      <c r="AF62" s="31" t="n"/>
      <c r="AG62" s="32">
        <f>IFERROR(IF(A62="","",IF(COUNTIF($A$4:$A$253,A62)&gt;1,"Duplicate date",IF(E62&gt;D62,"Rooms sold exceed available rooms",IF(D62&gt;'Setup &amp; Instructions'!$B$4,"Available rooms exceed property maximum",IF(R62&lt;0,"Net revenue is negative",IF(S62="","Missing budget revenue",IF(V62="","Missing prior-year revenue",IF(C62="","Missing reporting status",IF(AND(C62="Final",A62&gt;TODAY()),"Future date marked final",IF(P62&gt;Q62,"Discounts and refunds exceed gross revenue",IF(AND(C62="Open",TODAY()-A62&gt;'Setup &amp; Instructions'!$B$9),"Open report requires follow-up","OK"))))))))))),"")</f>
        <v/>
      </c>
    </row>
    <row r="63">
      <c r="A63" s="38" t="n"/>
      <c r="B63" s="26">
        <f>IFERROR(IF(A63="","",VLOOKUP(WEEKDAY(A63,2),'Setup &amp; Instructions'!$G$4:$H$10,2,0)),"")</f>
        <v/>
      </c>
      <c r="C63" s="5" t="n"/>
      <c r="D63" s="27" t="n"/>
      <c r="E63" s="27" t="n"/>
      <c r="F63" s="27" t="n"/>
      <c r="G63" s="28" t="n"/>
      <c r="H63" s="28" t="n"/>
      <c r="I63" s="28" t="n"/>
      <c r="J63" s="28" t="n"/>
      <c r="K63" s="28" t="n"/>
      <c r="L63" s="28" t="n"/>
      <c r="M63" s="28" t="n"/>
      <c r="N63" s="28" t="n"/>
      <c r="O63" s="28" t="n"/>
      <c r="P63" s="28" t="n"/>
      <c r="Q63" s="29">
        <f>IFERROR(IF(A63="","",SUM(G63:O63)),"")</f>
        <v/>
      </c>
      <c r="R63" s="29">
        <f>IFERROR(IF(A63="","",Q63-P63),"")</f>
        <v/>
      </c>
      <c r="S63" s="28" t="n"/>
      <c r="T63" s="29">
        <f>IFERROR(IF(A63="","",R63-S63),"")</f>
        <v/>
      </c>
      <c r="U63" s="43">
        <f>IFERROR(IF(A63="","",T63/S63),"")</f>
        <v/>
      </c>
      <c r="V63" s="28" t="n"/>
      <c r="W63" s="29">
        <f>IFERROR(IF(A63="","",R63-V63),"")</f>
        <v/>
      </c>
      <c r="X63" s="43">
        <f>IFERROR(IF(A63="","",W63/V63),"")</f>
        <v/>
      </c>
      <c r="Y63" s="43">
        <f>IFERROR(IF(A63="","",E63/D63),"")</f>
        <v/>
      </c>
      <c r="Z63" s="29">
        <f>IFERROR(IF(A63="","",G63/E63),"")</f>
        <v/>
      </c>
      <c r="AA63" s="29">
        <f>IFERROR(IF(A63="","",G63/D63),"")</f>
        <v/>
      </c>
      <c r="AB63" s="29">
        <f>IFERROR(IF(A63="","",R63/D63),"")</f>
        <v/>
      </c>
      <c r="AC63" s="26">
        <f>IFERROR(IF(A63="","",IF(Y63&gt;='Setup &amp; Instructions'!$B$5,"On or Above Target","Below Target")),"")</f>
        <v/>
      </c>
      <c r="AD63" s="5" t="n"/>
      <c r="AE63" s="31" t="n"/>
      <c r="AF63" s="31" t="n"/>
      <c r="AG63" s="32">
        <f>IFERROR(IF(A63="","",IF(COUNTIF($A$4:$A$253,A63)&gt;1,"Duplicate date",IF(E63&gt;D63,"Rooms sold exceed available rooms",IF(D63&gt;'Setup &amp; Instructions'!$B$4,"Available rooms exceed property maximum",IF(R63&lt;0,"Net revenue is negative",IF(S63="","Missing budget revenue",IF(V63="","Missing prior-year revenue",IF(C63="","Missing reporting status",IF(AND(C63="Final",A63&gt;TODAY()),"Future date marked final",IF(P63&gt;Q63,"Discounts and refunds exceed gross revenue",IF(AND(C63="Open",TODAY()-A63&gt;'Setup &amp; Instructions'!$B$9),"Open report requires follow-up","OK"))))))))))),"")</f>
        <v/>
      </c>
    </row>
    <row r="64">
      <c r="A64" s="38" t="n"/>
      <c r="B64" s="26">
        <f>IFERROR(IF(A64="","",VLOOKUP(WEEKDAY(A64,2),'Setup &amp; Instructions'!$G$4:$H$10,2,0)),"")</f>
        <v/>
      </c>
      <c r="C64" s="5" t="n"/>
      <c r="D64" s="27" t="n"/>
      <c r="E64" s="27" t="n"/>
      <c r="F64" s="27" t="n"/>
      <c r="G64" s="28" t="n"/>
      <c r="H64" s="28" t="n"/>
      <c r="I64" s="28" t="n"/>
      <c r="J64" s="28" t="n"/>
      <c r="K64" s="28" t="n"/>
      <c r="L64" s="28" t="n"/>
      <c r="M64" s="28" t="n"/>
      <c r="N64" s="28" t="n"/>
      <c r="O64" s="28" t="n"/>
      <c r="P64" s="28" t="n"/>
      <c r="Q64" s="29">
        <f>IFERROR(IF(A64="","",SUM(G64:O64)),"")</f>
        <v/>
      </c>
      <c r="R64" s="29">
        <f>IFERROR(IF(A64="","",Q64-P64),"")</f>
        <v/>
      </c>
      <c r="S64" s="28" t="n"/>
      <c r="T64" s="29">
        <f>IFERROR(IF(A64="","",R64-S64),"")</f>
        <v/>
      </c>
      <c r="U64" s="43">
        <f>IFERROR(IF(A64="","",T64/S64),"")</f>
        <v/>
      </c>
      <c r="V64" s="28" t="n"/>
      <c r="W64" s="29">
        <f>IFERROR(IF(A64="","",R64-V64),"")</f>
        <v/>
      </c>
      <c r="X64" s="43">
        <f>IFERROR(IF(A64="","",W64/V64),"")</f>
        <v/>
      </c>
      <c r="Y64" s="43">
        <f>IFERROR(IF(A64="","",E64/D64),"")</f>
        <v/>
      </c>
      <c r="Z64" s="29">
        <f>IFERROR(IF(A64="","",G64/E64),"")</f>
        <v/>
      </c>
      <c r="AA64" s="29">
        <f>IFERROR(IF(A64="","",G64/D64),"")</f>
        <v/>
      </c>
      <c r="AB64" s="29">
        <f>IFERROR(IF(A64="","",R64/D64),"")</f>
        <v/>
      </c>
      <c r="AC64" s="26">
        <f>IFERROR(IF(A64="","",IF(Y64&gt;='Setup &amp; Instructions'!$B$5,"On or Above Target","Below Target")),"")</f>
        <v/>
      </c>
      <c r="AD64" s="5" t="n"/>
      <c r="AE64" s="31" t="n"/>
      <c r="AF64" s="31" t="n"/>
      <c r="AG64" s="32">
        <f>IFERROR(IF(A64="","",IF(COUNTIF($A$4:$A$253,A64)&gt;1,"Duplicate date",IF(E64&gt;D64,"Rooms sold exceed available rooms",IF(D64&gt;'Setup &amp; Instructions'!$B$4,"Available rooms exceed property maximum",IF(R64&lt;0,"Net revenue is negative",IF(S64="","Missing budget revenue",IF(V64="","Missing prior-year revenue",IF(C64="","Missing reporting status",IF(AND(C64="Final",A64&gt;TODAY()),"Future date marked final",IF(P64&gt;Q64,"Discounts and refunds exceed gross revenue",IF(AND(C64="Open",TODAY()-A64&gt;'Setup &amp; Instructions'!$B$9),"Open report requires follow-up","OK"))))))))))),"")</f>
        <v/>
      </c>
    </row>
    <row r="65">
      <c r="A65" s="38" t="n"/>
      <c r="B65" s="26">
        <f>IFERROR(IF(A65="","",VLOOKUP(WEEKDAY(A65,2),'Setup &amp; Instructions'!$G$4:$H$10,2,0)),"")</f>
        <v/>
      </c>
      <c r="C65" s="5" t="n"/>
      <c r="D65" s="27" t="n"/>
      <c r="E65" s="27" t="n"/>
      <c r="F65" s="27" t="n"/>
      <c r="G65" s="28" t="n"/>
      <c r="H65" s="28" t="n"/>
      <c r="I65" s="28" t="n"/>
      <c r="J65" s="28" t="n"/>
      <c r="K65" s="28" t="n"/>
      <c r="L65" s="28" t="n"/>
      <c r="M65" s="28" t="n"/>
      <c r="N65" s="28" t="n"/>
      <c r="O65" s="28" t="n"/>
      <c r="P65" s="28" t="n"/>
      <c r="Q65" s="29">
        <f>IFERROR(IF(A65="","",SUM(G65:O65)),"")</f>
        <v/>
      </c>
      <c r="R65" s="29">
        <f>IFERROR(IF(A65="","",Q65-P65),"")</f>
        <v/>
      </c>
      <c r="S65" s="28" t="n"/>
      <c r="T65" s="29">
        <f>IFERROR(IF(A65="","",R65-S65),"")</f>
        <v/>
      </c>
      <c r="U65" s="43">
        <f>IFERROR(IF(A65="","",T65/S65),"")</f>
        <v/>
      </c>
      <c r="V65" s="28" t="n"/>
      <c r="W65" s="29">
        <f>IFERROR(IF(A65="","",R65-V65),"")</f>
        <v/>
      </c>
      <c r="X65" s="43">
        <f>IFERROR(IF(A65="","",W65/V65),"")</f>
        <v/>
      </c>
      <c r="Y65" s="43">
        <f>IFERROR(IF(A65="","",E65/D65),"")</f>
        <v/>
      </c>
      <c r="Z65" s="29">
        <f>IFERROR(IF(A65="","",G65/E65),"")</f>
        <v/>
      </c>
      <c r="AA65" s="29">
        <f>IFERROR(IF(A65="","",G65/D65),"")</f>
        <v/>
      </c>
      <c r="AB65" s="29">
        <f>IFERROR(IF(A65="","",R65/D65),"")</f>
        <v/>
      </c>
      <c r="AC65" s="26">
        <f>IFERROR(IF(A65="","",IF(Y65&gt;='Setup &amp; Instructions'!$B$5,"On or Above Target","Below Target")),"")</f>
        <v/>
      </c>
      <c r="AD65" s="5" t="n"/>
      <c r="AE65" s="31" t="n"/>
      <c r="AF65" s="31" t="n"/>
      <c r="AG65" s="32">
        <f>IFERROR(IF(A65="","",IF(COUNTIF($A$4:$A$253,A65)&gt;1,"Duplicate date",IF(E65&gt;D65,"Rooms sold exceed available rooms",IF(D65&gt;'Setup &amp; Instructions'!$B$4,"Available rooms exceed property maximum",IF(R65&lt;0,"Net revenue is negative",IF(S65="","Missing budget revenue",IF(V65="","Missing prior-year revenue",IF(C65="","Missing reporting status",IF(AND(C65="Final",A65&gt;TODAY()),"Future date marked final",IF(P65&gt;Q65,"Discounts and refunds exceed gross revenue",IF(AND(C65="Open",TODAY()-A65&gt;'Setup &amp; Instructions'!$B$9),"Open report requires follow-up","OK"))))))))))),"")</f>
        <v/>
      </c>
    </row>
    <row r="66">
      <c r="A66" s="38" t="n"/>
      <c r="B66" s="26">
        <f>IFERROR(IF(A66="","",VLOOKUP(WEEKDAY(A66,2),'Setup &amp; Instructions'!$G$4:$H$10,2,0)),"")</f>
        <v/>
      </c>
      <c r="C66" s="5" t="n"/>
      <c r="D66" s="27" t="n"/>
      <c r="E66" s="27" t="n"/>
      <c r="F66" s="27" t="n"/>
      <c r="G66" s="28" t="n"/>
      <c r="H66" s="28" t="n"/>
      <c r="I66" s="28" t="n"/>
      <c r="J66" s="28" t="n"/>
      <c r="K66" s="28" t="n"/>
      <c r="L66" s="28" t="n"/>
      <c r="M66" s="28" t="n"/>
      <c r="N66" s="28" t="n"/>
      <c r="O66" s="28" t="n"/>
      <c r="P66" s="28" t="n"/>
      <c r="Q66" s="29">
        <f>IFERROR(IF(A66="","",SUM(G66:O66)),"")</f>
        <v/>
      </c>
      <c r="R66" s="29">
        <f>IFERROR(IF(A66="","",Q66-P66),"")</f>
        <v/>
      </c>
      <c r="S66" s="28" t="n"/>
      <c r="T66" s="29">
        <f>IFERROR(IF(A66="","",R66-S66),"")</f>
        <v/>
      </c>
      <c r="U66" s="43">
        <f>IFERROR(IF(A66="","",T66/S66),"")</f>
        <v/>
      </c>
      <c r="V66" s="28" t="n"/>
      <c r="W66" s="29">
        <f>IFERROR(IF(A66="","",R66-V66),"")</f>
        <v/>
      </c>
      <c r="X66" s="43">
        <f>IFERROR(IF(A66="","",W66/V66),"")</f>
        <v/>
      </c>
      <c r="Y66" s="43">
        <f>IFERROR(IF(A66="","",E66/D66),"")</f>
        <v/>
      </c>
      <c r="Z66" s="29">
        <f>IFERROR(IF(A66="","",G66/E66),"")</f>
        <v/>
      </c>
      <c r="AA66" s="29">
        <f>IFERROR(IF(A66="","",G66/D66),"")</f>
        <v/>
      </c>
      <c r="AB66" s="29">
        <f>IFERROR(IF(A66="","",R66/D66),"")</f>
        <v/>
      </c>
      <c r="AC66" s="26">
        <f>IFERROR(IF(A66="","",IF(Y66&gt;='Setup &amp; Instructions'!$B$5,"On or Above Target","Below Target")),"")</f>
        <v/>
      </c>
      <c r="AD66" s="5" t="n"/>
      <c r="AE66" s="31" t="n"/>
      <c r="AF66" s="31" t="n"/>
      <c r="AG66" s="32">
        <f>IFERROR(IF(A66="","",IF(COUNTIF($A$4:$A$253,A66)&gt;1,"Duplicate date",IF(E66&gt;D66,"Rooms sold exceed available rooms",IF(D66&gt;'Setup &amp; Instructions'!$B$4,"Available rooms exceed property maximum",IF(R66&lt;0,"Net revenue is negative",IF(S66="","Missing budget revenue",IF(V66="","Missing prior-year revenue",IF(C66="","Missing reporting status",IF(AND(C66="Final",A66&gt;TODAY()),"Future date marked final",IF(P66&gt;Q66,"Discounts and refunds exceed gross revenue",IF(AND(C66="Open",TODAY()-A66&gt;'Setup &amp; Instructions'!$B$9),"Open report requires follow-up","OK"))))))))))),"")</f>
        <v/>
      </c>
    </row>
    <row r="67">
      <c r="A67" s="38" t="n"/>
      <c r="B67" s="26">
        <f>IFERROR(IF(A67="","",VLOOKUP(WEEKDAY(A67,2),'Setup &amp; Instructions'!$G$4:$H$10,2,0)),"")</f>
        <v/>
      </c>
      <c r="C67" s="5" t="n"/>
      <c r="D67" s="27" t="n"/>
      <c r="E67" s="27" t="n"/>
      <c r="F67" s="27" t="n"/>
      <c r="G67" s="28" t="n"/>
      <c r="H67" s="28" t="n"/>
      <c r="I67" s="28" t="n"/>
      <c r="J67" s="28" t="n"/>
      <c r="K67" s="28" t="n"/>
      <c r="L67" s="28" t="n"/>
      <c r="M67" s="28" t="n"/>
      <c r="N67" s="28" t="n"/>
      <c r="O67" s="28" t="n"/>
      <c r="P67" s="28" t="n"/>
      <c r="Q67" s="29">
        <f>IFERROR(IF(A67="","",SUM(G67:O67)),"")</f>
        <v/>
      </c>
      <c r="R67" s="29">
        <f>IFERROR(IF(A67="","",Q67-P67),"")</f>
        <v/>
      </c>
      <c r="S67" s="28" t="n"/>
      <c r="T67" s="29">
        <f>IFERROR(IF(A67="","",R67-S67),"")</f>
        <v/>
      </c>
      <c r="U67" s="43">
        <f>IFERROR(IF(A67="","",T67/S67),"")</f>
        <v/>
      </c>
      <c r="V67" s="28" t="n"/>
      <c r="W67" s="29">
        <f>IFERROR(IF(A67="","",R67-V67),"")</f>
        <v/>
      </c>
      <c r="X67" s="43">
        <f>IFERROR(IF(A67="","",W67/V67),"")</f>
        <v/>
      </c>
      <c r="Y67" s="43">
        <f>IFERROR(IF(A67="","",E67/D67),"")</f>
        <v/>
      </c>
      <c r="Z67" s="29">
        <f>IFERROR(IF(A67="","",G67/E67),"")</f>
        <v/>
      </c>
      <c r="AA67" s="29">
        <f>IFERROR(IF(A67="","",G67/D67),"")</f>
        <v/>
      </c>
      <c r="AB67" s="29">
        <f>IFERROR(IF(A67="","",R67/D67),"")</f>
        <v/>
      </c>
      <c r="AC67" s="26">
        <f>IFERROR(IF(A67="","",IF(Y67&gt;='Setup &amp; Instructions'!$B$5,"On or Above Target","Below Target")),"")</f>
        <v/>
      </c>
      <c r="AD67" s="5" t="n"/>
      <c r="AE67" s="31" t="n"/>
      <c r="AF67" s="31" t="n"/>
      <c r="AG67" s="32">
        <f>IFERROR(IF(A67="","",IF(COUNTIF($A$4:$A$253,A67)&gt;1,"Duplicate date",IF(E67&gt;D67,"Rooms sold exceed available rooms",IF(D67&gt;'Setup &amp; Instructions'!$B$4,"Available rooms exceed property maximum",IF(R67&lt;0,"Net revenue is negative",IF(S67="","Missing budget revenue",IF(V67="","Missing prior-year revenue",IF(C67="","Missing reporting status",IF(AND(C67="Final",A67&gt;TODAY()),"Future date marked final",IF(P67&gt;Q67,"Discounts and refunds exceed gross revenue",IF(AND(C67="Open",TODAY()-A67&gt;'Setup &amp; Instructions'!$B$9),"Open report requires follow-up","OK"))))))))))),"")</f>
        <v/>
      </c>
    </row>
    <row r="68">
      <c r="A68" s="38" t="n"/>
      <c r="B68" s="26">
        <f>IFERROR(IF(A68="","",VLOOKUP(WEEKDAY(A68,2),'Setup &amp; Instructions'!$G$4:$H$10,2,0)),"")</f>
        <v/>
      </c>
      <c r="C68" s="5" t="n"/>
      <c r="D68" s="27" t="n"/>
      <c r="E68" s="27" t="n"/>
      <c r="F68" s="27" t="n"/>
      <c r="G68" s="28" t="n"/>
      <c r="H68" s="28" t="n"/>
      <c r="I68" s="28" t="n"/>
      <c r="J68" s="28" t="n"/>
      <c r="K68" s="28" t="n"/>
      <c r="L68" s="28" t="n"/>
      <c r="M68" s="28" t="n"/>
      <c r="N68" s="28" t="n"/>
      <c r="O68" s="28" t="n"/>
      <c r="P68" s="28" t="n"/>
      <c r="Q68" s="29">
        <f>IFERROR(IF(A68="","",SUM(G68:O68)),"")</f>
        <v/>
      </c>
      <c r="R68" s="29">
        <f>IFERROR(IF(A68="","",Q68-P68),"")</f>
        <v/>
      </c>
      <c r="S68" s="28" t="n"/>
      <c r="T68" s="29">
        <f>IFERROR(IF(A68="","",R68-S68),"")</f>
        <v/>
      </c>
      <c r="U68" s="43">
        <f>IFERROR(IF(A68="","",T68/S68),"")</f>
        <v/>
      </c>
      <c r="V68" s="28" t="n"/>
      <c r="W68" s="29">
        <f>IFERROR(IF(A68="","",R68-V68),"")</f>
        <v/>
      </c>
      <c r="X68" s="43">
        <f>IFERROR(IF(A68="","",W68/V68),"")</f>
        <v/>
      </c>
      <c r="Y68" s="43">
        <f>IFERROR(IF(A68="","",E68/D68),"")</f>
        <v/>
      </c>
      <c r="Z68" s="29">
        <f>IFERROR(IF(A68="","",G68/E68),"")</f>
        <v/>
      </c>
      <c r="AA68" s="29">
        <f>IFERROR(IF(A68="","",G68/D68),"")</f>
        <v/>
      </c>
      <c r="AB68" s="29">
        <f>IFERROR(IF(A68="","",R68/D68),"")</f>
        <v/>
      </c>
      <c r="AC68" s="26">
        <f>IFERROR(IF(A68="","",IF(Y68&gt;='Setup &amp; Instructions'!$B$5,"On or Above Target","Below Target")),"")</f>
        <v/>
      </c>
      <c r="AD68" s="5" t="n"/>
      <c r="AE68" s="31" t="n"/>
      <c r="AF68" s="31" t="n"/>
      <c r="AG68" s="32">
        <f>IFERROR(IF(A68="","",IF(COUNTIF($A$4:$A$253,A68)&gt;1,"Duplicate date",IF(E68&gt;D68,"Rooms sold exceed available rooms",IF(D68&gt;'Setup &amp; Instructions'!$B$4,"Available rooms exceed property maximum",IF(R68&lt;0,"Net revenue is negative",IF(S68="","Missing budget revenue",IF(V68="","Missing prior-year revenue",IF(C68="","Missing reporting status",IF(AND(C68="Final",A68&gt;TODAY()),"Future date marked final",IF(P68&gt;Q68,"Discounts and refunds exceed gross revenue",IF(AND(C68="Open",TODAY()-A68&gt;'Setup &amp; Instructions'!$B$9),"Open report requires follow-up","OK"))))))))))),"")</f>
        <v/>
      </c>
    </row>
    <row r="69">
      <c r="A69" s="38" t="n"/>
      <c r="B69" s="26">
        <f>IFERROR(IF(A69="","",VLOOKUP(WEEKDAY(A69,2),'Setup &amp; Instructions'!$G$4:$H$10,2,0)),"")</f>
        <v/>
      </c>
      <c r="C69" s="5" t="n"/>
      <c r="D69" s="27" t="n"/>
      <c r="E69" s="27" t="n"/>
      <c r="F69" s="27" t="n"/>
      <c r="G69" s="28" t="n"/>
      <c r="H69" s="28" t="n"/>
      <c r="I69" s="28" t="n"/>
      <c r="J69" s="28" t="n"/>
      <c r="K69" s="28" t="n"/>
      <c r="L69" s="28" t="n"/>
      <c r="M69" s="28" t="n"/>
      <c r="N69" s="28" t="n"/>
      <c r="O69" s="28" t="n"/>
      <c r="P69" s="28" t="n"/>
      <c r="Q69" s="29">
        <f>IFERROR(IF(A69="","",SUM(G69:O69)),"")</f>
        <v/>
      </c>
      <c r="R69" s="29">
        <f>IFERROR(IF(A69="","",Q69-P69),"")</f>
        <v/>
      </c>
      <c r="S69" s="28" t="n"/>
      <c r="T69" s="29">
        <f>IFERROR(IF(A69="","",R69-S69),"")</f>
        <v/>
      </c>
      <c r="U69" s="43">
        <f>IFERROR(IF(A69="","",T69/S69),"")</f>
        <v/>
      </c>
      <c r="V69" s="28" t="n"/>
      <c r="W69" s="29">
        <f>IFERROR(IF(A69="","",R69-V69),"")</f>
        <v/>
      </c>
      <c r="X69" s="43">
        <f>IFERROR(IF(A69="","",W69/V69),"")</f>
        <v/>
      </c>
      <c r="Y69" s="43">
        <f>IFERROR(IF(A69="","",E69/D69),"")</f>
        <v/>
      </c>
      <c r="Z69" s="29">
        <f>IFERROR(IF(A69="","",G69/E69),"")</f>
        <v/>
      </c>
      <c r="AA69" s="29">
        <f>IFERROR(IF(A69="","",G69/D69),"")</f>
        <v/>
      </c>
      <c r="AB69" s="29">
        <f>IFERROR(IF(A69="","",R69/D69),"")</f>
        <v/>
      </c>
      <c r="AC69" s="26">
        <f>IFERROR(IF(A69="","",IF(Y69&gt;='Setup &amp; Instructions'!$B$5,"On or Above Target","Below Target")),"")</f>
        <v/>
      </c>
      <c r="AD69" s="5" t="n"/>
      <c r="AE69" s="31" t="n"/>
      <c r="AF69" s="31" t="n"/>
      <c r="AG69" s="32">
        <f>IFERROR(IF(A69="","",IF(COUNTIF($A$4:$A$253,A69)&gt;1,"Duplicate date",IF(E69&gt;D69,"Rooms sold exceed available rooms",IF(D69&gt;'Setup &amp; Instructions'!$B$4,"Available rooms exceed property maximum",IF(R69&lt;0,"Net revenue is negative",IF(S69="","Missing budget revenue",IF(V69="","Missing prior-year revenue",IF(C69="","Missing reporting status",IF(AND(C69="Final",A69&gt;TODAY()),"Future date marked final",IF(P69&gt;Q69,"Discounts and refunds exceed gross revenue",IF(AND(C69="Open",TODAY()-A69&gt;'Setup &amp; Instructions'!$B$9),"Open report requires follow-up","OK"))))))))))),"")</f>
        <v/>
      </c>
    </row>
    <row r="70">
      <c r="A70" s="38" t="n"/>
      <c r="B70" s="26">
        <f>IFERROR(IF(A70="","",VLOOKUP(WEEKDAY(A70,2),'Setup &amp; Instructions'!$G$4:$H$10,2,0)),"")</f>
        <v/>
      </c>
      <c r="C70" s="5" t="n"/>
      <c r="D70" s="27" t="n"/>
      <c r="E70" s="27" t="n"/>
      <c r="F70" s="27" t="n"/>
      <c r="G70" s="28" t="n"/>
      <c r="H70" s="28" t="n"/>
      <c r="I70" s="28" t="n"/>
      <c r="J70" s="28" t="n"/>
      <c r="K70" s="28" t="n"/>
      <c r="L70" s="28" t="n"/>
      <c r="M70" s="28" t="n"/>
      <c r="N70" s="28" t="n"/>
      <c r="O70" s="28" t="n"/>
      <c r="P70" s="28" t="n"/>
      <c r="Q70" s="29">
        <f>IFERROR(IF(A70="","",SUM(G70:O70)),"")</f>
        <v/>
      </c>
      <c r="R70" s="29">
        <f>IFERROR(IF(A70="","",Q70-P70),"")</f>
        <v/>
      </c>
      <c r="S70" s="28" t="n"/>
      <c r="T70" s="29">
        <f>IFERROR(IF(A70="","",R70-S70),"")</f>
        <v/>
      </c>
      <c r="U70" s="43">
        <f>IFERROR(IF(A70="","",T70/S70),"")</f>
        <v/>
      </c>
      <c r="V70" s="28" t="n"/>
      <c r="W70" s="29">
        <f>IFERROR(IF(A70="","",R70-V70),"")</f>
        <v/>
      </c>
      <c r="X70" s="43">
        <f>IFERROR(IF(A70="","",W70/V70),"")</f>
        <v/>
      </c>
      <c r="Y70" s="43">
        <f>IFERROR(IF(A70="","",E70/D70),"")</f>
        <v/>
      </c>
      <c r="Z70" s="29">
        <f>IFERROR(IF(A70="","",G70/E70),"")</f>
        <v/>
      </c>
      <c r="AA70" s="29">
        <f>IFERROR(IF(A70="","",G70/D70),"")</f>
        <v/>
      </c>
      <c r="AB70" s="29">
        <f>IFERROR(IF(A70="","",R70/D70),"")</f>
        <v/>
      </c>
      <c r="AC70" s="26">
        <f>IFERROR(IF(A70="","",IF(Y70&gt;='Setup &amp; Instructions'!$B$5,"On or Above Target","Below Target")),"")</f>
        <v/>
      </c>
      <c r="AD70" s="5" t="n"/>
      <c r="AE70" s="31" t="n"/>
      <c r="AF70" s="31" t="n"/>
      <c r="AG70" s="32">
        <f>IFERROR(IF(A70="","",IF(COUNTIF($A$4:$A$253,A70)&gt;1,"Duplicate date",IF(E70&gt;D70,"Rooms sold exceed available rooms",IF(D70&gt;'Setup &amp; Instructions'!$B$4,"Available rooms exceed property maximum",IF(R70&lt;0,"Net revenue is negative",IF(S70="","Missing budget revenue",IF(V70="","Missing prior-year revenue",IF(C70="","Missing reporting status",IF(AND(C70="Final",A70&gt;TODAY()),"Future date marked final",IF(P70&gt;Q70,"Discounts and refunds exceed gross revenue",IF(AND(C70="Open",TODAY()-A70&gt;'Setup &amp; Instructions'!$B$9),"Open report requires follow-up","OK"))))))))))),"")</f>
        <v/>
      </c>
    </row>
    <row r="71">
      <c r="A71" s="38" t="n"/>
      <c r="B71" s="26">
        <f>IFERROR(IF(A71="","",VLOOKUP(WEEKDAY(A71,2),'Setup &amp; Instructions'!$G$4:$H$10,2,0)),"")</f>
        <v/>
      </c>
      <c r="C71" s="5" t="n"/>
      <c r="D71" s="27" t="n"/>
      <c r="E71" s="27" t="n"/>
      <c r="F71" s="27" t="n"/>
      <c r="G71" s="28" t="n"/>
      <c r="H71" s="28" t="n"/>
      <c r="I71" s="28" t="n"/>
      <c r="J71" s="28" t="n"/>
      <c r="K71" s="28" t="n"/>
      <c r="L71" s="28" t="n"/>
      <c r="M71" s="28" t="n"/>
      <c r="N71" s="28" t="n"/>
      <c r="O71" s="28" t="n"/>
      <c r="P71" s="28" t="n"/>
      <c r="Q71" s="29">
        <f>IFERROR(IF(A71="","",SUM(G71:O71)),"")</f>
        <v/>
      </c>
      <c r="R71" s="29">
        <f>IFERROR(IF(A71="","",Q71-P71),"")</f>
        <v/>
      </c>
      <c r="S71" s="28" t="n"/>
      <c r="T71" s="29">
        <f>IFERROR(IF(A71="","",R71-S71),"")</f>
        <v/>
      </c>
      <c r="U71" s="43">
        <f>IFERROR(IF(A71="","",T71/S71),"")</f>
        <v/>
      </c>
      <c r="V71" s="28" t="n"/>
      <c r="W71" s="29">
        <f>IFERROR(IF(A71="","",R71-V71),"")</f>
        <v/>
      </c>
      <c r="X71" s="43">
        <f>IFERROR(IF(A71="","",W71/V71),"")</f>
        <v/>
      </c>
      <c r="Y71" s="43">
        <f>IFERROR(IF(A71="","",E71/D71),"")</f>
        <v/>
      </c>
      <c r="Z71" s="29">
        <f>IFERROR(IF(A71="","",G71/E71),"")</f>
        <v/>
      </c>
      <c r="AA71" s="29">
        <f>IFERROR(IF(A71="","",G71/D71),"")</f>
        <v/>
      </c>
      <c r="AB71" s="29">
        <f>IFERROR(IF(A71="","",R71/D71),"")</f>
        <v/>
      </c>
      <c r="AC71" s="26">
        <f>IFERROR(IF(A71="","",IF(Y71&gt;='Setup &amp; Instructions'!$B$5,"On or Above Target","Below Target")),"")</f>
        <v/>
      </c>
      <c r="AD71" s="5" t="n"/>
      <c r="AE71" s="31" t="n"/>
      <c r="AF71" s="31" t="n"/>
      <c r="AG71" s="32">
        <f>IFERROR(IF(A71="","",IF(COUNTIF($A$4:$A$253,A71)&gt;1,"Duplicate date",IF(E71&gt;D71,"Rooms sold exceed available rooms",IF(D71&gt;'Setup &amp; Instructions'!$B$4,"Available rooms exceed property maximum",IF(R71&lt;0,"Net revenue is negative",IF(S71="","Missing budget revenue",IF(V71="","Missing prior-year revenue",IF(C71="","Missing reporting status",IF(AND(C71="Final",A71&gt;TODAY()),"Future date marked final",IF(P71&gt;Q71,"Discounts and refunds exceed gross revenue",IF(AND(C71="Open",TODAY()-A71&gt;'Setup &amp; Instructions'!$B$9),"Open report requires follow-up","OK"))))))))))),"")</f>
        <v/>
      </c>
    </row>
    <row r="72">
      <c r="A72" s="38" t="n"/>
      <c r="B72" s="26">
        <f>IFERROR(IF(A72="","",VLOOKUP(WEEKDAY(A72,2),'Setup &amp; Instructions'!$G$4:$H$10,2,0)),"")</f>
        <v/>
      </c>
      <c r="C72" s="5" t="n"/>
      <c r="D72" s="27" t="n"/>
      <c r="E72" s="27" t="n"/>
      <c r="F72" s="27" t="n"/>
      <c r="G72" s="28" t="n"/>
      <c r="H72" s="28" t="n"/>
      <c r="I72" s="28" t="n"/>
      <c r="J72" s="28" t="n"/>
      <c r="K72" s="28" t="n"/>
      <c r="L72" s="28" t="n"/>
      <c r="M72" s="28" t="n"/>
      <c r="N72" s="28" t="n"/>
      <c r="O72" s="28" t="n"/>
      <c r="P72" s="28" t="n"/>
      <c r="Q72" s="29">
        <f>IFERROR(IF(A72="","",SUM(G72:O72)),"")</f>
        <v/>
      </c>
      <c r="R72" s="29">
        <f>IFERROR(IF(A72="","",Q72-P72),"")</f>
        <v/>
      </c>
      <c r="S72" s="28" t="n"/>
      <c r="T72" s="29">
        <f>IFERROR(IF(A72="","",R72-S72),"")</f>
        <v/>
      </c>
      <c r="U72" s="43">
        <f>IFERROR(IF(A72="","",T72/S72),"")</f>
        <v/>
      </c>
      <c r="V72" s="28" t="n"/>
      <c r="W72" s="29">
        <f>IFERROR(IF(A72="","",R72-V72),"")</f>
        <v/>
      </c>
      <c r="X72" s="43">
        <f>IFERROR(IF(A72="","",W72/V72),"")</f>
        <v/>
      </c>
      <c r="Y72" s="43">
        <f>IFERROR(IF(A72="","",E72/D72),"")</f>
        <v/>
      </c>
      <c r="Z72" s="29">
        <f>IFERROR(IF(A72="","",G72/E72),"")</f>
        <v/>
      </c>
      <c r="AA72" s="29">
        <f>IFERROR(IF(A72="","",G72/D72),"")</f>
        <v/>
      </c>
      <c r="AB72" s="29">
        <f>IFERROR(IF(A72="","",R72/D72),"")</f>
        <v/>
      </c>
      <c r="AC72" s="26">
        <f>IFERROR(IF(A72="","",IF(Y72&gt;='Setup &amp; Instructions'!$B$5,"On or Above Target","Below Target")),"")</f>
        <v/>
      </c>
      <c r="AD72" s="5" t="n"/>
      <c r="AE72" s="31" t="n"/>
      <c r="AF72" s="31" t="n"/>
      <c r="AG72" s="32">
        <f>IFERROR(IF(A72="","",IF(COUNTIF($A$4:$A$253,A72)&gt;1,"Duplicate date",IF(E72&gt;D72,"Rooms sold exceed available rooms",IF(D72&gt;'Setup &amp; Instructions'!$B$4,"Available rooms exceed property maximum",IF(R72&lt;0,"Net revenue is negative",IF(S72="","Missing budget revenue",IF(V72="","Missing prior-year revenue",IF(C72="","Missing reporting status",IF(AND(C72="Final",A72&gt;TODAY()),"Future date marked final",IF(P72&gt;Q72,"Discounts and refunds exceed gross revenue",IF(AND(C72="Open",TODAY()-A72&gt;'Setup &amp; Instructions'!$B$9),"Open report requires follow-up","OK"))))))))))),"")</f>
        <v/>
      </c>
    </row>
    <row r="73">
      <c r="A73" s="38" t="n"/>
      <c r="B73" s="26">
        <f>IFERROR(IF(A73="","",VLOOKUP(WEEKDAY(A73,2),'Setup &amp; Instructions'!$G$4:$H$10,2,0)),"")</f>
        <v/>
      </c>
      <c r="C73" s="5" t="n"/>
      <c r="D73" s="27" t="n"/>
      <c r="E73" s="27" t="n"/>
      <c r="F73" s="27" t="n"/>
      <c r="G73" s="28" t="n"/>
      <c r="H73" s="28" t="n"/>
      <c r="I73" s="28" t="n"/>
      <c r="J73" s="28" t="n"/>
      <c r="K73" s="28" t="n"/>
      <c r="L73" s="28" t="n"/>
      <c r="M73" s="28" t="n"/>
      <c r="N73" s="28" t="n"/>
      <c r="O73" s="28" t="n"/>
      <c r="P73" s="28" t="n"/>
      <c r="Q73" s="29">
        <f>IFERROR(IF(A73="","",SUM(G73:O73)),"")</f>
        <v/>
      </c>
      <c r="R73" s="29">
        <f>IFERROR(IF(A73="","",Q73-P73),"")</f>
        <v/>
      </c>
      <c r="S73" s="28" t="n"/>
      <c r="T73" s="29">
        <f>IFERROR(IF(A73="","",R73-S73),"")</f>
        <v/>
      </c>
      <c r="U73" s="43">
        <f>IFERROR(IF(A73="","",T73/S73),"")</f>
        <v/>
      </c>
      <c r="V73" s="28" t="n"/>
      <c r="W73" s="29">
        <f>IFERROR(IF(A73="","",R73-V73),"")</f>
        <v/>
      </c>
      <c r="X73" s="43">
        <f>IFERROR(IF(A73="","",W73/V73),"")</f>
        <v/>
      </c>
      <c r="Y73" s="43">
        <f>IFERROR(IF(A73="","",E73/D73),"")</f>
        <v/>
      </c>
      <c r="Z73" s="29">
        <f>IFERROR(IF(A73="","",G73/E73),"")</f>
        <v/>
      </c>
      <c r="AA73" s="29">
        <f>IFERROR(IF(A73="","",G73/D73),"")</f>
        <v/>
      </c>
      <c r="AB73" s="29">
        <f>IFERROR(IF(A73="","",R73/D73),"")</f>
        <v/>
      </c>
      <c r="AC73" s="26">
        <f>IFERROR(IF(A73="","",IF(Y73&gt;='Setup &amp; Instructions'!$B$5,"On or Above Target","Below Target")),"")</f>
        <v/>
      </c>
      <c r="AD73" s="5" t="n"/>
      <c r="AE73" s="31" t="n"/>
      <c r="AF73" s="31" t="n"/>
      <c r="AG73" s="32">
        <f>IFERROR(IF(A73="","",IF(COUNTIF($A$4:$A$253,A73)&gt;1,"Duplicate date",IF(E73&gt;D73,"Rooms sold exceed available rooms",IF(D73&gt;'Setup &amp; Instructions'!$B$4,"Available rooms exceed property maximum",IF(R73&lt;0,"Net revenue is negative",IF(S73="","Missing budget revenue",IF(V73="","Missing prior-year revenue",IF(C73="","Missing reporting status",IF(AND(C73="Final",A73&gt;TODAY()),"Future date marked final",IF(P73&gt;Q73,"Discounts and refunds exceed gross revenue",IF(AND(C73="Open",TODAY()-A73&gt;'Setup &amp; Instructions'!$B$9),"Open report requires follow-up","OK"))))))))))),"")</f>
        <v/>
      </c>
    </row>
    <row r="74">
      <c r="A74" s="38" t="n"/>
      <c r="B74" s="26">
        <f>IFERROR(IF(A74="","",VLOOKUP(WEEKDAY(A74,2),'Setup &amp; Instructions'!$G$4:$H$10,2,0)),"")</f>
        <v/>
      </c>
      <c r="C74" s="5" t="n"/>
      <c r="D74" s="27" t="n"/>
      <c r="E74" s="27" t="n"/>
      <c r="F74" s="27" t="n"/>
      <c r="G74" s="28" t="n"/>
      <c r="H74" s="28" t="n"/>
      <c r="I74" s="28" t="n"/>
      <c r="J74" s="28" t="n"/>
      <c r="K74" s="28" t="n"/>
      <c r="L74" s="28" t="n"/>
      <c r="M74" s="28" t="n"/>
      <c r="N74" s="28" t="n"/>
      <c r="O74" s="28" t="n"/>
      <c r="P74" s="28" t="n"/>
      <c r="Q74" s="29">
        <f>IFERROR(IF(A74="","",SUM(G74:O74)),"")</f>
        <v/>
      </c>
      <c r="R74" s="29">
        <f>IFERROR(IF(A74="","",Q74-P74),"")</f>
        <v/>
      </c>
      <c r="S74" s="28" t="n"/>
      <c r="T74" s="29">
        <f>IFERROR(IF(A74="","",R74-S74),"")</f>
        <v/>
      </c>
      <c r="U74" s="43">
        <f>IFERROR(IF(A74="","",T74/S74),"")</f>
        <v/>
      </c>
      <c r="V74" s="28" t="n"/>
      <c r="W74" s="29">
        <f>IFERROR(IF(A74="","",R74-V74),"")</f>
        <v/>
      </c>
      <c r="X74" s="43">
        <f>IFERROR(IF(A74="","",W74/V74),"")</f>
        <v/>
      </c>
      <c r="Y74" s="43">
        <f>IFERROR(IF(A74="","",E74/D74),"")</f>
        <v/>
      </c>
      <c r="Z74" s="29">
        <f>IFERROR(IF(A74="","",G74/E74),"")</f>
        <v/>
      </c>
      <c r="AA74" s="29">
        <f>IFERROR(IF(A74="","",G74/D74),"")</f>
        <v/>
      </c>
      <c r="AB74" s="29">
        <f>IFERROR(IF(A74="","",R74/D74),"")</f>
        <v/>
      </c>
      <c r="AC74" s="26">
        <f>IFERROR(IF(A74="","",IF(Y74&gt;='Setup &amp; Instructions'!$B$5,"On or Above Target","Below Target")),"")</f>
        <v/>
      </c>
      <c r="AD74" s="5" t="n"/>
      <c r="AE74" s="31" t="n"/>
      <c r="AF74" s="31" t="n"/>
      <c r="AG74" s="32">
        <f>IFERROR(IF(A74="","",IF(COUNTIF($A$4:$A$253,A74)&gt;1,"Duplicate date",IF(E74&gt;D74,"Rooms sold exceed available rooms",IF(D74&gt;'Setup &amp; Instructions'!$B$4,"Available rooms exceed property maximum",IF(R74&lt;0,"Net revenue is negative",IF(S74="","Missing budget revenue",IF(V74="","Missing prior-year revenue",IF(C74="","Missing reporting status",IF(AND(C74="Final",A74&gt;TODAY()),"Future date marked final",IF(P74&gt;Q74,"Discounts and refunds exceed gross revenue",IF(AND(C74="Open",TODAY()-A74&gt;'Setup &amp; Instructions'!$B$9),"Open report requires follow-up","OK"))))))))))),"")</f>
        <v/>
      </c>
    </row>
    <row r="75">
      <c r="A75" s="38" t="n"/>
      <c r="B75" s="26">
        <f>IFERROR(IF(A75="","",VLOOKUP(WEEKDAY(A75,2),'Setup &amp; Instructions'!$G$4:$H$10,2,0)),"")</f>
        <v/>
      </c>
      <c r="C75" s="5" t="n"/>
      <c r="D75" s="27" t="n"/>
      <c r="E75" s="27" t="n"/>
      <c r="F75" s="27" t="n"/>
      <c r="G75" s="28" t="n"/>
      <c r="H75" s="28" t="n"/>
      <c r="I75" s="28" t="n"/>
      <c r="J75" s="28" t="n"/>
      <c r="K75" s="28" t="n"/>
      <c r="L75" s="28" t="n"/>
      <c r="M75" s="28" t="n"/>
      <c r="N75" s="28" t="n"/>
      <c r="O75" s="28" t="n"/>
      <c r="P75" s="28" t="n"/>
      <c r="Q75" s="29">
        <f>IFERROR(IF(A75="","",SUM(G75:O75)),"")</f>
        <v/>
      </c>
      <c r="R75" s="29">
        <f>IFERROR(IF(A75="","",Q75-P75),"")</f>
        <v/>
      </c>
      <c r="S75" s="28" t="n"/>
      <c r="T75" s="29">
        <f>IFERROR(IF(A75="","",R75-S75),"")</f>
        <v/>
      </c>
      <c r="U75" s="43">
        <f>IFERROR(IF(A75="","",T75/S75),"")</f>
        <v/>
      </c>
      <c r="V75" s="28" t="n"/>
      <c r="W75" s="29">
        <f>IFERROR(IF(A75="","",R75-V75),"")</f>
        <v/>
      </c>
      <c r="X75" s="43">
        <f>IFERROR(IF(A75="","",W75/V75),"")</f>
        <v/>
      </c>
      <c r="Y75" s="43">
        <f>IFERROR(IF(A75="","",E75/D75),"")</f>
        <v/>
      </c>
      <c r="Z75" s="29">
        <f>IFERROR(IF(A75="","",G75/E75),"")</f>
        <v/>
      </c>
      <c r="AA75" s="29">
        <f>IFERROR(IF(A75="","",G75/D75),"")</f>
        <v/>
      </c>
      <c r="AB75" s="29">
        <f>IFERROR(IF(A75="","",R75/D75),"")</f>
        <v/>
      </c>
      <c r="AC75" s="26">
        <f>IFERROR(IF(A75="","",IF(Y75&gt;='Setup &amp; Instructions'!$B$5,"On or Above Target","Below Target")),"")</f>
        <v/>
      </c>
      <c r="AD75" s="5" t="n"/>
      <c r="AE75" s="31" t="n"/>
      <c r="AF75" s="31" t="n"/>
      <c r="AG75" s="32">
        <f>IFERROR(IF(A75="","",IF(COUNTIF($A$4:$A$253,A75)&gt;1,"Duplicate date",IF(E75&gt;D75,"Rooms sold exceed available rooms",IF(D75&gt;'Setup &amp; Instructions'!$B$4,"Available rooms exceed property maximum",IF(R75&lt;0,"Net revenue is negative",IF(S75="","Missing budget revenue",IF(V75="","Missing prior-year revenue",IF(C75="","Missing reporting status",IF(AND(C75="Final",A75&gt;TODAY()),"Future date marked final",IF(P75&gt;Q75,"Discounts and refunds exceed gross revenue",IF(AND(C75="Open",TODAY()-A75&gt;'Setup &amp; Instructions'!$B$9),"Open report requires follow-up","OK"))))))))))),"")</f>
        <v/>
      </c>
    </row>
    <row r="76">
      <c r="A76" s="38" t="n"/>
      <c r="B76" s="26">
        <f>IFERROR(IF(A76="","",VLOOKUP(WEEKDAY(A76,2),'Setup &amp; Instructions'!$G$4:$H$10,2,0)),"")</f>
        <v/>
      </c>
      <c r="C76" s="5" t="n"/>
      <c r="D76" s="27" t="n"/>
      <c r="E76" s="27" t="n"/>
      <c r="F76" s="27" t="n"/>
      <c r="G76" s="28" t="n"/>
      <c r="H76" s="28" t="n"/>
      <c r="I76" s="28" t="n"/>
      <c r="J76" s="28" t="n"/>
      <c r="K76" s="28" t="n"/>
      <c r="L76" s="28" t="n"/>
      <c r="M76" s="28" t="n"/>
      <c r="N76" s="28" t="n"/>
      <c r="O76" s="28" t="n"/>
      <c r="P76" s="28" t="n"/>
      <c r="Q76" s="29">
        <f>IFERROR(IF(A76="","",SUM(G76:O76)),"")</f>
        <v/>
      </c>
      <c r="R76" s="29">
        <f>IFERROR(IF(A76="","",Q76-P76),"")</f>
        <v/>
      </c>
      <c r="S76" s="28" t="n"/>
      <c r="T76" s="29">
        <f>IFERROR(IF(A76="","",R76-S76),"")</f>
        <v/>
      </c>
      <c r="U76" s="43">
        <f>IFERROR(IF(A76="","",T76/S76),"")</f>
        <v/>
      </c>
      <c r="V76" s="28" t="n"/>
      <c r="W76" s="29">
        <f>IFERROR(IF(A76="","",R76-V76),"")</f>
        <v/>
      </c>
      <c r="X76" s="43">
        <f>IFERROR(IF(A76="","",W76/V76),"")</f>
        <v/>
      </c>
      <c r="Y76" s="43">
        <f>IFERROR(IF(A76="","",E76/D76),"")</f>
        <v/>
      </c>
      <c r="Z76" s="29">
        <f>IFERROR(IF(A76="","",G76/E76),"")</f>
        <v/>
      </c>
      <c r="AA76" s="29">
        <f>IFERROR(IF(A76="","",G76/D76),"")</f>
        <v/>
      </c>
      <c r="AB76" s="29">
        <f>IFERROR(IF(A76="","",R76/D76),"")</f>
        <v/>
      </c>
      <c r="AC76" s="26">
        <f>IFERROR(IF(A76="","",IF(Y76&gt;='Setup &amp; Instructions'!$B$5,"On or Above Target","Below Target")),"")</f>
        <v/>
      </c>
      <c r="AD76" s="5" t="n"/>
      <c r="AE76" s="31" t="n"/>
      <c r="AF76" s="31" t="n"/>
      <c r="AG76" s="32">
        <f>IFERROR(IF(A76="","",IF(COUNTIF($A$4:$A$253,A76)&gt;1,"Duplicate date",IF(E76&gt;D76,"Rooms sold exceed available rooms",IF(D76&gt;'Setup &amp; Instructions'!$B$4,"Available rooms exceed property maximum",IF(R76&lt;0,"Net revenue is negative",IF(S76="","Missing budget revenue",IF(V76="","Missing prior-year revenue",IF(C76="","Missing reporting status",IF(AND(C76="Final",A76&gt;TODAY()),"Future date marked final",IF(P76&gt;Q76,"Discounts and refunds exceed gross revenue",IF(AND(C76="Open",TODAY()-A76&gt;'Setup &amp; Instructions'!$B$9),"Open report requires follow-up","OK"))))))))))),"")</f>
        <v/>
      </c>
    </row>
    <row r="77">
      <c r="A77" s="38" t="n"/>
      <c r="B77" s="26">
        <f>IFERROR(IF(A77="","",VLOOKUP(WEEKDAY(A77,2),'Setup &amp; Instructions'!$G$4:$H$10,2,0)),"")</f>
        <v/>
      </c>
      <c r="C77" s="5" t="n"/>
      <c r="D77" s="27" t="n"/>
      <c r="E77" s="27" t="n"/>
      <c r="F77" s="27" t="n"/>
      <c r="G77" s="28" t="n"/>
      <c r="H77" s="28" t="n"/>
      <c r="I77" s="28" t="n"/>
      <c r="J77" s="28" t="n"/>
      <c r="K77" s="28" t="n"/>
      <c r="L77" s="28" t="n"/>
      <c r="M77" s="28" t="n"/>
      <c r="N77" s="28" t="n"/>
      <c r="O77" s="28" t="n"/>
      <c r="P77" s="28" t="n"/>
      <c r="Q77" s="29">
        <f>IFERROR(IF(A77="","",SUM(G77:O77)),"")</f>
        <v/>
      </c>
      <c r="R77" s="29">
        <f>IFERROR(IF(A77="","",Q77-P77),"")</f>
        <v/>
      </c>
      <c r="S77" s="28" t="n"/>
      <c r="T77" s="29">
        <f>IFERROR(IF(A77="","",R77-S77),"")</f>
        <v/>
      </c>
      <c r="U77" s="43">
        <f>IFERROR(IF(A77="","",T77/S77),"")</f>
        <v/>
      </c>
      <c r="V77" s="28" t="n"/>
      <c r="W77" s="29">
        <f>IFERROR(IF(A77="","",R77-V77),"")</f>
        <v/>
      </c>
      <c r="X77" s="43">
        <f>IFERROR(IF(A77="","",W77/V77),"")</f>
        <v/>
      </c>
      <c r="Y77" s="43">
        <f>IFERROR(IF(A77="","",E77/D77),"")</f>
        <v/>
      </c>
      <c r="Z77" s="29">
        <f>IFERROR(IF(A77="","",G77/E77),"")</f>
        <v/>
      </c>
      <c r="AA77" s="29">
        <f>IFERROR(IF(A77="","",G77/D77),"")</f>
        <v/>
      </c>
      <c r="AB77" s="29">
        <f>IFERROR(IF(A77="","",R77/D77),"")</f>
        <v/>
      </c>
      <c r="AC77" s="26">
        <f>IFERROR(IF(A77="","",IF(Y77&gt;='Setup &amp; Instructions'!$B$5,"On or Above Target","Below Target")),"")</f>
        <v/>
      </c>
      <c r="AD77" s="5" t="n"/>
      <c r="AE77" s="31" t="n"/>
      <c r="AF77" s="31" t="n"/>
      <c r="AG77" s="32">
        <f>IFERROR(IF(A77="","",IF(COUNTIF($A$4:$A$253,A77)&gt;1,"Duplicate date",IF(E77&gt;D77,"Rooms sold exceed available rooms",IF(D77&gt;'Setup &amp; Instructions'!$B$4,"Available rooms exceed property maximum",IF(R77&lt;0,"Net revenue is negative",IF(S77="","Missing budget revenue",IF(V77="","Missing prior-year revenue",IF(C77="","Missing reporting status",IF(AND(C77="Final",A77&gt;TODAY()),"Future date marked final",IF(P77&gt;Q77,"Discounts and refunds exceed gross revenue",IF(AND(C77="Open",TODAY()-A77&gt;'Setup &amp; Instructions'!$B$9),"Open report requires follow-up","OK"))))))))))),"")</f>
        <v/>
      </c>
    </row>
    <row r="78">
      <c r="A78" s="38" t="n"/>
      <c r="B78" s="26">
        <f>IFERROR(IF(A78="","",VLOOKUP(WEEKDAY(A78,2),'Setup &amp; Instructions'!$G$4:$H$10,2,0)),"")</f>
        <v/>
      </c>
      <c r="C78" s="5" t="n"/>
      <c r="D78" s="27" t="n"/>
      <c r="E78" s="27" t="n"/>
      <c r="F78" s="27" t="n"/>
      <c r="G78" s="28" t="n"/>
      <c r="H78" s="28" t="n"/>
      <c r="I78" s="28" t="n"/>
      <c r="J78" s="28" t="n"/>
      <c r="K78" s="28" t="n"/>
      <c r="L78" s="28" t="n"/>
      <c r="M78" s="28" t="n"/>
      <c r="N78" s="28" t="n"/>
      <c r="O78" s="28" t="n"/>
      <c r="P78" s="28" t="n"/>
      <c r="Q78" s="29">
        <f>IFERROR(IF(A78="","",SUM(G78:O78)),"")</f>
        <v/>
      </c>
      <c r="R78" s="29">
        <f>IFERROR(IF(A78="","",Q78-P78),"")</f>
        <v/>
      </c>
      <c r="S78" s="28" t="n"/>
      <c r="T78" s="29">
        <f>IFERROR(IF(A78="","",R78-S78),"")</f>
        <v/>
      </c>
      <c r="U78" s="43">
        <f>IFERROR(IF(A78="","",T78/S78),"")</f>
        <v/>
      </c>
      <c r="V78" s="28" t="n"/>
      <c r="W78" s="29">
        <f>IFERROR(IF(A78="","",R78-V78),"")</f>
        <v/>
      </c>
      <c r="X78" s="43">
        <f>IFERROR(IF(A78="","",W78/V78),"")</f>
        <v/>
      </c>
      <c r="Y78" s="43">
        <f>IFERROR(IF(A78="","",E78/D78),"")</f>
        <v/>
      </c>
      <c r="Z78" s="29">
        <f>IFERROR(IF(A78="","",G78/E78),"")</f>
        <v/>
      </c>
      <c r="AA78" s="29">
        <f>IFERROR(IF(A78="","",G78/D78),"")</f>
        <v/>
      </c>
      <c r="AB78" s="29">
        <f>IFERROR(IF(A78="","",R78/D78),"")</f>
        <v/>
      </c>
      <c r="AC78" s="26">
        <f>IFERROR(IF(A78="","",IF(Y78&gt;='Setup &amp; Instructions'!$B$5,"On or Above Target","Below Target")),"")</f>
        <v/>
      </c>
      <c r="AD78" s="5" t="n"/>
      <c r="AE78" s="31" t="n"/>
      <c r="AF78" s="31" t="n"/>
      <c r="AG78" s="32">
        <f>IFERROR(IF(A78="","",IF(COUNTIF($A$4:$A$253,A78)&gt;1,"Duplicate date",IF(E78&gt;D78,"Rooms sold exceed available rooms",IF(D78&gt;'Setup &amp; Instructions'!$B$4,"Available rooms exceed property maximum",IF(R78&lt;0,"Net revenue is negative",IF(S78="","Missing budget revenue",IF(V78="","Missing prior-year revenue",IF(C78="","Missing reporting status",IF(AND(C78="Final",A78&gt;TODAY()),"Future date marked final",IF(P78&gt;Q78,"Discounts and refunds exceed gross revenue",IF(AND(C78="Open",TODAY()-A78&gt;'Setup &amp; Instructions'!$B$9),"Open report requires follow-up","OK"))))))))))),"")</f>
        <v/>
      </c>
    </row>
    <row r="79">
      <c r="A79" s="38" t="n"/>
      <c r="B79" s="26">
        <f>IFERROR(IF(A79="","",VLOOKUP(WEEKDAY(A79,2),'Setup &amp; Instructions'!$G$4:$H$10,2,0)),"")</f>
        <v/>
      </c>
      <c r="C79" s="5" t="n"/>
      <c r="D79" s="27" t="n"/>
      <c r="E79" s="27" t="n"/>
      <c r="F79" s="27" t="n"/>
      <c r="G79" s="28" t="n"/>
      <c r="H79" s="28" t="n"/>
      <c r="I79" s="28" t="n"/>
      <c r="J79" s="28" t="n"/>
      <c r="K79" s="28" t="n"/>
      <c r="L79" s="28" t="n"/>
      <c r="M79" s="28" t="n"/>
      <c r="N79" s="28" t="n"/>
      <c r="O79" s="28" t="n"/>
      <c r="P79" s="28" t="n"/>
      <c r="Q79" s="29">
        <f>IFERROR(IF(A79="","",SUM(G79:O79)),"")</f>
        <v/>
      </c>
      <c r="R79" s="29">
        <f>IFERROR(IF(A79="","",Q79-P79),"")</f>
        <v/>
      </c>
      <c r="S79" s="28" t="n"/>
      <c r="T79" s="29">
        <f>IFERROR(IF(A79="","",R79-S79),"")</f>
        <v/>
      </c>
      <c r="U79" s="43">
        <f>IFERROR(IF(A79="","",T79/S79),"")</f>
        <v/>
      </c>
      <c r="V79" s="28" t="n"/>
      <c r="W79" s="29">
        <f>IFERROR(IF(A79="","",R79-V79),"")</f>
        <v/>
      </c>
      <c r="X79" s="43">
        <f>IFERROR(IF(A79="","",W79/V79),"")</f>
        <v/>
      </c>
      <c r="Y79" s="43">
        <f>IFERROR(IF(A79="","",E79/D79),"")</f>
        <v/>
      </c>
      <c r="Z79" s="29">
        <f>IFERROR(IF(A79="","",G79/E79),"")</f>
        <v/>
      </c>
      <c r="AA79" s="29">
        <f>IFERROR(IF(A79="","",G79/D79),"")</f>
        <v/>
      </c>
      <c r="AB79" s="29">
        <f>IFERROR(IF(A79="","",R79/D79),"")</f>
        <v/>
      </c>
      <c r="AC79" s="26">
        <f>IFERROR(IF(A79="","",IF(Y79&gt;='Setup &amp; Instructions'!$B$5,"On or Above Target","Below Target")),"")</f>
        <v/>
      </c>
      <c r="AD79" s="5" t="n"/>
      <c r="AE79" s="31" t="n"/>
      <c r="AF79" s="31" t="n"/>
      <c r="AG79" s="32">
        <f>IFERROR(IF(A79="","",IF(COUNTIF($A$4:$A$253,A79)&gt;1,"Duplicate date",IF(E79&gt;D79,"Rooms sold exceed available rooms",IF(D79&gt;'Setup &amp; Instructions'!$B$4,"Available rooms exceed property maximum",IF(R79&lt;0,"Net revenue is negative",IF(S79="","Missing budget revenue",IF(V79="","Missing prior-year revenue",IF(C79="","Missing reporting status",IF(AND(C79="Final",A79&gt;TODAY()),"Future date marked final",IF(P79&gt;Q79,"Discounts and refunds exceed gross revenue",IF(AND(C79="Open",TODAY()-A79&gt;'Setup &amp; Instructions'!$B$9),"Open report requires follow-up","OK"))))))))))),"")</f>
        <v/>
      </c>
    </row>
    <row r="80">
      <c r="A80" s="38" t="n"/>
      <c r="B80" s="26">
        <f>IFERROR(IF(A80="","",VLOOKUP(WEEKDAY(A80,2),'Setup &amp; Instructions'!$G$4:$H$10,2,0)),"")</f>
        <v/>
      </c>
      <c r="C80" s="5" t="n"/>
      <c r="D80" s="27" t="n"/>
      <c r="E80" s="27" t="n"/>
      <c r="F80" s="27" t="n"/>
      <c r="G80" s="28" t="n"/>
      <c r="H80" s="28" t="n"/>
      <c r="I80" s="28" t="n"/>
      <c r="J80" s="28" t="n"/>
      <c r="K80" s="28" t="n"/>
      <c r="L80" s="28" t="n"/>
      <c r="M80" s="28" t="n"/>
      <c r="N80" s="28" t="n"/>
      <c r="O80" s="28" t="n"/>
      <c r="P80" s="28" t="n"/>
      <c r="Q80" s="29">
        <f>IFERROR(IF(A80="","",SUM(G80:O80)),"")</f>
        <v/>
      </c>
      <c r="R80" s="29">
        <f>IFERROR(IF(A80="","",Q80-P80),"")</f>
        <v/>
      </c>
      <c r="S80" s="28" t="n"/>
      <c r="T80" s="29">
        <f>IFERROR(IF(A80="","",R80-S80),"")</f>
        <v/>
      </c>
      <c r="U80" s="43">
        <f>IFERROR(IF(A80="","",T80/S80),"")</f>
        <v/>
      </c>
      <c r="V80" s="28" t="n"/>
      <c r="W80" s="29">
        <f>IFERROR(IF(A80="","",R80-V80),"")</f>
        <v/>
      </c>
      <c r="X80" s="43">
        <f>IFERROR(IF(A80="","",W80/V80),"")</f>
        <v/>
      </c>
      <c r="Y80" s="43">
        <f>IFERROR(IF(A80="","",E80/D80),"")</f>
        <v/>
      </c>
      <c r="Z80" s="29">
        <f>IFERROR(IF(A80="","",G80/E80),"")</f>
        <v/>
      </c>
      <c r="AA80" s="29">
        <f>IFERROR(IF(A80="","",G80/D80),"")</f>
        <v/>
      </c>
      <c r="AB80" s="29">
        <f>IFERROR(IF(A80="","",R80/D80),"")</f>
        <v/>
      </c>
      <c r="AC80" s="26">
        <f>IFERROR(IF(A80="","",IF(Y80&gt;='Setup &amp; Instructions'!$B$5,"On or Above Target","Below Target")),"")</f>
        <v/>
      </c>
      <c r="AD80" s="5" t="n"/>
      <c r="AE80" s="31" t="n"/>
      <c r="AF80" s="31" t="n"/>
      <c r="AG80" s="32">
        <f>IFERROR(IF(A80="","",IF(COUNTIF($A$4:$A$253,A80)&gt;1,"Duplicate date",IF(E80&gt;D80,"Rooms sold exceed available rooms",IF(D80&gt;'Setup &amp; Instructions'!$B$4,"Available rooms exceed property maximum",IF(R80&lt;0,"Net revenue is negative",IF(S80="","Missing budget revenue",IF(V80="","Missing prior-year revenue",IF(C80="","Missing reporting status",IF(AND(C80="Final",A80&gt;TODAY()),"Future date marked final",IF(P80&gt;Q80,"Discounts and refunds exceed gross revenue",IF(AND(C80="Open",TODAY()-A80&gt;'Setup &amp; Instructions'!$B$9),"Open report requires follow-up","OK"))))))))))),"")</f>
        <v/>
      </c>
    </row>
    <row r="81">
      <c r="A81" s="38" t="n"/>
      <c r="B81" s="26">
        <f>IFERROR(IF(A81="","",VLOOKUP(WEEKDAY(A81,2),'Setup &amp; Instructions'!$G$4:$H$10,2,0)),"")</f>
        <v/>
      </c>
      <c r="C81" s="5" t="n"/>
      <c r="D81" s="27" t="n"/>
      <c r="E81" s="27" t="n"/>
      <c r="F81" s="27" t="n"/>
      <c r="G81" s="28" t="n"/>
      <c r="H81" s="28" t="n"/>
      <c r="I81" s="28" t="n"/>
      <c r="J81" s="28" t="n"/>
      <c r="K81" s="28" t="n"/>
      <c r="L81" s="28" t="n"/>
      <c r="M81" s="28" t="n"/>
      <c r="N81" s="28" t="n"/>
      <c r="O81" s="28" t="n"/>
      <c r="P81" s="28" t="n"/>
      <c r="Q81" s="29">
        <f>IFERROR(IF(A81="","",SUM(G81:O81)),"")</f>
        <v/>
      </c>
      <c r="R81" s="29">
        <f>IFERROR(IF(A81="","",Q81-P81),"")</f>
        <v/>
      </c>
      <c r="S81" s="28" t="n"/>
      <c r="T81" s="29">
        <f>IFERROR(IF(A81="","",R81-S81),"")</f>
        <v/>
      </c>
      <c r="U81" s="43">
        <f>IFERROR(IF(A81="","",T81/S81),"")</f>
        <v/>
      </c>
      <c r="V81" s="28" t="n"/>
      <c r="W81" s="29">
        <f>IFERROR(IF(A81="","",R81-V81),"")</f>
        <v/>
      </c>
      <c r="X81" s="43">
        <f>IFERROR(IF(A81="","",W81/V81),"")</f>
        <v/>
      </c>
      <c r="Y81" s="43">
        <f>IFERROR(IF(A81="","",E81/D81),"")</f>
        <v/>
      </c>
      <c r="Z81" s="29">
        <f>IFERROR(IF(A81="","",G81/E81),"")</f>
        <v/>
      </c>
      <c r="AA81" s="29">
        <f>IFERROR(IF(A81="","",G81/D81),"")</f>
        <v/>
      </c>
      <c r="AB81" s="29">
        <f>IFERROR(IF(A81="","",R81/D81),"")</f>
        <v/>
      </c>
      <c r="AC81" s="26">
        <f>IFERROR(IF(A81="","",IF(Y81&gt;='Setup &amp; Instructions'!$B$5,"On or Above Target","Below Target")),"")</f>
        <v/>
      </c>
      <c r="AD81" s="5" t="n"/>
      <c r="AE81" s="31" t="n"/>
      <c r="AF81" s="31" t="n"/>
      <c r="AG81" s="32">
        <f>IFERROR(IF(A81="","",IF(COUNTIF($A$4:$A$253,A81)&gt;1,"Duplicate date",IF(E81&gt;D81,"Rooms sold exceed available rooms",IF(D81&gt;'Setup &amp; Instructions'!$B$4,"Available rooms exceed property maximum",IF(R81&lt;0,"Net revenue is negative",IF(S81="","Missing budget revenue",IF(V81="","Missing prior-year revenue",IF(C81="","Missing reporting status",IF(AND(C81="Final",A81&gt;TODAY()),"Future date marked final",IF(P81&gt;Q81,"Discounts and refunds exceed gross revenue",IF(AND(C81="Open",TODAY()-A81&gt;'Setup &amp; Instructions'!$B$9),"Open report requires follow-up","OK"))))))))))),"")</f>
        <v/>
      </c>
    </row>
    <row r="82">
      <c r="A82" s="38" t="n"/>
      <c r="B82" s="26">
        <f>IFERROR(IF(A82="","",VLOOKUP(WEEKDAY(A82,2),'Setup &amp; Instructions'!$G$4:$H$10,2,0)),"")</f>
        <v/>
      </c>
      <c r="C82" s="5" t="n"/>
      <c r="D82" s="27" t="n"/>
      <c r="E82" s="27" t="n"/>
      <c r="F82" s="27" t="n"/>
      <c r="G82" s="28" t="n"/>
      <c r="H82" s="28" t="n"/>
      <c r="I82" s="28" t="n"/>
      <c r="J82" s="28" t="n"/>
      <c r="K82" s="28" t="n"/>
      <c r="L82" s="28" t="n"/>
      <c r="M82" s="28" t="n"/>
      <c r="N82" s="28" t="n"/>
      <c r="O82" s="28" t="n"/>
      <c r="P82" s="28" t="n"/>
      <c r="Q82" s="29">
        <f>IFERROR(IF(A82="","",SUM(G82:O82)),"")</f>
        <v/>
      </c>
      <c r="R82" s="29">
        <f>IFERROR(IF(A82="","",Q82-P82),"")</f>
        <v/>
      </c>
      <c r="S82" s="28" t="n"/>
      <c r="T82" s="29">
        <f>IFERROR(IF(A82="","",R82-S82),"")</f>
        <v/>
      </c>
      <c r="U82" s="43">
        <f>IFERROR(IF(A82="","",T82/S82),"")</f>
        <v/>
      </c>
      <c r="V82" s="28" t="n"/>
      <c r="W82" s="29">
        <f>IFERROR(IF(A82="","",R82-V82),"")</f>
        <v/>
      </c>
      <c r="X82" s="43">
        <f>IFERROR(IF(A82="","",W82/V82),"")</f>
        <v/>
      </c>
      <c r="Y82" s="43">
        <f>IFERROR(IF(A82="","",E82/D82),"")</f>
        <v/>
      </c>
      <c r="Z82" s="29">
        <f>IFERROR(IF(A82="","",G82/E82),"")</f>
        <v/>
      </c>
      <c r="AA82" s="29">
        <f>IFERROR(IF(A82="","",G82/D82),"")</f>
        <v/>
      </c>
      <c r="AB82" s="29">
        <f>IFERROR(IF(A82="","",R82/D82),"")</f>
        <v/>
      </c>
      <c r="AC82" s="26">
        <f>IFERROR(IF(A82="","",IF(Y82&gt;='Setup &amp; Instructions'!$B$5,"On or Above Target","Below Target")),"")</f>
        <v/>
      </c>
      <c r="AD82" s="5" t="n"/>
      <c r="AE82" s="31" t="n"/>
      <c r="AF82" s="31" t="n"/>
      <c r="AG82" s="32">
        <f>IFERROR(IF(A82="","",IF(COUNTIF($A$4:$A$253,A82)&gt;1,"Duplicate date",IF(E82&gt;D82,"Rooms sold exceed available rooms",IF(D82&gt;'Setup &amp; Instructions'!$B$4,"Available rooms exceed property maximum",IF(R82&lt;0,"Net revenue is negative",IF(S82="","Missing budget revenue",IF(V82="","Missing prior-year revenue",IF(C82="","Missing reporting status",IF(AND(C82="Final",A82&gt;TODAY()),"Future date marked final",IF(P82&gt;Q82,"Discounts and refunds exceed gross revenue",IF(AND(C82="Open",TODAY()-A82&gt;'Setup &amp; Instructions'!$B$9),"Open report requires follow-up","OK"))))))))))),"")</f>
        <v/>
      </c>
    </row>
    <row r="83">
      <c r="A83" s="38" t="n"/>
      <c r="B83" s="26">
        <f>IFERROR(IF(A83="","",VLOOKUP(WEEKDAY(A83,2),'Setup &amp; Instructions'!$G$4:$H$10,2,0)),"")</f>
        <v/>
      </c>
      <c r="C83" s="5" t="n"/>
      <c r="D83" s="27" t="n"/>
      <c r="E83" s="27" t="n"/>
      <c r="F83" s="27" t="n"/>
      <c r="G83" s="28" t="n"/>
      <c r="H83" s="28" t="n"/>
      <c r="I83" s="28" t="n"/>
      <c r="J83" s="28" t="n"/>
      <c r="K83" s="28" t="n"/>
      <c r="L83" s="28" t="n"/>
      <c r="M83" s="28" t="n"/>
      <c r="N83" s="28" t="n"/>
      <c r="O83" s="28" t="n"/>
      <c r="P83" s="28" t="n"/>
      <c r="Q83" s="29">
        <f>IFERROR(IF(A83="","",SUM(G83:O83)),"")</f>
        <v/>
      </c>
      <c r="R83" s="29">
        <f>IFERROR(IF(A83="","",Q83-P83),"")</f>
        <v/>
      </c>
      <c r="S83" s="28" t="n"/>
      <c r="T83" s="29">
        <f>IFERROR(IF(A83="","",R83-S83),"")</f>
        <v/>
      </c>
      <c r="U83" s="43">
        <f>IFERROR(IF(A83="","",T83/S83),"")</f>
        <v/>
      </c>
      <c r="V83" s="28" t="n"/>
      <c r="W83" s="29">
        <f>IFERROR(IF(A83="","",R83-V83),"")</f>
        <v/>
      </c>
      <c r="X83" s="43">
        <f>IFERROR(IF(A83="","",W83/V83),"")</f>
        <v/>
      </c>
      <c r="Y83" s="43">
        <f>IFERROR(IF(A83="","",E83/D83),"")</f>
        <v/>
      </c>
      <c r="Z83" s="29">
        <f>IFERROR(IF(A83="","",G83/E83),"")</f>
        <v/>
      </c>
      <c r="AA83" s="29">
        <f>IFERROR(IF(A83="","",G83/D83),"")</f>
        <v/>
      </c>
      <c r="AB83" s="29">
        <f>IFERROR(IF(A83="","",R83/D83),"")</f>
        <v/>
      </c>
      <c r="AC83" s="26">
        <f>IFERROR(IF(A83="","",IF(Y83&gt;='Setup &amp; Instructions'!$B$5,"On or Above Target","Below Target")),"")</f>
        <v/>
      </c>
      <c r="AD83" s="5" t="n"/>
      <c r="AE83" s="31" t="n"/>
      <c r="AF83" s="31" t="n"/>
      <c r="AG83" s="32">
        <f>IFERROR(IF(A83="","",IF(COUNTIF($A$4:$A$253,A83)&gt;1,"Duplicate date",IF(E83&gt;D83,"Rooms sold exceed available rooms",IF(D83&gt;'Setup &amp; Instructions'!$B$4,"Available rooms exceed property maximum",IF(R83&lt;0,"Net revenue is negative",IF(S83="","Missing budget revenue",IF(V83="","Missing prior-year revenue",IF(C83="","Missing reporting status",IF(AND(C83="Final",A83&gt;TODAY()),"Future date marked final",IF(P83&gt;Q83,"Discounts and refunds exceed gross revenue",IF(AND(C83="Open",TODAY()-A83&gt;'Setup &amp; Instructions'!$B$9),"Open report requires follow-up","OK"))))))))))),"")</f>
        <v/>
      </c>
    </row>
    <row r="84">
      <c r="A84" s="38" t="n"/>
      <c r="B84" s="26">
        <f>IFERROR(IF(A84="","",VLOOKUP(WEEKDAY(A84,2),'Setup &amp; Instructions'!$G$4:$H$10,2,0)),"")</f>
        <v/>
      </c>
      <c r="C84" s="5" t="n"/>
      <c r="D84" s="27" t="n"/>
      <c r="E84" s="27" t="n"/>
      <c r="F84" s="27" t="n"/>
      <c r="G84" s="28" t="n"/>
      <c r="H84" s="28" t="n"/>
      <c r="I84" s="28" t="n"/>
      <c r="J84" s="28" t="n"/>
      <c r="K84" s="28" t="n"/>
      <c r="L84" s="28" t="n"/>
      <c r="M84" s="28" t="n"/>
      <c r="N84" s="28" t="n"/>
      <c r="O84" s="28" t="n"/>
      <c r="P84" s="28" t="n"/>
      <c r="Q84" s="29">
        <f>IFERROR(IF(A84="","",SUM(G84:O84)),"")</f>
        <v/>
      </c>
      <c r="R84" s="29">
        <f>IFERROR(IF(A84="","",Q84-P84),"")</f>
        <v/>
      </c>
      <c r="S84" s="28" t="n"/>
      <c r="T84" s="29">
        <f>IFERROR(IF(A84="","",R84-S84),"")</f>
        <v/>
      </c>
      <c r="U84" s="43">
        <f>IFERROR(IF(A84="","",T84/S84),"")</f>
        <v/>
      </c>
      <c r="V84" s="28" t="n"/>
      <c r="W84" s="29">
        <f>IFERROR(IF(A84="","",R84-V84),"")</f>
        <v/>
      </c>
      <c r="X84" s="43">
        <f>IFERROR(IF(A84="","",W84/V84),"")</f>
        <v/>
      </c>
      <c r="Y84" s="43">
        <f>IFERROR(IF(A84="","",E84/D84),"")</f>
        <v/>
      </c>
      <c r="Z84" s="29">
        <f>IFERROR(IF(A84="","",G84/E84),"")</f>
        <v/>
      </c>
      <c r="AA84" s="29">
        <f>IFERROR(IF(A84="","",G84/D84),"")</f>
        <v/>
      </c>
      <c r="AB84" s="29">
        <f>IFERROR(IF(A84="","",R84/D84),"")</f>
        <v/>
      </c>
      <c r="AC84" s="26">
        <f>IFERROR(IF(A84="","",IF(Y84&gt;='Setup &amp; Instructions'!$B$5,"On or Above Target","Below Target")),"")</f>
        <v/>
      </c>
      <c r="AD84" s="5" t="n"/>
      <c r="AE84" s="31" t="n"/>
      <c r="AF84" s="31" t="n"/>
      <c r="AG84" s="32">
        <f>IFERROR(IF(A84="","",IF(COUNTIF($A$4:$A$253,A84)&gt;1,"Duplicate date",IF(E84&gt;D84,"Rooms sold exceed available rooms",IF(D84&gt;'Setup &amp; Instructions'!$B$4,"Available rooms exceed property maximum",IF(R84&lt;0,"Net revenue is negative",IF(S84="","Missing budget revenue",IF(V84="","Missing prior-year revenue",IF(C84="","Missing reporting status",IF(AND(C84="Final",A84&gt;TODAY()),"Future date marked final",IF(P84&gt;Q84,"Discounts and refunds exceed gross revenue",IF(AND(C84="Open",TODAY()-A84&gt;'Setup &amp; Instructions'!$B$9),"Open report requires follow-up","OK"))))))))))),"")</f>
        <v/>
      </c>
    </row>
    <row r="85">
      <c r="A85" s="38" t="n"/>
      <c r="B85" s="26">
        <f>IFERROR(IF(A85="","",VLOOKUP(WEEKDAY(A85,2),'Setup &amp; Instructions'!$G$4:$H$10,2,0)),"")</f>
        <v/>
      </c>
      <c r="C85" s="5" t="n"/>
      <c r="D85" s="27" t="n"/>
      <c r="E85" s="27" t="n"/>
      <c r="F85" s="27" t="n"/>
      <c r="G85" s="28" t="n"/>
      <c r="H85" s="28" t="n"/>
      <c r="I85" s="28" t="n"/>
      <c r="J85" s="28" t="n"/>
      <c r="K85" s="28" t="n"/>
      <c r="L85" s="28" t="n"/>
      <c r="M85" s="28" t="n"/>
      <c r="N85" s="28" t="n"/>
      <c r="O85" s="28" t="n"/>
      <c r="P85" s="28" t="n"/>
      <c r="Q85" s="29">
        <f>IFERROR(IF(A85="","",SUM(G85:O85)),"")</f>
        <v/>
      </c>
      <c r="R85" s="29">
        <f>IFERROR(IF(A85="","",Q85-P85),"")</f>
        <v/>
      </c>
      <c r="S85" s="28" t="n"/>
      <c r="T85" s="29">
        <f>IFERROR(IF(A85="","",R85-S85),"")</f>
        <v/>
      </c>
      <c r="U85" s="43">
        <f>IFERROR(IF(A85="","",T85/S85),"")</f>
        <v/>
      </c>
      <c r="V85" s="28" t="n"/>
      <c r="W85" s="29">
        <f>IFERROR(IF(A85="","",R85-V85),"")</f>
        <v/>
      </c>
      <c r="X85" s="43">
        <f>IFERROR(IF(A85="","",W85/V85),"")</f>
        <v/>
      </c>
      <c r="Y85" s="43">
        <f>IFERROR(IF(A85="","",E85/D85),"")</f>
        <v/>
      </c>
      <c r="Z85" s="29">
        <f>IFERROR(IF(A85="","",G85/E85),"")</f>
        <v/>
      </c>
      <c r="AA85" s="29">
        <f>IFERROR(IF(A85="","",G85/D85),"")</f>
        <v/>
      </c>
      <c r="AB85" s="29">
        <f>IFERROR(IF(A85="","",R85/D85),"")</f>
        <v/>
      </c>
      <c r="AC85" s="26">
        <f>IFERROR(IF(A85="","",IF(Y85&gt;='Setup &amp; Instructions'!$B$5,"On or Above Target","Below Target")),"")</f>
        <v/>
      </c>
      <c r="AD85" s="5" t="n"/>
      <c r="AE85" s="31" t="n"/>
      <c r="AF85" s="31" t="n"/>
      <c r="AG85" s="32">
        <f>IFERROR(IF(A85="","",IF(COUNTIF($A$4:$A$253,A85)&gt;1,"Duplicate date",IF(E85&gt;D85,"Rooms sold exceed available rooms",IF(D85&gt;'Setup &amp; Instructions'!$B$4,"Available rooms exceed property maximum",IF(R85&lt;0,"Net revenue is negative",IF(S85="","Missing budget revenue",IF(V85="","Missing prior-year revenue",IF(C85="","Missing reporting status",IF(AND(C85="Final",A85&gt;TODAY()),"Future date marked final",IF(P85&gt;Q85,"Discounts and refunds exceed gross revenue",IF(AND(C85="Open",TODAY()-A85&gt;'Setup &amp; Instructions'!$B$9),"Open report requires follow-up","OK"))))))))))),"")</f>
        <v/>
      </c>
    </row>
    <row r="86">
      <c r="A86" s="38" t="n"/>
      <c r="B86" s="26">
        <f>IFERROR(IF(A86="","",VLOOKUP(WEEKDAY(A86,2),'Setup &amp; Instructions'!$G$4:$H$10,2,0)),"")</f>
        <v/>
      </c>
      <c r="C86" s="5" t="n"/>
      <c r="D86" s="27" t="n"/>
      <c r="E86" s="27" t="n"/>
      <c r="F86" s="27" t="n"/>
      <c r="G86" s="28" t="n"/>
      <c r="H86" s="28" t="n"/>
      <c r="I86" s="28" t="n"/>
      <c r="J86" s="28" t="n"/>
      <c r="K86" s="28" t="n"/>
      <c r="L86" s="28" t="n"/>
      <c r="M86" s="28" t="n"/>
      <c r="N86" s="28" t="n"/>
      <c r="O86" s="28" t="n"/>
      <c r="P86" s="28" t="n"/>
      <c r="Q86" s="29">
        <f>IFERROR(IF(A86="","",SUM(G86:O86)),"")</f>
        <v/>
      </c>
      <c r="R86" s="29">
        <f>IFERROR(IF(A86="","",Q86-P86),"")</f>
        <v/>
      </c>
      <c r="S86" s="28" t="n"/>
      <c r="T86" s="29">
        <f>IFERROR(IF(A86="","",R86-S86),"")</f>
        <v/>
      </c>
      <c r="U86" s="43">
        <f>IFERROR(IF(A86="","",T86/S86),"")</f>
        <v/>
      </c>
      <c r="V86" s="28" t="n"/>
      <c r="W86" s="29">
        <f>IFERROR(IF(A86="","",R86-V86),"")</f>
        <v/>
      </c>
      <c r="X86" s="43">
        <f>IFERROR(IF(A86="","",W86/V86),"")</f>
        <v/>
      </c>
      <c r="Y86" s="43">
        <f>IFERROR(IF(A86="","",E86/D86),"")</f>
        <v/>
      </c>
      <c r="Z86" s="29">
        <f>IFERROR(IF(A86="","",G86/E86),"")</f>
        <v/>
      </c>
      <c r="AA86" s="29">
        <f>IFERROR(IF(A86="","",G86/D86),"")</f>
        <v/>
      </c>
      <c r="AB86" s="29">
        <f>IFERROR(IF(A86="","",R86/D86),"")</f>
        <v/>
      </c>
      <c r="AC86" s="26">
        <f>IFERROR(IF(A86="","",IF(Y86&gt;='Setup &amp; Instructions'!$B$5,"On or Above Target","Below Target")),"")</f>
        <v/>
      </c>
      <c r="AD86" s="5" t="n"/>
      <c r="AE86" s="31" t="n"/>
      <c r="AF86" s="31" t="n"/>
      <c r="AG86" s="32">
        <f>IFERROR(IF(A86="","",IF(COUNTIF($A$4:$A$253,A86)&gt;1,"Duplicate date",IF(E86&gt;D86,"Rooms sold exceed available rooms",IF(D86&gt;'Setup &amp; Instructions'!$B$4,"Available rooms exceed property maximum",IF(R86&lt;0,"Net revenue is negative",IF(S86="","Missing budget revenue",IF(V86="","Missing prior-year revenue",IF(C86="","Missing reporting status",IF(AND(C86="Final",A86&gt;TODAY()),"Future date marked final",IF(P86&gt;Q86,"Discounts and refunds exceed gross revenue",IF(AND(C86="Open",TODAY()-A86&gt;'Setup &amp; Instructions'!$B$9),"Open report requires follow-up","OK"))))))))))),"")</f>
        <v/>
      </c>
    </row>
    <row r="87">
      <c r="A87" s="38" t="n"/>
      <c r="B87" s="26">
        <f>IFERROR(IF(A87="","",VLOOKUP(WEEKDAY(A87,2),'Setup &amp; Instructions'!$G$4:$H$10,2,0)),"")</f>
        <v/>
      </c>
      <c r="C87" s="5" t="n"/>
      <c r="D87" s="27" t="n"/>
      <c r="E87" s="27" t="n"/>
      <c r="F87" s="27" t="n"/>
      <c r="G87" s="28" t="n"/>
      <c r="H87" s="28" t="n"/>
      <c r="I87" s="28" t="n"/>
      <c r="J87" s="28" t="n"/>
      <c r="K87" s="28" t="n"/>
      <c r="L87" s="28" t="n"/>
      <c r="M87" s="28" t="n"/>
      <c r="N87" s="28" t="n"/>
      <c r="O87" s="28" t="n"/>
      <c r="P87" s="28" t="n"/>
      <c r="Q87" s="29">
        <f>IFERROR(IF(A87="","",SUM(G87:O87)),"")</f>
        <v/>
      </c>
      <c r="R87" s="29">
        <f>IFERROR(IF(A87="","",Q87-P87),"")</f>
        <v/>
      </c>
      <c r="S87" s="28" t="n"/>
      <c r="T87" s="29">
        <f>IFERROR(IF(A87="","",R87-S87),"")</f>
        <v/>
      </c>
      <c r="U87" s="43">
        <f>IFERROR(IF(A87="","",T87/S87),"")</f>
        <v/>
      </c>
      <c r="V87" s="28" t="n"/>
      <c r="W87" s="29">
        <f>IFERROR(IF(A87="","",R87-V87),"")</f>
        <v/>
      </c>
      <c r="X87" s="43">
        <f>IFERROR(IF(A87="","",W87/V87),"")</f>
        <v/>
      </c>
      <c r="Y87" s="43">
        <f>IFERROR(IF(A87="","",E87/D87),"")</f>
        <v/>
      </c>
      <c r="Z87" s="29">
        <f>IFERROR(IF(A87="","",G87/E87),"")</f>
        <v/>
      </c>
      <c r="AA87" s="29">
        <f>IFERROR(IF(A87="","",G87/D87),"")</f>
        <v/>
      </c>
      <c r="AB87" s="29">
        <f>IFERROR(IF(A87="","",R87/D87),"")</f>
        <v/>
      </c>
      <c r="AC87" s="26">
        <f>IFERROR(IF(A87="","",IF(Y87&gt;='Setup &amp; Instructions'!$B$5,"On or Above Target","Below Target")),"")</f>
        <v/>
      </c>
      <c r="AD87" s="5" t="n"/>
      <c r="AE87" s="31" t="n"/>
      <c r="AF87" s="31" t="n"/>
      <c r="AG87" s="32">
        <f>IFERROR(IF(A87="","",IF(COUNTIF($A$4:$A$253,A87)&gt;1,"Duplicate date",IF(E87&gt;D87,"Rooms sold exceed available rooms",IF(D87&gt;'Setup &amp; Instructions'!$B$4,"Available rooms exceed property maximum",IF(R87&lt;0,"Net revenue is negative",IF(S87="","Missing budget revenue",IF(V87="","Missing prior-year revenue",IF(C87="","Missing reporting status",IF(AND(C87="Final",A87&gt;TODAY()),"Future date marked final",IF(P87&gt;Q87,"Discounts and refunds exceed gross revenue",IF(AND(C87="Open",TODAY()-A87&gt;'Setup &amp; Instructions'!$B$9),"Open report requires follow-up","OK"))))))))))),"")</f>
        <v/>
      </c>
    </row>
    <row r="88">
      <c r="A88" s="38" t="n"/>
      <c r="B88" s="26">
        <f>IFERROR(IF(A88="","",VLOOKUP(WEEKDAY(A88,2),'Setup &amp; Instructions'!$G$4:$H$10,2,0)),"")</f>
        <v/>
      </c>
      <c r="C88" s="5" t="n"/>
      <c r="D88" s="27" t="n"/>
      <c r="E88" s="27" t="n"/>
      <c r="F88" s="27" t="n"/>
      <c r="G88" s="28" t="n"/>
      <c r="H88" s="28" t="n"/>
      <c r="I88" s="28" t="n"/>
      <c r="J88" s="28" t="n"/>
      <c r="K88" s="28" t="n"/>
      <c r="L88" s="28" t="n"/>
      <c r="M88" s="28" t="n"/>
      <c r="N88" s="28" t="n"/>
      <c r="O88" s="28" t="n"/>
      <c r="P88" s="28" t="n"/>
      <c r="Q88" s="29">
        <f>IFERROR(IF(A88="","",SUM(G88:O88)),"")</f>
        <v/>
      </c>
      <c r="R88" s="29">
        <f>IFERROR(IF(A88="","",Q88-P88),"")</f>
        <v/>
      </c>
      <c r="S88" s="28" t="n"/>
      <c r="T88" s="29">
        <f>IFERROR(IF(A88="","",R88-S88),"")</f>
        <v/>
      </c>
      <c r="U88" s="43">
        <f>IFERROR(IF(A88="","",T88/S88),"")</f>
        <v/>
      </c>
      <c r="V88" s="28" t="n"/>
      <c r="W88" s="29">
        <f>IFERROR(IF(A88="","",R88-V88),"")</f>
        <v/>
      </c>
      <c r="X88" s="43">
        <f>IFERROR(IF(A88="","",W88/V88),"")</f>
        <v/>
      </c>
      <c r="Y88" s="43">
        <f>IFERROR(IF(A88="","",E88/D88),"")</f>
        <v/>
      </c>
      <c r="Z88" s="29">
        <f>IFERROR(IF(A88="","",G88/E88),"")</f>
        <v/>
      </c>
      <c r="AA88" s="29">
        <f>IFERROR(IF(A88="","",G88/D88),"")</f>
        <v/>
      </c>
      <c r="AB88" s="29">
        <f>IFERROR(IF(A88="","",R88/D88),"")</f>
        <v/>
      </c>
      <c r="AC88" s="26">
        <f>IFERROR(IF(A88="","",IF(Y88&gt;='Setup &amp; Instructions'!$B$5,"On or Above Target","Below Target")),"")</f>
        <v/>
      </c>
      <c r="AD88" s="5" t="n"/>
      <c r="AE88" s="31" t="n"/>
      <c r="AF88" s="31" t="n"/>
      <c r="AG88" s="32">
        <f>IFERROR(IF(A88="","",IF(COUNTIF($A$4:$A$253,A88)&gt;1,"Duplicate date",IF(E88&gt;D88,"Rooms sold exceed available rooms",IF(D88&gt;'Setup &amp; Instructions'!$B$4,"Available rooms exceed property maximum",IF(R88&lt;0,"Net revenue is negative",IF(S88="","Missing budget revenue",IF(V88="","Missing prior-year revenue",IF(C88="","Missing reporting status",IF(AND(C88="Final",A88&gt;TODAY()),"Future date marked final",IF(P88&gt;Q88,"Discounts and refunds exceed gross revenue",IF(AND(C88="Open",TODAY()-A88&gt;'Setup &amp; Instructions'!$B$9),"Open report requires follow-up","OK"))))))))))),"")</f>
        <v/>
      </c>
    </row>
    <row r="89">
      <c r="A89" s="38" t="n"/>
      <c r="B89" s="26">
        <f>IFERROR(IF(A89="","",VLOOKUP(WEEKDAY(A89,2),'Setup &amp; Instructions'!$G$4:$H$10,2,0)),"")</f>
        <v/>
      </c>
      <c r="C89" s="5" t="n"/>
      <c r="D89" s="27" t="n"/>
      <c r="E89" s="27" t="n"/>
      <c r="F89" s="27" t="n"/>
      <c r="G89" s="28" t="n"/>
      <c r="H89" s="28" t="n"/>
      <c r="I89" s="28" t="n"/>
      <c r="J89" s="28" t="n"/>
      <c r="K89" s="28" t="n"/>
      <c r="L89" s="28" t="n"/>
      <c r="M89" s="28" t="n"/>
      <c r="N89" s="28" t="n"/>
      <c r="O89" s="28" t="n"/>
      <c r="P89" s="28" t="n"/>
      <c r="Q89" s="29">
        <f>IFERROR(IF(A89="","",SUM(G89:O89)),"")</f>
        <v/>
      </c>
      <c r="R89" s="29">
        <f>IFERROR(IF(A89="","",Q89-P89),"")</f>
        <v/>
      </c>
      <c r="S89" s="28" t="n"/>
      <c r="T89" s="29">
        <f>IFERROR(IF(A89="","",R89-S89),"")</f>
        <v/>
      </c>
      <c r="U89" s="43">
        <f>IFERROR(IF(A89="","",T89/S89),"")</f>
        <v/>
      </c>
      <c r="V89" s="28" t="n"/>
      <c r="W89" s="29">
        <f>IFERROR(IF(A89="","",R89-V89),"")</f>
        <v/>
      </c>
      <c r="X89" s="43">
        <f>IFERROR(IF(A89="","",W89/V89),"")</f>
        <v/>
      </c>
      <c r="Y89" s="43">
        <f>IFERROR(IF(A89="","",E89/D89),"")</f>
        <v/>
      </c>
      <c r="Z89" s="29">
        <f>IFERROR(IF(A89="","",G89/E89),"")</f>
        <v/>
      </c>
      <c r="AA89" s="29">
        <f>IFERROR(IF(A89="","",G89/D89),"")</f>
        <v/>
      </c>
      <c r="AB89" s="29">
        <f>IFERROR(IF(A89="","",R89/D89),"")</f>
        <v/>
      </c>
      <c r="AC89" s="26">
        <f>IFERROR(IF(A89="","",IF(Y89&gt;='Setup &amp; Instructions'!$B$5,"On or Above Target","Below Target")),"")</f>
        <v/>
      </c>
      <c r="AD89" s="5" t="n"/>
      <c r="AE89" s="31" t="n"/>
      <c r="AF89" s="31" t="n"/>
      <c r="AG89" s="32">
        <f>IFERROR(IF(A89="","",IF(COUNTIF($A$4:$A$253,A89)&gt;1,"Duplicate date",IF(E89&gt;D89,"Rooms sold exceed available rooms",IF(D89&gt;'Setup &amp; Instructions'!$B$4,"Available rooms exceed property maximum",IF(R89&lt;0,"Net revenue is negative",IF(S89="","Missing budget revenue",IF(V89="","Missing prior-year revenue",IF(C89="","Missing reporting status",IF(AND(C89="Final",A89&gt;TODAY()),"Future date marked final",IF(P89&gt;Q89,"Discounts and refunds exceed gross revenue",IF(AND(C89="Open",TODAY()-A89&gt;'Setup &amp; Instructions'!$B$9),"Open report requires follow-up","OK"))))))))))),"")</f>
        <v/>
      </c>
    </row>
    <row r="90">
      <c r="A90" s="38" t="n"/>
      <c r="B90" s="26">
        <f>IFERROR(IF(A90="","",VLOOKUP(WEEKDAY(A90,2),'Setup &amp; Instructions'!$G$4:$H$10,2,0)),"")</f>
        <v/>
      </c>
      <c r="C90" s="5" t="n"/>
      <c r="D90" s="27" t="n"/>
      <c r="E90" s="27" t="n"/>
      <c r="F90" s="27" t="n"/>
      <c r="G90" s="28" t="n"/>
      <c r="H90" s="28" t="n"/>
      <c r="I90" s="28" t="n"/>
      <c r="J90" s="28" t="n"/>
      <c r="K90" s="28" t="n"/>
      <c r="L90" s="28" t="n"/>
      <c r="M90" s="28" t="n"/>
      <c r="N90" s="28" t="n"/>
      <c r="O90" s="28" t="n"/>
      <c r="P90" s="28" t="n"/>
      <c r="Q90" s="29">
        <f>IFERROR(IF(A90="","",SUM(G90:O90)),"")</f>
        <v/>
      </c>
      <c r="R90" s="29">
        <f>IFERROR(IF(A90="","",Q90-P90),"")</f>
        <v/>
      </c>
      <c r="S90" s="28" t="n"/>
      <c r="T90" s="29">
        <f>IFERROR(IF(A90="","",R90-S90),"")</f>
        <v/>
      </c>
      <c r="U90" s="43">
        <f>IFERROR(IF(A90="","",T90/S90),"")</f>
        <v/>
      </c>
      <c r="V90" s="28" t="n"/>
      <c r="W90" s="29">
        <f>IFERROR(IF(A90="","",R90-V90),"")</f>
        <v/>
      </c>
      <c r="X90" s="43">
        <f>IFERROR(IF(A90="","",W90/V90),"")</f>
        <v/>
      </c>
      <c r="Y90" s="43">
        <f>IFERROR(IF(A90="","",E90/D90),"")</f>
        <v/>
      </c>
      <c r="Z90" s="29">
        <f>IFERROR(IF(A90="","",G90/E90),"")</f>
        <v/>
      </c>
      <c r="AA90" s="29">
        <f>IFERROR(IF(A90="","",G90/D90),"")</f>
        <v/>
      </c>
      <c r="AB90" s="29">
        <f>IFERROR(IF(A90="","",R90/D90),"")</f>
        <v/>
      </c>
      <c r="AC90" s="26">
        <f>IFERROR(IF(A90="","",IF(Y90&gt;='Setup &amp; Instructions'!$B$5,"On or Above Target","Below Target")),"")</f>
        <v/>
      </c>
      <c r="AD90" s="5" t="n"/>
      <c r="AE90" s="31" t="n"/>
      <c r="AF90" s="31" t="n"/>
      <c r="AG90" s="32">
        <f>IFERROR(IF(A90="","",IF(COUNTIF($A$4:$A$253,A90)&gt;1,"Duplicate date",IF(E90&gt;D90,"Rooms sold exceed available rooms",IF(D90&gt;'Setup &amp; Instructions'!$B$4,"Available rooms exceed property maximum",IF(R90&lt;0,"Net revenue is negative",IF(S90="","Missing budget revenue",IF(V90="","Missing prior-year revenue",IF(C90="","Missing reporting status",IF(AND(C90="Final",A90&gt;TODAY()),"Future date marked final",IF(P90&gt;Q90,"Discounts and refunds exceed gross revenue",IF(AND(C90="Open",TODAY()-A90&gt;'Setup &amp; Instructions'!$B$9),"Open report requires follow-up","OK"))))))))))),"")</f>
        <v/>
      </c>
    </row>
    <row r="91">
      <c r="A91" s="38" t="n"/>
      <c r="B91" s="26">
        <f>IFERROR(IF(A91="","",VLOOKUP(WEEKDAY(A91,2),'Setup &amp; Instructions'!$G$4:$H$10,2,0)),"")</f>
        <v/>
      </c>
      <c r="C91" s="5" t="n"/>
      <c r="D91" s="27" t="n"/>
      <c r="E91" s="27" t="n"/>
      <c r="F91" s="27" t="n"/>
      <c r="G91" s="28" t="n"/>
      <c r="H91" s="28" t="n"/>
      <c r="I91" s="28" t="n"/>
      <c r="J91" s="28" t="n"/>
      <c r="K91" s="28" t="n"/>
      <c r="L91" s="28" t="n"/>
      <c r="M91" s="28" t="n"/>
      <c r="N91" s="28" t="n"/>
      <c r="O91" s="28" t="n"/>
      <c r="P91" s="28" t="n"/>
      <c r="Q91" s="29">
        <f>IFERROR(IF(A91="","",SUM(G91:O91)),"")</f>
        <v/>
      </c>
      <c r="R91" s="29">
        <f>IFERROR(IF(A91="","",Q91-P91),"")</f>
        <v/>
      </c>
      <c r="S91" s="28" t="n"/>
      <c r="T91" s="29">
        <f>IFERROR(IF(A91="","",R91-S91),"")</f>
        <v/>
      </c>
      <c r="U91" s="43">
        <f>IFERROR(IF(A91="","",T91/S91),"")</f>
        <v/>
      </c>
      <c r="V91" s="28" t="n"/>
      <c r="W91" s="29">
        <f>IFERROR(IF(A91="","",R91-V91),"")</f>
        <v/>
      </c>
      <c r="X91" s="43">
        <f>IFERROR(IF(A91="","",W91/V91),"")</f>
        <v/>
      </c>
      <c r="Y91" s="43">
        <f>IFERROR(IF(A91="","",E91/D91),"")</f>
        <v/>
      </c>
      <c r="Z91" s="29">
        <f>IFERROR(IF(A91="","",G91/E91),"")</f>
        <v/>
      </c>
      <c r="AA91" s="29">
        <f>IFERROR(IF(A91="","",G91/D91),"")</f>
        <v/>
      </c>
      <c r="AB91" s="29">
        <f>IFERROR(IF(A91="","",R91/D91),"")</f>
        <v/>
      </c>
      <c r="AC91" s="26">
        <f>IFERROR(IF(A91="","",IF(Y91&gt;='Setup &amp; Instructions'!$B$5,"On or Above Target","Below Target")),"")</f>
        <v/>
      </c>
      <c r="AD91" s="5" t="n"/>
      <c r="AE91" s="31" t="n"/>
      <c r="AF91" s="31" t="n"/>
      <c r="AG91" s="32">
        <f>IFERROR(IF(A91="","",IF(COUNTIF($A$4:$A$253,A91)&gt;1,"Duplicate date",IF(E91&gt;D91,"Rooms sold exceed available rooms",IF(D91&gt;'Setup &amp; Instructions'!$B$4,"Available rooms exceed property maximum",IF(R91&lt;0,"Net revenue is negative",IF(S91="","Missing budget revenue",IF(V91="","Missing prior-year revenue",IF(C91="","Missing reporting status",IF(AND(C91="Final",A91&gt;TODAY()),"Future date marked final",IF(P91&gt;Q91,"Discounts and refunds exceed gross revenue",IF(AND(C91="Open",TODAY()-A91&gt;'Setup &amp; Instructions'!$B$9),"Open report requires follow-up","OK"))))))))))),"")</f>
        <v/>
      </c>
    </row>
    <row r="92">
      <c r="A92" s="38" t="n"/>
      <c r="B92" s="26">
        <f>IFERROR(IF(A92="","",VLOOKUP(WEEKDAY(A92,2),'Setup &amp; Instructions'!$G$4:$H$10,2,0)),"")</f>
        <v/>
      </c>
      <c r="C92" s="5" t="n"/>
      <c r="D92" s="27" t="n"/>
      <c r="E92" s="27" t="n"/>
      <c r="F92" s="27" t="n"/>
      <c r="G92" s="28" t="n"/>
      <c r="H92" s="28" t="n"/>
      <c r="I92" s="28" t="n"/>
      <c r="J92" s="28" t="n"/>
      <c r="K92" s="28" t="n"/>
      <c r="L92" s="28" t="n"/>
      <c r="M92" s="28" t="n"/>
      <c r="N92" s="28" t="n"/>
      <c r="O92" s="28" t="n"/>
      <c r="P92" s="28" t="n"/>
      <c r="Q92" s="29">
        <f>IFERROR(IF(A92="","",SUM(G92:O92)),"")</f>
        <v/>
      </c>
      <c r="R92" s="29">
        <f>IFERROR(IF(A92="","",Q92-P92),"")</f>
        <v/>
      </c>
      <c r="S92" s="28" t="n"/>
      <c r="T92" s="29">
        <f>IFERROR(IF(A92="","",R92-S92),"")</f>
        <v/>
      </c>
      <c r="U92" s="43">
        <f>IFERROR(IF(A92="","",T92/S92),"")</f>
        <v/>
      </c>
      <c r="V92" s="28" t="n"/>
      <c r="W92" s="29">
        <f>IFERROR(IF(A92="","",R92-V92),"")</f>
        <v/>
      </c>
      <c r="X92" s="43">
        <f>IFERROR(IF(A92="","",W92/V92),"")</f>
        <v/>
      </c>
      <c r="Y92" s="43">
        <f>IFERROR(IF(A92="","",E92/D92),"")</f>
        <v/>
      </c>
      <c r="Z92" s="29">
        <f>IFERROR(IF(A92="","",G92/E92),"")</f>
        <v/>
      </c>
      <c r="AA92" s="29">
        <f>IFERROR(IF(A92="","",G92/D92),"")</f>
        <v/>
      </c>
      <c r="AB92" s="29">
        <f>IFERROR(IF(A92="","",R92/D92),"")</f>
        <v/>
      </c>
      <c r="AC92" s="26">
        <f>IFERROR(IF(A92="","",IF(Y92&gt;='Setup &amp; Instructions'!$B$5,"On or Above Target","Below Target")),"")</f>
        <v/>
      </c>
      <c r="AD92" s="5" t="n"/>
      <c r="AE92" s="31" t="n"/>
      <c r="AF92" s="31" t="n"/>
      <c r="AG92" s="32">
        <f>IFERROR(IF(A92="","",IF(COUNTIF($A$4:$A$253,A92)&gt;1,"Duplicate date",IF(E92&gt;D92,"Rooms sold exceed available rooms",IF(D92&gt;'Setup &amp; Instructions'!$B$4,"Available rooms exceed property maximum",IF(R92&lt;0,"Net revenue is negative",IF(S92="","Missing budget revenue",IF(V92="","Missing prior-year revenue",IF(C92="","Missing reporting status",IF(AND(C92="Final",A92&gt;TODAY()),"Future date marked final",IF(P92&gt;Q92,"Discounts and refunds exceed gross revenue",IF(AND(C92="Open",TODAY()-A92&gt;'Setup &amp; Instructions'!$B$9),"Open report requires follow-up","OK"))))))))))),"")</f>
        <v/>
      </c>
    </row>
    <row r="93">
      <c r="A93" s="38" t="n"/>
      <c r="B93" s="26">
        <f>IFERROR(IF(A93="","",VLOOKUP(WEEKDAY(A93,2),'Setup &amp; Instructions'!$G$4:$H$10,2,0)),"")</f>
        <v/>
      </c>
      <c r="C93" s="5" t="n"/>
      <c r="D93" s="27" t="n"/>
      <c r="E93" s="27" t="n"/>
      <c r="F93" s="27" t="n"/>
      <c r="G93" s="28" t="n"/>
      <c r="H93" s="28" t="n"/>
      <c r="I93" s="28" t="n"/>
      <c r="J93" s="28" t="n"/>
      <c r="K93" s="28" t="n"/>
      <c r="L93" s="28" t="n"/>
      <c r="M93" s="28" t="n"/>
      <c r="N93" s="28" t="n"/>
      <c r="O93" s="28" t="n"/>
      <c r="P93" s="28" t="n"/>
      <c r="Q93" s="29">
        <f>IFERROR(IF(A93="","",SUM(G93:O93)),"")</f>
        <v/>
      </c>
      <c r="R93" s="29">
        <f>IFERROR(IF(A93="","",Q93-P93),"")</f>
        <v/>
      </c>
      <c r="S93" s="28" t="n"/>
      <c r="T93" s="29">
        <f>IFERROR(IF(A93="","",R93-S93),"")</f>
        <v/>
      </c>
      <c r="U93" s="43">
        <f>IFERROR(IF(A93="","",T93/S93),"")</f>
        <v/>
      </c>
      <c r="V93" s="28" t="n"/>
      <c r="W93" s="29">
        <f>IFERROR(IF(A93="","",R93-V93),"")</f>
        <v/>
      </c>
      <c r="X93" s="43">
        <f>IFERROR(IF(A93="","",W93/V93),"")</f>
        <v/>
      </c>
      <c r="Y93" s="43">
        <f>IFERROR(IF(A93="","",E93/D93),"")</f>
        <v/>
      </c>
      <c r="Z93" s="29">
        <f>IFERROR(IF(A93="","",G93/E93),"")</f>
        <v/>
      </c>
      <c r="AA93" s="29">
        <f>IFERROR(IF(A93="","",G93/D93),"")</f>
        <v/>
      </c>
      <c r="AB93" s="29">
        <f>IFERROR(IF(A93="","",R93/D93),"")</f>
        <v/>
      </c>
      <c r="AC93" s="26">
        <f>IFERROR(IF(A93="","",IF(Y93&gt;='Setup &amp; Instructions'!$B$5,"On or Above Target","Below Target")),"")</f>
        <v/>
      </c>
      <c r="AD93" s="5" t="n"/>
      <c r="AE93" s="31" t="n"/>
      <c r="AF93" s="31" t="n"/>
      <c r="AG93" s="32">
        <f>IFERROR(IF(A93="","",IF(COUNTIF($A$4:$A$253,A93)&gt;1,"Duplicate date",IF(E93&gt;D93,"Rooms sold exceed available rooms",IF(D93&gt;'Setup &amp; Instructions'!$B$4,"Available rooms exceed property maximum",IF(R93&lt;0,"Net revenue is negative",IF(S93="","Missing budget revenue",IF(V93="","Missing prior-year revenue",IF(C93="","Missing reporting status",IF(AND(C93="Final",A93&gt;TODAY()),"Future date marked final",IF(P93&gt;Q93,"Discounts and refunds exceed gross revenue",IF(AND(C93="Open",TODAY()-A93&gt;'Setup &amp; Instructions'!$B$9),"Open report requires follow-up","OK"))))))))))),"")</f>
        <v/>
      </c>
    </row>
    <row r="94">
      <c r="A94" s="38" t="n"/>
      <c r="B94" s="26">
        <f>IFERROR(IF(A94="","",VLOOKUP(WEEKDAY(A94,2),'Setup &amp; Instructions'!$G$4:$H$10,2,0)),"")</f>
        <v/>
      </c>
      <c r="C94" s="5" t="n"/>
      <c r="D94" s="27" t="n"/>
      <c r="E94" s="27" t="n"/>
      <c r="F94" s="27" t="n"/>
      <c r="G94" s="28" t="n"/>
      <c r="H94" s="28" t="n"/>
      <c r="I94" s="28" t="n"/>
      <c r="J94" s="28" t="n"/>
      <c r="K94" s="28" t="n"/>
      <c r="L94" s="28" t="n"/>
      <c r="M94" s="28" t="n"/>
      <c r="N94" s="28" t="n"/>
      <c r="O94" s="28" t="n"/>
      <c r="P94" s="28" t="n"/>
      <c r="Q94" s="29">
        <f>IFERROR(IF(A94="","",SUM(G94:O94)),"")</f>
        <v/>
      </c>
      <c r="R94" s="29">
        <f>IFERROR(IF(A94="","",Q94-P94),"")</f>
        <v/>
      </c>
      <c r="S94" s="28" t="n"/>
      <c r="T94" s="29">
        <f>IFERROR(IF(A94="","",R94-S94),"")</f>
        <v/>
      </c>
      <c r="U94" s="43">
        <f>IFERROR(IF(A94="","",T94/S94),"")</f>
        <v/>
      </c>
      <c r="V94" s="28" t="n"/>
      <c r="W94" s="29">
        <f>IFERROR(IF(A94="","",R94-V94),"")</f>
        <v/>
      </c>
      <c r="X94" s="43">
        <f>IFERROR(IF(A94="","",W94/V94),"")</f>
        <v/>
      </c>
      <c r="Y94" s="43">
        <f>IFERROR(IF(A94="","",E94/D94),"")</f>
        <v/>
      </c>
      <c r="Z94" s="29">
        <f>IFERROR(IF(A94="","",G94/E94),"")</f>
        <v/>
      </c>
      <c r="AA94" s="29">
        <f>IFERROR(IF(A94="","",G94/D94),"")</f>
        <v/>
      </c>
      <c r="AB94" s="29">
        <f>IFERROR(IF(A94="","",R94/D94),"")</f>
        <v/>
      </c>
      <c r="AC94" s="26">
        <f>IFERROR(IF(A94="","",IF(Y94&gt;='Setup &amp; Instructions'!$B$5,"On or Above Target","Below Target")),"")</f>
        <v/>
      </c>
      <c r="AD94" s="5" t="n"/>
      <c r="AE94" s="31" t="n"/>
      <c r="AF94" s="31" t="n"/>
      <c r="AG94" s="32">
        <f>IFERROR(IF(A94="","",IF(COUNTIF($A$4:$A$253,A94)&gt;1,"Duplicate date",IF(E94&gt;D94,"Rooms sold exceed available rooms",IF(D94&gt;'Setup &amp; Instructions'!$B$4,"Available rooms exceed property maximum",IF(R94&lt;0,"Net revenue is negative",IF(S94="","Missing budget revenue",IF(V94="","Missing prior-year revenue",IF(C94="","Missing reporting status",IF(AND(C94="Final",A94&gt;TODAY()),"Future date marked final",IF(P94&gt;Q94,"Discounts and refunds exceed gross revenue",IF(AND(C94="Open",TODAY()-A94&gt;'Setup &amp; Instructions'!$B$9),"Open report requires follow-up","OK"))))))))))),"")</f>
        <v/>
      </c>
    </row>
    <row r="95">
      <c r="A95" s="38" t="n"/>
      <c r="B95" s="26">
        <f>IFERROR(IF(A95="","",VLOOKUP(WEEKDAY(A95,2),'Setup &amp; Instructions'!$G$4:$H$10,2,0)),"")</f>
        <v/>
      </c>
      <c r="C95" s="5" t="n"/>
      <c r="D95" s="27" t="n"/>
      <c r="E95" s="27" t="n"/>
      <c r="F95" s="27" t="n"/>
      <c r="G95" s="28" t="n"/>
      <c r="H95" s="28" t="n"/>
      <c r="I95" s="28" t="n"/>
      <c r="J95" s="28" t="n"/>
      <c r="K95" s="28" t="n"/>
      <c r="L95" s="28" t="n"/>
      <c r="M95" s="28" t="n"/>
      <c r="N95" s="28" t="n"/>
      <c r="O95" s="28" t="n"/>
      <c r="P95" s="28" t="n"/>
      <c r="Q95" s="29">
        <f>IFERROR(IF(A95="","",SUM(G95:O95)),"")</f>
        <v/>
      </c>
      <c r="R95" s="29">
        <f>IFERROR(IF(A95="","",Q95-P95),"")</f>
        <v/>
      </c>
      <c r="S95" s="28" t="n"/>
      <c r="T95" s="29">
        <f>IFERROR(IF(A95="","",R95-S95),"")</f>
        <v/>
      </c>
      <c r="U95" s="43">
        <f>IFERROR(IF(A95="","",T95/S95),"")</f>
        <v/>
      </c>
      <c r="V95" s="28" t="n"/>
      <c r="W95" s="29">
        <f>IFERROR(IF(A95="","",R95-V95),"")</f>
        <v/>
      </c>
      <c r="X95" s="43">
        <f>IFERROR(IF(A95="","",W95/V95),"")</f>
        <v/>
      </c>
      <c r="Y95" s="43">
        <f>IFERROR(IF(A95="","",E95/D95),"")</f>
        <v/>
      </c>
      <c r="Z95" s="29">
        <f>IFERROR(IF(A95="","",G95/E95),"")</f>
        <v/>
      </c>
      <c r="AA95" s="29">
        <f>IFERROR(IF(A95="","",G95/D95),"")</f>
        <v/>
      </c>
      <c r="AB95" s="29">
        <f>IFERROR(IF(A95="","",R95/D95),"")</f>
        <v/>
      </c>
      <c r="AC95" s="26">
        <f>IFERROR(IF(A95="","",IF(Y95&gt;='Setup &amp; Instructions'!$B$5,"On or Above Target","Below Target")),"")</f>
        <v/>
      </c>
      <c r="AD95" s="5" t="n"/>
      <c r="AE95" s="31" t="n"/>
      <c r="AF95" s="31" t="n"/>
      <c r="AG95" s="32">
        <f>IFERROR(IF(A95="","",IF(COUNTIF($A$4:$A$253,A95)&gt;1,"Duplicate date",IF(E95&gt;D95,"Rooms sold exceed available rooms",IF(D95&gt;'Setup &amp; Instructions'!$B$4,"Available rooms exceed property maximum",IF(R95&lt;0,"Net revenue is negative",IF(S95="","Missing budget revenue",IF(V95="","Missing prior-year revenue",IF(C95="","Missing reporting status",IF(AND(C95="Final",A95&gt;TODAY()),"Future date marked final",IF(P95&gt;Q95,"Discounts and refunds exceed gross revenue",IF(AND(C95="Open",TODAY()-A95&gt;'Setup &amp; Instructions'!$B$9),"Open report requires follow-up","OK"))))))))))),"")</f>
        <v/>
      </c>
    </row>
    <row r="96">
      <c r="A96" s="38" t="n"/>
      <c r="B96" s="26">
        <f>IFERROR(IF(A96="","",VLOOKUP(WEEKDAY(A96,2),'Setup &amp; Instructions'!$G$4:$H$10,2,0)),"")</f>
        <v/>
      </c>
      <c r="C96" s="5" t="n"/>
      <c r="D96" s="27" t="n"/>
      <c r="E96" s="27" t="n"/>
      <c r="F96" s="27" t="n"/>
      <c r="G96" s="28" t="n"/>
      <c r="H96" s="28" t="n"/>
      <c r="I96" s="28" t="n"/>
      <c r="J96" s="28" t="n"/>
      <c r="K96" s="28" t="n"/>
      <c r="L96" s="28" t="n"/>
      <c r="M96" s="28" t="n"/>
      <c r="N96" s="28" t="n"/>
      <c r="O96" s="28" t="n"/>
      <c r="P96" s="28" t="n"/>
      <c r="Q96" s="29">
        <f>IFERROR(IF(A96="","",SUM(G96:O96)),"")</f>
        <v/>
      </c>
      <c r="R96" s="29">
        <f>IFERROR(IF(A96="","",Q96-P96),"")</f>
        <v/>
      </c>
      <c r="S96" s="28" t="n"/>
      <c r="T96" s="29">
        <f>IFERROR(IF(A96="","",R96-S96),"")</f>
        <v/>
      </c>
      <c r="U96" s="43">
        <f>IFERROR(IF(A96="","",T96/S96),"")</f>
        <v/>
      </c>
      <c r="V96" s="28" t="n"/>
      <c r="W96" s="29">
        <f>IFERROR(IF(A96="","",R96-V96),"")</f>
        <v/>
      </c>
      <c r="X96" s="43">
        <f>IFERROR(IF(A96="","",W96/V96),"")</f>
        <v/>
      </c>
      <c r="Y96" s="43">
        <f>IFERROR(IF(A96="","",E96/D96),"")</f>
        <v/>
      </c>
      <c r="Z96" s="29">
        <f>IFERROR(IF(A96="","",G96/E96),"")</f>
        <v/>
      </c>
      <c r="AA96" s="29">
        <f>IFERROR(IF(A96="","",G96/D96),"")</f>
        <v/>
      </c>
      <c r="AB96" s="29">
        <f>IFERROR(IF(A96="","",R96/D96),"")</f>
        <v/>
      </c>
      <c r="AC96" s="26">
        <f>IFERROR(IF(A96="","",IF(Y96&gt;='Setup &amp; Instructions'!$B$5,"On or Above Target","Below Target")),"")</f>
        <v/>
      </c>
      <c r="AD96" s="5" t="n"/>
      <c r="AE96" s="31" t="n"/>
      <c r="AF96" s="31" t="n"/>
      <c r="AG96" s="32">
        <f>IFERROR(IF(A96="","",IF(COUNTIF($A$4:$A$253,A96)&gt;1,"Duplicate date",IF(E96&gt;D96,"Rooms sold exceed available rooms",IF(D96&gt;'Setup &amp; Instructions'!$B$4,"Available rooms exceed property maximum",IF(R96&lt;0,"Net revenue is negative",IF(S96="","Missing budget revenue",IF(V96="","Missing prior-year revenue",IF(C96="","Missing reporting status",IF(AND(C96="Final",A96&gt;TODAY()),"Future date marked final",IF(P96&gt;Q96,"Discounts and refunds exceed gross revenue",IF(AND(C96="Open",TODAY()-A96&gt;'Setup &amp; Instructions'!$B$9),"Open report requires follow-up","OK"))))))))))),"")</f>
        <v/>
      </c>
    </row>
    <row r="97">
      <c r="A97" s="38" t="n"/>
      <c r="B97" s="26">
        <f>IFERROR(IF(A97="","",VLOOKUP(WEEKDAY(A97,2),'Setup &amp; Instructions'!$G$4:$H$10,2,0)),"")</f>
        <v/>
      </c>
      <c r="C97" s="5" t="n"/>
      <c r="D97" s="27" t="n"/>
      <c r="E97" s="27" t="n"/>
      <c r="F97" s="27" t="n"/>
      <c r="G97" s="28" t="n"/>
      <c r="H97" s="28" t="n"/>
      <c r="I97" s="28" t="n"/>
      <c r="J97" s="28" t="n"/>
      <c r="K97" s="28" t="n"/>
      <c r="L97" s="28" t="n"/>
      <c r="M97" s="28" t="n"/>
      <c r="N97" s="28" t="n"/>
      <c r="O97" s="28" t="n"/>
      <c r="P97" s="28" t="n"/>
      <c r="Q97" s="29">
        <f>IFERROR(IF(A97="","",SUM(G97:O97)),"")</f>
        <v/>
      </c>
      <c r="R97" s="29">
        <f>IFERROR(IF(A97="","",Q97-P97),"")</f>
        <v/>
      </c>
      <c r="S97" s="28" t="n"/>
      <c r="T97" s="29">
        <f>IFERROR(IF(A97="","",R97-S97),"")</f>
        <v/>
      </c>
      <c r="U97" s="43">
        <f>IFERROR(IF(A97="","",T97/S97),"")</f>
        <v/>
      </c>
      <c r="V97" s="28" t="n"/>
      <c r="W97" s="29">
        <f>IFERROR(IF(A97="","",R97-V97),"")</f>
        <v/>
      </c>
      <c r="X97" s="43">
        <f>IFERROR(IF(A97="","",W97/V97),"")</f>
        <v/>
      </c>
      <c r="Y97" s="43">
        <f>IFERROR(IF(A97="","",E97/D97),"")</f>
        <v/>
      </c>
      <c r="Z97" s="29">
        <f>IFERROR(IF(A97="","",G97/E97),"")</f>
        <v/>
      </c>
      <c r="AA97" s="29">
        <f>IFERROR(IF(A97="","",G97/D97),"")</f>
        <v/>
      </c>
      <c r="AB97" s="29">
        <f>IFERROR(IF(A97="","",R97/D97),"")</f>
        <v/>
      </c>
      <c r="AC97" s="26">
        <f>IFERROR(IF(A97="","",IF(Y97&gt;='Setup &amp; Instructions'!$B$5,"On or Above Target","Below Target")),"")</f>
        <v/>
      </c>
      <c r="AD97" s="5" t="n"/>
      <c r="AE97" s="31" t="n"/>
      <c r="AF97" s="31" t="n"/>
      <c r="AG97" s="32">
        <f>IFERROR(IF(A97="","",IF(COUNTIF($A$4:$A$253,A97)&gt;1,"Duplicate date",IF(E97&gt;D97,"Rooms sold exceed available rooms",IF(D97&gt;'Setup &amp; Instructions'!$B$4,"Available rooms exceed property maximum",IF(R97&lt;0,"Net revenue is negative",IF(S97="","Missing budget revenue",IF(V97="","Missing prior-year revenue",IF(C97="","Missing reporting status",IF(AND(C97="Final",A97&gt;TODAY()),"Future date marked final",IF(P97&gt;Q97,"Discounts and refunds exceed gross revenue",IF(AND(C97="Open",TODAY()-A97&gt;'Setup &amp; Instructions'!$B$9),"Open report requires follow-up","OK"))))))))))),"")</f>
        <v/>
      </c>
    </row>
    <row r="98">
      <c r="A98" s="38" t="n"/>
      <c r="B98" s="26">
        <f>IFERROR(IF(A98="","",VLOOKUP(WEEKDAY(A98,2),'Setup &amp; Instructions'!$G$4:$H$10,2,0)),"")</f>
        <v/>
      </c>
      <c r="C98" s="5" t="n"/>
      <c r="D98" s="27" t="n"/>
      <c r="E98" s="27" t="n"/>
      <c r="F98" s="27" t="n"/>
      <c r="G98" s="28" t="n"/>
      <c r="H98" s="28" t="n"/>
      <c r="I98" s="28" t="n"/>
      <c r="J98" s="28" t="n"/>
      <c r="K98" s="28" t="n"/>
      <c r="L98" s="28" t="n"/>
      <c r="M98" s="28" t="n"/>
      <c r="N98" s="28" t="n"/>
      <c r="O98" s="28" t="n"/>
      <c r="P98" s="28" t="n"/>
      <c r="Q98" s="29">
        <f>IFERROR(IF(A98="","",SUM(G98:O98)),"")</f>
        <v/>
      </c>
      <c r="R98" s="29">
        <f>IFERROR(IF(A98="","",Q98-P98),"")</f>
        <v/>
      </c>
      <c r="S98" s="28" t="n"/>
      <c r="T98" s="29">
        <f>IFERROR(IF(A98="","",R98-S98),"")</f>
        <v/>
      </c>
      <c r="U98" s="43">
        <f>IFERROR(IF(A98="","",T98/S98),"")</f>
        <v/>
      </c>
      <c r="V98" s="28" t="n"/>
      <c r="W98" s="29">
        <f>IFERROR(IF(A98="","",R98-V98),"")</f>
        <v/>
      </c>
      <c r="X98" s="43">
        <f>IFERROR(IF(A98="","",W98/V98),"")</f>
        <v/>
      </c>
      <c r="Y98" s="43">
        <f>IFERROR(IF(A98="","",E98/D98),"")</f>
        <v/>
      </c>
      <c r="Z98" s="29">
        <f>IFERROR(IF(A98="","",G98/E98),"")</f>
        <v/>
      </c>
      <c r="AA98" s="29">
        <f>IFERROR(IF(A98="","",G98/D98),"")</f>
        <v/>
      </c>
      <c r="AB98" s="29">
        <f>IFERROR(IF(A98="","",R98/D98),"")</f>
        <v/>
      </c>
      <c r="AC98" s="26">
        <f>IFERROR(IF(A98="","",IF(Y98&gt;='Setup &amp; Instructions'!$B$5,"On or Above Target","Below Target")),"")</f>
        <v/>
      </c>
      <c r="AD98" s="5" t="n"/>
      <c r="AE98" s="31" t="n"/>
      <c r="AF98" s="31" t="n"/>
      <c r="AG98" s="32">
        <f>IFERROR(IF(A98="","",IF(COUNTIF($A$4:$A$253,A98)&gt;1,"Duplicate date",IF(E98&gt;D98,"Rooms sold exceed available rooms",IF(D98&gt;'Setup &amp; Instructions'!$B$4,"Available rooms exceed property maximum",IF(R98&lt;0,"Net revenue is negative",IF(S98="","Missing budget revenue",IF(V98="","Missing prior-year revenue",IF(C98="","Missing reporting status",IF(AND(C98="Final",A98&gt;TODAY()),"Future date marked final",IF(P98&gt;Q98,"Discounts and refunds exceed gross revenue",IF(AND(C98="Open",TODAY()-A98&gt;'Setup &amp; Instructions'!$B$9),"Open report requires follow-up","OK"))))))))))),"")</f>
        <v/>
      </c>
    </row>
    <row r="99">
      <c r="A99" s="38" t="n"/>
      <c r="B99" s="26">
        <f>IFERROR(IF(A99="","",VLOOKUP(WEEKDAY(A99,2),'Setup &amp; Instructions'!$G$4:$H$10,2,0)),"")</f>
        <v/>
      </c>
      <c r="C99" s="5" t="n"/>
      <c r="D99" s="27" t="n"/>
      <c r="E99" s="27" t="n"/>
      <c r="F99" s="27" t="n"/>
      <c r="G99" s="28" t="n"/>
      <c r="H99" s="28" t="n"/>
      <c r="I99" s="28" t="n"/>
      <c r="J99" s="28" t="n"/>
      <c r="K99" s="28" t="n"/>
      <c r="L99" s="28" t="n"/>
      <c r="M99" s="28" t="n"/>
      <c r="N99" s="28" t="n"/>
      <c r="O99" s="28" t="n"/>
      <c r="P99" s="28" t="n"/>
      <c r="Q99" s="29">
        <f>IFERROR(IF(A99="","",SUM(G99:O99)),"")</f>
        <v/>
      </c>
      <c r="R99" s="29">
        <f>IFERROR(IF(A99="","",Q99-P99),"")</f>
        <v/>
      </c>
      <c r="S99" s="28" t="n"/>
      <c r="T99" s="29">
        <f>IFERROR(IF(A99="","",R99-S99),"")</f>
        <v/>
      </c>
      <c r="U99" s="43">
        <f>IFERROR(IF(A99="","",T99/S99),"")</f>
        <v/>
      </c>
      <c r="V99" s="28" t="n"/>
      <c r="W99" s="29">
        <f>IFERROR(IF(A99="","",R99-V99),"")</f>
        <v/>
      </c>
      <c r="X99" s="43">
        <f>IFERROR(IF(A99="","",W99/V99),"")</f>
        <v/>
      </c>
      <c r="Y99" s="43">
        <f>IFERROR(IF(A99="","",E99/D99),"")</f>
        <v/>
      </c>
      <c r="Z99" s="29">
        <f>IFERROR(IF(A99="","",G99/E99),"")</f>
        <v/>
      </c>
      <c r="AA99" s="29">
        <f>IFERROR(IF(A99="","",G99/D99),"")</f>
        <v/>
      </c>
      <c r="AB99" s="29">
        <f>IFERROR(IF(A99="","",R99/D99),"")</f>
        <v/>
      </c>
      <c r="AC99" s="26">
        <f>IFERROR(IF(A99="","",IF(Y99&gt;='Setup &amp; Instructions'!$B$5,"On or Above Target","Below Target")),"")</f>
        <v/>
      </c>
      <c r="AD99" s="5" t="n"/>
      <c r="AE99" s="31" t="n"/>
      <c r="AF99" s="31" t="n"/>
      <c r="AG99" s="32">
        <f>IFERROR(IF(A99="","",IF(COUNTIF($A$4:$A$253,A99)&gt;1,"Duplicate date",IF(E99&gt;D99,"Rooms sold exceed available rooms",IF(D99&gt;'Setup &amp; Instructions'!$B$4,"Available rooms exceed property maximum",IF(R99&lt;0,"Net revenue is negative",IF(S99="","Missing budget revenue",IF(V99="","Missing prior-year revenue",IF(C99="","Missing reporting status",IF(AND(C99="Final",A99&gt;TODAY()),"Future date marked final",IF(P99&gt;Q99,"Discounts and refunds exceed gross revenue",IF(AND(C99="Open",TODAY()-A99&gt;'Setup &amp; Instructions'!$B$9),"Open report requires follow-up","OK"))))))))))),"")</f>
        <v/>
      </c>
    </row>
    <row r="100">
      <c r="A100" s="38" t="n"/>
      <c r="B100" s="26">
        <f>IFERROR(IF(A100="","",VLOOKUP(WEEKDAY(A100,2),'Setup &amp; Instructions'!$G$4:$H$10,2,0)),"")</f>
        <v/>
      </c>
      <c r="C100" s="5" t="n"/>
      <c r="D100" s="27" t="n"/>
      <c r="E100" s="27" t="n"/>
      <c r="F100" s="27" t="n"/>
      <c r="G100" s="28" t="n"/>
      <c r="H100" s="28" t="n"/>
      <c r="I100" s="28" t="n"/>
      <c r="J100" s="28" t="n"/>
      <c r="K100" s="28" t="n"/>
      <c r="L100" s="28" t="n"/>
      <c r="M100" s="28" t="n"/>
      <c r="N100" s="28" t="n"/>
      <c r="O100" s="28" t="n"/>
      <c r="P100" s="28" t="n"/>
      <c r="Q100" s="29">
        <f>IFERROR(IF(A100="","",SUM(G100:O100)),"")</f>
        <v/>
      </c>
      <c r="R100" s="29">
        <f>IFERROR(IF(A100="","",Q100-P100),"")</f>
        <v/>
      </c>
      <c r="S100" s="28" t="n"/>
      <c r="T100" s="29">
        <f>IFERROR(IF(A100="","",R100-S100),"")</f>
        <v/>
      </c>
      <c r="U100" s="43">
        <f>IFERROR(IF(A100="","",T100/S100),"")</f>
        <v/>
      </c>
      <c r="V100" s="28" t="n"/>
      <c r="W100" s="29">
        <f>IFERROR(IF(A100="","",R100-V100),"")</f>
        <v/>
      </c>
      <c r="X100" s="43">
        <f>IFERROR(IF(A100="","",W100/V100),"")</f>
        <v/>
      </c>
      <c r="Y100" s="43">
        <f>IFERROR(IF(A100="","",E100/D100),"")</f>
        <v/>
      </c>
      <c r="Z100" s="29">
        <f>IFERROR(IF(A100="","",G100/E100),"")</f>
        <v/>
      </c>
      <c r="AA100" s="29">
        <f>IFERROR(IF(A100="","",G100/D100),"")</f>
        <v/>
      </c>
      <c r="AB100" s="29">
        <f>IFERROR(IF(A100="","",R100/D100),"")</f>
        <v/>
      </c>
      <c r="AC100" s="26">
        <f>IFERROR(IF(A100="","",IF(Y100&gt;='Setup &amp; Instructions'!$B$5,"On or Above Target","Below Target")),"")</f>
        <v/>
      </c>
      <c r="AD100" s="5" t="n"/>
      <c r="AE100" s="31" t="n"/>
      <c r="AF100" s="31" t="n"/>
      <c r="AG100" s="32">
        <f>IFERROR(IF(A100="","",IF(COUNTIF($A$4:$A$253,A100)&gt;1,"Duplicate date",IF(E100&gt;D100,"Rooms sold exceed available rooms",IF(D100&gt;'Setup &amp; Instructions'!$B$4,"Available rooms exceed property maximum",IF(R100&lt;0,"Net revenue is negative",IF(S100="","Missing budget revenue",IF(V100="","Missing prior-year revenue",IF(C100="","Missing reporting status",IF(AND(C100="Final",A100&gt;TODAY()),"Future date marked final",IF(P100&gt;Q100,"Discounts and refunds exceed gross revenue",IF(AND(C100="Open",TODAY()-A100&gt;'Setup &amp; Instructions'!$B$9),"Open report requires follow-up","OK"))))))))))),"")</f>
        <v/>
      </c>
    </row>
    <row r="101">
      <c r="A101" s="38" t="n"/>
      <c r="B101" s="26">
        <f>IFERROR(IF(A101="","",VLOOKUP(WEEKDAY(A101,2),'Setup &amp; Instructions'!$G$4:$H$10,2,0)),"")</f>
        <v/>
      </c>
      <c r="C101" s="5" t="n"/>
      <c r="D101" s="27" t="n"/>
      <c r="E101" s="27" t="n"/>
      <c r="F101" s="27" t="n"/>
      <c r="G101" s="28" t="n"/>
      <c r="H101" s="28" t="n"/>
      <c r="I101" s="28" t="n"/>
      <c r="J101" s="28" t="n"/>
      <c r="K101" s="28" t="n"/>
      <c r="L101" s="28" t="n"/>
      <c r="M101" s="28" t="n"/>
      <c r="N101" s="28" t="n"/>
      <c r="O101" s="28" t="n"/>
      <c r="P101" s="28" t="n"/>
      <c r="Q101" s="29">
        <f>IFERROR(IF(A101="","",SUM(G101:O101)),"")</f>
        <v/>
      </c>
      <c r="R101" s="29">
        <f>IFERROR(IF(A101="","",Q101-P101),"")</f>
        <v/>
      </c>
      <c r="S101" s="28" t="n"/>
      <c r="T101" s="29">
        <f>IFERROR(IF(A101="","",R101-S101),"")</f>
        <v/>
      </c>
      <c r="U101" s="43">
        <f>IFERROR(IF(A101="","",T101/S101),"")</f>
        <v/>
      </c>
      <c r="V101" s="28" t="n"/>
      <c r="W101" s="29">
        <f>IFERROR(IF(A101="","",R101-V101),"")</f>
        <v/>
      </c>
      <c r="X101" s="43">
        <f>IFERROR(IF(A101="","",W101/V101),"")</f>
        <v/>
      </c>
      <c r="Y101" s="43">
        <f>IFERROR(IF(A101="","",E101/D101),"")</f>
        <v/>
      </c>
      <c r="Z101" s="29">
        <f>IFERROR(IF(A101="","",G101/E101),"")</f>
        <v/>
      </c>
      <c r="AA101" s="29">
        <f>IFERROR(IF(A101="","",G101/D101),"")</f>
        <v/>
      </c>
      <c r="AB101" s="29">
        <f>IFERROR(IF(A101="","",R101/D101),"")</f>
        <v/>
      </c>
      <c r="AC101" s="26">
        <f>IFERROR(IF(A101="","",IF(Y101&gt;='Setup &amp; Instructions'!$B$5,"On or Above Target","Below Target")),"")</f>
        <v/>
      </c>
      <c r="AD101" s="5" t="n"/>
      <c r="AE101" s="31" t="n"/>
      <c r="AF101" s="31" t="n"/>
      <c r="AG101" s="32">
        <f>IFERROR(IF(A101="","",IF(COUNTIF($A$4:$A$253,A101)&gt;1,"Duplicate date",IF(E101&gt;D101,"Rooms sold exceed available rooms",IF(D101&gt;'Setup &amp; Instructions'!$B$4,"Available rooms exceed property maximum",IF(R101&lt;0,"Net revenue is negative",IF(S101="","Missing budget revenue",IF(V101="","Missing prior-year revenue",IF(C101="","Missing reporting status",IF(AND(C101="Final",A101&gt;TODAY()),"Future date marked final",IF(P101&gt;Q101,"Discounts and refunds exceed gross revenue",IF(AND(C101="Open",TODAY()-A101&gt;'Setup &amp; Instructions'!$B$9),"Open report requires follow-up","OK"))))))))))),"")</f>
        <v/>
      </c>
    </row>
    <row r="102">
      <c r="A102" s="38" t="n"/>
      <c r="B102" s="26">
        <f>IFERROR(IF(A102="","",VLOOKUP(WEEKDAY(A102,2),'Setup &amp; Instructions'!$G$4:$H$10,2,0)),"")</f>
        <v/>
      </c>
      <c r="C102" s="5" t="n"/>
      <c r="D102" s="27" t="n"/>
      <c r="E102" s="27" t="n"/>
      <c r="F102" s="27" t="n"/>
      <c r="G102" s="28" t="n"/>
      <c r="H102" s="28" t="n"/>
      <c r="I102" s="28" t="n"/>
      <c r="J102" s="28" t="n"/>
      <c r="K102" s="28" t="n"/>
      <c r="L102" s="28" t="n"/>
      <c r="M102" s="28" t="n"/>
      <c r="N102" s="28" t="n"/>
      <c r="O102" s="28" t="n"/>
      <c r="P102" s="28" t="n"/>
      <c r="Q102" s="29">
        <f>IFERROR(IF(A102="","",SUM(G102:O102)),"")</f>
        <v/>
      </c>
      <c r="R102" s="29">
        <f>IFERROR(IF(A102="","",Q102-P102),"")</f>
        <v/>
      </c>
      <c r="S102" s="28" t="n"/>
      <c r="T102" s="29">
        <f>IFERROR(IF(A102="","",R102-S102),"")</f>
        <v/>
      </c>
      <c r="U102" s="43">
        <f>IFERROR(IF(A102="","",T102/S102),"")</f>
        <v/>
      </c>
      <c r="V102" s="28" t="n"/>
      <c r="W102" s="29">
        <f>IFERROR(IF(A102="","",R102-V102),"")</f>
        <v/>
      </c>
      <c r="X102" s="43">
        <f>IFERROR(IF(A102="","",W102/V102),"")</f>
        <v/>
      </c>
      <c r="Y102" s="43">
        <f>IFERROR(IF(A102="","",E102/D102),"")</f>
        <v/>
      </c>
      <c r="Z102" s="29">
        <f>IFERROR(IF(A102="","",G102/E102),"")</f>
        <v/>
      </c>
      <c r="AA102" s="29">
        <f>IFERROR(IF(A102="","",G102/D102),"")</f>
        <v/>
      </c>
      <c r="AB102" s="29">
        <f>IFERROR(IF(A102="","",R102/D102),"")</f>
        <v/>
      </c>
      <c r="AC102" s="26">
        <f>IFERROR(IF(A102="","",IF(Y102&gt;='Setup &amp; Instructions'!$B$5,"On or Above Target","Below Target")),"")</f>
        <v/>
      </c>
      <c r="AD102" s="5" t="n"/>
      <c r="AE102" s="31" t="n"/>
      <c r="AF102" s="31" t="n"/>
      <c r="AG102" s="32">
        <f>IFERROR(IF(A102="","",IF(COUNTIF($A$4:$A$253,A102)&gt;1,"Duplicate date",IF(E102&gt;D102,"Rooms sold exceed available rooms",IF(D102&gt;'Setup &amp; Instructions'!$B$4,"Available rooms exceed property maximum",IF(R102&lt;0,"Net revenue is negative",IF(S102="","Missing budget revenue",IF(V102="","Missing prior-year revenue",IF(C102="","Missing reporting status",IF(AND(C102="Final",A102&gt;TODAY()),"Future date marked final",IF(P102&gt;Q102,"Discounts and refunds exceed gross revenue",IF(AND(C102="Open",TODAY()-A102&gt;'Setup &amp; Instructions'!$B$9),"Open report requires follow-up","OK"))))))))))),"")</f>
        <v/>
      </c>
    </row>
    <row r="103">
      <c r="A103" s="38" t="n"/>
      <c r="B103" s="26">
        <f>IFERROR(IF(A103="","",VLOOKUP(WEEKDAY(A103,2),'Setup &amp; Instructions'!$G$4:$H$10,2,0)),"")</f>
        <v/>
      </c>
      <c r="C103" s="5" t="n"/>
      <c r="D103" s="27" t="n"/>
      <c r="E103" s="27" t="n"/>
      <c r="F103" s="27" t="n"/>
      <c r="G103" s="28" t="n"/>
      <c r="H103" s="28" t="n"/>
      <c r="I103" s="28" t="n"/>
      <c r="J103" s="28" t="n"/>
      <c r="K103" s="28" t="n"/>
      <c r="L103" s="28" t="n"/>
      <c r="M103" s="28" t="n"/>
      <c r="N103" s="28" t="n"/>
      <c r="O103" s="28" t="n"/>
      <c r="P103" s="28" t="n"/>
      <c r="Q103" s="29">
        <f>IFERROR(IF(A103="","",SUM(G103:O103)),"")</f>
        <v/>
      </c>
      <c r="R103" s="29">
        <f>IFERROR(IF(A103="","",Q103-P103),"")</f>
        <v/>
      </c>
      <c r="S103" s="28" t="n"/>
      <c r="T103" s="29">
        <f>IFERROR(IF(A103="","",R103-S103),"")</f>
        <v/>
      </c>
      <c r="U103" s="43">
        <f>IFERROR(IF(A103="","",T103/S103),"")</f>
        <v/>
      </c>
      <c r="V103" s="28" t="n"/>
      <c r="W103" s="29">
        <f>IFERROR(IF(A103="","",R103-V103),"")</f>
        <v/>
      </c>
      <c r="X103" s="43">
        <f>IFERROR(IF(A103="","",W103/V103),"")</f>
        <v/>
      </c>
      <c r="Y103" s="43">
        <f>IFERROR(IF(A103="","",E103/D103),"")</f>
        <v/>
      </c>
      <c r="Z103" s="29">
        <f>IFERROR(IF(A103="","",G103/E103),"")</f>
        <v/>
      </c>
      <c r="AA103" s="29">
        <f>IFERROR(IF(A103="","",G103/D103),"")</f>
        <v/>
      </c>
      <c r="AB103" s="29">
        <f>IFERROR(IF(A103="","",R103/D103),"")</f>
        <v/>
      </c>
      <c r="AC103" s="26">
        <f>IFERROR(IF(A103="","",IF(Y103&gt;='Setup &amp; Instructions'!$B$5,"On or Above Target","Below Target")),"")</f>
        <v/>
      </c>
      <c r="AD103" s="5" t="n"/>
      <c r="AE103" s="31" t="n"/>
      <c r="AF103" s="31" t="n"/>
      <c r="AG103" s="32">
        <f>IFERROR(IF(A103="","",IF(COUNTIF($A$4:$A$253,A103)&gt;1,"Duplicate date",IF(E103&gt;D103,"Rooms sold exceed available rooms",IF(D103&gt;'Setup &amp; Instructions'!$B$4,"Available rooms exceed property maximum",IF(R103&lt;0,"Net revenue is negative",IF(S103="","Missing budget revenue",IF(V103="","Missing prior-year revenue",IF(C103="","Missing reporting status",IF(AND(C103="Final",A103&gt;TODAY()),"Future date marked final",IF(P103&gt;Q103,"Discounts and refunds exceed gross revenue",IF(AND(C103="Open",TODAY()-A103&gt;'Setup &amp; Instructions'!$B$9),"Open report requires follow-up","OK"))))))))))),"")</f>
        <v/>
      </c>
    </row>
    <row r="104">
      <c r="A104" s="38" t="n"/>
      <c r="B104" s="26">
        <f>IFERROR(IF(A104="","",VLOOKUP(WEEKDAY(A104,2),'Setup &amp; Instructions'!$G$4:$H$10,2,0)),"")</f>
        <v/>
      </c>
      <c r="C104" s="5" t="n"/>
      <c r="D104" s="27" t="n"/>
      <c r="E104" s="27" t="n"/>
      <c r="F104" s="27" t="n"/>
      <c r="G104" s="28" t="n"/>
      <c r="H104" s="28" t="n"/>
      <c r="I104" s="28" t="n"/>
      <c r="J104" s="28" t="n"/>
      <c r="K104" s="28" t="n"/>
      <c r="L104" s="28" t="n"/>
      <c r="M104" s="28" t="n"/>
      <c r="N104" s="28" t="n"/>
      <c r="O104" s="28" t="n"/>
      <c r="P104" s="28" t="n"/>
      <c r="Q104" s="29">
        <f>IFERROR(IF(A104="","",SUM(G104:O104)),"")</f>
        <v/>
      </c>
      <c r="R104" s="29">
        <f>IFERROR(IF(A104="","",Q104-P104),"")</f>
        <v/>
      </c>
      <c r="S104" s="28" t="n"/>
      <c r="T104" s="29">
        <f>IFERROR(IF(A104="","",R104-S104),"")</f>
        <v/>
      </c>
      <c r="U104" s="43">
        <f>IFERROR(IF(A104="","",T104/S104),"")</f>
        <v/>
      </c>
      <c r="V104" s="28" t="n"/>
      <c r="W104" s="29">
        <f>IFERROR(IF(A104="","",R104-V104),"")</f>
        <v/>
      </c>
      <c r="X104" s="43">
        <f>IFERROR(IF(A104="","",W104/V104),"")</f>
        <v/>
      </c>
      <c r="Y104" s="43">
        <f>IFERROR(IF(A104="","",E104/D104),"")</f>
        <v/>
      </c>
      <c r="Z104" s="29">
        <f>IFERROR(IF(A104="","",G104/E104),"")</f>
        <v/>
      </c>
      <c r="AA104" s="29">
        <f>IFERROR(IF(A104="","",G104/D104),"")</f>
        <v/>
      </c>
      <c r="AB104" s="29">
        <f>IFERROR(IF(A104="","",R104/D104),"")</f>
        <v/>
      </c>
      <c r="AC104" s="26">
        <f>IFERROR(IF(A104="","",IF(Y104&gt;='Setup &amp; Instructions'!$B$5,"On or Above Target","Below Target")),"")</f>
        <v/>
      </c>
      <c r="AD104" s="5" t="n"/>
      <c r="AE104" s="31" t="n"/>
      <c r="AF104" s="31" t="n"/>
      <c r="AG104" s="32">
        <f>IFERROR(IF(A104="","",IF(COUNTIF($A$4:$A$253,A104)&gt;1,"Duplicate date",IF(E104&gt;D104,"Rooms sold exceed available rooms",IF(D104&gt;'Setup &amp; Instructions'!$B$4,"Available rooms exceed property maximum",IF(R104&lt;0,"Net revenue is negative",IF(S104="","Missing budget revenue",IF(V104="","Missing prior-year revenue",IF(C104="","Missing reporting status",IF(AND(C104="Final",A104&gt;TODAY()),"Future date marked final",IF(P104&gt;Q104,"Discounts and refunds exceed gross revenue",IF(AND(C104="Open",TODAY()-A104&gt;'Setup &amp; Instructions'!$B$9),"Open report requires follow-up","OK"))))))))))),"")</f>
        <v/>
      </c>
    </row>
    <row r="105">
      <c r="A105" s="38" t="n"/>
      <c r="B105" s="26">
        <f>IFERROR(IF(A105="","",VLOOKUP(WEEKDAY(A105,2),'Setup &amp; Instructions'!$G$4:$H$10,2,0)),"")</f>
        <v/>
      </c>
      <c r="C105" s="5" t="n"/>
      <c r="D105" s="27" t="n"/>
      <c r="E105" s="27" t="n"/>
      <c r="F105" s="27" t="n"/>
      <c r="G105" s="28" t="n"/>
      <c r="H105" s="28" t="n"/>
      <c r="I105" s="28" t="n"/>
      <c r="J105" s="28" t="n"/>
      <c r="K105" s="28" t="n"/>
      <c r="L105" s="28" t="n"/>
      <c r="M105" s="28" t="n"/>
      <c r="N105" s="28" t="n"/>
      <c r="O105" s="28" t="n"/>
      <c r="P105" s="28" t="n"/>
      <c r="Q105" s="29">
        <f>IFERROR(IF(A105="","",SUM(G105:O105)),"")</f>
        <v/>
      </c>
      <c r="R105" s="29">
        <f>IFERROR(IF(A105="","",Q105-P105),"")</f>
        <v/>
      </c>
      <c r="S105" s="28" t="n"/>
      <c r="T105" s="29">
        <f>IFERROR(IF(A105="","",R105-S105),"")</f>
        <v/>
      </c>
      <c r="U105" s="43">
        <f>IFERROR(IF(A105="","",T105/S105),"")</f>
        <v/>
      </c>
      <c r="V105" s="28" t="n"/>
      <c r="W105" s="29">
        <f>IFERROR(IF(A105="","",R105-V105),"")</f>
        <v/>
      </c>
      <c r="X105" s="43">
        <f>IFERROR(IF(A105="","",W105/V105),"")</f>
        <v/>
      </c>
      <c r="Y105" s="43">
        <f>IFERROR(IF(A105="","",E105/D105),"")</f>
        <v/>
      </c>
      <c r="Z105" s="29">
        <f>IFERROR(IF(A105="","",G105/E105),"")</f>
        <v/>
      </c>
      <c r="AA105" s="29">
        <f>IFERROR(IF(A105="","",G105/D105),"")</f>
        <v/>
      </c>
      <c r="AB105" s="29">
        <f>IFERROR(IF(A105="","",R105/D105),"")</f>
        <v/>
      </c>
      <c r="AC105" s="26">
        <f>IFERROR(IF(A105="","",IF(Y105&gt;='Setup &amp; Instructions'!$B$5,"On or Above Target","Below Target")),"")</f>
        <v/>
      </c>
      <c r="AD105" s="5" t="n"/>
      <c r="AE105" s="31" t="n"/>
      <c r="AF105" s="31" t="n"/>
      <c r="AG105" s="32">
        <f>IFERROR(IF(A105="","",IF(COUNTIF($A$4:$A$253,A105)&gt;1,"Duplicate date",IF(E105&gt;D105,"Rooms sold exceed available rooms",IF(D105&gt;'Setup &amp; Instructions'!$B$4,"Available rooms exceed property maximum",IF(R105&lt;0,"Net revenue is negative",IF(S105="","Missing budget revenue",IF(V105="","Missing prior-year revenue",IF(C105="","Missing reporting status",IF(AND(C105="Final",A105&gt;TODAY()),"Future date marked final",IF(P105&gt;Q105,"Discounts and refunds exceed gross revenue",IF(AND(C105="Open",TODAY()-A105&gt;'Setup &amp; Instructions'!$B$9),"Open report requires follow-up","OK"))))))))))),"")</f>
        <v/>
      </c>
    </row>
    <row r="106">
      <c r="A106" s="38" t="n"/>
      <c r="B106" s="26">
        <f>IFERROR(IF(A106="","",VLOOKUP(WEEKDAY(A106,2),'Setup &amp; Instructions'!$G$4:$H$10,2,0)),"")</f>
        <v/>
      </c>
      <c r="C106" s="5" t="n"/>
      <c r="D106" s="27" t="n"/>
      <c r="E106" s="27" t="n"/>
      <c r="F106" s="27" t="n"/>
      <c r="G106" s="28" t="n"/>
      <c r="H106" s="28" t="n"/>
      <c r="I106" s="28" t="n"/>
      <c r="J106" s="28" t="n"/>
      <c r="K106" s="28" t="n"/>
      <c r="L106" s="28" t="n"/>
      <c r="M106" s="28" t="n"/>
      <c r="N106" s="28" t="n"/>
      <c r="O106" s="28" t="n"/>
      <c r="P106" s="28" t="n"/>
      <c r="Q106" s="29">
        <f>IFERROR(IF(A106="","",SUM(G106:O106)),"")</f>
        <v/>
      </c>
      <c r="R106" s="29">
        <f>IFERROR(IF(A106="","",Q106-P106),"")</f>
        <v/>
      </c>
      <c r="S106" s="28" t="n"/>
      <c r="T106" s="29">
        <f>IFERROR(IF(A106="","",R106-S106),"")</f>
        <v/>
      </c>
      <c r="U106" s="43">
        <f>IFERROR(IF(A106="","",T106/S106),"")</f>
        <v/>
      </c>
      <c r="V106" s="28" t="n"/>
      <c r="W106" s="29">
        <f>IFERROR(IF(A106="","",R106-V106),"")</f>
        <v/>
      </c>
      <c r="X106" s="43">
        <f>IFERROR(IF(A106="","",W106/V106),"")</f>
        <v/>
      </c>
      <c r="Y106" s="43">
        <f>IFERROR(IF(A106="","",E106/D106),"")</f>
        <v/>
      </c>
      <c r="Z106" s="29">
        <f>IFERROR(IF(A106="","",G106/E106),"")</f>
        <v/>
      </c>
      <c r="AA106" s="29">
        <f>IFERROR(IF(A106="","",G106/D106),"")</f>
        <v/>
      </c>
      <c r="AB106" s="29">
        <f>IFERROR(IF(A106="","",R106/D106),"")</f>
        <v/>
      </c>
      <c r="AC106" s="26">
        <f>IFERROR(IF(A106="","",IF(Y106&gt;='Setup &amp; Instructions'!$B$5,"On or Above Target","Below Target")),"")</f>
        <v/>
      </c>
      <c r="AD106" s="5" t="n"/>
      <c r="AE106" s="31" t="n"/>
      <c r="AF106" s="31" t="n"/>
      <c r="AG106" s="32">
        <f>IFERROR(IF(A106="","",IF(COUNTIF($A$4:$A$253,A106)&gt;1,"Duplicate date",IF(E106&gt;D106,"Rooms sold exceed available rooms",IF(D106&gt;'Setup &amp; Instructions'!$B$4,"Available rooms exceed property maximum",IF(R106&lt;0,"Net revenue is negative",IF(S106="","Missing budget revenue",IF(V106="","Missing prior-year revenue",IF(C106="","Missing reporting status",IF(AND(C106="Final",A106&gt;TODAY()),"Future date marked final",IF(P106&gt;Q106,"Discounts and refunds exceed gross revenue",IF(AND(C106="Open",TODAY()-A106&gt;'Setup &amp; Instructions'!$B$9),"Open report requires follow-up","OK"))))))))))),"")</f>
        <v/>
      </c>
    </row>
    <row r="107">
      <c r="A107" s="38" t="n"/>
      <c r="B107" s="26">
        <f>IFERROR(IF(A107="","",VLOOKUP(WEEKDAY(A107,2),'Setup &amp; Instructions'!$G$4:$H$10,2,0)),"")</f>
        <v/>
      </c>
      <c r="C107" s="5" t="n"/>
      <c r="D107" s="27" t="n"/>
      <c r="E107" s="27" t="n"/>
      <c r="F107" s="27" t="n"/>
      <c r="G107" s="28" t="n"/>
      <c r="H107" s="28" t="n"/>
      <c r="I107" s="28" t="n"/>
      <c r="J107" s="28" t="n"/>
      <c r="K107" s="28" t="n"/>
      <c r="L107" s="28" t="n"/>
      <c r="M107" s="28" t="n"/>
      <c r="N107" s="28" t="n"/>
      <c r="O107" s="28" t="n"/>
      <c r="P107" s="28" t="n"/>
      <c r="Q107" s="29">
        <f>IFERROR(IF(A107="","",SUM(G107:O107)),"")</f>
        <v/>
      </c>
      <c r="R107" s="29">
        <f>IFERROR(IF(A107="","",Q107-P107),"")</f>
        <v/>
      </c>
      <c r="S107" s="28" t="n"/>
      <c r="T107" s="29">
        <f>IFERROR(IF(A107="","",R107-S107),"")</f>
        <v/>
      </c>
      <c r="U107" s="43">
        <f>IFERROR(IF(A107="","",T107/S107),"")</f>
        <v/>
      </c>
      <c r="V107" s="28" t="n"/>
      <c r="W107" s="29">
        <f>IFERROR(IF(A107="","",R107-V107),"")</f>
        <v/>
      </c>
      <c r="X107" s="43">
        <f>IFERROR(IF(A107="","",W107/V107),"")</f>
        <v/>
      </c>
      <c r="Y107" s="43">
        <f>IFERROR(IF(A107="","",E107/D107),"")</f>
        <v/>
      </c>
      <c r="Z107" s="29">
        <f>IFERROR(IF(A107="","",G107/E107),"")</f>
        <v/>
      </c>
      <c r="AA107" s="29">
        <f>IFERROR(IF(A107="","",G107/D107),"")</f>
        <v/>
      </c>
      <c r="AB107" s="29">
        <f>IFERROR(IF(A107="","",R107/D107),"")</f>
        <v/>
      </c>
      <c r="AC107" s="26">
        <f>IFERROR(IF(A107="","",IF(Y107&gt;='Setup &amp; Instructions'!$B$5,"On or Above Target","Below Target")),"")</f>
        <v/>
      </c>
      <c r="AD107" s="5" t="n"/>
      <c r="AE107" s="31" t="n"/>
      <c r="AF107" s="31" t="n"/>
      <c r="AG107" s="32">
        <f>IFERROR(IF(A107="","",IF(COUNTIF($A$4:$A$253,A107)&gt;1,"Duplicate date",IF(E107&gt;D107,"Rooms sold exceed available rooms",IF(D107&gt;'Setup &amp; Instructions'!$B$4,"Available rooms exceed property maximum",IF(R107&lt;0,"Net revenue is negative",IF(S107="","Missing budget revenue",IF(V107="","Missing prior-year revenue",IF(C107="","Missing reporting status",IF(AND(C107="Final",A107&gt;TODAY()),"Future date marked final",IF(P107&gt;Q107,"Discounts and refunds exceed gross revenue",IF(AND(C107="Open",TODAY()-A107&gt;'Setup &amp; Instructions'!$B$9),"Open report requires follow-up","OK"))))))))))),"")</f>
        <v/>
      </c>
    </row>
    <row r="108">
      <c r="A108" s="38" t="n"/>
      <c r="B108" s="26">
        <f>IFERROR(IF(A108="","",VLOOKUP(WEEKDAY(A108,2),'Setup &amp; Instructions'!$G$4:$H$10,2,0)),"")</f>
        <v/>
      </c>
      <c r="C108" s="5" t="n"/>
      <c r="D108" s="27" t="n"/>
      <c r="E108" s="27" t="n"/>
      <c r="F108" s="27" t="n"/>
      <c r="G108" s="28" t="n"/>
      <c r="H108" s="28" t="n"/>
      <c r="I108" s="28" t="n"/>
      <c r="J108" s="28" t="n"/>
      <c r="K108" s="28" t="n"/>
      <c r="L108" s="28" t="n"/>
      <c r="M108" s="28" t="n"/>
      <c r="N108" s="28" t="n"/>
      <c r="O108" s="28" t="n"/>
      <c r="P108" s="28" t="n"/>
      <c r="Q108" s="29">
        <f>IFERROR(IF(A108="","",SUM(G108:O108)),"")</f>
        <v/>
      </c>
      <c r="R108" s="29">
        <f>IFERROR(IF(A108="","",Q108-P108),"")</f>
        <v/>
      </c>
      <c r="S108" s="28" t="n"/>
      <c r="T108" s="29">
        <f>IFERROR(IF(A108="","",R108-S108),"")</f>
        <v/>
      </c>
      <c r="U108" s="43">
        <f>IFERROR(IF(A108="","",T108/S108),"")</f>
        <v/>
      </c>
      <c r="V108" s="28" t="n"/>
      <c r="W108" s="29">
        <f>IFERROR(IF(A108="","",R108-V108),"")</f>
        <v/>
      </c>
      <c r="X108" s="43">
        <f>IFERROR(IF(A108="","",W108/V108),"")</f>
        <v/>
      </c>
      <c r="Y108" s="43">
        <f>IFERROR(IF(A108="","",E108/D108),"")</f>
        <v/>
      </c>
      <c r="Z108" s="29">
        <f>IFERROR(IF(A108="","",G108/E108),"")</f>
        <v/>
      </c>
      <c r="AA108" s="29">
        <f>IFERROR(IF(A108="","",G108/D108),"")</f>
        <v/>
      </c>
      <c r="AB108" s="29">
        <f>IFERROR(IF(A108="","",R108/D108),"")</f>
        <v/>
      </c>
      <c r="AC108" s="26">
        <f>IFERROR(IF(A108="","",IF(Y108&gt;='Setup &amp; Instructions'!$B$5,"On or Above Target","Below Target")),"")</f>
        <v/>
      </c>
      <c r="AD108" s="5" t="n"/>
      <c r="AE108" s="31" t="n"/>
      <c r="AF108" s="31" t="n"/>
      <c r="AG108" s="32">
        <f>IFERROR(IF(A108="","",IF(COUNTIF($A$4:$A$253,A108)&gt;1,"Duplicate date",IF(E108&gt;D108,"Rooms sold exceed available rooms",IF(D108&gt;'Setup &amp; Instructions'!$B$4,"Available rooms exceed property maximum",IF(R108&lt;0,"Net revenue is negative",IF(S108="","Missing budget revenue",IF(V108="","Missing prior-year revenue",IF(C108="","Missing reporting status",IF(AND(C108="Final",A108&gt;TODAY()),"Future date marked final",IF(P108&gt;Q108,"Discounts and refunds exceed gross revenue",IF(AND(C108="Open",TODAY()-A108&gt;'Setup &amp; Instructions'!$B$9),"Open report requires follow-up","OK"))))))))))),"")</f>
        <v/>
      </c>
    </row>
    <row r="109">
      <c r="A109" s="38" t="n"/>
      <c r="B109" s="26">
        <f>IFERROR(IF(A109="","",VLOOKUP(WEEKDAY(A109,2),'Setup &amp; Instructions'!$G$4:$H$10,2,0)),"")</f>
        <v/>
      </c>
      <c r="C109" s="5" t="n"/>
      <c r="D109" s="27" t="n"/>
      <c r="E109" s="27" t="n"/>
      <c r="F109" s="27" t="n"/>
      <c r="G109" s="28" t="n"/>
      <c r="H109" s="28" t="n"/>
      <c r="I109" s="28" t="n"/>
      <c r="J109" s="28" t="n"/>
      <c r="K109" s="28" t="n"/>
      <c r="L109" s="28" t="n"/>
      <c r="M109" s="28" t="n"/>
      <c r="N109" s="28" t="n"/>
      <c r="O109" s="28" t="n"/>
      <c r="P109" s="28" t="n"/>
      <c r="Q109" s="29">
        <f>IFERROR(IF(A109="","",SUM(G109:O109)),"")</f>
        <v/>
      </c>
      <c r="R109" s="29">
        <f>IFERROR(IF(A109="","",Q109-P109),"")</f>
        <v/>
      </c>
      <c r="S109" s="28" t="n"/>
      <c r="T109" s="29">
        <f>IFERROR(IF(A109="","",R109-S109),"")</f>
        <v/>
      </c>
      <c r="U109" s="43">
        <f>IFERROR(IF(A109="","",T109/S109),"")</f>
        <v/>
      </c>
      <c r="V109" s="28" t="n"/>
      <c r="W109" s="29">
        <f>IFERROR(IF(A109="","",R109-V109),"")</f>
        <v/>
      </c>
      <c r="X109" s="43">
        <f>IFERROR(IF(A109="","",W109/V109),"")</f>
        <v/>
      </c>
      <c r="Y109" s="43">
        <f>IFERROR(IF(A109="","",E109/D109),"")</f>
        <v/>
      </c>
      <c r="Z109" s="29">
        <f>IFERROR(IF(A109="","",G109/E109),"")</f>
        <v/>
      </c>
      <c r="AA109" s="29">
        <f>IFERROR(IF(A109="","",G109/D109),"")</f>
        <v/>
      </c>
      <c r="AB109" s="29">
        <f>IFERROR(IF(A109="","",R109/D109),"")</f>
        <v/>
      </c>
      <c r="AC109" s="26">
        <f>IFERROR(IF(A109="","",IF(Y109&gt;='Setup &amp; Instructions'!$B$5,"On or Above Target","Below Target")),"")</f>
        <v/>
      </c>
      <c r="AD109" s="5" t="n"/>
      <c r="AE109" s="31" t="n"/>
      <c r="AF109" s="31" t="n"/>
      <c r="AG109" s="32">
        <f>IFERROR(IF(A109="","",IF(COUNTIF($A$4:$A$253,A109)&gt;1,"Duplicate date",IF(E109&gt;D109,"Rooms sold exceed available rooms",IF(D109&gt;'Setup &amp; Instructions'!$B$4,"Available rooms exceed property maximum",IF(R109&lt;0,"Net revenue is negative",IF(S109="","Missing budget revenue",IF(V109="","Missing prior-year revenue",IF(C109="","Missing reporting status",IF(AND(C109="Final",A109&gt;TODAY()),"Future date marked final",IF(P109&gt;Q109,"Discounts and refunds exceed gross revenue",IF(AND(C109="Open",TODAY()-A109&gt;'Setup &amp; Instructions'!$B$9),"Open report requires follow-up","OK"))))))))))),"")</f>
        <v/>
      </c>
    </row>
    <row r="110">
      <c r="A110" s="38" t="n"/>
      <c r="B110" s="26">
        <f>IFERROR(IF(A110="","",VLOOKUP(WEEKDAY(A110,2),'Setup &amp; Instructions'!$G$4:$H$10,2,0)),"")</f>
        <v/>
      </c>
      <c r="C110" s="5" t="n"/>
      <c r="D110" s="27" t="n"/>
      <c r="E110" s="27" t="n"/>
      <c r="F110" s="27" t="n"/>
      <c r="G110" s="28" t="n"/>
      <c r="H110" s="28" t="n"/>
      <c r="I110" s="28" t="n"/>
      <c r="J110" s="28" t="n"/>
      <c r="K110" s="28" t="n"/>
      <c r="L110" s="28" t="n"/>
      <c r="M110" s="28" t="n"/>
      <c r="N110" s="28" t="n"/>
      <c r="O110" s="28" t="n"/>
      <c r="P110" s="28" t="n"/>
      <c r="Q110" s="29">
        <f>IFERROR(IF(A110="","",SUM(G110:O110)),"")</f>
        <v/>
      </c>
      <c r="R110" s="29">
        <f>IFERROR(IF(A110="","",Q110-P110),"")</f>
        <v/>
      </c>
      <c r="S110" s="28" t="n"/>
      <c r="T110" s="29">
        <f>IFERROR(IF(A110="","",R110-S110),"")</f>
        <v/>
      </c>
      <c r="U110" s="43">
        <f>IFERROR(IF(A110="","",T110/S110),"")</f>
        <v/>
      </c>
      <c r="V110" s="28" t="n"/>
      <c r="W110" s="29">
        <f>IFERROR(IF(A110="","",R110-V110),"")</f>
        <v/>
      </c>
      <c r="X110" s="43">
        <f>IFERROR(IF(A110="","",W110/V110),"")</f>
        <v/>
      </c>
      <c r="Y110" s="43">
        <f>IFERROR(IF(A110="","",E110/D110),"")</f>
        <v/>
      </c>
      <c r="Z110" s="29">
        <f>IFERROR(IF(A110="","",G110/E110),"")</f>
        <v/>
      </c>
      <c r="AA110" s="29">
        <f>IFERROR(IF(A110="","",G110/D110),"")</f>
        <v/>
      </c>
      <c r="AB110" s="29">
        <f>IFERROR(IF(A110="","",R110/D110),"")</f>
        <v/>
      </c>
      <c r="AC110" s="26">
        <f>IFERROR(IF(A110="","",IF(Y110&gt;='Setup &amp; Instructions'!$B$5,"On or Above Target","Below Target")),"")</f>
        <v/>
      </c>
      <c r="AD110" s="5" t="n"/>
      <c r="AE110" s="31" t="n"/>
      <c r="AF110" s="31" t="n"/>
      <c r="AG110" s="32">
        <f>IFERROR(IF(A110="","",IF(COUNTIF($A$4:$A$253,A110)&gt;1,"Duplicate date",IF(E110&gt;D110,"Rooms sold exceed available rooms",IF(D110&gt;'Setup &amp; Instructions'!$B$4,"Available rooms exceed property maximum",IF(R110&lt;0,"Net revenue is negative",IF(S110="","Missing budget revenue",IF(V110="","Missing prior-year revenue",IF(C110="","Missing reporting status",IF(AND(C110="Final",A110&gt;TODAY()),"Future date marked final",IF(P110&gt;Q110,"Discounts and refunds exceed gross revenue",IF(AND(C110="Open",TODAY()-A110&gt;'Setup &amp; Instructions'!$B$9),"Open report requires follow-up","OK"))))))))))),"")</f>
        <v/>
      </c>
    </row>
    <row r="111">
      <c r="A111" s="38" t="n"/>
      <c r="B111" s="26">
        <f>IFERROR(IF(A111="","",VLOOKUP(WEEKDAY(A111,2),'Setup &amp; Instructions'!$G$4:$H$10,2,0)),"")</f>
        <v/>
      </c>
      <c r="C111" s="5" t="n"/>
      <c r="D111" s="27" t="n"/>
      <c r="E111" s="27" t="n"/>
      <c r="F111" s="27" t="n"/>
      <c r="G111" s="28" t="n"/>
      <c r="H111" s="28" t="n"/>
      <c r="I111" s="28" t="n"/>
      <c r="J111" s="28" t="n"/>
      <c r="K111" s="28" t="n"/>
      <c r="L111" s="28" t="n"/>
      <c r="M111" s="28" t="n"/>
      <c r="N111" s="28" t="n"/>
      <c r="O111" s="28" t="n"/>
      <c r="P111" s="28" t="n"/>
      <c r="Q111" s="29">
        <f>IFERROR(IF(A111="","",SUM(G111:O111)),"")</f>
        <v/>
      </c>
      <c r="R111" s="29">
        <f>IFERROR(IF(A111="","",Q111-P111),"")</f>
        <v/>
      </c>
      <c r="S111" s="28" t="n"/>
      <c r="T111" s="29">
        <f>IFERROR(IF(A111="","",R111-S111),"")</f>
        <v/>
      </c>
      <c r="U111" s="43">
        <f>IFERROR(IF(A111="","",T111/S111),"")</f>
        <v/>
      </c>
      <c r="V111" s="28" t="n"/>
      <c r="W111" s="29">
        <f>IFERROR(IF(A111="","",R111-V111),"")</f>
        <v/>
      </c>
      <c r="X111" s="43">
        <f>IFERROR(IF(A111="","",W111/V111),"")</f>
        <v/>
      </c>
      <c r="Y111" s="43">
        <f>IFERROR(IF(A111="","",E111/D111),"")</f>
        <v/>
      </c>
      <c r="Z111" s="29">
        <f>IFERROR(IF(A111="","",G111/E111),"")</f>
        <v/>
      </c>
      <c r="AA111" s="29">
        <f>IFERROR(IF(A111="","",G111/D111),"")</f>
        <v/>
      </c>
      <c r="AB111" s="29">
        <f>IFERROR(IF(A111="","",R111/D111),"")</f>
        <v/>
      </c>
      <c r="AC111" s="26">
        <f>IFERROR(IF(A111="","",IF(Y111&gt;='Setup &amp; Instructions'!$B$5,"On or Above Target","Below Target")),"")</f>
        <v/>
      </c>
      <c r="AD111" s="5" t="n"/>
      <c r="AE111" s="31" t="n"/>
      <c r="AF111" s="31" t="n"/>
      <c r="AG111" s="32">
        <f>IFERROR(IF(A111="","",IF(COUNTIF($A$4:$A$253,A111)&gt;1,"Duplicate date",IF(E111&gt;D111,"Rooms sold exceed available rooms",IF(D111&gt;'Setup &amp; Instructions'!$B$4,"Available rooms exceed property maximum",IF(R111&lt;0,"Net revenue is negative",IF(S111="","Missing budget revenue",IF(V111="","Missing prior-year revenue",IF(C111="","Missing reporting status",IF(AND(C111="Final",A111&gt;TODAY()),"Future date marked final",IF(P111&gt;Q111,"Discounts and refunds exceed gross revenue",IF(AND(C111="Open",TODAY()-A111&gt;'Setup &amp; Instructions'!$B$9),"Open report requires follow-up","OK"))))))))))),"")</f>
        <v/>
      </c>
    </row>
    <row r="112">
      <c r="A112" s="38" t="n"/>
      <c r="B112" s="26">
        <f>IFERROR(IF(A112="","",VLOOKUP(WEEKDAY(A112,2),'Setup &amp; Instructions'!$G$4:$H$10,2,0)),"")</f>
        <v/>
      </c>
      <c r="C112" s="5" t="n"/>
      <c r="D112" s="27" t="n"/>
      <c r="E112" s="27" t="n"/>
      <c r="F112" s="27" t="n"/>
      <c r="G112" s="28" t="n"/>
      <c r="H112" s="28" t="n"/>
      <c r="I112" s="28" t="n"/>
      <c r="J112" s="28" t="n"/>
      <c r="K112" s="28" t="n"/>
      <c r="L112" s="28" t="n"/>
      <c r="M112" s="28" t="n"/>
      <c r="N112" s="28" t="n"/>
      <c r="O112" s="28" t="n"/>
      <c r="P112" s="28" t="n"/>
      <c r="Q112" s="29">
        <f>IFERROR(IF(A112="","",SUM(G112:O112)),"")</f>
        <v/>
      </c>
      <c r="R112" s="29">
        <f>IFERROR(IF(A112="","",Q112-P112),"")</f>
        <v/>
      </c>
      <c r="S112" s="28" t="n"/>
      <c r="T112" s="29">
        <f>IFERROR(IF(A112="","",R112-S112),"")</f>
        <v/>
      </c>
      <c r="U112" s="43">
        <f>IFERROR(IF(A112="","",T112/S112),"")</f>
        <v/>
      </c>
      <c r="V112" s="28" t="n"/>
      <c r="W112" s="29">
        <f>IFERROR(IF(A112="","",R112-V112),"")</f>
        <v/>
      </c>
      <c r="X112" s="43">
        <f>IFERROR(IF(A112="","",W112/V112),"")</f>
        <v/>
      </c>
      <c r="Y112" s="43">
        <f>IFERROR(IF(A112="","",E112/D112),"")</f>
        <v/>
      </c>
      <c r="Z112" s="29">
        <f>IFERROR(IF(A112="","",G112/E112),"")</f>
        <v/>
      </c>
      <c r="AA112" s="29">
        <f>IFERROR(IF(A112="","",G112/D112),"")</f>
        <v/>
      </c>
      <c r="AB112" s="29">
        <f>IFERROR(IF(A112="","",R112/D112),"")</f>
        <v/>
      </c>
      <c r="AC112" s="26">
        <f>IFERROR(IF(A112="","",IF(Y112&gt;='Setup &amp; Instructions'!$B$5,"On or Above Target","Below Target")),"")</f>
        <v/>
      </c>
      <c r="AD112" s="5" t="n"/>
      <c r="AE112" s="31" t="n"/>
      <c r="AF112" s="31" t="n"/>
      <c r="AG112" s="32">
        <f>IFERROR(IF(A112="","",IF(COUNTIF($A$4:$A$253,A112)&gt;1,"Duplicate date",IF(E112&gt;D112,"Rooms sold exceed available rooms",IF(D112&gt;'Setup &amp; Instructions'!$B$4,"Available rooms exceed property maximum",IF(R112&lt;0,"Net revenue is negative",IF(S112="","Missing budget revenue",IF(V112="","Missing prior-year revenue",IF(C112="","Missing reporting status",IF(AND(C112="Final",A112&gt;TODAY()),"Future date marked final",IF(P112&gt;Q112,"Discounts and refunds exceed gross revenue",IF(AND(C112="Open",TODAY()-A112&gt;'Setup &amp; Instructions'!$B$9),"Open report requires follow-up","OK"))))))))))),"")</f>
        <v/>
      </c>
    </row>
    <row r="113">
      <c r="A113" s="38" t="n"/>
      <c r="B113" s="26">
        <f>IFERROR(IF(A113="","",VLOOKUP(WEEKDAY(A113,2),'Setup &amp; Instructions'!$G$4:$H$10,2,0)),"")</f>
        <v/>
      </c>
      <c r="C113" s="5" t="n"/>
      <c r="D113" s="27" t="n"/>
      <c r="E113" s="27" t="n"/>
      <c r="F113" s="27" t="n"/>
      <c r="G113" s="28" t="n"/>
      <c r="H113" s="28" t="n"/>
      <c r="I113" s="28" t="n"/>
      <c r="J113" s="28" t="n"/>
      <c r="K113" s="28" t="n"/>
      <c r="L113" s="28" t="n"/>
      <c r="M113" s="28" t="n"/>
      <c r="N113" s="28" t="n"/>
      <c r="O113" s="28" t="n"/>
      <c r="P113" s="28" t="n"/>
      <c r="Q113" s="29">
        <f>IFERROR(IF(A113="","",SUM(G113:O113)),"")</f>
        <v/>
      </c>
      <c r="R113" s="29">
        <f>IFERROR(IF(A113="","",Q113-P113),"")</f>
        <v/>
      </c>
      <c r="S113" s="28" t="n"/>
      <c r="T113" s="29">
        <f>IFERROR(IF(A113="","",R113-S113),"")</f>
        <v/>
      </c>
      <c r="U113" s="43">
        <f>IFERROR(IF(A113="","",T113/S113),"")</f>
        <v/>
      </c>
      <c r="V113" s="28" t="n"/>
      <c r="W113" s="29">
        <f>IFERROR(IF(A113="","",R113-V113),"")</f>
        <v/>
      </c>
      <c r="X113" s="43">
        <f>IFERROR(IF(A113="","",W113/V113),"")</f>
        <v/>
      </c>
      <c r="Y113" s="43">
        <f>IFERROR(IF(A113="","",E113/D113),"")</f>
        <v/>
      </c>
      <c r="Z113" s="29">
        <f>IFERROR(IF(A113="","",G113/E113),"")</f>
        <v/>
      </c>
      <c r="AA113" s="29">
        <f>IFERROR(IF(A113="","",G113/D113),"")</f>
        <v/>
      </c>
      <c r="AB113" s="29">
        <f>IFERROR(IF(A113="","",R113/D113),"")</f>
        <v/>
      </c>
      <c r="AC113" s="26">
        <f>IFERROR(IF(A113="","",IF(Y113&gt;='Setup &amp; Instructions'!$B$5,"On or Above Target","Below Target")),"")</f>
        <v/>
      </c>
      <c r="AD113" s="5" t="n"/>
      <c r="AE113" s="31" t="n"/>
      <c r="AF113" s="31" t="n"/>
      <c r="AG113" s="32">
        <f>IFERROR(IF(A113="","",IF(COUNTIF($A$4:$A$253,A113)&gt;1,"Duplicate date",IF(E113&gt;D113,"Rooms sold exceed available rooms",IF(D113&gt;'Setup &amp; Instructions'!$B$4,"Available rooms exceed property maximum",IF(R113&lt;0,"Net revenue is negative",IF(S113="","Missing budget revenue",IF(V113="","Missing prior-year revenue",IF(C113="","Missing reporting status",IF(AND(C113="Final",A113&gt;TODAY()),"Future date marked final",IF(P113&gt;Q113,"Discounts and refunds exceed gross revenue",IF(AND(C113="Open",TODAY()-A113&gt;'Setup &amp; Instructions'!$B$9),"Open report requires follow-up","OK"))))))))))),"")</f>
        <v/>
      </c>
    </row>
    <row r="114">
      <c r="A114" s="38" t="n"/>
      <c r="B114" s="26">
        <f>IFERROR(IF(A114="","",VLOOKUP(WEEKDAY(A114,2),'Setup &amp; Instructions'!$G$4:$H$10,2,0)),"")</f>
        <v/>
      </c>
      <c r="C114" s="5" t="n"/>
      <c r="D114" s="27" t="n"/>
      <c r="E114" s="27" t="n"/>
      <c r="F114" s="27" t="n"/>
      <c r="G114" s="28" t="n"/>
      <c r="H114" s="28" t="n"/>
      <c r="I114" s="28" t="n"/>
      <c r="J114" s="28" t="n"/>
      <c r="K114" s="28" t="n"/>
      <c r="L114" s="28" t="n"/>
      <c r="M114" s="28" t="n"/>
      <c r="N114" s="28" t="n"/>
      <c r="O114" s="28" t="n"/>
      <c r="P114" s="28" t="n"/>
      <c r="Q114" s="29">
        <f>IFERROR(IF(A114="","",SUM(G114:O114)),"")</f>
        <v/>
      </c>
      <c r="R114" s="29">
        <f>IFERROR(IF(A114="","",Q114-P114),"")</f>
        <v/>
      </c>
      <c r="S114" s="28" t="n"/>
      <c r="T114" s="29">
        <f>IFERROR(IF(A114="","",R114-S114),"")</f>
        <v/>
      </c>
      <c r="U114" s="43">
        <f>IFERROR(IF(A114="","",T114/S114),"")</f>
        <v/>
      </c>
      <c r="V114" s="28" t="n"/>
      <c r="W114" s="29">
        <f>IFERROR(IF(A114="","",R114-V114),"")</f>
        <v/>
      </c>
      <c r="X114" s="43">
        <f>IFERROR(IF(A114="","",W114/V114),"")</f>
        <v/>
      </c>
      <c r="Y114" s="43">
        <f>IFERROR(IF(A114="","",E114/D114),"")</f>
        <v/>
      </c>
      <c r="Z114" s="29">
        <f>IFERROR(IF(A114="","",G114/E114),"")</f>
        <v/>
      </c>
      <c r="AA114" s="29">
        <f>IFERROR(IF(A114="","",G114/D114),"")</f>
        <v/>
      </c>
      <c r="AB114" s="29">
        <f>IFERROR(IF(A114="","",R114/D114),"")</f>
        <v/>
      </c>
      <c r="AC114" s="26">
        <f>IFERROR(IF(A114="","",IF(Y114&gt;='Setup &amp; Instructions'!$B$5,"On or Above Target","Below Target")),"")</f>
        <v/>
      </c>
      <c r="AD114" s="5" t="n"/>
      <c r="AE114" s="31" t="n"/>
      <c r="AF114" s="31" t="n"/>
      <c r="AG114" s="32">
        <f>IFERROR(IF(A114="","",IF(COUNTIF($A$4:$A$253,A114)&gt;1,"Duplicate date",IF(E114&gt;D114,"Rooms sold exceed available rooms",IF(D114&gt;'Setup &amp; Instructions'!$B$4,"Available rooms exceed property maximum",IF(R114&lt;0,"Net revenue is negative",IF(S114="","Missing budget revenue",IF(V114="","Missing prior-year revenue",IF(C114="","Missing reporting status",IF(AND(C114="Final",A114&gt;TODAY()),"Future date marked final",IF(P114&gt;Q114,"Discounts and refunds exceed gross revenue",IF(AND(C114="Open",TODAY()-A114&gt;'Setup &amp; Instructions'!$B$9),"Open report requires follow-up","OK"))))))))))),"")</f>
        <v/>
      </c>
    </row>
    <row r="115">
      <c r="A115" s="38" t="n"/>
      <c r="B115" s="26">
        <f>IFERROR(IF(A115="","",VLOOKUP(WEEKDAY(A115,2),'Setup &amp; Instructions'!$G$4:$H$10,2,0)),"")</f>
        <v/>
      </c>
      <c r="C115" s="5" t="n"/>
      <c r="D115" s="27" t="n"/>
      <c r="E115" s="27" t="n"/>
      <c r="F115" s="27" t="n"/>
      <c r="G115" s="28" t="n"/>
      <c r="H115" s="28" t="n"/>
      <c r="I115" s="28" t="n"/>
      <c r="J115" s="28" t="n"/>
      <c r="K115" s="28" t="n"/>
      <c r="L115" s="28" t="n"/>
      <c r="M115" s="28" t="n"/>
      <c r="N115" s="28" t="n"/>
      <c r="O115" s="28" t="n"/>
      <c r="P115" s="28" t="n"/>
      <c r="Q115" s="29">
        <f>IFERROR(IF(A115="","",SUM(G115:O115)),"")</f>
        <v/>
      </c>
      <c r="R115" s="29">
        <f>IFERROR(IF(A115="","",Q115-P115),"")</f>
        <v/>
      </c>
      <c r="S115" s="28" t="n"/>
      <c r="T115" s="29">
        <f>IFERROR(IF(A115="","",R115-S115),"")</f>
        <v/>
      </c>
      <c r="U115" s="43">
        <f>IFERROR(IF(A115="","",T115/S115),"")</f>
        <v/>
      </c>
      <c r="V115" s="28" t="n"/>
      <c r="W115" s="29">
        <f>IFERROR(IF(A115="","",R115-V115),"")</f>
        <v/>
      </c>
      <c r="X115" s="43">
        <f>IFERROR(IF(A115="","",W115/V115),"")</f>
        <v/>
      </c>
      <c r="Y115" s="43">
        <f>IFERROR(IF(A115="","",E115/D115),"")</f>
        <v/>
      </c>
      <c r="Z115" s="29">
        <f>IFERROR(IF(A115="","",G115/E115),"")</f>
        <v/>
      </c>
      <c r="AA115" s="29">
        <f>IFERROR(IF(A115="","",G115/D115),"")</f>
        <v/>
      </c>
      <c r="AB115" s="29">
        <f>IFERROR(IF(A115="","",R115/D115),"")</f>
        <v/>
      </c>
      <c r="AC115" s="26">
        <f>IFERROR(IF(A115="","",IF(Y115&gt;='Setup &amp; Instructions'!$B$5,"On or Above Target","Below Target")),"")</f>
        <v/>
      </c>
      <c r="AD115" s="5" t="n"/>
      <c r="AE115" s="31" t="n"/>
      <c r="AF115" s="31" t="n"/>
      <c r="AG115" s="32">
        <f>IFERROR(IF(A115="","",IF(COUNTIF($A$4:$A$253,A115)&gt;1,"Duplicate date",IF(E115&gt;D115,"Rooms sold exceed available rooms",IF(D115&gt;'Setup &amp; Instructions'!$B$4,"Available rooms exceed property maximum",IF(R115&lt;0,"Net revenue is negative",IF(S115="","Missing budget revenue",IF(V115="","Missing prior-year revenue",IF(C115="","Missing reporting status",IF(AND(C115="Final",A115&gt;TODAY()),"Future date marked final",IF(P115&gt;Q115,"Discounts and refunds exceed gross revenue",IF(AND(C115="Open",TODAY()-A115&gt;'Setup &amp; Instructions'!$B$9),"Open report requires follow-up","OK"))))))))))),"")</f>
        <v/>
      </c>
    </row>
    <row r="116">
      <c r="A116" s="38" t="n"/>
      <c r="B116" s="26">
        <f>IFERROR(IF(A116="","",VLOOKUP(WEEKDAY(A116,2),'Setup &amp; Instructions'!$G$4:$H$10,2,0)),"")</f>
        <v/>
      </c>
      <c r="C116" s="5" t="n"/>
      <c r="D116" s="27" t="n"/>
      <c r="E116" s="27" t="n"/>
      <c r="F116" s="27" t="n"/>
      <c r="G116" s="28" t="n"/>
      <c r="H116" s="28" t="n"/>
      <c r="I116" s="28" t="n"/>
      <c r="J116" s="28" t="n"/>
      <c r="K116" s="28" t="n"/>
      <c r="L116" s="28" t="n"/>
      <c r="M116" s="28" t="n"/>
      <c r="N116" s="28" t="n"/>
      <c r="O116" s="28" t="n"/>
      <c r="P116" s="28" t="n"/>
      <c r="Q116" s="29">
        <f>IFERROR(IF(A116="","",SUM(G116:O116)),"")</f>
        <v/>
      </c>
      <c r="R116" s="29">
        <f>IFERROR(IF(A116="","",Q116-P116),"")</f>
        <v/>
      </c>
      <c r="S116" s="28" t="n"/>
      <c r="T116" s="29">
        <f>IFERROR(IF(A116="","",R116-S116),"")</f>
        <v/>
      </c>
      <c r="U116" s="43">
        <f>IFERROR(IF(A116="","",T116/S116),"")</f>
        <v/>
      </c>
      <c r="V116" s="28" t="n"/>
      <c r="W116" s="29">
        <f>IFERROR(IF(A116="","",R116-V116),"")</f>
        <v/>
      </c>
      <c r="X116" s="43">
        <f>IFERROR(IF(A116="","",W116/V116),"")</f>
        <v/>
      </c>
      <c r="Y116" s="43">
        <f>IFERROR(IF(A116="","",E116/D116),"")</f>
        <v/>
      </c>
      <c r="Z116" s="29">
        <f>IFERROR(IF(A116="","",G116/E116),"")</f>
        <v/>
      </c>
      <c r="AA116" s="29">
        <f>IFERROR(IF(A116="","",G116/D116),"")</f>
        <v/>
      </c>
      <c r="AB116" s="29">
        <f>IFERROR(IF(A116="","",R116/D116),"")</f>
        <v/>
      </c>
      <c r="AC116" s="26">
        <f>IFERROR(IF(A116="","",IF(Y116&gt;='Setup &amp; Instructions'!$B$5,"On or Above Target","Below Target")),"")</f>
        <v/>
      </c>
      <c r="AD116" s="5" t="n"/>
      <c r="AE116" s="31" t="n"/>
      <c r="AF116" s="31" t="n"/>
      <c r="AG116" s="32">
        <f>IFERROR(IF(A116="","",IF(COUNTIF($A$4:$A$253,A116)&gt;1,"Duplicate date",IF(E116&gt;D116,"Rooms sold exceed available rooms",IF(D116&gt;'Setup &amp; Instructions'!$B$4,"Available rooms exceed property maximum",IF(R116&lt;0,"Net revenue is negative",IF(S116="","Missing budget revenue",IF(V116="","Missing prior-year revenue",IF(C116="","Missing reporting status",IF(AND(C116="Final",A116&gt;TODAY()),"Future date marked final",IF(P116&gt;Q116,"Discounts and refunds exceed gross revenue",IF(AND(C116="Open",TODAY()-A116&gt;'Setup &amp; Instructions'!$B$9),"Open report requires follow-up","OK"))))))))))),"")</f>
        <v/>
      </c>
    </row>
    <row r="117">
      <c r="A117" s="38" t="n"/>
      <c r="B117" s="26">
        <f>IFERROR(IF(A117="","",VLOOKUP(WEEKDAY(A117,2),'Setup &amp; Instructions'!$G$4:$H$10,2,0)),"")</f>
        <v/>
      </c>
      <c r="C117" s="5" t="n"/>
      <c r="D117" s="27" t="n"/>
      <c r="E117" s="27" t="n"/>
      <c r="F117" s="27" t="n"/>
      <c r="G117" s="28" t="n"/>
      <c r="H117" s="28" t="n"/>
      <c r="I117" s="28" t="n"/>
      <c r="J117" s="28" t="n"/>
      <c r="K117" s="28" t="n"/>
      <c r="L117" s="28" t="n"/>
      <c r="M117" s="28" t="n"/>
      <c r="N117" s="28" t="n"/>
      <c r="O117" s="28" t="n"/>
      <c r="P117" s="28" t="n"/>
      <c r="Q117" s="29">
        <f>IFERROR(IF(A117="","",SUM(G117:O117)),"")</f>
        <v/>
      </c>
      <c r="R117" s="29">
        <f>IFERROR(IF(A117="","",Q117-P117),"")</f>
        <v/>
      </c>
      <c r="S117" s="28" t="n"/>
      <c r="T117" s="29">
        <f>IFERROR(IF(A117="","",R117-S117),"")</f>
        <v/>
      </c>
      <c r="U117" s="43">
        <f>IFERROR(IF(A117="","",T117/S117),"")</f>
        <v/>
      </c>
      <c r="V117" s="28" t="n"/>
      <c r="W117" s="29">
        <f>IFERROR(IF(A117="","",R117-V117),"")</f>
        <v/>
      </c>
      <c r="X117" s="43">
        <f>IFERROR(IF(A117="","",W117/V117),"")</f>
        <v/>
      </c>
      <c r="Y117" s="43">
        <f>IFERROR(IF(A117="","",E117/D117),"")</f>
        <v/>
      </c>
      <c r="Z117" s="29">
        <f>IFERROR(IF(A117="","",G117/E117),"")</f>
        <v/>
      </c>
      <c r="AA117" s="29">
        <f>IFERROR(IF(A117="","",G117/D117),"")</f>
        <v/>
      </c>
      <c r="AB117" s="29">
        <f>IFERROR(IF(A117="","",R117/D117),"")</f>
        <v/>
      </c>
      <c r="AC117" s="26">
        <f>IFERROR(IF(A117="","",IF(Y117&gt;='Setup &amp; Instructions'!$B$5,"On or Above Target","Below Target")),"")</f>
        <v/>
      </c>
      <c r="AD117" s="5" t="n"/>
      <c r="AE117" s="31" t="n"/>
      <c r="AF117" s="31" t="n"/>
      <c r="AG117" s="32">
        <f>IFERROR(IF(A117="","",IF(COUNTIF($A$4:$A$253,A117)&gt;1,"Duplicate date",IF(E117&gt;D117,"Rooms sold exceed available rooms",IF(D117&gt;'Setup &amp; Instructions'!$B$4,"Available rooms exceed property maximum",IF(R117&lt;0,"Net revenue is negative",IF(S117="","Missing budget revenue",IF(V117="","Missing prior-year revenue",IF(C117="","Missing reporting status",IF(AND(C117="Final",A117&gt;TODAY()),"Future date marked final",IF(P117&gt;Q117,"Discounts and refunds exceed gross revenue",IF(AND(C117="Open",TODAY()-A117&gt;'Setup &amp; Instructions'!$B$9),"Open report requires follow-up","OK"))))))))))),"")</f>
        <v/>
      </c>
    </row>
    <row r="118">
      <c r="A118" s="38" t="n"/>
      <c r="B118" s="26">
        <f>IFERROR(IF(A118="","",VLOOKUP(WEEKDAY(A118,2),'Setup &amp; Instructions'!$G$4:$H$10,2,0)),"")</f>
        <v/>
      </c>
      <c r="C118" s="5" t="n"/>
      <c r="D118" s="27" t="n"/>
      <c r="E118" s="27" t="n"/>
      <c r="F118" s="27" t="n"/>
      <c r="G118" s="28" t="n"/>
      <c r="H118" s="28" t="n"/>
      <c r="I118" s="28" t="n"/>
      <c r="J118" s="28" t="n"/>
      <c r="K118" s="28" t="n"/>
      <c r="L118" s="28" t="n"/>
      <c r="M118" s="28" t="n"/>
      <c r="N118" s="28" t="n"/>
      <c r="O118" s="28" t="n"/>
      <c r="P118" s="28" t="n"/>
      <c r="Q118" s="29">
        <f>IFERROR(IF(A118="","",SUM(G118:O118)),"")</f>
        <v/>
      </c>
      <c r="R118" s="29">
        <f>IFERROR(IF(A118="","",Q118-P118),"")</f>
        <v/>
      </c>
      <c r="S118" s="28" t="n"/>
      <c r="T118" s="29">
        <f>IFERROR(IF(A118="","",R118-S118),"")</f>
        <v/>
      </c>
      <c r="U118" s="43">
        <f>IFERROR(IF(A118="","",T118/S118),"")</f>
        <v/>
      </c>
      <c r="V118" s="28" t="n"/>
      <c r="W118" s="29">
        <f>IFERROR(IF(A118="","",R118-V118),"")</f>
        <v/>
      </c>
      <c r="X118" s="43">
        <f>IFERROR(IF(A118="","",W118/V118),"")</f>
        <v/>
      </c>
      <c r="Y118" s="43">
        <f>IFERROR(IF(A118="","",E118/D118),"")</f>
        <v/>
      </c>
      <c r="Z118" s="29">
        <f>IFERROR(IF(A118="","",G118/E118),"")</f>
        <v/>
      </c>
      <c r="AA118" s="29">
        <f>IFERROR(IF(A118="","",G118/D118),"")</f>
        <v/>
      </c>
      <c r="AB118" s="29">
        <f>IFERROR(IF(A118="","",R118/D118),"")</f>
        <v/>
      </c>
      <c r="AC118" s="26">
        <f>IFERROR(IF(A118="","",IF(Y118&gt;='Setup &amp; Instructions'!$B$5,"On or Above Target","Below Target")),"")</f>
        <v/>
      </c>
      <c r="AD118" s="5" t="n"/>
      <c r="AE118" s="31" t="n"/>
      <c r="AF118" s="31" t="n"/>
      <c r="AG118" s="32">
        <f>IFERROR(IF(A118="","",IF(COUNTIF($A$4:$A$253,A118)&gt;1,"Duplicate date",IF(E118&gt;D118,"Rooms sold exceed available rooms",IF(D118&gt;'Setup &amp; Instructions'!$B$4,"Available rooms exceed property maximum",IF(R118&lt;0,"Net revenue is negative",IF(S118="","Missing budget revenue",IF(V118="","Missing prior-year revenue",IF(C118="","Missing reporting status",IF(AND(C118="Final",A118&gt;TODAY()),"Future date marked final",IF(P118&gt;Q118,"Discounts and refunds exceed gross revenue",IF(AND(C118="Open",TODAY()-A118&gt;'Setup &amp; Instructions'!$B$9),"Open report requires follow-up","OK"))))))))))),"")</f>
        <v/>
      </c>
    </row>
    <row r="119">
      <c r="A119" s="38" t="n"/>
      <c r="B119" s="26">
        <f>IFERROR(IF(A119="","",VLOOKUP(WEEKDAY(A119,2),'Setup &amp; Instructions'!$G$4:$H$10,2,0)),"")</f>
        <v/>
      </c>
      <c r="C119" s="5" t="n"/>
      <c r="D119" s="27" t="n"/>
      <c r="E119" s="27" t="n"/>
      <c r="F119" s="27" t="n"/>
      <c r="G119" s="28" t="n"/>
      <c r="H119" s="28" t="n"/>
      <c r="I119" s="28" t="n"/>
      <c r="J119" s="28" t="n"/>
      <c r="K119" s="28" t="n"/>
      <c r="L119" s="28" t="n"/>
      <c r="M119" s="28" t="n"/>
      <c r="N119" s="28" t="n"/>
      <c r="O119" s="28" t="n"/>
      <c r="P119" s="28" t="n"/>
      <c r="Q119" s="29">
        <f>IFERROR(IF(A119="","",SUM(G119:O119)),"")</f>
        <v/>
      </c>
      <c r="R119" s="29">
        <f>IFERROR(IF(A119="","",Q119-P119),"")</f>
        <v/>
      </c>
      <c r="S119" s="28" t="n"/>
      <c r="T119" s="29">
        <f>IFERROR(IF(A119="","",R119-S119),"")</f>
        <v/>
      </c>
      <c r="U119" s="43">
        <f>IFERROR(IF(A119="","",T119/S119),"")</f>
        <v/>
      </c>
      <c r="V119" s="28" t="n"/>
      <c r="W119" s="29">
        <f>IFERROR(IF(A119="","",R119-V119),"")</f>
        <v/>
      </c>
      <c r="X119" s="43">
        <f>IFERROR(IF(A119="","",W119/V119),"")</f>
        <v/>
      </c>
      <c r="Y119" s="43">
        <f>IFERROR(IF(A119="","",E119/D119),"")</f>
        <v/>
      </c>
      <c r="Z119" s="29">
        <f>IFERROR(IF(A119="","",G119/E119),"")</f>
        <v/>
      </c>
      <c r="AA119" s="29">
        <f>IFERROR(IF(A119="","",G119/D119),"")</f>
        <v/>
      </c>
      <c r="AB119" s="29">
        <f>IFERROR(IF(A119="","",R119/D119),"")</f>
        <v/>
      </c>
      <c r="AC119" s="26">
        <f>IFERROR(IF(A119="","",IF(Y119&gt;='Setup &amp; Instructions'!$B$5,"On or Above Target","Below Target")),"")</f>
        <v/>
      </c>
      <c r="AD119" s="5" t="n"/>
      <c r="AE119" s="31" t="n"/>
      <c r="AF119" s="31" t="n"/>
      <c r="AG119" s="32">
        <f>IFERROR(IF(A119="","",IF(COUNTIF($A$4:$A$253,A119)&gt;1,"Duplicate date",IF(E119&gt;D119,"Rooms sold exceed available rooms",IF(D119&gt;'Setup &amp; Instructions'!$B$4,"Available rooms exceed property maximum",IF(R119&lt;0,"Net revenue is negative",IF(S119="","Missing budget revenue",IF(V119="","Missing prior-year revenue",IF(C119="","Missing reporting status",IF(AND(C119="Final",A119&gt;TODAY()),"Future date marked final",IF(P119&gt;Q119,"Discounts and refunds exceed gross revenue",IF(AND(C119="Open",TODAY()-A119&gt;'Setup &amp; Instructions'!$B$9),"Open report requires follow-up","OK"))))))))))),"")</f>
        <v/>
      </c>
    </row>
    <row r="120">
      <c r="A120" s="38" t="n"/>
      <c r="B120" s="26">
        <f>IFERROR(IF(A120="","",VLOOKUP(WEEKDAY(A120,2),'Setup &amp; Instructions'!$G$4:$H$10,2,0)),"")</f>
        <v/>
      </c>
      <c r="C120" s="5" t="n"/>
      <c r="D120" s="27" t="n"/>
      <c r="E120" s="27" t="n"/>
      <c r="F120" s="27" t="n"/>
      <c r="G120" s="28" t="n"/>
      <c r="H120" s="28" t="n"/>
      <c r="I120" s="28" t="n"/>
      <c r="J120" s="28" t="n"/>
      <c r="K120" s="28" t="n"/>
      <c r="L120" s="28" t="n"/>
      <c r="M120" s="28" t="n"/>
      <c r="N120" s="28" t="n"/>
      <c r="O120" s="28" t="n"/>
      <c r="P120" s="28" t="n"/>
      <c r="Q120" s="29">
        <f>IFERROR(IF(A120="","",SUM(G120:O120)),"")</f>
        <v/>
      </c>
      <c r="R120" s="29">
        <f>IFERROR(IF(A120="","",Q120-P120),"")</f>
        <v/>
      </c>
      <c r="S120" s="28" t="n"/>
      <c r="T120" s="29">
        <f>IFERROR(IF(A120="","",R120-S120),"")</f>
        <v/>
      </c>
      <c r="U120" s="43">
        <f>IFERROR(IF(A120="","",T120/S120),"")</f>
        <v/>
      </c>
      <c r="V120" s="28" t="n"/>
      <c r="W120" s="29">
        <f>IFERROR(IF(A120="","",R120-V120),"")</f>
        <v/>
      </c>
      <c r="X120" s="43">
        <f>IFERROR(IF(A120="","",W120/V120),"")</f>
        <v/>
      </c>
      <c r="Y120" s="43">
        <f>IFERROR(IF(A120="","",E120/D120),"")</f>
        <v/>
      </c>
      <c r="Z120" s="29">
        <f>IFERROR(IF(A120="","",G120/E120),"")</f>
        <v/>
      </c>
      <c r="AA120" s="29">
        <f>IFERROR(IF(A120="","",G120/D120),"")</f>
        <v/>
      </c>
      <c r="AB120" s="29">
        <f>IFERROR(IF(A120="","",R120/D120),"")</f>
        <v/>
      </c>
      <c r="AC120" s="26">
        <f>IFERROR(IF(A120="","",IF(Y120&gt;='Setup &amp; Instructions'!$B$5,"On or Above Target","Below Target")),"")</f>
        <v/>
      </c>
      <c r="AD120" s="5" t="n"/>
      <c r="AE120" s="31" t="n"/>
      <c r="AF120" s="31" t="n"/>
      <c r="AG120" s="32">
        <f>IFERROR(IF(A120="","",IF(COUNTIF($A$4:$A$253,A120)&gt;1,"Duplicate date",IF(E120&gt;D120,"Rooms sold exceed available rooms",IF(D120&gt;'Setup &amp; Instructions'!$B$4,"Available rooms exceed property maximum",IF(R120&lt;0,"Net revenue is negative",IF(S120="","Missing budget revenue",IF(V120="","Missing prior-year revenue",IF(C120="","Missing reporting status",IF(AND(C120="Final",A120&gt;TODAY()),"Future date marked final",IF(P120&gt;Q120,"Discounts and refunds exceed gross revenue",IF(AND(C120="Open",TODAY()-A120&gt;'Setup &amp; Instructions'!$B$9),"Open report requires follow-up","OK"))))))))))),"")</f>
        <v/>
      </c>
    </row>
    <row r="121">
      <c r="A121" s="38" t="n"/>
      <c r="B121" s="26">
        <f>IFERROR(IF(A121="","",VLOOKUP(WEEKDAY(A121,2),'Setup &amp; Instructions'!$G$4:$H$10,2,0)),"")</f>
        <v/>
      </c>
      <c r="C121" s="5" t="n"/>
      <c r="D121" s="27" t="n"/>
      <c r="E121" s="27" t="n"/>
      <c r="F121" s="27" t="n"/>
      <c r="G121" s="28" t="n"/>
      <c r="H121" s="28" t="n"/>
      <c r="I121" s="28" t="n"/>
      <c r="J121" s="28" t="n"/>
      <c r="K121" s="28" t="n"/>
      <c r="L121" s="28" t="n"/>
      <c r="M121" s="28" t="n"/>
      <c r="N121" s="28" t="n"/>
      <c r="O121" s="28" t="n"/>
      <c r="P121" s="28" t="n"/>
      <c r="Q121" s="29">
        <f>IFERROR(IF(A121="","",SUM(G121:O121)),"")</f>
        <v/>
      </c>
      <c r="R121" s="29">
        <f>IFERROR(IF(A121="","",Q121-P121),"")</f>
        <v/>
      </c>
      <c r="S121" s="28" t="n"/>
      <c r="T121" s="29">
        <f>IFERROR(IF(A121="","",R121-S121),"")</f>
        <v/>
      </c>
      <c r="U121" s="43">
        <f>IFERROR(IF(A121="","",T121/S121),"")</f>
        <v/>
      </c>
      <c r="V121" s="28" t="n"/>
      <c r="W121" s="29">
        <f>IFERROR(IF(A121="","",R121-V121),"")</f>
        <v/>
      </c>
      <c r="X121" s="43">
        <f>IFERROR(IF(A121="","",W121/V121),"")</f>
        <v/>
      </c>
      <c r="Y121" s="43">
        <f>IFERROR(IF(A121="","",E121/D121),"")</f>
        <v/>
      </c>
      <c r="Z121" s="29">
        <f>IFERROR(IF(A121="","",G121/E121),"")</f>
        <v/>
      </c>
      <c r="AA121" s="29">
        <f>IFERROR(IF(A121="","",G121/D121),"")</f>
        <v/>
      </c>
      <c r="AB121" s="29">
        <f>IFERROR(IF(A121="","",R121/D121),"")</f>
        <v/>
      </c>
      <c r="AC121" s="26">
        <f>IFERROR(IF(A121="","",IF(Y121&gt;='Setup &amp; Instructions'!$B$5,"On or Above Target","Below Target")),"")</f>
        <v/>
      </c>
      <c r="AD121" s="5" t="n"/>
      <c r="AE121" s="31" t="n"/>
      <c r="AF121" s="31" t="n"/>
      <c r="AG121" s="32">
        <f>IFERROR(IF(A121="","",IF(COUNTIF($A$4:$A$253,A121)&gt;1,"Duplicate date",IF(E121&gt;D121,"Rooms sold exceed available rooms",IF(D121&gt;'Setup &amp; Instructions'!$B$4,"Available rooms exceed property maximum",IF(R121&lt;0,"Net revenue is negative",IF(S121="","Missing budget revenue",IF(V121="","Missing prior-year revenue",IF(C121="","Missing reporting status",IF(AND(C121="Final",A121&gt;TODAY()),"Future date marked final",IF(P121&gt;Q121,"Discounts and refunds exceed gross revenue",IF(AND(C121="Open",TODAY()-A121&gt;'Setup &amp; Instructions'!$B$9),"Open report requires follow-up","OK"))))))))))),"")</f>
        <v/>
      </c>
    </row>
    <row r="122">
      <c r="A122" s="38" t="n"/>
      <c r="B122" s="26">
        <f>IFERROR(IF(A122="","",VLOOKUP(WEEKDAY(A122,2),'Setup &amp; Instructions'!$G$4:$H$10,2,0)),"")</f>
        <v/>
      </c>
      <c r="C122" s="5" t="n"/>
      <c r="D122" s="27" t="n"/>
      <c r="E122" s="27" t="n"/>
      <c r="F122" s="27" t="n"/>
      <c r="G122" s="28" t="n"/>
      <c r="H122" s="28" t="n"/>
      <c r="I122" s="28" t="n"/>
      <c r="J122" s="28" t="n"/>
      <c r="K122" s="28" t="n"/>
      <c r="L122" s="28" t="n"/>
      <c r="M122" s="28" t="n"/>
      <c r="N122" s="28" t="n"/>
      <c r="O122" s="28" t="n"/>
      <c r="P122" s="28" t="n"/>
      <c r="Q122" s="29">
        <f>IFERROR(IF(A122="","",SUM(G122:O122)),"")</f>
        <v/>
      </c>
      <c r="R122" s="29">
        <f>IFERROR(IF(A122="","",Q122-P122),"")</f>
        <v/>
      </c>
      <c r="S122" s="28" t="n"/>
      <c r="T122" s="29">
        <f>IFERROR(IF(A122="","",R122-S122),"")</f>
        <v/>
      </c>
      <c r="U122" s="43">
        <f>IFERROR(IF(A122="","",T122/S122),"")</f>
        <v/>
      </c>
      <c r="V122" s="28" t="n"/>
      <c r="W122" s="29">
        <f>IFERROR(IF(A122="","",R122-V122),"")</f>
        <v/>
      </c>
      <c r="X122" s="43">
        <f>IFERROR(IF(A122="","",W122/V122),"")</f>
        <v/>
      </c>
      <c r="Y122" s="43">
        <f>IFERROR(IF(A122="","",E122/D122),"")</f>
        <v/>
      </c>
      <c r="Z122" s="29">
        <f>IFERROR(IF(A122="","",G122/E122),"")</f>
        <v/>
      </c>
      <c r="AA122" s="29">
        <f>IFERROR(IF(A122="","",G122/D122),"")</f>
        <v/>
      </c>
      <c r="AB122" s="29">
        <f>IFERROR(IF(A122="","",R122/D122),"")</f>
        <v/>
      </c>
      <c r="AC122" s="26">
        <f>IFERROR(IF(A122="","",IF(Y122&gt;='Setup &amp; Instructions'!$B$5,"On or Above Target","Below Target")),"")</f>
        <v/>
      </c>
      <c r="AD122" s="5" t="n"/>
      <c r="AE122" s="31" t="n"/>
      <c r="AF122" s="31" t="n"/>
      <c r="AG122" s="32">
        <f>IFERROR(IF(A122="","",IF(COUNTIF($A$4:$A$253,A122)&gt;1,"Duplicate date",IF(E122&gt;D122,"Rooms sold exceed available rooms",IF(D122&gt;'Setup &amp; Instructions'!$B$4,"Available rooms exceed property maximum",IF(R122&lt;0,"Net revenue is negative",IF(S122="","Missing budget revenue",IF(V122="","Missing prior-year revenue",IF(C122="","Missing reporting status",IF(AND(C122="Final",A122&gt;TODAY()),"Future date marked final",IF(P122&gt;Q122,"Discounts and refunds exceed gross revenue",IF(AND(C122="Open",TODAY()-A122&gt;'Setup &amp; Instructions'!$B$9),"Open report requires follow-up","OK"))))))))))),"")</f>
        <v/>
      </c>
    </row>
    <row r="123">
      <c r="A123" s="38" t="n"/>
      <c r="B123" s="26">
        <f>IFERROR(IF(A123="","",VLOOKUP(WEEKDAY(A123,2),'Setup &amp; Instructions'!$G$4:$H$10,2,0)),"")</f>
        <v/>
      </c>
      <c r="C123" s="5" t="n"/>
      <c r="D123" s="27" t="n"/>
      <c r="E123" s="27" t="n"/>
      <c r="F123" s="27" t="n"/>
      <c r="G123" s="28" t="n"/>
      <c r="H123" s="28" t="n"/>
      <c r="I123" s="28" t="n"/>
      <c r="J123" s="28" t="n"/>
      <c r="K123" s="28" t="n"/>
      <c r="L123" s="28" t="n"/>
      <c r="M123" s="28" t="n"/>
      <c r="N123" s="28" t="n"/>
      <c r="O123" s="28" t="n"/>
      <c r="P123" s="28" t="n"/>
      <c r="Q123" s="29">
        <f>IFERROR(IF(A123="","",SUM(G123:O123)),"")</f>
        <v/>
      </c>
      <c r="R123" s="29">
        <f>IFERROR(IF(A123="","",Q123-P123),"")</f>
        <v/>
      </c>
      <c r="S123" s="28" t="n"/>
      <c r="T123" s="29">
        <f>IFERROR(IF(A123="","",R123-S123),"")</f>
        <v/>
      </c>
      <c r="U123" s="43">
        <f>IFERROR(IF(A123="","",T123/S123),"")</f>
        <v/>
      </c>
      <c r="V123" s="28" t="n"/>
      <c r="W123" s="29">
        <f>IFERROR(IF(A123="","",R123-V123),"")</f>
        <v/>
      </c>
      <c r="X123" s="43">
        <f>IFERROR(IF(A123="","",W123/V123),"")</f>
        <v/>
      </c>
      <c r="Y123" s="43">
        <f>IFERROR(IF(A123="","",E123/D123),"")</f>
        <v/>
      </c>
      <c r="Z123" s="29">
        <f>IFERROR(IF(A123="","",G123/E123),"")</f>
        <v/>
      </c>
      <c r="AA123" s="29">
        <f>IFERROR(IF(A123="","",G123/D123),"")</f>
        <v/>
      </c>
      <c r="AB123" s="29">
        <f>IFERROR(IF(A123="","",R123/D123),"")</f>
        <v/>
      </c>
      <c r="AC123" s="26">
        <f>IFERROR(IF(A123="","",IF(Y123&gt;='Setup &amp; Instructions'!$B$5,"On or Above Target","Below Target")),"")</f>
        <v/>
      </c>
      <c r="AD123" s="5" t="n"/>
      <c r="AE123" s="31" t="n"/>
      <c r="AF123" s="31" t="n"/>
      <c r="AG123" s="32">
        <f>IFERROR(IF(A123="","",IF(COUNTIF($A$4:$A$253,A123)&gt;1,"Duplicate date",IF(E123&gt;D123,"Rooms sold exceed available rooms",IF(D123&gt;'Setup &amp; Instructions'!$B$4,"Available rooms exceed property maximum",IF(R123&lt;0,"Net revenue is negative",IF(S123="","Missing budget revenue",IF(V123="","Missing prior-year revenue",IF(C123="","Missing reporting status",IF(AND(C123="Final",A123&gt;TODAY()),"Future date marked final",IF(P123&gt;Q123,"Discounts and refunds exceed gross revenue",IF(AND(C123="Open",TODAY()-A123&gt;'Setup &amp; Instructions'!$B$9),"Open report requires follow-up","OK"))))))))))),"")</f>
        <v/>
      </c>
    </row>
    <row r="124">
      <c r="A124" s="38" t="n"/>
      <c r="B124" s="26">
        <f>IFERROR(IF(A124="","",VLOOKUP(WEEKDAY(A124,2),'Setup &amp; Instructions'!$G$4:$H$10,2,0)),"")</f>
        <v/>
      </c>
      <c r="C124" s="5" t="n"/>
      <c r="D124" s="27" t="n"/>
      <c r="E124" s="27" t="n"/>
      <c r="F124" s="27" t="n"/>
      <c r="G124" s="28" t="n"/>
      <c r="H124" s="28" t="n"/>
      <c r="I124" s="28" t="n"/>
      <c r="J124" s="28" t="n"/>
      <c r="K124" s="28" t="n"/>
      <c r="L124" s="28" t="n"/>
      <c r="M124" s="28" t="n"/>
      <c r="N124" s="28" t="n"/>
      <c r="O124" s="28" t="n"/>
      <c r="P124" s="28" t="n"/>
      <c r="Q124" s="29">
        <f>IFERROR(IF(A124="","",SUM(G124:O124)),"")</f>
        <v/>
      </c>
      <c r="R124" s="29">
        <f>IFERROR(IF(A124="","",Q124-P124),"")</f>
        <v/>
      </c>
      <c r="S124" s="28" t="n"/>
      <c r="T124" s="29">
        <f>IFERROR(IF(A124="","",R124-S124),"")</f>
        <v/>
      </c>
      <c r="U124" s="43">
        <f>IFERROR(IF(A124="","",T124/S124),"")</f>
        <v/>
      </c>
      <c r="V124" s="28" t="n"/>
      <c r="W124" s="29">
        <f>IFERROR(IF(A124="","",R124-V124),"")</f>
        <v/>
      </c>
      <c r="X124" s="43">
        <f>IFERROR(IF(A124="","",W124/V124),"")</f>
        <v/>
      </c>
      <c r="Y124" s="43">
        <f>IFERROR(IF(A124="","",E124/D124),"")</f>
        <v/>
      </c>
      <c r="Z124" s="29">
        <f>IFERROR(IF(A124="","",G124/E124),"")</f>
        <v/>
      </c>
      <c r="AA124" s="29">
        <f>IFERROR(IF(A124="","",G124/D124),"")</f>
        <v/>
      </c>
      <c r="AB124" s="29">
        <f>IFERROR(IF(A124="","",R124/D124),"")</f>
        <v/>
      </c>
      <c r="AC124" s="26">
        <f>IFERROR(IF(A124="","",IF(Y124&gt;='Setup &amp; Instructions'!$B$5,"On or Above Target","Below Target")),"")</f>
        <v/>
      </c>
      <c r="AD124" s="5" t="n"/>
      <c r="AE124" s="31" t="n"/>
      <c r="AF124" s="31" t="n"/>
      <c r="AG124" s="32">
        <f>IFERROR(IF(A124="","",IF(COUNTIF($A$4:$A$253,A124)&gt;1,"Duplicate date",IF(E124&gt;D124,"Rooms sold exceed available rooms",IF(D124&gt;'Setup &amp; Instructions'!$B$4,"Available rooms exceed property maximum",IF(R124&lt;0,"Net revenue is negative",IF(S124="","Missing budget revenue",IF(V124="","Missing prior-year revenue",IF(C124="","Missing reporting status",IF(AND(C124="Final",A124&gt;TODAY()),"Future date marked final",IF(P124&gt;Q124,"Discounts and refunds exceed gross revenue",IF(AND(C124="Open",TODAY()-A124&gt;'Setup &amp; Instructions'!$B$9),"Open report requires follow-up","OK"))))))))))),"")</f>
        <v/>
      </c>
    </row>
    <row r="125">
      <c r="A125" s="38" t="n"/>
      <c r="B125" s="26">
        <f>IFERROR(IF(A125="","",VLOOKUP(WEEKDAY(A125,2),'Setup &amp; Instructions'!$G$4:$H$10,2,0)),"")</f>
        <v/>
      </c>
      <c r="C125" s="5" t="n"/>
      <c r="D125" s="27" t="n"/>
      <c r="E125" s="27" t="n"/>
      <c r="F125" s="27" t="n"/>
      <c r="G125" s="28" t="n"/>
      <c r="H125" s="28" t="n"/>
      <c r="I125" s="28" t="n"/>
      <c r="J125" s="28" t="n"/>
      <c r="K125" s="28" t="n"/>
      <c r="L125" s="28" t="n"/>
      <c r="M125" s="28" t="n"/>
      <c r="N125" s="28" t="n"/>
      <c r="O125" s="28" t="n"/>
      <c r="P125" s="28" t="n"/>
      <c r="Q125" s="29">
        <f>IFERROR(IF(A125="","",SUM(G125:O125)),"")</f>
        <v/>
      </c>
      <c r="R125" s="29">
        <f>IFERROR(IF(A125="","",Q125-P125),"")</f>
        <v/>
      </c>
      <c r="S125" s="28" t="n"/>
      <c r="T125" s="29">
        <f>IFERROR(IF(A125="","",R125-S125),"")</f>
        <v/>
      </c>
      <c r="U125" s="43">
        <f>IFERROR(IF(A125="","",T125/S125),"")</f>
        <v/>
      </c>
      <c r="V125" s="28" t="n"/>
      <c r="W125" s="29">
        <f>IFERROR(IF(A125="","",R125-V125),"")</f>
        <v/>
      </c>
      <c r="X125" s="43">
        <f>IFERROR(IF(A125="","",W125/V125),"")</f>
        <v/>
      </c>
      <c r="Y125" s="43">
        <f>IFERROR(IF(A125="","",E125/D125),"")</f>
        <v/>
      </c>
      <c r="Z125" s="29">
        <f>IFERROR(IF(A125="","",G125/E125),"")</f>
        <v/>
      </c>
      <c r="AA125" s="29">
        <f>IFERROR(IF(A125="","",G125/D125),"")</f>
        <v/>
      </c>
      <c r="AB125" s="29">
        <f>IFERROR(IF(A125="","",R125/D125),"")</f>
        <v/>
      </c>
      <c r="AC125" s="26">
        <f>IFERROR(IF(A125="","",IF(Y125&gt;='Setup &amp; Instructions'!$B$5,"On or Above Target","Below Target")),"")</f>
        <v/>
      </c>
      <c r="AD125" s="5" t="n"/>
      <c r="AE125" s="31" t="n"/>
      <c r="AF125" s="31" t="n"/>
      <c r="AG125" s="32">
        <f>IFERROR(IF(A125="","",IF(COUNTIF($A$4:$A$253,A125)&gt;1,"Duplicate date",IF(E125&gt;D125,"Rooms sold exceed available rooms",IF(D125&gt;'Setup &amp; Instructions'!$B$4,"Available rooms exceed property maximum",IF(R125&lt;0,"Net revenue is negative",IF(S125="","Missing budget revenue",IF(V125="","Missing prior-year revenue",IF(C125="","Missing reporting status",IF(AND(C125="Final",A125&gt;TODAY()),"Future date marked final",IF(P125&gt;Q125,"Discounts and refunds exceed gross revenue",IF(AND(C125="Open",TODAY()-A125&gt;'Setup &amp; Instructions'!$B$9),"Open report requires follow-up","OK"))))))))))),"")</f>
        <v/>
      </c>
    </row>
    <row r="126">
      <c r="A126" s="38" t="n"/>
      <c r="B126" s="26">
        <f>IFERROR(IF(A126="","",VLOOKUP(WEEKDAY(A126,2),'Setup &amp; Instructions'!$G$4:$H$10,2,0)),"")</f>
        <v/>
      </c>
      <c r="C126" s="5" t="n"/>
      <c r="D126" s="27" t="n"/>
      <c r="E126" s="27" t="n"/>
      <c r="F126" s="27" t="n"/>
      <c r="G126" s="28" t="n"/>
      <c r="H126" s="28" t="n"/>
      <c r="I126" s="28" t="n"/>
      <c r="J126" s="28" t="n"/>
      <c r="K126" s="28" t="n"/>
      <c r="L126" s="28" t="n"/>
      <c r="M126" s="28" t="n"/>
      <c r="N126" s="28" t="n"/>
      <c r="O126" s="28" t="n"/>
      <c r="P126" s="28" t="n"/>
      <c r="Q126" s="29">
        <f>IFERROR(IF(A126="","",SUM(G126:O126)),"")</f>
        <v/>
      </c>
      <c r="R126" s="29">
        <f>IFERROR(IF(A126="","",Q126-P126),"")</f>
        <v/>
      </c>
      <c r="S126" s="28" t="n"/>
      <c r="T126" s="29">
        <f>IFERROR(IF(A126="","",R126-S126),"")</f>
        <v/>
      </c>
      <c r="U126" s="43">
        <f>IFERROR(IF(A126="","",T126/S126),"")</f>
        <v/>
      </c>
      <c r="V126" s="28" t="n"/>
      <c r="W126" s="29">
        <f>IFERROR(IF(A126="","",R126-V126),"")</f>
        <v/>
      </c>
      <c r="X126" s="43">
        <f>IFERROR(IF(A126="","",W126/V126),"")</f>
        <v/>
      </c>
      <c r="Y126" s="43">
        <f>IFERROR(IF(A126="","",E126/D126),"")</f>
        <v/>
      </c>
      <c r="Z126" s="29">
        <f>IFERROR(IF(A126="","",G126/E126),"")</f>
        <v/>
      </c>
      <c r="AA126" s="29">
        <f>IFERROR(IF(A126="","",G126/D126),"")</f>
        <v/>
      </c>
      <c r="AB126" s="29">
        <f>IFERROR(IF(A126="","",R126/D126),"")</f>
        <v/>
      </c>
      <c r="AC126" s="26">
        <f>IFERROR(IF(A126="","",IF(Y126&gt;='Setup &amp; Instructions'!$B$5,"On or Above Target","Below Target")),"")</f>
        <v/>
      </c>
      <c r="AD126" s="5" t="n"/>
      <c r="AE126" s="31" t="n"/>
      <c r="AF126" s="31" t="n"/>
      <c r="AG126" s="32">
        <f>IFERROR(IF(A126="","",IF(COUNTIF($A$4:$A$253,A126)&gt;1,"Duplicate date",IF(E126&gt;D126,"Rooms sold exceed available rooms",IF(D126&gt;'Setup &amp; Instructions'!$B$4,"Available rooms exceed property maximum",IF(R126&lt;0,"Net revenue is negative",IF(S126="","Missing budget revenue",IF(V126="","Missing prior-year revenue",IF(C126="","Missing reporting status",IF(AND(C126="Final",A126&gt;TODAY()),"Future date marked final",IF(P126&gt;Q126,"Discounts and refunds exceed gross revenue",IF(AND(C126="Open",TODAY()-A126&gt;'Setup &amp; Instructions'!$B$9),"Open report requires follow-up","OK"))))))))))),"")</f>
        <v/>
      </c>
    </row>
    <row r="127">
      <c r="A127" s="38" t="n"/>
      <c r="B127" s="26">
        <f>IFERROR(IF(A127="","",VLOOKUP(WEEKDAY(A127,2),'Setup &amp; Instructions'!$G$4:$H$10,2,0)),"")</f>
        <v/>
      </c>
      <c r="C127" s="5" t="n"/>
      <c r="D127" s="27" t="n"/>
      <c r="E127" s="27" t="n"/>
      <c r="F127" s="27" t="n"/>
      <c r="G127" s="28" t="n"/>
      <c r="H127" s="28" t="n"/>
      <c r="I127" s="28" t="n"/>
      <c r="J127" s="28" t="n"/>
      <c r="K127" s="28" t="n"/>
      <c r="L127" s="28" t="n"/>
      <c r="M127" s="28" t="n"/>
      <c r="N127" s="28" t="n"/>
      <c r="O127" s="28" t="n"/>
      <c r="P127" s="28" t="n"/>
      <c r="Q127" s="29">
        <f>IFERROR(IF(A127="","",SUM(G127:O127)),"")</f>
        <v/>
      </c>
      <c r="R127" s="29">
        <f>IFERROR(IF(A127="","",Q127-P127),"")</f>
        <v/>
      </c>
      <c r="S127" s="28" t="n"/>
      <c r="T127" s="29">
        <f>IFERROR(IF(A127="","",R127-S127),"")</f>
        <v/>
      </c>
      <c r="U127" s="43">
        <f>IFERROR(IF(A127="","",T127/S127),"")</f>
        <v/>
      </c>
      <c r="V127" s="28" t="n"/>
      <c r="W127" s="29">
        <f>IFERROR(IF(A127="","",R127-V127),"")</f>
        <v/>
      </c>
      <c r="X127" s="43">
        <f>IFERROR(IF(A127="","",W127/V127),"")</f>
        <v/>
      </c>
      <c r="Y127" s="43">
        <f>IFERROR(IF(A127="","",E127/D127),"")</f>
        <v/>
      </c>
      <c r="Z127" s="29">
        <f>IFERROR(IF(A127="","",G127/E127),"")</f>
        <v/>
      </c>
      <c r="AA127" s="29">
        <f>IFERROR(IF(A127="","",G127/D127),"")</f>
        <v/>
      </c>
      <c r="AB127" s="29">
        <f>IFERROR(IF(A127="","",R127/D127),"")</f>
        <v/>
      </c>
      <c r="AC127" s="26">
        <f>IFERROR(IF(A127="","",IF(Y127&gt;='Setup &amp; Instructions'!$B$5,"On or Above Target","Below Target")),"")</f>
        <v/>
      </c>
      <c r="AD127" s="5" t="n"/>
      <c r="AE127" s="31" t="n"/>
      <c r="AF127" s="31" t="n"/>
      <c r="AG127" s="32">
        <f>IFERROR(IF(A127="","",IF(COUNTIF($A$4:$A$253,A127)&gt;1,"Duplicate date",IF(E127&gt;D127,"Rooms sold exceed available rooms",IF(D127&gt;'Setup &amp; Instructions'!$B$4,"Available rooms exceed property maximum",IF(R127&lt;0,"Net revenue is negative",IF(S127="","Missing budget revenue",IF(V127="","Missing prior-year revenue",IF(C127="","Missing reporting status",IF(AND(C127="Final",A127&gt;TODAY()),"Future date marked final",IF(P127&gt;Q127,"Discounts and refunds exceed gross revenue",IF(AND(C127="Open",TODAY()-A127&gt;'Setup &amp; Instructions'!$B$9),"Open report requires follow-up","OK"))))))))))),"")</f>
        <v/>
      </c>
    </row>
    <row r="128">
      <c r="A128" s="38" t="n"/>
      <c r="B128" s="26">
        <f>IFERROR(IF(A128="","",VLOOKUP(WEEKDAY(A128,2),'Setup &amp; Instructions'!$G$4:$H$10,2,0)),"")</f>
        <v/>
      </c>
      <c r="C128" s="5" t="n"/>
      <c r="D128" s="27" t="n"/>
      <c r="E128" s="27" t="n"/>
      <c r="F128" s="27" t="n"/>
      <c r="G128" s="28" t="n"/>
      <c r="H128" s="28" t="n"/>
      <c r="I128" s="28" t="n"/>
      <c r="J128" s="28" t="n"/>
      <c r="K128" s="28" t="n"/>
      <c r="L128" s="28" t="n"/>
      <c r="M128" s="28" t="n"/>
      <c r="N128" s="28" t="n"/>
      <c r="O128" s="28" t="n"/>
      <c r="P128" s="28" t="n"/>
      <c r="Q128" s="29">
        <f>IFERROR(IF(A128="","",SUM(G128:O128)),"")</f>
        <v/>
      </c>
      <c r="R128" s="29">
        <f>IFERROR(IF(A128="","",Q128-P128),"")</f>
        <v/>
      </c>
      <c r="S128" s="28" t="n"/>
      <c r="T128" s="29">
        <f>IFERROR(IF(A128="","",R128-S128),"")</f>
        <v/>
      </c>
      <c r="U128" s="43">
        <f>IFERROR(IF(A128="","",T128/S128),"")</f>
        <v/>
      </c>
      <c r="V128" s="28" t="n"/>
      <c r="W128" s="29">
        <f>IFERROR(IF(A128="","",R128-V128),"")</f>
        <v/>
      </c>
      <c r="X128" s="43">
        <f>IFERROR(IF(A128="","",W128/V128),"")</f>
        <v/>
      </c>
      <c r="Y128" s="43">
        <f>IFERROR(IF(A128="","",E128/D128),"")</f>
        <v/>
      </c>
      <c r="Z128" s="29">
        <f>IFERROR(IF(A128="","",G128/E128),"")</f>
        <v/>
      </c>
      <c r="AA128" s="29">
        <f>IFERROR(IF(A128="","",G128/D128),"")</f>
        <v/>
      </c>
      <c r="AB128" s="29">
        <f>IFERROR(IF(A128="","",R128/D128),"")</f>
        <v/>
      </c>
      <c r="AC128" s="26">
        <f>IFERROR(IF(A128="","",IF(Y128&gt;='Setup &amp; Instructions'!$B$5,"On or Above Target","Below Target")),"")</f>
        <v/>
      </c>
      <c r="AD128" s="5" t="n"/>
      <c r="AE128" s="31" t="n"/>
      <c r="AF128" s="31" t="n"/>
      <c r="AG128" s="32">
        <f>IFERROR(IF(A128="","",IF(COUNTIF($A$4:$A$253,A128)&gt;1,"Duplicate date",IF(E128&gt;D128,"Rooms sold exceed available rooms",IF(D128&gt;'Setup &amp; Instructions'!$B$4,"Available rooms exceed property maximum",IF(R128&lt;0,"Net revenue is negative",IF(S128="","Missing budget revenue",IF(V128="","Missing prior-year revenue",IF(C128="","Missing reporting status",IF(AND(C128="Final",A128&gt;TODAY()),"Future date marked final",IF(P128&gt;Q128,"Discounts and refunds exceed gross revenue",IF(AND(C128="Open",TODAY()-A128&gt;'Setup &amp; Instructions'!$B$9),"Open report requires follow-up","OK"))))))))))),"")</f>
        <v/>
      </c>
    </row>
    <row r="129">
      <c r="A129" s="38" t="n"/>
      <c r="B129" s="26">
        <f>IFERROR(IF(A129="","",VLOOKUP(WEEKDAY(A129,2),'Setup &amp; Instructions'!$G$4:$H$10,2,0)),"")</f>
        <v/>
      </c>
      <c r="C129" s="5" t="n"/>
      <c r="D129" s="27" t="n"/>
      <c r="E129" s="27" t="n"/>
      <c r="F129" s="27" t="n"/>
      <c r="G129" s="28" t="n"/>
      <c r="H129" s="28" t="n"/>
      <c r="I129" s="28" t="n"/>
      <c r="J129" s="28" t="n"/>
      <c r="K129" s="28" t="n"/>
      <c r="L129" s="28" t="n"/>
      <c r="M129" s="28" t="n"/>
      <c r="N129" s="28" t="n"/>
      <c r="O129" s="28" t="n"/>
      <c r="P129" s="28" t="n"/>
      <c r="Q129" s="29">
        <f>IFERROR(IF(A129="","",SUM(G129:O129)),"")</f>
        <v/>
      </c>
      <c r="R129" s="29">
        <f>IFERROR(IF(A129="","",Q129-P129),"")</f>
        <v/>
      </c>
      <c r="S129" s="28" t="n"/>
      <c r="T129" s="29">
        <f>IFERROR(IF(A129="","",R129-S129),"")</f>
        <v/>
      </c>
      <c r="U129" s="43">
        <f>IFERROR(IF(A129="","",T129/S129),"")</f>
        <v/>
      </c>
      <c r="V129" s="28" t="n"/>
      <c r="W129" s="29">
        <f>IFERROR(IF(A129="","",R129-V129),"")</f>
        <v/>
      </c>
      <c r="X129" s="43">
        <f>IFERROR(IF(A129="","",W129/V129),"")</f>
        <v/>
      </c>
      <c r="Y129" s="43">
        <f>IFERROR(IF(A129="","",E129/D129),"")</f>
        <v/>
      </c>
      <c r="Z129" s="29">
        <f>IFERROR(IF(A129="","",G129/E129),"")</f>
        <v/>
      </c>
      <c r="AA129" s="29">
        <f>IFERROR(IF(A129="","",G129/D129),"")</f>
        <v/>
      </c>
      <c r="AB129" s="29">
        <f>IFERROR(IF(A129="","",R129/D129),"")</f>
        <v/>
      </c>
      <c r="AC129" s="26">
        <f>IFERROR(IF(A129="","",IF(Y129&gt;='Setup &amp; Instructions'!$B$5,"On or Above Target","Below Target")),"")</f>
        <v/>
      </c>
      <c r="AD129" s="5" t="n"/>
      <c r="AE129" s="31" t="n"/>
      <c r="AF129" s="31" t="n"/>
      <c r="AG129" s="32">
        <f>IFERROR(IF(A129="","",IF(COUNTIF($A$4:$A$253,A129)&gt;1,"Duplicate date",IF(E129&gt;D129,"Rooms sold exceed available rooms",IF(D129&gt;'Setup &amp; Instructions'!$B$4,"Available rooms exceed property maximum",IF(R129&lt;0,"Net revenue is negative",IF(S129="","Missing budget revenue",IF(V129="","Missing prior-year revenue",IF(C129="","Missing reporting status",IF(AND(C129="Final",A129&gt;TODAY()),"Future date marked final",IF(P129&gt;Q129,"Discounts and refunds exceed gross revenue",IF(AND(C129="Open",TODAY()-A129&gt;'Setup &amp; Instructions'!$B$9),"Open report requires follow-up","OK"))))))))))),"")</f>
        <v/>
      </c>
    </row>
    <row r="130">
      <c r="A130" s="38" t="n"/>
      <c r="B130" s="26">
        <f>IFERROR(IF(A130="","",VLOOKUP(WEEKDAY(A130,2),'Setup &amp; Instructions'!$G$4:$H$10,2,0)),"")</f>
        <v/>
      </c>
      <c r="C130" s="5" t="n"/>
      <c r="D130" s="27" t="n"/>
      <c r="E130" s="27" t="n"/>
      <c r="F130" s="27" t="n"/>
      <c r="G130" s="28" t="n"/>
      <c r="H130" s="28" t="n"/>
      <c r="I130" s="28" t="n"/>
      <c r="J130" s="28" t="n"/>
      <c r="K130" s="28" t="n"/>
      <c r="L130" s="28" t="n"/>
      <c r="M130" s="28" t="n"/>
      <c r="N130" s="28" t="n"/>
      <c r="O130" s="28" t="n"/>
      <c r="P130" s="28" t="n"/>
      <c r="Q130" s="29">
        <f>IFERROR(IF(A130="","",SUM(G130:O130)),"")</f>
        <v/>
      </c>
      <c r="R130" s="29">
        <f>IFERROR(IF(A130="","",Q130-P130),"")</f>
        <v/>
      </c>
      <c r="S130" s="28" t="n"/>
      <c r="T130" s="29">
        <f>IFERROR(IF(A130="","",R130-S130),"")</f>
        <v/>
      </c>
      <c r="U130" s="43">
        <f>IFERROR(IF(A130="","",T130/S130),"")</f>
        <v/>
      </c>
      <c r="V130" s="28" t="n"/>
      <c r="W130" s="29">
        <f>IFERROR(IF(A130="","",R130-V130),"")</f>
        <v/>
      </c>
      <c r="X130" s="43">
        <f>IFERROR(IF(A130="","",W130/V130),"")</f>
        <v/>
      </c>
      <c r="Y130" s="43">
        <f>IFERROR(IF(A130="","",E130/D130),"")</f>
        <v/>
      </c>
      <c r="Z130" s="29">
        <f>IFERROR(IF(A130="","",G130/E130),"")</f>
        <v/>
      </c>
      <c r="AA130" s="29">
        <f>IFERROR(IF(A130="","",G130/D130),"")</f>
        <v/>
      </c>
      <c r="AB130" s="29">
        <f>IFERROR(IF(A130="","",R130/D130),"")</f>
        <v/>
      </c>
      <c r="AC130" s="26">
        <f>IFERROR(IF(A130="","",IF(Y130&gt;='Setup &amp; Instructions'!$B$5,"On or Above Target","Below Target")),"")</f>
        <v/>
      </c>
      <c r="AD130" s="5" t="n"/>
      <c r="AE130" s="31" t="n"/>
      <c r="AF130" s="31" t="n"/>
      <c r="AG130" s="32">
        <f>IFERROR(IF(A130="","",IF(COUNTIF($A$4:$A$253,A130)&gt;1,"Duplicate date",IF(E130&gt;D130,"Rooms sold exceed available rooms",IF(D130&gt;'Setup &amp; Instructions'!$B$4,"Available rooms exceed property maximum",IF(R130&lt;0,"Net revenue is negative",IF(S130="","Missing budget revenue",IF(V130="","Missing prior-year revenue",IF(C130="","Missing reporting status",IF(AND(C130="Final",A130&gt;TODAY()),"Future date marked final",IF(P130&gt;Q130,"Discounts and refunds exceed gross revenue",IF(AND(C130="Open",TODAY()-A130&gt;'Setup &amp; Instructions'!$B$9),"Open report requires follow-up","OK"))))))))))),"")</f>
        <v/>
      </c>
    </row>
    <row r="131">
      <c r="A131" s="38" t="n"/>
      <c r="B131" s="26">
        <f>IFERROR(IF(A131="","",VLOOKUP(WEEKDAY(A131,2),'Setup &amp; Instructions'!$G$4:$H$10,2,0)),"")</f>
        <v/>
      </c>
      <c r="C131" s="5" t="n"/>
      <c r="D131" s="27" t="n"/>
      <c r="E131" s="27" t="n"/>
      <c r="F131" s="27" t="n"/>
      <c r="G131" s="28" t="n"/>
      <c r="H131" s="28" t="n"/>
      <c r="I131" s="28" t="n"/>
      <c r="J131" s="28" t="n"/>
      <c r="K131" s="28" t="n"/>
      <c r="L131" s="28" t="n"/>
      <c r="M131" s="28" t="n"/>
      <c r="N131" s="28" t="n"/>
      <c r="O131" s="28" t="n"/>
      <c r="P131" s="28" t="n"/>
      <c r="Q131" s="29">
        <f>IFERROR(IF(A131="","",SUM(G131:O131)),"")</f>
        <v/>
      </c>
      <c r="R131" s="29">
        <f>IFERROR(IF(A131="","",Q131-P131),"")</f>
        <v/>
      </c>
      <c r="S131" s="28" t="n"/>
      <c r="T131" s="29">
        <f>IFERROR(IF(A131="","",R131-S131),"")</f>
        <v/>
      </c>
      <c r="U131" s="43">
        <f>IFERROR(IF(A131="","",T131/S131),"")</f>
        <v/>
      </c>
      <c r="V131" s="28" t="n"/>
      <c r="W131" s="29">
        <f>IFERROR(IF(A131="","",R131-V131),"")</f>
        <v/>
      </c>
      <c r="X131" s="43">
        <f>IFERROR(IF(A131="","",W131/V131),"")</f>
        <v/>
      </c>
      <c r="Y131" s="43">
        <f>IFERROR(IF(A131="","",E131/D131),"")</f>
        <v/>
      </c>
      <c r="Z131" s="29">
        <f>IFERROR(IF(A131="","",G131/E131),"")</f>
        <v/>
      </c>
      <c r="AA131" s="29">
        <f>IFERROR(IF(A131="","",G131/D131),"")</f>
        <v/>
      </c>
      <c r="AB131" s="29">
        <f>IFERROR(IF(A131="","",R131/D131),"")</f>
        <v/>
      </c>
      <c r="AC131" s="26">
        <f>IFERROR(IF(A131="","",IF(Y131&gt;='Setup &amp; Instructions'!$B$5,"On or Above Target","Below Target")),"")</f>
        <v/>
      </c>
      <c r="AD131" s="5" t="n"/>
      <c r="AE131" s="31" t="n"/>
      <c r="AF131" s="31" t="n"/>
      <c r="AG131" s="32">
        <f>IFERROR(IF(A131="","",IF(COUNTIF($A$4:$A$253,A131)&gt;1,"Duplicate date",IF(E131&gt;D131,"Rooms sold exceed available rooms",IF(D131&gt;'Setup &amp; Instructions'!$B$4,"Available rooms exceed property maximum",IF(R131&lt;0,"Net revenue is negative",IF(S131="","Missing budget revenue",IF(V131="","Missing prior-year revenue",IF(C131="","Missing reporting status",IF(AND(C131="Final",A131&gt;TODAY()),"Future date marked final",IF(P131&gt;Q131,"Discounts and refunds exceed gross revenue",IF(AND(C131="Open",TODAY()-A131&gt;'Setup &amp; Instructions'!$B$9),"Open report requires follow-up","OK"))))))))))),"")</f>
        <v/>
      </c>
    </row>
    <row r="132">
      <c r="A132" s="38" t="n"/>
      <c r="B132" s="26">
        <f>IFERROR(IF(A132="","",VLOOKUP(WEEKDAY(A132,2),'Setup &amp; Instructions'!$G$4:$H$10,2,0)),"")</f>
        <v/>
      </c>
      <c r="C132" s="5" t="n"/>
      <c r="D132" s="27" t="n"/>
      <c r="E132" s="27" t="n"/>
      <c r="F132" s="27" t="n"/>
      <c r="G132" s="28" t="n"/>
      <c r="H132" s="28" t="n"/>
      <c r="I132" s="28" t="n"/>
      <c r="J132" s="28" t="n"/>
      <c r="K132" s="28" t="n"/>
      <c r="L132" s="28" t="n"/>
      <c r="M132" s="28" t="n"/>
      <c r="N132" s="28" t="n"/>
      <c r="O132" s="28" t="n"/>
      <c r="P132" s="28" t="n"/>
      <c r="Q132" s="29">
        <f>IFERROR(IF(A132="","",SUM(G132:O132)),"")</f>
        <v/>
      </c>
      <c r="R132" s="29">
        <f>IFERROR(IF(A132="","",Q132-P132),"")</f>
        <v/>
      </c>
      <c r="S132" s="28" t="n"/>
      <c r="T132" s="29">
        <f>IFERROR(IF(A132="","",R132-S132),"")</f>
        <v/>
      </c>
      <c r="U132" s="43">
        <f>IFERROR(IF(A132="","",T132/S132),"")</f>
        <v/>
      </c>
      <c r="V132" s="28" t="n"/>
      <c r="W132" s="29">
        <f>IFERROR(IF(A132="","",R132-V132),"")</f>
        <v/>
      </c>
      <c r="X132" s="43">
        <f>IFERROR(IF(A132="","",W132/V132),"")</f>
        <v/>
      </c>
      <c r="Y132" s="43">
        <f>IFERROR(IF(A132="","",E132/D132),"")</f>
        <v/>
      </c>
      <c r="Z132" s="29">
        <f>IFERROR(IF(A132="","",G132/E132),"")</f>
        <v/>
      </c>
      <c r="AA132" s="29">
        <f>IFERROR(IF(A132="","",G132/D132),"")</f>
        <v/>
      </c>
      <c r="AB132" s="29">
        <f>IFERROR(IF(A132="","",R132/D132),"")</f>
        <v/>
      </c>
      <c r="AC132" s="26">
        <f>IFERROR(IF(A132="","",IF(Y132&gt;='Setup &amp; Instructions'!$B$5,"On or Above Target","Below Target")),"")</f>
        <v/>
      </c>
      <c r="AD132" s="5" t="n"/>
      <c r="AE132" s="31" t="n"/>
      <c r="AF132" s="31" t="n"/>
      <c r="AG132" s="32">
        <f>IFERROR(IF(A132="","",IF(COUNTIF($A$4:$A$253,A132)&gt;1,"Duplicate date",IF(E132&gt;D132,"Rooms sold exceed available rooms",IF(D132&gt;'Setup &amp; Instructions'!$B$4,"Available rooms exceed property maximum",IF(R132&lt;0,"Net revenue is negative",IF(S132="","Missing budget revenue",IF(V132="","Missing prior-year revenue",IF(C132="","Missing reporting status",IF(AND(C132="Final",A132&gt;TODAY()),"Future date marked final",IF(P132&gt;Q132,"Discounts and refunds exceed gross revenue",IF(AND(C132="Open",TODAY()-A132&gt;'Setup &amp; Instructions'!$B$9),"Open report requires follow-up","OK"))))))))))),"")</f>
        <v/>
      </c>
    </row>
    <row r="133">
      <c r="A133" s="38" t="n"/>
      <c r="B133" s="26">
        <f>IFERROR(IF(A133="","",VLOOKUP(WEEKDAY(A133,2),'Setup &amp; Instructions'!$G$4:$H$10,2,0)),"")</f>
        <v/>
      </c>
      <c r="C133" s="5" t="n"/>
      <c r="D133" s="27" t="n"/>
      <c r="E133" s="27" t="n"/>
      <c r="F133" s="27" t="n"/>
      <c r="G133" s="28" t="n"/>
      <c r="H133" s="28" t="n"/>
      <c r="I133" s="28" t="n"/>
      <c r="J133" s="28" t="n"/>
      <c r="K133" s="28" t="n"/>
      <c r="L133" s="28" t="n"/>
      <c r="M133" s="28" t="n"/>
      <c r="N133" s="28" t="n"/>
      <c r="O133" s="28" t="n"/>
      <c r="P133" s="28" t="n"/>
      <c r="Q133" s="29">
        <f>IFERROR(IF(A133="","",SUM(G133:O133)),"")</f>
        <v/>
      </c>
      <c r="R133" s="29">
        <f>IFERROR(IF(A133="","",Q133-P133),"")</f>
        <v/>
      </c>
      <c r="S133" s="28" t="n"/>
      <c r="T133" s="29">
        <f>IFERROR(IF(A133="","",R133-S133),"")</f>
        <v/>
      </c>
      <c r="U133" s="43">
        <f>IFERROR(IF(A133="","",T133/S133),"")</f>
        <v/>
      </c>
      <c r="V133" s="28" t="n"/>
      <c r="W133" s="29">
        <f>IFERROR(IF(A133="","",R133-V133),"")</f>
        <v/>
      </c>
      <c r="X133" s="43">
        <f>IFERROR(IF(A133="","",W133/V133),"")</f>
        <v/>
      </c>
      <c r="Y133" s="43">
        <f>IFERROR(IF(A133="","",E133/D133),"")</f>
        <v/>
      </c>
      <c r="Z133" s="29">
        <f>IFERROR(IF(A133="","",G133/E133),"")</f>
        <v/>
      </c>
      <c r="AA133" s="29">
        <f>IFERROR(IF(A133="","",G133/D133),"")</f>
        <v/>
      </c>
      <c r="AB133" s="29">
        <f>IFERROR(IF(A133="","",R133/D133),"")</f>
        <v/>
      </c>
      <c r="AC133" s="26">
        <f>IFERROR(IF(A133="","",IF(Y133&gt;='Setup &amp; Instructions'!$B$5,"On or Above Target","Below Target")),"")</f>
        <v/>
      </c>
      <c r="AD133" s="5" t="n"/>
      <c r="AE133" s="31" t="n"/>
      <c r="AF133" s="31" t="n"/>
      <c r="AG133" s="32">
        <f>IFERROR(IF(A133="","",IF(COUNTIF($A$4:$A$253,A133)&gt;1,"Duplicate date",IF(E133&gt;D133,"Rooms sold exceed available rooms",IF(D133&gt;'Setup &amp; Instructions'!$B$4,"Available rooms exceed property maximum",IF(R133&lt;0,"Net revenue is negative",IF(S133="","Missing budget revenue",IF(V133="","Missing prior-year revenue",IF(C133="","Missing reporting status",IF(AND(C133="Final",A133&gt;TODAY()),"Future date marked final",IF(P133&gt;Q133,"Discounts and refunds exceed gross revenue",IF(AND(C133="Open",TODAY()-A133&gt;'Setup &amp; Instructions'!$B$9),"Open report requires follow-up","OK"))))))))))),"")</f>
        <v/>
      </c>
    </row>
    <row r="134">
      <c r="A134" s="38" t="n"/>
      <c r="B134" s="26">
        <f>IFERROR(IF(A134="","",VLOOKUP(WEEKDAY(A134,2),'Setup &amp; Instructions'!$G$4:$H$10,2,0)),"")</f>
        <v/>
      </c>
      <c r="C134" s="5" t="n"/>
      <c r="D134" s="27" t="n"/>
      <c r="E134" s="27" t="n"/>
      <c r="F134" s="27" t="n"/>
      <c r="G134" s="28" t="n"/>
      <c r="H134" s="28" t="n"/>
      <c r="I134" s="28" t="n"/>
      <c r="J134" s="28" t="n"/>
      <c r="K134" s="28" t="n"/>
      <c r="L134" s="28" t="n"/>
      <c r="M134" s="28" t="n"/>
      <c r="N134" s="28" t="n"/>
      <c r="O134" s="28" t="n"/>
      <c r="P134" s="28" t="n"/>
      <c r="Q134" s="29">
        <f>IFERROR(IF(A134="","",SUM(G134:O134)),"")</f>
        <v/>
      </c>
      <c r="R134" s="29">
        <f>IFERROR(IF(A134="","",Q134-P134),"")</f>
        <v/>
      </c>
      <c r="S134" s="28" t="n"/>
      <c r="T134" s="29">
        <f>IFERROR(IF(A134="","",R134-S134),"")</f>
        <v/>
      </c>
      <c r="U134" s="43">
        <f>IFERROR(IF(A134="","",T134/S134),"")</f>
        <v/>
      </c>
      <c r="V134" s="28" t="n"/>
      <c r="W134" s="29">
        <f>IFERROR(IF(A134="","",R134-V134),"")</f>
        <v/>
      </c>
      <c r="X134" s="43">
        <f>IFERROR(IF(A134="","",W134/V134),"")</f>
        <v/>
      </c>
      <c r="Y134" s="43">
        <f>IFERROR(IF(A134="","",E134/D134),"")</f>
        <v/>
      </c>
      <c r="Z134" s="29">
        <f>IFERROR(IF(A134="","",G134/E134),"")</f>
        <v/>
      </c>
      <c r="AA134" s="29">
        <f>IFERROR(IF(A134="","",G134/D134),"")</f>
        <v/>
      </c>
      <c r="AB134" s="29">
        <f>IFERROR(IF(A134="","",R134/D134),"")</f>
        <v/>
      </c>
      <c r="AC134" s="26">
        <f>IFERROR(IF(A134="","",IF(Y134&gt;='Setup &amp; Instructions'!$B$5,"On or Above Target","Below Target")),"")</f>
        <v/>
      </c>
      <c r="AD134" s="5" t="n"/>
      <c r="AE134" s="31" t="n"/>
      <c r="AF134" s="31" t="n"/>
      <c r="AG134" s="32">
        <f>IFERROR(IF(A134="","",IF(COUNTIF($A$4:$A$253,A134)&gt;1,"Duplicate date",IF(E134&gt;D134,"Rooms sold exceed available rooms",IF(D134&gt;'Setup &amp; Instructions'!$B$4,"Available rooms exceed property maximum",IF(R134&lt;0,"Net revenue is negative",IF(S134="","Missing budget revenue",IF(V134="","Missing prior-year revenue",IF(C134="","Missing reporting status",IF(AND(C134="Final",A134&gt;TODAY()),"Future date marked final",IF(P134&gt;Q134,"Discounts and refunds exceed gross revenue",IF(AND(C134="Open",TODAY()-A134&gt;'Setup &amp; Instructions'!$B$9),"Open report requires follow-up","OK"))))))))))),"")</f>
        <v/>
      </c>
    </row>
    <row r="135">
      <c r="A135" s="38" t="n"/>
      <c r="B135" s="26">
        <f>IFERROR(IF(A135="","",VLOOKUP(WEEKDAY(A135,2),'Setup &amp; Instructions'!$G$4:$H$10,2,0)),"")</f>
        <v/>
      </c>
      <c r="C135" s="5" t="n"/>
      <c r="D135" s="27" t="n"/>
      <c r="E135" s="27" t="n"/>
      <c r="F135" s="27" t="n"/>
      <c r="G135" s="28" t="n"/>
      <c r="H135" s="28" t="n"/>
      <c r="I135" s="28" t="n"/>
      <c r="J135" s="28" t="n"/>
      <c r="K135" s="28" t="n"/>
      <c r="L135" s="28" t="n"/>
      <c r="M135" s="28" t="n"/>
      <c r="N135" s="28" t="n"/>
      <c r="O135" s="28" t="n"/>
      <c r="P135" s="28" t="n"/>
      <c r="Q135" s="29">
        <f>IFERROR(IF(A135="","",SUM(G135:O135)),"")</f>
        <v/>
      </c>
      <c r="R135" s="29">
        <f>IFERROR(IF(A135="","",Q135-P135),"")</f>
        <v/>
      </c>
      <c r="S135" s="28" t="n"/>
      <c r="T135" s="29">
        <f>IFERROR(IF(A135="","",R135-S135),"")</f>
        <v/>
      </c>
      <c r="U135" s="43">
        <f>IFERROR(IF(A135="","",T135/S135),"")</f>
        <v/>
      </c>
      <c r="V135" s="28" t="n"/>
      <c r="W135" s="29">
        <f>IFERROR(IF(A135="","",R135-V135),"")</f>
        <v/>
      </c>
      <c r="X135" s="43">
        <f>IFERROR(IF(A135="","",W135/V135),"")</f>
        <v/>
      </c>
      <c r="Y135" s="43">
        <f>IFERROR(IF(A135="","",E135/D135),"")</f>
        <v/>
      </c>
      <c r="Z135" s="29">
        <f>IFERROR(IF(A135="","",G135/E135),"")</f>
        <v/>
      </c>
      <c r="AA135" s="29">
        <f>IFERROR(IF(A135="","",G135/D135),"")</f>
        <v/>
      </c>
      <c r="AB135" s="29">
        <f>IFERROR(IF(A135="","",R135/D135),"")</f>
        <v/>
      </c>
      <c r="AC135" s="26">
        <f>IFERROR(IF(A135="","",IF(Y135&gt;='Setup &amp; Instructions'!$B$5,"On or Above Target","Below Target")),"")</f>
        <v/>
      </c>
      <c r="AD135" s="5" t="n"/>
      <c r="AE135" s="31" t="n"/>
      <c r="AF135" s="31" t="n"/>
      <c r="AG135" s="32">
        <f>IFERROR(IF(A135="","",IF(COUNTIF($A$4:$A$253,A135)&gt;1,"Duplicate date",IF(E135&gt;D135,"Rooms sold exceed available rooms",IF(D135&gt;'Setup &amp; Instructions'!$B$4,"Available rooms exceed property maximum",IF(R135&lt;0,"Net revenue is negative",IF(S135="","Missing budget revenue",IF(V135="","Missing prior-year revenue",IF(C135="","Missing reporting status",IF(AND(C135="Final",A135&gt;TODAY()),"Future date marked final",IF(P135&gt;Q135,"Discounts and refunds exceed gross revenue",IF(AND(C135="Open",TODAY()-A135&gt;'Setup &amp; Instructions'!$B$9),"Open report requires follow-up","OK"))))))))))),"")</f>
        <v/>
      </c>
    </row>
    <row r="136">
      <c r="A136" s="38" t="n"/>
      <c r="B136" s="26">
        <f>IFERROR(IF(A136="","",VLOOKUP(WEEKDAY(A136,2),'Setup &amp; Instructions'!$G$4:$H$10,2,0)),"")</f>
        <v/>
      </c>
      <c r="C136" s="5" t="n"/>
      <c r="D136" s="27" t="n"/>
      <c r="E136" s="27" t="n"/>
      <c r="F136" s="27" t="n"/>
      <c r="G136" s="28" t="n"/>
      <c r="H136" s="28" t="n"/>
      <c r="I136" s="28" t="n"/>
      <c r="J136" s="28" t="n"/>
      <c r="K136" s="28" t="n"/>
      <c r="L136" s="28" t="n"/>
      <c r="M136" s="28" t="n"/>
      <c r="N136" s="28" t="n"/>
      <c r="O136" s="28" t="n"/>
      <c r="P136" s="28" t="n"/>
      <c r="Q136" s="29">
        <f>IFERROR(IF(A136="","",SUM(G136:O136)),"")</f>
        <v/>
      </c>
      <c r="R136" s="29">
        <f>IFERROR(IF(A136="","",Q136-P136),"")</f>
        <v/>
      </c>
      <c r="S136" s="28" t="n"/>
      <c r="T136" s="29">
        <f>IFERROR(IF(A136="","",R136-S136),"")</f>
        <v/>
      </c>
      <c r="U136" s="43">
        <f>IFERROR(IF(A136="","",T136/S136),"")</f>
        <v/>
      </c>
      <c r="V136" s="28" t="n"/>
      <c r="W136" s="29">
        <f>IFERROR(IF(A136="","",R136-V136),"")</f>
        <v/>
      </c>
      <c r="X136" s="43">
        <f>IFERROR(IF(A136="","",W136/V136),"")</f>
        <v/>
      </c>
      <c r="Y136" s="43">
        <f>IFERROR(IF(A136="","",E136/D136),"")</f>
        <v/>
      </c>
      <c r="Z136" s="29">
        <f>IFERROR(IF(A136="","",G136/E136),"")</f>
        <v/>
      </c>
      <c r="AA136" s="29">
        <f>IFERROR(IF(A136="","",G136/D136),"")</f>
        <v/>
      </c>
      <c r="AB136" s="29">
        <f>IFERROR(IF(A136="","",R136/D136),"")</f>
        <v/>
      </c>
      <c r="AC136" s="26">
        <f>IFERROR(IF(A136="","",IF(Y136&gt;='Setup &amp; Instructions'!$B$5,"On or Above Target","Below Target")),"")</f>
        <v/>
      </c>
      <c r="AD136" s="5" t="n"/>
      <c r="AE136" s="31" t="n"/>
      <c r="AF136" s="31" t="n"/>
      <c r="AG136" s="32">
        <f>IFERROR(IF(A136="","",IF(COUNTIF($A$4:$A$253,A136)&gt;1,"Duplicate date",IF(E136&gt;D136,"Rooms sold exceed available rooms",IF(D136&gt;'Setup &amp; Instructions'!$B$4,"Available rooms exceed property maximum",IF(R136&lt;0,"Net revenue is negative",IF(S136="","Missing budget revenue",IF(V136="","Missing prior-year revenue",IF(C136="","Missing reporting status",IF(AND(C136="Final",A136&gt;TODAY()),"Future date marked final",IF(P136&gt;Q136,"Discounts and refunds exceed gross revenue",IF(AND(C136="Open",TODAY()-A136&gt;'Setup &amp; Instructions'!$B$9),"Open report requires follow-up","OK"))))))))))),"")</f>
        <v/>
      </c>
    </row>
    <row r="137">
      <c r="A137" s="38" t="n"/>
      <c r="B137" s="26">
        <f>IFERROR(IF(A137="","",VLOOKUP(WEEKDAY(A137,2),'Setup &amp; Instructions'!$G$4:$H$10,2,0)),"")</f>
        <v/>
      </c>
      <c r="C137" s="5" t="n"/>
      <c r="D137" s="27" t="n"/>
      <c r="E137" s="27" t="n"/>
      <c r="F137" s="27" t="n"/>
      <c r="G137" s="28" t="n"/>
      <c r="H137" s="28" t="n"/>
      <c r="I137" s="28" t="n"/>
      <c r="J137" s="28" t="n"/>
      <c r="K137" s="28" t="n"/>
      <c r="L137" s="28" t="n"/>
      <c r="M137" s="28" t="n"/>
      <c r="N137" s="28" t="n"/>
      <c r="O137" s="28" t="n"/>
      <c r="P137" s="28" t="n"/>
      <c r="Q137" s="29">
        <f>IFERROR(IF(A137="","",SUM(G137:O137)),"")</f>
        <v/>
      </c>
      <c r="R137" s="29">
        <f>IFERROR(IF(A137="","",Q137-P137),"")</f>
        <v/>
      </c>
      <c r="S137" s="28" t="n"/>
      <c r="T137" s="29">
        <f>IFERROR(IF(A137="","",R137-S137),"")</f>
        <v/>
      </c>
      <c r="U137" s="43">
        <f>IFERROR(IF(A137="","",T137/S137),"")</f>
        <v/>
      </c>
      <c r="V137" s="28" t="n"/>
      <c r="W137" s="29">
        <f>IFERROR(IF(A137="","",R137-V137),"")</f>
        <v/>
      </c>
      <c r="X137" s="43">
        <f>IFERROR(IF(A137="","",W137/V137),"")</f>
        <v/>
      </c>
      <c r="Y137" s="43">
        <f>IFERROR(IF(A137="","",E137/D137),"")</f>
        <v/>
      </c>
      <c r="Z137" s="29">
        <f>IFERROR(IF(A137="","",G137/E137),"")</f>
        <v/>
      </c>
      <c r="AA137" s="29">
        <f>IFERROR(IF(A137="","",G137/D137),"")</f>
        <v/>
      </c>
      <c r="AB137" s="29">
        <f>IFERROR(IF(A137="","",R137/D137),"")</f>
        <v/>
      </c>
      <c r="AC137" s="26">
        <f>IFERROR(IF(A137="","",IF(Y137&gt;='Setup &amp; Instructions'!$B$5,"On or Above Target","Below Target")),"")</f>
        <v/>
      </c>
      <c r="AD137" s="5" t="n"/>
      <c r="AE137" s="31" t="n"/>
      <c r="AF137" s="31" t="n"/>
      <c r="AG137" s="32">
        <f>IFERROR(IF(A137="","",IF(COUNTIF($A$4:$A$253,A137)&gt;1,"Duplicate date",IF(E137&gt;D137,"Rooms sold exceed available rooms",IF(D137&gt;'Setup &amp; Instructions'!$B$4,"Available rooms exceed property maximum",IF(R137&lt;0,"Net revenue is negative",IF(S137="","Missing budget revenue",IF(V137="","Missing prior-year revenue",IF(C137="","Missing reporting status",IF(AND(C137="Final",A137&gt;TODAY()),"Future date marked final",IF(P137&gt;Q137,"Discounts and refunds exceed gross revenue",IF(AND(C137="Open",TODAY()-A137&gt;'Setup &amp; Instructions'!$B$9),"Open report requires follow-up","OK"))))))))))),"")</f>
        <v/>
      </c>
    </row>
    <row r="138">
      <c r="A138" s="38" t="n"/>
      <c r="B138" s="26">
        <f>IFERROR(IF(A138="","",VLOOKUP(WEEKDAY(A138,2),'Setup &amp; Instructions'!$G$4:$H$10,2,0)),"")</f>
        <v/>
      </c>
      <c r="C138" s="5" t="n"/>
      <c r="D138" s="27" t="n"/>
      <c r="E138" s="27" t="n"/>
      <c r="F138" s="27" t="n"/>
      <c r="G138" s="28" t="n"/>
      <c r="H138" s="28" t="n"/>
      <c r="I138" s="28" t="n"/>
      <c r="J138" s="28" t="n"/>
      <c r="K138" s="28" t="n"/>
      <c r="L138" s="28" t="n"/>
      <c r="M138" s="28" t="n"/>
      <c r="N138" s="28" t="n"/>
      <c r="O138" s="28" t="n"/>
      <c r="P138" s="28" t="n"/>
      <c r="Q138" s="29">
        <f>IFERROR(IF(A138="","",SUM(G138:O138)),"")</f>
        <v/>
      </c>
      <c r="R138" s="29">
        <f>IFERROR(IF(A138="","",Q138-P138),"")</f>
        <v/>
      </c>
      <c r="S138" s="28" t="n"/>
      <c r="T138" s="29">
        <f>IFERROR(IF(A138="","",R138-S138),"")</f>
        <v/>
      </c>
      <c r="U138" s="43">
        <f>IFERROR(IF(A138="","",T138/S138),"")</f>
        <v/>
      </c>
      <c r="V138" s="28" t="n"/>
      <c r="W138" s="29">
        <f>IFERROR(IF(A138="","",R138-V138),"")</f>
        <v/>
      </c>
      <c r="X138" s="43">
        <f>IFERROR(IF(A138="","",W138/V138),"")</f>
        <v/>
      </c>
      <c r="Y138" s="43">
        <f>IFERROR(IF(A138="","",E138/D138),"")</f>
        <v/>
      </c>
      <c r="Z138" s="29">
        <f>IFERROR(IF(A138="","",G138/E138),"")</f>
        <v/>
      </c>
      <c r="AA138" s="29">
        <f>IFERROR(IF(A138="","",G138/D138),"")</f>
        <v/>
      </c>
      <c r="AB138" s="29">
        <f>IFERROR(IF(A138="","",R138/D138),"")</f>
        <v/>
      </c>
      <c r="AC138" s="26">
        <f>IFERROR(IF(A138="","",IF(Y138&gt;='Setup &amp; Instructions'!$B$5,"On or Above Target","Below Target")),"")</f>
        <v/>
      </c>
      <c r="AD138" s="5" t="n"/>
      <c r="AE138" s="31" t="n"/>
      <c r="AF138" s="31" t="n"/>
      <c r="AG138" s="32">
        <f>IFERROR(IF(A138="","",IF(COUNTIF($A$4:$A$253,A138)&gt;1,"Duplicate date",IF(E138&gt;D138,"Rooms sold exceed available rooms",IF(D138&gt;'Setup &amp; Instructions'!$B$4,"Available rooms exceed property maximum",IF(R138&lt;0,"Net revenue is negative",IF(S138="","Missing budget revenue",IF(V138="","Missing prior-year revenue",IF(C138="","Missing reporting status",IF(AND(C138="Final",A138&gt;TODAY()),"Future date marked final",IF(P138&gt;Q138,"Discounts and refunds exceed gross revenue",IF(AND(C138="Open",TODAY()-A138&gt;'Setup &amp; Instructions'!$B$9),"Open report requires follow-up","OK"))))))))))),"")</f>
        <v/>
      </c>
    </row>
    <row r="139">
      <c r="A139" s="38" t="n"/>
      <c r="B139" s="26">
        <f>IFERROR(IF(A139="","",VLOOKUP(WEEKDAY(A139,2),'Setup &amp; Instructions'!$G$4:$H$10,2,0)),"")</f>
        <v/>
      </c>
      <c r="C139" s="5" t="n"/>
      <c r="D139" s="27" t="n"/>
      <c r="E139" s="27" t="n"/>
      <c r="F139" s="27" t="n"/>
      <c r="G139" s="28" t="n"/>
      <c r="H139" s="28" t="n"/>
      <c r="I139" s="28" t="n"/>
      <c r="J139" s="28" t="n"/>
      <c r="K139" s="28" t="n"/>
      <c r="L139" s="28" t="n"/>
      <c r="M139" s="28" t="n"/>
      <c r="N139" s="28" t="n"/>
      <c r="O139" s="28" t="n"/>
      <c r="P139" s="28" t="n"/>
      <c r="Q139" s="29">
        <f>IFERROR(IF(A139="","",SUM(G139:O139)),"")</f>
        <v/>
      </c>
      <c r="R139" s="29">
        <f>IFERROR(IF(A139="","",Q139-P139),"")</f>
        <v/>
      </c>
      <c r="S139" s="28" t="n"/>
      <c r="T139" s="29">
        <f>IFERROR(IF(A139="","",R139-S139),"")</f>
        <v/>
      </c>
      <c r="U139" s="43">
        <f>IFERROR(IF(A139="","",T139/S139),"")</f>
        <v/>
      </c>
      <c r="V139" s="28" t="n"/>
      <c r="W139" s="29">
        <f>IFERROR(IF(A139="","",R139-V139),"")</f>
        <v/>
      </c>
      <c r="X139" s="43">
        <f>IFERROR(IF(A139="","",W139/V139),"")</f>
        <v/>
      </c>
      <c r="Y139" s="43">
        <f>IFERROR(IF(A139="","",E139/D139),"")</f>
        <v/>
      </c>
      <c r="Z139" s="29">
        <f>IFERROR(IF(A139="","",G139/E139),"")</f>
        <v/>
      </c>
      <c r="AA139" s="29">
        <f>IFERROR(IF(A139="","",G139/D139),"")</f>
        <v/>
      </c>
      <c r="AB139" s="29">
        <f>IFERROR(IF(A139="","",R139/D139),"")</f>
        <v/>
      </c>
      <c r="AC139" s="26">
        <f>IFERROR(IF(A139="","",IF(Y139&gt;='Setup &amp; Instructions'!$B$5,"On or Above Target","Below Target")),"")</f>
        <v/>
      </c>
      <c r="AD139" s="5" t="n"/>
      <c r="AE139" s="31" t="n"/>
      <c r="AF139" s="31" t="n"/>
      <c r="AG139" s="32">
        <f>IFERROR(IF(A139="","",IF(COUNTIF($A$4:$A$253,A139)&gt;1,"Duplicate date",IF(E139&gt;D139,"Rooms sold exceed available rooms",IF(D139&gt;'Setup &amp; Instructions'!$B$4,"Available rooms exceed property maximum",IF(R139&lt;0,"Net revenue is negative",IF(S139="","Missing budget revenue",IF(V139="","Missing prior-year revenue",IF(C139="","Missing reporting status",IF(AND(C139="Final",A139&gt;TODAY()),"Future date marked final",IF(P139&gt;Q139,"Discounts and refunds exceed gross revenue",IF(AND(C139="Open",TODAY()-A139&gt;'Setup &amp; Instructions'!$B$9),"Open report requires follow-up","OK"))))))))))),"")</f>
        <v/>
      </c>
    </row>
    <row r="140">
      <c r="A140" s="38" t="n"/>
      <c r="B140" s="26">
        <f>IFERROR(IF(A140="","",VLOOKUP(WEEKDAY(A140,2),'Setup &amp; Instructions'!$G$4:$H$10,2,0)),"")</f>
        <v/>
      </c>
      <c r="C140" s="5" t="n"/>
      <c r="D140" s="27" t="n"/>
      <c r="E140" s="27" t="n"/>
      <c r="F140" s="27" t="n"/>
      <c r="G140" s="28" t="n"/>
      <c r="H140" s="28" t="n"/>
      <c r="I140" s="28" t="n"/>
      <c r="J140" s="28" t="n"/>
      <c r="K140" s="28" t="n"/>
      <c r="L140" s="28" t="n"/>
      <c r="M140" s="28" t="n"/>
      <c r="N140" s="28" t="n"/>
      <c r="O140" s="28" t="n"/>
      <c r="P140" s="28" t="n"/>
      <c r="Q140" s="29">
        <f>IFERROR(IF(A140="","",SUM(G140:O140)),"")</f>
        <v/>
      </c>
      <c r="R140" s="29">
        <f>IFERROR(IF(A140="","",Q140-P140),"")</f>
        <v/>
      </c>
      <c r="S140" s="28" t="n"/>
      <c r="T140" s="29">
        <f>IFERROR(IF(A140="","",R140-S140),"")</f>
        <v/>
      </c>
      <c r="U140" s="43">
        <f>IFERROR(IF(A140="","",T140/S140),"")</f>
        <v/>
      </c>
      <c r="V140" s="28" t="n"/>
      <c r="W140" s="29">
        <f>IFERROR(IF(A140="","",R140-V140),"")</f>
        <v/>
      </c>
      <c r="X140" s="43">
        <f>IFERROR(IF(A140="","",W140/V140),"")</f>
        <v/>
      </c>
      <c r="Y140" s="43">
        <f>IFERROR(IF(A140="","",E140/D140),"")</f>
        <v/>
      </c>
      <c r="Z140" s="29">
        <f>IFERROR(IF(A140="","",G140/E140),"")</f>
        <v/>
      </c>
      <c r="AA140" s="29">
        <f>IFERROR(IF(A140="","",G140/D140),"")</f>
        <v/>
      </c>
      <c r="AB140" s="29">
        <f>IFERROR(IF(A140="","",R140/D140),"")</f>
        <v/>
      </c>
      <c r="AC140" s="26">
        <f>IFERROR(IF(A140="","",IF(Y140&gt;='Setup &amp; Instructions'!$B$5,"On or Above Target","Below Target")),"")</f>
        <v/>
      </c>
      <c r="AD140" s="5" t="n"/>
      <c r="AE140" s="31" t="n"/>
      <c r="AF140" s="31" t="n"/>
      <c r="AG140" s="32">
        <f>IFERROR(IF(A140="","",IF(COUNTIF($A$4:$A$253,A140)&gt;1,"Duplicate date",IF(E140&gt;D140,"Rooms sold exceed available rooms",IF(D140&gt;'Setup &amp; Instructions'!$B$4,"Available rooms exceed property maximum",IF(R140&lt;0,"Net revenue is negative",IF(S140="","Missing budget revenue",IF(V140="","Missing prior-year revenue",IF(C140="","Missing reporting status",IF(AND(C140="Final",A140&gt;TODAY()),"Future date marked final",IF(P140&gt;Q140,"Discounts and refunds exceed gross revenue",IF(AND(C140="Open",TODAY()-A140&gt;'Setup &amp; Instructions'!$B$9),"Open report requires follow-up","OK"))))))))))),"")</f>
        <v/>
      </c>
    </row>
    <row r="141">
      <c r="A141" s="38" t="n"/>
      <c r="B141" s="26">
        <f>IFERROR(IF(A141="","",VLOOKUP(WEEKDAY(A141,2),'Setup &amp; Instructions'!$G$4:$H$10,2,0)),"")</f>
        <v/>
      </c>
      <c r="C141" s="5" t="n"/>
      <c r="D141" s="27" t="n"/>
      <c r="E141" s="27" t="n"/>
      <c r="F141" s="27" t="n"/>
      <c r="G141" s="28" t="n"/>
      <c r="H141" s="28" t="n"/>
      <c r="I141" s="28" t="n"/>
      <c r="J141" s="28" t="n"/>
      <c r="K141" s="28" t="n"/>
      <c r="L141" s="28" t="n"/>
      <c r="M141" s="28" t="n"/>
      <c r="N141" s="28" t="n"/>
      <c r="O141" s="28" t="n"/>
      <c r="P141" s="28" t="n"/>
      <c r="Q141" s="29">
        <f>IFERROR(IF(A141="","",SUM(G141:O141)),"")</f>
        <v/>
      </c>
      <c r="R141" s="29">
        <f>IFERROR(IF(A141="","",Q141-P141),"")</f>
        <v/>
      </c>
      <c r="S141" s="28" t="n"/>
      <c r="T141" s="29">
        <f>IFERROR(IF(A141="","",R141-S141),"")</f>
        <v/>
      </c>
      <c r="U141" s="43">
        <f>IFERROR(IF(A141="","",T141/S141),"")</f>
        <v/>
      </c>
      <c r="V141" s="28" t="n"/>
      <c r="W141" s="29">
        <f>IFERROR(IF(A141="","",R141-V141),"")</f>
        <v/>
      </c>
      <c r="X141" s="43">
        <f>IFERROR(IF(A141="","",W141/V141),"")</f>
        <v/>
      </c>
      <c r="Y141" s="43">
        <f>IFERROR(IF(A141="","",E141/D141),"")</f>
        <v/>
      </c>
      <c r="Z141" s="29">
        <f>IFERROR(IF(A141="","",G141/E141),"")</f>
        <v/>
      </c>
      <c r="AA141" s="29">
        <f>IFERROR(IF(A141="","",G141/D141),"")</f>
        <v/>
      </c>
      <c r="AB141" s="29">
        <f>IFERROR(IF(A141="","",R141/D141),"")</f>
        <v/>
      </c>
      <c r="AC141" s="26">
        <f>IFERROR(IF(A141="","",IF(Y141&gt;='Setup &amp; Instructions'!$B$5,"On or Above Target","Below Target")),"")</f>
        <v/>
      </c>
      <c r="AD141" s="5" t="n"/>
      <c r="AE141" s="31" t="n"/>
      <c r="AF141" s="31" t="n"/>
      <c r="AG141" s="32">
        <f>IFERROR(IF(A141="","",IF(COUNTIF($A$4:$A$253,A141)&gt;1,"Duplicate date",IF(E141&gt;D141,"Rooms sold exceed available rooms",IF(D141&gt;'Setup &amp; Instructions'!$B$4,"Available rooms exceed property maximum",IF(R141&lt;0,"Net revenue is negative",IF(S141="","Missing budget revenue",IF(V141="","Missing prior-year revenue",IF(C141="","Missing reporting status",IF(AND(C141="Final",A141&gt;TODAY()),"Future date marked final",IF(P141&gt;Q141,"Discounts and refunds exceed gross revenue",IF(AND(C141="Open",TODAY()-A141&gt;'Setup &amp; Instructions'!$B$9),"Open report requires follow-up","OK"))))))))))),"")</f>
        <v/>
      </c>
    </row>
    <row r="142">
      <c r="A142" s="38" t="n"/>
      <c r="B142" s="26">
        <f>IFERROR(IF(A142="","",VLOOKUP(WEEKDAY(A142,2),'Setup &amp; Instructions'!$G$4:$H$10,2,0)),"")</f>
        <v/>
      </c>
      <c r="C142" s="5" t="n"/>
      <c r="D142" s="27" t="n"/>
      <c r="E142" s="27" t="n"/>
      <c r="F142" s="27" t="n"/>
      <c r="G142" s="28" t="n"/>
      <c r="H142" s="28" t="n"/>
      <c r="I142" s="28" t="n"/>
      <c r="J142" s="28" t="n"/>
      <c r="K142" s="28" t="n"/>
      <c r="L142" s="28" t="n"/>
      <c r="M142" s="28" t="n"/>
      <c r="N142" s="28" t="n"/>
      <c r="O142" s="28" t="n"/>
      <c r="P142" s="28" t="n"/>
      <c r="Q142" s="29">
        <f>IFERROR(IF(A142="","",SUM(G142:O142)),"")</f>
        <v/>
      </c>
      <c r="R142" s="29">
        <f>IFERROR(IF(A142="","",Q142-P142),"")</f>
        <v/>
      </c>
      <c r="S142" s="28" t="n"/>
      <c r="T142" s="29">
        <f>IFERROR(IF(A142="","",R142-S142),"")</f>
        <v/>
      </c>
      <c r="U142" s="43">
        <f>IFERROR(IF(A142="","",T142/S142),"")</f>
        <v/>
      </c>
      <c r="V142" s="28" t="n"/>
      <c r="W142" s="29">
        <f>IFERROR(IF(A142="","",R142-V142),"")</f>
        <v/>
      </c>
      <c r="X142" s="43">
        <f>IFERROR(IF(A142="","",W142/V142),"")</f>
        <v/>
      </c>
      <c r="Y142" s="43">
        <f>IFERROR(IF(A142="","",E142/D142),"")</f>
        <v/>
      </c>
      <c r="Z142" s="29">
        <f>IFERROR(IF(A142="","",G142/E142),"")</f>
        <v/>
      </c>
      <c r="AA142" s="29">
        <f>IFERROR(IF(A142="","",G142/D142),"")</f>
        <v/>
      </c>
      <c r="AB142" s="29">
        <f>IFERROR(IF(A142="","",R142/D142),"")</f>
        <v/>
      </c>
      <c r="AC142" s="26">
        <f>IFERROR(IF(A142="","",IF(Y142&gt;='Setup &amp; Instructions'!$B$5,"On or Above Target","Below Target")),"")</f>
        <v/>
      </c>
      <c r="AD142" s="5" t="n"/>
      <c r="AE142" s="31" t="n"/>
      <c r="AF142" s="31" t="n"/>
      <c r="AG142" s="32">
        <f>IFERROR(IF(A142="","",IF(COUNTIF($A$4:$A$253,A142)&gt;1,"Duplicate date",IF(E142&gt;D142,"Rooms sold exceed available rooms",IF(D142&gt;'Setup &amp; Instructions'!$B$4,"Available rooms exceed property maximum",IF(R142&lt;0,"Net revenue is negative",IF(S142="","Missing budget revenue",IF(V142="","Missing prior-year revenue",IF(C142="","Missing reporting status",IF(AND(C142="Final",A142&gt;TODAY()),"Future date marked final",IF(P142&gt;Q142,"Discounts and refunds exceed gross revenue",IF(AND(C142="Open",TODAY()-A142&gt;'Setup &amp; Instructions'!$B$9),"Open report requires follow-up","OK"))))))))))),"")</f>
        <v/>
      </c>
    </row>
    <row r="143">
      <c r="A143" s="38" t="n"/>
      <c r="B143" s="26">
        <f>IFERROR(IF(A143="","",VLOOKUP(WEEKDAY(A143,2),'Setup &amp; Instructions'!$G$4:$H$10,2,0)),"")</f>
        <v/>
      </c>
      <c r="C143" s="5" t="n"/>
      <c r="D143" s="27" t="n"/>
      <c r="E143" s="27" t="n"/>
      <c r="F143" s="27" t="n"/>
      <c r="G143" s="28" t="n"/>
      <c r="H143" s="28" t="n"/>
      <c r="I143" s="28" t="n"/>
      <c r="J143" s="28" t="n"/>
      <c r="K143" s="28" t="n"/>
      <c r="L143" s="28" t="n"/>
      <c r="M143" s="28" t="n"/>
      <c r="N143" s="28" t="n"/>
      <c r="O143" s="28" t="n"/>
      <c r="P143" s="28" t="n"/>
      <c r="Q143" s="29">
        <f>IFERROR(IF(A143="","",SUM(G143:O143)),"")</f>
        <v/>
      </c>
      <c r="R143" s="29">
        <f>IFERROR(IF(A143="","",Q143-P143),"")</f>
        <v/>
      </c>
      <c r="S143" s="28" t="n"/>
      <c r="T143" s="29">
        <f>IFERROR(IF(A143="","",R143-S143),"")</f>
        <v/>
      </c>
      <c r="U143" s="43">
        <f>IFERROR(IF(A143="","",T143/S143),"")</f>
        <v/>
      </c>
      <c r="V143" s="28" t="n"/>
      <c r="W143" s="29">
        <f>IFERROR(IF(A143="","",R143-V143),"")</f>
        <v/>
      </c>
      <c r="X143" s="43">
        <f>IFERROR(IF(A143="","",W143/V143),"")</f>
        <v/>
      </c>
      <c r="Y143" s="43">
        <f>IFERROR(IF(A143="","",E143/D143),"")</f>
        <v/>
      </c>
      <c r="Z143" s="29">
        <f>IFERROR(IF(A143="","",G143/E143),"")</f>
        <v/>
      </c>
      <c r="AA143" s="29">
        <f>IFERROR(IF(A143="","",G143/D143),"")</f>
        <v/>
      </c>
      <c r="AB143" s="29">
        <f>IFERROR(IF(A143="","",R143/D143),"")</f>
        <v/>
      </c>
      <c r="AC143" s="26">
        <f>IFERROR(IF(A143="","",IF(Y143&gt;='Setup &amp; Instructions'!$B$5,"On or Above Target","Below Target")),"")</f>
        <v/>
      </c>
      <c r="AD143" s="5" t="n"/>
      <c r="AE143" s="31" t="n"/>
      <c r="AF143" s="31" t="n"/>
      <c r="AG143" s="32">
        <f>IFERROR(IF(A143="","",IF(COUNTIF($A$4:$A$253,A143)&gt;1,"Duplicate date",IF(E143&gt;D143,"Rooms sold exceed available rooms",IF(D143&gt;'Setup &amp; Instructions'!$B$4,"Available rooms exceed property maximum",IF(R143&lt;0,"Net revenue is negative",IF(S143="","Missing budget revenue",IF(V143="","Missing prior-year revenue",IF(C143="","Missing reporting status",IF(AND(C143="Final",A143&gt;TODAY()),"Future date marked final",IF(P143&gt;Q143,"Discounts and refunds exceed gross revenue",IF(AND(C143="Open",TODAY()-A143&gt;'Setup &amp; Instructions'!$B$9),"Open report requires follow-up","OK"))))))))))),"")</f>
        <v/>
      </c>
    </row>
    <row r="144">
      <c r="A144" s="38" t="n"/>
      <c r="B144" s="26">
        <f>IFERROR(IF(A144="","",VLOOKUP(WEEKDAY(A144,2),'Setup &amp; Instructions'!$G$4:$H$10,2,0)),"")</f>
        <v/>
      </c>
      <c r="C144" s="5" t="n"/>
      <c r="D144" s="27" t="n"/>
      <c r="E144" s="27" t="n"/>
      <c r="F144" s="27" t="n"/>
      <c r="G144" s="28" t="n"/>
      <c r="H144" s="28" t="n"/>
      <c r="I144" s="28" t="n"/>
      <c r="J144" s="28" t="n"/>
      <c r="K144" s="28" t="n"/>
      <c r="L144" s="28" t="n"/>
      <c r="M144" s="28" t="n"/>
      <c r="N144" s="28" t="n"/>
      <c r="O144" s="28" t="n"/>
      <c r="P144" s="28" t="n"/>
      <c r="Q144" s="29">
        <f>IFERROR(IF(A144="","",SUM(G144:O144)),"")</f>
        <v/>
      </c>
      <c r="R144" s="29">
        <f>IFERROR(IF(A144="","",Q144-P144),"")</f>
        <v/>
      </c>
      <c r="S144" s="28" t="n"/>
      <c r="T144" s="29">
        <f>IFERROR(IF(A144="","",R144-S144),"")</f>
        <v/>
      </c>
      <c r="U144" s="43">
        <f>IFERROR(IF(A144="","",T144/S144),"")</f>
        <v/>
      </c>
      <c r="V144" s="28" t="n"/>
      <c r="W144" s="29">
        <f>IFERROR(IF(A144="","",R144-V144),"")</f>
        <v/>
      </c>
      <c r="X144" s="43">
        <f>IFERROR(IF(A144="","",W144/V144),"")</f>
        <v/>
      </c>
      <c r="Y144" s="43">
        <f>IFERROR(IF(A144="","",E144/D144),"")</f>
        <v/>
      </c>
      <c r="Z144" s="29">
        <f>IFERROR(IF(A144="","",G144/E144),"")</f>
        <v/>
      </c>
      <c r="AA144" s="29">
        <f>IFERROR(IF(A144="","",G144/D144),"")</f>
        <v/>
      </c>
      <c r="AB144" s="29">
        <f>IFERROR(IF(A144="","",R144/D144),"")</f>
        <v/>
      </c>
      <c r="AC144" s="26">
        <f>IFERROR(IF(A144="","",IF(Y144&gt;='Setup &amp; Instructions'!$B$5,"On or Above Target","Below Target")),"")</f>
        <v/>
      </c>
      <c r="AD144" s="5" t="n"/>
      <c r="AE144" s="31" t="n"/>
      <c r="AF144" s="31" t="n"/>
      <c r="AG144" s="32">
        <f>IFERROR(IF(A144="","",IF(COUNTIF($A$4:$A$253,A144)&gt;1,"Duplicate date",IF(E144&gt;D144,"Rooms sold exceed available rooms",IF(D144&gt;'Setup &amp; Instructions'!$B$4,"Available rooms exceed property maximum",IF(R144&lt;0,"Net revenue is negative",IF(S144="","Missing budget revenue",IF(V144="","Missing prior-year revenue",IF(C144="","Missing reporting status",IF(AND(C144="Final",A144&gt;TODAY()),"Future date marked final",IF(P144&gt;Q144,"Discounts and refunds exceed gross revenue",IF(AND(C144="Open",TODAY()-A144&gt;'Setup &amp; Instructions'!$B$9),"Open report requires follow-up","OK"))))))))))),"")</f>
        <v/>
      </c>
    </row>
    <row r="145">
      <c r="A145" s="38" t="n"/>
      <c r="B145" s="26">
        <f>IFERROR(IF(A145="","",VLOOKUP(WEEKDAY(A145,2),'Setup &amp; Instructions'!$G$4:$H$10,2,0)),"")</f>
        <v/>
      </c>
      <c r="C145" s="5" t="n"/>
      <c r="D145" s="27" t="n"/>
      <c r="E145" s="27" t="n"/>
      <c r="F145" s="27" t="n"/>
      <c r="G145" s="28" t="n"/>
      <c r="H145" s="28" t="n"/>
      <c r="I145" s="28" t="n"/>
      <c r="J145" s="28" t="n"/>
      <c r="K145" s="28" t="n"/>
      <c r="L145" s="28" t="n"/>
      <c r="M145" s="28" t="n"/>
      <c r="N145" s="28" t="n"/>
      <c r="O145" s="28" t="n"/>
      <c r="P145" s="28" t="n"/>
      <c r="Q145" s="29">
        <f>IFERROR(IF(A145="","",SUM(G145:O145)),"")</f>
        <v/>
      </c>
      <c r="R145" s="29">
        <f>IFERROR(IF(A145="","",Q145-P145),"")</f>
        <v/>
      </c>
      <c r="S145" s="28" t="n"/>
      <c r="T145" s="29">
        <f>IFERROR(IF(A145="","",R145-S145),"")</f>
        <v/>
      </c>
      <c r="U145" s="43">
        <f>IFERROR(IF(A145="","",T145/S145),"")</f>
        <v/>
      </c>
      <c r="V145" s="28" t="n"/>
      <c r="W145" s="29">
        <f>IFERROR(IF(A145="","",R145-V145),"")</f>
        <v/>
      </c>
      <c r="X145" s="43">
        <f>IFERROR(IF(A145="","",W145/V145),"")</f>
        <v/>
      </c>
      <c r="Y145" s="43">
        <f>IFERROR(IF(A145="","",E145/D145),"")</f>
        <v/>
      </c>
      <c r="Z145" s="29">
        <f>IFERROR(IF(A145="","",G145/E145),"")</f>
        <v/>
      </c>
      <c r="AA145" s="29">
        <f>IFERROR(IF(A145="","",G145/D145),"")</f>
        <v/>
      </c>
      <c r="AB145" s="29">
        <f>IFERROR(IF(A145="","",R145/D145),"")</f>
        <v/>
      </c>
      <c r="AC145" s="26">
        <f>IFERROR(IF(A145="","",IF(Y145&gt;='Setup &amp; Instructions'!$B$5,"On or Above Target","Below Target")),"")</f>
        <v/>
      </c>
      <c r="AD145" s="5" t="n"/>
      <c r="AE145" s="31" t="n"/>
      <c r="AF145" s="31" t="n"/>
      <c r="AG145" s="32">
        <f>IFERROR(IF(A145="","",IF(COUNTIF($A$4:$A$253,A145)&gt;1,"Duplicate date",IF(E145&gt;D145,"Rooms sold exceed available rooms",IF(D145&gt;'Setup &amp; Instructions'!$B$4,"Available rooms exceed property maximum",IF(R145&lt;0,"Net revenue is negative",IF(S145="","Missing budget revenue",IF(V145="","Missing prior-year revenue",IF(C145="","Missing reporting status",IF(AND(C145="Final",A145&gt;TODAY()),"Future date marked final",IF(P145&gt;Q145,"Discounts and refunds exceed gross revenue",IF(AND(C145="Open",TODAY()-A145&gt;'Setup &amp; Instructions'!$B$9),"Open report requires follow-up","OK"))))))))))),"")</f>
        <v/>
      </c>
    </row>
    <row r="146">
      <c r="A146" s="38" t="n"/>
      <c r="B146" s="26">
        <f>IFERROR(IF(A146="","",VLOOKUP(WEEKDAY(A146,2),'Setup &amp; Instructions'!$G$4:$H$10,2,0)),"")</f>
        <v/>
      </c>
      <c r="C146" s="5" t="n"/>
      <c r="D146" s="27" t="n"/>
      <c r="E146" s="27" t="n"/>
      <c r="F146" s="27" t="n"/>
      <c r="G146" s="28" t="n"/>
      <c r="H146" s="28" t="n"/>
      <c r="I146" s="28" t="n"/>
      <c r="J146" s="28" t="n"/>
      <c r="K146" s="28" t="n"/>
      <c r="L146" s="28" t="n"/>
      <c r="M146" s="28" t="n"/>
      <c r="N146" s="28" t="n"/>
      <c r="O146" s="28" t="n"/>
      <c r="P146" s="28" t="n"/>
      <c r="Q146" s="29">
        <f>IFERROR(IF(A146="","",SUM(G146:O146)),"")</f>
        <v/>
      </c>
      <c r="R146" s="29">
        <f>IFERROR(IF(A146="","",Q146-P146),"")</f>
        <v/>
      </c>
      <c r="S146" s="28" t="n"/>
      <c r="T146" s="29">
        <f>IFERROR(IF(A146="","",R146-S146),"")</f>
        <v/>
      </c>
      <c r="U146" s="43">
        <f>IFERROR(IF(A146="","",T146/S146),"")</f>
        <v/>
      </c>
      <c r="V146" s="28" t="n"/>
      <c r="W146" s="29">
        <f>IFERROR(IF(A146="","",R146-V146),"")</f>
        <v/>
      </c>
      <c r="X146" s="43">
        <f>IFERROR(IF(A146="","",W146/V146),"")</f>
        <v/>
      </c>
      <c r="Y146" s="43">
        <f>IFERROR(IF(A146="","",E146/D146),"")</f>
        <v/>
      </c>
      <c r="Z146" s="29">
        <f>IFERROR(IF(A146="","",G146/E146),"")</f>
        <v/>
      </c>
      <c r="AA146" s="29">
        <f>IFERROR(IF(A146="","",G146/D146),"")</f>
        <v/>
      </c>
      <c r="AB146" s="29">
        <f>IFERROR(IF(A146="","",R146/D146),"")</f>
        <v/>
      </c>
      <c r="AC146" s="26">
        <f>IFERROR(IF(A146="","",IF(Y146&gt;='Setup &amp; Instructions'!$B$5,"On or Above Target","Below Target")),"")</f>
        <v/>
      </c>
      <c r="AD146" s="5" t="n"/>
      <c r="AE146" s="31" t="n"/>
      <c r="AF146" s="31" t="n"/>
      <c r="AG146" s="32">
        <f>IFERROR(IF(A146="","",IF(COUNTIF($A$4:$A$253,A146)&gt;1,"Duplicate date",IF(E146&gt;D146,"Rooms sold exceed available rooms",IF(D146&gt;'Setup &amp; Instructions'!$B$4,"Available rooms exceed property maximum",IF(R146&lt;0,"Net revenue is negative",IF(S146="","Missing budget revenue",IF(V146="","Missing prior-year revenue",IF(C146="","Missing reporting status",IF(AND(C146="Final",A146&gt;TODAY()),"Future date marked final",IF(P146&gt;Q146,"Discounts and refunds exceed gross revenue",IF(AND(C146="Open",TODAY()-A146&gt;'Setup &amp; Instructions'!$B$9),"Open report requires follow-up","OK"))))))))))),"")</f>
        <v/>
      </c>
    </row>
    <row r="147">
      <c r="A147" s="38" t="n"/>
      <c r="B147" s="26">
        <f>IFERROR(IF(A147="","",VLOOKUP(WEEKDAY(A147,2),'Setup &amp; Instructions'!$G$4:$H$10,2,0)),"")</f>
        <v/>
      </c>
      <c r="C147" s="5" t="n"/>
      <c r="D147" s="27" t="n"/>
      <c r="E147" s="27" t="n"/>
      <c r="F147" s="27" t="n"/>
      <c r="G147" s="28" t="n"/>
      <c r="H147" s="28" t="n"/>
      <c r="I147" s="28" t="n"/>
      <c r="J147" s="28" t="n"/>
      <c r="K147" s="28" t="n"/>
      <c r="L147" s="28" t="n"/>
      <c r="M147" s="28" t="n"/>
      <c r="N147" s="28" t="n"/>
      <c r="O147" s="28" t="n"/>
      <c r="P147" s="28" t="n"/>
      <c r="Q147" s="29">
        <f>IFERROR(IF(A147="","",SUM(G147:O147)),"")</f>
        <v/>
      </c>
      <c r="R147" s="29">
        <f>IFERROR(IF(A147="","",Q147-P147),"")</f>
        <v/>
      </c>
      <c r="S147" s="28" t="n"/>
      <c r="T147" s="29">
        <f>IFERROR(IF(A147="","",R147-S147),"")</f>
        <v/>
      </c>
      <c r="U147" s="43">
        <f>IFERROR(IF(A147="","",T147/S147),"")</f>
        <v/>
      </c>
      <c r="V147" s="28" t="n"/>
      <c r="W147" s="29">
        <f>IFERROR(IF(A147="","",R147-V147),"")</f>
        <v/>
      </c>
      <c r="X147" s="43">
        <f>IFERROR(IF(A147="","",W147/V147),"")</f>
        <v/>
      </c>
      <c r="Y147" s="43">
        <f>IFERROR(IF(A147="","",E147/D147),"")</f>
        <v/>
      </c>
      <c r="Z147" s="29">
        <f>IFERROR(IF(A147="","",G147/E147),"")</f>
        <v/>
      </c>
      <c r="AA147" s="29">
        <f>IFERROR(IF(A147="","",G147/D147),"")</f>
        <v/>
      </c>
      <c r="AB147" s="29">
        <f>IFERROR(IF(A147="","",R147/D147),"")</f>
        <v/>
      </c>
      <c r="AC147" s="26">
        <f>IFERROR(IF(A147="","",IF(Y147&gt;='Setup &amp; Instructions'!$B$5,"On or Above Target","Below Target")),"")</f>
        <v/>
      </c>
      <c r="AD147" s="5" t="n"/>
      <c r="AE147" s="31" t="n"/>
      <c r="AF147" s="31" t="n"/>
      <c r="AG147" s="32">
        <f>IFERROR(IF(A147="","",IF(COUNTIF($A$4:$A$253,A147)&gt;1,"Duplicate date",IF(E147&gt;D147,"Rooms sold exceed available rooms",IF(D147&gt;'Setup &amp; Instructions'!$B$4,"Available rooms exceed property maximum",IF(R147&lt;0,"Net revenue is negative",IF(S147="","Missing budget revenue",IF(V147="","Missing prior-year revenue",IF(C147="","Missing reporting status",IF(AND(C147="Final",A147&gt;TODAY()),"Future date marked final",IF(P147&gt;Q147,"Discounts and refunds exceed gross revenue",IF(AND(C147="Open",TODAY()-A147&gt;'Setup &amp; Instructions'!$B$9),"Open report requires follow-up","OK"))))))))))),"")</f>
        <v/>
      </c>
    </row>
    <row r="148">
      <c r="A148" s="38" t="n"/>
      <c r="B148" s="26">
        <f>IFERROR(IF(A148="","",VLOOKUP(WEEKDAY(A148,2),'Setup &amp; Instructions'!$G$4:$H$10,2,0)),"")</f>
        <v/>
      </c>
      <c r="C148" s="5" t="n"/>
      <c r="D148" s="27" t="n"/>
      <c r="E148" s="27" t="n"/>
      <c r="F148" s="27" t="n"/>
      <c r="G148" s="28" t="n"/>
      <c r="H148" s="28" t="n"/>
      <c r="I148" s="28" t="n"/>
      <c r="J148" s="28" t="n"/>
      <c r="K148" s="28" t="n"/>
      <c r="L148" s="28" t="n"/>
      <c r="M148" s="28" t="n"/>
      <c r="N148" s="28" t="n"/>
      <c r="O148" s="28" t="n"/>
      <c r="P148" s="28" t="n"/>
      <c r="Q148" s="29">
        <f>IFERROR(IF(A148="","",SUM(G148:O148)),"")</f>
        <v/>
      </c>
      <c r="R148" s="29">
        <f>IFERROR(IF(A148="","",Q148-P148),"")</f>
        <v/>
      </c>
      <c r="S148" s="28" t="n"/>
      <c r="T148" s="29">
        <f>IFERROR(IF(A148="","",R148-S148),"")</f>
        <v/>
      </c>
      <c r="U148" s="43">
        <f>IFERROR(IF(A148="","",T148/S148),"")</f>
        <v/>
      </c>
      <c r="V148" s="28" t="n"/>
      <c r="W148" s="29">
        <f>IFERROR(IF(A148="","",R148-V148),"")</f>
        <v/>
      </c>
      <c r="X148" s="43">
        <f>IFERROR(IF(A148="","",W148/V148),"")</f>
        <v/>
      </c>
      <c r="Y148" s="43">
        <f>IFERROR(IF(A148="","",E148/D148),"")</f>
        <v/>
      </c>
      <c r="Z148" s="29">
        <f>IFERROR(IF(A148="","",G148/E148),"")</f>
        <v/>
      </c>
      <c r="AA148" s="29">
        <f>IFERROR(IF(A148="","",G148/D148),"")</f>
        <v/>
      </c>
      <c r="AB148" s="29">
        <f>IFERROR(IF(A148="","",R148/D148),"")</f>
        <v/>
      </c>
      <c r="AC148" s="26">
        <f>IFERROR(IF(A148="","",IF(Y148&gt;='Setup &amp; Instructions'!$B$5,"On or Above Target","Below Target")),"")</f>
        <v/>
      </c>
      <c r="AD148" s="5" t="n"/>
      <c r="AE148" s="31" t="n"/>
      <c r="AF148" s="31" t="n"/>
      <c r="AG148" s="32">
        <f>IFERROR(IF(A148="","",IF(COUNTIF($A$4:$A$253,A148)&gt;1,"Duplicate date",IF(E148&gt;D148,"Rooms sold exceed available rooms",IF(D148&gt;'Setup &amp; Instructions'!$B$4,"Available rooms exceed property maximum",IF(R148&lt;0,"Net revenue is negative",IF(S148="","Missing budget revenue",IF(V148="","Missing prior-year revenue",IF(C148="","Missing reporting status",IF(AND(C148="Final",A148&gt;TODAY()),"Future date marked final",IF(P148&gt;Q148,"Discounts and refunds exceed gross revenue",IF(AND(C148="Open",TODAY()-A148&gt;'Setup &amp; Instructions'!$B$9),"Open report requires follow-up","OK"))))))))))),"")</f>
        <v/>
      </c>
    </row>
    <row r="149">
      <c r="A149" s="38" t="n"/>
      <c r="B149" s="26">
        <f>IFERROR(IF(A149="","",VLOOKUP(WEEKDAY(A149,2),'Setup &amp; Instructions'!$G$4:$H$10,2,0)),"")</f>
        <v/>
      </c>
      <c r="C149" s="5" t="n"/>
      <c r="D149" s="27" t="n"/>
      <c r="E149" s="27" t="n"/>
      <c r="F149" s="27" t="n"/>
      <c r="G149" s="28" t="n"/>
      <c r="H149" s="28" t="n"/>
      <c r="I149" s="28" t="n"/>
      <c r="J149" s="28" t="n"/>
      <c r="K149" s="28" t="n"/>
      <c r="L149" s="28" t="n"/>
      <c r="M149" s="28" t="n"/>
      <c r="N149" s="28" t="n"/>
      <c r="O149" s="28" t="n"/>
      <c r="P149" s="28" t="n"/>
      <c r="Q149" s="29">
        <f>IFERROR(IF(A149="","",SUM(G149:O149)),"")</f>
        <v/>
      </c>
      <c r="R149" s="29">
        <f>IFERROR(IF(A149="","",Q149-P149),"")</f>
        <v/>
      </c>
      <c r="S149" s="28" t="n"/>
      <c r="T149" s="29">
        <f>IFERROR(IF(A149="","",R149-S149),"")</f>
        <v/>
      </c>
      <c r="U149" s="43">
        <f>IFERROR(IF(A149="","",T149/S149),"")</f>
        <v/>
      </c>
      <c r="V149" s="28" t="n"/>
      <c r="W149" s="29">
        <f>IFERROR(IF(A149="","",R149-V149),"")</f>
        <v/>
      </c>
      <c r="X149" s="43">
        <f>IFERROR(IF(A149="","",W149/V149),"")</f>
        <v/>
      </c>
      <c r="Y149" s="43">
        <f>IFERROR(IF(A149="","",E149/D149),"")</f>
        <v/>
      </c>
      <c r="Z149" s="29">
        <f>IFERROR(IF(A149="","",G149/E149),"")</f>
        <v/>
      </c>
      <c r="AA149" s="29">
        <f>IFERROR(IF(A149="","",G149/D149),"")</f>
        <v/>
      </c>
      <c r="AB149" s="29">
        <f>IFERROR(IF(A149="","",R149/D149),"")</f>
        <v/>
      </c>
      <c r="AC149" s="26">
        <f>IFERROR(IF(A149="","",IF(Y149&gt;='Setup &amp; Instructions'!$B$5,"On or Above Target","Below Target")),"")</f>
        <v/>
      </c>
      <c r="AD149" s="5" t="n"/>
      <c r="AE149" s="31" t="n"/>
      <c r="AF149" s="31" t="n"/>
      <c r="AG149" s="32">
        <f>IFERROR(IF(A149="","",IF(COUNTIF($A$4:$A$253,A149)&gt;1,"Duplicate date",IF(E149&gt;D149,"Rooms sold exceed available rooms",IF(D149&gt;'Setup &amp; Instructions'!$B$4,"Available rooms exceed property maximum",IF(R149&lt;0,"Net revenue is negative",IF(S149="","Missing budget revenue",IF(V149="","Missing prior-year revenue",IF(C149="","Missing reporting status",IF(AND(C149="Final",A149&gt;TODAY()),"Future date marked final",IF(P149&gt;Q149,"Discounts and refunds exceed gross revenue",IF(AND(C149="Open",TODAY()-A149&gt;'Setup &amp; Instructions'!$B$9),"Open report requires follow-up","OK"))))))))))),"")</f>
        <v/>
      </c>
    </row>
    <row r="150">
      <c r="A150" s="38" t="n"/>
      <c r="B150" s="26">
        <f>IFERROR(IF(A150="","",VLOOKUP(WEEKDAY(A150,2),'Setup &amp; Instructions'!$G$4:$H$10,2,0)),"")</f>
        <v/>
      </c>
      <c r="C150" s="5" t="n"/>
      <c r="D150" s="27" t="n"/>
      <c r="E150" s="27" t="n"/>
      <c r="F150" s="27" t="n"/>
      <c r="G150" s="28" t="n"/>
      <c r="H150" s="28" t="n"/>
      <c r="I150" s="28" t="n"/>
      <c r="J150" s="28" t="n"/>
      <c r="K150" s="28" t="n"/>
      <c r="L150" s="28" t="n"/>
      <c r="M150" s="28" t="n"/>
      <c r="N150" s="28" t="n"/>
      <c r="O150" s="28" t="n"/>
      <c r="P150" s="28" t="n"/>
      <c r="Q150" s="29">
        <f>IFERROR(IF(A150="","",SUM(G150:O150)),"")</f>
        <v/>
      </c>
      <c r="R150" s="29">
        <f>IFERROR(IF(A150="","",Q150-P150),"")</f>
        <v/>
      </c>
      <c r="S150" s="28" t="n"/>
      <c r="T150" s="29">
        <f>IFERROR(IF(A150="","",R150-S150),"")</f>
        <v/>
      </c>
      <c r="U150" s="43">
        <f>IFERROR(IF(A150="","",T150/S150),"")</f>
        <v/>
      </c>
      <c r="V150" s="28" t="n"/>
      <c r="W150" s="29">
        <f>IFERROR(IF(A150="","",R150-V150),"")</f>
        <v/>
      </c>
      <c r="X150" s="43">
        <f>IFERROR(IF(A150="","",W150/V150),"")</f>
        <v/>
      </c>
      <c r="Y150" s="43">
        <f>IFERROR(IF(A150="","",E150/D150),"")</f>
        <v/>
      </c>
      <c r="Z150" s="29">
        <f>IFERROR(IF(A150="","",G150/E150),"")</f>
        <v/>
      </c>
      <c r="AA150" s="29">
        <f>IFERROR(IF(A150="","",G150/D150),"")</f>
        <v/>
      </c>
      <c r="AB150" s="29">
        <f>IFERROR(IF(A150="","",R150/D150),"")</f>
        <v/>
      </c>
      <c r="AC150" s="26">
        <f>IFERROR(IF(A150="","",IF(Y150&gt;='Setup &amp; Instructions'!$B$5,"On or Above Target","Below Target")),"")</f>
        <v/>
      </c>
      <c r="AD150" s="5" t="n"/>
      <c r="AE150" s="31" t="n"/>
      <c r="AF150" s="31" t="n"/>
      <c r="AG150" s="32">
        <f>IFERROR(IF(A150="","",IF(COUNTIF($A$4:$A$253,A150)&gt;1,"Duplicate date",IF(E150&gt;D150,"Rooms sold exceed available rooms",IF(D150&gt;'Setup &amp; Instructions'!$B$4,"Available rooms exceed property maximum",IF(R150&lt;0,"Net revenue is negative",IF(S150="","Missing budget revenue",IF(V150="","Missing prior-year revenue",IF(C150="","Missing reporting status",IF(AND(C150="Final",A150&gt;TODAY()),"Future date marked final",IF(P150&gt;Q150,"Discounts and refunds exceed gross revenue",IF(AND(C150="Open",TODAY()-A150&gt;'Setup &amp; Instructions'!$B$9),"Open report requires follow-up","OK"))))))))))),"")</f>
        <v/>
      </c>
    </row>
    <row r="151">
      <c r="A151" s="38" t="n"/>
      <c r="B151" s="26">
        <f>IFERROR(IF(A151="","",VLOOKUP(WEEKDAY(A151,2),'Setup &amp; Instructions'!$G$4:$H$10,2,0)),"")</f>
        <v/>
      </c>
      <c r="C151" s="5" t="n"/>
      <c r="D151" s="27" t="n"/>
      <c r="E151" s="27" t="n"/>
      <c r="F151" s="27" t="n"/>
      <c r="G151" s="28" t="n"/>
      <c r="H151" s="28" t="n"/>
      <c r="I151" s="28" t="n"/>
      <c r="J151" s="28" t="n"/>
      <c r="K151" s="28" t="n"/>
      <c r="L151" s="28" t="n"/>
      <c r="M151" s="28" t="n"/>
      <c r="N151" s="28" t="n"/>
      <c r="O151" s="28" t="n"/>
      <c r="P151" s="28" t="n"/>
      <c r="Q151" s="29">
        <f>IFERROR(IF(A151="","",SUM(G151:O151)),"")</f>
        <v/>
      </c>
      <c r="R151" s="29">
        <f>IFERROR(IF(A151="","",Q151-P151),"")</f>
        <v/>
      </c>
      <c r="S151" s="28" t="n"/>
      <c r="T151" s="29">
        <f>IFERROR(IF(A151="","",R151-S151),"")</f>
        <v/>
      </c>
      <c r="U151" s="43">
        <f>IFERROR(IF(A151="","",T151/S151),"")</f>
        <v/>
      </c>
      <c r="V151" s="28" t="n"/>
      <c r="W151" s="29">
        <f>IFERROR(IF(A151="","",R151-V151),"")</f>
        <v/>
      </c>
      <c r="X151" s="43">
        <f>IFERROR(IF(A151="","",W151/V151),"")</f>
        <v/>
      </c>
      <c r="Y151" s="43">
        <f>IFERROR(IF(A151="","",E151/D151),"")</f>
        <v/>
      </c>
      <c r="Z151" s="29">
        <f>IFERROR(IF(A151="","",G151/E151),"")</f>
        <v/>
      </c>
      <c r="AA151" s="29">
        <f>IFERROR(IF(A151="","",G151/D151),"")</f>
        <v/>
      </c>
      <c r="AB151" s="29">
        <f>IFERROR(IF(A151="","",R151/D151),"")</f>
        <v/>
      </c>
      <c r="AC151" s="26">
        <f>IFERROR(IF(A151="","",IF(Y151&gt;='Setup &amp; Instructions'!$B$5,"On or Above Target","Below Target")),"")</f>
        <v/>
      </c>
      <c r="AD151" s="5" t="n"/>
      <c r="AE151" s="31" t="n"/>
      <c r="AF151" s="31" t="n"/>
      <c r="AG151" s="32">
        <f>IFERROR(IF(A151="","",IF(COUNTIF($A$4:$A$253,A151)&gt;1,"Duplicate date",IF(E151&gt;D151,"Rooms sold exceed available rooms",IF(D151&gt;'Setup &amp; Instructions'!$B$4,"Available rooms exceed property maximum",IF(R151&lt;0,"Net revenue is negative",IF(S151="","Missing budget revenue",IF(V151="","Missing prior-year revenue",IF(C151="","Missing reporting status",IF(AND(C151="Final",A151&gt;TODAY()),"Future date marked final",IF(P151&gt;Q151,"Discounts and refunds exceed gross revenue",IF(AND(C151="Open",TODAY()-A151&gt;'Setup &amp; Instructions'!$B$9),"Open report requires follow-up","OK"))))))))))),"")</f>
        <v/>
      </c>
    </row>
    <row r="152">
      <c r="A152" s="38" t="n"/>
      <c r="B152" s="26">
        <f>IFERROR(IF(A152="","",VLOOKUP(WEEKDAY(A152,2),'Setup &amp; Instructions'!$G$4:$H$10,2,0)),"")</f>
        <v/>
      </c>
      <c r="C152" s="5" t="n"/>
      <c r="D152" s="27" t="n"/>
      <c r="E152" s="27" t="n"/>
      <c r="F152" s="27" t="n"/>
      <c r="G152" s="28" t="n"/>
      <c r="H152" s="28" t="n"/>
      <c r="I152" s="28" t="n"/>
      <c r="J152" s="28" t="n"/>
      <c r="K152" s="28" t="n"/>
      <c r="L152" s="28" t="n"/>
      <c r="M152" s="28" t="n"/>
      <c r="N152" s="28" t="n"/>
      <c r="O152" s="28" t="n"/>
      <c r="P152" s="28" t="n"/>
      <c r="Q152" s="29">
        <f>IFERROR(IF(A152="","",SUM(G152:O152)),"")</f>
        <v/>
      </c>
      <c r="R152" s="29">
        <f>IFERROR(IF(A152="","",Q152-P152),"")</f>
        <v/>
      </c>
      <c r="S152" s="28" t="n"/>
      <c r="T152" s="29">
        <f>IFERROR(IF(A152="","",R152-S152),"")</f>
        <v/>
      </c>
      <c r="U152" s="43">
        <f>IFERROR(IF(A152="","",T152/S152),"")</f>
        <v/>
      </c>
      <c r="V152" s="28" t="n"/>
      <c r="W152" s="29">
        <f>IFERROR(IF(A152="","",R152-V152),"")</f>
        <v/>
      </c>
      <c r="X152" s="43">
        <f>IFERROR(IF(A152="","",W152/V152),"")</f>
        <v/>
      </c>
      <c r="Y152" s="43">
        <f>IFERROR(IF(A152="","",E152/D152),"")</f>
        <v/>
      </c>
      <c r="Z152" s="29">
        <f>IFERROR(IF(A152="","",G152/E152),"")</f>
        <v/>
      </c>
      <c r="AA152" s="29">
        <f>IFERROR(IF(A152="","",G152/D152),"")</f>
        <v/>
      </c>
      <c r="AB152" s="29">
        <f>IFERROR(IF(A152="","",R152/D152),"")</f>
        <v/>
      </c>
      <c r="AC152" s="26">
        <f>IFERROR(IF(A152="","",IF(Y152&gt;='Setup &amp; Instructions'!$B$5,"On or Above Target","Below Target")),"")</f>
        <v/>
      </c>
      <c r="AD152" s="5" t="n"/>
      <c r="AE152" s="31" t="n"/>
      <c r="AF152" s="31" t="n"/>
      <c r="AG152" s="32">
        <f>IFERROR(IF(A152="","",IF(COUNTIF($A$4:$A$253,A152)&gt;1,"Duplicate date",IF(E152&gt;D152,"Rooms sold exceed available rooms",IF(D152&gt;'Setup &amp; Instructions'!$B$4,"Available rooms exceed property maximum",IF(R152&lt;0,"Net revenue is negative",IF(S152="","Missing budget revenue",IF(V152="","Missing prior-year revenue",IF(C152="","Missing reporting status",IF(AND(C152="Final",A152&gt;TODAY()),"Future date marked final",IF(P152&gt;Q152,"Discounts and refunds exceed gross revenue",IF(AND(C152="Open",TODAY()-A152&gt;'Setup &amp; Instructions'!$B$9),"Open report requires follow-up","OK"))))))))))),"")</f>
        <v/>
      </c>
    </row>
    <row r="153">
      <c r="A153" s="38" t="n"/>
      <c r="B153" s="26">
        <f>IFERROR(IF(A153="","",VLOOKUP(WEEKDAY(A153,2),'Setup &amp; Instructions'!$G$4:$H$10,2,0)),"")</f>
        <v/>
      </c>
      <c r="C153" s="5" t="n"/>
      <c r="D153" s="27" t="n"/>
      <c r="E153" s="27" t="n"/>
      <c r="F153" s="27" t="n"/>
      <c r="G153" s="28" t="n"/>
      <c r="H153" s="28" t="n"/>
      <c r="I153" s="28" t="n"/>
      <c r="J153" s="28" t="n"/>
      <c r="K153" s="28" t="n"/>
      <c r="L153" s="28" t="n"/>
      <c r="M153" s="28" t="n"/>
      <c r="N153" s="28" t="n"/>
      <c r="O153" s="28" t="n"/>
      <c r="P153" s="28" t="n"/>
      <c r="Q153" s="29">
        <f>IFERROR(IF(A153="","",SUM(G153:O153)),"")</f>
        <v/>
      </c>
      <c r="R153" s="29">
        <f>IFERROR(IF(A153="","",Q153-P153),"")</f>
        <v/>
      </c>
      <c r="S153" s="28" t="n"/>
      <c r="T153" s="29">
        <f>IFERROR(IF(A153="","",R153-S153),"")</f>
        <v/>
      </c>
      <c r="U153" s="43">
        <f>IFERROR(IF(A153="","",T153/S153),"")</f>
        <v/>
      </c>
      <c r="V153" s="28" t="n"/>
      <c r="W153" s="29">
        <f>IFERROR(IF(A153="","",R153-V153),"")</f>
        <v/>
      </c>
      <c r="X153" s="43">
        <f>IFERROR(IF(A153="","",W153/V153),"")</f>
        <v/>
      </c>
      <c r="Y153" s="43">
        <f>IFERROR(IF(A153="","",E153/D153),"")</f>
        <v/>
      </c>
      <c r="Z153" s="29">
        <f>IFERROR(IF(A153="","",G153/E153),"")</f>
        <v/>
      </c>
      <c r="AA153" s="29">
        <f>IFERROR(IF(A153="","",G153/D153),"")</f>
        <v/>
      </c>
      <c r="AB153" s="29">
        <f>IFERROR(IF(A153="","",R153/D153),"")</f>
        <v/>
      </c>
      <c r="AC153" s="26">
        <f>IFERROR(IF(A153="","",IF(Y153&gt;='Setup &amp; Instructions'!$B$5,"On or Above Target","Below Target")),"")</f>
        <v/>
      </c>
      <c r="AD153" s="5" t="n"/>
      <c r="AE153" s="31" t="n"/>
      <c r="AF153" s="31" t="n"/>
      <c r="AG153" s="32">
        <f>IFERROR(IF(A153="","",IF(COUNTIF($A$4:$A$253,A153)&gt;1,"Duplicate date",IF(E153&gt;D153,"Rooms sold exceed available rooms",IF(D153&gt;'Setup &amp; Instructions'!$B$4,"Available rooms exceed property maximum",IF(R153&lt;0,"Net revenue is negative",IF(S153="","Missing budget revenue",IF(V153="","Missing prior-year revenue",IF(C153="","Missing reporting status",IF(AND(C153="Final",A153&gt;TODAY()),"Future date marked final",IF(P153&gt;Q153,"Discounts and refunds exceed gross revenue",IF(AND(C153="Open",TODAY()-A153&gt;'Setup &amp; Instructions'!$B$9),"Open report requires follow-up","OK"))))))))))),"")</f>
        <v/>
      </c>
    </row>
    <row r="154">
      <c r="A154" s="38" t="n"/>
      <c r="B154" s="26">
        <f>IFERROR(IF(A154="","",VLOOKUP(WEEKDAY(A154,2),'Setup &amp; Instructions'!$G$4:$H$10,2,0)),"")</f>
        <v/>
      </c>
      <c r="C154" s="5" t="n"/>
      <c r="D154" s="27" t="n"/>
      <c r="E154" s="27" t="n"/>
      <c r="F154" s="27" t="n"/>
      <c r="G154" s="28" t="n"/>
      <c r="H154" s="28" t="n"/>
      <c r="I154" s="28" t="n"/>
      <c r="J154" s="28" t="n"/>
      <c r="K154" s="28" t="n"/>
      <c r="L154" s="28" t="n"/>
      <c r="M154" s="28" t="n"/>
      <c r="N154" s="28" t="n"/>
      <c r="O154" s="28" t="n"/>
      <c r="P154" s="28" t="n"/>
      <c r="Q154" s="29">
        <f>IFERROR(IF(A154="","",SUM(G154:O154)),"")</f>
        <v/>
      </c>
      <c r="R154" s="29">
        <f>IFERROR(IF(A154="","",Q154-P154),"")</f>
        <v/>
      </c>
      <c r="S154" s="28" t="n"/>
      <c r="T154" s="29">
        <f>IFERROR(IF(A154="","",R154-S154),"")</f>
        <v/>
      </c>
      <c r="U154" s="43">
        <f>IFERROR(IF(A154="","",T154/S154),"")</f>
        <v/>
      </c>
      <c r="V154" s="28" t="n"/>
      <c r="W154" s="29">
        <f>IFERROR(IF(A154="","",R154-V154),"")</f>
        <v/>
      </c>
      <c r="X154" s="43">
        <f>IFERROR(IF(A154="","",W154/V154),"")</f>
        <v/>
      </c>
      <c r="Y154" s="43">
        <f>IFERROR(IF(A154="","",E154/D154),"")</f>
        <v/>
      </c>
      <c r="Z154" s="29">
        <f>IFERROR(IF(A154="","",G154/E154),"")</f>
        <v/>
      </c>
      <c r="AA154" s="29">
        <f>IFERROR(IF(A154="","",G154/D154),"")</f>
        <v/>
      </c>
      <c r="AB154" s="29">
        <f>IFERROR(IF(A154="","",R154/D154),"")</f>
        <v/>
      </c>
      <c r="AC154" s="26">
        <f>IFERROR(IF(A154="","",IF(Y154&gt;='Setup &amp; Instructions'!$B$5,"On or Above Target","Below Target")),"")</f>
        <v/>
      </c>
      <c r="AD154" s="5" t="n"/>
      <c r="AE154" s="31" t="n"/>
      <c r="AF154" s="31" t="n"/>
      <c r="AG154" s="32">
        <f>IFERROR(IF(A154="","",IF(COUNTIF($A$4:$A$253,A154)&gt;1,"Duplicate date",IF(E154&gt;D154,"Rooms sold exceed available rooms",IF(D154&gt;'Setup &amp; Instructions'!$B$4,"Available rooms exceed property maximum",IF(R154&lt;0,"Net revenue is negative",IF(S154="","Missing budget revenue",IF(V154="","Missing prior-year revenue",IF(C154="","Missing reporting status",IF(AND(C154="Final",A154&gt;TODAY()),"Future date marked final",IF(P154&gt;Q154,"Discounts and refunds exceed gross revenue",IF(AND(C154="Open",TODAY()-A154&gt;'Setup &amp; Instructions'!$B$9),"Open report requires follow-up","OK"))))))))))),"")</f>
        <v/>
      </c>
    </row>
    <row r="155">
      <c r="A155" s="38" t="n"/>
      <c r="B155" s="26">
        <f>IFERROR(IF(A155="","",VLOOKUP(WEEKDAY(A155,2),'Setup &amp; Instructions'!$G$4:$H$10,2,0)),"")</f>
        <v/>
      </c>
      <c r="C155" s="5" t="n"/>
      <c r="D155" s="27" t="n"/>
      <c r="E155" s="27" t="n"/>
      <c r="F155" s="27" t="n"/>
      <c r="G155" s="28" t="n"/>
      <c r="H155" s="28" t="n"/>
      <c r="I155" s="28" t="n"/>
      <c r="J155" s="28" t="n"/>
      <c r="K155" s="28" t="n"/>
      <c r="L155" s="28" t="n"/>
      <c r="M155" s="28" t="n"/>
      <c r="N155" s="28" t="n"/>
      <c r="O155" s="28" t="n"/>
      <c r="P155" s="28" t="n"/>
      <c r="Q155" s="29">
        <f>IFERROR(IF(A155="","",SUM(G155:O155)),"")</f>
        <v/>
      </c>
      <c r="R155" s="29">
        <f>IFERROR(IF(A155="","",Q155-P155),"")</f>
        <v/>
      </c>
      <c r="S155" s="28" t="n"/>
      <c r="T155" s="29">
        <f>IFERROR(IF(A155="","",R155-S155),"")</f>
        <v/>
      </c>
      <c r="U155" s="43">
        <f>IFERROR(IF(A155="","",T155/S155),"")</f>
        <v/>
      </c>
      <c r="V155" s="28" t="n"/>
      <c r="W155" s="29">
        <f>IFERROR(IF(A155="","",R155-V155),"")</f>
        <v/>
      </c>
      <c r="X155" s="43">
        <f>IFERROR(IF(A155="","",W155/V155),"")</f>
        <v/>
      </c>
      <c r="Y155" s="43">
        <f>IFERROR(IF(A155="","",E155/D155),"")</f>
        <v/>
      </c>
      <c r="Z155" s="29">
        <f>IFERROR(IF(A155="","",G155/E155),"")</f>
        <v/>
      </c>
      <c r="AA155" s="29">
        <f>IFERROR(IF(A155="","",G155/D155),"")</f>
        <v/>
      </c>
      <c r="AB155" s="29">
        <f>IFERROR(IF(A155="","",R155/D155),"")</f>
        <v/>
      </c>
      <c r="AC155" s="26">
        <f>IFERROR(IF(A155="","",IF(Y155&gt;='Setup &amp; Instructions'!$B$5,"On or Above Target","Below Target")),"")</f>
        <v/>
      </c>
      <c r="AD155" s="5" t="n"/>
      <c r="AE155" s="31" t="n"/>
      <c r="AF155" s="31" t="n"/>
      <c r="AG155" s="32">
        <f>IFERROR(IF(A155="","",IF(COUNTIF($A$4:$A$253,A155)&gt;1,"Duplicate date",IF(E155&gt;D155,"Rooms sold exceed available rooms",IF(D155&gt;'Setup &amp; Instructions'!$B$4,"Available rooms exceed property maximum",IF(R155&lt;0,"Net revenue is negative",IF(S155="","Missing budget revenue",IF(V155="","Missing prior-year revenue",IF(C155="","Missing reporting status",IF(AND(C155="Final",A155&gt;TODAY()),"Future date marked final",IF(P155&gt;Q155,"Discounts and refunds exceed gross revenue",IF(AND(C155="Open",TODAY()-A155&gt;'Setup &amp; Instructions'!$B$9),"Open report requires follow-up","OK"))))))))))),"")</f>
        <v/>
      </c>
    </row>
    <row r="156">
      <c r="A156" s="38" t="n"/>
      <c r="B156" s="26">
        <f>IFERROR(IF(A156="","",VLOOKUP(WEEKDAY(A156,2),'Setup &amp; Instructions'!$G$4:$H$10,2,0)),"")</f>
        <v/>
      </c>
      <c r="C156" s="5" t="n"/>
      <c r="D156" s="27" t="n"/>
      <c r="E156" s="27" t="n"/>
      <c r="F156" s="27" t="n"/>
      <c r="G156" s="28" t="n"/>
      <c r="H156" s="28" t="n"/>
      <c r="I156" s="28" t="n"/>
      <c r="J156" s="28" t="n"/>
      <c r="K156" s="28" t="n"/>
      <c r="L156" s="28" t="n"/>
      <c r="M156" s="28" t="n"/>
      <c r="N156" s="28" t="n"/>
      <c r="O156" s="28" t="n"/>
      <c r="P156" s="28" t="n"/>
      <c r="Q156" s="29">
        <f>IFERROR(IF(A156="","",SUM(G156:O156)),"")</f>
        <v/>
      </c>
      <c r="R156" s="29">
        <f>IFERROR(IF(A156="","",Q156-P156),"")</f>
        <v/>
      </c>
      <c r="S156" s="28" t="n"/>
      <c r="T156" s="29">
        <f>IFERROR(IF(A156="","",R156-S156),"")</f>
        <v/>
      </c>
      <c r="U156" s="43">
        <f>IFERROR(IF(A156="","",T156/S156),"")</f>
        <v/>
      </c>
      <c r="V156" s="28" t="n"/>
      <c r="W156" s="29">
        <f>IFERROR(IF(A156="","",R156-V156),"")</f>
        <v/>
      </c>
      <c r="X156" s="43">
        <f>IFERROR(IF(A156="","",W156/V156),"")</f>
        <v/>
      </c>
      <c r="Y156" s="43">
        <f>IFERROR(IF(A156="","",E156/D156),"")</f>
        <v/>
      </c>
      <c r="Z156" s="29">
        <f>IFERROR(IF(A156="","",G156/E156),"")</f>
        <v/>
      </c>
      <c r="AA156" s="29">
        <f>IFERROR(IF(A156="","",G156/D156),"")</f>
        <v/>
      </c>
      <c r="AB156" s="29">
        <f>IFERROR(IF(A156="","",R156/D156),"")</f>
        <v/>
      </c>
      <c r="AC156" s="26">
        <f>IFERROR(IF(A156="","",IF(Y156&gt;='Setup &amp; Instructions'!$B$5,"On or Above Target","Below Target")),"")</f>
        <v/>
      </c>
      <c r="AD156" s="5" t="n"/>
      <c r="AE156" s="31" t="n"/>
      <c r="AF156" s="31" t="n"/>
      <c r="AG156" s="32">
        <f>IFERROR(IF(A156="","",IF(COUNTIF($A$4:$A$253,A156)&gt;1,"Duplicate date",IF(E156&gt;D156,"Rooms sold exceed available rooms",IF(D156&gt;'Setup &amp; Instructions'!$B$4,"Available rooms exceed property maximum",IF(R156&lt;0,"Net revenue is negative",IF(S156="","Missing budget revenue",IF(V156="","Missing prior-year revenue",IF(C156="","Missing reporting status",IF(AND(C156="Final",A156&gt;TODAY()),"Future date marked final",IF(P156&gt;Q156,"Discounts and refunds exceed gross revenue",IF(AND(C156="Open",TODAY()-A156&gt;'Setup &amp; Instructions'!$B$9),"Open report requires follow-up","OK"))))))))))),"")</f>
        <v/>
      </c>
    </row>
    <row r="157">
      <c r="A157" s="38" t="n"/>
      <c r="B157" s="26">
        <f>IFERROR(IF(A157="","",VLOOKUP(WEEKDAY(A157,2),'Setup &amp; Instructions'!$G$4:$H$10,2,0)),"")</f>
        <v/>
      </c>
      <c r="C157" s="5" t="n"/>
      <c r="D157" s="27" t="n"/>
      <c r="E157" s="27" t="n"/>
      <c r="F157" s="27" t="n"/>
      <c r="G157" s="28" t="n"/>
      <c r="H157" s="28" t="n"/>
      <c r="I157" s="28" t="n"/>
      <c r="J157" s="28" t="n"/>
      <c r="K157" s="28" t="n"/>
      <c r="L157" s="28" t="n"/>
      <c r="M157" s="28" t="n"/>
      <c r="N157" s="28" t="n"/>
      <c r="O157" s="28" t="n"/>
      <c r="P157" s="28" t="n"/>
      <c r="Q157" s="29">
        <f>IFERROR(IF(A157="","",SUM(G157:O157)),"")</f>
        <v/>
      </c>
      <c r="R157" s="29">
        <f>IFERROR(IF(A157="","",Q157-P157),"")</f>
        <v/>
      </c>
      <c r="S157" s="28" t="n"/>
      <c r="T157" s="29">
        <f>IFERROR(IF(A157="","",R157-S157),"")</f>
        <v/>
      </c>
      <c r="U157" s="43">
        <f>IFERROR(IF(A157="","",T157/S157),"")</f>
        <v/>
      </c>
      <c r="V157" s="28" t="n"/>
      <c r="W157" s="29">
        <f>IFERROR(IF(A157="","",R157-V157),"")</f>
        <v/>
      </c>
      <c r="X157" s="43">
        <f>IFERROR(IF(A157="","",W157/V157),"")</f>
        <v/>
      </c>
      <c r="Y157" s="43">
        <f>IFERROR(IF(A157="","",E157/D157),"")</f>
        <v/>
      </c>
      <c r="Z157" s="29">
        <f>IFERROR(IF(A157="","",G157/E157),"")</f>
        <v/>
      </c>
      <c r="AA157" s="29">
        <f>IFERROR(IF(A157="","",G157/D157),"")</f>
        <v/>
      </c>
      <c r="AB157" s="29">
        <f>IFERROR(IF(A157="","",R157/D157),"")</f>
        <v/>
      </c>
      <c r="AC157" s="26">
        <f>IFERROR(IF(A157="","",IF(Y157&gt;='Setup &amp; Instructions'!$B$5,"On or Above Target","Below Target")),"")</f>
        <v/>
      </c>
      <c r="AD157" s="5" t="n"/>
      <c r="AE157" s="31" t="n"/>
      <c r="AF157" s="31" t="n"/>
      <c r="AG157" s="32">
        <f>IFERROR(IF(A157="","",IF(COUNTIF($A$4:$A$253,A157)&gt;1,"Duplicate date",IF(E157&gt;D157,"Rooms sold exceed available rooms",IF(D157&gt;'Setup &amp; Instructions'!$B$4,"Available rooms exceed property maximum",IF(R157&lt;0,"Net revenue is negative",IF(S157="","Missing budget revenue",IF(V157="","Missing prior-year revenue",IF(C157="","Missing reporting status",IF(AND(C157="Final",A157&gt;TODAY()),"Future date marked final",IF(P157&gt;Q157,"Discounts and refunds exceed gross revenue",IF(AND(C157="Open",TODAY()-A157&gt;'Setup &amp; Instructions'!$B$9),"Open report requires follow-up","OK"))))))))))),"")</f>
        <v/>
      </c>
    </row>
    <row r="158">
      <c r="A158" s="38" t="n"/>
      <c r="B158" s="26">
        <f>IFERROR(IF(A158="","",VLOOKUP(WEEKDAY(A158,2),'Setup &amp; Instructions'!$G$4:$H$10,2,0)),"")</f>
        <v/>
      </c>
      <c r="C158" s="5" t="n"/>
      <c r="D158" s="27" t="n"/>
      <c r="E158" s="27" t="n"/>
      <c r="F158" s="27" t="n"/>
      <c r="G158" s="28" t="n"/>
      <c r="H158" s="28" t="n"/>
      <c r="I158" s="28" t="n"/>
      <c r="J158" s="28" t="n"/>
      <c r="K158" s="28" t="n"/>
      <c r="L158" s="28" t="n"/>
      <c r="M158" s="28" t="n"/>
      <c r="N158" s="28" t="n"/>
      <c r="O158" s="28" t="n"/>
      <c r="P158" s="28" t="n"/>
      <c r="Q158" s="29">
        <f>IFERROR(IF(A158="","",SUM(G158:O158)),"")</f>
        <v/>
      </c>
      <c r="R158" s="29">
        <f>IFERROR(IF(A158="","",Q158-P158),"")</f>
        <v/>
      </c>
      <c r="S158" s="28" t="n"/>
      <c r="T158" s="29">
        <f>IFERROR(IF(A158="","",R158-S158),"")</f>
        <v/>
      </c>
      <c r="U158" s="43">
        <f>IFERROR(IF(A158="","",T158/S158),"")</f>
        <v/>
      </c>
      <c r="V158" s="28" t="n"/>
      <c r="W158" s="29">
        <f>IFERROR(IF(A158="","",R158-V158),"")</f>
        <v/>
      </c>
      <c r="X158" s="43">
        <f>IFERROR(IF(A158="","",W158/V158),"")</f>
        <v/>
      </c>
      <c r="Y158" s="43">
        <f>IFERROR(IF(A158="","",E158/D158),"")</f>
        <v/>
      </c>
      <c r="Z158" s="29">
        <f>IFERROR(IF(A158="","",G158/E158),"")</f>
        <v/>
      </c>
      <c r="AA158" s="29">
        <f>IFERROR(IF(A158="","",G158/D158),"")</f>
        <v/>
      </c>
      <c r="AB158" s="29">
        <f>IFERROR(IF(A158="","",R158/D158),"")</f>
        <v/>
      </c>
      <c r="AC158" s="26">
        <f>IFERROR(IF(A158="","",IF(Y158&gt;='Setup &amp; Instructions'!$B$5,"On or Above Target","Below Target")),"")</f>
        <v/>
      </c>
      <c r="AD158" s="5" t="n"/>
      <c r="AE158" s="31" t="n"/>
      <c r="AF158" s="31" t="n"/>
      <c r="AG158" s="32">
        <f>IFERROR(IF(A158="","",IF(COUNTIF($A$4:$A$253,A158)&gt;1,"Duplicate date",IF(E158&gt;D158,"Rooms sold exceed available rooms",IF(D158&gt;'Setup &amp; Instructions'!$B$4,"Available rooms exceed property maximum",IF(R158&lt;0,"Net revenue is negative",IF(S158="","Missing budget revenue",IF(V158="","Missing prior-year revenue",IF(C158="","Missing reporting status",IF(AND(C158="Final",A158&gt;TODAY()),"Future date marked final",IF(P158&gt;Q158,"Discounts and refunds exceed gross revenue",IF(AND(C158="Open",TODAY()-A158&gt;'Setup &amp; Instructions'!$B$9),"Open report requires follow-up","OK"))))))))))),"")</f>
        <v/>
      </c>
    </row>
    <row r="159">
      <c r="A159" s="38" t="n"/>
      <c r="B159" s="26">
        <f>IFERROR(IF(A159="","",VLOOKUP(WEEKDAY(A159,2),'Setup &amp; Instructions'!$G$4:$H$10,2,0)),"")</f>
        <v/>
      </c>
      <c r="C159" s="5" t="n"/>
      <c r="D159" s="27" t="n"/>
      <c r="E159" s="27" t="n"/>
      <c r="F159" s="27" t="n"/>
      <c r="G159" s="28" t="n"/>
      <c r="H159" s="28" t="n"/>
      <c r="I159" s="28" t="n"/>
      <c r="J159" s="28" t="n"/>
      <c r="K159" s="28" t="n"/>
      <c r="L159" s="28" t="n"/>
      <c r="M159" s="28" t="n"/>
      <c r="N159" s="28" t="n"/>
      <c r="O159" s="28" t="n"/>
      <c r="P159" s="28" t="n"/>
      <c r="Q159" s="29">
        <f>IFERROR(IF(A159="","",SUM(G159:O159)),"")</f>
        <v/>
      </c>
      <c r="R159" s="29">
        <f>IFERROR(IF(A159="","",Q159-P159),"")</f>
        <v/>
      </c>
      <c r="S159" s="28" t="n"/>
      <c r="T159" s="29">
        <f>IFERROR(IF(A159="","",R159-S159),"")</f>
        <v/>
      </c>
      <c r="U159" s="43">
        <f>IFERROR(IF(A159="","",T159/S159),"")</f>
        <v/>
      </c>
      <c r="V159" s="28" t="n"/>
      <c r="W159" s="29">
        <f>IFERROR(IF(A159="","",R159-V159),"")</f>
        <v/>
      </c>
      <c r="X159" s="43">
        <f>IFERROR(IF(A159="","",W159/V159),"")</f>
        <v/>
      </c>
      <c r="Y159" s="43">
        <f>IFERROR(IF(A159="","",E159/D159),"")</f>
        <v/>
      </c>
      <c r="Z159" s="29">
        <f>IFERROR(IF(A159="","",G159/E159),"")</f>
        <v/>
      </c>
      <c r="AA159" s="29">
        <f>IFERROR(IF(A159="","",G159/D159),"")</f>
        <v/>
      </c>
      <c r="AB159" s="29">
        <f>IFERROR(IF(A159="","",R159/D159),"")</f>
        <v/>
      </c>
      <c r="AC159" s="26">
        <f>IFERROR(IF(A159="","",IF(Y159&gt;='Setup &amp; Instructions'!$B$5,"On or Above Target","Below Target")),"")</f>
        <v/>
      </c>
      <c r="AD159" s="5" t="n"/>
      <c r="AE159" s="31" t="n"/>
      <c r="AF159" s="31" t="n"/>
      <c r="AG159" s="32">
        <f>IFERROR(IF(A159="","",IF(COUNTIF($A$4:$A$253,A159)&gt;1,"Duplicate date",IF(E159&gt;D159,"Rooms sold exceed available rooms",IF(D159&gt;'Setup &amp; Instructions'!$B$4,"Available rooms exceed property maximum",IF(R159&lt;0,"Net revenue is negative",IF(S159="","Missing budget revenue",IF(V159="","Missing prior-year revenue",IF(C159="","Missing reporting status",IF(AND(C159="Final",A159&gt;TODAY()),"Future date marked final",IF(P159&gt;Q159,"Discounts and refunds exceed gross revenue",IF(AND(C159="Open",TODAY()-A159&gt;'Setup &amp; Instructions'!$B$9),"Open report requires follow-up","OK"))))))))))),"")</f>
        <v/>
      </c>
    </row>
    <row r="160">
      <c r="A160" s="38" t="n"/>
      <c r="B160" s="26">
        <f>IFERROR(IF(A160="","",VLOOKUP(WEEKDAY(A160,2),'Setup &amp; Instructions'!$G$4:$H$10,2,0)),"")</f>
        <v/>
      </c>
      <c r="C160" s="5" t="n"/>
      <c r="D160" s="27" t="n"/>
      <c r="E160" s="27" t="n"/>
      <c r="F160" s="27" t="n"/>
      <c r="G160" s="28" t="n"/>
      <c r="H160" s="28" t="n"/>
      <c r="I160" s="28" t="n"/>
      <c r="J160" s="28" t="n"/>
      <c r="K160" s="28" t="n"/>
      <c r="L160" s="28" t="n"/>
      <c r="M160" s="28" t="n"/>
      <c r="N160" s="28" t="n"/>
      <c r="O160" s="28" t="n"/>
      <c r="P160" s="28" t="n"/>
      <c r="Q160" s="29">
        <f>IFERROR(IF(A160="","",SUM(G160:O160)),"")</f>
        <v/>
      </c>
      <c r="R160" s="29">
        <f>IFERROR(IF(A160="","",Q160-P160),"")</f>
        <v/>
      </c>
      <c r="S160" s="28" t="n"/>
      <c r="T160" s="29">
        <f>IFERROR(IF(A160="","",R160-S160),"")</f>
        <v/>
      </c>
      <c r="U160" s="43">
        <f>IFERROR(IF(A160="","",T160/S160),"")</f>
        <v/>
      </c>
      <c r="V160" s="28" t="n"/>
      <c r="W160" s="29">
        <f>IFERROR(IF(A160="","",R160-V160),"")</f>
        <v/>
      </c>
      <c r="X160" s="43">
        <f>IFERROR(IF(A160="","",W160/V160),"")</f>
        <v/>
      </c>
      <c r="Y160" s="43">
        <f>IFERROR(IF(A160="","",E160/D160),"")</f>
        <v/>
      </c>
      <c r="Z160" s="29">
        <f>IFERROR(IF(A160="","",G160/E160),"")</f>
        <v/>
      </c>
      <c r="AA160" s="29">
        <f>IFERROR(IF(A160="","",G160/D160),"")</f>
        <v/>
      </c>
      <c r="AB160" s="29">
        <f>IFERROR(IF(A160="","",R160/D160),"")</f>
        <v/>
      </c>
      <c r="AC160" s="26">
        <f>IFERROR(IF(A160="","",IF(Y160&gt;='Setup &amp; Instructions'!$B$5,"On or Above Target","Below Target")),"")</f>
        <v/>
      </c>
      <c r="AD160" s="5" t="n"/>
      <c r="AE160" s="31" t="n"/>
      <c r="AF160" s="31" t="n"/>
      <c r="AG160" s="32">
        <f>IFERROR(IF(A160="","",IF(COUNTIF($A$4:$A$253,A160)&gt;1,"Duplicate date",IF(E160&gt;D160,"Rooms sold exceed available rooms",IF(D160&gt;'Setup &amp; Instructions'!$B$4,"Available rooms exceed property maximum",IF(R160&lt;0,"Net revenue is negative",IF(S160="","Missing budget revenue",IF(V160="","Missing prior-year revenue",IF(C160="","Missing reporting status",IF(AND(C160="Final",A160&gt;TODAY()),"Future date marked final",IF(P160&gt;Q160,"Discounts and refunds exceed gross revenue",IF(AND(C160="Open",TODAY()-A160&gt;'Setup &amp; Instructions'!$B$9),"Open report requires follow-up","OK"))))))))))),"")</f>
        <v/>
      </c>
    </row>
    <row r="161">
      <c r="A161" s="38" t="n"/>
      <c r="B161" s="26">
        <f>IFERROR(IF(A161="","",VLOOKUP(WEEKDAY(A161,2),'Setup &amp; Instructions'!$G$4:$H$10,2,0)),"")</f>
        <v/>
      </c>
      <c r="C161" s="5" t="n"/>
      <c r="D161" s="27" t="n"/>
      <c r="E161" s="27" t="n"/>
      <c r="F161" s="27" t="n"/>
      <c r="G161" s="28" t="n"/>
      <c r="H161" s="28" t="n"/>
      <c r="I161" s="28" t="n"/>
      <c r="J161" s="28" t="n"/>
      <c r="K161" s="28" t="n"/>
      <c r="L161" s="28" t="n"/>
      <c r="M161" s="28" t="n"/>
      <c r="N161" s="28" t="n"/>
      <c r="O161" s="28" t="n"/>
      <c r="P161" s="28" t="n"/>
      <c r="Q161" s="29">
        <f>IFERROR(IF(A161="","",SUM(G161:O161)),"")</f>
        <v/>
      </c>
      <c r="R161" s="29">
        <f>IFERROR(IF(A161="","",Q161-P161),"")</f>
        <v/>
      </c>
      <c r="S161" s="28" t="n"/>
      <c r="T161" s="29">
        <f>IFERROR(IF(A161="","",R161-S161),"")</f>
        <v/>
      </c>
      <c r="U161" s="43">
        <f>IFERROR(IF(A161="","",T161/S161),"")</f>
        <v/>
      </c>
      <c r="V161" s="28" t="n"/>
      <c r="W161" s="29">
        <f>IFERROR(IF(A161="","",R161-V161),"")</f>
        <v/>
      </c>
      <c r="X161" s="43">
        <f>IFERROR(IF(A161="","",W161/V161),"")</f>
        <v/>
      </c>
      <c r="Y161" s="43">
        <f>IFERROR(IF(A161="","",E161/D161),"")</f>
        <v/>
      </c>
      <c r="Z161" s="29">
        <f>IFERROR(IF(A161="","",G161/E161),"")</f>
        <v/>
      </c>
      <c r="AA161" s="29">
        <f>IFERROR(IF(A161="","",G161/D161),"")</f>
        <v/>
      </c>
      <c r="AB161" s="29">
        <f>IFERROR(IF(A161="","",R161/D161),"")</f>
        <v/>
      </c>
      <c r="AC161" s="26">
        <f>IFERROR(IF(A161="","",IF(Y161&gt;='Setup &amp; Instructions'!$B$5,"On or Above Target","Below Target")),"")</f>
        <v/>
      </c>
      <c r="AD161" s="5" t="n"/>
      <c r="AE161" s="31" t="n"/>
      <c r="AF161" s="31" t="n"/>
      <c r="AG161" s="32">
        <f>IFERROR(IF(A161="","",IF(COUNTIF($A$4:$A$253,A161)&gt;1,"Duplicate date",IF(E161&gt;D161,"Rooms sold exceed available rooms",IF(D161&gt;'Setup &amp; Instructions'!$B$4,"Available rooms exceed property maximum",IF(R161&lt;0,"Net revenue is negative",IF(S161="","Missing budget revenue",IF(V161="","Missing prior-year revenue",IF(C161="","Missing reporting status",IF(AND(C161="Final",A161&gt;TODAY()),"Future date marked final",IF(P161&gt;Q161,"Discounts and refunds exceed gross revenue",IF(AND(C161="Open",TODAY()-A161&gt;'Setup &amp; Instructions'!$B$9),"Open report requires follow-up","OK"))))))))))),"")</f>
        <v/>
      </c>
    </row>
    <row r="162">
      <c r="A162" s="38" t="n"/>
      <c r="B162" s="26">
        <f>IFERROR(IF(A162="","",VLOOKUP(WEEKDAY(A162,2),'Setup &amp; Instructions'!$G$4:$H$10,2,0)),"")</f>
        <v/>
      </c>
      <c r="C162" s="5" t="n"/>
      <c r="D162" s="27" t="n"/>
      <c r="E162" s="27" t="n"/>
      <c r="F162" s="27" t="n"/>
      <c r="G162" s="28" t="n"/>
      <c r="H162" s="28" t="n"/>
      <c r="I162" s="28" t="n"/>
      <c r="J162" s="28" t="n"/>
      <c r="K162" s="28" t="n"/>
      <c r="L162" s="28" t="n"/>
      <c r="M162" s="28" t="n"/>
      <c r="N162" s="28" t="n"/>
      <c r="O162" s="28" t="n"/>
      <c r="P162" s="28" t="n"/>
      <c r="Q162" s="29">
        <f>IFERROR(IF(A162="","",SUM(G162:O162)),"")</f>
        <v/>
      </c>
      <c r="R162" s="29">
        <f>IFERROR(IF(A162="","",Q162-P162),"")</f>
        <v/>
      </c>
      <c r="S162" s="28" t="n"/>
      <c r="T162" s="29">
        <f>IFERROR(IF(A162="","",R162-S162),"")</f>
        <v/>
      </c>
      <c r="U162" s="43">
        <f>IFERROR(IF(A162="","",T162/S162),"")</f>
        <v/>
      </c>
      <c r="V162" s="28" t="n"/>
      <c r="W162" s="29">
        <f>IFERROR(IF(A162="","",R162-V162),"")</f>
        <v/>
      </c>
      <c r="X162" s="43">
        <f>IFERROR(IF(A162="","",W162/V162),"")</f>
        <v/>
      </c>
      <c r="Y162" s="43">
        <f>IFERROR(IF(A162="","",E162/D162),"")</f>
        <v/>
      </c>
      <c r="Z162" s="29">
        <f>IFERROR(IF(A162="","",G162/E162),"")</f>
        <v/>
      </c>
      <c r="AA162" s="29">
        <f>IFERROR(IF(A162="","",G162/D162),"")</f>
        <v/>
      </c>
      <c r="AB162" s="29">
        <f>IFERROR(IF(A162="","",R162/D162),"")</f>
        <v/>
      </c>
      <c r="AC162" s="26">
        <f>IFERROR(IF(A162="","",IF(Y162&gt;='Setup &amp; Instructions'!$B$5,"On or Above Target","Below Target")),"")</f>
        <v/>
      </c>
      <c r="AD162" s="5" t="n"/>
      <c r="AE162" s="31" t="n"/>
      <c r="AF162" s="31" t="n"/>
      <c r="AG162" s="32">
        <f>IFERROR(IF(A162="","",IF(COUNTIF($A$4:$A$253,A162)&gt;1,"Duplicate date",IF(E162&gt;D162,"Rooms sold exceed available rooms",IF(D162&gt;'Setup &amp; Instructions'!$B$4,"Available rooms exceed property maximum",IF(R162&lt;0,"Net revenue is negative",IF(S162="","Missing budget revenue",IF(V162="","Missing prior-year revenue",IF(C162="","Missing reporting status",IF(AND(C162="Final",A162&gt;TODAY()),"Future date marked final",IF(P162&gt;Q162,"Discounts and refunds exceed gross revenue",IF(AND(C162="Open",TODAY()-A162&gt;'Setup &amp; Instructions'!$B$9),"Open report requires follow-up","OK"))))))))))),"")</f>
        <v/>
      </c>
    </row>
    <row r="163">
      <c r="A163" s="38" t="n"/>
      <c r="B163" s="26">
        <f>IFERROR(IF(A163="","",VLOOKUP(WEEKDAY(A163,2),'Setup &amp; Instructions'!$G$4:$H$10,2,0)),"")</f>
        <v/>
      </c>
      <c r="C163" s="5" t="n"/>
      <c r="D163" s="27" t="n"/>
      <c r="E163" s="27" t="n"/>
      <c r="F163" s="27" t="n"/>
      <c r="G163" s="28" t="n"/>
      <c r="H163" s="28" t="n"/>
      <c r="I163" s="28" t="n"/>
      <c r="J163" s="28" t="n"/>
      <c r="K163" s="28" t="n"/>
      <c r="L163" s="28" t="n"/>
      <c r="M163" s="28" t="n"/>
      <c r="N163" s="28" t="n"/>
      <c r="O163" s="28" t="n"/>
      <c r="P163" s="28" t="n"/>
      <c r="Q163" s="29">
        <f>IFERROR(IF(A163="","",SUM(G163:O163)),"")</f>
        <v/>
      </c>
      <c r="R163" s="29">
        <f>IFERROR(IF(A163="","",Q163-P163),"")</f>
        <v/>
      </c>
      <c r="S163" s="28" t="n"/>
      <c r="T163" s="29">
        <f>IFERROR(IF(A163="","",R163-S163),"")</f>
        <v/>
      </c>
      <c r="U163" s="43">
        <f>IFERROR(IF(A163="","",T163/S163),"")</f>
        <v/>
      </c>
      <c r="V163" s="28" t="n"/>
      <c r="W163" s="29">
        <f>IFERROR(IF(A163="","",R163-V163),"")</f>
        <v/>
      </c>
      <c r="X163" s="43">
        <f>IFERROR(IF(A163="","",W163/V163),"")</f>
        <v/>
      </c>
      <c r="Y163" s="43">
        <f>IFERROR(IF(A163="","",E163/D163),"")</f>
        <v/>
      </c>
      <c r="Z163" s="29">
        <f>IFERROR(IF(A163="","",G163/E163),"")</f>
        <v/>
      </c>
      <c r="AA163" s="29">
        <f>IFERROR(IF(A163="","",G163/D163),"")</f>
        <v/>
      </c>
      <c r="AB163" s="29">
        <f>IFERROR(IF(A163="","",R163/D163),"")</f>
        <v/>
      </c>
      <c r="AC163" s="26">
        <f>IFERROR(IF(A163="","",IF(Y163&gt;='Setup &amp; Instructions'!$B$5,"On or Above Target","Below Target")),"")</f>
        <v/>
      </c>
      <c r="AD163" s="5" t="n"/>
      <c r="AE163" s="31" t="n"/>
      <c r="AF163" s="31" t="n"/>
      <c r="AG163" s="32">
        <f>IFERROR(IF(A163="","",IF(COUNTIF($A$4:$A$253,A163)&gt;1,"Duplicate date",IF(E163&gt;D163,"Rooms sold exceed available rooms",IF(D163&gt;'Setup &amp; Instructions'!$B$4,"Available rooms exceed property maximum",IF(R163&lt;0,"Net revenue is negative",IF(S163="","Missing budget revenue",IF(V163="","Missing prior-year revenue",IF(C163="","Missing reporting status",IF(AND(C163="Final",A163&gt;TODAY()),"Future date marked final",IF(P163&gt;Q163,"Discounts and refunds exceed gross revenue",IF(AND(C163="Open",TODAY()-A163&gt;'Setup &amp; Instructions'!$B$9),"Open report requires follow-up","OK"))))))))))),"")</f>
        <v/>
      </c>
    </row>
    <row r="164">
      <c r="A164" s="38" t="n"/>
      <c r="B164" s="26">
        <f>IFERROR(IF(A164="","",VLOOKUP(WEEKDAY(A164,2),'Setup &amp; Instructions'!$G$4:$H$10,2,0)),"")</f>
        <v/>
      </c>
      <c r="C164" s="5" t="n"/>
      <c r="D164" s="27" t="n"/>
      <c r="E164" s="27" t="n"/>
      <c r="F164" s="27" t="n"/>
      <c r="G164" s="28" t="n"/>
      <c r="H164" s="28" t="n"/>
      <c r="I164" s="28" t="n"/>
      <c r="J164" s="28" t="n"/>
      <c r="K164" s="28" t="n"/>
      <c r="L164" s="28" t="n"/>
      <c r="M164" s="28" t="n"/>
      <c r="N164" s="28" t="n"/>
      <c r="O164" s="28" t="n"/>
      <c r="P164" s="28" t="n"/>
      <c r="Q164" s="29">
        <f>IFERROR(IF(A164="","",SUM(G164:O164)),"")</f>
        <v/>
      </c>
      <c r="R164" s="29">
        <f>IFERROR(IF(A164="","",Q164-P164),"")</f>
        <v/>
      </c>
      <c r="S164" s="28" t="n"/>
      <c r="T164" s="29">
        <f>IFERROR(IF(A164="","",R164-S164),"")</f>
        <v/>
      </c>
      <c r="U164" s="43">
        <f>IFERROR(IF(A164="","",T164/S164),"")</f>
        <v/>
      </c>
      <c r="V164" s="28" t="n"/>
      <c r="W164" s="29">
        <f>IFERROR(IF(A164="","",R164-V164),"")</f>
        <v/>
      </c>
      <c r="X164" s="43">
        <f>IFERROR(IF(A164="","",W164/V164),"")</f>
        <v/>
      </c>
      <c r="Y164" s="43">
        <f>IFERROR(IF(A164="","",E164/D164),"")</f>
        <v/>
      </c>
      <c r="Z164" s="29">
        <f>IFERROR(IF(A164="","",G164/E164),"")</f>
        <v/>
      </c>
      <c r="AA164" s="29">
        <f>IFERROR(IF(A164="","",G164/D164),"")</f>
        <v/>
      </c>
      <c r="AB164" s="29">
        <f>IFERROR(IF(A164="","",R164/D164),"")</f>
        <v/>
      </c>
      <c r="AC164" s="26">
        <f>IFERROR(IF(A164="","",IF(Y164&gt;='Setup &amp; Instructions'!$B$5,"On or Above Target","Below Target")),"")</f>
        <v/>
      </c>
      <c r="AD164" s="5" t="n"/>
      <c r="AE164" s="31" t="n"/>
      <c r="AF164" s="31" t="n"/>
      <c r="AG164" s="32">
        <f>IFERROR(IF(A164="","",IF(COUNTIF($A$4:$A$253,A164)&gt;1,"Duplicate date",IF(E164&gt;D164,"Rooms sold exceed available rooms",IF(D164&gt;'Setup &amp; Instructions'!$B$4,"Available rooms exceed property maximum",IF(R164&lt;0,"Net revenue is negative",IF(S164="","Missing budget revenue",IF(V164="","Missing prior-year revenue",IF(C164="","Missing reporting status",IF(AND(C164="Final",A164&gt;TODAY()),"Future date marked final",IF(P164&gt;Q164,"Discounts and refunds exceed gross revenue",IF(AND(C164="Open",TODAY()-A164&gt;'Setup &amp; Instructions'!$B$9),"Open report requires follow-up","OK"))))))))))),"")</f>
        <v/>
      </c>
    </row>
    <row r="165">
      <c r="A165" s="38" t="n"/>
      <c r="B165" s="26">
        <f>IFERROR(IF(A165="","",VLOOKUP(WEEKDAY(A165,2),'Setup &amp; Instructions'!$G$4:$H$10,2,0)),"")</f>
        <v/>
      </c>
      <c r="C165" s="5" t="n"/>
      <c r="D165" s="27" t="n"/>
      <c r="E165" s="27" t="n"/>
      <c r="F165" s="27" t="n"/>
      <c r="G165" s="28" t="n"/>
      <c r="H165" s="28" t="n"/>
      <c r="I165" s="28" t="n"/>
      <c r="J165" s="28" t="n"/>
      <c r="K165" s="28" t="n"/>
      <c r="L165" s="28" t="n"/>
      <c r="M165" s="28" t="n"/>
      <c r="N165" s="28" t="n"/>
      <c r="O165" s="28" t="n"/>
      <c r="P165" s="28" t="n"/>
      <c r="Q165" s="29">
        <f>IFERROR(IF(A165="","",SUM(G165:O165)),"")</f>
        <v/>
      </c>
      <c r="R165" s="29">
        <f>IFERROR(IF(A165="","",Q165-P165),"")</f>
        <v/>
      </c>
      <c r="S165" s="28" t="n"/>
      <c r="T165" s="29">
        <f>IFERROR(IF(A165="","",R165-S165),"")</f>
        <v/>
      </c>
      <c r="U165" s="43">
        <f>IFERROR(IF(A165="","",T165/S165),"")</f>
        <v/>
      </c>
      <c r="V165" s="28" t="n"/>
      <c r="W165" s="29">
        <f>IFERROR(IF(A165="","",R165-V165),"")</f>
        <v/>
      </c>
      <c r="X165" s="43">
        <f>IFERROR(IF(A165="","",W165/V165),"")</f>
        <v/>
      </c>
      <c r="Y165" s="43">
        <f>IFERROR(IF(A165="","",E165/D165),"")</f>
        <v/>
      </c>
      <c r="Z165" s="29">
        <f>IFERROR(IF(A165="","",G165/E165),"")</f>
        <v/>
      </c>
      <c r="AA165" s="29">
        <f>IFERROR(IF(A165="","",G165/D165),"")</f>
        <v/>
      </c>
      <c r="AB165" s="29">
        <f>IFERROR(IF(A165="","",R165/D165),"")</f>
        <v/>
      </c>
      <c r="AC165" s="26">
        <f>IFERROR(IF(A165="","",IF(Y165&gt;='Setup &amp; Instructions'!$B$5,"On or Above Target","Below Target")),"")</f>
        <v/>
      </c>
      <c r="AD165" s="5" t="n"/>
      <c r="AE165" s="31" t="n"/>
      <c r="AF165" s="31" t="n"/>
      <c r="AG165" s="32">
        <f>IFERROR(IF(A165="","",IF(COUNTIF($A$4:$A$253,A165)&gt;1,"Duplicate date",IF(E165&gt;D165,"Rooms sold exceed available rooms",IF(D165&gt;'Setup &amp; Instructions'!$B$4,"Available rooms exceed property maximum",IF(R165&lt;0,"Net revenue is negative",IF(S165="","Missing budget revenue",IF(V165="","Missing prior-year revenue",IF(C165="","Missing reporting status",IF(AND(C165="Final",A165&gt;TODAY()),"Future date marked final",IF(P165&gt;Q165,"Discounts and refunds exceed gross revenue",IF(AND(C165="Open",TODAY()-A165&gt;'Setup &amp; Instructions'!$B$9),"Open report requires follow-up","OK"))))))))))),"")</f>
        <v/>
      </c>
    </row>
    <row r="166">
      <c r="A166" s="38" t="n"/>
      <c r="B166" s="26">
        <f>IFERROR(IF(A166="","",VLOOKUP(WEEKDAY(A166,2),'Setup &amp; Instructions'!$G$4:$H$10,2,0)),"")</f>
        <v/>
      </c>
      <c r="C166" s="5" t="n"/>
      <c r="D166" s="27" t="n"/>
      <c r="E166" s="27" t="n"/>
      <c r="F166" s="27" t="n"/>
      <c r="G166" s="28" t="n"/>
      <c r="H166" s="28" t="n"/>
      <c r="I166" s="28" t="n"/>
      <c r="J166" s="28" t="n"/>
      <c r="K166" s="28" t="n"/>
      <c r="L166" s="28" t="n"/>
      <c r="M166" s="28" t="n"/>
      <c r="N166" s="28" t="n"/>
      <c r="O166" s="28" t="n"/>
      <c r="P166" s="28" t="n"/>
      <c r="Q166" s="29">
        <f>IFERROR(IF(A166="","",SUM(G166:O166)),"")</f>
        <v/>
      </c>
      <c r="R166" s="29">
        <f>IFERROR(IF(A166="","",Q166-P166),"")</f>
        <v/>
      </c>
      <c r="S166" s="28" t="n"/>
      <c r="T166" s="29">
        <f>IFERROR(IF(A166="","",R166-S166),"")</f>
        <v/>
      </c>
      <c r="U166" s="43">
        <f>IFERROR(IF(A166="","",T166/S166),"")</f>
        <v/>
      </c>
      <c r="V166" s="28" t="n"/>
      <c r="W166" s="29">
        <f>IFERROR(IF(A166="","",R166-V166),"")</f>
        <v/>
      </c>
      <c r="X166" s="43">
        <f>IFERROR(IF(A166="","",W166/V166),"")</f>
        <v/>
      </c>
      <c r="Y166" s="43">
        <f>IFERROR(IF(A166="","",E166/D166),"")</f>
        <v/>
      </c>
      <c r="Z166" s="29">
        <f>IFERROR(IF(A166="","",G166/E166),"")</f>
        <v/>
      </c>
      <c r="AA166" s="29">
        <f>IFERROR(IF(A166="","",G166/D166),"")</f>
        <v/>
      </c>
      <c r="AB166" s="29">
        <f>IFERROR(IF(A166="","",R166/D166),"")</f>
        <v/>
      </c>
      <c r="AC166" s="26">
        <f>IFERROR(IF(A166="","",IF(Y166&gt;='Setup &amp; Instructions'!$B$5,"On or Above Target","Below Target")),"")</f>
        <v/>
      </c>
      <c r="AD166" s="5" t="n"/>
      <c r="AE166" s="31" t="n"/>
      <c r="AF166" s="31" t="n"/>
      <c r="AG166" s="32">
        <f>IFERROR(IF(A166="","",IF(COUNTIF($A$4:$A$253,A166)&gt;1,"Duplicate date",IF(E166&gt;D166,"Rooms sold exceed available rooms",IF(D166&gt;'Setup &amp; Instructions'!$B$4,"Available rooms exceed property maximum",IF(R166&lt;0,"Net revenue is negative",IF(S166="","Missing budget revenue",IF(V166="","Missing prior-year revenue",IF(C166="","Missing reporting status",IF(AND(C166="Final",A166&gt;TODAY()),"Future date marked final",IF(P166&gt;Q166,"Discounts and refunds exceed gross revenue",IF(AND(C166="Open",TODAY()-A166&gt;'Setup &amp; Instructions'!$B$9),"Open report requires follow-up","OK"))))))))))),"")</f>
        <v/>
      </c>
    </row>
    <row r="167">
      <c r="A167" s="38" t="n"/>
      <c r="B167" s="26">
        <f>IFERROR(IF(A167="","",VLOOKUP(WEEKDAY(A167,2),'Setup &amp; Instructions'!$G$4:$H$10,2,0)),"")</f>
        <v/>
      </c>
      <c r="C167" s="5" t="n"/>
      <c r="D167" s="27" t="n"/>
      <c r="E167" s="27" t="n"/>
      <c r="F167" s="27" t="n"/>
      <c r="G167" s="28" t="n"/>
      <c r="H167" s="28" t="n"/>
      <c r="I167" s="28" t="n"/>
      <c r="J167" s="28" t="n"/>
      <c r="K167" s="28" t="n"/>
      <c r="L167" s="28" t="n"/>
      <c r="M167" s="28" t="n"/>
      <c r="N167" s="28" t="n"/>
      <c r="O167" s="28" t="n"/>
      <c r="P167" s="28" t="n"/>
      <c r="Q167" s="29">
        <f>IFERROR(IF(A167="","",SUM(G167:O167)),"")</f>
        <v/>
      </c>
      <c r="R167" s="29">
        <f>IFERROR(IF(A167="","",Q167-P167),"")</f>
        <v/>
      </c>
      <c r="S167" s="28" t="n"/>
      <c r="T167" s="29">
        <f>IFERROR(IF(A167="","",R167-S167),"")</f>
        <v/>
      </c>
      <c r="U167" s="43">
        <f>IFERROR(IF(A167="","",T167/S167),"")</f>
        <v/>
      </c>
      <c r="V167" s="28" t="n"/>
      <c r="W167" s="29">
        <f>IFERROR(IF(A167="","",R167-V167),"")</f>
        <v/>
      </c>
      <c r="X167" s="43">
        <f>IFERROR(IF(A167="","",W167/V167),"")</f>
        <v/>
      </c>
      <c r="Y167" s="43">
        <f>IFERROR(IF(A167="","",E167/D167),"")</f>
        <v/>
      </c>
      <c r="Z167" s="29">
        <f>IFERROR(IF(A167="","",G167/E167),"")</f>
        <v/>
      </c>
      <c r="AA167" s="29">
        <f>IFERROR(IF(A167="","",G167/D167),"")</f>
        <v/>
      </c>
      <c r="AB167" s="29">
        <f>IFERROR(IF(A167="","",R167/D167),"")</f>
        <v/>
      </c>
      <c r="AC167" s="26">
        <f>IFERROR(IF(A167="","",IF(Y167&gt;='Setup &amp; Instructions'!$B$5,"On or Above Target","Below Target")),"")</f>
        <v/>
      </c>
      <c r="AD167" s="5" t="n"/>
      <c r="AE167" s="31" t="n"/>
      <c r="AF167" s="31" t="n"/>
      <c r="AG167" s="32">
        <f>IFERROR(IF(A167="","",IF(COUNTIF($A$4:$A$253,A167)&gt;1,"Duplicate date",IF(E167&gt;D167,"Rooms sold exceed available rooms",IF(D167&gt;'Setup &amp; Instructions'!$B$4,"Available rooms exceed property maximum",IF(R167&lt;0,"Net revenue is negative",IF(S167="","Missing budget revenue",IF(V167="","Missing prior-year revenue",IF(C167="","Missing reporting status",IF(AND(C167="Final",A167&gt;TODAY()),"Future date marked final",IF(P167&gt;Q167,"Discounts and refunds exceed gross revenue",IF(AND(C167="Open",TODAY()-A167&gt;'Setup &amp; Instructions'!$B$9),"Open report requires follow-up","OK"))))))))))),"")</f>
        <v/>
      </c>
    </row>
    <row r="168">
      <c r="A168" s="38" t="n"/>
      <c r="B168" s="26">
        <f>IFERROR(IF(A168="","",VLOOKUP(WEEKDAY(A168,2),'Setup &amp; Instructions'!$G$4:$H$10,2,0)),"")</f>
        <v/>
      </c>
      <c r="C168" s="5" t="n"/>
      <c r="D168" s="27" t="n"/>
      <c r="E168" s="27" t="n"/>
      <c r="F168" s="27" t="n"/>
      <c r="G168" s="28" t="n"/>
      <c r="H168" s="28" t="n"/>
      <c r="I168" s="28" t="n"/>
      <c r="J168" s="28" t="n"/>
      <c r="K168" s="28" t="n"/>
      <c r="L168" s="28" t="n"/>
      <c r="M168" s="28" t="n"/>
      <c r="N168" s="28" t="n"/>
      <c r="O168" s="28" t="n"/>
      <c r="P168" s="28" t="n"/>
      <c r="Q168" s="29">
        <f>IFERROR(IF(A168="","",SUM(G168:O168)),"")</f>
        <v/>
      </c>
      <c r="R168" s="29">
        <f>IFERROR(IF(A168="","",Q168-P168),"")</f>
        <v/>
      </c>
      <c r="S168" s="28" t="n"/>
      <c r="T168" s="29">
        <f>IFERROR(IF(A168="","",R168-S168),"")</f>
        <v/>
      </c>
      <c r="U168" s="43">
        <f>IFERROR(IF(A168="","",T168/S168),"")</f>
        <v/>
      </c>
      <c r="V168" s="28" t="n"/>
      <c r="W168" s="29">
        <f>IFERROR(IF(A168="","",R168-V168),"")</f>
        <v/>
      </c>
      <c r="X168" s="43">
        <f>IFERROR(IF(A168="","",W168/V168),"")</f>
        <v/>
      </c>
      <c r="Y168" s="43">
        <f>IFERROR(IF(A168="","",E168/D168),"")</f>
        <v/>
      </c>
      <c r="Z168" s="29">
        <f>IFERROR(IF(A168="","",G168/E168),"")</f>
        <v/>
      </c>
      <c r="AA168" s="29">
        <f>IFERROR(IF(A168="","",G168/D168),"")</f>
        <v/>
      </c>
      <c r="AB168" s="29">
        <f>IFERROR(IF(A168="","",R168/D168),"")</f>
        <v/>
      </c>
      <c r="AC168" s="26">
        <f>IFERROR(IF(A168="","",IF(Y168&gt;='Setup &amp; Instructions'!$B$5,"On or Above Target","Below Target")),"")</f>
        <v/>
      </c>
      <c r="AD168" s="5" t="n"/>
      <c r="AE168" s="31" t="n"/>
      <c r="AF168" s="31" t="n"/>
      <c r="AG168" s="32">
        <f>IFERROR(IF(A168="","",IF(COUNTIF($A$4:$A$253,A168)&gt;1,"Duplicate date",IF(E168&gt;D168,"Rooms sold exceed available rooms",IF(D168&gt;'Setup &amp; Instructions'!$B$4,"Available rooms exceed property maximum",IF(R168&lt;0,"Net revenue is negative",IF(S168="","Missing budget revenue",IF(V168="","Missing prior-year revenue",IF(C168="","Missing reporting status",IF(AND(C168="Final",A168&gt;TODAY()),"Future date marked final",IF(P168&gt;Q168,"Discounts and refunds exceed gross revenue",IF(AND(C168="Open",TODAY()-A168&gt;'Setup &amp; Instructions'!$B$9),"Open report requires follow-up","OK"))))))))))),"")</f>
        <v/>
      </c>
    </row>
    <row r="169">
      <c r="A169" s="38" t="n"/>
      <c r="B169" s="26">
        <f>IFERROR(IF(A169="","",VLOOKUP(WEEKDAY(A169,2),'Setup &amp; Instructions'!$G$4:$H$10,2,0)),"")</f>
        <v/>
      </c>
      <c r="C169" s="5" t="n"/>
      <c r="D169" s="27" t="n"/>
      <c r="E169" s="27" t="n"/>
      <c r="F169" s="27" t="n"/>
      <c r="G169" s="28" t="n"/>
      <c r="H169" s="28" t="n"/>
      <c r="I169" s="28" t="n"/>
      <c r="J169" s="28" t="n"/>
      <c r="K169" s="28" t="n"/>
      <c r="L169" s="28" t="n"/>
      <c r="M169" s="28" t="n"/>
      <c r="N169" s="28" t="n"/>
      <c r="O169" s="28" t="n"/>
      <c r="P169" s="28" t="n"/>
      <c r="Q169" s="29">
        <f>IFERROR(IF(A169="","",SUM(G169:O169)),"")</f>
        <v/>
      </c>
      <c r="R169" s="29">
        <f>IFERROR(IF(A169="","",Q169-P169),"")</f>
        <v/>
      </c>
      <c r="S169" s="28" t="n"/>
      <c r="T169" s="29">
        <f>IFERROR(IF(A169="","",R169-S169),"")</f>
        <v/>
      </c>
      <c r="U169" s="43">
        <f>IFERROR(IF(A169="","",T169/S169),"")</f>
        <v/>
      </c>
      <c r="V169" s="28" t="n"/>
      <c r="W169" s="29">
        <f>IFERROR(IF(A169="","",R169-V169),"")</f>
        <v/>
      </c>
      <c r="X169" s="43">
        <f>IFERROR(IF(A169="","",W169/V169),"")</f>
        <v/>
      </c>
      <c r="Y169" s="43">
        <f>IFERROR(IF(A169="","",E169/D169),"")</f>
        <v/>
      </c>
      <c r="Z169" s="29">
        <f>IFERROR(IF(A169="","",G169/E169),"")</f>
        <v/>
      </c>
      <c r="AA169" s="29">
        <f>IFERROR(IF(A169="","",G169/D169),"")</f>
        <v/>
      </c>
      <c r="AB169" s="29">
        <f>IFERROR(IF(A169="","",R169/D169),"")</f>
        <v/>
      </c>
      <c r="AC169" s="26">
        <f>IFERROR(IF(A169="","",IF(Y169&gt;='Setup &amp; Instructions'!$B$5,"On or Above Target","Below Target")),"")</f>
        <v/>
      </c>
      <c r="AD169" s="5" t="n"/>
      <c r="AE169" s="31" t="n"/>
      <c r="AF169" s="31" t="n"/>
      <c r="AG169" s="32">
        <f>IFERROR(IF(A169="","",IF(COUNTIF($A$4:$A$253,A169)&gt;1,"Duplicate date",IF(E169&gt;D169,"Rooms sold exceed available rooms",IF(D169&gt;'Setup &amp; Instructions'!$B$4,"Available rooms exceed property maximum",IF(R169&lt;0,"Net revenue is negative",IF(S169="","Missing budget revenue",IF(V169="","Missing prior-year revenue",IF(C169="","Missing reporting status",IF(AND(C169="Final",A169&gt;TODAY()),"Future date marked final",IF(P169&gt;Q169,"Discounts and refunds exceed gross revenue",IF(AND(C169="Open",TODAY()-A169&gt;'Setup &amp; Instructions'!$B$9),"Open report requires follow-up","OK"))))))))))),"")</f>
        <v/>
      </c>
    </row>
    <row r="170">
      <c r="A170" s="38" t="n"/>
      <c r="B170" s="26">
        <f>IFERROR(IF(A170="","",VLOOKUP(WEEKDAY(A170,2),'Setup &amp; Instructions'!$G$4:$H$10,2,0)),"")</f>
        <v/>
      </c>
      <c r="C170" s="5" t="n"/>
      <c r="D170" s="27" t="n"/>
      <c r="E170" s="27" t="n"/>
      <c r="F170" s="27" t="n"/>
      <c r="G170" s="28" t="n"/>
      <c r="H170" s="28" t="n"/>
      <c r="I170" s="28" t="n"/>
      <c r="J170" s="28" t="n"/>
      <c r="K170" s="28" t="n"/>
      <c r="L170" s="28" t="n"/>
      <c r="M170" s="28" t="n"/>
      <c r="N170" s="28" t="n"/>
      <c r="O170" s="28" t="n"/>
      <c r="P170" s="28" t="n"/>
      <c r="Q170" s="29">
        <f>IFERROR(IF(A170="","",SUM(G170:O170)),"")</f>
        <v/>
      </c>
      <c r="R170" s="29">
        <f>IFERROR(IF(A170="","",Q170-P170),"")</f>
        <v/>
      </c>
      <c r="S170" s="28" t="n"/>
      <c r="T170" s="29">
        <f>IFERROR(IF(A170="","",R170-S170),"")</f>
        <v/>
      </c>
      <c r="U170" s="43">
        <f>IFERROR(IF(A170="","",T170/S170),"")</f>
        <v/>
      </c>
      <c r="V170" s="28" t="n"/>
      <c r="W170" s="29">
        <f>IFERROR(IF(A170="","",R170-V170),"")</f>
        <v/>
      </c>
      <c r="X170" s="43">
        <f>IFERROR(IF(A170="","",W170/V170),"")</f>
        <v/>
      </c>
      <c r="Y170" s="43">
        <f>IFERROR(IF(A170="","",E170/D170),"")</f>
        <v/>
      </c>
      <c r="Z170" s="29">
        <f>IFERROR(IF(A170="","",G170/E170),"")</f>
        <v/>
      </c>
      <c r="AA170" s="29">
        <f>IFERROR(IF(A170="","",G170/D170),"")</f>
        <v/>
      </c>
      <c r="AB170" s="29">
        <f>IFERROR(IF(A170="","",R170/D170),"")</f>
        <v/>
      </c>
      <c r="AC170" s="26">
        <f>IFERROR(IF(A170="","",IF(Y170&gt;='Setup &amp; Instructions'!$B$5,"On or Above Target","Below Target")),"")</f>
        <v/>
      </c>
      <c r="AD170" s="5" t="n"/>
      <c r="AE170" s="31" t="n"/>
      <c r="AF170" s="31" t="n"/>
      <c r="AG170" s="32">
        <f>IFERROR(IF(A170="","",IF(COUNTIF($A$4:$A$253,A170)&gt;1,"Duplicate date",IF(E170&gt;D170,"Rooms sold exceed available rooms",IF(D170&gt;'Setup &amp; Instructions'!$B$4,"Available rooms exceed property maximum",IF(R170&lt;0,"Net revenue is negative",IF(S170="","Missing budget revenue",IF(V170="","Missing prior-year revenue",IF(C170="","Missing reporting status",IF(AND(C170="Final",A170&gt;TODAY()),"Future date marked final",IF(P170&gt;Q170,"Discounts and refunds exceed gross revenue",IF(AND(C170="Open",TODAY()-A170&gt;'Setup &amp; Instructions'!$B$9),"Open report requires follow-up","OK"))))))))))),"")</f>
        <v/>
      </c>
    </row>
    <row r="171">
      <c r="A171" s="38" t="n"/>
      <c r="B171" s="26">
        <f>IFERROR(IF(A171="","",VLOOKUP(WEEKDAY(A171,2),'Setup &amp; Instructions'!$G$4:$H$10,2,0)),"")</f>
        <v/>
      </c>
      <c r="C171" s="5" t="n"/>
      <c r="D171" s="27" t="n"/>
      <c r="E171" s="27" t="n"/>
      <c r="F171" s="27" t="n"/>
      <c r="G171" s="28" t="n"/>
      <c r="H171" s="28" t="n"/>
      <c r="I171" s="28" t="n"/>
      <c r="J171" s="28" t="n"/>
      <c r="K171" s="28" t="n"/>
      <c r="L171" s="28" t="n"/>
      <c r="M171" s="28" t="n"/>
      <c r="N171" s="28" t="n"/>
      <c r="O171" s="28" t="n"/>
      <c r="P171" s="28" t="n"/>
      <c r="Q171" s="29">
        <f>IFERROR(IF(A171="","",SUM(G171:O171)),"")</f>
        <v/>
      </c>
      <c r="R171" s="29">
        <f>IFERROR(IF(A171="","",Q171-P171),"")</f>
        <v/>
      </c>
      <c r="S171" s="28" t="n"/>
      <c r="T171" s="29">
        <f>IFERROR(IF(A171="","",R171-S171),"")</f>
        <v/>
      </c>
      <c r="U171" s="43">
        <f>IFERROR(IF(A171="","",T171/S171),"")</f>
        <v/>
      </c>
      <c r="V171" s="28" t="n"/>
      <c r="W171" s="29">
        <f>IFERROR(IF(A171="","",R171-V171),"")</f>
        <v/>
      </c>
      <c r="X171" s="43">
        <f>IFERROR(IF(A171="","",W171/V171),"")</f>
        <v/>
      </c>
      <c r="Y171" s="43">
        <f>IFERROR(IF(A171="","",E171/D171),"")</f>
        <v/>
      </c>
      <c r="Z171" s="29">
        <f>IFERROR(IF(A171="","",G171/E171),"")</f>
        <v/>
      </c>
      <c r="AA171" s="29">
        <f>IFERROR(IF(A171="","",G171/D171),"")</f>
        <v/>
      </c>
      <c r="AB171" s="29">
        <f>IFERROR(IF(A171="","",R171/D171),"")</f>
        <v/>
      </c>
      <c r="AC171" s="26">
        <f>IFERROR(IF(A171="","",IF(Y171&gt;='Setup &amp; Instructions'!$B$5,"On or Above Target","Below Target")),"")</f>
        <v/>
      </c>
      <c r="AD171" s="5" t="n"/>
      <c r="AE171" s="31" t="n"/>
      <c r="AF171" s="31" t="n"/>
      <c r="AG171" s="32">
        <f>IFERROR(IF(A171="","",IF(COUNTIF($A$4:$A$253,A171)&gt;1,"Duplicate date",IF(E171&gt;D171,"Rooms sold exceed available rooms",IF(D171&gt;'Setup &amp; Instructions'!$B$4,"Available rooms exceed property maximum",IF(R171&lt;0,"Net revenue is negative",IF(S171="","Missing budget revenue",IF(V171="","Missing prior-year revenue",IF(C171="","Missing reporting status",IF(AND(C171="Final",A171&gt;TODAY()),"Future date marked final",IF(P171&gt;Q171,"Discounts and refunds exceed gross revenue",IF(AND(C171="Open",TODAY()-A171&gt;'Setup &amp; Instructions'!$B$9),"Open report requires follow-up","OK"))))))))))),"")</f>
        <v/>
      </c>
    </row>
    <row r="172">
      <c r="A172" s="38" t="n"/>
      <c r="B172" s="26">
        <f>IFERROR(IF(A172="","",VLOOKUP(WEEKDAY(A172,2),'Setup &amp; Instructions'!$G$4:$H$10,2,0)),"")</f>
        <v/>
      </c>
      <c r="C172" s="5" t="n"/>
      <c r="D172" s="27" t="n"/>
      <c r="E172" s="27" t="n"/>
      <c r="F172" s="27" t="n"/>
      <c r="G172" s="28" t="n"/>
      <c r="H172" s="28" t="n"/>
      <c r="I172" s="28" t="n"/>
      <c r="J172" s="28" t="n"/>
      <c r="K172" s="28" t="n"/>
      <c r="L172" s="28" t="n"/>
      <c r="M172" s="28" t="n"/>
      <c r="N172" s="28" t="n"/>
      <c r="O172" s="28" t="n"/>
      <c r="P172" s="28" t="n"/>
      <c r="Q172" s="29">
        <f>IFERROR(IF(A172="","",SUM(G172:O172)),"")</f>
        <v/>
      </c>
      <c r="R172" s="29">
        <f>IFERROR(IF(A172="","",Q172-P172),"")</f>
        <v/>
      </c>
      <c r="S172" s="28" t="n"/>
      <c r="T172" s="29">
        <f>IFERROR(IF(A172="","",R172-S172),"")</f>
        <v/>
      </c>
      <c r="U172" s="43">
        <f>IFERROR(IF(A172="","",T172/S172),"")</f>
        <v/>
      </c>
      <c r="V172" s="28" t="n"/>
      <c r="W172" s="29">
        <f>IFERROR(IF(A172="","",R172-V172),"")</f>
        <v/>
      </c>
      <c r="X172" s="43">
        <f>IFERROR(IF(A172="","",W172/V172),"")</f>
        <v/>
      </c>
      <c r="Y172" s="43">
        <f>IFERROR(IF(A172="","",E172/D172),"")</f>
        <v/>
      </c>
      <c r="Z172" s="29">
        <f>IFERROR(IF(A172="","",G172/E172),"")</f>
        <v/>
      </c>
      <c r="AA172" s="29">
        <f>IFERROR(IF(A172="","",G172/D172),"")</f>
        <v/>
      </c>
      <c r="AB172" s="29">
        <f>IFERROR(IF(A172="","",R172/D172),"")</f>
        <v/>
      </c>
      <c r="AC172" s="26">
        <f>IFERROR(IF(A172="","",IF(Y172&gt;='Setup &amp; Instructions'!$B$5,"On or Above Target","Below Target")),"")</f>
        <v/>
      </c>
      <c r="AD172" s="5" t="n"/>
      <c r="AE172" s="31" t="n"/>
      <c r="AF172" s="31" t="n"/>
      <c r="AG172" s="32">
        <f>IFERROR(IF(A172="","",IF(COUNTIF($A$4:$A$253,A172)&gt;1,"Duplicate date",IF(E172&gt;D172,"Rooms sold exceed available rooms",IF(D172&gt;'Setup &amp; Instructions'!$B$4,"Available rooms exceed property maximum",IF(R172&lt;0,"Net revenue is negative",IF(S172="","Missing budget revenue",IF(V172="","Missing prior-year revenue",IF(C172="","Missing reporting status",IF(AND(C172="Final",A172&gt;TODAY()),"Future date marked final",IF(P172&gt;Q172,"Discounts and refunds exceed gross revenue",IF(AND(C172="Open",TODAY()-A172&gt;'Setup &amp; Instructions'!$B$9),"Open report requires follow-up","OK"))))))))))),"")</f>
        <v/>
      </c>
    </row>
    <row r="173">
      <c r="A173" s="38" t="n"/>
      <c r="B173" s="26">
        <f>IFERROR(IF(A173="","",VLOOKUP(WEEKDAY(A173,2),'Setup &amp; Instructions'!$G$4:$H$10,2,0)),"")</f>
        <v/>
      </c>
      <c r="C173" s="5" t="n"/>
      <c r="D173" s="27" t="n"/>
      <c r="E173" s="27" t="n"/>
      <c r="F173" s="27" t="n"/>
      <c r="G173" s="28" t="n"/>
      <c r="H173" s="28" t="n"/>
      <c r="I173" s="28" t="n"/>
      <c r="J173" s="28" t="n"/>
      <c r="K173" s="28" t="n"/>
      <c r="L173" s="28" t="n"/>
      <c r="M173" s="28" t="n"/>
      <c r="N173" s="28" t="n"/>
      <c r="O173" s="28" t="n"/>
      <c r="P173" s="28" t="n"/>
      <c r="Q173" s="29">
        <f>IFERROR(IF(A173="","",SUM(G173:O173)),"")</f>
        <v/>
      </c>
      <c r="R173" s="29">
        <f>IFERROR(IF(A173="","",Q173-P173),"")</f>
        <v/>
      </c>
      <c r="S173" s="28" t="n"/>
      <c r="T173" s="29">
        <f>IFERROR(IF(A173="","",R173-S173),"")</f>
        <v/>
      </c>
      <c r="U173" s="43">
        <f>IFERROR(IF(A173="","",T173/S173),"")</f>
        <v/>
      </c>
      <c r="V173" s="28" t="n"/>
      <c r="W173" s="29">
        <f>IFERROR(IF(A173="","",R173-V173),"")</f>
        <v/>
      </c>
      <c r="X173" s="43">
        <f>IFERROR(IF(A173="","",W173/V173),"")</f>
        <v/>
      </c>
      <c r="Y173" s="43">
        <f>IFERROR(IF(A173="","",E173/D173),"")</f>
        <v/>
      </c>
      <c r="Z173" s="29">
        <f>IFERROR(IF(A173="","",G173/E173),"")</f>
        <v/>
      </c>
      <c r="AA173" s="29">
        <f>IFERROR(IF(A173="","",G173/D173),"")</f>
        <v/>
      </c>
      <c r="AB173" s="29">
        <f>IFERROR(IF(A173="","",R173/D173),"")</f>
        <v/>
      </c>
      <c r="AC173" s="26">
        <f>IFERROR(IF(A173="","",IF(Y173&gt;='Setup &amp; Instructions'!$B$5,"On or Above Target","Below Target")),"")</f>
        <v/>
      </c>
      <c r="AD173" s="5" t="n"/>
      <c r="AE173" s="31" t="n"/>
      <c r="AF173" s="31" t="n"/>
      <c r="AG173" s="32">
        <f>IFERROR(IF(A173="","",IF(COUNTIF($A$4:$A$253,A173)&gt;1,"Duplicate date",IF(E173&gt;D173,"Rooms sold exceed available rooms",IF(D173&gt;'Setup &amp; Instructions'!$B$4,"Available rooms exceed property maximum",IF(R173&lt;0,"Net revenue is negative",IF(S173="","Missing budget revenue",IF(V173="","Missing prior-year revenue",IF(C173="","Missing reporting status",IF(AND(C173="Final",A173&gt;TODAY()),"Future date marked final",IF(P173&gt;Q173,"Discounts and refunds exceed gross revenue",IF(AND(C173="Open",TODAY()-A173&gt;'Setup &amp; Instructions'!$B$9),"Open report requires follow-up","OK"))))))))))),"")</f>
        <v/>
      </c>
    </row>
    <row r="174">
      <c r="A174" s="38" t="n"/>
      <c r="B174" s="26">
        <f>IFERROR(IF(A174="","",VLOOKUP(WEEKDAY(A174,2),'Setup &amp; Instructions'!$G$4:$H$10,2,0)),"")</f>
        <v/>
      </c>
      <c r="C174" s="5" t="n"/>
      <c r="D174" s="27" t="n"/>
      <c r="E174" s="27" t="n"/>
      <c r="F174" s="27" t="n"/>
      <c r="G174" s="28" t="n"/>
      <c r="H174" s="28" t="n"/>
      <c r="I174" s="28" t="n"/>
      <c r="J174" s="28" t="n"/>
      <c r="K174" s="28" t="n"/>
      <c r="L174" s="28" t="n"/>
      <c r="M174" s="28" t="n"/>
      <c r="N174" s="28" t="n"/>
      <c r="O174" s="28" t="n"/>
      <c r="P174" s="28" t="n"/>
      <c r="Q174" s="29">
        <f>IFERROR(IF(A174="","",SUM(G174:O174)),"")</f>
        <v/>
      </c>
      <c r="R174" s="29">
        <f>IFERROR(IF(A174="","",Q174-P174),"")</f>
        <v/>
      </c>
      <c r="S174" s="28" t="n"/>
      <c r="T174" s="29">
        <f>IFERROR(IF(A174="","",R174-S174),"")</f>
        <v/>
      </c>
      <c r="U174" s="43">
        <f>IFERROR(IF(A174="","",T174/S174),"")</f>
        <v/>
      </c>
      <c r="V174" s="28" t="n"/>
      <c r="W174" s="29">
        <f>IFERROR(IF(A174="","",R174-V174),"")</f>
        <v/>
      </c>
      <c r="X174" s="43">
        <f>IFERROR(IF(A174="","",W174/V174),"")</f>
        <v/>
      </c>
      <c r="Y174" s="43">
        <f>IFERROR(IF(A174="","",E174/D174),"")</f>
        <v/>
      </c>
      <c r="Z174" s="29">
        <f>IFERROR(IF(A174="","",G174/E174),"")</f>
        <v/>
      </c>
      <c r="AA174" s="29">
        <f>IFERROR(IF(A174="","",G174/D174),"")</f>
        <v/>
      </c>
      <c r="AB174" s="29">
        <f>IFERROR(IF(A174="","",R174/D174),"")</f>
        <v/>
      </c>
      <c r="AC174" s="26">
        <f>IFERROR(IF(A174="","",IF(Y174&gt;='Setup &amp; Instructions'!$B$5,"On or Above Target","Below Target")),"")</f>
        <v/>
      </c>
      <c r="AD174" s="5" t="n"/>
      <c r="AE174" s="31" t="n"/>
      <c r="AF174" s="31" t="n"/>
      <c r="AG174" s="32">
        <f>IFERROR(IF(A174="","",IF(COUNTIF($A$4:$A$253,A174)&gt;1,"Duplicate date",IF(E174&gt;D174,"Rooms sold exceed available rooms",IF(D174&gt;'Setup &amp; Instructions'!$B$4,"Available rooms exceed property maximum",IF(R174&lt;0,"Net revenue is negative",IF(S174="","Missing budget revenue",IF(V174="","Missing prior-year revenue",IF(C174="","Missing reporting status",IF(AND(C174="Final",A174&gt;TODAY()),"Future date marked final",IF(P174&gt;Q174,"Discounts and refunds exceed gross revenue",IF(AND(C174="Open",TODAY()-A174&gt;'Setup &amp; Instructions'!$B$9),"Open report requires follow-up","OK"))))))))))),"")</f>
        <v/>
      </c>
    </row>
    <row r="175">
      <c r="A175" s="38" t="n"/>
      <c r="B175" s="26">
        <f>IFERROR(IF(A175="","",VLOOKUP(WEEKDAY(A175,2),'Setup &amp; Instructions'!$G$4:$H$10,2,0)),"")</f>
        <v/>
      </c>
      <c r="C175" s="5" t="n"/>
      <c r="D175" s="27" t="n"/>
      <c r="E175" s="27" t="n"/>
      <c r="F175" s="27" t="n"/>
      <c r="G175" s="28" t="n"/>
      <c r="H175" s="28" t="n"/>
      <c r="I175" s="28" t="n"/>
      <c r="J175" s="28" t="n"/>
      <c r="K175" s="28" t="n"/>
      <c r="L175" s="28" t="n"/>
      <c r="M175" s="28" t="n"/>
      <c r="N175" s="28" t="n"/>
      <c r="O175" s="28" t="n"/>
      <c r="P175" s="28" t="n"/>
      <c r="Q175" s="29">
        <f>IFERROR(IF(A175="","",SUM(G175:O175)),"")</f>
        <v/>
      </c>
      <c r="R175" s="29">
        <f>IFERROR(IF(A175="","",Q175-P175),"")</f>
        <v/>
      </c>
      <c r="S175" s="28" t="n"/>
      <c r="T175" s="29">
        <f>IFERROR(IF(A175="","",R175-S175),"")</f>
        <v/>
      </c>
      <c r="U175" s="43">
        <f>IFERROR(IF(A175="","",T175/S175),"")</f>
        <v/>
      </c>
      <c r="V175" s="28" t="n"/>
      <c r="W175" s="29">
        <f>IFERROR(IF(A175="","",R175-V175),"")</f>
        <v/>
      </c>
      <c r="X175" s="43">
        <f>IFERROR(IF(A175="","",W175/V175),"")</f>
        <v/>
      </c>
      <c r="Y175" s="43">
        <f>IFERROR(IF(A175="","",E175/D175),"")</f>
        <v/>
      </c>
      <c r="Z175" s="29">
        <f>IFERROR(IF(A175="","",G175/E175),"")</f>
        <v/>
      </c>
      <c r="AA175" s="29">
        <f>IFERROR(IF(A175="","",G175/D175),"")</f>
        <v/>
      </c>
      <c r="AB175" s="29">
        <f>IFERROR(IF(A175="","",R175/D175),"")</f>
        <v/>
      </c>
      <c r="AC175" s="26">
        <f>IFERROR(IF(A175="","",IF(Y175&gt;='Setup &amp; Instructions'!$B$5,"On or Above Target","Below Target")),"")</f>
        <v/>
      </c>
      <c r="AD175" s="5" t="n"/>
      <c r="AE175" s="31" t="n"/>
      <c r="AF175" s="31" t="n"/>
      <c r="AG175" s="32">
        <f>IFERROR(IF(A175="","",IF(COUNTIF($A$4:$A$253,A175)&gt;1,"Duplicate date",IF(E175&gt;D175,"Rooms sold exceed available rooms",IF(D175&gt;'Setup &amp; Instructions'!$B$4,"Available rooms exceed property maximum",IF(R175&lt;0,"Net revenue is negative",IF(S175="","Missing budget revenue",IF(V175="","Missing prior-year revenue",IF(C175="","Missing reporting status",IF(AND(C175="Final",A175&gt;TODAY()),"Future date marked final",IF(P175&gt;Q175,"Discounts and refunds exceed gross revenue",IF(AND(C175="Open",TODAY()-A175&gt;'Setup &amp; Instructions'!$B$9),"Open report requires follow-up","OK"))))))))))),"")</f>
        <v/>
      </c>
    </row>
    <row r="176">
      <c r="A176" s="38" t="n"/>
      <c r="B176" s="26">
        <f>IFERROR(IF(A176="","",VLOOKUP(WEEKDAY(A176,2),'Setup &amp; Instructions'!$G$4:$H$10,2,0)),"")</f>
        <v/>
      </c>
      <c r="C176" s="5" t="n"/>
      <c r="D176" s="27" t="n"/>
      <c r="E176" s="27" t="n"/>
      <c r="F176" s="27" t="n"/>
      <c r="G176" s="28" t="n"/>
      <c r="H176" s="28" t="n"/>
      <c r="I176" s="28" t="n"/>
      <c r="J176" s="28" t="n"/>
      <c r="K176" s="28" t="n"/>
      <c r="L176" s="28" t="n"/>
      <c r="M176" s="28" t="n"/>
      <c r="N176" s="28" t="n"/>
      <c r="O176" s="28" t="n"/>
      <c r="P176" s="28" t="n"/>
      <c r="Q176" s="29">
        <f>IFERROR(IF(A176="","",SUM(G176:O176)),"")</f>
        <v/>
      </c>
      <c r="R176" s="29">
        <f>IFERROR(IF(A176="","",Q176-P176),"")</f>
        <v/>
      </c>
      <c r="S176" s="28" t="n"/>
      <c r="T176" s="29">
        <f>IFERROR(IF(A176="","",R176-S176),"")</f>
        <v/>
      </c>
      <c r="U176" s="43">
        <f>IFERROR(IF(A176="","",T176/S176),"")</f>
        <v/>
      </c>
      <c r="V176" s="28" t="n"/>
      <c r="W176" s="29">
        <f>IFERROR(IF(A176="","",R176-V176),"")</f>
        <v/>
      </c>
      <c r="X176" s="43">
        <f>IFERROR(IF(A176="","",W176/V176),"")</f>
        <v/>
      </c>
      <c r="Y176" s="43">
        <f>IFERROR(IF(A176="","",E176/D176),"")</f>
        <v/>
      </c>
      <c r="Z176" s="29">
        <f>IFERROR(IF(A176="","",G176/E176),"")</f>
        <v/>
      </c>
      <c r="AA176" s="29">
        <f>IFERROR(IF(A176="","",G176/D176),"")</f>
        <v/>
      </c>
      <c r="AB176" s="29">
        <f>IFERROR(IF(A176="","",R176/D176),"")</f>
        <v/>
      </c>
      <c r="AC176" s="26">
        <f>IFERROR(IF(A176="","",IF(Y176&gt;='Setup &amp; Instructions'!$B$5,"On or Above Target","Below Target")),"")</f>
        <v/>
      </c>
      <c r="AD176" s="5" t="n"/>
      <c r="AE176" s="31" t="n"/>
      <c r="AF176" s="31" t="n"/>
      <c r="AG176" s="32">
        <f>IFERROR(IF(A176="","",IF(COUNTIF($A$4:$A$253,A176)&gt;1,"Duplicate date",IF(E176&gt;D176,"Rooms sold exceed available rooms",IF(D176&gt;'Setup &amp; Instructions'!$B$4,"Available rooms exceed property maximum",IF(R176&lt;0,"Net revenue is negative",IF(S176="","Missing budget revenue",IF(V176="","Missing prior-year revenue",IF(C176="","Missing reporting status",IF(AND(C176="Final",A176&gt;TODAY()),"Future date marked final",IF(P176&gt;Q176,"Discounts and refunds exceed gross revenue",IF(AND(C176="Open",TODAY()-A176&gt;'Setup &amp; Instructions'!$B$9),"Open report requires follow-up","OK"))))))))))),"")</f>
        <v/>
      </c>
    </row>
    <row r="177">
      <c r="A177" s="38" t="n"/>
      <c r="B177" s="26">
        <f>IFERROR(IF(A177="","",VLOOKUP(WEEKDAY(A177,2),'Setup &amp; Instructions'!$G$4:$H$10,2,0)),"")</f>
        <v/>
      </c>
      <c r="C177" s="5" t="n"/>
      <c r="D177" s="27" t="n"/>
      <c r="E177" s="27" t="n"/>
      <c r="F177" s="27" t="n"/>
      <c r="G177" s="28" t="n"/>
      <c r="H177" s="28" t="n"/>
      <c r="I177" s="28" t="n"/>
      <c r="J177" s="28" t="n"/>
      <c r="K177" s="28" t="n"/>
      <c r="L177" s="28" t="n"/>
      <c r="M177" s="28" t="n"/>
      <c r="N177" s="28" t="n"/>
      <c r="O177" s="28" t="n"/>
      <c r="P177" s="28" t="n"/>
      <c r="Q177" s="29">
        <f>IFERROR(IF(A177="","",SUM(G177:O177)),"")</f>
        <v/>
      </c>
      <c r="R177" s="29">
        <f>IFERROR(IF(A177="","",Q177-P177),"")</f>
        <v/>
      </c>
      <c r="S177" s="28" t="n"/>
      <c r="T177" s="29">
        <f>IFERROR(IF(A177="","",R177-S177),"")</f>
        <v/>
      </c>
      <c r="U177" s="43">
        <f>IFERROR(IF(A177="","",T177/S177),"")</f>
        <v/>
      </c>
      <c r="V177" s="28" t="n"/>
      <c r="W177" s="29">
        <f>IFERROR(IF(A177="","",R177-V177),"")</f>
        <v/>
      </c>
      <c r="X177" s="43">
        <f>IFERROR(IF(A177="","",W177/V177),"")</f>
        <v/>
      </c>
      <c r="Y177" s="43">
        <f>IFERROR(IF(A177="","",E177/D177),"")</f>
        <v/>
      </c>
      <c r="Z177" s="29">
        <f>IFERROR(IF(A177="","",G177/E177),"")</f>
        <v/>
      </c>
      <c r="AA177" s="29">
        <f>IFERROR(IF(A177="","",G177/D177),"")</f>
        <v/>
      </c>
      <c r="AB177" s="29">
        <f>IFERROR(IF(A177="","",R177/D177),"")</f>
        <v/>
      </c>
      <c r="AC177" s="26">
        <f>IFERROR(IF(A177="","",IF(Y177&gt;='Setup &amp; Instructions'!$B$5,"On or Above Target","Below Target")),"")</f>
        <v/>
      </c>
      <c r="AD177" s="5" t="n"/>
      <c r="AE177" s="31" t="n"/>
      <c r="AF177" s="31" t="n"/>
      <c r="AG177" s="32">
        <f>IFERROR(IF(A177="","",IF(COUNTIF($A$4:$A$253,A177)&gt;1,"Duplicate date",IF(E177&gt;D177,"Rooms sold exceed available rooms",IF(D177&gt;'Setup &amp; Instructions'!$B$4,"Available rooms exceed property maximum",IF(R177&lt;0,"Net revenue is negative",IF(S177="","Missing budget revenue",IF(V177="","Missing prior-year revenue",IF(C177="","Missing reporting status",IF(AND(C177="Final",A177&gt;TODAY()),"Future date marked final",IF(P177&gt;Q177,"Discounts and refunds exceed gross revenue",IF(AND(C177="Open",TODAY()-A177&gt;'Setup &amp; Instructions'!$B$9),"Open report requires follow-up","OK"))))))))))),"")</f>
        <v/>
      </c>
    </row>
    <row r="178">
      <c r="A178" s="38" t="n"/>
      <c r="B178" s="26">
        <f>IFERROR(IF(A178="","",VLOOKUP(WEEKDAY(A178,2),'Setup &amp; Instructions'!$G$4:$H$10,2,0)),"")</f>
        <v/>
      </c>
      <c r="C178" s="5" t="n"/>
      <c r="D178" s="27" t="n"/>
      <c r="E178" s="27" t="n"/>
      <c r="F178" s="27" t="n"/>
      <c r="G178" s="28" t="n"/>
      <c r="H178" s="28" t="n"/>
      <c r="I178" s="28" t="n"/>
      <c r="J178" s="28" t="n"/>
      <c r="K178" s="28" t="n"/>
      <c r="L178" s="28" t="n"/>
      <c r="M178" s="28" t="n"/>
      <c r="N178" s="28" t="n"/>
      <c r="O178" s="28" t="n"/>
      <c r="P178" s="28" t="n"/>
      <c r="Q178" s="29">
        <f>IFERROR(IF(A178="","",SUM(G178:O178)),"")</f>
        <v/>
      </c>
      <c r="R178" s="29">
        <f>IFERROR(IF(A178="","",Q178-P178),"")</f>
        <v/>
      </c>
      <c r="S178" s="28" t="n"/>
      <c r="T178" s="29">
        <f>IFERROR(IF(A178="","",R178-S178),"")</f>
        <v/>
      </c>
      <c r="U178" s="43">
        <f>IFERROR(IF(A178="","",T178/S178),"")</f>
        <v/>
      </c>
      <c r="V178" s="28" t="n"/>
      <c r="W178" s="29">
        <f>IFERROR(IF(A178="","",R178-V178),"")</f>
        <v/>
      </c>
      <c r="X178" s="43">
        <f>IFERROR(IF(A178="","",W178/V178),"")</f>
        <v/>
      </c>
      <c r="Y178" s="43">
        <f>IFERROR(IF(A178="","",E178/D178),"")</f>
        <v/>
      </c>
      <c r="Z178" s="29">
        <f>IFERROR(IF(A178="","",G178/E178),"")</f>
        <v/>
      </c>
      <c r="AA178" s="29">
        <f>IFERROR(IF(A178="","",G178/D178),"")</f>
        <v/>
      </c>
      <c r="AB178" s="29">
        <f>IFERROR(IF(A178="","",R178/D178),"")</f>
        <v/>
      </c>
      <c r="AC178" s="26">
        <f>IFERROR(IF(A178="","",IF(Y178&gt;='Setup &amp; Instructions'!$B$5,"On or Above Target","Below Target")),"")</f>
        <v/>
      </c>
      <c r="AD178" s="5" t="n"/>
      <c r="AE178" s="31" t="n"/>
      <c r="AF178" s="31" t="n"/>
      <c r="AG178" s="32">
        <f>IFERROR(IF(A178="","",IF(COUNTIF($A$4:$A$253,A178)&gt;1,"Duplicate date",IF(E178&gt;D178,"Rooms sold exceed available rooms",IF(D178&gt;'Setup &amp; Instructions'!$B$4,"Available rooms exceed property maximum",IF(R178&lt;0,"Net revenue is negative",IF(S178="","Missing budget revenue",IF(V178="","Missing prior-year revenue",IF(C178="","Missing reporting status",IF(AND(C178="Final",A178&gt;TODAY()),"Future date marked final",IF(P178&gt;Q178,"Discounts and refunds exceed gross revenue",IF(AND(C178="Open",TODAY()-A178&gt;'Setup &amp; Instructions'!$B$9),"Open report requires follow-up","OK"))))))))))),"")</f>
        <v/>
      </c>
    </row>
    <row r="179">
      <c r="A179" s="38" t="n"/>
      <c r="B179" s="26">
        <f>IFERROR(IF(A179="","",VLOOKUP(WEEKDAY(A179,2),'Setup &amp; Instructions'!$G$4:$H$10,2,0)),"")</f>
        <v/>
      </c>
      <c r="C179" s="5" t="n"/>
      <c r="D179" s="27" t="n"/>
      <c r="E179" s="27" t="n"/>
      <c r="F179" s="27" t="n"/>
      <c r="G179" s="28" t="n"/>
      <c r="H179" s="28" t="n"/>
      <c r="I179" s="28" t="n"/>
      <c r="J179" s="28" t="n"/>
      <c r="K179" s="28" t="n"/>
      <c r="L179" s="28" t="n"/>
      <c r="M179" s="28" t="n"/>
      <c r="N179" s="28" t="n"/>
      <c r="O179" s="28" t="n"/>
      <c r="P179" s="28" t="n"/>
      <c r="Q179" s="29">
        <f>IFERROR(IF(A179="","",SUM(G179:O179)),"")</f>
        <v/>
      </c>
      <c r="R179" s="29">
        <f>IFERROR(IF(A179="","",Q179-P179),"")</f>
        <v/>
      </c>
      <c r="S179" s="28" t="n"/>
      <c r="T179" s="29">
        <f>IFERROR(IF(A179="","",R179-S179),"")</f>
        <v/>
      </c>
      <c r="U179" s="43">
        <f>IFERROR(IF(A179="","",T179/S179),"")</f>
        <v/>
      </c>
      <c r="V179" s="28" t="n"/>
      <c r="W179" s="29">
        <f>IFERROR(IF(A179="","",R179-V179),"")</f>
        <v/>
      </c>
      <c r="X179" s="43">
        <f>IFERROR(IF(A179="","",W179/V179),"")</f>
        <v/>
      </c>
      <c r="Y179" s="43">
        <f>IFERROR(IF(A179="","",E179/D179),"")</f>
        <v/>
      </c>
      <c r="Z179" s="29">
        <f>IFERROR(IF(A179="","",G179/E179),"")</f>
        <v/>
      </c>
      <c r="AA179" s="29">
        <f>IFERROR(IF(A179="","",G179/D179),"")</f>
        <v/>
      </c>
      <c r="AB179" s="29">
        <f>IFERROR(IF(A179="","",R179/D179),"")</f>
        <v/>
      </c>
      <c r="AC179" s="26">
        <f>IFERROR(IF(A179="","",IF(Y179&gt;='Setup &amp; Instructions'!$B$5,"On or Above Target","Below Target")),"")</f>
        <v/>
      </c>
      <c r="AD179" s="5" t="n"/>
      <c r="AE179" s="31" t="n"/>
      <c r="AF179" s="31" t="n"/>
      <c r="AG179" s="32">
        <f>IFERROR(IF(A179="","",IF(COUNTIF($A$4:$A$253,A179)&gt;1,"Duplicate date",IF(E179&gt;D179,"Rooms sold exceed available rooms",IF(D179&gt;'Setup &amp; Instructions'!$B$4,"Available rooms exceed property maximum",IF(R179&lt;0,"Net revenue is negative",IF(S179="","Missing budget revenue",IF(V179="","Missing prior-year revenue",IF(C179="","Missing reporting status",IF(AND(C179="Final",A179&gt;TODAY()),"Future date marked final",IF(P179&gt;Q179,"Discounts and refunds exceed gross revenue",IF(AND(C179="Open",TODAY()-A179&gt;'Setup &amp; Instructions'!$B$9),"Open report requires follow-up","OK"))))))))))),"")</f>
        <v/>
      </c>
    </row>
    <row r="180">
      <c r="A180" s="38" t="n"/>
      <c r="B180" s="26">
        <f>IFERROR(IF(A180="","",VLOOKUP(WEEKDAY(A180,2),'Setup &amp; Instructions'!$G$4:$H$10,2,0)),"")</f>
        <v/>
      </c>
      <c r="C180" s="5" t="n"/>
      <c r="D180" s="27" t="n"/>
      <c r="E180" s="27" t="n"/>
      <c r="F180" s="27" t="n"/>
      <c r="G180" s="28" t="n"/>
      <c r="H180" s="28" t="n"/>
      <c r="I180" s="28" t="n"/>
      <c r="J180" s="28" t="n"/>
      <c r="K180" s="28" t="n"/>
      <c r="L180" s="28" t="n"/>
      <c r="M180" s="28" t="n"/>
      <c r="N180" s="28" t="n"/>
      <c r="O180" s="28" t="n"/>
      <c r="P180" s="28" t="n"/>
      <c r="Q180" s="29">
        <f>IFERROR(IF(A180="","",SUM(G180:O180)),"")</f>
        <v/>
      </c>
      <c r="R180" s="29">
        <f>IFERROR(IF(A180="","",Q180-P180),"")</f>
        <v/>
      </c>
      <c r="S180" s="28" t="n"/>
      <c r="T180" s="29">
        <f>IFERROR(IF(A180="","",R180-S180),"")</f>
        <v/>
      </c>
      <c r="U180" s="43">
        <f>IFERROR(IF(A180="","",T180/S180),"")</f>
        <v/>
      </c>
      <c r="V180" s="28" t="n"/>
      <c r="W180" s="29">
        <f>IFERROR(IF(A180="","",R180-V180),"")</f>
        <v/>
      </c>
      <c r="X180" s="43">
        <f>IFERROR(IF(A180="","",W180/V180),"")</f>
        <v/>
      </c>
      <c r="Y180" s="43">
        <f>IFERROR(IF(A180="","",E180/D180),"")</f>
        <v/>
      </c>
      <c r="Z180" s="29">
        <f>IFERROR(IF(A180="","",G180/E180),"")</f>
        <v/>
      </c>
      <c r="AA180" s="29">
        <f>IFERROR(IF(A180="","",G180/D180),"")</f>
        <v/>
      </c>
      <c r="AB180" s="29">
        <f>IFERROR(IF(A180="","",R180/D180),"")</f>
        <v/>
      </c>
      <c r="AC180" s="26">
        <f>IFERROR(IF(A180="","",IF(Y180&gt;='Setup &amp; Instructions'!$B$5,"On or Above Target","Below Target")),"")</f>
        <v/>
      </c>
      <c r="AD180" s="5" t="n"/>
      <c r="AE180" s="31" t="n"/>
      <c r="AF180" s="31" t="n"/>
      <c r="AG180" s="32">
        <f>IFERROR(IF(A180="","",IF(COUNTIF($A$4:$A$253,A180)&gt;1,"Duplicate date",IF(E180&gt;D180,"Rooms sold exceed available rooms",IF(D180&gt;'Setup &amp; Instructions'!$B$4,"Available rooms exceed property maximum",IF(R180&lt;0,"Net revenue is negative",IF(S180="","Missing budget revenue",IF(V180="","Missing prior-year revenue",IF(C180="","Missing reporting status",IF(AND(C180="Final",A180&gt;TODAY()),"Future date marked final",IF(P180&gt;Q180,"Discounts and refunds exceed gross revenue",IF(AND(C180="Open",TODAY()-A180&gt;'Setup &amp; Instructions'!$B$9),"Open report requires follow-up","OK"))))))))))),"")</f>
        <v/>
      </c>
    </row>
    <row r="181">
      <c r="A181" s="38" t="n"/>
      <c r="B181" s="26">
        <f>IFERROR(IF(A181="","",VLOOKUP(WEEKDAY(A181,2),'Setup &amp; Instructions'!$G$4:$H$10,2,0)),"")</f>
        <v/>
      </c>
      <c r="C181" s="5" t="n"/>
      <c r="D181" s="27" t="n"/>
      <c r="E181" s="27" t="n"/>
      <c r="F181" s="27" t="n"/>
      <c r="G181" s="28" t="n"/>
      <c r="H181" s="28" t="n"/>
      <c r="I181" s="28" t="n"/>
      <c r="J181" s="28" t="n"/>
      <c r="K181" s="28" t="n"/>
      <c r="L181" s="28" t="n"/>
      <c r="M181" s="28" t="n"/>
      <c r="N181" s="28" t="n"/>
      <c r="O181" s="28" t="n"/>
      <c r="P181" s="28" t="n"/>
      <c r="Q181" s="29">
        <f>IFERROR(IF(A181="","",SUM(G181:O181)),"")</f>
        <v/>
      </c>
      <c r="R181" s="29">
        <f>IFERROR(IF(A181="","",Q181-P181),"")</f>
        <v/>
      </c>
      <c r="S181" s="28" t="n"/>
      <c r="T181" s="29">
        <f>IFERROR(IF(A181="","",R181-S181),"")</f>
        <v/>
      </c>
      <c r="U181" s="43">
        <f>IFERROR(IF(A181="","",T181/S181),"")</f>
        <v/>
      </c>
      <c r="V181" s="28" t="n"/>
      <c r="W181" s="29">
        <f>IFERROR(IF(A181="","",R181-V181),"")</f>
        <v/>
      </c>
      <c r="X181" s="43">
        <f>IFERROR(IF(A181="","",W181/V181),"")</f>
        <v/>
      </c>
      <c r="Y181" s="43">
        <f>IFERROR(IF(A181="","",E181/D181),"")</f>
        <v/>
      </c>
      <c r="Z181" s="29">
        <f>IFERROR(IF(A181="","",G181/E181),"")</f>
        <v/>
      </c>
      <c r="AA181" s="29">
        <f>IFERROR(IF(A181="","",G181/D181),"")</f>
        <v/>
      </c>
      <c r="AB181" s="29">
        <f>IFERROR(IF(A181="","",R181/D181),"")</f>
        <v/>
      </c>
      <c r="AC181" s="26">
        <f>IFERROR(IF(A181="","",IF(Y181&gt;='Setup &amp; Instructions'!$B$5,"On or Above Target","Below Target")),"")</f>
        <v/>
      </c>
      <c r="AD181" s="5" t="n"/>
      <c r="AE181" s="31" t="n"/>
      <c r="AF181" s="31" t="n"/>
      <c r="AG181" s="32">
        <f>IFERROR(IF(A181="","",IF(COUNTIF($A$4:$A$253,A181)&gt;1,"Duplicate date",IF(E181&gt;D181,"Rooms sold exceed available rooms",IF(D181&gt;'Setup &amp; Instructions'!$B$4,"Available rooms exceed property maximum",IF(R181&lt;0,"Net revenue is negative",IF(S181="","Missing budget revenue",IF(V181="","Missing prior-year revenue",IF(C181="","Missing reporting status",IF(AND(C181="Final",A181&gt;TODAY()),"Future date marked final",IF(P181&gt;Q181,"Discounts and refunds exceed gross revenue",IF(AND(C181="Open",TODAY()-A181&gt;'Setup &amp; Instructions'!$B$9),"Open report requires follow-up","OK"))))))))))),"")</f>
        <v/>
      </c>
    </row>
    <row r="182">
      <c r="A182" s="38" t="n"/>
      <c r="B182" s="26">
        <f>IFERROR(IF(A182="","",VLOOKUP(WEEKDAY(A182,2),'Setup &amp; Instructions'!$G$4:$H$10,2,0)),"")</f>
        <v/>
      </c>
      <c r="C182" s="5" t="n"/>
      <c r="D182" s="27" t="n"/>
      <c r="E182" s="27" t="n"/>
      <c r="F182" s="27" t="n"/>
      <c r="G182" s="28" t="n"/>
      <c r="H182" s="28" t="n"/>
      <c r="I182" s="28" t="n"/>
      <c r="J182" s="28" t="n"/>
      <c r="K182" s="28" t="n"/>
      <c r="L182" s="28" t="n"/>
      <c r="M182" s="28" t="n"/>
      <c r="N182" s="28" t="n"/>
      <c r="O182" s="28" t="n"/>
      <c r="P182" s="28" t="n"/>
      <c r="Q182" s="29">
        <f>IFERROR(IF(A182="","",SUM(G182:O182)),"")</f>
        <v/>
      </c>
      <c r="R182" s="29">
        <f>IFERROR(IF(A182="","",Q182-P182),"")</f>
        <v/>
      </c>
      <c r="S182" s="28" t="n"/>
      <c r="T182" s="29">
        <f>IFERROR(IF(A182="","",R182-S182),"")</f>
        <v/>
      </c>
      <c r="U182" s="43">
        <f>IFERROR(IF(A182="","",T182/S182),"")</f>
        <v/>
      </c>
      <c r="V182" s="28" t="n"/>
      <c r="W182" s="29">
        <f>IFERROR(IF(A182="","",R182-V182),"")</f>
        <v/>
      </c>
      <c r="X182" s="43">
        <f>IFERROR(IF(A182="","",W182/V182),"")</f>
        <v/>
      </c>
      <c r="Y182" s="43">
        <f>IFERROR(IF(A182="","",E182/D182),"")</f>
        <v/>
      </c>
      <c r="Z182" s="29">
        <f>IFERROR(IF(A182="","",G182/E182),"")</f>
        <v/>
      </c>
      <c r="AA182" s="29">
        <f>IFERROR(IF(A182="","",G182/D182),"")</f>
        <v/>
      </c>
      <c r="AB182" s="29">
        <f>IFERROR(IF(A182="","",R182/D182),"")</f>
        <v/>
      </c>
      <c r="AC182" s="26">
        <f>IFERROR(IF(A182="","",IF(Y182&gt;='Setup &amp; Instructions'!$B$5,"On or Above Target","Below Target")),"")</f>
        <v/>
      </c>
      <c r="AD182" s="5" t="n"/>
      <c r="AE182" s="31" t="n"/>
      <c r="AF182" s="31" t="n"/>
      <c r="AG182" s="32">
        <f>IFERROR(IF(A182="","",IF(COUNTIF($A$4:$A$253,A182)&gt;1,"Duplicate date",IF(E182&gt;D182,"Rooms sold exceed available rooms",IF(D182&gt;'Setup &amp; Instructions'!$B$4,"Available rooms exceed property maximum",IF(R182&lt;0,"Net revenue is negative",IF(S182="","Missing budget revenue",IF(V182="","Missing prior-year revenue",IF(C182="","Missing reporting status",IF(AND(C182="Final",A182&gt;TODAY()),"Future date marked final",IF(P182&gt;Q182,"Discounts and refunds exceed gross revenue",IF(AND(C182="Open",TODAY()-A182&gt;'Setup &amp; Instructions'!$B$9),"Open report requires follow-up","OK"))))))))))),"")</f>
        <v/>
      </c>
    </row>
    <row r="183">
      <c r="A183" s="38" t="n"/>
      <c r="B183" s="26">
        <f>IFERROR(IF(A183="","",VLOOKUP(WEEKDAY(A183,2),'Setup &amp; Instructions'!$G$4:$H$10,2,0)),"")</f>
        <v/>
      </c>
      <c r="C183" s="5" t="n"/>
      <c r="D183" s="27" t="n"/>
      <c r="E183" s="27" t="n"/>
      <c r="F183" s="27" t="n"/>
      <c r="G183" s="28" t="n"/>
      <c r="H183" s="28" t="n"/>
      <c r="I183" s="28" t="n"/>
      <c r="J183" s="28" t="n"/>
      <c r="K183" s="28" t="n"/>
      <c r="L183" s="28" t="n"/>
      <c r="M183" s="28" t="n"/>
      <c r="N183" s="28" t="n"/>
      <c r="O183" s="28" t="n"/>
      <c r="P183" s="28" t="n"/>
      <c r="Q183" s="29">
        <f>IFERROR(IF(A183="","",SUM(G183:O183)),"")</f>
        <v/>
      </c>
      <c r="R183" s="29">
        <f>IFERROR(IF(A183="","",Q183-P183),"")</f>
        <v/>
      </c>
      <c r="S183" s="28" t="n"/>
      <c r="T183" s="29">
        <f>IFERROR(IF(A183="","",R183-S183),"")</f>
        <v/>
      </c>
      <c r="U183" s="43">
        <f>IFERROR(IF(A183="","",T183/S183),"")</f>
        <v/>
      </c>
      <c r="V183" s="28" t="n"/>
      <c r="W183" s="29">
        <f>IFERROR(IF(A183="","",R183-V183),"")</f>
        <v/>
      </c>
      <c r="X183" s="43">
        <f>IFERROR(IF(A183="","",W183/V183),"")</f>
        <v/>
      </c>
      <c r="Y183" s="43">
        <f>IFERROR(IF(A183="","",E183/D183),"")</f>
        <v/>
      </c>
      <c r="Z183" s="29">
        <f>IFERROR(IF(A183="","",G183/E183),"")</f>
        <v/>
      </c>
      <c r="AA183" s="29">
        <f>IFERROR(IF(A183="","",G183/D183),"")</f>
        <v/>
      </c>
      <c r="AB183" s="29">
        <f>IFERROR(IF(A183="","",R183/D183),"")</f>
        <v/>
      </c>
      <c r="AC183" s="26">
        <f>IFERROR(IF(A183="","",IF(Y183&gt;='Setup &amp; Instructions'!$B$5,"On or Above Target","Below Target")),"")</f>
        <v/>
      </c>
      <c r="AD183" s="5" t="n"/>
      <c r="AE183" s="31" t="n"/>
      <c r="AF183" s="31" t="n"/>
      <c r="AG183" s="32">
        <f>IFERROR(IF(A183="","",IF(COUNTIF($A$4:$A$253,A183)&gt;1,"Duplicate date",IF(E183&gt;D183,"Rooms sold exceed available rooms",IF(D183&gt;'Setup &amp; Instructions'!$B$4,"Available rooms exceed property maximum",IF(R183&lt;0,"Net revenue is negative",IF(S183="","Missing budget revenue",IF(V183="","Missing prior-year revenue",IF(C183="","Missing reporting status",IF(AND(C183="Final",A183&gt;TODAY()),"Future date marked final",IF(P183&gt;Q183,"Discounts and refunds exceed gross revenue",IF(AND(C183="Open",TODAY()-A183&gt;'Setup &amp; Instructions'!$B$9),"Open report requires follow-up","OK"))))))))))),"")</f>
        <v/>
      </c>
    </row>
    <row r="184">
      <c r="A184" s="38" t="n"/>
      <c r="B184" s="26">
        <f>IFERROR(IF(A184="","",VLOOKUP(WEEKDAY(A184,2),'Setup &amp; Instructions'!$G$4:$H$10,2,0)),"")</f>
        <v/>
      </c>
      <c r="C184" s="5" t="n"/>
      <c r="D184" s="27" t="n"/>
      <c r="E184" s="27" t="n"/>
      <c r="F184" s="27" t="n"/>
      <c r="G184" s="28" t="n"/>
      <c r="H184" s="28" t="n"/>
      <c r="I184" s="28" t="n"/>
      <c r="J184" s="28" t="n"/>
      <c r="K184" s="28" t="n"/>
      <c r="L184" s="28" t="n"/>
      <c r="M184" s="28" t="n"/>
      <c r="N184" s="28" t="n"/>
      <c r="O184" s="28" t="n"/>
      <c r="P184" s="28" t="n"/>
      <c r="Q184" s="29">
        <f>IFERROR(IF(A184="","",SUM(G184:O184)),"")</f>
        <v/>
      </c>
      <c r="R184" s="29">
        <f>IFERROR(IF(A184="","",Q184-P184),"")</f>
        <v/>
      </c>
      <c r="S184" s="28" t="n"/>
      <c r="T184" s="29">
        <f>IFERROR(IF(A184="","",R184-S184),"")</f>
        <v/>
      </c>
      <c r="U184" s="43">
        <f>IFERROR(IF(A184="","",T184/S184),"")</f>
        <v/>
      </c>
      <c r="V184" s="28" t="n"/>
      <c r="W184" s="29">
        <f>IFERROR(IF(A184="","",R184-V184),"")</f>
        <v/>
      </c>
      <c r="X184" s="43">
        <f>IFERROR(IF(A184="","",W184/V184),"")</f>
        <v/>
      </c>
      <c r="Y184" s="43">
        <f>IFERROR(IF(A184="","",E184/D184),"")</f>
        <v/>
      </c>
      <c r="Z184" s="29">
        <f>IFERROR(IF(A184="","",G184/E184),"")</f>
        <v/>
      </c>
      <c r="AA184" s="29">
        <f>IFERROR(IF(A184="","",G184/D184),"")</f>
        <v/>
      </c>
      <c r="AB184" s="29">
        <f>IFERROR(IF(A184="","",R184/D184),"")</f>
        <v/>
      </c>
      <c r="AC184" s="26">
        <f>IFERROR(IF(A184="","",IF(Y184&gt;='Setup &amp; Instructions'!$B$5,"On or Above Target","Below Target")),"")</f>
        <v/>
      </c>
      <c r="AD184" s="5" t="n"/>
      <c r="AE184" s="31" t="n"/>
      <c r="AF184" s="31" t="n"/>
      <c r="AG184" s="32">
        <f>IFERROR(IF(A184="","",IF(COUNTIF($A$4:$A$253,A184)&gt;1,"Duplicate date",IF(E184&gt;D184,"Rooms sold exceed available rooms",IF(D184&gt;'Setup &amp; Instructions'!$B$4,"Available rooms exceed property maximum",IF(R184&lt;0,"Net revenue is negative",IF(S184="","Missing budget revenue",IF(V184="","Missing prior-year revenue",IF(C184="","Missing reporting status",IF(AND(C184="Final",A184&gt;TODAY()),"Future date marked final",IF(P184&gt;Q184,"Discounts and refunds exceed gross revenue",IF(AND(C184="Open",TODAY()-A184&gt;'Setup &amp; Instructions'!$B$9),"Open report requires follow-up","OK"))))))))))),"")</f>
        <v/>
      </c>
    </row>
    <row r="185">
      <c r="A185" s="38" t="n"/>
      <c r="B185" s="26">
        <f>IFERROR(IF(A185="","",VLOOKUP(WEEKDAY(A185,2),'Setup &amp; Instructions'!$G$4:$H$10,2,0)),"")</f>
        <v/>
      </c>
      <c r="C185" s="5" t="n"/>
      <c r="D185" s="27" t="n"/>
      <c r="E185" s="27" t="n"/>
      <c r="F185" s="27" t="n"/>
      <c r="G185" s="28" t="n"/>
      <c r="H185" s="28" t="n"/>
      <c r="I185" s="28" t="n"/>
      <c r="J185" s="28" t="n"/>
      <c r="K185" s="28" t="n"/>
      <c r="L185" s="28" t="n"/>
      <c r="M185" s="28" t="n"/>
      <c r="N185" s="28" t="n"/>
      <c r="O185" s="28" t="n"/>
      <c r="P185" s="28" t="n"/>
      <c r="Q185" s="29">
        <f>IFERROR(IF(A185="","",SUM(G185:O185)),"")</f>
        <v/>
      </c>
      <c r="R185" s="29">
        <f>IFERROR(IF(A185="","",Q185-P185),"")</f>
        <v/>
      </c>
      <c r="S185" s="28" t="n"/>
      <c r="T185" s="29">
        <f>IFERROR(IF(A185="","",R185-S185),"")</f>
        <v/>
      </c>
      <c r="U185" s="43">
        <f>IFERROR(IF(A185="","",T185/S185),"")</f>
        <v/>
      </c>
      <c r="V185" s="28" t="n"/>
      <c r="W185" s="29">
        <f>IFERROR(IF(A185="","",R185-V185),"")</f>
        <v/>
      </c>
      <c r="X185" s="43">
        <f>IFERROR(IF(A185="","",W185/V185),"")</f>
        <v/>
      </c>
      <c r="Y185" s="43">
        <f>IFERROR(IF(A185="","",E185/D185),"")</f>
        <v/>
      </c>
      <c r="Z185" s="29">
        <f>IFERROR(IF(A185="","",G185/E185),"")</f>
        <v/>
      </c>
      <c r="AA185" s="29">
        <f>IFERROR(IF(A185="","",G185/D185),"")</f>
        <v/>
      </c>
      <c r="AB185" s="29">
        <f>IFERROR(IF(A185="","",R185/D185),"")</f>
        <v/>
      </c>
      <c r="AC185" s="26">
        <f>IFERROR(IF(A185="","",IF(Y185&gt;='Setup &amp; Instructions'!$B$5,"On or Above Target","Below Target")),"")</f>
        <v/>
      </c>
      <c r="AD185" s="5" t="n"/>
      <c r="AE185" s="31" t="n"/>
      <c r="AF185" s="31" t="n"/>
      <c r="AG185" s="32">
        <f>IFERROR(IF(A185="","",IF(COUNTIF($A$4:$A$253,A185)&gt;1,"Duplicate date",IF(E185&gt;D185,"Rooms sold exceed available rooms",IF(D185&gt;'Setup &amp; Instructions'!$B$4,"Available rooms exceed property maximum",IF(R185&lt;0,"Net revenue is negative",IF(S185="","Missing budget revenue",IF(V185="","Missing prior-year revenue",IF(C185="","Missing reporting status",IF(AND(C185="Final",A185&gt;TODAY()),"Future date marked final",IF(P185&gt;Q185,"Discounts and refunds exceed gross revenue",IF(AND(C185="Open",TODAY()-A185&gt;'Setup &amp; Instructions'!$B$9),"Open report requires follow-up","OK"))))))))))),"")</f>
        <v/>
      </c>
    </row>
    <row r="186">
      <c r="A186" s="38" t="n"/>
      <c r="B186" s="26">
        <f>IFERROR(IF(A186="","",VLOOKUP(WEEKDAY(A186,2),'Setup &amp; Instructions'!$G$4:$H$10,2,0)),"")</f>
        <v/>
      </c>
      <c r="C186" s="5" t="n"/>
      <c r="D186" s="27" t="n"/>
      <c r="E186" s="27" t="n"/>
      <c r="F186" s="27" t="n"/>
      <c r="G186" s="28" t="n"/>
      <c r="H186" s="28" t="n"/>
      <c r="I186" s="28" t="n"/>
      <c r="J186" s="28" t="n"/>
      <c r="K186" s="28" t="n"/>
      <c r="L186" s="28" t="n"/>
      <c r="M186" s="28" t="n"/>
      <c r="N186" s="28" t="n"/>
      <c r="O186" s="28" t="n"/>
      <c r="P186" s="28" t="n"/>
      <c r="Q186" s="29">
        <f>IFERROR(IF(A186="","",SUM(G186:O186)),"")</f>
        <v/>
      </c>
      <c r="R186" s="29">
        <f>IFERROR(IF(A186="","",Q186-P186),"")</f>
        <v/>
      </c>
      <c r="S186" s="28" t="n"/>
      <c r="T186" s="29">
        <f>IFERROR(IF(A186="","",R186-S186),"")</f>
        <v/>
      </c>
      <c r="U186" s="43">
        <f>IFERROR(IF(A186="","",T186/S186),"")</f>
        <v/>
      </c>
      <c r="V186" s="28" t="n"/>
      <c r="W186" s="29">
        <f>IFERROR(IF(A186="","",R186-V186),"")</f>
        <v/>
      </c>
      <c r="X186" s="43">
        <f>IFERROR(IF(A186="","",W186/V186),"")</f>
        <v/>
      </c>
      <c r="Y186" s="43">
        <f>IFERROR(IF(A186="","",E186/D186),"")</f>
        <v/>
      </c>
      <c r="Z186" s="29">
        <f>IFERROR(IF(A186="","",G186/E186),"")</f>
        <v/>
      </c>
      <c r="AA186" s="29">
        <f>IFERROR(IF(A186="","",G186/D186),"")</f>
        <v/>
      </c>
      <c r="AB186" s="29">
        <f>IFERROR(IF(A186="","",R186/D186),"")</f>
        <v/>
      </c>
      <c r="AC186" s="26">
        <f>IFERROR(IF(A186="","",IF(Y186&gt;='Setup &amp; Instructions'!$B$5,"On or Above Target","Below Target")),"")</f>
        <v/>
      </c>
      <c r="AD186" s="5" t="n"/>
      <c r="AE186" s="31" t="n"/>
      <c r="AF186" s="31" t="n"/>
      <c r="AG186" s="32">
        <f>IFERROR(IF(A186="","",IF(COUNTIF($A$4:$A$253,A186)&gt;1,"Duplicate date",IF(E186&gt;D186,"Rooms sold exceed available rooms",IF(D186&gt;'Setup &amp; Instructions'!$B$4,"Available rooms exceed property maximum",IF(R186&lt;0,"Net revenue is negative",IF(S186="","Missing budget revenue",IF(V186="","Missing prior-year revenue",IF(C186="","Missing reporting status",IF(AND(C186="Final",A186&gt;TODAY()),"Future date marked final",IF(P186&gt;Q186,"Discounts and refunds exceed gross revenue",IF(AND(C186="Open",TODAY()-A186&gt;'Setup &amp; Instructions'!$B$9),"Open report requires follow-up","OK"))))))))))),"")</f>
        <v/>
      </c>
    </row>
    <row r="187">
      <c r="A187" s="38" t="n"/>
      <c r="B187" s="26">
        <f>IFERROR(IF(A187="","",VLOOKUP(WEEKDAY(A187,2),'Setup &amp; Instructions'!$G$4:$H$10,2,0)),"")</f>
        <v/>
      </c>
      <c r="C187" s="5" t="n"/>
      <c r="D187" s="27" t="n"/>
      <c r="E187" s="27" t="n"/>
      <c r="F187" s="27" t="n"/>
      <c r="G187" s="28" t="n"/>
      <c r="H187" s="28" t="n"/>
      <c r="I187" s="28" t="n"/>
      <c r="J187" s="28" t="n"/>
      <c r="K187" s="28" t="n"/>
      <c r="L187" s="28" t="n"/>
      <c r="M187" s="28" t="n"/>
      <c r="N187" s="28" t="n"/>
      <c r="O187" s="28" t="n"/>
      <c r="P187" s="28" t="n"/>
      <c r="Q187" s="29">
        <f>IFERROR(IF(A187="","",SUM(G187:O187)),"")</f>
        <v/>
      </c>
      <c r="R187" s="29">
        <f>IFERROR(IF(A187="","",Q187-P187),"")</f>
        <v/>
      </c>
      <c r="S187" s="28" t="n"/>
      <c r="T187" s="29">
        <f>IFERROR(IF(A187="","",R187-S187),"")</f>
        <v/>
      </c>
      <c r="U187" s="43">
        <f>IFERROR(IF(A187="","",T187/S187),"")</f>
        <v/>
      </c>
      <c r="V187" s="28" t="n"/>
      <c r="W187" s="29">
        <f>IFERROR(IF(A187="","",R187-V187),"")</f>
        <v/>
      </c>
      <c r="X187" s="43">
        <f>IFERROR(IF(A187="","",W187/V187),"")</f>
        <v/>
      </c>
      <c r="Y187" s="43">
        <f>IFERROR(IF(A187="","",E187/D187),"")</f>
        <v/>
      </c>
      <c r="Z187" s="29">
        <f>IFERROR(IF(A187="","",G187/E187),"")</f>
        <v/>
      </c>
      <c r="AA187" s="29">
        <f>IFERROR(IF(A187="","",G187/D187),"")</f>
        <v/>
      </c>
      <c r="AB187" s="29">
        <f>IFERROR(IF(A187="","",R187/D187),"")</f>
        <v/>
      </c>
      <c r="AC187" s="26">
        <f>IFERROR(IF(A187="","",IF(Y187&gt;='Setup &amp; Instructions'!$B$5,"On or Above Target","Below Target")),"")</f>
        <v/>
      </c>
      <c r="AD187" s="5" t="n"/>
      <c r="AE187" s="31" t="n"/>
      <c r="AF187" s="31" t="n"/>
      <c r="AG187" s="32">
        <f>IFERROR(IF(A187="","",IF(COUNTIF($A$4:$A$253,A187)&gt;1,"Duplicate date",IF(E187&gt;D187,"Rooms sold exceed available rooms",IF(D187&gt;'Setup &amp; Instructions'!$B$4,"Available rooms exceed property maximum",IF(R187&lt;0,"Net revenue is negative",IF(S187="","Missing budget revenue",IF(V187="","Missing prior-year revenue",IF(C187="","Missing reporting status",IF(AND(C187="Final",A187&gt;TODAY()),"Future date marked final",IF(P187&gt;Q187,"Discounts and refunds exceed gross revenue",IF(AND(C187="Open",TODAY()-A187&gt;'Setup &amp; Instructions'!$B$9),"Open report requires follow-up","OK"))))))))))),"")</f>
        <v/>
      </c>
    </row>
    <row r="188">
      <c r="A188" s="38" t="n"/>
      <c r="B188" s="26">
        <f>IFERROR(IF(A188="","",VLOOKUP(WEEKDAY(A188,2),'Setup &amp; Instructions'!$G$4:$H$10,2,0)),"")</f>
        <v/>
      </c>
      <c r="C188" s="5" t="n"/>
      <c r="D188" s="27" t="n"/>
      <c r="E188" s="27" t="n"/>
      <c r="F188" s="27" t="n"/>
      <c r="G188" s="28" t="n"/>
      <c r="H188" s="28" t="n"/>
      <c r="I188" s="28" t="n"/>
      <c r="J188" s="28" t="n"/>
      <c r="K188" s="28" t="n"/>
      <c r="L188" s="28" t="n"/>
      <c r="M188" s="28" t="n"/>
      <c r="N188" s="28" t="n"/>
      <c r="O188" s="28" t="n"/>
      <c r="P188" s="28" t="n"/>
      <c r="Q188" s="29">
        <f>IFERROR(IF(A188="","",SUM(G188:O188)),"")</f>
        <v/>
      </c>
      <c r="R188" s="29">
        <f>IFERROR(IF(A188="","",Q188-P188),"")</f>
        <v/>
      </c>
      <c r="S188" s="28" t="n"/>
      <c r="T188" s="29">
        <f>IFERROR(IF(A188="","",R188-S188),"")</f>
        <v/>
      </c>
      <c r="U188" s="43">
        <f>IFERROR(IF(A188="","",T188/S188),"")</f>
        <v/>
      </c>
      <c r="V188" s="28" t="n"/>
      <c r="W188" s="29">
        <f>IFERROR(IF(A188="","",R188-V188),"")</f>
        <v/>
      </c>
      <c r="X188" s="43">
        <f>IFERROR(IF(A188="","",W188/V188),"")</f>
        <v/>
      </c>
      <c r="Y188" s="43">
        <f>IFERROR(IF(A188="","",E188/D188),"")</f>
        <v/>
      </c>
      <c r="Z188" s="29">
        <f>IFERROR(IF(A188="","",G188/E188),"")</f>
        <v/>
      </c>
      <c r="AA188" s="29">
        <f>IFERROR(IF(A188="","",G188/D188),"")</f>
        <v/>
      </c>
      <c r="AB188" s="29">
        <f>IFERROR(IF(A188="","",R188/D188),"")</f>
        <v/>
      </c>
      <c r="AC188" s="26">
        <f>IFERROR(IF(A188="","",IF(Y188&gt;='Setup &amp; Instructions'!$B$5,"On or Above Target","Below Target")),"")</f>
        <v/>
      </c>
      <c r="AD188" s="5" t="n"/>
      <c r="AE188" s="31" t="n"/>
      <c r="AF188" s="31" t="n"/>
      <c r="AG188" s="32">
        <f>IFERROR(IF(A188="","",IF(COUNTIF($A$4:$A$253,A188)&gt;1,"Duplicate date",IF(E188&gt;D188,"Rooms sold exceed available rooms",IF(D188&gt;'Setup &amp; Instructions'!$B$4,"Available rooms exceed property maximum",IF(R188&lt;0,"Net revenue is negative",IF(S188="","Missing budget revenue",IF(V188="","Missing prior-year revenue",IF(C188="","Missing reporting status",IF(AND(C188="Final",A188&gt;TODAY()),"Future date marked final",IF(P188&gt;Q188,"Discounts and refunds exceed gross revenue",IF(AND(C188="Open",TODAY()-A188&gt;'Setup &amp; Instructions'!$B$9),"Open report requires follow-up","OK"))))))))))),"")</f>
        <v/>
      </c>
    </row>
    <row r="189">
      <c r="A189" s="38" t="n"/>
      <c r="B189" s="26">
        <f>IFERROR(IF(A189="","",VLOOKUP(WEEKDAY(A189,2),'Setup &amp; Instructions'!$G$4:$H$10,2,0)),"")</f>
        <v/>
      </c>
      <c r="C189" s="5" t="n"/>
      <c r="D189" s="27" t="n"/>
      <c r="E189" s="27" t="n"/>
      <c r="F189" s="27" t="n"/>
      <c r="G189" s="28" t="n"/>
      <c r="H189" s="28" t="n"/>
      <c r="I189" s="28" t="n"/>
      <c r="J189" s="28" t="n"/>
      <c r="K189" s="28" t="n"/>
      <c r="L189" s="28" t="n"/>
      <c r="M189" s="28" t="n"/>
      <c r="N189" s="28" t="n"/>
      <c r="O189" s="28" t="n"/>
      <c r="P189" s="28" t="n"/>
      <c r="Q189" s="29">
        <f>IFERROR(IF(A189="","",SUM(G189:O189)),"")</f>
        <v/>
      </c>
      <c r="R189" s="29">
        <f>IFERROR(IF(A189="","",Q189-P189),"")</f>
        <v/>
      </c>
      <c r="S189" s="28" t="n"/>
      <c r="T189" s="29">
        <f>IFERROR(IF(A189="","",R189-S189),"")</f>
        <v/>
      </c>
      <c r="U189" s="43">
        <f>IFERROR(IF(A189="","",T189/S189),"")</f>
        <v/>
      </c>
      <c r="V189" s="28" t="n"/>
      <c r="W189" s="29">
        <f>IFERROR(IF(A189="","",R189-V189),"")</f>
        <v/>
      </c>
      <c r="X189" s="43">
        <f>IFERROR(IF(A189="","",W189/V189),"")</f>
        <v/>
      </c>
      <c r="Y189" s="43">
        <f>IFERROR(IF(A189="","",E189/D189),"")</f>
        <v/>
      </c>
      <c r="Z189" s="29">
        <f>IFERROR(IF(A189="","",G189/E189),"")</f>
        <v/>
      </c>
      <c r="AA189" s="29">
        <f>IFERROR(IF(A189="","",G189/D189),"")</f>
        <v/>
      </c>
      <c r="AB189" s="29">
        <f>IFERROR(IF(A189="","",R189/D189),"")</f>
        <v/>
      </c>
      <c r="AC189" s="26">
        <f>IFERROR(IF(A189="","",IF(Y189&gt;='Setup &amp; Instructions'!$B$5,"On or Above Target","Below Target")),"")</f>
        <v/>
      </c>
      <c r="AD189" s="5" t="n"/>
      <c r="AE189" s="31" t="n"/>
      <c r="AF189" s="31" t="n"/>
      <c r="AG189" s="32">
        <f>IFERROR(IF(A189="","",IF(COUNTIF($A$4:$A$253,A189)&gt;1,"Duplicate date",IF(E189&gt;D189,"Rooms sold exceed available rooms",IF(D189&gt;'Setup &amp; Instructions'!$B$4,"Available rooms exceed property maximum",IF(R189&lt;0,"Net revenue is negative",IF(S189="","Missing budget revenue",IF(V189="","Missing prior-year revenue",IF(C189="","Missing reporting status",IF(AND(C189="Final",A189&gt;TODAY()),"Future date marked final",IF(P189&gt;Q189,"Discounts and refunds exceed gross revenue",IF(AND(C189="Open",TODAY()-A189&gt;'Setup &amp; Instructions'!$B$9),"Open report requires follow-up","OK"))))))))))),"")</f>
        <v/>
      </c>
    </row>
    <row r="190">
      <c r="A190" s="38" t="n"/>
      <c r="B190" s="26">
        <f>IFERROR(IF(A190="","",VLOOKUP(WEEKDAY(A190,2),'Setup &amp; Instructions'!$G$4:$H$10,2,0)),"")</f>
        <v/>
      </c>
      <c r="C190" s="5" t="n"/>
      <c r="D190" s="27" t="n"/>
      <c r="E190" s="27" t="n"/>
      <c r="F190" s="27" t="n"/>
      <c r="G190" s="28" t="n"/>
      <c r="H190" s="28" t="n"/>
      <c r="I190" s="28" t="n"/>
      <c r="J190" s="28" t="n"/>
      <c r="K190" s="28" t="n"/>
      <c r="L190" s="28" t="n"/>
      <c r="M190" s="28" t="n"/>
      <c r="N190" s="28" t="n"/>
      <c r="O190" s="28" t="n"/>
      <c r="P190" s="28" t="n"/>
      <c r="Q190" s="29">
        <f>IFERROR(IF(A190="","",SUM(G190:O190)),"")</f>
        <v/>
      </c>
      <c r="R190" s="29">
        <f>IFERROR(IF(A190="","",Q190-P190),"")</f>
        <v/>
      </c>
      <c r="S190" s="28" t="n"/>
      <c r="T190" s="29">
        <f>IFERROR(IF(A190="","",R190-S190),"")</f>
        <v/>
      </c>
      <c r="U190" s="43">
        <f>IFERROR(IF(A190="","",T190/S190),"")</f>
        <v/>
      </c>
      <c r="V190" s="28" t="n"/>
      <c r="W190" s="29">
        <f>IFERROR(IF(A190="","",R190-V190),"")</f>
        <v/>
      </c>
      <c r="X190" s="43">
        <f>IFERROR(IF(A190="","",W190/V190),"")</f>
        <v/>
      </c>
      <c r="Y190" s="43">
        <f>IFERROR(IF(A190="","",E190/D190),"")</f>
        <v/>
      </c>
      <c r="Z190" s="29">
        <f>IFERROR(IF(A190="","",G190/E190),"")</f>
        <v/>
      </c>
      <c r="AA190" s="29">
        <f>IFERROR(IF(A190="","",G190/D190),"")</f>
        <v/>
      </c>
      <c r="AB190" s="29">
        <f>IFERROR(IF(A190="","",R190/D190),"")</f>
        <v/>
      </c>
      <c r="AC190" s="26">
        <f>IFERROR(IF(A190="","",IF(Y190&gt;='Setup &amp; Instructions'!$B$5,"On or Above Target","Below Target")),"")</f>
        <v/>
      </c>
      <c r="AD190" s="5" t="n"/>
      <c r="AE190" s="31" t="n"/>
      <c r="AF190" s="31" t="n"/>
      <c r="AG190" s="32">
        <f>IFERROR(IF(A190="","",IF(COUNTIF($A$4:$A$253,A190)&gt;1,"Duplicate date",IF(E190&gt;D190,"Rooms sold exceed available rooms",IF(D190&gt;'Setup &amp; Instructions'!$B$4,"Available rooms exceed property maximum",IF(R190&lt;0,"Net revenue is negative",IF(S190="","Missing budget revenue",IF(V190="","Missing prior-year revenue",IF(C190="","Missing reporting status",IF(AND(C190="Final",A190&gt;TODAY()),"Future date marked final",IF(P190&gt;Q190,"Discounts and refunds exceed gross revenue",IF(AND(C190="Open",TODAY()-A190&gt;'Setup &amp; Instructions'!$B$9),"Open report requires follow-up","OK"))))))))))),"")</f>
        <v/>
      </c>
    </row>
    <row r="191">
      <c r="A191" s="38" t="n"/>
      <c r="B191" s="26">
        <f>IFERROR(IF(A191="","",VLOOKUP(WEEKDAY(A191,2),'Setup &amp; Instructions'!$G$4:$H$10,2,0)),"")</f>
        <v/>
      </c>
      <c r="C191" s="5" t="n"/>
      <c r="D191" s="27" t="n"/>
      <c r="E191" s="27" t="n"/>
      <c r="F191" s="27" t="n"/>
      <c r="G191" s="28" t="n"/>
      <c r="H191" s="28" t="n"/>
      <c r="I191" s="28" t="n"/>
      <c r="J191" s="28" t="n"/>
      <c r="K191" s="28" t="n"/>
      <c r="L191" s="28" t="n"/>
      <c r="M191" s="28" t="n"/>
      <c r="N191" s="28" t="n"/>
      <c r="O191" s="28" t="n"/>
      <c r="P191" s="28" t="n"/>
      <c r="Q191" s="29">
        <f>IFERROR(IF(A191="","",SUM(G191:O191)),"")</f>
        <v/>
      </c>
      <c r="R191" s="29">
        <f>IFERROR(IF(A191="","",Q191-P191),"")</f>
        <v/>
      </c>
      <c r="S191" s="28" t="n"/>
      <c r="T191" s="29">
        <f>IFERROR(IF(A191="","",R191-S191),"")</f>
        <v/>
      </c>
      <c r="U191" s="43">
        <f>IFERROR(IF(A191="","",T191/S191),"")</f>
        <v/>
      </c>
      <c r="V191" s="28" t="n"/>
      <c r="W191" s="29">
        <f>IFERROR(IF(A191="","",R191-V191),"")</f>
        <v/>
      </c>
      <c r="X191" s="43">
        <f>IFERROR(IF(A191="","",W191/V191),"")</f>
        <v/>
      </c>
      <c r="Y191" s="43">
        <f>IFERROR(IF(A191="","",E191/D191),"")</f>
        <v/>
      </c>
      <c r="Z191" s="29">
        <f>IFERROR(IF(A191="","",G191/E191),"")</f>
        <v/>
      </c>
      <c r="AA191" s="29">
        <f>IFERROR(IF(A191="","",G191/D191),"")</f>
        <v/>
      </c>
      <c r="AB191" s="29">
        <f>IFERROR(IF(A191="","",R191/D191),"")</f>
        <v/>
      </c>
      <c r="AC191" s="26">
        <f>IFERROR(IF(A191="","",IF(Y191&gt;='Setup &amp; Instructions'!$B$5,"On or Above Target","Below Target")),"")</f>
        <v/>
      </c>
      <c r="AD191" s="5" t="n"/>
      <c r="AE191" s="31" t="n"/>
      <c r="AF191" s="31" t="n"/>
      <c r="AG191" s="32">
        <f>IFERROR(IF(A191="","",IF(COUNTIF($A$4:$A$253,A191)&gt;1,"Duplicate date",IF(E191&gt;D191,"Rooms sold exceed available rooms",IF(D191&gt;'Setup &amp; Instructions'!$B$4,"Available rooms exceed property maximum",IF(R191&lt;0,"Net revenue is negative",IF(S191="","Missing budget revenue",IF(V191="","Missing prior-year revenue",IF(C191="","Missing reporting status",IF(AND(C191="Final",A191&gt;TODAY()),"Future date marked final",IF(P191&gt;Q191,"Discounts and refunds exceed gross revenue",IF(AND(C191="Open",TODAY()-A191&gt;'Setup &amp; Instructions'!$B$9),"Open report requires follow-up","OK"))))))))))),"")</f>
        <v/>
      </c>
    </row>
    <row r="192">
      <c r="A192" s="38" t="n"/>
      <c r="B192" s="26">
        <f>IFERROR(IF(A192="","",VLOOKUP(WEEKDAY(A192,2),'Setup &amp; Instructions'!$G$4:$H$10,2,0)),"")</f>
        <v/>
      </c>
      <c r="C192" s="5" t="n"/>
      <c r="D192" s="27" t="n"/>
      <c r="E192" s="27" t="n"/>
      <c r="F192" s="27" t="n"/>
      <c r="G192" s="28" t="n"/>
      <c r="H192" s="28" t="n"/>
      <c r="I192" s="28" t="n"/>
      <c r="J192" s="28" t="n"/>
      <c r="K192" s="28" t="n"/>
      <c r="L192" s="28" t="n"/>
      <c r="M192" s="28" t="n"/>
      <c r="N192" s="28" t="n"/>
      <c r="O192" s="28" t="n"/>
      <c r="P192" s="28" t="n"/>
      <c r="Q192" s="29">
        <f>IFERROR(IF(A192="","",SUM(G192:O192)),"")</f>
        <v/>
      </c>
      <c r="R192" s="29">
        <f>IFERROR(IF(A192="","",Q192-P192),"")</f>
        <v/>
      </c>
      <c r="S192" s="28" t="n"/>
      <c r="T192" s="29">
        <f>IFERROR(IF(A192="","",R192-S192),"")</f>
        <v/>
      </c>
      <c r="U192" s="43">
        <f>IFERROR(IF(A192="","",T192/S192),"")</f>
        <v/>
      </c>
      <c r="V192" s="28" t="n"/>
      <c r="W192" s="29">
        <f>IFERROR(IF(A192="","",R192-V192),"")</f>
        <v/>
      </c>
      <c r="X192" s="43">
        <f>IFERROR(IF(A192="","",W192/V192),"")</f>
        <v/>
      </c>
      <c r="Y192" s="43">
        <f>IFERROR(IF(A192="","",E192/D192),"")</f>
        <v/>
      </c>
      <c r="Z192" s="29">
        <f>IFERROR(IF(A192="","",G192/E192),"")</f>
        <v/>
      </c>
      <c r="AA192" s="29">
        <f>IFERROR(IF(A192="","",G192/D192),"")</f>
        <v/>
      </c>
      <c r="AB192" s="29">
        <f>IFERROR(IF(A192="","",R192/D192),"")</f>
        <v/>
      </c>
      <c r="AC192" s="26">
        <f>IFERROR(IF(A192="","",IF(Y192&gt;='Setup &amp; Instructions'!$B$5,"On or Above Target","Below Target")),"")</f>
        <v/>
      </c>
      <c r="AD192" s="5" t="n"/>
      <c r="AE192" s="31" t="n"/>
      <c r="AF192" s="31" t="n"/>
      <c r="AG192" s="32">
        <f>IFERROR(IF(A192="","",IF(COUNTIF($A$4:$A$253,A192)&gt;1,"Duplicate date",IF(E192&gt;D192,"Rooms sold exceed available rooms",IF(D192&gt;'Setup &amp; Instructions'!$B$4,"Available rooms exceed property maximum",IF(R192&lt;0,"Net revenue is negative",IF(S192="","Missing budget revenue",IF(V192="","Missing prior-year revenue",IF(C192="","Missing reporting status",IF(AND(C192="Final",A192&gt;TODAY()),"Future date marked final",IF(P192&gt;Q192,"Discounts and refunds exceed gross revenue",IF(AND(C192="Open",TODAY()-A192&gt;'Setup &amp; Instructions'!$B$9),"Open report requires follow-up","OK"))))))))))),"")</f>
        <v/>
      </c>
    </row>
    <row r="193">
      <c r="A193" s="38" t="n"/>
      <c r="B193" s="26">
        <f>IFERROR(IF(A193="","",VLOOKUP(WEEKDAY(A193,2),'Setup &amp; Instructions'!$G$4:$H$10,2,0)),"")</f>
        <v/>
      </c>
      <c r="C193" s="5" t="n"/>
      <c r="D193" s="27" t="n"/>
      <c r="E193" s="27" t="n"/>
      <c r="F193" s="27" t="n"/>
      <c r="G193" s="28" t="n"/>
      <c r="H193" s="28" t="n"/>
      <c r="I193" s="28" t="n"/>
      <c r="J193" s="28" t="n"/>
      <c r="K193" s="28" t="n"/>
      <c r="L193" s="28" t="n"/>
      <c r="M193" s="28" t="n"/>
      <c r="N193" s="28" t="n"/>
      <c r="O193" s="28" t="n"/>
      <c r="P193" s="28" t="n"/>
      <c r="Q193" s="29">
        <f>IFERROR(IF(A193="","",SUM(G193:O193)),"")</f>
        <v/>
      </c>
      <c r="R193" s="29">
        <f>IFERROR(IF(A193="","",Q193-P193),"")</f>
        <v/>
      </c>
      <c r="S193" s="28" t="n"/>
      <c r="T193" s="29">
        <f>IFERROR(IF(A193="","",R193-S193),"")</f>
        <v/>
      </c>
      <c r="U193" s="43">
        <f>IFERROR(IF(A193="","",T193/S193),"")</f>
        <v/>
      </c>
      <c r="V193" s="28" t="n"/>
      <c r="W193" s="29">
        <f>IFERROR(IF(A193="","",R193-V193),"")</f>
        <v/>
      </c>
      <c r="X193" s="43">
        <f>IFERROR(IF(A193="","",W193/V193),"")</f>
        <v/>
      </c>
      <c r="Y193" s="43">
        <f>IFERROR(IF(A193="","",E193/D193),"")</f>
        <v/>
      </c>
      <c r="Z193" s="29">
        <f>IFERROR(IF(A193="","",G193/E193),"")</f>
        <v/>
      </c>
      <c r="AA193" s="29">
        <f>IFERROR(IF(A193="","",G193/D193),"")</f>
        <v/>
      </c>
      <c r="AB193" s="29">
        <f>IFERROR(IF(A193="","",R193/D193),"")</f>
        <v/>
      </c>
      <c r="AC193" s="26">
        <f>IFERROR(IF(A193="","",IF(Y193&gt;='Setup &amp; Instructions'!$B$5,"On or Above Target","Below Target")),"")</f>
        <v/>
      </c>
      <c r="AD193" s="5" t="n"/>
      <c r="AE193" s="31" t="n"/>
      <c r="AF193" s="31" t="n"/>
      <c r="AG193" s="32">
        <f>IFERROR(IF(A193="","",IF(COUNTIF($A$4:$A$253,A193)&gt;1,"Duplicate date",IF(E193&gt;D193,"Rooms sold exceed available rooms",IF(D193&gt;'Setup &amp; Instructions'!$B$4,"Available rooms exceed property maximum",IF(R193&lt;0,"Net revenue is negative",IF(S193="","Missing budget revenue",IF(V193="","Missing prior-year revenue",IF(C193="","Missing reporting status",IF(AND(C193="Final",A193&gt;TODAY()),"Future date marked final",IF(P193&gt;Q193,"Discounts and refunds exceed gross revenue",IF(AND(C193="Open",TODAY()-A193&gt;'Setup &amp; Instructions'!$B$9),"Open report requires follow-up","OK"))))))))))),"")</f>
        <v/>
      </c>
    </row>
    <row r="194">
      <c r="A194" s="38" t="n"/>
      <c r="B194" s="26">
        <f>IFERROR(IF(A194="","",VLOOKUP(WEEKDAY(A194,2),'Setup &amp; Instructions'!$G$4:$H$10,2,0)),"")</f>
        <v/>
      </c>
      <c r="C194" s="5" t="n"/>
      <c r="D194" s="27" t="n"/>
      <c r="E194" s="27" t="n"/>
      <c r="F194" s="27" t="n"/>
      <c r="G194" s="28" t="n"/>
      <c r="H194" s="28" t="n"/>
      <c r="I194" s="28" t="n"/>
      <c r="J194" s="28" t="n"/>
      <c r="K194" s="28" t="n"/>
      <c r="L194" s="28" t="n"/>
      <c r="M194" s="28" t="n"/>
      <c r="N194" s="28" t="n"/>
      <c r="O194" s="28" t="n"/>
      <c r="P194" s="28" t="n"/>
      <c r="Q194" s="29">
        <f>IFERROR(IF(A194="","",SUM(G194:O194)),"")</f>
        <v/>
      </c>
      <c r="R194" s="29">
        <f>IFERROR(IF(A194="","",Q194-P194),"")</f>
        <v/>
      </c>
      <c r="S194" s="28" t="n"/>
      <c r="T194" s="29">
        <f>IFERROR(IF(A194="","",R194-S194),"")</f>
        <v/>
      </c>
      <c r="U194" s="43">
        <f>IFERROR(IF(A194="","",T194/S194),"")</f>
        <v/>
      </c>
      <c r="V194" s="28" t="n"/>
      <c r="W194" s="29">
        <f>IFERROR(IF(A194="","",R194-V194),"")</f>
        <v/>
      </c>
      <c r="X194" s="43">
        <f>IFERROR(IF(A194="","",W194/V194),"")</f>
        <v/>
      </c>
      <c r="Y194" s="43">
        <f>IFERROR(IF(A194="","",E194/D194),"")</f>
        <v/>
      </c>
      <c r="Z194" s="29">
        <f>IFERROR(IF(A194="","",G194/E194),"")</f>
        <v/>
      </c>
      <c r="AA194" s="29">
        <f>IFERROR(IF(A194="","",G194/D194),"")</f>
        <v/>
      </c>
      <c r="AB194" s="29">
        <f>IFERROR(IF(A194="","",R194/D194),"")</f>
        <v/>
      </c>
      <c r="AC194" s="26">
        <f>IFERROR(IF(A194="","",IF(Y194&gt;='Setup &amp; Instructions'!$B$5,"On or Above Target","Below Target")),"")</f>
        <v/>
      </c>
      <c r="AD194" s="5" t="n"/>
      <c r="AE194" s="31" t="n"/>
      <c r="AF194" s="31" t="n"/>
      <c r="AG194" s="32">
        <f>IFERROR(IF(A194="","",IF(COUNTIF($A$4:$A$253,A194)&gt;1,"Duplicate date",IF(E194&gt;D194,"Rooms sold exceed available rooms",IF(D194&gt;'Setup &amp; Instructions'!$B$4,"Available rooms exceed property maximum",IF(R194&lt;0,"Net revenue is negative",IF(S194="","Missing budget revenue",IF(V194="","Missing prior-year revenue",IF(C194="","Missing reporting status",IF(AND(C194="Final",A194&gt;TODAY()),"Future date marked final",IF(P194&gt;Q194,"Discounts and refunds exceed gross revenue",IF(AND(C194="Open",TODAY()-A194&gt;'Setup &amp; Instructions'!$B$9),"Open report requires follow-up","OK"))))))))))),"")</f>
        <v/>
      </c>
    </row>
    <row r="195">
      <c r="A195" s="38" t="n"/>
      <c r="B195" s="26">
        <f>IFERROR(IF(A195="","",VLOOKUP(WEEKDAY(A195,2),'Setup &amp; Instructions'!$G$4:$H$10,2,0)),"")</f>
        <v/>
      </c>
      <c r="C195" s="5" t="n"/>
      <c r="D195" s="27" t="n"/>
      <c r="E195" s="27" t="n"/>
      <c r="F195" s="27" t="n"/>
      <c r="G195" s="28" t="n"/>
      <c r="H195" s="28" t="n"/>
      <c r="I195" s="28" t="n"/>
      <c r="J195" s="28" t="n"/>
      <c r="K195" s="28" t="n"/>
      <c r="L195" s="28" t="n"/>
      <c r="M195" s="28" t="n"/>
      <c r="N195" s="28" t="n"/>
      <c r="O195" s="28" t="n"/>
      <c r="P195" s="28" t="n"/>
      <c r="Q195" s="29">
        <f>IFERROR(IF(A195="","",SUM(G195:O195)),"")</f>
        <v/>
      </c>
      <c r="R195" s="29">
        <f>IFERROR(IF(A195="","",Q195-P195),"")</f>
        <v/>
      </c>
      <c r="S195" s="28" t="n"/>
      <c r="T195" s="29">
        <f>IFERROR(IF(A195="","",R195-S195),"")</f>
        <v/>
      </c>
      <c r="U195" s="43">
        <f>IFERROR(IF(A195="","",T195/S195),"")</f>
        <v/>
      </c>
      <c r="V195" s="28" t="n"/>
      <c r="W195" s="29">
        <f>IFERROR(IF(A195="","",R195-V195),"")</f>
        <v/>
      </c>
      <c r="X195" s="43">
        <f>IFERROR(IF(A195="","",W195/V195),"")</f>
        <v/>
      </c>
      <c r="Y195" s="43">
        <f>IFERROR(IF(A195="","",E195/D195),"")</f>
        <v/>
      </c>
      <c r="Z195" s="29">
        <f>IFERROR(IF(A195="","",G195/E195),"")</f>
        <v/>
      </c>
      <c r="AA195" s="29">
        <f>IFERROR(IF(A195="","",G195/D195),"")</f>
        <v/>
      </c>
      <c r="AB195" s="29">
        <f>IFERROR(IF(A195="","",R195/D195),"")</f>
        <v/>
      </c>
      <c r="AC195" s="26">
        <f>IFERROR(IF(A195="","",IF(Y195&gt;='Setup &amp; Instructions'!$B$5,"On or Above Target","Below Target")),"")</f>
        <v/>
      </c>
      <c r="AD195" s="5" t="n"/>
      <c r="AE195" s="31" t="n"/>
      <c r="AF195" s="31" t="n"/>
      <c r="AG195" s="32">
        <f>IFERROR(IF(A195="","",IF(COUNTIF($A$4:$A$253,A195)&gt;1,"Duplicate date",IF(E195&gt;D195,"Rooms sold exceed available rooms",IF(D195&gt;'Setup &amp; Instructions'!$B$4,"Available rooms exceed property maximum",IF(R195&lt;0,"Net revenue is negative",IF(S195="","Missing budget revenue",IF(V195="","Missing prior-year revenue",IF(C195="","Missing reporting status",IF(AND(C195="Final",A195&gt;TODAY()),"Future date marked final",IF(P195&gt;Q195,"Discounts and refunds exceed gross revenue",IF(AND(C195="Open",TODAY()-A195&gt;'Setup &amp; Instructions'!$B$9),"Open report requires follow-up","OK"))))))))))),"")</f>
        <v/>
      </c>
    </row>
    <row r="196">
      <c r="A196" s="38" t="n"/>
      <c r="B196" s="26">
        <f>IFERROR(IF(A196="","",VLOOKUP(WEEKDAY(A196,2),'Setup &amp; Instructions'!$G$4:$H$10,2,0)),"")</f>
        <v/>
      </c>
      <c r="C196" s="5" t="n"/>
      <c r="D196" s="27" t="n"/>
      <c r="E196" s="27" t="n"/>
      <c r="F196" s="27" t="n"/>
      <c r="G196" s="28" t="n"/>
      <c r="H196" s="28" t="n"/>
      <c r="I196" s="28" t="n"/>
      <c r="J196" s="28" t="n"/>
      <c r="K196" s="28" t="n"/>
      <c r="L196" s="28" t="n"/>
      <c r="M196" s="28" t="n"/>
      <c r="N196" s="28" t="n"/>
      <c r="O196" s="28" t="n"/>
      <c r="P196" s="28" t="n"/>
      <c r="Q196" s="29">
        <f>IFERROR(IF(A196="","",SUM(G196:O196)),"")</f>
        <v/>
      </c>
      <c r="R196" s="29">
        <f>IFERROR(IF(A196="","",Q196-P196),"")</f>
        <v/>
      </c>
      <c r="S196" s="28" t="n"/>
      <c r="T196" s="29">
        <f>IFERROR(IF(A196="","",R196-S196),"")</f>
        <v/>
      </c>
      <c r="U196" s="43">
        <f>IFERROR(IF(A196="","",T196/S196),"")</f>
        <v/>
      </c>
      <c r="V196" s="28" t="n"/>
      <c r="W196" s="29">
        <f>IFERROR(IF(A196="","",R196-V196),"")</f>
        <v/>
      </c>
      <c r="X196" s="43">
        <f>IFERROR(IF(A196="","",W196/V196),"")</f>
        <v/>
      </c>
      <c r="Y196" s="43">
        <f>IFERROR(IF(A196="","",E196/D196),"")</f>
        <v/>
      </c>
      <c r="Z196" s="29">
        <f>IFERROR(IF(A196="","",G196/E196),"")</f>
        <v/>
      </c>
      <c r="AA196" s="29">
        <f>IFERROR(IF(A196="","",G196/D196),"")</f>
        <v/>
      </c>
      <c r="AB196" s="29">
        <f>IFERROR(IF(A196="","",R196/D196),"")</f>
        <v/>
      </c>
      <c r="AC196" s="26">
        <f>IFERROR(IF(A196="","",IF(Y196&gt;='Setup &amp; Instructions'!$B$5,"On or Above Target","Below Target")),"")</f>
        <v/>
      </c>
      <c r="AD196" s="5" t="n"/>
      <c r="AE196" s="31" t="n"/>
      <c r="AF196" s="31" t="n"/>
      <c r="AG196" s="32">
        <f>IFERROR(IF(A196="","",IF(COUNTIF($A$4:$A$253,A196)&gt;1,"Duplicate date",IF(E196&gt;D196,"Rooms sold exceed available rooms",IF(D196&gt;'Setup &amp; Instructions'!$B$4,"Available rooms exceed property maximum",IF(R196&lt;0,"Net revenue is negative",IF(S196="","Missing budget revenue",IF(V196="","Missing prior-year revenue",IF(C196="","Missing reporting status",IF(AND(C196="Final",A196&gt;TODAY()),"Future date marked final",IF(P196&gt;Q196,"Discounts and refunds exceed gross revenue",IF(AND(C196="Open",TODAY()-A196&gt;'Setup &amp; Instructions'!$B$9),"Open report requires follow-up","OK"))))))))))),"")</f>
        <v/>
      </c>
    </row>
    <row r="197">
      <c r="A197" s="38" t="n"/>
      <c r="B197" s="26">
        <f>IFERROR(IF(A197="","",VLOOKUP(WEEKDAY(A197,2),'Setup &amp; Instructions'!$G$4:$H$10,2,0)),"")</f>
        <v/>
      </c>
      <c r="C197" s="5" t="n"/>
      <c r="D197" s="27" t="n"/>
      <c r="E197" s="27" t="n"/>
      <c r="F197" s="27" t="n"/>
      <c r="G197" s="28" t="n"/>
      <c r="H197" s="28" t="n"/>
      <c r="I197" s="28" t="n"/>
      <c r="J197" s="28" t="n"/>
      <c r="K197" s="28" t="n"/>
      <c r="L197" s="28" t="n"/>
      <c r="M197" s="28" t="n"/>
      <c r="N197" s="28" t="n"/>
      <c r="O197" s="28" t="n"/>
      <c r="P197" s="28" t="n"/>
      <c r="Q197" s="29">
        <f>IFERROR(IF(A197="","",SUM(G197:O197)),"")</f>
        <v/>
      </c>
      <c r="R197" s="29">
        <f>IFERROR(IF(A197="","",Q197-P197),"")</f>
        <v/>
      </c>
      <c r="S197" s="28" t="n"/>
      <c r="T197" s="29">
        <f>IFERROR(IF(A197="","",R197-S197),"")</f>
        <v/>
      </c>
      <c r="U197" s="43">
        <f>IFERROR(IF(A197="","",T197/S197),"")</f>
        <v/>
      </c>
      <c r="V197" s="28" t="n"/>
      <c r="W197" s="29">
        <f>IFERROR(IF(A197="","",R197-V197),"")</f>
        <v/>
      </c>
      <c r="X197" s="43">
        <f>IFERROR(IF(A197="","",W197/V197),"")</f>
        <v/>
      </c>
      <c r="Y197" s="43">
        <f>IFERROR(IF(A197="","",E197/D197),"")</f>
        <v/>
      </c>
      <c r="Z197" s="29">
        <f>IFERROR(IF(A197="","",G197/E197),"")</f>
        <v/>
      </c>
      <c r="AA197" s="29">
        <f>IFERROR(IF(A197="","",G197/D197),"")</f>
        <v/>
      </c>
      <c r="AB197" s="29">
        <f>IFERROR(IF(A197="","",R197/D197),"")</f>
        <v/>
      </c>
      <c r="AC197" s="26">
        <f>IFERROR(IF(A197="","",IF(Y197&gt;='Setup &amp; Instructions'!$B$5,"On or Above Target","Below Target")),"")</f>
        <v/>
      </c>
      <c r="AD197" s="5" t="n"/>
      <c r="AE197" s="31" t="n"/>
      <c r="AF197" s="31" t="n"/>
      <c r="AG197" s="32">
        <f>IFERROR(IF(A197="","",IF(COUNTIF($A$4:$A$253,A197)&gt;1,"Duplicate date",IF(E197&gt;D197,"Rooms sold exceed available rooms",IF(D197&gt;'Setup &amp; Instructions'!$B$4,"Available rooms exceed property maximum",IF(R197&lt;0,"Net revenue is negative",IF(S197="","Missing budget revenue",IF(V197="","Missing prior-year revenue",IF(C197="","Missing reporting status",IF(AND(C197="Final",A197&gt;TODAY()),"Future date marked final",IF(P197&gt;Q197,"Discounts and refunds exceed gross revenue",IF(AND(C197="Open",TODAY()-A197&gt;'Setup &amp; Instructions'!$B$9),"Open report requires follow-up","OK"))))))))))),"")</f>
        <v/>
      </c>
    </row>
    <row r="198">
      <c r="A198" s="38" t="n"/>
      <c r="B198" s="26">
        <f>IFERROR(IF(A198="","",VLOOKUP(WEEKDAY(A198,2),'Setup &amp; Instructions'!$G$4:$H$10,2,0)),"")</f>
        <v/>
      </c>
      <c r="C198" s="5" t="n"/>
      <c r="D198" s="27" t="n"/>
      <c r="E198" s="27" t="n"/>
      <c r="F198" s="27" t="n"/>
      <c r="G198" s="28" t="n"/>
      <c r="H198" s="28" t="n"/>
      <c r="I198" s="28" t="n"/>
      <c r="J198" s="28" t="n"/>
      <c r="K198" s="28" t="n"/>
      <c r="L198" s="28" t="n"/>
      <c r="M198" s="28" t="n"/>
      <c r="N198" s="28" t="n"/>
      <c r="O198" s="28" t="n"/>
      <c r="P198" s="28" t="n"/>
      <c r="Q198" s="29">
        <f>IFERROR(IF(A198="","",SUM(G198:O198)),"")</f>
        <v/>
      </c>
      <c r="R198" s="29">
        <f>IFERROR(IF(A198="","",Q198-P198),"")</f>
        <v/>
      </c>
      <c r="S198" s="28" t="n"/>
      <c r="T198" s="29">
        <f>IFERROR(IF(A198="","",R198-S198),"")</f>
        <v/>
      </c>
      <c r="U198" s="43">
        <f>IFERROR(IF(A198="","",T198/S198),"")</f>
        <v/>
      </c>
      <c r="V198" s="28" t="n"/>
      <c r="W198" s="29">
        <f>IFERROR(IF(A198="","",R198-V198),"")</f>
        <v/>
      </c>
      <c r="X198" s="43">
        <f>IFERROR(IF(A198="","",W198/V198),"")</f>
        <v/>
      </c>
      <c r="Y198" s="43">
        <f>IFERROR(IF(A198="","",E198/D198),"")</f>
        <v/>
      </c>
      <c r="Z198" s="29">
        <f>IFERROR(IF(A198="","",G198/E198),"")</f>
        <v/>
      </c>
      <c r="AA198" s="29">
        <f>IFERROR(IF(A198="","",G198/D198),"")</f>
        <v/>
      </c>
      <c r="AB198" s="29">
        <f>IFERROR(IF(A198="","",R198/D198),"")</f>
        <v/>
      </c>
      <c r="AC198" s="26">
        <f>IFERROR(IF(A198="","",IF(Y198&gt;='Setup &amp; Instructions'!$B$5,"On or Above Target","Below Target")),"")</f>
        <v/>
      </c>
      <c r="AD198" s="5" t="n"/>
      <c r="AE198" s="31" t="n"/>
      <c r="AF198" s="31" t="n"/>
      <c r="AG198" s="32">
        <f>IFERROR(IF(A198="","",IF(COUNTIF($A$4:$A$253,A198)&gt;1,"Duplicate date",IF(E198&gt;D198,"Rooms sold exceed available rooms",IF(D198&gt;'Setup &amp; Instructions'!$B$4,"Available rooms exceed property maximum",IF(R198&lt;0,"Net revenue is negative",IF(S198="","Missing budget revenue",IF(V198="","Missing prior-year revenue",IF(C198="","Missing reporting status",IF(AND(C198="Final",A198&gt;TODAY()),"Future date marked final",IF(P198&gt;Q198,"Discounts and refunds exceed gross revenue",IF(AND(C198="Open",TODAY()-A198&gt;'Setup &amp; Instructions'!$B$9),"Open report requires follow-up","OK"))))))))))),"")</f>
        <v/>
      </c>
    </row>
    <row r="199">
      <c r="A199" s="38" t="n"/>
      <c r="B199" s="26">
        <f>IFERROR(IF(A199="","",VLOOKUP(WEEKDAY(A199,2),'Setup &amp; Instructions'!$G$4:$H$10,2,0)),"")</f>
        <v/>
      </c>
      <c r="C199" s="5" t="n"/>
      <c r="D199" s="27" t="n"/>
      <c r="E199" s="27" t="n"/>
      <c r="F199" s="27" t="n"/>
      <c r="G199" s="28" t="n"/>
      <c r="H199" s="28" t="n"/>
      <c r="I199" s="28" t="n"/>
      <c r="J199" s="28" t="n"/>
      <c r="K199" s="28" t="n"/>
      <c r="L199" s="28" t="n"/>
      <c r="M199" s="28" t="n"/>
      <c r="N199" s="28" t="n"/>
      <c r="O199" s="28" t="n"/>
      <c r="P199" s="28" t="n"/>
      <c r="Q199" s="29">
        <f>IFERROR(IF(A199="","",SUM(G199:O199)),"")</f>
        <v/>
      </c>
      <c r="R199" s="29">
        <f>IFERROR(IF(A199="","",Q199-P199),"")</f>
        <v/>
      </c>
      <c r="S199" s="28" t="n"/>
      <c r="T199" s="29">
        <f>IFERROR(IF(A199="","",R199-S199),"")</f>
        <v/>
      </c>
      <c r="U199" s="43">
        <f>IFERROR(IF(A199="","",T199/S199),"")</f>
        <v/>
      </c>
      <c r="V199" s="28" t="n"/>
      <c r="W199" s="29">
        <f>IFERROR(IF(A199="","",R199-V199),"")</f>
        <v/>
      </c>
      <c r="X199" s="43">
        <f>IFERROR(IF(A199="","",W199/V199),"")</f>
        <v/>
      </c>
      <c r="Y199" s="43">
        <f>IFERROR(IF(A199="","",E199/D199),"")</f>
        <v/>
      </c>
      <c r="Z199" s="29">
        <f>IFERROR(IF(A199="","",G199/E199),"")</f>
        <v/>
      </c>
      <c r="AA199" s="29">
        <f>IFERROR(IF(A199="","",G199/D199),"")</f>
        <v/>
      </c>
      <c r="AB199" s="29">
        <f>IFERROR(IF(A199="","",R199/D199),"")</f>
        <v/>
      </c>
      <c r="AC199" s="26">
        <f>IFERROR(IF(A199="","",IF(Y199&gt;='Setup &amp; Instructions'!$B$5,"On or Above Target","Below Target")),"")</f>
        <v/>
      </c>
      <c r="AD199" s="5" t="n"/>
      <c r="AE199" s="31" t="n"/>
      <c r="AF199" s="31" t="n"/>
      <c r="AG199" s="32">
        <f>IFERROR(IF(A199="","",IF(COUNTIF($A$4:$A$253,A199)&gt;1,"Duplicate date",IF(E199&gt;D199,"Rooms sold exceed available rooms",IF(D199&gt;'Setup &amp; Instructions'!$B$4,"Available rooms exceed property maximum",IF(R199&lt;0,"Net revenue is negative",IF(S199="","Missing budget revenue",IF(V199="","Missing prior-year revenue",IF(C199="","Missing reporting status",IF(AND(C199="Final",A199&gt;TODAY()),"Future date marked final",IF(P199&gt;Q199,"Discounts and refunds exceed gross revenue",IF(AND(C199="Open",TODAY()-A199&gt;'Setup &amp; Instructions'!$B$9),"Open report requires follow-up","OK"))))))))))),"")</f>
        <v/>
      </c>
    </row>
    <row r="200">
      <c r="A200" s="38" t="n"/>
      <c r="B200" s="26">
        <f>IFERROR(IF(A200="","",VLOOKUP(WEEKDAY(A200,2),'Setup &amp; Instructions'!$G$4:$H$10,2,0)),"")</f>
        <v/>
      </c>
      <c r="C200" s="5" t="n"/>
      <c r="D200" s="27" t="n"/>
      <c r="E200" s="27" t="n"/>
      <c r="F200" s="27" t="n"/>
      <c r="G200" s="28" t="n"/>
      <c r="H200" s="28" t="n"/>
      <c r="I200" s="28" t="n"/>
      <c r="J200" s="28" t="n"/>
      <c r="K200" s="28" t="n"/>
      <c r="L200" s="28" t="n"/>
      <c r="M200" s="28" t="n"/>
      <c r="N200" s="28" t="n"/>
      <c r="O200" s="28" t="n"/>
      <c r="P200" s="28" t="n"/>
      <c r="Q200" s="29">
        <f>IFERROR(IF(A200="","",SUM(G200:O200)),"")</f>
        <v/>
      </c>
      <c r="R200" s="29">
        <f>IFERROR(IF(A200="","",Q200-P200),"")</f>
        <v/>
      </c>
      <c r="S200" s="28" t="n"/>
      <c r="T200" s="29">
        <f>IFERROR(IF(A200="","",R200-S200),"")</f>
        <v/>
      </c>
      <c r="U200" s="43">
        <f>IFERROR(IF(A200="","",T200/S200),"")</f>
        <v/>
      </c>
      <c r="V200" s="28" t="n"/>
      <c r="W200" s="29">
        <f>IFERROR(IF(A200="","",R200-V200),"")</f>
        <v/>
      </c>
      <c r="X200" s="43">
        <f>IFERROR(IF(A200="","",W200/V200),"")</f>
        <v/>
      </c>
      <c r="Y200" s="43">
        <f>IFERROR(IF(A200="","",E200/D200),"")</f>
        <v/>
      </c>
      <c r="Z200" s="29">
        <f>IFERROR(IF(A200="","",G200/E200),"")</f>
        <v/>
      </c>
      <c r="AA200" s="29">
        <f>IFERROR(IF(A200="","",G200/D200),"")</f>
        <v/>
      </c>
      <c r="AB200" s="29">
        <f>IFERROR(IF(A200="","",R200/D200),"")</f>
        <v/>
      </c>
      <c r="AC200" s="26">
        <f>IFERROR(IF(A200="","",IF(Y200&gt;='Setup &amp; Instructions'!$B$5,"On or Above Target","Below Target")),"")</f>
        <v/>
      </c>
      <c r="AD200" s="5" t="n"/>
      <c r="AE200" s="31" t="n"/>
      <c r="AF200" s="31" t="n"/>
      <c r="AG200" s="32">
        <f>IFERROR(IF(A200="","",IF(COUNTIF($A$4:$A$253,A200)&gt;1,"Duplicate date",IF(E200&gt;D200,"Rooms sold exceed available rooms",IF(D200&gt;'Setup &amp; Instructions'!$B$4,"Available rooms exceed property maximum",IF(R200&lt;0,"Net revenue is negative",IF(S200="","Missing budget revenue",IF(V200="","Missing prior-year revenue",IF(C200="","Missing reporting status",IF(AND(C200="Final",A200&gt;TODAY()),"Future date marked final",IF(P200&gt;Q200,"Discounts and refunds exceed gross revenue",IF(AND(C200="Open",TODAY()-A200&gt;'Setup &amp; Instructions'!$B$9),"Open report requires follow-up","OK"))))))))))),"")</f>
        <v/>
      </c>
    </row>
    <row r="201">
      <c r="A201" s="38" t="n"/>
      <c r="B201" s="26">
        <f>IFERROR(IF(A201="","",VLOOKUP(WEEKDAY(A201,2),'Setup &amp; Instructions'!$G$4:$H$10,2,0)),"")</f>
        <v/>
      </c>
      <c r="C201" s="5" t="n"/>
      <c r="D201" s="27" t="n"/>
      <c r="E201" s="27" t="n"/>
      <c r="F201" s="27" t="n"/>
      <c r="G201" s="28" t="n"/>
      <c r="H201" s="28" t="n"/>
      <c r="I201" s="28" t="n"/>
      <c r="J201" s="28" t="n"/>
      <c r="K201" s="28" t="n"/>
      <c r="L201" s="28" t="n"/>
      <c r="M201" s="28" t="n"/>
      <c r="N201" s="28" t="n"/>
      <c r="O201" s="28" t="n"/>
      <c r="P201" s="28" t="n"/>
      <c r="Q201" s="29">
        <f>IFERROR(IF(A201="","",SUM(G201:O201)),"")</f>
        <v/>
      </c>
      <c r="R201" s="29">
        <f>IFERROR(IF(A201="","",Q201-P201),"")</f>
        <v/>
      </c>
      <c r="S201" s="28" t="n"/>
      <c r="T201" s="29">
        <f>IFERROR(IF(A201="","",R201-S201),"")</f>
        <v/>
      </c>
      <c r="U201" s="43">
        <f>IFERROR(IF(A201="","",T201/S201),"")</f>
        <v/>
      </c>
      <c r="V201" s="28" t="n"/>
      <c r="W201" s="29">
        <f>IFERROR(IF(A201="","",R201-V201),"")</f>
        <v/>
      </c>
      <c r="X201" s="43">
        <f>IFERROR(IF(A201="","",W201/V201),"")</f>
        <v/>
      </c>
      <c r="Y201" s="43">
        <f>IFERROR(IF(A201="","",E201/D201),"")</f>
        <v/>
      </c>
      <c r="Z201" s="29">
        <f>IFERROR(IF(A201="","",G201/E201),"")</f>
        <v/>
      </c>
      <c r="AA201" s="29">
        <f>IFERROR(IF(A201="","",G201/D201),"")</f>
        <v/>
      </c>
      <c r="AB201" s="29">
        <f>IFERROR(IF(A201="","",R201/D201),"")</f>
        <v/>
      </c>
      <c r="AC201" s="26">
        <f>IFERROR(IF(A201="","",IF(Y201&gt;='Setup &amp; Instructions'!$B$5,"On or Above Target","Below Target")),"")</f>
        <v/>
      </c>
      <c r="AD201" s="5" t="n"/>
      <c r="AE201" s="31" t="n"/>
      <c r="AF201" s="31" t="n"/>
      <c r="AG201" s="32">
        <f>IFERROR(IF(A201="","",IF(COUNTIF($A$4:$A$253,A201)&gt;1,"Duplicate date",IF(E201&gt;D201,"Rooms sold exceed available rooms",IF(D201&gt;'Setup &amp; Instructions'!$B$4,"Available rooms exceed property maximum",IF(R201&lt;0,"Net revenue is negative",IF(S201="","Missing budget revenue",IF(V201="","Missing prior-year revenue",IF(C201="","Missing reporting status",IF(AND(C201="Final",A201&gt;TODAY()),"Future date marked final",IF(P201&gt;Q201,"Discounts and refunds exceed gross revenue",IF(AND(C201="Open",TODAY()-A201&gt;'Setup &amp; Instructions'!$B$9),"Open report requires follow-up","OK"))))))))))),"")</f>
        <v/>
      </c>
    </row>
    <row r="202">
      <c r="A202" s="38" t="n"/>
      <c r="B202" s="26">
        <f>IFERROR(IF(A202="","",VLOOKUP(WEEKDAY(A202,2),'Setup &amp; Instructions'!$G$4:$H$10,2,0)),"")</f>
        <v/>
      </c>
      <c r="C202" s="5" t="n"/>
      <c r="D202" s="27" t="n"/>
      <c r="E202" s="27" t="n"/>
      <c r="F202" s="27" t="n"/>
      <c r="G202" s="28" t="n"/>
      <c r="H202" s="28" t="n"/>
      <c r="I202" s="28" t="n"/>
      <c r="J202" s="28" t="n"/>
      <c r="K202" s="28" t="n"/>
      <c r="L202" s="28" t="n"/>
      <c r="M202" s="28" t="n"/>
      <c r="N202" s="28" t="n"/>
      <c r="O202" s="28" t="n"/>
      <c r="P202" s="28" t="n"/>
      <c r="Q202" s="29">
        <f>IFERROR(IF(A202="","",SUM(G202:O202)),"")</f>
        <v/>
      </c>
      <c r="R202" s="29">
        <f>IFERROR(IF(A202="","",Q202-P202),"")</f>
        <v/>
      </c>
      <c r="S202" s="28" t="n"/>
      <c r="T202" s="29">
        <f>IFERROR(IF(A202="","",R202-S202),"")</f>
        <v/>
      </c>
      <c r="U202" s="43">
        <f>IFERROR(IF(A202="","",T202/S202),"")</f>
        <v/>
      </c>
      <c r="V202" s="28" t="n"/>
      <c r="W202" s="29">
        <f>IFERROR(IF(A202="","",R202-V202),"")</f>
        <v/>
      </c>
      <c r="X202" s="43">
        <f>IFERROR(IF(A202="","",W202/V202),"")</f>
        <v/>
      </c>
      <c r="Y202" s="43">
        <f>IFERROR(IF(A202="","",E202/D202),"")</f>
        <v/>
      </c>
      <c r="Z202" s="29">
        <f>IFERROR(IF(A202="","",G202/E202),"")</f>
        <v/>
      </c>
      <c r="AA202" s="29">
        <f>IFERROR(IF(A202="","",G202/D202),"")</f>
        <v/>
      </c>
      <c r="AB202" s="29">
        <f>IFERROR(IF(A202="","",R202/D202),"")</f>
        <v/>
      </c>
      <c r="AC202" s="26">
        <f>IFERROR(IF(A202="","",IF(Y202&gt;='Setup &amp; Instructions'!$B$5,"On or Above Target","Below Target")),"")</f>
        <v/>
      </c>
      <c r="AD202" s="5" t="n"/>
      <c r="AE202" s="31" t="n"/>
      <c r="AF202" s="31" t="n"/>
      <c r="AG202" s="32">
        <f>IFERROR(IF(A202="","",IF(COUNTIF($A$4:$A$253,A202)&gt;1,"Duplicate date",IF(E202&gt;D202,"Rooms sold exceed available rooms",IF(D202&gt;'Setup &amp; Instructions'!$B$4,"Available rooms exceed property maximum",IF(R202&lt;0,"Net revenue is negative",IF(S202="","Missing budget revenue",IF(V202="","Missing prior-year revenue",IF(C202="","Missing reporting status",IF(AND(C202="Final",A202&gt;TODAY()),"Future date marked final",IF(P202&gt;Q202,"Discounts and refunds exceed gross revenue",IF(AND(C202="Open",TODAY()-A202&gt;'Setup &amp; Instructions'!$B$9),"Open report requires follow-up","OK"))))))))))),"")</f>
        <v/>
      </c>
    </row>
    <row r="203">
      <c r="A203" s="38" t="n"/>
      <c r="B203" s="26">
        <f>IFERROR(IF(A203="","",VLOOKUP(WEEKDAY(A203,2),'Setup &amp; Instructions'!$G$4:$H$10,2,0)),"")</f>
        <v/>
      </c>
      <c r="C203" s="5" t="n"/>
      <c r="D203" s="27" t="n"/>
      <c r="E203" s="27" t="n"/>
      <c r="F203" s="27" t="n"/>
      <c r="G203" s="28" t="n"/>
      <c r="H203" s="28" t="n"/>
      <c r="I203" s="28" t="n"/>
      <c r="J203" s="28" t="n"/>
      <c r="K203" s="28" t="n"/>
      <c r="L203" s="28" t="n"/>
      <c r="M203" s="28" t="n"/>
      <c r="N203" s="28" t="n"/>
      <c r="O203" s="28" t="n"/>
      <c r="P203" s="28" t="n"/>
      <c r="Q203" s="29">
        <f>IFERROR(IF(A203="","",SUM(G203:O203)),"")</f>
        <v/>
      </c>
      <c r="R203" s="29">
        <f>IFERROR(IF(A203="","",Q203-P203),"")</f>
        <v/>
      </c>
      <c r="S203" s="28" t="n"/>
      <c r="T203" s="29">
        <f>IFERROR(IF(A203="","",R203-S203),"")</f>
        <v/>
      </c>
      <c r="U203" s="43">
        <f>IFERROR(IF(A203="","",T203/S203),"")</f>
        <v/>
      </c>
      <c r="V203" s="28" t="n"/>
      <c r="W203" s="29">
        <f>IFERROR(IF(A203="","",R203-V203),"")</f>
        <v/>
      </c>
      <c r="X203" s="43">
        <f>IFERROR(IF(A203="","",W203/V203),"")</f>
        <v/>
      </c>
      <c r="Y203" s="43">
        <f>IFERROR(IF(A203="","",E203/D203),"")</f>
        <v/>
      </c>
      <c r="Z203" s="29">
        <f>IFERROR(IF(A203="","",G203/E203),"")</f>
        <v/>
      </c>
      <c r="AA203" s="29">
        <f>IFERROR(IF(A203="","",G203/D203),"")</f>
        <v/>
      </c>
      <c r="AB203" s="29">
        <f>IFERROR(IF(A203="","",R203/D203),"")</f>
        <v/>
      </c>
      <c r="AC203" s="26">
        <f>IFERROR(IF(A203="","",IF(Y203&gt;='Setup &amp; Instructions'!$B$5,"On or Above Target","Below Target")),"")</f>
        <v/>
      </c>
      <c r="AD203" s="5" t="n"/>
      <c r="AE203" s="31" t="n"/>
      <c r="AF203" s="31" t="n"/>
      <c r="AG203" s="32">
        <f>IFERROR(IF(A203="","",IF(COUNTIF($A$4:$A$253,A203)&gt;1,"Duplicate date",IF(E203&gt;D203,"Rooms sold exceed available rooms",IF(D203&gt;'Setup &amp; Instructions'!$B$4,"Available rooms exceed property maximum",IF(R203&lt;0,"Net revenue is negative",IF(S203="","Missing budget revenue",IF(V203="","Missing prior-year revenue",IF(C203="","Missing reporting status",IF(AND(C203="Final",A203&gt;TODAY()),"Future date marked final",IF(P203&gt;Q203,"Discounts and refunds exceed gross revenue",IF(AND(C203="Open",TODAY()-A203&gt;'Setup &amp; Instructions'!$B$9),"Open report requires follow-up","OK"))))))))))),"")</f>
        <v/>
      </c>
    </row>
    <row r="204">
      <c r="A204" s="38" t="n"/>
      <c r="B204" s="26">
        <f>IFERROR(IF(A204="","",VLOOKUP(WEEKDAY(A204,2),'Setup &amp; Instructions'!$G$4:$H$10,2,0)),"")</f>
        <v/>
      </c>
      <c r="C204" s="5" t="n"/>
      <c r="D204" s="27" t="n"/>
      <c r="E204" s="27" t="n"/>
      <c r="F204" s="27" t="n"/>
      <c r="G204" s="28" t="n"/>
      <c r="H204" s="28" t="n"/>
      <c r="I204" s="28" t="n"/>
      <c r="J204" s="28" t="n"/>
      <c r="K204" s="28" t="n"/>
      <c r="L204" s="28" t="n"/>
      <c r="M204" s="28" t="n"/>
      <c r="N204" s="28" t="n"/>
      <c r="O204" s="28" t="n"/>
      <c r="P204" s="28" t="n"/>
      <c r="Q204" s="29">
        <f>IFERROR(IF(A204="","",SUM(G204:O204)),"")</f>
        <v/>
      </c>
      <c r="R204" s="29">
        <f>IFERROR(IF(A204="","",Q204-P204),"")</f>
        <v/>
      </c>
      <c r="S204" s="28" t="n"/>
      <c r="T204" s="29">
        <f>IFERROR(IF(A204="","",R204-S204),"")</f>
        <v/>
      </c>
      <c r="U204" s="43">
        <f>IFERROR(IF(A204="","",T204/S204),"")</f>
        <v/>
      </c>
      <c r="V204" s="28" t="n"/>
      <c r="W204" s="29">
        <f>IFERROR(IF(A204="","",R204-V204),"")</f>
        <v/>
      </c>
      <c r="X204" s="43">
        <f>IFERROR(IF(A204="","",W204/V204),"")</f>
        <v/>
      </c>
      <c r="Y204" s="43">
        <f>IFERROR(IF(A204="","",E204/D204),"")</f>
        <v/>
      </c>
      <c r="Z204" s="29">
        <f>IFERROR(IF(A204="","",G204/E204),"")</f>
        <v/>
      </c>
      <c r="AA204" s="29">
        <f>IFERROR(IF(A204="","",G204/D204),"")</f>
        <v/>
      </c>
      <c r="AB204" s="29">
        <f>IFERROR(IF(A204="","",R204/D204),"")</f>
        <v/>
      </c>
      <c r="AC204" s="26">
        <f>IFERROR(IF(A204="","",IF(Y204&gt;='Setup &amp; Instructions'!$B$5,"On or Above Target","Below Target")),"")</f>
        <v/>
      </c>
      <c r="AD204" s="5" t="n"/>
      <c r="AE204" s="31" t="n"/>
      <c r="AF204" s="31" t="n"/>
      <c r="AG204" s="32">
        <f>IFERROR(IF(A204="","",IF(COUNTIF($A$4:$A$253,A204)&gt;1,"Duplicate date",IF(E204&gt;D204,"Rooms sold exceed available rooms",IF(D204&gt;'Setup &amp; Instructions'!$B$4,"Available rooms exceed property maximum",IF(R204&lt;0,"Net revenue is negative",IF(S204="","Missing budget revenue",IF(V204="","Missing prior-year revenue",IF(C204="","Missing reporting status",IF(AND(C204="Final",A204&gt;TODAY()),"Future date marked final",IF(P204&gt;Q204,"Discounts and refunds exceed gross revenue",IF(AND(C204="Open",TODAY()-A204&gt;'Setup &amp; Instructions'!$B$9),"Open report requires follow-up","OK"))))))))))),"")</f>
        <v/>
      </c>
    </row>
    <row r="205">
      <c r="A205" s="38" t="n"/>
      <c r="B205" s="26">
        <f>IFERROR(IF(A205="","",VLOOKUP(WEEKDAY(A205,2),'Setup &amp; Instructions'!$G$4:$H$10,2,0)),"")</f>
        <v/>
      </c>
      <c r="C205" s="5" t="n"/>
      <c r="D205" s="27" t="n"/>
      <c r="E205" s="27" t="n"/>
      <c r="F205" s="27" t="n"/>
      <c r="G205" s="28" t="n"/>
      <c r="H205" s="28" t="n"/>
      <c r="I205" s="28" t="n"/>
      <c r="J205" s="28" t="n"/>
      <c r="K205" s="28" t="n"/>
      <c r="L205" s="28" t="n"/>
      <c r="M205" s="28" t="n"/>
      <c r="N205" s="28" t="n"/>
      <c r="O205" s="28" t="n"/>
      <c r="P205" s="28" t="n"/>
      <c r="Q205" s="29">
        <f>IFERROR(IF(A205="","",SUM(G205:O205)),"")</f>
        <v/>
      </c>
      <c r="R205" s="29">
        <f>IFERROR(IF(A205="","",Q205-P205),"")</f>
        <v/>
      </c>
      <c r="S205" s="28" t="n"/>
      <c r="T205" s="29">
        <f>IFERROR(IF(A205="","",R205-S205),"")</f>
        <v/>
      </c>
      <c r="U205" s="43">
        <f>IFERROR(IF(A205="","",T205/S205),"")</f>
        <v/>
      </c>
      <c r="V205" s="28" t="n"/>
      <c r="W205" s="29">
        <f>IFERROR(IF(A205="","",R205-V205),"")</f>
        <v/>
      </c>
      <c r="X205" s="43">
        <f>IFERROR(IF(A205="","",W205/V205),"")</f>
        <v/>
      </c>
      <c r="Y205" s="43">
        <f>IFERROR(IF(A205="","",E205/D205),"")</f>
        <v/>
      </c>
      <c r="Z205" s="29">
        <f>IFERROR(IF(A205="","",G205/E205),"")</f>
        <v/>
      </c>
      <c r="AA205" s="29">
        <f>IFERROR(IF(A205="","",G205/D205),"")</f>
        <v/>
      </c>
      <c r="AB205" s="29">
        <f>IFERROR(IF(A205="","",R205/D205),"")</f>
        <v/>
      </c>
      <c r="AC205" s="26">
        <f>IFERROR(IF(A205="","",IF(Y205&gt;='Setup &amp; Instructions'!$B$5,"On or Above Target","Below Target")),"")</f>
        <v/>
      </c>
      <c r="AD205" s="5" t="n"/>
      <c r="AE205" s="31" t="n"/>
      <c r="AF205" s="31" t="n"/>
      <c r="AG205" s="32">
        <f>IFERROR(IF(A205="","",IF(COUNTIF($A$4:$A$253,A205)&gt;1,"Duplicate date",IF(E205&gt;D205,"Rooms sold exceed available rooms",IF(D205&gt;'Setup &amp; Instructions'!$B$4,"Available rooms exceed property maximum",IF(R205&lt;0,"Net revenue is negative",IF(S205="","Missing budget revenue",IF(V205="","Missing prior-year revenue",IF(C205="","Missing reporting status",IF(AND(C205="Final",A205&gt;TODAY()),"Future date marked final",IF(P205&gt;Q205,"Discounts and refunds exceed gross revenue",IF(AND(C205="Open",TODAY()-A205&gt;'Setup &amp; Instructions'!$B$9),"Open report requires follow-up","OK"))))))))))),"")</f>
        <v/>
      </c>
    </row>
    <row r="206">
      <c r="A206" s="38" t="n"/>
      <c r="B206" s="26">
        <f>IFERROR(IF(A206="","",VLOOKUP(WEEKDAY(A206,2),'Setup &amp; Instructions'!$G$4:$H$10,2,0)),"")</f>
        <v/>
      </c>
      <c r="C206" s="5" t="n"/>
      <c r="D206" s="27" t="n"/>
      <c r="E206" s="27" t="n"/>
      <c r="F206" s="27" t="n"/>
      <c r="G206" s="28" t="n"/>
      <c r="H206" s="28" t="n"/>
      <c r="I206" s="28" t="n"/>
      <c r="J206" s="28" t="n"/>
      <c r="K206" s="28" t="n"/>
      <c r="L206" s="28" t="n"/>
      <c r="M206" s="28" t="n"/>
      <c r="N206" s="28" t="n"/>
      <c r="O206" s="28" t="n"/>
      <c r="P206" s="28" t="n"/>
      <c r="Q206" s="29">
        <f>IFERROR(IF(A206="","",SUM(G206:O206)),"")</f>
        <v/>
      </c>
      <c r="R206" s="29">
        <f>IFERROR(IF(A206="","",Q206-P206),"")</f>
        <v/>
      </c>
      <c r="S206" s="28" t="n"/>
      <c r="T206" s="29">
        <f>IFERROR(IF(A206="","",R206-S206),"")</f>
        <v/>
      </c>
      <c r="U206" s="43">
        <f>IFERROR(IF(A206="","",T206/S206),"")</f>
        <v/>
      </c>
      <c r="V206" s="28" t="n"/>
      <c r="W206" s="29">
        <f>IFERROR(IF(A206="","",R206-V206),"")</f>
        <v/>
      </c>
      <c r="X206" s="43">
        <f>IFERROR(IF(A206="","",W206/V206),"")</f>
        <v/>
      </c>
      <c r="Y206" s="43">
        <f>IFERROR(IF(A206="","",E206/D206),"")</f>
        <v/>
      </c>
      <c r="Z206" s="29">
        <f>IFERROR(IF(A206="","",G206/E206),"")</f>
        <v/>
      </c>
      <c r="AA206" s="29">
        <f>IFERROR(IF(A206="","",G206/D206),"")</f>
        <v/>
      </c>
      <c r="AB206" s="29">
        <f>IFERROR(IF(A206="","",R206/D206),"")</f>
        <v/>
      </c>
      <c r="AC206" s="26">
        <f>IFERROR(IF(A206="","",IF(Y206&gt;='Setup &amp; Instructions'!$B$5,"On or Above Target","Below Target")),"")</f>
        <v/>
      </c>
      <c r="AD206" s="5" t="n"/>
      <c r="AE206" s="31" t="n"/>
      <c r="AF206" s="31" t="n"/>
      <c r="AG206" s="32">
        <f>IFERROR(IF(A206="","",IF(COUNTIF($A$4:$A$253,A206)&gt;1,"Duplicate date",IF(E206&gt;D206,"Rooms sold exceed available rooms",IF(D206&gt;'Setup &amp; Instructions'!$B$4,"Available rooms exceed property maximum",IF(R206&lt;0,"Net revenue is negative",IF(S206="","Missing budget revenue",IF(V206="","Missing prior-year revenue",IF(C206="","Missing reporting status",IF(AND(C206="Final",A206&gt;TODAY()),"Future date marked final",IF(P206&gt;Q206,"Discounts and refunds exceed gross revenue",IF(AND(C206="Open",TODAY()-A206&gt;'Setup &amp; Instructions'!$B$9),"Open report requires follow-up","OK"))))))))))),"")</f>
        <v/>
      </c>
    </row>
    <row r="207">
      <c r="A207" s="38" t="n"/>
      <c r="B207" s="26">
        <f>IFERROR(IF(A207="","",VLOOKUP(WEEKDAY(A207,2),'Setup &amp; Instructions'!$G$4:$H$10,2,0)),"")</f>
        <v/>
      </c>
      <c r="C207" s="5" t="n"/>
      <c r="D207" s="27" t="n"/>
      <c r="E207" s="27" t="n"/>
      <c r="F207" s="27" t="n"/>
      <c r="G207" s="28" t="n"/>
      <c r="H207" s="28" t="n"/>
      <c r="I207" s="28" t="n"/>
      <c r="J207" s="28" t="n"/>
      <c r="K207" s="28" t="n"/>
      <c r="L207" s="28" t="n"/>
      <c r="M207" s="28" t="n"/>
      <c r="N207" s="28" t="n"/>
      <c r="O207" s="28" t="n"/>
      <c r="P207" s="28" t="n"/>
      <c r="Q207" s="29">
        <f>IFERROR(IF(A207="","",SUM(G207:O207)),"")</f>
        <v/>
      </c>
      <c r="R207" s="29">
        <f>IFERROR(IF(A207="","",Q207-P207),"")</f>
        <v/>
      </c>
      <c r="S207" s="28" t="n"/>
      <c r="T207" s="29">
        <f>IFERROR(IF(A207="","",R207-S207),"")</f>
        <v/>
      </c>
      <c r="U207" s="43">
        <f>IFERROR(IF(A207="","",T207/S207),"")</f>
        <v/>
      </c>
      <c r="V207" s="28" t="n"/>
      <c r="W207" s="29">
        <f>IFERROR(IF(A207="","",R207-V207),"")</f>
        <v/>
      </c>
      <c r="X207" s="43">
        <f>IFERROR(IF(A207="","",W207/V207),"")</f>
        <v/>
      </c>
      <c r="Y207" s="43">
        <f>IFERROR(IF(A207="","",E207/D207),"")</f>
        <v/>
      </c>
      <c r="Z207" s="29">
        <f>IFERROR(IF(A207="","",G207/E207),"")</f>
        <v/>
      </c>
      <c r="AA207" s="29">
        <f>IFERROR(IF(A207="","",G207/D207),"")</f>
        <v/>
      </c>
      <c r="AB207" s="29">
        <f>IFERROR(IF(A207="","",R207/D207),"")</f>
        <v/>
      </c>
      <c r="AC207" s="26">
        <f>IFERROR(IF(A207="","",IF(Y207&gt;='Setup &amp; Instructions'!$B$5,"On or Above Target","Below Target")),"")</f>
        <v/>
      </c>
      <c r="AD207" s="5" t="n"/>
      <c r="AE207" s="31" t="n"/>
      <c r="AF207" s="31" t="n"/>
      <c r="AG207" s="32">
        <f>IFERROR(IF(A207="","",IF(COUNTIF($A$4:$A$253,A207)&gt;1,"Duplicate date",IF(E207&gt;D207,"Rooms sold exceed available rooms",IF(D207&gt;'Setup &amp; Instructions'!$B$4,"Available rooms exceed property maximum",IF(R207&lt;0,"Net revenue is negative",IF(S207="","Missing budget revenue",IF(V207="","Missing prior-year revenue",IF(C207="","Missing reporting status",IF(AND(C207="Final",A207&gt;TODAY()),"Future date marked final",IF(P207&gt;Q207,"Discounts and refunds exceed gross revenue",IF(AND(C207="Open",TODAY()-A207&gt;'Setup &amp; Instructions'!$B$9),"Open report requires follow-up","OK"))))))))))),"")</f>
        <v/>
      </c>
    </row>
    <row r="208">
      <c r="A208" s="38" t="n"/>
      <c r="B208" s="26">
        <f>IFERROR(IF(A208="","",VLOOKUP(WEEKDAY(A208,2),'Setup &amp; Instructions'!$G$4:$H$10,2,0)),"")</f>
        <v/>
      </c>
      <c r="C208" s="5" t="n"/>
      <c r="D208" s="27" t="n"/>
      <c r="E208" s="27" t="n"/>
      <c r="F208" s="27" t="n"/>
      <c r="G208" s="28" t="n"/>
      <c r="H208" s="28" t="n"/>
      <c r="I208" s="28" t="n"/>
      <c r="J208" s="28" t="n"/>
      <c r="K208" s="28" t="n"/>
      <c r="L208" s="28" t="n"/>
      <c r="M208" s="28" t="n"/>
      <c r="N208" s="28" t="n"/>
      <c r="O208" s="28" t="n"/>
      <c r="P208" s="28" t="n"/>
      <c r="Q208" s="29">
        <f>IFERROR(IF(A208="","",SUM(G208:O208)),"")</f>
        <v/>
      </c>
      <c r="R208" s="29">
        <f>IFERROR(IF(A208="","",Q208-P208),"")</f>
        <v/>
      </c>
      <c r="S208" s="28" t="n"/>
      <c r="T208" s="29">
        <f>IFERROR(IF(A208="","",R208-S208),"")</f>
        <v/>
      </c>
      <c r="U208" s="43">
        <f>IFERROR(IF(A208="","",T208/S208),"")</f>
        <v/>
      </c>
      <c r="V208" s="28" t="n"/>
      <c r="W208" s="29">
        <f>IFERROR(IF(A208="","",R208-V208),"")</f>
        <v/>
      </c>
      <c r="X208" s="43">
        <f>IFERROR(IF(A208="","",W208/V208),"")</f>
        <v/>
      </c>
      <c r="Y208" s="43">
        <f>IFERROR(IF(A208="","",E208/D208),"")</f>
        <v/>
      </c>
      <c r="Z208" s="29">
        <f>IFERROR(IF(A208="","",G208/E208),"")</f>
        <v/>
      </c>
      <c r="AA208" s="29">
        <f>IFERROR(IF(A208="","",G208/D208),"")</f>
        <v/>
      </c>
      <c r="AB208" s="29">
        <f>IFERROR(IF(A208="","",R208/D208),"")</f>
        <v/>
      </c>
      <c r="AC208" s="26">
        <f>IFERROR(IF(A208="","",IF(Y208&gt;='Setup &amp; Instructions'!$B$5,"On or Above Target","Below Target")),"")</f>
        <v/>
      </c>
      <c r="AD208" s="5" t="n"/>
      <c r="AE208" s="31" t="n"/>
      <c r="AF208" s="31" t="n"/>
      <c r="AG208" s="32">
        <f>IFERROR(IF(A208="","",IF(COUNTIF($A$4:$A$253,A208)&gt;1,"Duplicate date",IF(E208&gt;D208,"Rooms sold exceed available rooms",IF(D208&gt;'Setup &amp; Instructions'!$B$4,"Available rooms exceed property maximum",IF(R208&lt;0,"Net revenue is negative",IF(S208="","Missing budget revenue",IF(V208="","Missing prior-year revenue",IF(C208="","Missing reporting status",IF(AND(C208="Final",A208&gt;TODAY()),"Future date marked final",IF(P208&gt;Q208,"Discounts and refunds exceed gross revenue",IF(AND(C208="Open",TODAY()-A208&gt;'Setup &amp; Instructions'!$B$9),"Open report requires follow-up","OK"))))))))))),"")</f>
        <v/>
      </c>
    </row>
    <row r="209">
      <c r="A209" s="38" t="n"/>
      <c r="B209" s="26">
        <f>IFERROR(IF(A209="","",VLOOKUP(WEEKDAY(A209,2),'Setup &amp; Instructions'!$G$4:$H$10,2,0)),"")</f>
        <v/>
      </c>
      <c r="C209" s="5" t="n"/>
      <c r="D209" s="27" t="n"/>
      <c r="E209" s="27" t="n"/>
      <c r="F209" s="27" t="n"/>
      <c r="G209" s="28" t="n"/>
      <c r="H209" s="28" t="n"/>
      <c r="I209" s="28" t="n"/>
      <c r="J209" s="28" t="n"/>
      <c r="K209" s="28" t="n"/>
      <c r="L209" s="28" t="n"/>
      <c r="M209" s="28" t="n"/>
      <c r="N209" s="28" t="n"/>
      <c r="O209" s="28" t="n"/>
      <c r="P209" s="28" t="n"/>
      <c r="Q209" s="29">
        <f>IFERROR(IF(A209="","",SUM(G209:O209)),"")</f>
        <v/>
      </c>
      <c r="R209" s="29">
        <f>IFERROR(IF(A209="","",Q209-P209),"")</f>
        <v/>
      </c>
      <c r="S209" s="28" t="n"/>
      <c r="T209" s="29">
        <f>IFERROR(IF(A209="","",R209-S209),"")</f>
        <v/>
      </c>
      <c r="U209" s="43">
        <f>IFERROR(IF(A209="","",T209/S209),"")</f>
        <v/>
      </c>
      <c r="V209" s="28" t="n"/>
      <c r="W209" s="29">
        <f>IFERROR(IF(A209="","",R209-V209),"")</f>
        <v/>
      </c>
      <c r="X209" s="43">
        <f>IFERROR(IF(A209="","",W209/V209),"")</f>
        <v/>
      </c>
      <c r="Y209" s="43">
        <f>IFERROR(IF(A209="","",E209/D209),"")</f>
        <v/>
      </c>
      <c r="Z209" s="29">
        <f>IFERROR(IF(A209="","",G209/E209),"")</f>
        <v/>
      </c>
      <c r="AA209" s="29">
        <f>IFERROR(IF(A209="","",G209/D209),"")</f>
        <v/>
      </c>
      <c r="AB209" s="29">
        <f>IFERROR(IF(A209="","",R209/D209),"")</f>
        <v/>
      </c>
      <c r="AC209" s="26">
        <f>IFERROR(IF(A209="","",IF(Y209&gt;='Setup &amp; Instructions'!$B$5,"On or Above Target","Below Target")),"")</f>
        <v/>
      </c>
      <c r="AD209" s="5" t="n"/>
      <c r="AE209" s="31" t="n"/>
      <c r="AF209" s="31" t="n"/>
      <c r="AG209" s="32">
        <f>IFERROR(IF(A209="","",IF(COUNTIF($A$4:$A$253,A209)&gt;1,"Duplicate date",IF(E209&gt;D209,"Rooms sold exceed available rooms",IF(D209&gt;'Setup &amp; Instructions'!$B$4,"Available rooms exceed property maximum",IF(R209&lt;0,"Net revenue is negative",IF(S209="","Missing budget revenue",IF(V209="","Missing prior-year revenue",IF(C209="","Missing reporting status",IF(AND(C209="Final",A209&gt;TODAY()),"Future date marked final",IF(P209&gt;Q209,"Discounts and refunds exceed gross revenue",IF(AND(C209="Open",TODAY()-A209&gt;'Setup &amp; Instructions'!$B$9),"Open report requires follow-up","OK"))))))))))),"")</f>
        <v/>
      </c>
    </row>
    <row r="210">
      <c r="A210" s="38" t="n"/>
      <c r="B210" s="26">
        <f>IFERROR(IF(A210="","",VLOOKUP(WEEKDAY(A210,2),'Setup &amp; Instructions'!$G$4:$H$10,2,0)),"")</f>
        <v/>
      </c>
      <c r="C210" s="5" t="n"/>
      <c r="D210" s="27" t="n"/>
      <c r="E210" s="27" t="n"/>
      <c r="F210" s="27" t="n"/>
      <c r="G210" s="28" t="n"/>
      <c r="H210" s="28" t="n"/>
      <c r="I210" s="28" t="n"/>
      <c r="J210" s="28" t="n"/>
      <c r="K210" s="28" t="n"/>
      <c r="L210" s="28" t="n"/>
      <c r="M210" s="28" t="n"/>
      <c r="N210" s="28" t="n"/>
      <c r="O210" s="28" t="n"/>
      <c r="P210" s="28" t="n"/>
      <c r="Q210" s="29">
        <f>IFERROR(IF(A210="","",SUM(G210:O210)),"")</f>
        <v/>
      </c>
      <c r="R210" s="29">
        <f>IFERROR(IF(A210="","",Q210-P210),"")</f>
        <v/>
      </c>
      <c r="S210" s="28" t="n"/>
      <c r="T210" s="29">
        <f>IFERROR(IF(A210="","",R210-S210),"")</f>
        <v/>
      </c>
      <c r="U210" s="43">
        <f>IFERROR(IF(A210="","",T210/S210),"")</f>
        <v/>
      </c>
      <c r="V210" s="28" t="n"/>
      <c r="W210" s="29">
        <f>IFERROR(IF(A210="","",R210-V210),"")</f>
        <v/>
      </c>
      <c r="X210" s="43">
        <f>IFERROR(IF(A210="","",W210/V210),"")</f>
        <v/>
      </c>
      <c r="Y210" s="43">
        <f>IFERROR(IF(A210="","",E210/D210),"")</f>
        <v/>
      </c>
      <c r="Z210" s="29">
        <f>IFERROR(IF(A210="","",G210/E210),"")</f>
        <v/>
      </c>
      <c r="AA210" s="29">
        <f>IFERROR(IF(A210="","",G210/D210),"")</f>
        <v/>
      </c>
      <c r="AB210" s="29">
        <f>IFERROR(IF(A210="","",R210/D210),"")</f>
        <v/>
      </c>
      <c r="AC210" s="26">
        <f>IFERROR(IF(A210="","",IF(Y210&gt;='Setup &amp; Instructions'!$B$5,"On or Above Target","Below Target")),"")</f>
        <v/>
      </c>
      <c r="AD210" s="5" t="n"/>
      <c r="AE210" s="31" t="n"/>
      <c r="AF210" s="31" t="n"/>
      <c r="AG210" s="32">
        <f>IFERROR(IF(A210="","",IF(COUNTIF($A$4:$A$253,A210)&gt;1,"Duplicate date",IF(E210&gt;D210,"Rooms sold exceed available rooms",IF(D210&gt;'Setup &amp; Instructions'!$B$4,"Available rooms exceed property maximum",IF(R210&lt;0,"Net revenue is negative",IF(S210="","Missing budget revenue",IF(V210="","Missing prior-year revenue",IF(C210="","Missing reporting status",IF(AND(C210="Final",A210&gt;TODAY()),"Future date marked final",IF(P210&gt;Q210,"Discounts and refunds exceed gross revenue",IF(AND(C210="Open",TODAY()-A210&gt;'Setup &amp; Instructions'!$B$9),"Open report requires follow-up","OK"))))))))))),"")</f>
        <v/>
      </c>
    </row>
    <row r="211">
      <c r="A211" s="38" t="n"/>
      <c r="B211" s="26">
        <f>IFERROR(IF(A211="","",VLOOKUP(WEEKDAY(A211,2),'Setup &amp; Instructions'!$G$4:$H$10,2,0)),"")</f>
        <v/>
      </c>
      <c r="C211" s="5" t="n"/>
      <c r="D211" s="27" t="n"/>
      <c r="E211" s="27" t="n"/>
      <c r="F211" s="27" t="n"/>
      <c r="G211" s="28" t="n"/>
      <c r="H211" s="28" t="n"/>
      <c r="I211" s="28" t="n"/>
      <c r="J211" s="28" t="n"/>
      <c r="K211" s="28" t="n"/>
      <c r="L211" s="28" t="n"/>
      <c r="M211" s="28" t="n"/>
      <c r="N211" s="28" t="n"/>
      <c r="O211" s="28" t="n"/>
      <c r="P211" s="28" t="n"/>
      <c r="Q211" s="29">
        <f>IFERROR(IF(A211="","",SUM(G211:O211)),"")</f>
        <v/>
      </c>
      <c r="R211" s="29">
        <f>IFERROR(IF(A211="","",Q211-P211),"")</f>
        <v/>
      </c>
      <c r="S211" s="28" t="n"/>
      <c r="T211" s="29">
        <f>IFERROR(IF(A211="","",R211-S211),"")</f>
        <v/>
      </c>
      <c r="U211" s="43">
        <f>IFERROR(IF(A211="","",T211/S211),"")</f>
        <v/>
      </c>
      <c r="V211" s="28" t="n"/>
      <c r="W211" s="29">
        <f>IFERROR(IF(A211="","",R211-V211),"")</f>
        <v/>
      </c>
      <c r="X211" s="43">
        <f>IFERROR(IF(A211="","",W211/V211),"")</f>
        <v/>
      </c>
      <c r="Y211" s="43">
        <f>IFERROR(IF(A211="","",E211/D211),"")</f>
        <v/>
      </c>
      <c r="Z211" s="29">
        <f>IFERROR(IF(A211="","",G211/E211),"")</f>
        <v/>
      </c>
      <c r="AA211" s="29">
        <f>IFERROR(IF(A211="","",G211/D211),"")</f>
        <v/>
      </c>
      <c r="AB211" s="29">
        <f>IFERROR(IF(A211="","",R211/D211),"")</f>
        <v/>
      </c>
      <c r="AC211" s="26">
        <f>IFERROR(IF(A211="","",IF(Y211&gt;='Setup &amp; Instructions'!$B$5,"On or Above Target","Below Target")),"")</f>
        <v/>
      </c>
      <c r="AD211" s="5" t="n"/>
      <c r="AE211" s="31" t="n"/>
      <c r="AF211" s="31" t="n"/>
      <c r="AG211" s="32">
        <f>IFERROR(IF(A211="","",IF(COUNTIF($A$4:$A$253,A211)&gt;1,"Duplicate date",IF(E211&gt;D211,"Rooms sold exceed available rooms",IF(D211&gt;'Setup &amp; Instructions'!$B$4,"Available rooms exceed property maximum",IF(R211&lt;0,"Net revenue is negative",IF(S211="","Missing budget revenue",IF(V211="","Missing prior-year revenue",IF(C211="","Missing reporting status",IF(AND(C211="Final",A211&gt;TODAY()),"Future date marked final",IF(P211&gt;Q211,"Discounts and refunds exceed gross revenue",IF(AND(C211="Open",TODAY()-A211&gt;'Setup &amp; Instructions'!$B$9),"Open report requires follow-up","OK"))))))))))),"")</f>
        <v/>
      </c>
    </row>
    <row r="212">
      <c r="A212" s="38" t="n"/>
      <c r="B212" s="26">
        <f>IFERROR(IF(A212="","",VLOOKUP(WEEKDAY(A212,2),'Setup &amp; Instructions'!$G$4:$H$10,2,0)),"")</f>
        <v/>
      </c>
      <c r="C212" s="5" t="n"/>
      <c r="D212" s="27" t="n"/>
      <c r="E212" s="27" t="n"/>
      <c r="F212" s="27" t="n"/>
      <c r="G212" s="28" t="n"/>
      <c r="H212" s="28" t="n"/>
      <c r="I212" s="28" t="n"/>
      <c r="J212" s="28" t="n"/>
      <c r="K212" s="28" t="n"/>
      <c r="L212" s="28" t="n"/>
      <c r="M212" s="28" t="n"/>
      <c r="N212" s="28" t="n"/>
      <c r="O212" s="28" t="n"/>
      <c r="P212" s="28" t="n"/>
      <c r="Q212" s="29">
        <f>IFERROR(IF(A212="","",SUM(G212:O212)),"")</f>
        <v/>
      </c>
      <c r="R212" s="29">
        <f>IFERROR(IF(A212="","",Q212-P212),"")</f>
        <v/>
      </c>
      <c r="S212" s="28" t="n"/>
      <c r="T212" s="29">
        <f>IFERROR(IF(A212="","",R212-S212),"")</f>
        <v/>
      </c>
      <c r="U212" s="43">
        <f>IFERROR(IF(A212="","",T212/S212),"")</f>
        <v/>
      </c>
      <c r="V212" s="28" t="n"/>
      <c r="W212" s="29">
        <f>IFERROR(IF(A212="","",R212-V212),"")</f>
        <v/>
      </c>
      <c r="X212" s="43">
        <f>IFERROR(IF(A212="","",W212/V212),"")</f>
        <v/>
      </c>
      <c r="Y212" s="43">
        <f>IFERROR(IF(A212="","",E212/D212),"")</f>
        <v/>
      </c>
      <c r="Z212" s="29">
        <f>IFERROR(IF(A212="","",G212/E212),"")</f>
        <v/>
      </c>
      <c r="AA212" s="29">
        <f>IFERROR(IF(A212="","",G212/D212),"")</f>
        <v/>
      </c>
      <c r="AB212" s="29">
        <f>IFERROR(IF(A212="","",R212/D212),"")</f>
        <v/>
      </c>
      <c r="AC212" s="26">
        <f>IFERROR(IF(A212="","",IF(Y212&gt;='Setup &amp; Instructions'!$B$5,"On or Above Target","Below Target")),"")</f>
        <v/>
      </c>
      <c r="AD212" s="5" t="n"/>
      <c r="AE212" s="31" t="n"/>
      <c r="AF212" s="31" t="n"/>
      <c r="AG212" s="32">
        <f>IFERROR(IF(A212="","",IF(COUNTIF($A$4:$A$253,A212)&gt;1,"Duplicate date",IF(E212&gt;D212,"Rooms sold exceed available rooms",IF(D212&gt;'Setup &amp; Instructions'!$B$4,"Available rooms exceed property maximum",IF(R212&lt;0,"Net revenue is negative",IF(S212="","Missing budget revenue",IF(V212="","Missing prior-year revenue",IF(C212="","Missing reporting status",IF(AND(C212="Final",A212&gt;TODAY()),"Future date marked final",IF(P212&gt;Q212,"Discounts and refunds exceed gross revenue",IF(AND(C212="Open",TODAY()-A212&gt;'Setup &amp; Instructions'!$B$9),"Open report requires follow-up","OK"))))))))))),"")</f>
        <v/>
      </c>
    </row>
    <row r="213">
      <c r="A213" s="38" t="n"/>
      <c r="B213" s="26">
        <f>IFERROR(IF(A213="","",VLOOKUP(WEEKDAY(A213,2),'Setup &amp; Instructions'!$G$4:$H$10,2,0)),"")</f>
        <v/>
      </c>
      <c r="C213" s="5" t="n"/>
      <c r="D213" s="27" t="n"/>
      <c r="E213" s="27" t="n"/>
      <c r="F213" s="27" t="n"/>
      <c r="G213" s="28" t="n"/>
      <c r="H213" s="28" t="n"/>
      <c r="I213" s="28" t="n"/>
      <c r="J213" s="28" t="n"/>
      <c r="K213" s="28" t="n"/>
      <c r="L213" s="28" t="n"/>
      <c r="M213" s="28" t="n"/>
      <c r="N213" s="28" t="n"/>
      <c r="O213" s="28" t="n"/>
      <c r="P213" s="28" t="n"/>
      <c r="Q213" s="29">
        <f>IFERROR(IF(A213="","",SUM(G213:O213)),"")</f>
        <v/>
      </c>
      <c r="R213" s="29">
        <f>IFERROR(IF(A213="","",Q213-P213),"")</f>
        <v/>
      </c>
      <c r="S213" s="28" t="n"/>
      <c r="T213" s="29">
        <f>IFERROR(IF(A213="","",R213-S213),"")</f>
        <v/>
      </c>
      <c r="U213" s="43">
        <f>IFERROR(IF(A213="","",T213/S213),"")</f>
        <v/>
      </c>
      <c r="V213" s="28" t="n"/>
      <c r="W213" s="29">
        <f>IFERROR(IF(A213="","",R213-V213),"")</f>
        <v/>
      </c>
      <c r="X213" s="43">
        <f>IFERROR(IF(A213="","",W213/V213),"")</f>
        <v/>
      </c>
      <c r="Y213" s="43">
        <f>IFERROR(IF(A213="","",E213/D213),"")</f>
        <v/>
      </c>
      <c r="Z213" s="29">
        <f>IFERROR(IF(A213="","",G213/E213),"")</f>
        <v/>
      </c>
      <c r="AA213" s="29">
        <f>IFERROR(IF(A213="","",G213/D213),"")</f>
        <v/>
      </c>
      <c r="AB213" s="29">
        <f>IFERROR(IF(A213="","",R213/D213),"")</f>
        <v/>
      </c>
      <c r="AC213" s="26">
        <f>IFERROR(IF(A213="","",IF(Y213&gt;='Setup &amp; Instructions'!$B$5,"On or Above Target","Below Target")),"")</f>
        <v/>
      </c>
      <c r="AD213" s="5" t="n"/>
      <c r="AE213" s="31" t="n"/>
      <c r="AF213" s="31" t="n"/>
      <c r="AG213" s="32">
        <f>IFERROR(IF(A213="","",IF(COUNTIF($A$4:$A$253,A213)&gt;1,"Duplicate date",IF(E213&gt;D213,"Rooms sold exceed available rooms",IF(D213&gt;'Setup &amp; Instructions'!$B$4,"Available rooms exceed property maximum",IF(R213&lt;0,"Net revenue is negative",IF(S213="","Missing budget revenue",IF(V213="","Missing prior-year revenue",IF(C213="","Missing reporting status",IF(AND(C213="Final",A213&gt;TODAY()),"Future date marked final",IF(P213&gt;Q213,"Discounts and refunds exceed gross revenue",IF(AND(C213="Open",TODAY()-A213&gt;'Setup &amp; Instructions'!$B$9),"Open report requires follow-up","OK"))))))))))),"")</f>
        <v/>
      </c>
    </row>
    <row r="214">
      <c r="A214" s="38" t="n"/>
      <c r="B214" s="26">
        <f>IFERROR(IF(A214="","",VLOOKUP(WEEKDAY(A214,2),'Setup &amp; Instructions'!$G$4:$H$10,2,0)),"")</f>
        <v/>
      </c>
      <c r="C214" s="5" t="n"/>
      <c r="D214" s="27" t="n"/>
      <c r="E214" s="27" t="n"/>
      <c r="F214" s="27" t="n"/>
      <c r="G214" s="28" t="n"/>
      <c r="H214" s="28" t="n"/>
      <c r="I214" s="28" t="n"/>
      <c r="J214" s="28" t="n"/>
      <c r="K214" s="28" t="n"/>
      <c r="L214" s="28" t="n"/>
      <c r="M214" s="28" t="n"/>
      <c r="N214" s="28" t="n"/>
      <c r="O214" s="28" t="n"/>
      <c r="P214" s="28" t="n"/>
      <c r="Q214" s="29">
        <f>IFERROR(IF(A214="","",SUM(G214:O214)),"")</f>
        <v/>
      </c>
      <c r="R214" s="29">
        <f>IFERROR(IF(A214="","",Q214-P214),"")</f>
        <v/>
      </c>
      <c r="S214" s="28" t="n"/>
      <c r="T214" s="29">
        <f>IFERROR(IF(A214="","",R214-S214),"")</f>
        <v/>
      </c>
      <c r="U214" s="43">
        <f>IFERROR(IF(A214="","",T214/S214),"")</f>
        <v/>
      </c>
      <c r="V214" s="28" t="n"/>
      <c r="W214" s="29">
        <f>IFERROR(IF(A214="","",R214-V214),"")</f>
        <v/>
      </c>
      <c r="X214" s="43">
        <f>IFERROR(IF(A214="","",W214/V214),"")</f>
        <v/>
      </c>
      <c r="Y214" s="43">
        <f>IFERROR(IF(A214="","",E214/D214),"")</f>
        <v/>
      </c>
      <c r="Z214" s="29">
        <f>IFERROR(IF(A214="","",G214/E214),"")</f>
        <v/>
      </c>
      <c r="AA214" s="29">
        <f>IFERROR(IF(A214="","",G214/D214),"")</f>
        <v/>
      </c>
      <c r="AB214" s="29">
        <f>IFERROR(IF(A214="","",R214/D214),"")</f>
        <v/>
      </c>
      <c r="AC214" s="26">
        <f>IFERROR(IF(A214="","",IF(Y214&gt;='Setup &amp; Instructions'!$B$5,"On or Above Target","Below Target")),"")</f>
        <v/>
      </c>
      <c r="AD214" s="5" t="n"/>
      <c r="AE214" s="31" t="n"/>
      <c r="AF214" s="31" t="n"/>
      <c r="AG214" s="32">
        <f>IFERROR(IF(A214="","",IF(COUNTIF($A$4:$A$253,A214)&gt;1,"Duplicate date",IF(E214&gt;D214,"Rooms sold exceed available rooms",IF(D214&gt;'Setup &amp; Instructions'!$B$4,"Available rooms exceed property maximum",IF(R214&lt;0,"Net revenue is negative",IF(S214="","Missing budget revenue",IF(V214="","Missing prior-year revenue",IF(C214="","Missing reporting status",IF(AND(C214="Final",A214&gt;TODAY()),"Future date marked final",IF(P214&gt;Q214,"Discounts and refunds exceed gross revenue",IF(AND(C214="Open",TODAY()-A214&gt;'Setup &amp; Instructions'!$B$9),"Open report requires follow-up","OK"))))))))))),"")</f>
        <v/>
      </c>
    </row>
    <row r="215">
      <c r="A215" s="38" t="n"/>
      <c r="B215" s="26">
        <f>IFERROR(IF(A215="","",VLOOKUP(WEEKDAY(A215,2),'Setup &amp; Instructions'!$G$4:$H$10,2,0)),"")</f>
        <v/>
      </c>
      <c r="C215" s="5" t="n"/>
      <c r="D215" s="27" t="n"/>
      <c r="E215" s="27" t="n"/>
      <c r="F215" s="27" t="n"/>
      <c r="G215" s="28" t="n"/>
      <c r="H215" s="28" t="n"/>
      <c r="I215" s="28" t="n"/>
      <c r="J215" s="28" t="n"/>
      <c r="K215" s="28" t="n"/>
      <c r="L215" s="28" t="n"/>
      <c r="M215" s="28" t="n"/>
      <c r="N215" s="28" t="n"/>
      <c r="O215" s="28" t="n"/>
      <c r="P215" s="28" t="n"/>
      <c r="Q215" s="29">
        <f>IFERROR(IF(A215="","",SUM(G215:O215)),"")</f>
        <v/>
      </c>
      <c r="R215" s="29">
        <f>IFERROR(IF(A215="","",Q215-P215),"")</f>
        <v/>
      </c>
      <c r="S215" s="28" t="n"/>
      <c r="T215" s="29">
        <f>IFERROR(IF(A215="","",R215-S215),"")</f>
        <v/>
      </c>
      <c r="U215" s="43">
        <f>IFERROR(IF(A215="","",T215/S215),"")</f>
        <v/>
      </c>
      <c r="V215" s="28" t="n"/>
      <c r="W215" s="29">
        <f>IFERROR(IF(A215="","",R215-V215),"")</f>
        <v/>
      </c>
      <c r="X215" s="43">
        <f>IFERROR(IF(A215="","",W215/V215),"")</f>
        <v/>
      </c>
      <c r="Y215" s="43">
        <f>IFERROR(IF(A215="","",E215/D215),"")</f>
        <v/>
      </c>
      <c r="Z215" s="29">
        <f>IFERROR(IF(A215="","",G215/E215),"")</f>
        <v/>
      </c>
      <c r="AA215" s="29">
        <f>IFERROR(IF(A215="","",G215/D215),"")</f>
        <v/>
      </c>
      <c r="AB215" s="29">
        <f>IFERROR(IF(A215="","",R215/D215),"")</f>
        <v/>
      </c>
      <c r="AC215" s="26">
        <f>IFERROR(IF(A215="","",IF(Y215&gt;='Setup &amp; Instructions'!$B$5,"On or Above Target","Below Target")),"")</f>
        <v/>
      </c>
      <c r="AD215" s="5" t="n"/>
      <c r="AE215" s="31" t="n"/>
      <c r="AF215" s="31" t="n"/>
      <c r="AG215" s="32">
        <f>IFERROR(IF(A215="","",IF(COUNTIF($A$4:$A$253,A215)&gt;1,"Duplicate date",IF(E215&gt;D215,"Rooms sold exceed available rooms",IF(D215&gt;'Setup &amp; Instructions'!$B$4,"Available rooms exceed property maximum",IF(R215&lt;0,"Net revenue is negative",IF(S215="","Missing budget revenue",IF(V215="","Missing prior-year revenue",IF(C215="","Missing reporting status",IF(AND(C215="Final",A215&gt;TODAY()),"Future date marked final",IF(P215&gt;Q215,"Discounts and refunds exceed gross revenue",IF(AND(C215="Open",TODAY()-A215&gt;'Setup &amp; Instructions'!$B$9),"Open report requires follow-up","OK"))))))))))),"")</f>
        <v/>
      </c>
    </row>
    <row r="216">
      <c r="A216" s="38" t="n"/>
      <c r="B216" s="26">
        <f>IFERROR(IF(A216="","",VLOOKUP(WEEKDAY(A216,2),'Setup &amp; Instructions'!$G$4:$H$10,2,0)),"")</f>
        <v/>
      </c>
      <c r="C216" s="5" t="n"/>
      <c r="D216" s="27" t="n"/>
      <c r="E216" s="27" t="n"/>
      <c r="F216" s="27" t="n"/>
      <c r="G216" s="28" t="n"/>
      <c r="H216" s="28" t="n"/>
      <c r="I216" s="28" t="n"/>
      <c r="J216" s="28" t="n"/>
      <c r="K216" s="28" t="n"/>
      <c r="L216" s="28" t="n"/>
      <c r="M216" s="28" t="n"/>
      <c r="N216" s="28" t="n"/>
      <c r="O216" s="28" t="n"/>
      <c r="P216" s="28" t="n"/>
      <c r="Q216" s="29">
        <f>IFERROR(IF(A216="","",SUM(G216:O216)),"")</f>
        <v/>
      </c>
      <c r="R216" s="29">
        <f>IFERROR(IF(A216="","",Q216-P216),"")</f>
        <v/>
      </c>
      <c r="S216" s="28" t="n"/>
      <c r="T216" s="29">
        <f>IFERROR(IF(A216="","",R216-S216),"")</f>
        <v/>
      </c>
      <c r="U216" s="43">
        <f>IFERROR(IF(A216="","",T216/S216),"")</f>
        <v/>
      </c>
      <c r="V216" s="28" t="n"/>
      <c r="W216" s="29">
        <f>IFERROR(IF(A216="","",R216-V216),"")</f>
        <v/>
      </c>
      <c r="X216" s="43">
        <f>IFERROR(IF(A216="","",W216/V216),"")</f>
        <v/>
      </c>
      <c r="Y216" s="43">
        <f>IFERROR(IF(A216="","",E216/D216),"")</f>
        <v/>
      </c>
      <c r="Z216" s="29">
        <f>IFERROR(IF(A216="","",G216/E216),"")</f>
        <v/>
      </c>
      <c r="AA216" s="29">
        <f>IFERROR(IF(A216="","",G216/D216),"")</f>
        <v/>
      </c>
      <c r="AB216" s="29">
        <f>IFERROR(IF(A216="","",R216/D216),"")</f>
        <v/>
      </c>
      <c r="AC216" s="26">
        <f>IFERROR(IF(A216="","",IF(Y216&gt;='Setup &amp; Instructions'!$B$5,"On or Above Target","Below Target")),"")</f>
        <v/>
      </c>
      <c r="AD216" s="5" t="n"/>
      <c r="AE216" s="31" t="n"/>
      <c r="AF216" s="31" t="n"/>
      <c r="AG216" s="32">
        <f>IFERROR(IF(A216="","",IF(COUNTIF($A$4:$A$253,A216)&gt;1,"Duplicate date",IF(E216&gt;D216,"Rooms sold exceed available rooms",IF(D216&gt;'Setup &amp; Instructions'!$B$4,"Available rooms exceed property maximum",IF(R216&lt;0,"Net revenue is negative",IF(S216="","Missing budget revenue",IF(V216="","Missing prior-year revenue",IF(C216="","Missing reporting status",IF(AND(C216="Final",A216&gt;TODAY()),"Future date marked final",IF(P216&gt;Q216,"Discounts and refunds exceed gross revenue",IF(AND(C216="Open",TODAY()-A216&gt;'Setup &amp; Instructions'!$B$9),"Open report requires follow-up","OK"))))))))))),"")</f>
        <v/>
      </c>
    </row>
    <row r="217">
      <c r="A217" s="38" t="n"/>
      <c r="B217" s="26">
        <f>IFERROR(IF(A217="","",VLOOKUP(WEEKDAY(A217,2),'Setup &amp; Instructions'!$G$4:$H$10,2,0)),"")</f>
        <v/>
      </c>
      <c r="C217" s="5" t="n"/>
      <c r="D217" s="27" t="n"/>
      <c r="E217" s="27" t="n"/>
      <c r="F217" s="27" t="n"/>
      <c r="G217" s="28" t="n"/>
      <c r="H217" s="28" t="n"/>
      <c r="I217" s="28" t="n"/>
      <c r="J217" s="28" t="n"/>
      <c r="K217" s="28" t="n"/>
      <c r="L217" s="28" t="n"/>
      <c r="M217" s="28" t="n"/>
      <c r="N217" s="28" t="n"/>
      <c r="O217" s="28" t="n"/>
      <c r="P217" s="28" t="n"/>
      <c r="Q217" s="29">
        <f>IFERROR(IF(A217="","",SUM(G217:O217)),"")</f>
        <v/>
      </c>
      <c r="R217" s="29">
        <f>IFERROR(IF(A217="","",Q217-P217),"")</f>
        <v/>
      </c>
      <c r="S217" s="28" t="n"/>
      <c r="T217" s="29">
        <f>IFERROR(IF(A217="","",R217-S217),"")</f>
        <v/>
      </c>
      <c r="U217" s="43">
        <f>IFERROR(IF(A217="","",T217/S217),"")</f>
        <v/>
      </c>
      <c r="V217" s="28" t="n"/>
      <c r="W217" s="29">
        <f>IFERROR(IF(A217="","",R217-V217),"")</f>
        <v/>
      </c>
      <c r="X217" s="43">
        <f>IFERROR(IF(A217="","",W217/V217),"")</f>
        <v/>
      </c>
      <c r="Y217" s="43">
        <f>IFERROR(IF(A217="","",E217/D217),"")</f>
        <v/>
      </c>
      <c r="Z217" s="29">
        <f>IFERROR(IF(A217="","",G217/E217),"")</f>
        <v/>
      </c>
      <c r="AA217" s="29">
        <f>IFERROR(IF(A217="","",G217/D217),"")</f>
        <v/>
      </c>
      <c r="AB217" s="29">
        <f>IFERROR(IF(A217="","",R217/D217),"")</f>
        <v/>
      </c>
      <c r="AC217" s="26">
        <f>IFERROR(IF(A217="","",IF(Y217&gt;='Setup &amp; Instructions'!$B$5,"On or Above Target","Below Target")),"")</f>
        <v/>
      </c>
      <c r="AD217" s="5" t="n"/>
      <c r="AE217" s="31" t="n"/>
      <c r="AF217" s="31" t="n"/>
      <c r="AG217" s="32">
        <f>IFERROR(IF(A217="","",IF(COUNTIF($A$4:$A$253,A217)&gt;1,"Duplicate date",IF(E217&gt;D217,"Rooms sold exceed available rooms",IF(D217&gt;'Setup &amp; Instructions'!$B$4,"Available rooms exceed property maximum",IF(R217&lt;0,"Net revenue is negative",IF(S217="","Missing budget revenue",IF(V217="","Missing prior-year revenue",IF(C217="","Missing reporting status",IF(AND(C217="Final",A217&gt;TODAY()),"Future date marked final",IF(P217&gt;Q217,"Discounts and refunds exceed gross revenue",IF(AND(C217="Open",TODAY()-A217&gt;'Setup &amp; Instructions'!$B$9),"Open report requires follow-up","OK"))))))))))),"")</f>
        <v/>
      </c>
    </row>
    <row r="218">
      <c r="A218" s="38" t="n"/>
      <c r="B218" s="26">
        <f>IFERROR(IF(A218="","",VLOOKUP(WEEKDAY(A218,2),'Setup &amp; Instructions'!$G$4:$H$10,2,0)),"")</f>
        <v/>
      </c>
      <c r="C218" s="5" t="n"/>
      <c r="D218" s="27" t="n"/>
      <c r="E218" s="27" t="n"/>
      <c r="F218" s="27" t="n"/>
      <c r="G218" s="28" t="n"/>
      <c r="H218" s="28" t="n"/>
      <c r="I218" s="28" t="n"/>
      <c r="J218" s="28" t="n"/>
      <c r="K218" s="28" t="n"/>
      <c r="L218" s="28" t="n"/>
      <c r="M218" s="28" t="n"/>
      <c r="N218" s="28" t="n"/>
      <c r="O218" s="28" t="n"/>
      <c r="P218" s="28" t="n"/>
      <c r="Q218" s="29">
        <f>IFERROR(IF(A218="","",SUM(G218:O218)),"")</f>
        <v/>
      </c>
      <c r="R218" s="29">
        <f>IFERROR(IF(A218="","",Q218-P218),"")</f>
        <v/>
      </c>
      <c r="S218" s="28" t="n"/>
      <c r="T218" s="29">
        <f>IFERROR(IF(A218="","",R218-S218),"")</f>
        <v/>
      </c>
      <c r="U218" s="43">
        <f>IFERROR(IF(A218="","",T218/S218),"")</f>
        <v/>
      </c>
      <c r="V218" s="28" t="n"/>
      <c r="W218" s="29">
        <f>IFERROR(IF(A218="","",R218-V218),"")</f>
        <v/>
      </c>
      <c r="X218" s="43">
        <f>IFERROR(IF(A218="","",W218/V218),"")</f>
        <v/>
      </c>
      <c r="Y218" s="43">
        <f>IFERROR(IF(A218="","",E218/D218),"")</f>
        <v/>
      </c>
      <c r="Z218" s="29">
        <f>IFERROR(IF(A218="","",G218/E218),"")</f>
        <v/>
      </c>
      <c r="AA218" s="29">
        <f>IFERROR(IF(A218="","",G218/D218),"")</f>
        <v/>
      </c>
      <c r="AB218" s="29">
        <f>IFERROR(IF(A218="","",R218/D218),"")</f>
        <v/>
      </c>
      <c r="AC218" s="26">
        <f>IFERROR(IF(A218="","",IF(Y218&gt;='Setup &amp; Instructions'!$B$5,"On or Above Target","Below Target")),"")</f>
        <v/>
      </c>
      <c r="AD218" s="5" t="n"/>
      <c r="AE218" s="31" t="n"/>
      <c r="AF218" s="31" t="n"/>
      <c r="AG218" s="32">
        <f>IFERROR(IF(A218="","",IF(COUNTIF($A$4:$A$253,A218)&gt;1,"Duplicate date",IF(E218&gt;D218,"Rooms sold exceed available rooms",IF(D218&gt;'Setup &amp; Instructions'!$B$4,"Available rooms exceed property maximum",IF(R218&lt;0,"Net revenue is negative",IF(S218="","Missing budget revenue",IF(V218="","Missing prior-year revenue",IF(C218="","Missing reporting status",IF(AND(C218="Final",A218&gt;TODAY()),"Future date marked final",IF(P218&gt;Q218,"Discounts and refunds exceed gross revenue",IF(AND(C218="Open",TODAY()-A218&gt;'Setup &amp; Instructions'!$B$9),"Open report requires follow-up","OK"))))))))))),"")</f>
        <v/>
      </c>
    </row>
    <row r="219">
      <c r="A219" s="38" t="n"/>
      <c r="B219" s="26">
        <f>IFERROR(IF(A219="","",VLOOKUP(WEEKDAY(A219,2),'Setup &amp; Instructions'!$G$4:$H$10,2,0)),"")</f>
        <v/>
      </c>
      <c r="C219" s="5" t="n"/>
      <c r="D219" s="27" t="n"/>
      <c r="E219" s="27" t="n"/>
      <c r="F219" s="27" t="n"/>
      <c r="G219" s="28" t="n"/>
      <c r="H219" s="28" t="n"/>
      <c r="I219" s="28" t="n"/>
      <c r="J219" s="28" t="n"/>
      <c r="K219" s="28" t="n"/>
      <c r="L219" s="28" t="n"/>
      <c r="M219" s="28" t="n"/>
      <c r="N219" s="28" t="n"/>
      <c r="O219" s="28" t="n"/>
      <c r="P219" s="28" t="n"/>
      <c r="Q219" s="29">
        <f>IFERROR(IF(A219="","",SUM(G219:O219)),"")</f>
        <v/>
      </c>
      <c r="R219" s="29">
        <f>IFERROR(IF(A219="","",Q219-P219),"")</f>
        <v/>
      </c>
      <c r="S219" s="28" t="n"/>
      <c r="T219" s="29">
        <f>IFERROR(IF(A219="","",R219-S219),"")</f>
        <v/>
      </c>
      <c r="U219" s="43">
        <f>IFERROR(IF(A219="","",T219/S219),"")</f>
        <v/>
      </c>
      <c r="V219" s="28" t="n"/>
      <c r="W219" s="29">
        <f>IFERROR(IF(A219="","",R219-V219),"")</f>
        <v/>
      </c>
      <c r="X219" s="43">
        <f>IFERROR(IF(A219="","",W219/V219),"")</f>
        <v/>
      </c>
      <c r="Y219" s="43">
        <f>IFERROR(IF(A219="","",E219/D219),"")</f>
        <v/>
      </c>
      <c r="Z219" s="29">
        <f>IFERROR(IF(A219="","",G219/E219),"")</f>
        <v/>
      </c>
      <c r="AA219" s="29">
        <f>IFERROR(IF(A219="","",G219/D219),"")</f>
        <v/>
      </c>
      <c r="AB219" s="29">
        <f>IFERROR(IF(A219="","",R219/D219),"")</f>
        <v/>
      </c>
      <c r="AC219" s="26">
        <f>IFERROR(IF(A219="","",IF(Y219&gt;='Setup &amp; Instructions'!$B$5,"On or Above Target","Below Target")),"")</f>
        <v/>
      </c>
      <c r="AD219" s="5" t="n"/>
      <c r="AE219" s="31" t="n"/>
      <c r="AF219" s="31" t="n"/>
      <c r="AG219" s="32">
        <f>IFERROR(IF(A219="","",IF(COUNTIF($A$4:$A$253,A219)&gt;1,"Duplicate date",IF(E219&gt;D219,"Rooms sold exceed available rooms",IF(D219&gt;'Setup &amp; Instructions'!$B$4,"Available rooms exceed property maximum",IF(R219&lt;0,"Net revenue is negative",IF(S219="","Missing budget revenue",IF(V219="","Missing prior-year revenue",IF(C219="","Missing reporting status",IF(AND(C219="Final",A219&gt;TODAY()),"Future date marked final",IF(P219&gt;Q219,"Discounts and refunds exceed gross revenue",IF(AND(C219="Open",TODAY()-A219&gt;'Setup &amp; Instructions'!$B$9),"Open report requires follow-up","OK"))))))))))),"")</f>
        <v/>
      </c>
    </row>
    <row r="220">
      <c r="A220" s="38" t="n"/>
      <c r="B220" s="26">
        <f>IFERROR(IF(A220="","",VLOOKUP(WEEKDAY(A220,2),'Setup &amp; Instructions'!$G$4:$H$10,2,0)),"")</f>
        <v/>
      </c>
      <c r="C220" s="5" t="n"/>
      <c r="D220" s="27" t="n"/>
      <c r="E220" s="27" t="n"/>
      <c r="F220" s="27" t="n"/>
      <c r="G220" s="28" t="n"/>
      <c r="H220" s="28" t="n"/>
      <c r="I220" s="28" t="n"/>
      <c r="J220" s="28" t="n"/>
      <c r="K220" s="28" t="n"/>
      <c r="L220" s="28" t="n"/>
      <c r="M220" s="28" t="n"/>
      <c r="N220" s="28" t="n"/>
      <c r="O220" s="28" t="n"/>
      <c r="P220" s="28" t="n"/>
      <c r="Q220" s="29">
        <f>IFERROR(IF(A220="","",SUM(G220:O220)),"")</f>
        <v/>
      </c>
      <c r="R220" s="29">
        <f>IFERROR(IF(A220="","",Q220-P220),"")</f>
        <v/>
      </c>
      <c r="S220" s="28" t="n"/>
      <c r="T220" s="29">
        <f>IFERROR(IF(A220="","",R220-S220),"")</f>
        <v/>
      </c>
      <c r="U220" s="43">
        <f>IFERROR(IF(A220="","",T220/S220),"")</f>
        <v/>
      </c>
      <c r="V220" s="28" t="n"/>
      <c r="W220" s="29">
        <f>IFERROR(IF(A220="","",R220-V220),"")</f>
        <v/>
      </c>
      <c r="X220" s="43">
        <f>IFERROR(IF(A220="","",W220/V220),"")</f>
        <v/>
      </c>
      <c r="Y220" s="43">
        <f>IFERROR(IF(A220="","",E220/D220),"")</f>
        <v/>
      </c>
      <c r="Z220" s="29">
        <f>IFERROR(IF(A220="","",G220/E220),"")</f>
        <v/>
      </c>
      <c r="AA220" s="29">
        <f>IFERROR(IF(A220="","",G220/D220),"")</f>
        <v/>
      </c>
      <c r="AB220" s="29">
        <f>IFERROR(IF(A220="","",R220/D220),"")</f>
        <v/>
      </c>
      <c r="AC220" s="26">
        <f>IFERROR(IF(A220="","",IF(Y220&gt;='Setup &amp; Instructions'!$B$5,"On or Above Target","Below Target")),"")</f>
        <v/>
      </c>
      <c r="AD220" s="5" t="n"/>
      <c r="AE220" s="31" t="n"/>
      <c r="AF220" s="31" t="n"/>
      <c r="AG220" s="32">
        <f>IFERROR(IF(A220="","",IF(COUNTIF($A$4:$A$253,A220)&gt;1,"Duplicate date",IF(E220&gt;D220,"Rooms sold exceed available rooms",IF(D220&gt;'Setup &amp; Instructions'!$B$4,"Available rooms exceed property maximum",IF(R220&lt;0,"Net revenue is negative",IF(S220="","Missing budget revenue",IF(V220="","Missing prior-year revenue",IF(C220="","Missing reporting status",IF(AND(C220="Final",A220&gt;TODAY()),"Future date marked final",IF(P220&gt;Q220,"Discounts and refunds exceed gross revenue",IF(AND(C220="Open",TODAY()-A220&gt;'Setup &amp; Instructions'!$B$9),"Open report requires follow-up","OK"))))))))))),"")</f>
        <v/>
      </c>
    </row>
    <row r="221">
      <c r="A221" s="38" t="n"/>
      <c r="B221" s="26">
        <f>IFERROR(IF(A221="","",VLOOKUP(WEEKDAY(A221,2),'Setup &amp; Instructions'!$G$4:$H$10,2,0)),"")</f>
        <v/>
      </c>
      <c r="C221" s="5" t="n"/>
      <c r="D221" s="27" t="n"/>
      <c r="E221" s="27" t="n"/>
      <c r="F221" s="27" t="n"/>
      <c r="G221" s="28" t="n"/>
      <c r="H221" s="28" t="n"/>
      <c r="I221" s="28" t="n"/>
      <c r="J221" s="28" t="n"/>
      <c r="K221" s="28" t="n"/>
      <c r="L221" s="28" t="n"/>
      <c r="M221" s="28" t="n"/>
      <c r="N221" s="28" t="n"/>
      <c r="O221" s="28" t="n"/>
      <c r="P221" s="28" t="n"/>
      <c r="Q221" s="29">
        <f>IFERROR(IF(A221="","",SUM(G221:O221)),"")</f>
        <v/>
      </c>
      <c r="R221" s="29">
        <f>IFERROR(IF(A221="","",Q221-P221),"")</f>
        <v/>
      </c>
      <c r="S221" s="28" t="n"/>
      <c r="T221" s="29">
        <f>IFERROR(IF(A221="","",R221-S221),"")</f>
        <v/>
      </c>
      <c r="U221" s="43">
        <f>IFERROR(IF(A221="","",T221/S221),"")</f>
        <v/>
      </c>
      <c r="V221" s="28" t="n"/>
      <c r="W221" s="29">
        <f>IFERROR(IF(A221="","",R221-V221),"")</f>
        <v/>
      </c>
      <c r="X221" s="43">
        <f>IFERROR(IF(A221="","",W221/V221),"")</f>
        <v/>
      </c>
      <c r="Y221" s="43">
        <f>IFERROR(IF(A221="","",E221/D221),"")</f>
        <v/>
      </c>
      <c r="Z221" s="29">
        <f>IFERROR(IF(A221="","",G221/E221),"")</f>
        <v/>
      </c>
      <c r="AA221" s="29">
        <f>IFERROR(IF(A221="","",G221/D221),"")</f>
        <v/>
      </c>
      <c r="AB221" s="29">
        <f>IFERROR(IF(A221="","",R221/D221),"")</f>
        <v/>
      </c>
      <c r="AC221" s="26">
        <f>IFERROR(IF(A221="","",IF(Y221&gt;='Setup &amp; Instructions'!$B$5,"On or Above Target","Below Target")),"")</f>
        <v/>
      </c>
      <c r="AD221" s="5" t="n"/>
      <c r="AE221" s="31" t="n"/>
      <c r="AF221" s="31" t="n"/>
      <c r="AG221" s="32">
        <f>IFERROR(IF(A221="","",IF(COUNTIF($A$4:$A$253,A221)&gt;1,"Duplicate date",IF(E221&gt;D221,"Rooms sold exceed available rooms",IF(D221&gt;'Setup &amp; Instructions'!$B$4,"Available rooms exceed property maximum",IF(R221&lt;0,"Net revenue is negative",IF(S221="","Missing budget revenue",IF(V221="","Missing prior-year revenue",IF(C221="","Missing reporting status",IF(AND(C221="Final",A221&gt;TODAY()),"Future date marked final",IF(P221&gt;Q221,"Discounts and refunds exceed gross revenue",IF(AND(C221="Open",TODAY()-A221&gt;'Setup &amp; Instructions'!$B$9),"Open report requires follow-up","OK"))))))))))),"")</f>
        <v/>
      </c>
    </row>
    <row r="222">
      <c r="A222" s="38" t="n"/>
      <c r="B222" s="26">
        <f>IFERROR(IF(A222="","",VLOOKUP(WEEKDAY(A222,2),'Setup &amp; Instructions'!$G$4:$H$10,2,0)),"")</f>
        <v/>
      </c>
      <c r="C222" s="5" t="n"/>
      <c r="D222" s="27" t="n"/>
      <c r="E222" s="27" t="n"/>
      <c r="F222" s="27" t="n"/>
      <c r="G222" s="28" t="n"/>
      <c r="H222" s="28" t="n"/>
      <c r="I222" s="28" t="n"/>
      <c r="J222" s="28" t="n"/>
      <c r="K222" s="28" t="n"/>
      <c r="L222" s="28" t="n"/>
      <c r="M222" s="28" t="n"/>
      <c r="N222" s="28" t="n"/>
      <c r="O222" s="28" t="n"/>
      <c r="P222" s="28" t="n"/>
      <c r="Q222" s="29">
        <f>IFERROR(IF(A222="","",SUM(G222:O222)),"")</f>
        <v/>
      </c>
      <c r="R222" s="29">
        <f>IFERROR(IF(A222="","",Q222-P222),"")</f>
        <v/>
      </c>
      <c r="S222" s="28" t="n"/>
      <c r="T222" s="29">
        <f>IFERROR(IF(A222="","",R222-S222),"")</f>
        <v/>
      </c>
      <c r="U222" s="43">
        <f>IFERROR(IF(A222="","",T222/S222),"")</f>
        <v/>
      </c>
      <c r="V222" s="28" t="n"/>
      <c r="W222" s="29">
        <f>IFERROR(IF(A222="","",R222-V222),"")</f>
        <v/>
      </c>
      <c r="X222" s="43">
        <f>IFERROR(IF(A222="","",W222/V222),"")</f>
        <v/>
      </c>
      <c r="Y222" s="43">
        <f>IFERROR(IF(A222="","",E222/D222),"")</f>
        <v/>
      </c>
      <c r="Z222" s="29">
        <f>IFERROR(IF(A222="","",G222/E222),"")</f>
        <v/>
      </c>
      <c r="AA222" s="29">
        <f>IFERROR(IF(A222="","",G222/D222),"")</f>
        <v/>
      </c>
      <c r="AB222" s="29">
        <f>IFERROR(IF(A222="","",R222/D222),"")</f>
        <v/>
      </c>
      <c r="AC222" s="26">
        <f>IFERROR(IF(A222="","",IF(Y222&gt;='Setup &amp; Instructions'!$B$5,"On or Above Target","Below Target")),"")</f>
        <v/>
      </c>
      <c r="AD222" s="5" t="n"/>
      <c r="AE222" s="31" t="n"/>
      <c r="AF222" s="31" t="n"/>
      <c r="AG222" s="32">
        <f>IFERROR(IF(A222="","",IF(COUNTIF($A$4:$A$253,A222)&gt;1,"Duplicate date",IF(E222&gt;D222,"Rooms sold exceed available rooms",IF(D222&gt;'Setup &amp; Instructions'!$B$4,"Available rooms exceed property maximum",IF(R222&lt;0,"Net revenue is negative",IF(S222="","Missing budget revenue",IF(V222="","Missing prior-year revenue",IF(C222="","Missing reporting status",IF(AND(C222="Final",A222&gt;TODAY()),"Future date marked final",IF(P222&gt;Q222,"Discounts and refunds exceed gross revenue",IF(AND(C222="Open",TODAY()-A222&gt;'Setup &amp; Instructions'!$B$9),"Open report requires follow-up","OK"))))))))))),"")</f>
        <v/>
      </c>
    </row>
    <row r="223">
      <c r="A223" s="38" t="n"/>
      <c r="B223" s="26">
        <f>IFERROR(IF(A223="","",VLOOKUP(WEEKDAY(A223,2),'Setup &amp; Instructions'!$G$4:$H$10,2,0)),"")</f>
        <v/>
      </c>
      <c r="C223" s="5" t="n"/>
      <c r="D223" s="27" t="n"/>
      <c r="E223" s="27" t="n"/>
      <c r="F223" s="27" t="n"/>
      <c r="G223" s="28" t="n"/>
      <c r="H223" s="28" t="n"/>
      <c r="I223" s="28" t="n"/>
      <c r="J223" s="28" t="n"/>
      <c r="K223" s="28" t="n"/>
      <c r="L223" s="28" t="n"/>
      <c r="M223" s="28" t="n"/>
      <c r="N223" s="28" t="n"/>
      <c r="O223" s="28" t="n"/>
      <c r="P223" s="28" t="n"/>
      <c r="Q223" s="29">
        <f>IFERROR(IF(A223="","",SUM(G223:O223)),"")</f>
        <v/>
      </c>
      <c r="R223" s="29">
        <f>IFERROR(IF(A223="","",Q223-P223),"")</f>
        <v/>
      </c>
      <c r="S223" s="28" t="n"/>
      <c r="T223" s="29">
        <f>IFERROR(IF(A223="","",R223-S223),"")</f>
        <v/>
      </c>
      <c r="U223" s="43">
        <f>IFERROR(IF(A223="","",T223/S223),"")</f>
        <v/>
      </c>
      <c r="V223" s="28" t="n"/>
      <c r="W223" s="29">
        <f>IFERROR(IF(A223="","",R223-V223),"")</f>
        <v/>
      </c>
      <c r="X223" s="43">
        <f>IFERROR(IF(A223="","",W223/V223),"")</f>
        <v/>
      </c>
      <c r="Y223" s="43">
        <f>IFERROR(IF(A223="","",E223/D223),"")</f>
        <v/>
      </c>
      <c r="Z223" s="29">
        <f>IFERROR(IF(A223="","",G223/E223),"")</f>
        <v/>
      </c>
      <c r="AA223" s="29">
        <f>IFERROR(IF(A223="","",G223/D223),"")</f>
        <v/>
      </c>
      <c r="AB223" s="29">
        <f>IFERROR(IF(A223="","",R223/D223),"")</f>
        <v/>
      </c>
      <c r="AC223" s="26">
        <f>IFERROR(IF(A223="","",IF(Y223&gt;='Setup &amp; Instructions'!$B$5,"On or Above Target","Below Target")),"")</f>
        <v/>
      </c>
      <c r="AD223" s="5" t="n"/>
      <c r="AE223" s="31" t="n"/>
      <c r="AF223" s="31" t="n"/>
      <c r="AG223" s="32">
        <f>IFERROR(IF(A223="","",IF(COUNTIF($A$4:$A$253,A223)&gt;1,"Duplicate date",IF(E223&gt;D223,"Rooms sold exceed available rooms",IF(D223&gt;'Setup &amp; Instructions'!$B$4,"Available rooms exceed property maximum",IF(R223&lt;0,"Net revenue is negative",IF(S223="","Missing budget revenue",IF(V223="","Missing prior-year revenue",IF(C223="","Missing reporting status",IF(AND(C223="Final",A223&gt;TODAY()),"Future date marked final",IF(P223&gt;Q223,"Discounts and refunds exceed gross revenue",IF(AND(C223="Open",TODAY()-A223&gt;'Setup &amp; Instructions'!$B$9),"Open report requires follow-up","OK"))))))))))),"")</f>
        <v/>
      </c>
    </row>
    <row r="224">
      <c r="A224" s="38" t="n"/>
      <c r="B224" s="26">
        <f>IFERROR(IF(A224="","",VLOOKUP(WEEKDAY(A224,2),'Setup &amp; Instructions'!$G$4:$H$10,2,0)),"")</f>
        <v/>
      </c>
      <c r="C224" s="5" t="n"/>
      <c r="D224" s="27" t="n"/>
      <c r="E224" s="27" t="n"/>
      <c r="F224" s="27" t="n"/>
      <c r="G224" s="28" t="n"/>
      <c r="H224" s="28" t="n"/>
      <c r="I224" s="28" t="n"/>
      <c r="J224" s="28" t="n"/>
      <c r="K224" s="28" t="n"/>
      <c r="L224" s="28" t="n"/>
      <c r="M224" s="28" t="n"/>
      <c r="N224" s="28" t="n"/>
      <c r="O224" s="28" t="n"/>
      <c r="P224" s="28" t="n"/>
      <c r="Q224" s="29">
        <f>IFERROR(IF(A224="","",SUM(G224:O224)),"")</f>
        <v/>
      </c>
      <c r="R224" s="29">
        <f>IFERROR(IF(A224="","",Q224-P224),"")</f>
        <v/>
      </c>
      <c r="S224" s="28" t="n"/>
      <c r="T224" s="29">
        <f>IFERROR(IF(A224="","",R224-S224),"")</f>
        <v/>
      </c>
      <c r="U224" s="43">
        <f>IFERROR(IF(A224="","",T224/S224),"")</f>
        <v/>
      </c>
      <c r="V224" s="28" t="n"/>
      <c r="W224" s="29">
        <f>IFERROR(IF(A224="","",R224-V224),"")</f>
        <v/>
      </c>
      <c r="X224" s="43">
        <f>IFERROR(IF(A224="","",W224/V224),"")</f>
        <v/>
      </c>
      <c r="Y224" s="43">
        <f>IFERROR(IF(A224="","",E224/D224),"")</f>
        <v/>
      </c>
      <c r="Z224" s="29">
        <f>IFERROR(IF(A224="","",G224/E224),"")</f>
        <v/>
      </c>
      <c r="AA224" s="29">
        <f>IFERROR(IF(A224="","",G224/D224),"")</f>
        <v/>
      </c>
      <c r="AB224" s="29">
        <f>IFERROR(IF(A224="","",R224/D224),"")</f>
        <v/>
      </c>
      <c r="AC224" s="26">
        <f>IFERROR(IF(A224="","",IF(Y224&gt;='Setup &amp; Instructions'!$B$5,"On or Above Target","Below Target")),"")</f>
        <v/>
      </c>
      <c r="AD224" s="5" t="n"/>
      <c r="AE224" s="31" t="n"/>
      <c r="AF224" s="31" t="n"/>
      <c r="AG224" s="32">
        <f>IFERROR(IF(A224="","",IF(COUNTIF($A$4:$A$253,A224)&gt;1,"Duplicate date",IF(E224&gt;D224,"Rooms sold exceed available rooms",IF(D224&gt;'Setup &amp; Instructions'!$B$4,"Available rooms exceed property maximum",IF(R224&lt;0,"Net revenue is negative",IF(S224="","Missing budget revenue",IF(V224="","Missing prior-year revenue",IF(C224="","Missing reporting status",IF(AND(C224="Final",A224&gt;TODAY()),"Future date marked final",IF(P224&gt;Q224,"Discounts and refunds exceed gross revenue",IF(AND(C224="Open",TODAY()-A224&gt;'Setup &amp; Instructions'!$B$9),"Open report requires follow-up","OK"))))))))))),"")</f>
        <v/>
      </c>
    </row>
    <row r="225">
      <c r="A225" s="38" t="n"/>
      <c r="B225" s="26">
        <f>IFERROR(IF(A225="","",VLOOKUP(WEEKDAY(A225,2),'Setup &amp; Instructions'!$G$4:$H$10,2,0)),"")</f>
        <v/>
      </c>
      <c r="C225" s="5" t="n"/>
      <c r="D225" s="27" t="n"/>
      <c r="E225" s="27" t="n"/>
      <c r="F225" s="27" t="n"/>
      <c r="G225" s="28" t="n"/>
      <c r="H225" s="28" t="n"/>
      <c r="I225" s="28" t="n"/>
      <c r="J225" s="28" t="n"/>
      <c r="K225" s="28" t="n"/>
      <c r="L225" s="28" t="n"/>
      <c r="M225" s="28" t="n"/>
      <c r="N225" s="28" t="n"/>
      <c r="O225" s="28" t="n"/>
      <c r="P225" s="28" t="n"/>
      <c r="Q225" s="29">
        <f>IFERROR(IF(A225="","",SUM(G225:O225)),"")</f>
        <v/>
      </c>
      <c r="R225" s="29">
        <f>IFERROR(IF(A225="","",Q225-P225),"")</f>
        <v/>
      </c>
      <c r="S225" s="28" t="n"/>
      <c r="T225" s="29">
        <f>IFERROR(IF(A225="","",R225-S225),"")</f>
        <v/>
      </c>
      <c r="U225" s="43">
        <f>IFERROR(IF(A225="","",T225/S225),"")</f>
        <v/>
      </c>
      <c r="V225" s="28" t="n"/>
      <c r="W225" s="29">
        <f>IFERROR(IF(A225="","",R225-V225),"")</f>
        <v/>
      </c>
      <c r="X225" s="43">
        <f>IFERROR(IF(A225="","",W225/V225),"")</f>
        <v/>
      </c>
      <c r="Y225" s="43">
        <f>IFERROR(IF(A225="","",E225/D225),"")</f>
        <v/>
      </c>
      <c r="Z225" s="29">
        <f>IFERROR(IF(A225="","",G225/E225),"")</f>
        <v/>
      </c>
      <c r="AA225" s="29">
        <f>IFERROR(IF(A225="","",G225/D225),"")</f>
        <v/>
      </c>
      <c r="AB225" s="29">
        <f>IFERROR(IF(A225="","",R225/D225),"")</f>
        <v/>
      </c>
      <c r="AC225" s="26">
        <f>IFERROR(IF(A225="","",IF(Y225&gt;='Setup &amp; Instructions'!$B$5,"On or Above Target","Below Target")),"")</f>
        <v/>
      </c>
      <c r="AD225" s="5" t="n"/>
      <c r="AE225" s="31" t="n"/>
      <c r="AF225" s="31" t="n"/>
      <c r="AG225" s="32">
        <f>IFERROR(IF(A225="","",IF(COUNTIF($A$4:$A$253,A225)&gt;1,"Duplicate date",IF(E225&gt;D225,"Rooms sold exceed available rooms",IF(D225&gt;'Setup &amp; Instructions'!$B$4,"Available rooms exceed property maximum",IF(R225&lt;0,"Net revenue is negative",IF(S225="","Missing budget revenue",IF(V225="","Missing prior-year revenue",IF(C225="","Missing reporting status",IF(AND(C225="Final",A225&gt;TODAY()),"Future date marked final",IF(P225&gt;Q225,"Discounts and refunds exceed gross revenue",IF(AND(C225="Open",TODAY()-A225&gt;'Setup &amp; Instructions'!$B$9),"Open report requires follow-up","OK"))))))))))),"")</f>
        <v/>
      </c>
    </row>
    <row r="226">
      <c r="A226" s="38" t="n"/>
      <c r="B226" s="26">
        <f>IFERROR(IF(A226="","",VLOOKUP(WEEKDAY(A226,2),'Setup &amp; Instructions'!$G$4:$H$10,2,0)),"")</f>
        <v/>
      </c>
      <c r="C226" s="5" t="n"/>
      <c r="D226" s="27" t="n"/>
      <c r="E226" s="27" t="n"/>
      <c r="F226" s="27" t="n"/>
      <c r="G226" s="28" t="n"/>
      <c r="H226" s="28" t="n"/>
      <c r="I226" s="28" t="n"/>
      <c r="J226" s="28" t="n"/>
      <c r="K226" s="28" t="n"/>
      <c r="L226" s="28" t="n"/>
      <c r="M226" s="28" t="n"/>
      <c r="N226" s="28" t="n"/>
      <c r="O226" s="28" t="n"/>
      <c r="P226" s="28" t="n"/>
      <c r="Q226" s="29">
        <f>IFERROR(IF(A226="","",SUM(G226:O226)),"")</f>
        <v/>
      </c>
      <c r="R226" s="29">
        <f>IFERROR(IF(A226="","",Q226-P226),"")</f>
        <v/>
      </c>
      <c r="S226" s="28" t="n"/>
      <c r="T226" s="29">
        <f>IFERROR(IF(A226="","",R226-S226),"")</f>
        <v/>
      </c>
      <c r="U226" s="43">
        <f>IFERROR(IF(A226="","",T226/S226),"")</f>
        <v/>
      </c>
      <c r="V226" s="28" t="n"/>
      <c r="W226" s="29">
        <f>IFERROR(IF(A226="","",R226-V226),"")</f>
        <v/>
      </c>
      <c r="X226" s="43">
        <f>IFERROR(IF(A226="","",W226/V226),"")</f>
        <v/>
      </c>
      <c r="Y226" s="43">
        <f>IFERROR(IF(A226="","",E226/D226),"")</f>
        <v/>
      </c>
      <c r="Z226" s="29">
        <f>IFERROR(IF(A226="","",G226/E226),"")</f>
        <v/>
      </c>
      <c r="AA226" s="29">
        <f>IFERROR(IF(A226="","",G226/D226),"")</f>
        <v/>
      </c>
      <c r="AB226" s="29">
        <f>IFERROR(IF(A226="","",R226/D226),"")</f>
        <v/>
      </c>
      <c r="AC226" s="26">
        <f>IFERROR(IF(A226="","",IF(Y226&gt;='Setup &amp; Instructions'!$B$5,"On or Above Target","Below Target")),"")</f>
        <v/>
      </c>
      <c r="AD226" s="5" t="n"/>
      <c r="AE226" s="31" t="n"/>
      <c r="AF226" s="31" t="n"/>
      <c r="AG226" s="32">
        <f>IFERROR(IF(A226="","",IF(COUNTIF($A$4:$A$253,A226)&gt;1,"Duplicate date",IF(E226&gt;D226,"Rooms sold exceed available rooms",IF(D226&gt;'Setup &amp; Instructions'!$B$4,"Available rooms exceed property maximum",IF(R226&lt;0,"Net revenue is negative",IF(S226="","Missing budget revenue",IF(V226="","Missing prior-year revenue",IF(C226="","Missing reporting status",IF(AND(C226="Final",A226&gt;TODAY()),"Future date marked final",IF(P226&gt;Q226,"Discounts and refunds exceed gross revenue",IF(AND(C226="Open",TODAY()-A226&gt;'Setup &amp; Instructions'!$B$9),"Open report requires follow-up","OK"))))))))))),"")</f>
        <v/>
      </c>
    </row>
    <row r="227">
      <c r="A227" s="38" t="n"/>
      <c r="B227" s="26">
        <f>IFERROR(IF(A227="","",VLOOKUP(WEEKDAY(A227,2),'Setup &amp; Instructions'!$G$4:$H$10,2,0)),"")</f>
        <v/>
      </c>
      <c r="C227" s="5" t="n"/>
      <c r="D227" s="27" t="n"/>
      <c r="E227" s="27" t="n"/>
      <c r="F227" s="27" t="n"/>
      <c r="G227" s="28" t="n"/>
      <c r="H227" s="28" t="n"/>
      <c r="I227" s="28" t="n"/>
      <c r="J227" s="28" t="n"/>
      <c r="K227" s="28" t="n"/>
      <c r="L227" s="28" t="n"/>
      <c r="M227" s="28" t="n"/>
      <c r="N227" s="28" t="n"/>
      <c r="O227" s="28" t="n"/>
      <c r="P227" s="28" t="n"/>
      <c r="Q227" s="29">
        <f>IFERROR(IF(A227="","",SUM(G227:O227)),"")</f>
        <v/>
      </c>
      <c r="R227" s="29">
        <f>IFERROR(IF(A227="","",Q227-P227),"")</f>
        <v/>
      </c>
      <c r="S227" s="28" t="n"/>
      <c r="T227" s="29">
        <f>IFERROR(IF(A227="","",R227-S227),"")</f>
        <v/>
      </c>
      <c r="U227" s="43">
        <f>IFERROR(IF(A227="","",T227/S227),"")</f>
        <v/>
      </c>
      <c r="V227" s="28" t="n"/>
      <c r="W227" s="29">
        <f>IFERROR(IF(A227="","",R227-V227),"")</f>
        <v/>
      </c>
      <c r="X227" s="43">
        <f>IFERROR(IF(A227="","",W227/V227),"")</f>
        <v/>
      </c>
      <c r="Y227" s="43">
        <f>IFERROR(IF(A227="","",E227/D227),"")</f>
        <v/>
      </c>
      <c r="Z227" s="29">
        <f>IFERROR(IF(A227="","",G227/E227),"")</f>
        <v/>
      </c>
      <c r="AA227" s="29">
        <f>IFERROR(IF(A227="","",G227/D227),"")</f>
        <v/>
      </c>
      <c r="AB227" s="29">
        <f>IFERROR(IF(A227="","",R227/D227),"")</f>
        <v/>
      </c>
      <c r="AC227" s="26">
        <f>IFERROR(IF(A227="","",IF(Y227&gt;='Setup &amp; Instructions'!$B$5,"On or Above Target","Below Target")),"")</f>
        <v/>
      </c>
      <c r="AD227" s="5" t="n"/>
      <c r="AE227" s="31" t="n"/>
      <c r="AF227" s="31" t="n"/>
      <c r="AG227" s="32">
        <f>IFERROR(IF(A227="","",IF(COUNTIF($A$4:$A$253,A227)&gt;1,"Duplicate date",IF(E227&gt;D227,"Rooms sold exceed available rooms",IF(D227&gt;'Setup &amp; Instructions'!$B$4,"Available rooms exceed property maximum",IF(R227&lt;0,"Net revenue is negative",IF(S227="","Missing budget revenue",IF(V227="","Missing prior-year revenue",IF(C227="","Missing reporting status",IF(AND(C227="Final",A227&gt;TODAY()),"Future date marked final",IF(P227&gt;Q227,"Discounts and refunds exceed gross revenue",IF(AND(C227="Open",TODAY()-A227&gt;'Setup &amp; Instructions'!$B$9),"Open report requires follow-up","OK"))))))))))),"")</f>
        <v/>
      </c>
    </row>
    <row r="228">
      <c r="A228" s="38" t="n"/>
      <c r="B228" s="26">
        <f>IFERROR(IF(A228="","",VLOOKUP(WEEKDAY(A228,2),'Setup &amp; Instructions'!$G$4:$H$10,2,0)),"")</f>
        <v/>
      </c>
      <c r="C228" s="5" t="n"/>
      <c r="D228" s="27" t="n"/>
      <c r="E228" s="27" t="n"/>
      <c r="F228" s="27" t="n"/>
      <c r="G228" s="28" t="n"/>
      <c r="H228" s="28" t="n"/>
      <c r="I228" s="28" t="n"/>
      <c r="J228" s="28" t="n"/>
      <c r="K228" s="28" t="n"/>
      <c r="L228" s="28" t="n"/>
      <c r="M228" s="28" t="n"/>
      <c r="N228" s="28" t="n"/>
      <c r="O228" s="28" t="n"/>
      <c r="P228" s="28" t="n"/>
      <c r="Q228" s="29">
        <f>IFERROR(IF(A228="","",SUM(G228:O228)),"")</f>
        <v/>
      </c>
      <c r="R228" s="29">
        <f>IFERROR(IF(A228="","",Q228-P228),"")</f>
        <v/>
      </c>
      <c r="S228" s="28" t="n"/>
      <c r="T228" s="29">
        <f>IFERROR(IF(A228="","",R228-S228),"")</f>
        <v/>
      </c>
      <c r="U228" s="43">
        <f>IFERROR(IF(A228="","",T228/S228),"")</f>
        <v/>
      </c>
      <c r="V228" s="28" t="n"/>
      <c r="W228" s="29">
        <f>IFERROR(IF(A228="","",R228-V228),"")</f>
        <v/>
      </c>
      <c r="X228" s="43">
        <f>IFERROR(IF(A228="","",W228/V228),"")</f>
        <v/>
      </c>
      <c r="Y228" s="43">
        <f>IFERROR(IF(A228="","",E228/D228),"")</f>
        <v/>
      </c>
      <c r="Z228" s="29">
        <f>IFERROR(IF(A228="","",G228/E228),"")</f>
        <v/>
      </c>
      <c r="AA228" s="29">
        <f>IFERROR(IF(A228="","",G228/D228),"")</f>
        <v/>
      </c>
      <c r="AB228" s="29">
        <f>IFERROR(IF(A228="","",R228/D228),"")</f>
        <v/>
      </c>
      <c r="AC228" s="26">
        <f>IFERROR(IF(A228="","",IF(Y228&gt;='Setup &amp; Instructions'!$B$5,"On or Above Target","Below Target")),"")</f>
        <v/>
      </c>
      <c r="AD228" s="5" t="n"/>
      <c r="AE228" s="31" t="n"/>
      <c r="AF228" s="31" t="n"/>
      <c r="AG228" s="32">
        <f>IFERROR(IF(A228="","",IF(COUNTIF($A$4:$A$253,A228)&gt;1,"Duplicate date",IF(E228&gt;D228,"Rooms sold exceed available rooms",IF(D228&gt;'Setup &amp; Instructions'!$B$4,"Available rooms exceed property maximum",IF(R228&lt;0,"Net revenue is negative",IF(S228="","Missing budget revenue",IF(V228="","Missing prior-year revenue",IF(C228="","Missing reporting status",IF(AND(C228="Final",A228&gt;TODAY()),"Future date marked final",IF(P228&gt;Q228,"Discounts and refunds exceed gross revenue",IF(AND(C228="Open",TODAY()-A228&gt;'Setup &amp; Instructions'!$B$9),"Open report requires follow-up","OK"))))))))))),"")</f>
        <v/>
      </c>
    </row>
    <row r="229">
      <c r="A229" s="38" t="n"/>
      <c r="B229" s="26">
        <f>IFERROR(IF(A229="","",VLOOKUP(WEEKDAY(A229,2),'Setup &amp; Instructions'!$G$4:$H$10,2,0)),"")</f>
        <v/>
      </c>
      <c r="C229" s="5" t="n"/>
      <c r="D229" s="27" t="n"/>
      <c r="E229" s="27" t="n"/>
      <c r="F229" s="27" t="n"/>
      <c r="G229" s="28" t="n"/>
      <c r="H229" s="28" t="n"/>
      <c r="I229" s="28" t="n"/>
      <c r="J229" s="28" t="n"/>
      <c r="K229" s="28" t="n"/>
      <c r="L229" s="28" t="n"/>
      <c r="M229" s="28" t="n"/>
      <c r="N229" s="28" t="n"/>
      <c r="O229" s="28" t="n"/>
      <c r="P229" s="28" t="n"/>
      <c r="Q229" s="29">
        <f>IFERROR(IF(A229="","",SUM(G229:O229)),"")</f>
        <v/>
      </c>
      <c r="R229" s="29">
        <f>IFERROR(IF(A229="","",Q229-P229),"")</f>
        <v/>
      </c>
      <c r="S229" s="28" t="n"/>
      <c r="T229" s="29">
        <f>IFERROR(IF(A229="","",R229-S229),"")</f>
        <v/>
      </c>
      <c r="U229" s="43">
        <f>IFERROR(IF(A229="","",T229/S229),"")</f>
        <v/>
      </c>
      <c r="V229" s="28" t="n"/>
      <c r="W229" s="29">
        <f>IFERROR(IF(A229="","",R229-V229),"")</f>
        <v/>
      </c>
      <c r="X229" s="43">
        <f>IFERROR(IF(A229="","",W229/V229),"")</f>
        <v/>
      </c>
      <c r="Y229" s="43">
        <f>IFERROR(IF(A229="","",E229/D229),"")</f>
        <v/>
      </c>
      <c r="Z229" s="29">
        <f>IFERROR(IF(A229="","",G229/E229),"")</f>
        <v/>
      </c>
      <c r="AA229" s="29">
        <f>IFERROR(IF(A229="","",G229/D229),"")</f>
        <v/>
      </c>
      <c r="AB229" s="29">
        <f>IFERROR(IF(A229="","",R229/D229),"")</f>
        <v/>
      </c>
      <c r="AC229" s="26">
        <f>IFERROR(IF(A229="","",IF(Y229&gt;='Setup &amp; Instructions'!$B$5,"On or Above Target","Below Target")),"")</f>
        <v/>
      </c>
      <c r="AD229" s="5" t="n"/>
      <c r="AE229" s="31" t="n"/>
      <c r="AF229" s="31" t="n"/>
      <c r="AG229" s="32">
        <f>IFERROR(IF(A229="","",IF(COUNTIF($A$4:$A$253,A229)&gt;1,"Duplicate date",IF(E229&gt;D229,"Rooms sold exceed available rooms",IF(D229&gt;'Setup &amp; Instructions'!$B$4,"Available rooms exceed property maximum",IF(R229&lt;0,"Net revenue is negative",IF(S229="","Missing budget revenue",IF(V229="","Missing prior-year revenue",IF(C229="","Missing reporting status",IF(AND(C229="Final",A229&gt;TODAY()),"Future date marked final",IF(P229&gt;Q229,"Discounts and refunds exceed gross revenue",IF(AND(C229="Open",TODAY()-A229&gt;'Setup &amp; Instructions'!$B$9),"Open report requires follow-up","OK"))))))))))),"")</f>
        <v/>
      </c>
    </row>
    <row r="230">
      <c r="A230" s="38" t="n"/>
      <c r="B230" s="26">
        <f>IFERROR(IF(A230="","",VLOOKUP(WEEKDAY(A230,2),'Setup &amp; Instructions'!$G$4:$H$10,2,0)),"")</f>
        <v/>
      </c>
      <c r="C230" s="5" t="n"/>
      <c r="D230" s="27" t="n"/>
      <c r="E230" s="27" t="n"/>
      <c r="F230" s="27" t="n"/>
      <c r="G230" s="28" t="n"/>
      <c r="H230" s="28" t="n"/>
      <c r="I230" s="28" t="n"/>
      <c r="J230" s="28" t="n"/>
      <c r="K230" s="28" t="n"/>
      <c r="L230" s="28" t="n"/>
      <c r="M230" s="28" t="n"/>
      <c r="N230" s="28" t="n"/>
      <c r="O230" s="28" t="n"/>
      <c r="P230" s="28" t="n"/>
      <c r="Q230" s="29">
        <f>IFERROR(IF(A230="","",SUM(G230:O230)),"")</f>
        <v/>
      </c>
      <c r="R230" s="29">
        <f>IFERROR(IF(A230="","",Q230-P230),"")</f>
        <v/>
      </c>
      <c r="S230" s="28" t="n"/>
      <c r="T230" s="29">
        <f>IFERROR(IF(A230="","",R230-S230),"")</f>
        <v/>
      </c>
      <c r="U230" s="43">
        <f>IFERROR(IF(A230="","",T230/S230),"")</f>
        <v/>
      </c>
      <c r="V230" s="28" t="n"/>
      <c r="W230" s="29">
        <f>IFERROR(IF(A230="","",R230-V230),"")</f>
        <v/>
      </c>
      <c r="X230" s="43">
        <f>IFERROR(IF(A230="","",W230/V230),"")</f>
        <v/>
      </c>
      <c r="Y230" s="43">
        <f>IFERROR(IF(A230="","",E230/D230),"")</f>
        <v/>
      </c>
      <c r="Z230" s="29">
        <f>IFERROR(IF(A230="","",G230/E230),"")</f>
        <v/>
      </c>
      <c r="AA230" s="29">
        <f>IFERROR(IF(A230="","",G230/D230),"")</f>
        <v/>
      </c>
      <c r="AB230" s="29">
        <f>IFERROR(IF(A230="","",R230/D230),"")</f>
        <v/>
      </c>
      <c r="AC230" s="26">
        <f>IFERROR(IF(A230="","",IF(Y230&gt;='Setup &amp; Instructions'!$B$5,"On or Above Target","Below Target")),"")</f>
        <v/>
      </c>
      <c r="AD230" s="5" t="n"/>
      <c r="AE230" s="31" t="n"/>
      <c r="AF230" s="31" t="n"/>
      <c r="AG230" s="32">
        <f>IFERROR(IF(A230="","",IF(COUNTIF($A$4:$A$253,A230)&gt;1,"Duplicate date",IF(E230&gt;D230,"Rooms sold exceed available rooms",IF(D230&gt;'Setup &amp; Instructions'!$B$4,"Available rooms exceed property maximum",IF(R230&lt;0,"Net revenue is negative",IF(S230="","Missing budget revenue",IF(V230="","Missing prior-year revenue",IF(C230="","Missing reporting status",IF(AND(C230="Final",A230&gt;TODAY()),"Future date marked final",IF(P230&gt;Q230,"Discounts and refunds exceed gross revenue",IF(AND(C230="Open",TODAY()-A230&gt;'Setup &amp; Instructions'!$B$9),"Open report requires follow-up","OK"))))))))))),"")</f>
        <v/>
      </c>
    </row>
    <row r="231">
      <c r="A231" s="38" t="n"/>
      <c r="B231" s="26">
        <f>IFERROR(IF(A231="","",VLOOKUP(WEEKDAY(A231,2),'Setup &amp; Instructions'!$G$4:$H$10,2,0)),"")</f>
        <v/>
      </c>
      <c r="C231" s="5" t="n"/>
      <c r="D231" s="27" t="n"/>
      <c r="E231" s="27" t="n"/>
      <c r="F231" s="27" t="n"/>
      <c r="G231" s="28" t="n"/>
      <c r="H231" s="28" t="n"/>
      <c r="I231" s="28" t="n"/>
      <c r="J231" s="28" t="n"/>
      <c r="K231" s="28" t="n"/>
      <c r="L231" s="28" t="n"/>
      <c r="M231" s="28" t="n"/>
      <c r="N231" s="28" t="n"/>
      <c r="O231" s="28" t="n"/>
      <c r="P231" s="28" t="n"/>
      <c r="Q231" s="29">
        <f>IFERROR(IF(A231="","",SUM(G231:O231)),"")</f>
        <v/>
      </c>
      <c r="R231" s="29">
        <f>IFERROR(IF(A231="","",Q231-P231),"")</f>
        <v/>
      </c>
      <c r="S231" s="28" t="n"/>
      <c r="T231" s="29">
        <f>IFERROR(IF(A231="","",R231-S231),"")</f>
        <v/>
      </c>
      <c r="U231" s="43">
        <f>IFERROR(IF(A231="","",T231/S231),"")</f>
        <v/>
      </c>
      <c r="V231" s="28" t="n"/>
      <c r="W231" s="29">
        <f>IFERROR(IF(A231="","",R231-V231),"")</f>
        <v/>
      </c>
      <c r="X231" s="43">
        <f>IFERROR(IF(A231="","",W231/V231),"")</f>
        <v/>
      </c>
      <c r="Y231" s="43">
        <f>IFERROR(IF(A231="","",E231/D231),"")</f>
        <v/>
      </c>
      <c r="Z231" s="29">
        <f>IFERROR(IF(A231="","",G231/E231),"")</f>
        <v/>
      </c>
      <c r="AA231" s="29">
        <f>IFERROR(IF(A231="","",G231/D231),"")</f>
        <v/>
      </c>
      <c r="AB231" s="29">
        <f>IFERROR(IF(A231="","",R231/D231),"")</f>
        <v/>
      </c>
      <c r="AC231" s="26">
        <f>IFERROR(IF(A231="","",IF(Y231&gt;='Setup &amp; Instructions'!$B$5,"On or Above Target","Below Target")),"")</f>
        <v/>
      </c>
      <c r="AD231" s="5" t="n"/>
      <c r="AE231" s="31" t="n"/>
      <c r="AF231" s="31" t="n"/>
      <c r="AG231" s="32">
        <f>IFERROR(IF(A231="","",IF(COUNTIF($A$4:$A$253,A231)&gt;1,"Duplicate date",IF(E231&gt;D231,"Rooms sold exceed available rooms",IF(D231&gt;'Setup &amp; Instructions'!$B$4,"Available rooms exceed property maximum",IF(R231&lt;0,"Net revenue is negative",IF(S231="","Missing budget revenue",IF(V231="","Missing prior-year revenue",IF(C231="","Missing reporting status",IF(AND(C231="Final",A231&gt;TODAY()),"Future date marked final",IF(P231&gt;Q231,"Discounts and refunds exceed gross revenue",IF(AND(C231="Open",TODAY()-A231&gt;'Setup &amp; Instructions'!$B$9),"Open report requires follow-up","OK"))))))))))),"")</f>
        <v/>
      </c>
    </row>
    <row r="232">
      <c r="A232" s="38" t="n"/>
      <c r="B232" s="26">
        <f>IFERROR(IF(A232="","",VLOOKUP(WEEKDAY(A232,2),'Setup &amp; Instructions'!$G$4:$H$10,2,0)),"")</f>
        <v/>
      </c>
      <c r="C232" s="5" t="n"/>
      <c r="D232" s="27" t="n"/>
      <c r="E232" s="27" t="n"/>
      <c r="F232" s="27" t="n"/>
      <c r="G232" s="28" t="n"/>
      <c r="H232" s="28" t="n"/>
      <c r="I232" s="28" t="n"/>
      <c r="J232" s="28" t="n"/>
      <c r="K232" s="28" t="n"/>
      <c r="L232" s="28" t="n"/>
      <c r="M232" s="28" t="n"/>
      <c r="N232" s="28" t="n"/>
      <c r="O232" s="28" t="n"/>
      <c r="P232" s="28" t="n"/>
      <c r="Q232" s="29">
        <f>IFERROR(IF(A232="","",SUM(G232:O232)),"")</f>
        <v/>
      </c>
      <c r="R232" s="29">
        <f>IFERROR(IF(A232="","",Q232-P232),"")</f>
        <v/>
      </c>
      <c r="S232" s="28" t="n"/>
      <c r="T232" s="29">
        <f>IFERROR(IF(A232="","",R232-S232),"")</f>
        <v/>
      </c>
      <c r="U232" s="43">
        <f>IFERROR(IF(A232="","",T232/S232),"")</f>
        <v/>
      </c>
      <c r="V232" s="28" t="n"/>
      <c r="W232" s="29">
        <f>IFERROR(IF(A232="","",R232-V232),"")</f>
        <v/>
      </c>
      <c r="X232" s="43">
        <f>IFERROR(IF(A232="","",W232/V232),"")</f>
        <v/>
      </c>
      <c r="Y232" s="43">
        <f>IFERROR(IF(A232="","",E232/D232),"")</f>
        <v/>
      </c>
      <c r="Z232" s="29">
        <f>IFERROR(IF(A232="","",G232/E232),"")</f>
        <v/>
      </c>
      <c r="AA232" s="29">
        <f>IFERROR(IF(A232="","",G232/D232),"")</f>
        <v/>
      </c>
      <c r="AB232" s="29">
        <f>IFERROR(IF(A232="","",R232/D232),"")</f>
        <v/>
      </c>
      <c r="AC232" s="26">
        <f>IFERROR(IF(A232="","",IF(Y232&gt;='Setup &amp; Instructions'!$B$5,"On or Above Target","Below Target")),"")</f>
        <v/>
      </c>
      <c r="AD232" s="5" t="n"/>
      <c r="AE232" s="31" t="n"/>
      <c r="AF232" s="31" t="n"/>
      <c r="AG232" s="32">
        <f>IFERROR(IF(A232="","",IF(COUNTIF($A$4:$A$253,A232)&gt;1,"Duplicate date",IF(E232&gt;D232,"Rooms sold exceed available rooms",IF(D232&gt;'Setup &amp; Instructions'!$B$4,"Available rooms exceed property maximum",IF(R232&lt;0,"Net revenue is negative",IF(S232="","Missing budget revenue",IF(V232="","Missing prior-year revenue",IF(C232="","Missing reporting status",IF(AND(C232="Final",A232&gt;TODAY()),"Future date marked final",IF(P232&gt;Q232,"Discounts and refunds exceed gross revenue",IF(AND(C232="Open",TODAY()-A232&gt;'Setup &amp; Instructions'!$B$9),"Open report requires follow-up","OK"))))))))))),"")</f>
        <v/>
      </c>
    </row>
    <row r="233">
      <c r="A233" s="38" t="n"/>
      <c r="B233" s="26">
        <f>IFERROR(IF(A233="","",VLOOKUP(WEEKDAY(A233,2),'Setup &amp; Instructions'!$G$4:$H$10,2,0)),"")</f>
        <v/>
      </c>
      <c r="C233" s="5" t="n"/>
      <c r="D233" s="27" t="n"/>
      <c r="E233" s="27" t="n"/>
      <c r="F233" s="27" t="n"/>
      <c r="G233" s="28" t="n"/>
      <c r="H233" s="28" t="n"/>
      <c r="I233" s="28" t="n"/>
      <c r="J233" s="28" t="n"/>
      <c r="K233" s="28" t="n"/>
      <c r="L233" s="28" t="n"/>
      <c r="M233" s="28" t="n"/>
      <c r="N233" s="28" t="n"/>
      <c r="O233" s="28" t="n"/>
      <c r="P233" s="28" t="n"/>
      <c r="Q233" s="29">
        <f>IFERROR(IF(A233="","",SUM(G233:O233)),"")</f>
        <v/>
      </c>
      <c r="R233" s="29">
        <f>IFERROR(IF(A233="","",Q233-P233),"")</f>
        <v/>
      </c>
      <c r="S233" s="28" t="n"/>
      <c r="T233" s="29">
        <f>IFERROR(IF(A233="","",R233-S233),"")</f>
        <v/>
      </c>
      <c r="U233" s="43">
        <f>IFERROR(IF(A233="","",T233/S233),"")</f>
        <v/>
      </c>
      <c r="V233" s="28" t="n"/>
      <c r="W233" s="29">
        <f>IFERROR(IF(A233="","",R233-V233),"")</f>
        <v/>
      </c>
      <c r="X233" s="43">
        <f>IFERROR(IF(A233="","",W233/V233),"")</f>
        <v/>
      </c>
      <c r="Y233" s="43">
        <f>IFERROR(IF(A233="","",E233/D233),"")</f>
        <v/>
      </c>
      <c r="Z233" s="29">
        <f>IFERROR(IF(A233="","",G233/E233),"")</f>
        <v/>
      </c>
      <c r="AA233" s="29">
        <f>IFERROR(IF(A233="","",G233/D233),"")</f>
        <v/>
      </c>
      <c r="AB233" s="29">
        <f>IFERROR(IF(A233="","",R233/D233),"")</f>
        <v/>
      </c>
      <c r="AC233" s="26">
        <f>IFERROR(IF(A233="","",IF(Y233&gt;='Setup &amp; Instructions'!$B$5,"On or Above Target","Below Target")),"")</f>
        <v/>
      </c>
      <c r="AD233" s="5" t="n"/>
      <c r="AE233" s="31" t="n"/>
      <c r="AF233" s="31" t="n"/>
      <c r="AG233" s="32">
        <f>IFERROR(IF(A233="","",IF(COUNTIF($A$4:$A$253,A233)&gt;1,"Duplicate date",IF(E233&gt;D233,"Rooms sold exceed available rooms",IF(D233&gt;'Setup &amp; Instructions'!$B$4,"Available rooms exceed property maximum",IF(R233&lt;0,"Net revenue is negative",IF(S233="","Missing budget revenue",IF(V233="","Missing prior-year revenue",IF(C233="","Missing reporting status",IF(AND(C233="Final",A233&gt;TODAY()),"Future date marked final",IF(P233&gt;Q233,"Discounts and refunds exceed gross revenue",IF(AND(C233="Open",TODAY()-A233&gt;'Setup &amp; Instructions'!$B$9),"Open report requires follow-up","OK"))))))))))),"")</f>
        <v/>
      </c>
    </row>
    <row r="234">
      <c r="A234" s="38" t="n"/>
      <c r="B234" s="26">
        <f>IFERROR(IF(A234="","",VLOOKUP(WEEKDAY(A234,2),'Setup &amp; Instructions'!$G$4:$H$10,2,0)),"")</f>
        <v/>
      </c>
      <c r="C234" s="5" t="n"/>
      <c r="D234" s="27" t="n"/>
      <c r="E234" s="27" t="n"/>
      <c r="F234" s="27" t="n"/>
      <c r="G234" s="28" t="n"/>
      <c r="H234" s="28" t="n"/>
      <c r="I234" s="28" t="n"/>
      <c r="J234" s="28" t="n"/>
      <c r="K234" s="28" t="n"/>
      <c r="L234" s="28" t="n"/>
      <c r="M234" s="28" t="n"/>
      <c r="N234" s="28" t="n"/>
      <c r="O234" s="28" t="n"/>
      <c r="P234" s="28" t="n"/>
      <c r="Q234" s="29">
        <f>IFERROR(IF(A234="","",SUM(G234:O234)),"")</f>
        <v/>
      </c>
      <c r="R234" s="29">
        <f>IFERROR(IF(A234="","",Q234-P234),"")</f>
        <v/>
      </c>
      <c r="S234" s="28" t="n"/>
      <c r="T234" s="29">
        <f>IFERROR(IF(A234="","",R234-S234),"")</f>
        <v/>
      </c>
      <c r="U234" s="43">
        <f>IFERROR(IF(A234="","",T234/S234),"")</f>
        <v/>
      </c>
      <c r="V234" s="28" t="n"/>
      <c r="W234" s="29">
        <f>IFERROR(IF(A234="","",R234-V234),"")</f>
        <v/>
      </c>
      <c r="X234" s="43">
        <f>IFERROR(IF(A234="","",W234/V234),"")</f>
        <v/>
      </c>
      <c r="Y234" s="43">
        <f>IFERROR(IF(A234="","",E234/D234),"")</f>
        <v/>
      </c>
      <c r="Z234" s="29">
        <f>IFERROR(IF(A234="","",G234/E234),"")</f>
        <v/>
      </c>
      <c r="AA234" s="29">
        <f>IFERROR(IF(A234="","",G234/D234),"")</f>
        <v/>
      </c>
      <c r="AB234" s="29">
        <f>IFERROR(IF(A234="","",R234/D234),"")</f>
        <v/>
      </c>
      <c r="AC234" s="26">
        <f>IFERROR(IF(A234="","",IF(Y234&gt;='Setup &amp; Instructions'!$B$5,"On or Above Target","Below Target")),"")</f>
        <v/>
      </c>
      <c r="AD234" s="5" t="n"/>
      <c r="AE234" s="31" t="n"/>
      <c r="AF234" s="31" t="n"/>
      <c r="AG234" s="32">
        <f>IFERROR(IF(A234="","",IF(COUNTIF($A$4:$A$253,A234)&gt;1,"Duplicate date",IF(E234&gt;D234,"Rooms sold exceed available rooms",IF(D234&gt;'Setup &amp; Instructions'!$B$4,"Available rooms exceed property maximum",IF(R234&lt;0,"Net revenue is negative",IF(S234="","Missing budget revenue",IF(V234="","Missing prior-year revenue",IF(C234="","Missing reporting status",IF(AND(C234="Final",A234&gt;TODAY()),"Future date marked final",IF(P234&gt;Q234,"Discounts and refunds exceed gross revenue",IF(AND(C234="Open",TODAY()-A234&gt;'Setup &amp; Instructions'!$B$9),"Open report requires follow-up","OK"))))))))))),"")</f>
        <v/>
      </c>
    </row>
    <row r="235">
      <c r="A235" s="38" t="n"/>
      <c r="B235" s="26">
        <f>IFERROR(IF(A235="","",VLOOKUP(WEEKDAY(A235,2),'Setup &amp; Instructions'!$G$4:$H$10,2,0)),"")</f>
        <v/>
      </c>
      <c r="C235" s="5" t="n"/>
      <c r="D235" s="27" t="n"/>
      <c r="E235" s="27" t="n"/>
      <c r="F235" s="27" t="n"/>
      <c r="G235" s="28" t="n"/>
      <c r="H235" s="28" t="n"/>
      <c r="I235" s="28" t="n"/>
      <c r="J235" s="28" t="n"/>
      <c r="K235" s="28" t="n"/>
      <c r="L235" s="28" t="n"/>
      <c r="M235" s="28" t="n"/>
      <c r="N235" s="28" t="n"/>
      <c r="O235" s="28" t="n"/>
      <c r="P235" s="28" t="n"/>
      <c r="Q235" s="29">
        <f>IFERROR(IF(A235="","",SUM(G235:O235)),"")</f>
        <v/>
      </c>
      <c r="R235" s="29">
        <f>IFERROR(IF(A235="","",Q235-P235),"")</f>
        <v/>
      </c>
      <c r="S235" s="28" t="n"/>
      <c r="T235" s="29">
        <f>IFERROR(IF(A235="","",R235-S235),"")</f>
        <v/>
      </c>
      <c r="U235" s="43">
        <f>IFERROR(IF(A235="","",T235/S235),"")</f>
        <v/>
      </c>
      <c r="V235" s="28" t="n"/>
      <c r="W235" s="29">
        <f>IFERROR(IF(A235="","",R235-V235),"")</f>
        <v/>
      </c>
      <c r="X235" s="43">
        <f>IFERROR(IF(A235="","",W235/V235),"")</f>
        <v/>
      </c>
      <c r="Y235" s="43">
        <f>IFERROR(IF(A235="","",E235/D235),"")</f>
        <v/>
      </c>
      <c r="Z235" s="29">
        <f>IFERROR(IF(A235="","",G235/E235),"")</f>
        <v/>
      </c>
      <c r="AA235" s="29">
        <f>IFERROR(IF(A235="","",G235/D235),"")</f>
        <v/>
      </c>
      <c r="AB235" s="29">
        <f>IFERROR(IF(A235="","",R235/D235),"")</f>
        <v/>
      </c>
      <c r="AC235" s="26">
        <f>IFERROR(IF(A235="","",IF(Y235&gt;='Setup &amp; Instructions'!$B$5,"On or Above Target","Below Target")),"")</f>
        <v/>
      </c>
      <c r="AD235" s="5" t="n"/>
      <c r="AE235" s="31" t="n"/>
      <c r="AF235" s="31" t="n"/>
      <c r="AG235" s="32">
        <f>IFERROR(IF(A235="","",IF(COUNTIF($A$4:$A$253,A235)&gt;1,"Duplicate date",IF(E235&gt;D235,"Rooms sold exceed available rooms",IF(D235&gt;'Setup &amp; Instructions'!$B$4,"Available rooms exceed property maximum",IF(R235&lt;0,"Net revenue is negative",IF(S235="","Missing budget revenue",IF(V235="","Missing prior-year revenue",IF(C235="","Missing reporting status",IF(AND(C235="Final",A235&gt;TODAY()),"Future date marked final",IF(P235&gt;Q235,"Discounts and refunds exceed gross revenue",IF(AND(C235="Open",TODAY()-A235&gt;'Setup &amp; Instructions'!$B$9),"Open report requires follow-up","OK"))))))))))),"")</f>
        <v/>
      </c>
    </row>
    <row r="236">
      <c r="A236" s="38" t="n"/>
      <c r="B236" s="26">
        <f>IFERROR(IF(A236="","",VLOOKUP(WEEKDAY(A236,2),'Setup &amp; Instructions'!$G$4:$H$10,2,0)),"")</f>
        <v/>
      </c>
      <c r="C236" s="5" t="n"/>
      <c r="D236" s="27" t="n"/>
      <c r="E236" s="27" t="n"/>
      <c r="F236" s="27" t="n"/>
      <c r="G236" s="28" t="n"/>
      <c r="H236" s="28" t="n"/>
      <c r="I236" s="28" t="n"/>
      <c r="J236" s="28" t="n"/>
      <c r="K236" s="28" t="n"/>
      <c r="L236" s="28" t="n"/>
      <c r="M236" s="28" t="n"/>
      <c r="N236" s="28" t="n"/>
      <c r="O236" s="28" t="n"/>
      <c r="P236" s="28" t="n"/>
      <c r="Q236" s="29">
        <f>IFERROR(IF(A236="","",SUM(G236:O236)),"")</f>
        <v/>
      </c>
      <c r="R236" s="29">
        <f>IFERROR(IF(A236="","",Q236-P236),"")</f>
        <v/>
      </c>
      <c r="S236" s="28" t="n"/>
      <c r="T236" s="29">
        <f>IFERROR(IF(A236="","",R236-S236),"")</f>
        <v/>
      </c>
      <c r="U236" s="43">
        <f>IFERROR(IF(A236="","",T236/S236),"")</f>
        <v/>
      </c>
      <c r="V236" s="28" t="n"/>
      <c r="W236" s="29">
        <f>IFERROR(IF(A236="","",R236-V236),"")</f>
        <v/>
      </c>
      <c r="X236" s="43">
        <f>IFERROR(IF(A236="","",W236/V236),"")</f>
        <v/>
      </c>
      <c r="Y236" s="43">
        <f>IFERROR(IF(A236="","",E236/D236),"")</f>
        <v/>
      </c>
      <c r="Z236" s="29">
        <f>IFERROR(IF(A236="","",G236/E236),"")</f>
        <v/>
      </c>
      <c r="AA236" s="29">
        <f>IFERROR(IF(A236="","",G236/D236),"")</f>
        <v/>
      </c>
      <c r="AB236" s="29">
        <f>IFERROR(IF(A236="","",R236/D236),"")</f>
        <v/>
      </c>
      <c r="AC236" s="26">
        <f>IFERROR(IF(A236="","",IF(Y236&gt;='Setup &amp; Instructions'!$B$5,"On or Above Target","Below Target")),"")</f>
        <v/>
      </c>
      <c r="AD236" s="5" t="n"/>
      <c r="AE236" s="31" t="n"/>
      <c r="AF236" s="31" t="n"/>
      <c r="AG236" s="32">
        <f>IFERROR(IF(A236="","",IF(COUNTIF($A$4:$A$253,A236)&gt;1,"Duplicate date",IF(E236&gt;D236,"Rooms sold exceed available rooms",IF(D236&gt;'Setup &amp; Instructions'!$B$4,"Available rooms exceed property maximum",IF(R236&lt;0,"Net revenue is negative",IF(S236="","Missing budget revenue",IF(V236="","Missing prior-year revenue",IF(C236="","Missing reporting status",IF(AND(C236="Final",A236&gt;TODAY()),"Future date marked final",IF(P236&gt;Q236,"Discounts and refunds exceed gross revenue",IF(AND(C236="Open",TODAY()-A236&gt;'Setup &amp; Instructions'!$B$9),"Open report requires follow-up","OK"))))))))))),"")</f>
        <v/>
      </c>
    </row>
    <row r="237">
      <c r="A237" s="38" t="n"/>
      <c r="B237" s="26">
        <f>IFERROR(IF(A237="","",VLOOKUP(WEEKDAY(A237,2),'Setup &amp; Instructions'!$G$4:$H$10,2,0)),"")</f>
        <v/>
      </c>
      <c r="C237" s="5" t="n"/>
      <c r="D237" s="27" t="n"/>
      <c r="E237" s="27" t="n"/>
      <c r="F237" s="27" t="n"/>
      <c r="G237" s="28" t="n"/>
      <c r="H237" s="28" t="n"/>
      <c r="I237" s="28" t="n"/>
      <c r="J237" s="28" t="n"/>
      <c r="K237" s="28" t="n"/>
      <c r="L237" s="28" t="n"/>
      <c r="M237" s="28" t="n"/>
      <c r="N237" s="28" t="n"/>
      <c r="O237" s="28" t="n"/>
      <c r="P237" s="28" t="n"/>
      <c r="Q237" s="29">
        <f>IFERROR(IF(A237="","",SUM(G237:O237)),"")</f>
        <v/>
      </c>
      <c r="R237" s="29">
        <f>IFERROR(IF(A237="","",Q237-P237),"")</f>
        <v/>
      </c>
      <c r="S237" s="28" t="n"/>
      <c r="T237" s="29">
        <f>IFERROR(IF(A237="","",R237-S237),"")</f>
        <v/>
      </c>
      <c r="U237" s="43">
        <f>IFERROR(IF(A237="","",T237/S237),"")</f>
        <v/>
      </c>
      <c r="V237" s="28" t="n"/>
      <c r="W237" s="29">
        <f>IFERROR(IF(A237="","",R237-V237),"")</f>
        <v/>
      </c>
      <c r="X237" s="43">
        <f>IFERROR(IF(A237="","",W237/V237),"")</f>
        <v/>
      </c>
      <c r="Y237" s="43">
        <f>IFERROR(IF(A237="","",E237/D237),"")</f>
        <v/>
      </c>
      <c r="Z237" s="29">
        <f>IFERROR(IF(A237="","",G237/E237),"")</f>
        <v/>
      </c>
      <c r="AA237" s="29">
        <f>IFERROR(IF(A237="","",G237/D237),"")</f>
        <v/>
      </c>
      <c r="AB237" s="29">
        <f>IFERROR(IF(A237="","",R237/D237),"")</f>
        <v/>
      </c>
      <c r="AC237" s="26">
        <f>IFERROR(IF(A237="","",IF(Y237&gt;='Setup &amp; Instructions'!$B$5,"On or Above Target","Below Target")),"")</f>
        <v/>
      </c>
      <c r="AD237" s="5" t="n"/>
      <c r="AE237" s="31" t="n"/>
      <c r="AF237" s="31" t="n"/>
      <c r="AG237" s="32">
        <f>IFERROR(IF(A237="","",IF(COUNTIF($A$4:$A$253,A237)&gt;1,"Duplicate date",IF(E237&gt;D237,"Rooms sold exceed available rooms",IF(D237&gt;'Setup &amp; Instructions'!$B$4,"Available rooms exceed property maximum",IF(R237&lt;0,"Net revenue is negative",IF(S237="","Missing budget revenue",IF(V237="","Missing prior-year revenue",IF(C237="","Missing reporting status",IF(AND(C237="Final",A237&gt;TODAY()),"Future date marked final",IF(P237&gt;Q237,"Discounts and refunds exceed gross revenue",IF(AND(C237="Open",TODAY()-A237&gt;'Setup &amp; Instructions'!$B$9),"Open report requires follow-up","OK"))))))))))),"")</f>
        <v/>
      </c>
    </row>
    <row r="238">
      <c r="A238" s="38" t="n"/>
      <c r="B238" s="26">
        <f>IFERROR(IF(A238="","",VLOOKUP(WEEKDAY(A238,2),'Setup &amp; Instructions'!$G$4:$H$10,2,0)),"")</f>
        <v/>
      </c>
      <c r="C238" s="5" t="n"/>
      <c r="D238" s="27" t="n"/>
      <c r="E238" s="27" t="n"/>
      <c r="F238" s="27" t="n"/>
      <c r="G238" s="28" t="n"/>
      <c r="H238" s="28" t="n"/>
      <c r="I238" s="28" t="n"/>
      <c r="J238" s="28" t="n"/>
      <c r="K238" s="28" t="n"/>
      <c r="L238" s="28" t="n"/>
      <c r="M238" s="28" t="n"/>
      <c r="N238" s="28" t="n"/>
      <c r="O238" s="28" t="n"/>
      <c r="P238" s="28" t="n"/>
      <c r="Q238" s="29">
        <f>IFERROR(IF(A238="","",SUM(G238:O238)),"")</f>
        <v/>
      </c>
      <c r="R238" s="29">
        <f>IFERROR(IF(A238="","",Q238-P238),"")</f>
        <v/>
      </c>
      <c r="S238" s="28" t="n"/>
      <c r="T238" s="29">
        <f>IFERROR(IF(A238="","",R238-S238),"")</f>
        <v/>
      </c>
      <c r="U238" s="43">
        <f>IFERROR(IF(A238="","",T238/S238),"")</f>
        <v/>
      </c>
      <c r="V238" s="28" t="n"/>
      <c r="W238" s="29">
        <f>IFERROR(IF(A238="","",R238-V238),"")</f>
        <v/>
      </c>
      <c r="X238" s="43">
        <f>IFERROR(IF(A238="","",W238/V238),"")</f>
        <v/>
      </c>
      <c r="Y238" s="43">
        <f>IFERROR(IF(A238="","",E238/D238),"")</f>
        <v/>
      </c>
      <c r="Z238" s="29">
        <f>IFERROR(IF(A238="","",G238/E238),"")</f>
        <v/>
      </c>
      <c r="AA238" s="29">
        <f>IFERROR(IF(A238="","",G238/D238),"")</f>
        <v/>
      </c>
      <c r="AB238" s="29">
        <f>IFERROR(IF(A238="","",R238/D238),"")</f>
        <v/>
      </c>
      <c r="AC238" s="26">
        <f>IFERROR(IF(A238="","",IF(Y238&gt;='Setup &amp; Instructions'!$B$5,"On or Above Target","Below Target")),"")</f>
        <v/>
      </c>
      <c r="AD238" s="5" t="n"/>
      <c r="AE238" s="31" t="n"/>
      <c r="AF238" s="31" t="n"/>
      <c r="AG238" s="32">
        <f>IFERROR(IF(A238="","",IF(COUNTIF($A$4:$A$253,A238)&gt;1,"Duplicate date",IF(E238&gt;D238,"Rooms sold exceed available rooms",IF(D238&gt;'Setup &amp; Instructions'!$B$4,"Available rooms exceed property maximum",IF(R238&lt;0,"Net revenue is negative",IF(S238="","Missing budget revenue",IF(V238="","Missing prior-year revenue",IF(C238="","Missing reporting status",IF(AND(C238="Final",A238&gt;TODAY()),"Future date marked final",IF(P238&gt;Q238,"Discounts and refunds exceed gross revenue",IF(AND(C238="Open",TODAY()-A238&gt;'Setup &amp; Instructions'!$B$9),"Open report requires follow-up","OK"))))))))))),"")</f>
        <v/>
      </c>
    </row>
    <row r="239">
      <c r="A239" s="38" t="n"/>
      <c r="B239" s="26">
        <f>IFERROR(IF(A239="","",VLOOKUP(WEEKDAY(A239,2),'Setup &amp; Instructions'!$G$4:$H$10,2,0)),"")</f>
        <v/>
      </c>
      <c r="C239" s="5" t="n"/>
      <c r="D239" s="27" t="n"/>
      <c r="E239" s="27" t="n"/>
      <c r="F239" s="27" t="n"/>
      <c r="G239" s="28" t="n"/>
      <c r="H239" s="28" t="n"/>
      <c r="I239" s="28" t="n"/>
      <c r="J239" s="28" t="n"/>
      <c r="K239" s="28" t="n"/>
      <c r="L239" s="28" t="n"/>
      <c r="M239" s="28" t="n"/>
      <c r="N239" s="28" t="n"/>
      <c r="O239" s="28" t="n"/>
      <c r="P239" s="28" t="n"/>
      <c r="Q239" s="29">
        <f>IFERROR(IF(A239="","",SUM(G239:O239)),"")</f>
        <v/>
      </c>
      <c r="R239" s="29">
        <f>IFERROR(IF(A239="","",Q239-P239),"")</f>
        <v/>
      </c>
      <c r="S239" s="28" t="n"/>
      <c r="T239" s="29">
        <f>IFERROR(IF(A239="","",R239-S239),"")</f>
        <v/>
      </c>
      <c r="U239" s="43">
        <f>IFERROR(IF(A239="","",T239/S239),"")</f>
        <v/>
      </c>
      <c r="V239" s="28" t="n"/>
      <c r="W239" s="29">
        <f>IFERROR(IF(A239="","",R239-V239),"")</f>
        <v/>
      </c>
      <c r="X239" s="43">
        <f>IFERROR(IF(A239="","",W239/V239),"")</f>
        <v/>
      </c>
      <c r="Y239" s="43">
        <f>IFERROR(IF(A239="","",E239/D239),"")</f>
        <v/>
      </c>
      <c r="Z239" s="29">
        <f>IFERROR(IF(A239="","",G239/E239),"")</f>
        <v/>
      </c>
      <c r="AA239" s="29">
        <f>IFERROR(IF(A239="","",G239/D239),"")</f>
        <v/>
      </c>
      <c r="AB239" s="29">
        <f>IFERROR(IF(A239="","",R239/D239),"")</f>
        <v/>
      </c>
      <c r="AC239" s="26">
        <f>IFERROR(IF(A239="","",IF(Y239&gt;='Setup &amp; Instructions'!$B$5,"On or Above Target","Below Target")),"")</f>
        <v/>
      </c>
      <c r="AD239" s="5" t="n"/>
      <c r="AE239" s="31" t="n"/>
      <c r="AF239" s="31" t="n"/>
      <c r="AG239" s="32">
        <f>IFERROR(IF(A239="","",IF(COUNTIF($A$4:$A$253,A239)&gt;1,"Duplicate date",IF(E239&gt;D239,"Rooms sold exceed available rooms",IF(D239&gt;'Setup &amp; Instructions'!$B$4,"Available rooms exceed property maximum",IF(R239&lt;0,"Net revenue is negative",IF(S239="","Missing budget revenue",IF(V239="","Missing prior-year revenue",IF(C239="","Missing reporting status",IF(AND(C239="Final",A239&gt;TODAY()),"Future date marked final",IF(P239&gt;Q239,"Discounts and refunds exceed gross revenue",IF(AND(C239="Open",TODAY()-A239&gt;'Setup &amp; Instructions'!$B$9),"Open report requires follow-up","OK"))))))))))),"")</f>
        <v/>
      </c>
    </row>
    <row r="240">
      <c r="A240" s="38" t="n"/>
      <c r="B240" s="26">
        <f>IFERROR(IF(A240="","",VLOOKUP(WEEKDAY(A240,2),'Setup &amp; Instructions'!$G$4:$H$10,2,0)),"")</f>
        <v/>
      </c>
      <c r="C240" s="5" t="n"/>
      <c r="D240" s="27" t="n"/>
      <c r="E240" s="27" t="n"/>
      <c r="F240" s="27" t="n"/>
      <c r="G240" s="28" t="n"/>
      <c r="H240" s="28" t="n"/>
      <c r="I240" s="28" t="n"/>
      <c r="J240" s="28" t="n"/>
      <c r="K240" s="28" t="n"/>
      <c r="L240" s="28" t="n"/>
      <c r="M240" s="28" t="n"/>
      <c r="N240" s="28" t="n"/>
      <c r="O240" s="28" t="n"/>
      <c r="P240" s="28" t="n"/>
      <c r="Q240" s="29">
        <f>IFERROR(IF(A240="","",SUM(G240:O240)),"")</f>
        <v/>
      </c>
      <c r="R240" s="29">
        <f>IFERROR(IF(A240="","",Q240-P240),"")</f>
        <v/>
      </c>
      <c r="S240" s="28" t="n"/>
      <c r="T240" s="29">
        <f>IFERROR(IF(A240="","",R240-S240),"")</f>
        <v/>
      </c>
      <c r="U240" s="43">
        <f>IFERROR(IF(A240="","",T240/S240),"")</f>
        <v/>
      </c>
      <c r="V240" s="28" t="n"/>
      <c r="W240" s="29">
        <f>IFERROR(IF(A240="","",R240-V240),"")</f>
        <v/>
      </c>
      <c r="X240" s="43">
        <f>IFERROR(IF(A240="","",W240/V240),"")</f>
        <v/>
      </c>
      <c r="Y240" s="43">
        <f>IFERROR(IF(A240="","",E240/D240),"")</f>
        <v/>
      </c>
      <c r="Z240" s="29">
        <f>IFERROR(IF(A240="","",G240/E240),"")</f>
        <v/>
      </c>
      <c r="AA240" s="29">
        <f>IFERROR(IF(A240="","",G240/D240),"")</f>
        <v/>
      </c>
      <c r="AB240" s="29">
        <f>IFERROR(IF(A240="","",R240/D240),"")</f>
        <v/>
      </c>
      <c r="AC240" s="26">
        <f>IFERROR(IF(A240="","",IF(Y240&gt;='Setup &amp; Instructions'!$B$5,"On or Above Target","Below Target")),"")</f>
        <v/>
      </c>
      <c r="AD240" s="5" t="n"/>
      <c r="AE240" s="31" t="n"/>
      <c r="AF240" s="31" t="n"/>
      <c r="AG240" s="32">
        <f>IFERROR(IF(A240="","",IF(COUNTIF($A$4:$A$253,A240)&gt;1,"Duplicate date",IF(E240&gt;D240,"Rooms sold exceed available rooms",IF(D240&gt;'Setup &amp; Instructions'!$B$4,"Available rooms exceed property maximum",IF(R240&lt;0,"Net revenue is negative",IF(S240="","Missing budget revenue",IF(V240="","Missing prior-year revenue",IF(C240="","Missing reporting status",IF(AND(C240="Final",A240&gt;TODAY()),"Future date marked final",IF(P240&gt;Q240,"Discounts and refunds exceed gross revenue",IF(AND(C240="Open",TODAY()-A240&gt;'Setup &amp; Instructions'!$B$9),"Open report requires follow-up","OK"))))))))))),"")</f>
        <v/>
      </c>
    </row>
    <row r="241">
      <c r="A241" s="38" t="n"/>
      <c r="B241" s="26">
        <f>IFERROR(IF(A241="","",VLOOKUP(WEEKDAY(A241,2),'Setup &amp; Instructions'!$G$4:$H$10,2,0)),"")</f>
        <v/>
      </c>
      <c r="C241" s="5" t="n"/>
      <c r="D241" s="27" t="n"/>
      <c r="E241" s="27" t="n"/>
      <c r="F241" s="27" t="n"/>
      <c r="G241" s="28" t="n"/>
      <c r="H241" s="28" t="n"/>
      <c r="I241" s="28" t="n"/>
      <c r="J241" s="28" t="n"/>
      <c r="K241" s="28" t="n"/>
      <c r="L241" s="28" t="n"/>
      <c r="M241" s="28" t="n"/>
      <c r="N241" s="28" t="n"/>
      <c r="O241" s="28" t="n"/>
      <c r="P241" s="28" t="n"/>
      <c r="Q241" s="29">
        <f>IFERROR(IF(A241="","",SUM(G241:O241)),"")</f>
        <v/>
      </c>
      <c r="R241" s="29">
        <f>IFERROR(IF(A241="","",Q241-P241),"")</f>
        <v/>
      </c>
      <c r="S241" s="28" t="n"/>
      <c r="T241" s="29">
        <f>IFERROR(IF(A241="","",R241-S241),"")</f>
        <v/>
      </c>
      <c r="U241" s="43">
        <f>IFERROR(IF(A241="","",T241/S241),"")</f>
        <v/>
      </c>
      <c r="V241" s="28" t="n"/>
      <c r="W241" s="29">
        <f>IFERROR(IF(A241="","",R241-V241),"")</f>
        <v/>
      </c>
      <c r="X241" s="43">
        <f>IFERROR(IF(A241="","",W241/V241),"")</f>
        <v/>
      </c>
      <c r="Y241" s="43">
        <f>IFERROR(IF(A241="","",E241/D241),"")</f>
        <v/>
      </c>
      <c r="Z241" s="29">
        <f>IFERROR(IF(A241="","",G241/E241),"")</f>
        <v/>
      </c>
      <c r="AA241" s="29">
        <f>IFERROR(IF(A241="","",G241/D241),"")</f>
        <v/>
      </c>
      <c r="AB241" s="29">
        <f>IFERROR(IF(A241="","",R241/D241),"")</f>
        <v/>
      </c>
      <c r="AC241" s="26">
        <f>IFERROR(IF(A241="","",IF(Y241&gt;='Setup &amp; Instructions'!$B$5,"On or Above Target","Below Target")),"")</f>
        <v/>
      </c>
      <c r="AD241" s="5" t="n"/>
      <c r="AE241" s="31" t="n"/>
      <c r="AF241" s="31" t="n"/>
      <c r="AG241" s="32">
        <f>IFERROR(IF(A241="","",IF(COUNTIF($A$4:$A$253,A241)&gt;1,"Duplicate date",IF(E241&gt;D241,"Rooms sold exceed available rooms",IF(D241&gt;'Setup &amp; Instructions'!$B$4,"Available rooms exceed property maximum",IF(R241&lt;0,"Net revenue is negative",IF(S241="","Missing budget revenue",IF(V241="","Missing prior-year revenue",IF(C241="","Missing reporting status",IF(AND(C241="Final",A241&gt;TODAY()),"Future date marked final",IF(P241&gt;Q241,"Discounts and refunds exceed gross revenue",IF(AND(C241="Open",TODAY()-A241&gt;'Setup &amp; Instructions'!$B$9),"Open report requires follow-up","OK"))))))))))),"")</f>
        <v/>
      </c>
    </row>
    <row r="242">
      <c r="A242" s="38" t="n"/>
      <c r="B242" s="26">
        <f>IFERROR(IF(A242="","",VLOOKUP(WEEKDAY(A242,2),'Setup &amp; Instructions'!$G$4:$H$10,2,0)),"")</f>
        <v/>
      </c>
      <c r="C242" s="5" t="n"/>
      <c r="D242" s="27" t="n"/>
      <c r="E242" s="27" t="n"/>
      <c r="F242" s="27" t="n"/>
      <c r="G242" s="28" t="n"/>
      <c r="H242" s="28" t="n"/>
      <c r="I242" s="28" t="n"/>
      <c r="J242" s="28" t="n"/>
      <c r="K242" s="28" t="n"/>
      <c r="L242" s="28" t="n"/>
      <c r="M242" s="28" t="n"/>
      <c r="N242" s="28" t="n"/>
      <c r="O242" s="28" t="n"/>
      <c r="P242" s="28" t="n"/>
      <c r="Q242" s="29">
        <f>IFERROR(IF(A242="","",SUM(G242:O242)),"")</f>
        <v/>
      </c>
      <c r="R242" s="29">
        <f>IFERROR(IF(A242="","",Q242-P242),"")</f>
        <v/>
      </c>
      <c r="S242" s="28" t="n"/>
      <c r="T242" s="29">
        <f>IFERROR(IF(A242="","",R242-S242),"")</f>
        <v/>
      </c>
      <c r="U242" s="43">
        <f>IFERROR(IF(A242="","",T242/S242),"")</f>
        <v/>
      </c>
      <c r="V242" s="28" t="n"/>
      <c r="W242" s="29">
        <f>IFERROR(IF(A242="","",R242-V242),"")</f>
        <v/>
      </c>
      <c r="X242" s="43">
        <f>IFERROR(IF(A242="","",W242/V242),"")</f>
        <v/>
      </c>
      <c r="Y242" s="43">
        <f>IFERROR(IF(A242="","",E242/D242),"")</f>
        <v/>
      </c>
      <c r="Z242" s="29">
        <f>IFERROR(IF(A242="","",G242/E242),"")</f>
        <v/>
      </c>
      <c r="AA242" s="29">
        <f>IFERROR(IF(A242="","",G242/D242),"")</f>
        <v/>
      </c>
      <c r="AB242" s="29">
        <f>IFERROR(IF(A242="","",R242/D242),"")</f>
        <v/>
      </c>
      <c r="AC242" s="26">
        <f>IFERROR(IF(A242="","",IF(Y242&gt;='Setup &amp; Instructions'!$B$5,"On or Above Target","Below Target")),"")</f>
        <v/>
      </c>
      <c r="AD242" s="5" t="n"/>
      <c r="AE242" s="31" t="n"/>
      <c r="AF242" s="31" t="n"/>
      <c r="AG242" s="32">
        <f>IFERROR(IF(A242="","",IF(COUNTIF($A$4:$A$253,A242)&gt;1,"Duplicate date",IF(E242&gt;D242,"Rooms sold exceed available rooms",IF(D242&gt;'Setup &amp; Instructions'!$B$4,"Available rooms exceed property maximum",IF(R242&lt;0,"Net revenue is negative",IF(S242="","Missing budget revenue",IF(V242="","Missing prior-year revenue",IF(C242="","Missing reporting status",IF(AND(C242="Final",A242&gt;TODAY()),"Future date marked final",IF(P242&gt;Q242,"Discounts and refunds exceed gross revenue",IF(AND(C242="Open",TODAY()-A242&gt;'Setup &amp; Instructions'!$B$9),"Open report requires follow-up","OK"))))))))))),"")</f>
        <v/>
      </c>
    </row>
    <row r="243">
      <c r="A243" s="38" t="n"/>
      <c r="B243" s="26">
        <f>IFERROR(IF(A243="","",VLOOKUP(WEEKDAY(A243,2),'Setup &amp; Instructions'!$G$4:$H$10,2,0)),"")</f>
        <v/>
      </c>
      <c r="C243" s="5" t="n"/>
      <c r="D243" s="27" t="n"/>
      <c r="E243" s="27" t="n"/>
      <c r="F243" s="27" t="n"/>
      <c r="G243" s="28" t="n"/>
      <c r="H243" s="28" t="n"/>
      <c r="I243" s="28" t="n"/>
      <c r="J243" s="28" t="n"/>
      <c r="K243" s="28" t="n"/>
      <c r="L243" s="28" t="n"/>
      <c r="M243" s="28" t="n"/>
      <c r="N243" s="28" t="n"/>
      <c r="O243" s="28" t="n"/>
      <c r="P243" s="28" t="n"/>
      <c r="Q243" s="29">
        <f>IFERROR(IF(A243="","",SUM(G243:O243)),"")</f>
        <v/>
      </c>
      <c r="R243" s="29">
        <f>IFERROR(IF(A243="","",Q243-P243),"")</f>
        <v/>
      </c>
      <c r="S243" s="28" t="n"/>
      <c r="T243" s="29">
        <f>IFERROR(IF(A243="","",R243-S243),"")</f>
        <v/>
      </c>
      <c r="U243" s="43">
        <f>IFERROR(IF(A243="","",T243/S243),"")</f>
        <v/>
      </c>
      <c r="V243" s="28" t="n"/>
      <c r="W243" s="29">
        <f>IFERROR(IF(A243="","",R243-V243),"")</f>
        <v/>
      </c>
      <c r="X243" s="43">
        <f>IFERROR(IF(A243="","",W243/V243),"")</f>
        <v/>
      </c>
      <c r="Y243" s="43">
        <f>IFERROR(IF(A243="","",E243/D243),"")</f>
        <v/>
      </c>
      <c r="Z243" s="29">
        <f>IFERROR(IF(A243="","",G243/E243),"")</f>
        <v/>
      </c>
      <c r="AA243" s="29">
        <f>IFERROR(IF(A243="","",G243/D243),"")</f>
        <v/>
      </c>
      <c r="AB243" s="29">
        <f>IFERROR(IF(A243="","",R243/D243),"")</f>
        <v/>
      </c>
      <c r="AC243" s="26">
        <f>IFERROR(IF(A243="","",IF(Y243&gt;='Setup &amp; Instructions'!$B$5,"On or Above Target","Below Target")),"")</f>
        <v/>
      </c>
      <c r="AD243" s="5" t="n"/>
      <c r="AE243" s="31" t="n"/>
      <c r="AF243" s="31" t="n"/>
      <c r="AG243" s="32">
        <f>IFERROR(IF(A243="","",IF(COUNTIF($A$4:$A$253,A243)&gt;1,"Duplicate date",IF(E243&gt;D243,"Rooms sold exceed available rooms",IF(D243&gt;'Setup &amp; Instructions'!$B$4,"Available rooms exceed property maximum",IF(R243&lt;0,"Net revenue is negative",IF(S243="","Missing budget revenue",IF(V243="","Missing prior-year revenue",IF(C243="","Missing reporting status",IF(AND(C243="Final",A243&gt;TODAY()),"Future date marked final",IF(P243&gt;Q243,"Discounts and refunds exceed gross revenue",IF(AND(C243="Open",TODAY()-A243&gt;'Setup &amp; Instructions'!$B$9),"Open report requires follow-up","OK"))))))))))),"")</f>
        <v/>
      </c>
    </row>
    <row r="244">
      <c r="A244" s="38" t="n"/>
      <c r="B244" s="26">
        <f>IFERROR(IF(A244="","",VLOOKUP(WEEKDAY(A244,2),'Setup &amp; Instructions'!$G$4:$H$10,2,0)),"")</f>
        <v/>
      </c>
      <c r="C244" s="5" t="n"/>
      <c r="D244" s="27" t="n"/>
      <c r="E244" s="27" t="n"/>
      <c r="F244" s="27" t="n"/>
      <c r="G244" s="28" t="n"/>
      <c r="H244" s="28" t="n"/>
      <c r="I244" s="28" t="n"/>
      <c r="J244" s="28" t="n"/>
      <c r="K244" s="28" t="n"/>
      <c r="L244" s="28" t="n"/>
      <c r="M244" s="28" t="n"/>
      <c r="N244" s="28" t="n"/>
      <c r="O244" s="28" t="n"/>
      <c r="P244" s="28" t="n"/>
      <c r="Q244" s="29">
        <f>IFERROR(IF(A244="","",SUM(G244:O244)),"")</f>
        <v/>
      </c>
      <c r="R244" s="29">
        <f>IFERROR(IF(A244="","",Q244-P244),"")</f>
        <v/>
      </c>
      <c r="S244" s="28" t="n"/>
      <c r="T244" s="29">
        <f>IFERROR(IF(A244="","",R244-S244),"")</f>
        <v/>
      </c>
      <c r="U244" s="43">
        <f>IFERROR(IF(A244="","",T244/S244),"")</f>
        <v/>
      </c>
      <c r="V244" s="28" t="n"/>
      <c r="W244" s="29">
        <f>IFERROR(IF(A244="","",R244-V244),"")</f>
        <v/>
      </c>
      <c r="X244" s="43">
        <f>IFERROR(IF(A244="","",W244/V244),"")</f>
        <v/>
      </c>
      <c r="Y244" s="43">
        <f>IFERROR(IF(A244="","",E244/D244),"")</f>
        <v/>
      </c>
      <c r="Z244" s="29">
        <f>IFERROR(IF(A244="","",G244/E244),"")</f>
        <v/>
      </c>
      <c r="AA244" s="29">
        <f>IFERROR(IF(A244="","",G244/D244),"")</f>
        <v/>
      </c>
      <c r="AB244" s="29">
        <f>IFERROR(IF(A244="","",R244/D244),"")</f>
        <v/>
      </c>
      <c r="AC244" s="26">
        <f>IFERROR(IF(A244="","",IF(Y244&gt;='Setup &amp; Instructions'!$B$5,"On or Above Target","Below Target")),"")</f>
        <v/>
      </c>
      <c r="AD244" s="5" t="n"/>
      <c r="AE244" s="31" t="n"/>
      <c r="AF244" s="31" t="n"/>
      <c r="AG244" s="32">
        <f>IFERROR(IF(A244="","",IF(COUNTIF($A$4:$A$253,A244)&gt;1,"Duplicate date",IF(E244&gt;D244,"Rooms sold exceed available rooms",IF(D244&gt;'Setup &amp; Instructions'!$B$4,"Available rooms exceed property maximum",IF(R244&lt;0,"Net revenue is negative",IF(S244="","Missing budget revenue",IF(V244="","Missing prior-year revenue",IF(C244="","Missing reporting status",IF(AND(C244="Final",A244&gt;TODAY()),"Future date marked final",IF(P244&gt;Q244,"Discounts and refunds exceed gross revenue",IF(AND(C244="Open",TODAY()-A244&gt;'Setup &amp; Instructions'!$B$9),"Open report requires follow-up","OK"))))))))))),"")</f>
        <v/>
      </c>
    </row>
    <row r="245">
      <c r="A245" s="38" t="n"/>
      <c r="B245" s="26">
        <f>IFERROR(IF(A245="","",VLOOKUP(WEEKDAY(A245,2),'Setup &amp; Instructions'!$G$4:$H$10,2,0)),"")</f>
        <v/>
      </c>
      <c r="C245" s="5" t="n"/>
      <c r="D245" s="27" t="n"/>
      <c r="E245" s="27" t="n"/>
      <c r="F245" s="27" t="n"/>
      <c r="G245" s="28" t="n"/>
      <c r="H245" s="28" t="n"/>
      <c r="I245" s="28" t="n"/>
      <c r="J245" s="28" t="n"/>
      <c r="K245" s="28" t="n"/>
      <c r="L245" s="28" t="n"/>
      <c r="M245" s="28" t="n"/>
      <c r="N245" s="28" t="n"/>
      <c r="O245" s="28" t="n"/>
      <c r="P245" s="28" t="n"/>
      <c r="Q245" s="29">
        <f>IFERROR(IF(A245="","",SUM(G245:O245)),"")</f>
        <v/>
      </c>
      <c r="R245" s="29">
        <f>IFERROR(IF(A245="","",Q245-P245),"")</f>
        <v/>
      </c>
      <c r="S245" s="28" t="n"/>
      <c r="T245" s="29">
        <f>IFERROR(IF(A245="","",R245-S245),"")</f>
        <v/>
      </c>
      <c r="U245" s="43">
        <f>IFERROR(IF(A245="","",T245/S245),"")</f>
        <v/>
      </c>
      <c r="V245" s="28" t="n"/>
      <c r="W245" s="29">
        <f>IFERROR(IF(A245="","",R245-V245),"")</f>
        <v/>
      </c>
      <c r="X245" s="43">
        <f>IFERROR(IF(A245="","",W245/V245),"")</f>
        <v/>
      </c>
      <c r="Y245" s="43">
        <f>IFERROR(IF(A245="","",E245/D245),"")</f>
        <v/>
      </c>
      <c r="Z245" s="29">
        <f>IFERROR(IF(A245="","",G245/E245),"")</f>
        <v/>
      </c>
      <c r="AA245" s="29">
        <f>IFERROR(IF(A245="","",G245/D245),"")</f>
        <v/>
      </c>
      <c r="AB245" s="29">
        <f>IFERROR(IF(A245="","",R245/D245),"")</f>
        <v/>
      </c>
      <c r="AC245" s="26">
        <f>IFERROR(IF(A245="","",IF(Y245&gt;='Setup &amp; Instructions'!$B$5,"On or Above Target","Below Target")),"")</f>
        <v/>
      </c>
      <c r="AD245" s="5" t="n"/>
      <c r="AE245" s="31" t="n"/>
      <c r="AF245" s="31" t="n"/>
      <c r="AG245" s="32">
        <f>IFERROR(IF(A245="","",IF(COUNTIF($A$4:$A$253,A245)&gt;1,"Duplicate date",IF(E245&gt;D245,"Rooms sold exceed available rooms",IF(D245&gt;'Setup &amp; Instructions'!$B$4,"Available rooms exceed property maximum",IF(R245&lt;0,"Net revenue is negative",IF(S245="","Missing budget revenue",IF(V245="","Missing prior-year revenue",IF(C245="","Missing reporting status",IF(AND(C245="Final",A245&gt;TODAY()),"Future date marked final",IF(P245&gt;Q245,"Discounts and refunds exceed gross revenue",IF(AND(C245="Open",TODAY()-A245&gt;'Setup &amp; Instructions'!$B$9),"Open report requires follow-up","OK"))))))))))),"")</f>
        <v/>
      </c>
    </row>
    <row r="246">
      <c r="A246" s="38" t="n"/>
      <c r="B246" s="26">
        <f>IFERROR(IF(A246="","",VLOOKUP(WEEKDAY(A246,2),'Setup &amp; Instructions'!$G$4:$H$10,2,0)),"")</f>
        <v/>
      </c>
      <c r="C246" s="5" t="n"/>
      <c r="D246" s="27" t="n"/>
      <c r="E246" s="27" t="n"/>
      <c r="F246" s="27" t="n"/>
      <c r="G246" s="28" t="n"/>
      <c r="H246" s="28" t="n"/>
      <c r="I246" s="28" t="n"/>
      <c r="J246" s="28" t="n"/>
      <c r="K246" s="28" t="n"/>
      <c r="L246" s="28" t="n"/>
      <c r="M246" s="28" t="n"/>
      <c r="N246" s="28" t="n"/>
      <c r="O246" s="28" t="n"/>
      <c r="P246" s="28" t="n"/>
      <c r="Q246" s="29">
        <f>IFERROR(IF(A246="","",SUM(G246:O246)),"")</f>
        <v/>
      </c>
      <c r="R246" s="29">
        <f>IFERROR(IF(A246="","",Q246-P246),"")</f>
        <v/>
      </c>
      <c r="S246" s="28" t="n"/>
      <c r="T246" s="29">
        <f>IFERROR(IF(A246="","",R246-S246),"")</f>
        <v/>
      </c>
      <c r="U246" s="43">
        <f>IFERROR(IF(A246="","",T246/S246),"")</f>
        <v/>
      </c>
      <c r="V246" s="28" t="n"/>
      <c r="W246" s="29">
        <f>IFERROR(IF(A246="","",R246-V246),"")</f>
        <v/>
      </c>
      <c r="X246" s="43">
        <f>IFERROR(IF(A246="","",W246/V246),"")</f>
        <v/>
      </c>
      <c r="Y246" s="43">
        <f>IFERROR(IF(A246="","",E246/D246),"")</f>
        <v/>
      </c>
      <c r="Z246" s="29">
        <f>IFERROR(IF(A246="","",G246/E246),"")</f>
        <v/>
      </c>
      <c r="AA246" s="29">
        <f>IFERROR(IF(A246="","",G246/D246),"")</f>
        <v/>
      </c>
      <c r="AB246" s="29">
        <f>IFERROR(IF(A246="","",R246/D246),"")</f>
        <v/>
      </c>
      <c r="AC246" s="26">
        <f>IFERROR(IF(A246="","",IF(Y246&gt;='Setup &amp; Instructions'!$B$5,"On or Above Target","Below Target")),"")</f>
        <v/>
      </c>
      <c r="AD246" s="5" t="n"/>
      <c r="AE246" s="31" t="n"/>
      <c r="AF246" s="31" t="n"/>
      <c r="AG246" s="32">
        <f>IFERROR(IF(A246="","",IF(COUNTIF($A$4:$A$253,A246)&gt;1,"Duplicate date",IF(E246&gt;D246,"Rooms sold exceed available rooms",IF(D246&gt;'Setup &amp; Instructions'!$B$4,"Available rooms exceed property maximum",IF(R246&lt;0,"Net revenue is negative",IF(S246="","Missing budget revenue",IF(V246="","Missing prior-year revenue",IF(C246="","Missing reporting status",IF(AND(C246="Final",A246&gt;TODAY()),"Future date marked final",IF(P246&gt;Q246,"Discounts and refunds exceed gross revenue",IF(AND(C246="Open",TODAY()-A246&gt;'Setup &amp; Instructions'!$B$9),"Open report requires follow-up","OK"))))))))))),"")</f>
        <v/>
      </c>
    </row>
    <row r="247">
      <c r="A247" s="38" t="n"/>
      <c r="B247" s="26">
        <f>IFERROR(IF(A247="","",VLOOKUP(WEEKDAY(A247,2),'Setup &amp; Instructions'!$G$4:$H$10,2,0)),"")</f>
        <v/>
      </c>
      <c r="C247" s="5" t="n"/>
      <c r="D247" s="27" t="n"/>
      <c r="E247" s="27" t="n"/>
      <c r="F247" s="27" t="n"/>
      <c r="G247" s="28" t="n"/>
      <c r="H247" s="28" t="n"/>
      <c r="I247" s="28" t="n"/>
      <c r="J247" s="28" t="n"/>
      <c r="K247" s="28" t="n"/>
      <c r="L247" s="28" t="n"/>
      <c r="M247" s="28" t="n"/>
      <c r="N247" s="28" t="n"/>
      <c r="O247" s="28" t="n"/>
      <c r="P247" s="28" t="n"/>
      <c r="Q247" s="29">
        <f>IFERROR(IF(A247="","",SUM(G247:O247)),"")</f>
        <v/>
      </c>
      <c r="R247" s="29">
        <f>IFERROR(IF(A247="","",Q247-P247),"")</f>
        <v/>
      </c>
      <c r="S247" s="28" t="n"/>
      <c r="T247" s="29">
        <f>IFERROR(IF(A247="","",R247-S247),"")</f>
        <v/>
      </c>
      <c r="U247" s="43">
        <f>IFERROR(IF(A247="","",T247/S247),"")</f>
        <v/>
      </c>
      <c r="V247" s="28" t="n"/>
      <c r="W247" s="29">
        <f>IFERROR(IF(A247="","",R247-V247),"")</f>
        <v/>
      </c>
      <c r="X247" s="43">
        <f>IFERROR(IF(A247="","",W247/V247),"")</f>
        <v/>
      </c>
      <c r="Y247" s="43">
        <f>IFERROR(IF(A247="","",E247/D247),"")</f>
        <v/>
      </c>
      <c r="Z247" s="29">
        <f>IFERROR(IF(A247="","",G247/E247),"")</f>
        <v/>
      </c>
      <c r="AA247" s="29">
        <f>IFERROR(IF(A247="","",G247/D247),"")</f>
        <v/>
      </c>
      <c r="AB247" s="29">
        <f>IFERROR(IF(A247="","",R247/D247),"")</f>
        <v/>
      </c>
      <c r="AC247" s="26">
        <f>IFERROR(IF(A247="","",IF(Y247&gt;='Setup &amp; Instructions'!$B$5,"On or Above Target","Below Target")),"")</f>
        <v/>
      </c>
      <c r="AD247" s="5" t="n"/>
      <c r="AE247" s="31" t="n"/>
      <c r="AF247" s="31" t="n"/>
      <c r="AG247" s="32">
        <f>IFERROR(IF(A247="","",IF(COUNTIF($A$4:$A$253,A247)&gt;1,"Duplicate date",IF(E247&gt;D247,"Rooms sold exceed available rooms",IF(D247&gt;'Setup &amp; Instructions'!$B$4,"Available rooms exceed property maximum",IF(R247&lt;0,"Net revenue is negative",IF(S247="","Missing budget revenue",IF(V247="","Missing prior-year revenue",IF(C247="","Missing reporting status",IF(AND(C247="Final",A247&gt;TODAY()),"Future date marked final",IF(P247&gt;Q247,"Discounts and refunds exceed gross revenue",IF(AND(C247="Open",TODAY()-A247&gt;'Setup &amp; Instructions'!$B$9),"Open report requires follow-up","OK"))))))))))),"")</f>
        <v/>
      </c>
    </row>
    <row r="248">
      <c r="A248" s="38" t="n"/>
      <c r="B248" s="26">
        <f>IFERROR(IF(A248="","",VLOOKUP(WEEKDAY(A248,2),'Setup &amp; Instructions'!$G$4:$H$10,2,0)),"")</f>
        <v/>
      </c>
      <c r="C248" s="5" t="n"/>
      <c r="D248" s="27" t="n"/>
      <c r="E248" s="27" t="n"/>
      <c r="F248" s="27" t="n"/>
      <c r="G248" s="28" t="n"/>
      <c r="H248" s="28" t="n"/>
      <c r="I248" s="28" t="n"/>
      <c r="J248" s="28" t="n"/>
      <c r="K248" s="28" t="n"/>
      <c r="L248" s="28" t="n"/>
      <c r="M248" s="28" t="n"/>
      <c r="N248" s="28" t="n"/>
      <c r="O248" s="28" t="n"/>
      <c r="P248" s="28" t="n"/>
      <c r="Q248" s="29">
        <f>IFERROR(IF(A248="","",SUM(G248:O248)),"")</f>
        <v/>
      </c>
      <c r="R248" s="29">
        <f>IFERROR(IF(A248="","",Q248-P248),"")</f>
        <v/>
      </c>
      <c r="S248" s="28" t="n"/>
      <c r="T248" s="29">
        <f>IFERROR(IF(A248="","",R248-S248),"")</f>
        <v/>
      </c>
      <c r="U248" s="43">
        <f>IFERROR(IF(A248="","",T248/S248),"")</f>
        <v/>
      </c>
      <c r="V248" s="28" t="n"/>
      <c r="W248" s="29">
        <f>IFERROR(IF(A248="","",R248-V248),"")</f>
        <v/>
      </c>
      <c r="X248" s="43">
        <f>IFERROR(IF(A248="","",W248/V248),"")</f>
        <v/>
      </c>
      <c r="Y248" s="43">
        <f>IFERROR(IF(A248="","",E248/D248),"")</f>
        <v/>
      </c>
      <c r="Z248" s="29">
        <f>IFERROR(IF(A248="","",G248/E248),"")</f>
        <v/>
      </c>
      <c r="AA248" s="29">
        <f>IFERROR(IF(A248="","",G248/D248),"")</f>
        <v/>
      </c>
      <c r="AB248" s="29">
        <f>IFERROR(IF(A248="","",R248/D248),"")</f>
        <v/>
      </c>
      <c r="AC248" s="26">
        <f>IFERROR(IF(A248="","",IF(Y248&gt;='Setup &amp; Instructions'!$B$5,"On or Above Target","Below Target")),"")</f>
        <v/>
      </c>
      <c r="AD248" s="5" t="n"/>
      <c r="AE248" s="31" t="n"/>
      <c r="AF248" s="31" t="n"/>
      <c r="AG248" s="32">
        <f>IFERROR(IF(A248="","",IF(COUNTIF($A$4:$A$253,A248)&gt;1,"Duplicate date",IF(E248&gt;D248,"Rooms sold exceed available rooms",IF(D248&gt;'Setup &amp; Instructions'!$B$4,"Available rooms exceed property maximum",IF(R248&lt;0,"Net revenue is negative",IF(S248="","Missing budget revenue",IF(V248="","Missing prior-year revenue",IF(C248="","Missing reporting status",IF(AND(C248="Final",A248&gt;TODAY()),"Future date marked final",IF(P248&gt;Q248,"Discounts and refunds exceed gross revenue",IF(AND(C248="Open",TODAY()-A248&gt;'Setup &amp; Instructions'!$B$9),"Open report requires follow-up","OK"))))))))))),"")</f>
        <v/>
      </c>
    </row>
    <row r="249">
      <c r="A249" s="38" t="n"/>
      <c r="B249" s="26">
        <f>IFERROR(IF(A249="","",VLOOKUP(WEEKDAY(A249,2),'Setup &amp; Instructions'!$G$4:$H$10,2,0)),"")</f>
        <v/>
      </c>
      <c r="C249" s="5" t="n"/>
      <c r="D249" s="27" t="n"/>
      <c r="E249" s="27" t="n"/>
      <c r="F249" s="27" t="n"/>
      <c r="G249" s="28" t="n"/>
      <c r="H249" s="28" t="n"/>
      <c r="I249" s="28" t="n"/>
      <c r="J249" s="28" t="n"/>
      <c r="K249" s="28" t="n"/>
      <c r="L249" s="28" t="n"/>
      <c r="M249" s="28" t="n"/>
      <c r="N249" s="28" t="n"/>
      <c r="O249" s="28" t="n"/>
      <c r="P249" s="28" t="n"/>
      <c r="Q249" s="29">
        <f>IFERROR(IF(A249="","",SUM(G249:O249)),"")</f>
        <v/>
      </c>
      <c r="R249" s="29">
        <f>IFERROR(IF(A249="","",Q249-P249),"")</f>
        <v/>
      </c>
      <c r="S249" s="28" t="n"/>
      <c r="T249" s="29">
        <f>IFERROR(IF(A249="","",R249-S249),"")</f>
        <v/>
      </c>
      <c r="U249" s="43">
        <f>IFERROR(IF(A249="","",T249/S249),"")</f>
        <v/>
      </c>
      <c r="V249" s="28" t="n"/>
      <c r="W249" s="29">
        <f>IFERROR(IF(A249="","",R249-V249),"")</f>
        <v/>
      </c>
      <c r="X249" s="43">
        <f>IFERROR(IF(A249="","",W249/V249),"")</f>
        <v/>
      </c>
      <c r="Y249" s="43">
        <f>IFERROR(IF(A249="","",E249/D249),"")</f>
        <v/>
      </c>
      <c r="Z249" s="29">
        <f>IFERROR(IF(A249="","",G249/E249),"")</f>
        <v/>
      </c>
      <c r="AA249" s="29">
        <f>IFERROR(IF(A249="","",G249/D249),"")</f>
        <v/>
      </c>
      <c r="AB249" s="29">
        <f>IFERROR(IF(A249="","",R249/D249),"")</f>
        <v/>
      </c>
      <c r="AC249" s="26">
        <f>IFERROR(IF(A249="","",IF(Y249&gt;='Setup &amp; Instructions'!$B$5,"On or Above Target","Below Target")),"")</f>
        <v/>
      </c>
      <c r="AD249" s="5" t="n"/>
      <c r="AE249" s="31" t="n"/>
      <c r="AF249" s="31" t="n"/>
      <c r="AG249" s="32">
        <f>IFERROR(IF(A249="","",IF(COUNTIF($A$4:$A$253,A249)&gt;1,"Duplicate date",IF(E249&gt;D249,"Rooms sold exceed available rooms",IF(D249&gt;'Setup &amp; Instructions'!$B$4,"Available rooms exceed property maximum",IF(R249&lt;0,"Net revenue is negative",IF(S249="","Missing budget revenue",IF(V249="","Missing prior-year revenue",IF(C249="","Missing reporting status",IF(AND(C249="Final",A249&gt;TODAY()),"Future date marked final",IF(P249&gt;Q249,"Discounts and refunds exceed gross revenue",IF(AND(C249="Open",TODAY()-A249&gt;'Setup &amp; Instructions'!$B$9),"Open report requires follow-up","OK"))))))))))),"")</f>
        <v/>
      </c>
    </row>
    <row r="250">
      <c r="A250" s="38" t="n"/>
      <c r="B250" s="26">
        <f>IFERROR(IF(A250="","",VLOOKUP(WEEKDAY(A250,2),'Setup &amp; Instructions'!$G$4:$H$10,2,0)),"")</f>
        <v/>
      </c>
      <c r="C250" s="5" t="n"/>
      <c r="D250" s="27" t="n"/>
      <c r="E250" s="27" t="n"/>
      <c r="F250" s="27" t="n"/>
      <c r="G250" s="28" t="n"/>
      <c r="H250" s="28" t="n"/>
      <c r="I250" s="28" t="n"/>
      <c r="J250" s="28" t="n"/>
      <c r="K250" s="28" t="n"/>
      <c r="L250" s="28" t="n"/>
      <c r="M250" s="28" t="n"/>
      <c r="N250" s="28" t="n"/>
      <c r="O250" s="28" t="n"/>
      <c r="P250" s="28" t="n"/>
      <c r="Q250" s="29">
        <f>IFERROR(IF(A250="","",SUM(G250:O250)),"")</f>
        <v/>
      </c>
      <c r="R250" s="29">
        <f>IFERROR(IF(A250="","",Q250-P250),"")</f>
        <v/>
      </c>
      <c r="S250" s="28" t="n"/>
      <c r="T250" s="29">
        <f>IFERROR(IF(A250="","",R250-S250),"")</f>
        <v/>
      </c>
      <c r="U250" s="43">
        <f>IFERROR(IF(A250="","",T250/S250),"")</f>
        <v/>
      </c>
      <c r="V250" s="28" t="n"/>
      <c r="W250" s="29">
        <f>IFERROR(IF(A250="","",R250-V250),"")</f>
        <v/>
      </c>
      <c r="X250" s="43">
        <f>IFERROR(IF(A250="","",W250/V250),"")</f>
        <v/>
      </c>
      <c r="Y250" s="43">
        <f>IFERROR(IF(A250="","",E250/D250),"")</f>
        <v/>
      </c>
      <c r="Z250" s="29">
        <f>IFERROR(IF(A250="","",G250/E250),"")</f>
        <v/>
      </c>
      <c r="AA250" s="29">
        <f>IFERROR(IF(A250="","",G250/D250),"")</f>
        <v/>
      </c>
      <c r="AB250" s="29">
        <f>IFERROR(IF(A250="","",R250/D250),"")</f>
        <v/>
      </c>
      <c r="AC250" s="26">
        <f>IFERROR(IF(A250="","",IF(Y250&gt;='Setup &amp; Instructions'!$B$5,"On or Above Target","Below Target")),"")</f>
        <v/>
      </c>
      <c r="AD250" s="5" t="n"/>
      <c r="AE250" s="31" t="n"/>
      <c r="AF250" s="31" t="n"/>
      <c r="AG250" s="32">
        <f>IFERROR(IF(A250="","",IF(COUNTIF($A$4:$A$253,A250)&gt;1,"Duplicate date",IF(E250&gt;D250,"Rooms sold exceed available rooms",IF(D250&gt;'Setup &amp; Instructions'!$B$4,"Available rooms exceed property maximum",IF(R250&lt;0,"Net revenue is negative",IF(S250="","Missing budget revenue",IF(V250="","Missing prior-year revenue",IF(C250="","Missing reporting status",IF(AND(C250="Final",A250&gt;TODAY()),"Future date marked final",IF(P250&gt;Q250,"Discounts and refunds exceed gross revenue",IF(AND(C250="Open",TODAY()-A250&gt;'Setup &amp; Instructions'!$B$9),"Open report requires follow-up","OK"))))))))))),"")</f>
        <v/>
      </c>
    </row>
    <row r="251">
      <c r="A251" s="38" t="n"/>
      <c r="B251" s="26">
        <f>IFERROR(IF(A251="","",VLOOKUP(WEEKDAY(A251,2),'Setup &amp; Instructions'!$G$4:$H$10,2,0)),"")</f>
        <v/>
      </c>
      <c r="C251" s="5" t="n"/>
      <c r="D251" s="27" t="n"/>
      <c r="E251" s="27" t="n"/>
      <c r="F251" s="27" t="n"/>
      <c r="G251" s="28" t="n"/>
      <c r="H251" s="28" t="n"/>
      <c r="I251" s="28" t="n"/>
      <c r="J251" s="28" t="n"/>
      <c r="K251" s="28" t="n"/>
      <c r="L251" s="28" t="n"/>
      <c r="M251" s="28" t="n"/>
      <c r="N251" s="28" t="n"/>
      <c r="O251" s="28" t="n"/>
      <c r="P251" s="28" t="n"/>
      <c r="Q251" s="29">
        <f>IFERROR(IF(A251="","",SUM(G251:O251)),"")</f>
        <v/>
      </c>
      <c r="R251" s="29">
        <f>IFERROR(IF(A251="","",Q251-P251),"")</f>
        <v/>
      </c>
      <c r="S251" s="28" t="n"/>
      <c r="T251" s="29">
        <f>IFERROR(IF(A251="","",R251-S251),"")</f>
        <v/>
      </c>
      <c r="U251" s="43">
        <f>IFERROR(IF(A251="","",T251/S251),"")</f>
        <v/>
      </c>
      <c r="V251" s="28" t="n"/>
      <c r="W251" s="29">
        <f>IFERROR(IF(A251="","",R251-V251),"")</f>
        <v/>
      </c>
      <c r="X251" s="43">
        <f>IFERROR(IF(A251="","",W251/V251),"")</f>
        <v/>
      </c>
      <c r="Y251" s="43">
        <f>IFERROR(IF(A251="","",E251/D251),"")</f>
        <v/>
      </c>
      <c r="Z251" s="29">
        <f>IFERROR(IF(A251="","",G251/E251),"")</f>
        <v/>
      </c>
      <c r="AA251" s="29">
        <f>IFERROR(IF(A251="","",G251/D251),"")</f>
        <v/>
      </c>
      <c r="AB251" s="29">
        <f>IFERROR(IF(A251="","",R251/D251),"")</f>
        <v/>
      </c>
      <c r="AC251" s="26">
        <f>IFERROR(IF(A251="","",IF(Y251&gt;='Setup &amp; Instructions'!$B$5,"On or Above Target","Below Target")),"")</f>
        <v/>
      </c>
      <c r="AD251" s="5" t="n"/>
      <c r="AE251" s="31" t="n"/>
      <c r="AF251" s="31" t="n"/>
      <c r="AG251" s="32">
        <f>IFERROR(IF(A251="","",IF(COUNTIF($A$4:$A$253,A251)&gt;1,"Duplicate date",IF(E251&gt;D251,"Rooms sold exceed available rooms",IF(D251&gt;'Setup &amp; Instructions'!$B$4,"Available rooms exceed property maximum",IF(R251&lt;0,"Net revenue is negative",IF(S251="","Missing budget revenue",IF(V251="","Missing prior-year revenue",IF(C251="","Missing reporting status",IF(AND(C251="Final",A251&gt;TODAY()),"Future date marked final",IF(P251&gt;Q251,"Discounts and refunds exceed gross revenue",IF(AND(C251="Open",TODAY()-A251&gt;'Setup &amp; Instructions'!$B$9),"Open report requires follow-up","OK"))))))))))),"")</f>
        <v/>
      </c>
    </row>
    <row r="252">
      <c r="A252" s="38" t="n"/>
      <c r="B252" s="26">
        <f>IFERROR(IF(A252="","",VLOOKUP(WEEKDAY(A252,2),'Setup &amp; Instructions'!$G$4:$H$10,2,0)),"")</f>
        <v/>
      </c>
      <c r="C252" s="5" t="n"/>
      <c r="D252" s="27" t="n"/>
      <c r="E252" s="27" t="n"/>
      <c r="F252" s="27" t="n"/>
      <c r="G252" s="28" t="n"/>
      <c r="H252" s="28" t="n"/>
      <c r="I252" s="28" t="n"/>
      <c r="J252" s="28" t="n"/>
      <c r="K252" s="28" t="n"/>
      <c r="L252" s="28" t="n"/>
      <c r="M252" s="28" t="n"/>
      <c r="N252" s="28" t="n"/>
      <c r="O252" s="28" t="n"/>
      <c r="P252" s="28" t="n"/>
      <c r="Q252" s="29">
        <f>IFERROR(IF(A252="","",SUM(G252:O252)),"")</f>
        <v/>
      </c>
      <c r="R252" s="29">
        <f>IFERROR(IF(A252="","",Q252-P252),"")</f>
        <v/>
      </c>
      <c r="S252" s="28" t="n"/>
      <c r="T252" s="29">
        <f>IFERROR(IF(A252="","",R252-S252),"")</f>
        <v/>
      </c>
      <c r="U252" s="43">
        <f>IFERROR(IF(A252="","",T252/S252),"")</f>
        <v/>
      </c>
      <c r="V252" s="28" t="n"/>
      <c r="W252" s="29">
        <f>IFERROR(IF(A252="","",R252-V252),"")</f>
        <v/>
      </c>
      <c r="X252" s="43">
        <f>IFERROR(IF(A252="","",W252/V252),"")</f>
        <v/>
      </c>
      <c r="Y252" s="43">
        <f>IFERROR(IF(A252="","",E252/D252),"")</f>
        <v/>
      </c>
      <c r="Z252" s="29">
        <f>IFERROR(IF(A252="","",G252/E252),"")</f>
        <v/>
      </c>
      <c r="AA252" s="29">
        <f>IFERROR(IF(A252="","",G252/D252),"")</f>
        <v/>
      </c>
      <c r="AB252" s="29">
        <f>IFERROR(IF(A252="","",R252/D252),"")</f>
        <v/>
      </c>
      <c r="AC252" s="26">
        <f>IFERROR(IF(A252="","",IF(Y252&gt;='Setup &amp; Instructions'!$B$5,"On or Above Target","Below Target")),"")</f>
        <v/>
      </c>
      <c r="AD252" s="5" t="n"/>
      <c r="AE252" s="31" t="n"/>
      <c r="AF252" s="31" t="n"/>
      <c r="AG252" s="32">
        <f>IFERROR(IF(A252="","",IF(COUNTIF($A$4:$A$253,A252)&gt;1,"Duplicate date",IF(E252&gt;D252,"Rooms sold exceed available rooms",IF(D252&gt;'Setup &amp; Instructions'!$B$4,"Available rooms exceed property maximum",IF(R252&lt;0,"Net revenue is negative",IF(S252="","Missing budget revenue",IF(V252="","Missing prior-year revenue",IF(C252="","Missing reporting status",IF(AND(C252="Final",A252&gt;TODAY()),"Future date marked final",IF(P252&gt;Q252,"Discounts and refunds exceed gross revenue",IF(AND(C252="Open",TODAY()-A252&gt;'Setup &amp; Instructions'!$B$9),"Open report requires follow-up","OK"))))))))))),"")</f>
        <v/>
      </c>
    </row>
    <row r="253">
      <c r="A253" s="38" t="n"/>
      <c r="B253" s="26">
        <f>IFERROR(IF(A253="","",VLOOKUP(WEEKDAY(A253,2),'Setup &amp; Instructions'!$G$4:$H$10,2,0)),"")</f>
        <v/>
      </c>
      <c r="C253" s="5" t="n"/>
      <c r="D253" s="27" t="n"/>
      <c r="E253" s="27" t="n"/>
      <c r="F253" s="27" t="n"/>
      <c r="G253" s="28" t="n"/>
      <c r="H253" s="28" t="n"/>
      <c r="I253" s="28" t="n"/>
      <c r="J253" s="28" t="n"/>
      <c r="K253" s="28" t="n"/>
      <c r="L253" s="28" t="n"/>
      <c r="M253" s="28" t="n"/>
      <c r="N253" s="28" t="n"/>
      <c r="O253" s="28" t="n"/>
      <c r="P253" s="28" t="n"/>
      <c r="Q253" s="29">
        <f>IFERROR(IF(A253="","",SUM(G253:O253)),"")</f>
        <v/>
      </c>
      <c r="R253" s="29">
        <f>IFERROR(IF(A253="","",Q253-P253),"")</f>
        <v/>
      </c>
      <c r="S253" s="28" t="n"/>
      <c r="T253" s="29">
        <f>IFERROR(IF(A253="","",R253-S253),"")</f>
        <v/>
      </c>
      <c r="U253" s="43">
        <f>IFERROR(IF(A253="","",T253/S253),"")</f>
        <v/>
      </c>
      <c r="V253" s="28" t="n"/>
      <c r="W253" s="29">
        <f>IFERROR(IF(A253="","",R253-V253),"")</f>
        <v/>
      </c>
      <c r="X253" s="43">
        <f>IFERROR(IF(A253="","",W253/V253),"")</f>
        <v/>
      </c>
      <c r="Y253" s="43">
        <f>IFERROR(IF(A253="","",E253/D253),"")</f>
        <v/>
      </c>
      <c r="Z253" s="29">
        <f>IFERROR(IF(A253="","",G253/E253),"")</f>
        <v/>
      </c>
      <c r="AA253" s="29">
        <f>IFERROR(IF(A253="","",G253/D253),"")</f>
        <v/>
      </c>
      <c r="AB253" s="29">
        <f>IFERROR(IF(A253="","",R253/D253),"")</f>
        <v/>
      </c>
      <c r="AC253" s="26">
        <f>IFERROR(IF(A253="","",IF(Y253&gt;='Setup &amp; Instructions'!$B$5,"On or Above Target","Below Target")),"")</f>
        <v/>
      </c>
      <c r="AD253" s="5" t="n"/>
      <c r="AE253" s="31" t="n"/>
      <c r="AF253" s="31" t="n"/>
      <c r="AG253" s="32">
        <f>IFERROR(IF(A253="","",IF(COUNTIF($A$4:$A$253,A253)&gt;1,"Duplicate date",IF(E253&gt;D253,"Rooms sold exceed available rooms",IF(D253&gt;'Setup &amp; Instructions'!$B$4,"Available rooms exceed property maximum",IF(R253&lt;0,"Net revenue is negative",IF(S253="","Missing budget revenue",IF(V253="","Missing prior-year revenue",IF(C253="","Missing reporting status",IF(AND(C253="Final",A253&gt;TODAY()),"Future date marked final",IF(P253&gt;Q253,"Discounts and refunds exceed gross revenue",IF(AND(C253="Open",TODAY()-A253&gt;'Setup &amp; Instructions'!$B$9),"Open report requires follow-up","OK"))))))))))),"")</f>
        <v/>
      </c>
    </row>
  </sheetData>
  <autoFilter ref="A3:AG253"/>
  <mergeCells count="1">
    <mergeCell ref="A1:AG1"/>
  </mergeCells>
  <conditionalFormatting sqref="AG4:AG253">
    <cfRule type="expression" priority="1" dxfId="2" stopIfTrue="1">
      <formula>AND($AG4&lt;&gt;"",$AG4&lt;&gt;"OK")</formula>
    </cfRule>
    <cfRule type="expression" priority="2" dxfId="0" stopIfTrue="1">
      <formula>$AG4="OK"</formula>
    </cfRule>
  </conditionalFormatting>
  <conditionalFormatting sqref="D4:E253">
    <cfRule type="expression" priority="3" dxfId="2" stopIfTrue="1">
      <formula>AND($A4&lt;&gt;"",$E4&gt;$D4)</formula>
    </cfRule>
  </conditionalFormatting>
  <conditionalFormatting sqref="T4:T253">
    <cfRule type="expression" priority="4" dxfId="0" stopIfTrue="1">
      <formula>AND($A4&lt;&gt;"",$T4&gt;=0)</formula>
    </cfRule>
    <cfRule type="expression" priority="5" dxfId="2" stopIfTrue="1">
      <formula>AND($A4&lt;&gt;"",$S4&gt;0,$T4&lt;-$S4*'Setup &amp; Instructions'!$B$8)</formula>
    </cfRule>
  </conditionalFormatting>
  <conditionalFormatting sqref="C4:C253">
    <cfRule type="expression" priority="6" dxfId="1" stopIfTrue="1">
      <formula>AND($A4&lt;TODAY(),$C4="Open")</formula>
    </cfRule>
  </conditionalFormatting>
  <conditionalFormatting sqref="R4:R253">
    <cfRule type="dataBar" priority="7">
      <dataBar showValue="1">
        <cfvo type="min"/>
        <cfvo type="max"/>
        <color rgb="002B5D74"/>
      </dataBar>
    </cfRule>
  </conditionalFormatting>
  <dataValidations count="6">
    <dataValidation sqref="A4:A253" showDropDown="0" showInputMessage="1" showErrorMessage="1" allowBlank="0" errorTitle="Invalid Date" error="Enter a valid date in 2026." promptTitle="Operating Date" prompt="Enter one operating date per row." type="date" errorStyle="stop" operator="between">
      <formula1>46023</formula1>
      <formula2>46387</formula2>
    </dataValidation>
    <dataValidation sqref="C4:C253" showDropDown="0" showInputMessage="0" showErrorMessage="0" allowBlank="0" type="list">
      <formula1>='Setup &amp; Instructions'!$D$4:$D$5</formula1>
    </dataValidation>
    <dataValidation sqref="D4:E253" showDropDown="0" showInputMessage="0" showErrorMessage="0" allowBlank="0" type="whole" operator="between">
      <formula1>0</formula1>
      <formula2>='Setup &amp; Instructions'!$B$4</formula2>
    </dataValidation>
    <dataValidation sqref="F4:F253" showDropDown="0" showInputMessage="0" showErrorMessage="0" allowBlank="0" type="whole" operator="between">
      <formula1>0</formula1>
      <formula2>5000</formula2>
    </dataValidation>
    <dataValidation sqref="G4:P253 S4:S253 V4:V253" showDropDown="0" showInputMessage="0" showErrorMessage="0" allowBlank="0" type="decimal" operator="greaterThanOrEqual">
      <formula1>0</formula1>
    </dataValidation>
    <dataValidation sqref="AD4:AD253" showDropDown="0" showInputMessage="0" showErrorMessage="0" allowBlank="0" type="list">
      <formula1>='Setup &amp; Instructions'!$F$4:$F$13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82" customWidth="1" min="2" max="2"/>
    <col width="3" customWidth="1" min="3" max="3"/>
    <col width="20" customWidth="1" min="4" max="4"/>
    <col width="3" customWidth="1" min="5" max="5"/>
    <col width="25" customWidth="1" min="6" max="6"/>
    <col width="14" customWidth="1" min="7" max="7"/>
    <col width="18" customWidth="1" min="8" max="8"/>
  </cols>
  <sheetData>
    <row r="1" ht="30" customHeight="1">
      <c r="A1" s="1" t="inlineStr">
        <is>
          <t>Setup &amp; Instructions</t>
        </is>
      </c>
    </row>
    <row r="3">
      <c r="A3" s="8" t="inlineStr">
        <is>
          <t>Editable Resort Assumptions</t>
        </is>
      </c>
      <c r="B3" s="21" t="n"/>
      <c r="D3" s="8" t="inlineStr">
        <is>
          <t>Reporting Status</t>
        </is>
      </c>
      <c r="F3" s="8" t="inlineStr">
        <is>
          <t>Primary Demand Driver</t>
        </is>
      </c>
      <c r="G3" s="8" t="inlineStr">
        <is>
          <t>Day Number</t>
        </is>
      </c>
      <c r="H3" s="8" t="inlineStr">
        <is>
          <t>Day Name</t>
        </is>
      </c>
    </row>
    <row r="4">
      <c r="A4" s="3" t="inlineStr">
        <is>
          <t>Maximum Room Inventory</t>
        </is>
      </c>
      <c r="B4" s="27" t="n">
        <v>180</v>
      </c>
      <c r="D4" t="inlineStr">
        <is>
          <t>Open</t>
        </is>
      </c>
      <c r="F4" s="11" t="inlineStr">
        <is>
          <t>Leisure</t>
        </is>
      </c>
      <c r="G4" s="11" t="n">
        <v>1</v>
      </c>
      <c r="H4" s="11" t="inlineStr">
        <is>
          <t>Monday</t>
        </is>
      </c>
    </row>
    <row r="5">
      <c r="A5" s="3" t="inlineStr">
        <is>
          <t>Occupancy Target</t>
        </is>
      </c>
      <c r="B5" s="44" t="n">
        <v>0.75</v>
      </c>
      <c r="D5" t="inlineStr">
        <is>
          <t>Final</t>
        </is>
      </c>
      <c r="F5" s="11" t="inlineStr">
        <is>
          <t>Group</t>
        </is>
      </c>
      <c r="G5" s="11" t="n">
        <v>2</v>
      </c>
      <c r="H5" s="11" t="inlineStr">
        <is>
          <t>Tuesday</t>
        </is>
      </c>
    </row>
    <row r="6">
      <c r="A6" s="3" t="inlineStr">
        <is>
          <t>ADR Target</t>
        </is>
      </c>
      <c r="B6" s="28" t="n">
        <v>325</v>
      </c>
      <c r="F6" s="11" t="inlineStr">
        <is>
          <t>Conference</t>
        </is>
      </c>
      <c r="G6" s="11" t="n">
        <v>3</v>
      </c>
      <c r="H6" s="11" t="inlineStr">
        <is>
          <t>Wednesday</t>
        </is>
      </c>
    </row>
    <row r="7">
      <c r="A7" s="3" t="inlineStr">
        <is>
          <t>RevPAR Target</t>
        </is>
      </c>
      <c r="B7" s="28" t="n">
        <v>243.75</v>
      </c>
      <c r="F7" s="11" t="inlineStr">
        <is>
          <t>Wedding</t>
        </is>
      </c>
      <c r="G7" s="11" t="n">
        <v>4</v>
      </c>
      <c r="H7" s="11" t="inlineStr">
        <is>
          <t>Thursday</t>
        </is>
      </c>
    </row>
    <row r="8">
      <c r="A8" s="3" t="inlineStr">
        <is>
          <t>Unfavorable Revenue Variance Alert</t>
        </is>
      </c>
      <c r="B8" s="44" t="n">
        <v>0.05</v>
      </c>
      <c r="F8" s="11" t="inlineStr">
        <is>
          <t>Holiday</t>
        </is>
      </c>
      <c r="G8" s="11" t="n">
        <v>5</v>
      </c>
      <c r="H8" s="11" t="inlineStr">
        <is>
          <t>Friday</t>
        </is>
      </c>
    </row>
    <row r="9">
      <c r="A9" s="3" t="inlineStr">
        <is>
          <t>Open-Day Follow-Up Threshold</t>
        </is>
      </c>
      <c r="B9" s="27" t="n">
        <v>2</v>
      </c>
      <c r="F9" s="11" t="inlineStr">
        <is>
          <t>Promotion</t>
        </is>
      </c>
      <c r="G9" s="11" t="n">
        <v>6</v>
      </c>
      <c r="H9" s="11" t="inlineStr">
        <is>
          <t>Saturday</t>
        </is>
      </c>
    </row>
    <row r="10">
      <c r="F10" s="11" t="inlineStr">
        <is>
          <t>Local Event</t>
        </is>
      </c>
      <c r="G10" s="11" t="n">
        <v>7</v>
      </c>
      <c r="H10" s="11" t="inlineStr">
        <is>
          <t>Sunday</t>
        </is>
      </c>
    </row>
    <row r="11">
      <c r="F11" s="11" t="inlineStr">
        <is>
          <t>Weather</t>
        </is>
      </c>
    </row>
    <row r="12">
      <c r="A12" s="8" t="inlineStr">
        <is>
          <t>Operating Instructions</t>
        </is>
      </c>
      <c r="B12" s="21" t="n"/>
      <c r="F12" s="11" t="inlineStr">
        <is>
          <t>Maintenance Impact</t>
        </is>
      </c>
    </row>
    <row r="13" ht="38" customHeight="1">
      <c r="A13" s="34" t="inlineStr">
        <is>
          <t>1. Choose the Dashboard reporting dates.</t>
        </is>
      </c>
      <c r="B13" s="35" t="inlineStr">
        <is>
          <t>Enter a Start Date and End Date that match the period being reviewed.</t>
        </is>
      </c>
      <c r="F13" s="11" t="inlineStr">
        <is>
          <t>Other</t>
        </is>
      </c>
    </row>
    <row r="14" ht="38" customHeight="1">
      <c r="A14" s="36" t="inlineStr">
        <is>
          <t>2. Enter one Daily Revenue row per operating date.</t>
        </is>
      </c>
      <c r="B14" s="37" t="inlineStr">
        <is>
          <t>Do not enter separate rows for each department because that would duplicate rooms sold and available room inventory.</t>
        </is>
      </c>
    </row>
    <row r="15" ht="38" customHeight="1">
      <c r="A15" s="34" t="inlineStr">
        <is>
          <t>3. Record revenue before tax.</t>
        </is>
      </c>
      <c r="B15" s="35" t="inlineStr">
        <is>
          <t>Enter rooms, food and beverage, spa, golf, retail, activities, events, other revenue, and service charges in their assigned columns.</t>
        </is>
      </c>
    </row>
    <row r="16" ht="38" customHeight="1">
      <c r="A16" s="36" t="inlineStr">
        <is>
          <t>4. Enter discounts and refunds as positive amounts.</t>
        </is>
      </c>
      <c r="B16" s="37" t="inlineStr">
        <is>
          <t>The Net Revenue formula subtracts them from Gross Revenue.</t>
        </is>
      </c>
    </row>
    <row r="17" ht="38" customHeight="1">
      <c r="A17" s="34" t="inlineStr">
        <is>
          <t>5. Use reporting status consistently.</t>
        </is>
      </c>
      <c r="B17" s="35" t="inlineStr">
        <is>
          <t>Use Open while revenue is under review and Final after the resort team completes its internal close.</t>
        </is>
      </c>
    </row>
    <row r="18" ht="38" customHeight="1">
      <c r="A18" s="36" t="inlineStr">
        <is>
          <t>6. Review the Operational Check column.</t>
        </is>
      </c>
      <c r="B18" s="37" t="inlineStr">
        <is>
          <t>Correct duplicate dates, room inventory conflicts, missing comparison values, and other flagged items before relying on Dashboard results.</t>
        </is>
      </c>
    </row>
    <row r="19" ht="38" customHeight="1">
      <c r="A19" s="34" t="inlineStr">
        <is>
          <t>7. Update assumptions when targets change.</t>
        </is>
      </c>
      <c r="B19" s="35" t="inlineStr">
        <is>
          <t>These values are internal management assumptions, not legal or regulatory requirements.</t>
        </is>
      </c>
    </row>
    <row r="20" ht="38" customHeight="1">
      <c r="A20" s="36" t="inlineStr">
        <is>
          <t>8. Extend the table only when needed.</t>
        </is>
      </c>
      <c r="B20" s="37" t="inlineStr">
        <is>
          <t>More than 250 daily rows requires extending formulas, validation, number formats, and conditional formatting.</t>
        </is>
      </c>
    </row>
    <row r="21" ht="38" customHeight="1">
      <c r="A21" s="34" t="inlineStr">
        <is>
          <t>9. Use filters for research.</t>
        </is>
      </c>
      <c r="B21" s="35" t="inlineStr">
        <is>
          <t>Filter individual dates, demand drivers, reporting statuses, or operational exceptions.</t>
        </is>
      </c>
    </row>
    <row r="22" ht="38" customHeight="1">
      <c r="A22" s="36" t="inlineStr">
        <is>
          <t>10. This workbook is a manual operating tool.</t>
        </is>
      </c>
      <c r="B22" s="37" t="inlineStr">
        <is>
          <t>It does not connect directly to a PMS, POS, channel manager, payroll system, or accounting platform.</t>
        </is>
      </c>
    </row>
  </sheetData>
  <mergeCells count="1">
    <mergeCell ref="A1:H1"/>
  </mergeCells>
  <dataValidations count="4">
    <dataValidation sqref="B4" showDropDown="0" showInputMessage="0" showErrorMessage="0" allowBlank="0" type="whole" operator="greaterThan">
      <formula1>0</formula1>
    </dataValidation>
    <dataValidation sqref="B5 B8" showDropDown="0" showInputMessage="0" showErrorMessage="0" allowBlank="0" type="decimal" operator="between">
      <formula1>0</formula1>
      <formula2>1</formula2>
    </dataValidation>
    <dataValidation sqref="B6:B7" showDropDown="0" showInputMessage="0" showErrorMessage="0" allowBlank="0" type="decimal" operator="greaterThanOrEqual">
      <formula1>0</formula1>
    </dataValidation>
    <dataValidation sqref="B9" showDropDown="0" showInputMessage="0" showErrorMessage="0" allowBlank="0" type="whole" operator="greaterThanOrEqual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Hospitality Grid</dc:creator>
  <dc:title xmlns:dc="http://purl.org/dc/elements/1.1/">Resort Revenue Dashboard</dc:title>
  <dc:subject xmlns:dc="http://purl.org/dc/elements/1.1/">Daily resort revenue and operating performance</dc:subject>
  <dcterms:created xmlns:dcterms="http://purl.org/dc/terms/" xmlns:xsi="http://www.w3.org/2001/XMLSchema-instance" xsi:type="dcterms:W3CDTF">2026-09-06T20:09:11Z</dcterms:created>
  <dcterms:modified xmlns:dcterms="http://purl.org/dc/terms/" xmlns:xsi="http://www.w3.org/2001/XMLSchema-instance" xsi:type="dcterms:W3CDTF">2026-09-06T20:09:12+00:00Z</dcterms:modified>
  <cp:keywords>Hospitality Grid, resort revenue, dashboard</cp:keywords>
</cp:coreProperties>
</file>