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Vendor Directory" sheetId="2" state="visible" r:id="rId2"/>
    <sheet xmlns:r="http://schemas.openxmlformats.org/officeDocument/2006/relationships" name="Contact Log" sheetId="3" state="visible" r:id="rId3"/>
    <sheet xmlns:r="http://schemas.openxmlformats.org/officeDocument/2006/relationships" name="Instru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i val="1"/>
      <color rgb="00DCE7ED"/>
      <sz val="11"/>
    </font>
    <font>
      <name val="Calibri"/>
      <b val="1"/>
      <color rgb="00243746"/>
      <sz val="10"/>
    </font>
    <font>
      <name val="Calibri"/>
      <b val="1"/>
      <color rgb="000563C1"/>
      <sz val="10"/>
      <u val="single"/>
    </font>
    <font>
      <name val="Calibri"/>
      <color rgb="00526672"/>
      <sz val="9"/>
    </font>
    <font>
      <name val="Calibri"/>
      <b val="1"/>
      <color rgb="00FFFFFF"/>
      <sz val="11"/>
    </font>
    <font>
      <name val="Calibri"/>
      <b val="1"/>
      <color rgb="0017324D"/>
      <sz val="20"/>
    </font>
    <font>
      <name val="Calibri"/>
      <color rgb="00243746"/>
      <sz val="10"/>
    </font>
  </fonts>
  <fills count="9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2B5D74"/>
      </patternFill>
    </fill>
    <fill>
      <patternFill patternType="solid">
        <fgColor rgb="00E8F1F5"/>
      </patternFill>
    </fill>
    <fill>
      <patternFill patternType="solid">
        <fgColor rgb="00FFF1CE"/>
      </patternFill>
    </fill>
    <fill>
      <patternFill patternType="solid">
        <fgColor rgb="00FFFFFF"/>
      </patternFill>
    </fill>
    <fill>
      <patternFill patternType="solid">
        <fgColor rgb="00F2F7F8"/>
      </patternFill>
    </fill>
    <fill>
      <patternFill patternType="solid">
        <fgColor rgb="00E8ECEF"/>
      </patternFill>
    </fill>
  </fills>
  <borders count="2">
    <border>
      <left/>
      <right/>
      <top/>
      <bottom/>
      <diagonal/>
    </border>
    <border>
      <left style="thin">
        <color rgb="00C7D5E0"/>
      </left>
      <right style="thin">
        <color rgb="00C7D5E0"/>
      </right>
      <top style="thin">
        <color rgb="00C7D5E0"/>
      </top>
      <bottom style="thin">
        <color rgb="00C7D5E0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center" vertical="center"/>
    </xf>
    <xf numFmtId="0" fontId="3" fillId="0" borderId="0" pivotButton="0" quotePrefix="0" xfId="0"/>
    <xf numFmtId="164" fontId="3" fillId="0" borderId="0" pivotButton="0" quotePrefix="0" xfId="0"/>
    <xf numFmtId="0" fontId="3" fillId="4" borderId="1" pivotButton="0" quotePrefix="0" xfId="0"/>
    <xf numFmtId="0" fontId="3" fillId="5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top" wrapText="1"/>
    </xf>
    <xf numFmtId="0" fontId="6" fillId="2" borderId="0" pivotButton="0" quotePrefix="0" xfId="0"/>
    <xf numFmtId="0" fontId="0" fillId="7" borderId="1" pivotButton="0" quotePrefix="0" xfId="0"/>
    <xf numFmtId="0" fontId="0" fillId="6" borderId="1" pivotButton="0" quotePrefix="0" xfId="0"/>
    <xf numFmtId="0" fontId="3" fillId="8" borderId="1" pivotButton="0" quotePrefix="0" xfId="0"/>
    <xf numFmtId="0" fontId="6" fillId="2" borderId="1" applyAlignment="1" pivotButton="0" quotePrefix="0" xfId="0">
      <alignment horizontal="center" vertical="center"/>
    </xf>
    <xf numFmtId="0" fontId="8" fillId="5" borderId="1" pivotButton="0" quotePrefix="0" xfId="0"/>
    <xf numFmtId="165" fontId="8" fillId="5" borderId="1" pivotButton="0" quotePrefix="0" xfId="0"/>
    <xf numFmtId="164" fontId="8" fillId="5" borderId="1" pivotButton="0" quotePrefix="0" xfId="0"/>
    <xf numFmtId="0" fontId="8" fillId="8" borderId="1" pivotButton="0" quotePrefix="0" xfId="0"/>
    <xf numFmtId="164" fontId="8" fillId="8" borderId="1" pivotButton="0" quotePrefix="0" xfId="0"/>
    <xf numFmtId="0" fontId="8" fillId="5" borderId="1" applyAlignment="1" pivotButton="0" quotePrefix="0" xfId="0">
      <alignment horizontal="left" vertical="top" wrapText="1"/>
    </xf>
    <xf numFmtId="0" fontId="8" fillId="6" borderId="1" pivotButton="0" quotePrefix="0" xfId="0"/>
    <xf numFmtId="165" fontId="8" fillId="6" borderId="1" pivotButton="0" quotePrefix="0" xfId="0"/>
    <xf numFmtId="164" fontId="8" fillId="6" borderId="1" pivotButton="0" quotePrefix="0" xfId="0"/>
    <xf numFmtId="0" fontId="8" fillId="6" borderId="1" applyAlignment="1" pivotButton="0" quotePrefix="0" xfId="0">
      <alignment horizontal="left" vertical="top" wrapText="1"/>
    </xf>
    <xf numFmtId="18" fontId="8" fillId="5" borderId="1" pivotButton="0" quotePrefix="0" xfId="0"/>
    <xf numFmtId="18" fontId="8" fillId="6" borderId="1" pivotButton="0" quotePrefix="0" xfId="0"/>
    <xf numFmtId="0" fontId="4" fillId="0" borderId="0" pivotButton="0" quotePrefix="0" xfId="0"/>
    <xf numFmtId="0" fontId="6" fillId="3" borderId="0" pivotButton="0" quotePrefix="0" xfId="0"/>
    <xf numFmtId="0" fontId="8" fillId="7" borderId="0" applyAlignment="1" pivotButton="0" quotePrefix="0" xfId="0">
      <alignment horizontal="left" vertical="top" wrapText="1"/>
    </xf>
    <xf numFmtId="0" fontId="8" fillId="6" borderId="0" applyAlignment="1" pivotButton="0" quotePrefix="0" xfId="0">
      <alignment horizontal="left" vertical="top" wrapText="1"/>
    </xf>
    <xf numFmtId="165" fontId="8" fillId="5" borderId="1" pivotButton="0" quotePrefix="0" xfId="0"/>
    <xf numFmtId="165" fontId="8" fillId="6" borderId="1" pivotButton="0" quotePrefix="0" xfId="0"/>
  </cellXfs>
  <cellStyles count="1">
    <cellStyle name="Normal" xfId="0" builtinId="0" hidden="0"/>
  </cellStyles>
  <dxfs count="4">
    <dxf>
      <font>
        <name val="Calibri"/>
        <b val="1"/>
        <color rgb="00FFFFFF"/>
        <sz val="10"/>
      </font>
      <fill>
        <patternFill patternType="solid">
          <fgColor rgb="008B1E1E"/>
        </patternFill>
      </fill>
    </dxf>
    <dxf>
      <fill>
        <patternFill patternType="solid">
          <fgColor rgb="00FFF0CC"/>
        </patternFill>
      </fill>
    </dxf>
    <dxf>
      <fill>
        <patternFill patternType="solid">
          <fgColor rgb="00FFF4B8"/>
        </patternFill>
      </fill>
    </dxf>
    <dxf>
      <font>
        <name val="Calibri"/>
        <color rgb="00FFFFFF"/>
        <sz val="10"/>
      </font>
      <fill>
        <patternFill patternType="solid">
          <fgColor rgb="00147D6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Active Vendors by Category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'Dashboard'!B15</f>
            </strRef>
          </tx>
          <spPr>
            <a:ln xmlns:a="http://schemas.openxmlformats.org/drawingml/2006/main">
              <a:prstDash val="solid"/>
            </a:ln>
          </spPr>
          <cat>
            <numRef>
              <f>'Dashboard'!$A$16:$A$30</f>
            </numRef>
          </cat>
          <val>
            <numRef>
              <f>'Dashboard'!$B$16:$B$30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Vendor Follow-Up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'Dashboard'!F15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C73939"/>
              </a:solidFill>
              <a:ln xmlns:a="http://schemas.openxmlformats.org/drawingml/2006/main"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F4B942"/>
              </a:solidFill>
              <a:ln xmlns:a="http://schemas.openxmlformats.org/drawingml/2006/main"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4472C4"/>
              </a:solidFill>
              <a:ln xmlns:a="http://schemas.openxmlformats.org/drawingml/2006/main"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47D64"/>
              </a:solidFill>
              <a:ln xmlns:a="http://schemas.openxmlformats.org/drawingml/2006/main">
                <a:prstDash val="solid"/>
              </a:ln>
            </spPr>
          </dPt>
          <dPt>
            <idx val="4"/>
            <spPr>
              <a:solidFill xmlns:a="http://schemas.openxmlformats.org/drawingml/2006/main">
                <a:srgbClr val="7A8793"/>
              </a:solidFill>
              <a:ln xmlns:a="http://schemas.openxmlformats.org/drawingml/2006/main">
                <a:prstDash val="solid"/>
              </a:ln>
            </spPr>
          </dPt>
          <cat>
            <numRef>
              <f>'Dashboard'!$E$16:$E$20</f>
            </numRef>
          </cat>
          <val>
            <numRef>
              <f>'Dashboard'!$F$16:$F$20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5112000" cy="2916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21</row>
      <rowOff>0</rowOff>
    </from>
    <ext cx="5112000" cy="2628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blVendors" displayName="tblVendors" ref="A1:AH151" headerRowCount="1">
  <autoFilter ref="A1:AH151"/>
  <tableColumns count="34">
    <tableColumn id="1" name="Vendor ID"/>
    <tableColumn id="2" name="Vendor Name"/>
    <tableColumn id="3" name="Vendor Category"/>
    <tableColumn id="4" name="Primary Service"/>
    <tableColumn id="5" name="Property Department"/>
    <tableColumn id="6" name="Vendor Status"/>
    <tableColumn id="7" name="Preferred Vendor"/>
    <tableColumn id="8" name="Emergency Service"/>
    <tableColumn id="9" name="Primary Contact"/>
    <tableColumn id="10" name="Contact Title"/>
    <tableColumn id="11" name="Business Phone"/>
    <tableColumn id="12" name="Mobile Phone"/>
    <tableColumn id="13" name="Email"/>
    <tableColumn id="14" name="Website"/>
    <tableColumn id="15" name="Street Address"/>
    <tableColumn id="16" name="City"/>
    <tableColumn id="17" name="State"/>
    <tableColumn id="18" name="ZIP Code"/>
    <tableColumn id="19" name="Service Area"/>
    <tableColumn id="20" name="Account Number"/>
    <tableColumn id="21" name="Ordering Method"/>
    <tableColumn id="22" name="Payment Terms"/>
    <tableColumn id="23" name="Minimum Order"/>
    <tableColumn id="24" name="Standard Lead Time Days"/>
    <tableColumn id="25" name="Insurance Expiration Date"/>
    <tableColumn id="26" name="Insurance Status"/>
    <tableColumn id="27" name="Contract Renewal Date"/>
    <tableColumn id="28" name="Contract Status"/>
    <tableColumn id="29" name="Last Verified Date"/>
    <tableColumn id="30" name="Record Review Status"/>
    <tableColumn id="31" name="Last Contact Date"/>
    <tableColumn id="32" name="Contact Activity Status"/>
    <tableColumn id="33" name="Internal Owner"/>
    <tableColumn id="34" name="Notes"/>
  </tableColumns>
  <tableStyleInfo name="TableStyleMedium2" showRowStripes="1"/>
</table>
</file>

<file path=xl/tables/table2.xml><?xml version="1.0" encoding="utf-8"?>
<table xmlns="http://schemas.openxmlformats.org/spreadsheetml/2006/main" id="2" name="tblContactLog" displayName="tblContactLog" ref="A1:S301" headerRowCount="1">
  <autoFilter ref="A1:S301"/>
  <tableColumns count="19">
    <tableColumn id="1" name="Log ID"/>
    <tableColumn id="2" name="Vendor ID"/>
    <tableColumn id="3" name="Vendor Name"/>
    <tableColumn id="4" name="Contact Date"/>
    <tableColumn id="5" name="Contact Time"/>
    <tableColumn id="6" name="Contact Method"/>
    <tableColumn id="7" name="Property Department"/>
    <tableColumn id="8" name="Property Team Member"/>
    <tableColumn id="9" name="Vendor Contact"/>
    <tableColumn id="10" name="Reason"/>
    <tableColumn id="11" name="Summary"/>
    <tableColumn id="12" name="Follow-Up Required"/>
    <tableColumn id="13" name="Follow-Up Date"/>
    <tableColumn id="14" name="Follow-Up Owner"/>
    <tableColumn id="15" name="Follow-Up Status"/>
    <tableColumn id="16" name="Resolution Date"/>
    <tableColumn id="17" name="Outcome"/>
    <tableColumn id="18" name="Reference Number"/>
    <tableColumn id="19" name="Next Step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Vendor Directory'!A1" TargetMode="External" Id="rId1"/><Relationship Type="http://schemas.openxmlformats.org/officeDocument/2006/relationships/hyperlink" Target="#'Contact Log'!A1" TargetMode="External" Id="rId2"/><Relationship Type="http://schemas.openxmlformats.org/officeDocument/2006/relationships/hyperlink" Target="#'Instructions'!A1" TargetMode="External" Id="rId3"/><Relationship Type="http://schemas.openxmlformats.org/officeDocument/2006/relationships/drawing" Target="/xl/drawings/drawing1.xml" Id="rId4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4.xml.rels><Relationships xmlns="http://schemas.openxmlformats.org/package/2006/relationships"><Relationship Type="http://schemas.openxmlformats.org/officeDocument/2006/relationships/hyperlink" Target="#'Dashboard'!A1" TargetMode="External" Id="rId1"/><Relationship Type="http://schemas.openxmlformats.org/officeDocument/2006/relationships/hyperlink" Target="#'Vendor Directory'!A1" TargetMode="External" Id="rId2"/><Relationship Type="http://schemas.openxmlformats.org/officeDocument/2006/relationships/hyperlink" Target="#'Contact Log'!A1" TargetMode="External" Id="rId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R101"/>
  <sheetViews>
    <sheetView showGridLines="0" zoomScale="70" zoomScaleNormal="70" workbookViewId="0">
      <pane ySplit="13" topLeftCell="A14" activePane="bottomLeft" state="frozen"/>
      <selection pane="bottomLeft" activeCell="A1" sqref="A1"/>
    </sheetView>
  </sheetViews>
  <sheetFormatPr baseColWidth="8" defaultRowHeight="15"/>
  <cols>
    <col width="31" customWidth="1" min="1" max="1"/>
    <col width="15" customWidth="1" min="2" max="2"/>
    <col width="18" customWidth="1" min="3" max="3"/>
    <col width="23" customWidth="1" min="4" max="4"/>
    <col width="28" customWidth="1" min="5" max="5"/>
    <col width="15" customWidth="1" min="6" max="6"/>
    <col width="23" customWidth="1" min="8" max="8"/>
  </cols>
  <sheetData>
    <row r="1" ht="30" customHeight="1">
      <c r="A1" s="1" t="inlineStr">
        <is>
          <t>Hotel Vendor Contact Dashboard</t>
        </is>
      </c>
    </row>
    <row r="2">
      <c r="A2" s="2" t="inlineStr">
        <is>
          <t>Vendor coverage, follow-up activity, and upcoming renewal dates</t>
        </is>
      </c>
      <c r="H2" s="3" t="inlineStr">
        <is>
          <t>Vendor Directory</t>
        </is>
      </c>
      <c r="I2" s="3" t="inlineStr">
        <is>
          <t>Contact Log</t>
        </is>
      </c>
      <c r="J2" s="3" t="inlineStr">
        <is>
          <t>Instructions</t>
        </is>
      </c>
    </row>
    <row r="3">
      <c r="A3" s="4" t="inlineStr">
        <is>
          <t>Dashboard as of</t>
        </is>
      </c>
      <c r="B3" s="5">
        <f>IFERROR(TODAY(),"")</f>
        <v/>
      </c>
    </row>
    <row r="4"/>
    <row r="5">
      <c r="A5" s="6" t="inlineStr">
        <is>
          <t>Insurance expiration warning days</t>
        </is>
      </c>
      <c r="B5" s="7" t="n">
        <v>30</v>
      </c>
      <c r="D5" s="8" t="inlineStr">
        <is>
          <t>Active Vendors</t>
        </is>
      </c>
      <c r="F5" s="8" t="inlineStr">
        <is>
          <t>Preferred Vendors</t>
        </is>
      </c>
      <c r="H5" s="8" t="inlineStr">
        <is>
          <t>Emergency-Capable Vendors</t>
        </is>
      </c>
    </row>
    <row r="6">
      <c r="A6" s="6" t="inlineStr">
        <is>
          <t>Contract renewal warning days</t>
        </is>
      </c>
      <c r="B6" s="7" t="n">
        <v>60</v>
      </c>
      <c r="D6" s="9">
        <f>IFERROR(COUNTIF('Vendor Directory'!$F$2:$F$151,"Active"),0)</f>
        <v/>
      </c>
      <c r="F6" s="9">
        <f>IFERROR(COUNTIFS('Vendor Directory'!$F$2:$F$151,"Active",'Vendor Directory'!$G$2:$G$151,"Yes"),0)</f>
        <v/>
      </c>
      <c r="H6" s="9">
        <f>IFERROR(COUNTIFS('Vendor Directory'!$F$2:$F$151,"Active",'Vendor Directory'!$H$2:$H$151,"Yes"),0)</f>
        <v/>
      </c>
    </row>
    <row r="7">
      <c r="A7" s="6" t="inlineStr">
        <is>
          <t>Stale vendor record days</t>
        </is>
      </c>
      <c r="B7" s="7" t="n">
        <v>180</v>
      </c>
    </row>
    <row r="8">
      <c r="A8" s="6" t="inlineStr">
        <is>
          <t>Follow-up due soon days</t>
        </is>
      </c>
      <c r="B8" s="7" t="n">
        <v>7</v>
      </c>
      <c r="D8" s="8" t="inlineStr">
        <is>
          <t>Open Follow-Ups</t>
        </is>
      </c>
      <c r="F8" s="8" t="inlineStr">
        <is>
          <t>Overdue Follow-Ups</t>
        </is>
      </c>
      <c r="H8" s="8" t="inlineStr">
        <is>
          <t>Insurance Expiring Soon</t>
        </is>
      </c>
    </row>
    <row r="9">
      <c r="D9" s="9">
        <f>IFERROR(COUNTIF('Contact Log'!$O$2:$O$301,"Open")+COUNTIF('Contact Log'!$O$2:$O$301,"Due Soon"),0)</f>
        <v/>
      </c>
      <c r="F9" s="9">
        <f>IFERROR(COUNTIF('Contact Log'!$O$2:$O$301,"Overdue"),0)</f>
        <v/>
      </c>
      <c r="H9" s="9">
        <f>IFERROR(COUNTIF('Vendor Directory'!$Z$2:$Z$151,"Expiring Soon"),0)</f>
        <v/>
      </c>
    </row>
    <row r="10">
      <c r="A10" s="10" t="inlineStr">
        <is>
          <t>These are internal monitoring thresholds only. Adjust them to match property policy and vendor-management practices.</t>
        </is>
      </c>
    </row>
    <row r="11">
      <c r="D11" s="8" t="inlineStr">
        <is>
          <t>Contracts Renewing Soon</t>
        </is>
      </c>
      <c r="F11" s="8" t="inlineStr">
        <is>
          <t>Vendor Records Needing Review</t>
        </is>
      </c>
    </row>
    <row r="12">
      <c r="D12" s="9">
        <f>IFERROR(COUNTIF('Vendor Directory'!$AB$2:$AB$151,"Renewing Soon"),0)</f>
        <v/>
      </c>
      <c r="F12" s="9">
        <f>IFERROR(COUNTIF('Vendor Directory'!$AD$2:$AD$151,"Review Needed"),0)</f>
        <v/>
      </c>
    </row>
    <row r="13">
      <c r="D13">
        <f>""</f>
        <v/>
      </c>
    </row>
    <row r="14">
      <c r="A14" s="11" t="inlineStr">
        <is>
          <t>Vendor Count by Category</t>
        </is>
      </c>
      <c r="D14">
        <f>""</f>
        <v/>
      </c>
      <c r="E14" s="11" t="inlineStr">
        <is>
          <t>Follow-Up Summary</t>
        </is>
      </c>
    </row>
    <row r="15">
      <c r="A15" s="8" t="inlineStr">
        <is>
          <t>Vendor Category</t>
        </is>
      </c>
      <c r="B15" s="8" t="inlineStr">
        <is>
          <t>Active Vendors</t>
        </is>
      </c>
      <c r="C15" s="8" t="inlineStr">
        <is>
          <t>Preferred Vendors</t>
        </is>
      </c>
      <c r="D15">
        <f>""</f>
        <v/>
      </c>
      <c r="E15" s="8" t="inlineStr">
        <is>
          <t>Follow-Up Status</t>
        </is>
      </c>
      <c r="F15" s="8" t="inlineStr">
        <is>
          <t>Entries</t>
        </is>
      </c>
    </row>
    <row r="16">
      <c r="A16" s="12" t="inlineStr">
        <is>
          <t>Food and Beverage</t>
        </is>
      </c>
      <c r="B16" s="12">
        <f>IFERROR(COUNTIFS('Vendor Directory'!$C$2:$C$151,A16,'Vendor Directory'!$F$2:$F$151,"Active"),0)</f>
        <v/>
      </c>
      <c r="C16" s="12">
        <f>IFERROR(COUNTIFS('Vendor Directory'!$C$2:$C$151,A16,'Vendor Directory'!$F$2:$F$151,"Active",'Vendor Directory'!$G$2:$G$151,"Yes"),0)</f>
        <v/>
      </c>
      <c r="D16">
        <f>""</f>
        <v/>
      </c>
      <c r="E16" s="12" t="inlineStr">
        <is>
          <t>Overdue</t>
        </is>
      </c>
      <c r="F16" s="12">
        <f>IFERROR(COUNTIF('Contact Log'!$O$2:$O$301,E16),0)</f>
        <v/>
      </c>
    </row>
    <row r="17">
      <c r="A17" s="13" t="inlineStr">
        <is>
          <t>Housekeeping Supplies</t>
        </is>
      </c>
      <c r="B17" s="13">
        <f>IFERROR(COUNTIFS('Vendor Directory'!$C$2:$C$151,A17,'Vendor Directory'!$F$2:$F$151,"Active"),0)</f>
        <v/>
      </c>
      <c r="C17" s="13">
        <f>IFERROR(COUNTIFS('Vendor Directory'!$C$2:$C$151,A17,'Vendor Directory'!$F$2:$F$151,"Active",'Vendor Directory'!$G$2:$G$151,"Yes"),0)</f>
        <v/>
      </c>
      <c r="D17">
        <f>""</f>
        <v/>
      </c>
      <c r="E17" s="13" t="inlineStr">
        <is>
          <t>Due Soon</t>
        </is>
      </c>
      <c r="F17" s="13">
        <f>IFERROR(COUNTIF('Contact Log'!$O$2:$O$301,E17),0)</f>
        <v/>
      </c>
    </row>
    <row r="18">
      <c r="A18" s="12" t="inlineStr">
        <is>
          <t>Linen and Laundry</t>
        </is>
      </c>
      <c r="B18" s="12">
        <f>IFERROR(COUNTIFS('Vendor Directory'!$C$2:$C$151,A18,'Vendor Directory'!$F$2:$F$151,"Active"),0)</f>
        <v/>
      </c>
      <c r="C18" s="12">
        <f>IFERROR(COUNTIFS('Vendor Directory'!$C$2:$C$151,A18,'Vendor Directory'!$F$2:$F$151,"Active",'Vendor Directory'!$G$2:$G$151,"Yes"),0)</f>
        <v/>
      </c>
      <c r="D18">
        <f>""</f>
        <v/>
      </c>
      <c r="E18" s="12" t="inlineStr">
        <is>
          <t>Open</t>
        </is>
      </c>
      <c r="F18" s="12">
        <f>IFERROR(COUNTIF('Contact Log'!$O$2:$O$301,E18),0)</f>
        <v/>
      </c>
    </row>
    <row r="19">
      <c r="A19" s="13" t="inlineStr">
        <is>
          <t>Maintenance</t>
        </is>
      </c>
      <c r="B19" s="13">
        <f>IFERROR(COUNTIFS('Vendor Directory'!$C$2:$C$151,A19,'Vendor Directory'!$F$2:$F$151,"Active"),0)</f>
        <v/>
      </c>
      <c r="C19" s="13">
        <f>IFERROR(COUNTIFS('Vendor Directory'!$C$2:$C$151,A19,'Vendor Directory'!$F$2:$F$151,"Active",'Vendor Directory'!$G$2:$G$151,"Yes"),0)</f>
        <v/>
      </c>
      <c r="D19">
        <f>""</f>
        <v/>
      </c>
      <c r="E19" s="13" t="inlineStr">
        <is>
          <t>Completed</t>
        </is>
      </c>
      <c r="F19" s="13">
        <f>IFERROR(COUNTIF('Contact Log'!$O$2:$O$301,E19),0)</f>
        <v/>
      </c>
    </row>
    <row r="20">
      <c r="A20" s="12" t="inlineStr">
        <is>
          <t>HVAC</t>
        </is>
      </c>
      <c r="B20" s="12">
        <f>IFERROR(COUNTIFS('Vendor Directory'!$C$2:$C$151,A20,'Vendor Directory'!$F$2:$F$151,"Active"),0)</f>
        <v/>
      </c>
      <c r="C20" s="12">
        <f>IFERROR(COUNTIFS('Vendor Directory'!$C$2:$C$151,A20,'Vendor Directory'!$F$2:$F$151,"Active",'Vendor Directory'!$G$2:$G$151,"Yes"),0)</f>
        <v/>
      </c>
      <c r="D20">
        <f>""</f>
        <v/>
      </c>
      <c r="E20" s="12" t="inlineStr">
        <is>
          <t>No Follow-Up</t>
        </is>
      </c>
      <c r="F20" s="12">
        <f>IFERROR(COUNTIF('Contact Log'!$O$2:$O$301,E20),0)</f>
        <v/>
      </c>
    </row>
    <row r="21">
      <c r="A21" s="13" t="inlineStr">
        <is>
          <t>Plumbing</t>
        </is>
      </c>
      <c r="B21" s="13">
        <f>IFERROR(COUNTIFS('Vendor Directory'!$C$2:$C$151,A21,'Vendor Directory'!$F$2:$F$151,"Active"),0)</f>
        <v/>
      </c>
      <c r="C21" s="13">
        <f>IFERROR(COUNTIFS('Vendor Directory'!$C$2:$C$151,A21,'Vendor Directory'!$F$2:$F$151,"Active",'Vendor Directory'!$G$2:$G$151,"Yes"),0)</f>
        <v/>
      </c>
      <c r="D21">
        <f>""</f>
        <v/>
      </c>
      <c r="F21">
        <f>""</f>
        <v/>
      </c>
    </row>
    <row r="22">
      <c r="A22" s="12" t="inlineStr">
        <is>
          <t>Electrical</t>
        </is>
      </c>
      <c r="B22" s="12">
        <f>IFERROR(COUNTIFS('Vendor Directory'!$C$2:$C$151,A22,'Vendor Directory'!$F$2:$F$151,"Active"),0)</f>
        <v/>
      </c>
      <c r="C22" s="12">
        <f>IFERROR(COUNTIFS('Vendor Directory'!$C$2:$C$151,A22,'Vendor Directory'!$F$2:$F$151,"Active",'Vendor Directory'!$G$2:$G$151,"Yes"),0)</f>
        <v/>
      </c>
      <c r="D22">
        <f>""</f>
        <v/>
      </c>
      <c r="F22">
        <f>""</f>
        <v/>
      </c>
    </row>
    <row r="23">
      <c r="A23" s="13" t="inlineStr">
        <is>
          <t>Landscaping</t>
        </is>
      </c>
      <c r="B23" s="13">
        <f>IFERROR(COUNTIFS('Vendor Directory'!$C$2:$C$151,A23,'Vendor Directory'!$F$2:$F$151,"Active"),0)</f>
        <v/>
      </c>
      <c r="C23" s="13">
        <f>IFERROR(COUNTIFS('Vendor Directory'!$C$2:$C$151,A23,'Vendor Directory'!$F$2:$F$151,"Active",'Vendor Directory'!$G$2:$G$151,"Yes"),0)</f>
        <v/>
      </c>
      <c r="D23">
        <f>""</f>
        <v/>
      </c>
      <c r="F23">
        <f>""</f>
        <v/>
      </c>
    </row>
    <row r="24">
      <c r="A24" s="12" t="inlineStr">
        <is>
          <t>Pest Control</t>
        </is>
      </c>
      <c r="B24" s="12">
        <f>IFERROR(COUNTIFS('Vendor Directory'!$C$2:$C$151,A24,'Vendor Directory'!$F$2:$F$151,"Active"),0)</f>
        <v/>
      </c>
      <c r="C24" s="12">
        <f>IFERROR(COUNTIFS('Vendor Directory'!$C$2:$C$151,A24,'Vendor Directory'!$F$2:$F$151,"Active",'Vendor Directory'!$G$2:$G$151,"Yes"),0)</f>
        <v/>
      </c>
      <c r="D24">
        <f>""</f>
        <v/>
      </c>
      <c r="F24">
        <f>""</f>
        <v/>
      </c>
    </row>
    <row r="25">
      <c r="A25" s="13" t="inlineStr">
        <is>
          <t>Security</t>
        </is>
      </c>
      <c r="B25" s="13">
        <f>IFERROR(COUNTIFS('Vendor Directory'!$C$2:$C$151,A25,'Vendor Directory'!$F$2:$F$151,"Active"),0)</f>
        <v/>
      </c>
      <c r="C25" s="13">
        <f>IFERROR(COUNTIFS('Vendor Directory'!$C$2:$C$151,A25,'Vendor Directory'!$F$2:$F$151,"Active",'Vendor Directory'!$G$2:$G$151,"Yes"),0)</f>
        <v/>
      </c>
      <c r="D25">
        <f>""</f>
        <v/>
      </c>
      <c r="F25">
        <f>""</f>
        <v/>
      </c>
    </row>
    <row r="26">
      <c r="A26" s="12" t="inlineStr">
        <is>
          <t>Technology</t>
        </is>
      </c>
      <c r="B26" s="12">
        <f>IFERROR(COUNTIFS('Vendor Directory'!$C$2:$C$151,A26,'Vendor Directory'!$F$2:$F$151,"Active"),0)</f>
        <v/>
      </c>
      <c r="C26" s="12">
        <f>IFERROR(COUNTIFS('Vendor Directory'!$C$2:$C$151,A26,'Vendor Directory'!$F$2:$F$151,"Active",'Vendor Directory'!$G$2:$G$151,"Yes"),0)</f>
        <v/>
      </c>
      <c r="D26">
        <f>""</f>
        <v/>
      </c>
      <c r="F26">
        <f>""</f>
        <v/>
      </c>
    </row>
    <row r="27">
      <c r="A27" s="13" t="inlineStr">
        <is>
          <t>Waste and Recycling</t>
        </is>
      </c>
      <c r="B27" s="13">
        <f>IFERROR(COUNTIFS('Vendor Directory'!$C$2:$C$151,A27,'Vendor Directory'!$F$2:$F$151,"Active"),0)</f>
        <v/>
      </c>
      <c r="C27" s="13">
        <f>IFERROR(COUNTIFS('Vendor Directory'!$C$2:$C$151,A27,'Vendor Directory'!$F$2:$F$151,"Active",'Vendor Directory'!$G$2:$G$151,"Yes"),0)</f>
        <v/>
      </c>
      <c r="D27">
        <f>""</f>
        <v/>
      </c>
      <c r="F27">
        <f>""</f>
        <v/>
      </c>
    </row>
    <row r="28">
      <c r="A28" s="12" t="inlineStr">
        <is>
          <t>Event Services</t>
        </is>
      </c>
      <c r="B28" s="12">
        <f>IFERROR(COUNTIFS('Vendor Directory'!$C$2:$C$151,A28,'Vendor Directory'!$F$2:$F$151,"Active"),0)</f>
        <v/>
      </c>
      <c r="C28" s="12">
        <f>IFERROR(COUNTIFS('Vendor Directory'!$C$2:$C$151,A28,'Vendor Directory'!$F$2:$F$151,"Active",'Vendor Directory'!$G$2:$G$151,"Yes"),0)</f>
        <v/>
      </c>
      <c r="D28">
        <f>""</f>
        <v/>
      </c>
      <c r="F28">
        <f>""</f>
        <v/>
      </c>
    </row>
    <row r="29">
      <c r="A29" s="13" t="inlineStr">
        <is>
          <t>Transportation</t>
        </is>
      </c>
      <c r="B29" s="13">
        <f>IFERROR(COUNTIFS('Vendor Directory'!$C$2:$C$151,A29,'Vendor Directory'!$F$2:$F$151,"Active"),0)</f>
        <v/>
      </c>
      <c r="C29" s="13">
        <f>IFERROR(COUNTIFS('Vendor Directory'!$C$2:$C$151,A29,'Vendor Directory'!$F$2:$F$151,"Active",'Vendor Directory'!$G$2:$G$151,"Yes"),0)</f>
        <v/>
      </c>
      <c r="D29">
        <f>""</f>
        <v/>
      </c>
      <c r="F29">
        <f>""</f>
        <v/>
      </c>
    </row>
    <row r="30">
      <c r="A30" s="12" t="inlineStr">
        <is>
          <t>Other</t>
        </is>
      </c>
      <c r="B30" s="12">
        <f>IFERROR(COUNTIFS('Vendor Directory'!$C$2:$C$151,A30,'Vendor Directory'!$F$2:$F$151,"Active"),0)</f>
        <v/>
      </c>
      <c r="C30" s="12">
        <f>IFERROR(COUNTIFS('Vendor Directory'!$C$2:$C$151,A30,'Vendor Directory'!$F$2:$F$151,"Active",'Vendor Directory'!$G$2:$G$151,"Yes"),0)</f>
        <v/>
      </c>
      <c r="D30">
        <f>""</f>
        <v/>
      </c>
      <c r="F30">
        <f>""</f>
        <v/>
      </c>
    </row>
    <row r="31">
      <c r="A31" s="14" t="inlineStr">
        <is>
          <t>Total</t>
        </is>
      </c>
      <c r="B31" s="14">
        <f>IFERROR(SUM(B16:B30),0)</f>
        <v/>
      </c>
      <c r="C31" s="14">
        <f>IFERROR(SUM(C16:C30),0)</f>
        <v/>
      </c>
      <c r="D31">
        <f>""</f>
        <v/>
      </c>
      <c r="F31">
        <f>""</f>
        <v/>
      </c>
    </row>
    <row r="32">
      <c r="B32">
        <f>""</f>
        <v/>
      </c>
      <c r="C32">
        <f>""</f>
        <v/>
      </c>
      <c r="D32">
        <f>""</f>
        <v/>
      </c>
      <c r="F32">
        <f>""</f>
        <v/>
      </c>
    </row>
    <row r="33">
      <c r="B33">
        <f>""</f>
        <v/>
      </c>
      <c r="C33">
        <f>""</f>
        <v/>
      </c>
      <c r="D33">
        <f>""</f>
        <v/>
      </c>
      <c r="F33">
        <f>""</f>
        <v/>
      </c>
    </row>
    <row r="34">
      <c r="B34">
        <f>""</f>
        <v/>
      </c>
      <c r="C34">
        <f>""</f>
        <v/>
      </c>
      <c r="D34">
        <f>""</f>
        <v/>
      </c>
      <c r="F34">
        <f>""</f>
        <v/>
      </c>
    </row>
    <row r="35">
      <c r="B35">
        <f>""</f>
        <v/>
      </c>
      <c r="C35">
        <f>""</f>
        <v/>
      </c>
      <c r="D35">
        <f>""</f>
        <v/>
      </c>
      <c r="F35">
        <f>""</f>
        <v/>
      </c>
    </row>
    <row r="36">
      <c r="B36">
        <f>""</f>
        <v/>
      </c>
      <c r="C36">
        <f>""</f>
        <v/>
      </c>
      <c r="D36">
        <f>""</f>
        <v/>
      </c>
      <c r="F36">
        <f>""</f>
        <v/>
      </c>
    </row>
    <row r="37">
      <c r="B37">
        <f>""</f>
        <v/>
      </c>
      <c r="C37">
        <f>""</f>
        <v/>
      </c>
      <c r="D37">
        <f>""</f>
        <v/>
      </c>
      <c r="F37">
        <f>""</f>
        <v/>
      </c>
    </row>
    <row r="38">
      <c r="B38">
        <f>""</f>
        <v/>
      </c>
      <c r="C38">
        <f>""</f>
        <v/>
      </c>
      <c r="D38">
        <f>""</f>
        <v/>
      </c>
      <c r="F38">
        <f>""</f>
        <v/>
      </c>
    </row>
    <row r="39">
      <c r="B39">
        <f>""</f>
        <v/>
      </c>
      <c r="C39">
        <f>""</f>
        <v/>
      </c>
      <c r="D39">
        <f>""</f>
        <v/>
      </c>
      <c r="F39">
        <f>""</f>
        <v/>
      </c>
    </row>
    <row r="40">
      <c r="B40">
        <f>""</f>
        <v/>
      </c>
      <c r="C40">
        <f>""</f>
        <v/>
      </c>
      <c r="D40">
        <f>""</f>
        <v/>
      </c>
      <c r="F40">
        <f>""</f>
        <v/>
      </c>
    </row>
    <row r="41">
      <c r="B41">
        <f>""</f>
        <v/>
      </c>
      <c r="C41">
        <f>""</f>
        <v/>
      </c>
      <c r="D41">
        <f>""</f>
        <v/>
      </c>
      <c r="F41">
        <f>""</f>
        <v/>
      </c>
    </row>
    <row r="42">
      <c r="B42">
        <f>""</f>
        <v/>
      </c>
      <c r="C42">
        <f>""</f>
        <v/>
      </c>
      <c r="D42">
        <f>""</f>
        <v/>
      </c>
      <c r="F42">
        <f>""</f>
        <v/>
      </c>
    </row>
    <row r="43">
      <c r="B43">
        <f>""</f>
        <v/>
      </c>
      <c r="C43">
        <f>""</f>
        <v/>
      </c>
      <c r="D43">
        <f>""</f>
        <v/>
      </c>
      <c r="F43">
        <f>""</f>
        <v/>
      </c>
    </row>
    <row r="44">
      <c r="B44">
        <f>""</f>
        <v/>
      </c>
      <c r="C44">
        <f>""</f>
        <v/>
      </c>
      <c r="D44">
        <f>""</f>
        <v/>
      </c>
      <c r="F44">
        <f>""</f>
        <v/>
      </c>
    </row>
    <row r="45">
      <c r="B45">
        <f>""</f>
        <v/>
      </c>
      <c r="C45">
        <f>""</f>
        <v/>
      </c>
      <c r="D45">
        <f>""</f>
        <v/>
      </c>
      <c r="F45">
        <f>""</f>
        <v/>
      </c>
    </row>
    <row r="46">
      <c r="B46">
        <f>""</f>
        <v/>
      </c>
      <c r="C46">
        <f>""</f>
        <v/>
      </c>
      <c r="D46">
        <f>""</f>
        <v/>
      </c>
      <c r="F46">
        <f>""</f>
        <v/>
      </c>
    </row>
    <row r="47">
      <c r="B47">
        <f>""</f>
        <v/>
      </c>
      <c r="C47">
        <f>""</f>
        <v/>
      </c>
      <c r="D47">
        <f>""</f>
        <v/>
      </c>
      <c r="F47">
        <f>""</f>
        <v/>
      </c>
    </row>
    <row r="48">
      <c r="B48">
        <f>""</f>
        <v/>
      </c>
      <c r="C48">
        <f>""</f>
        <v/>
      </c>
      <c r="D48">
        <f>""</f>
        <v/>
      </c>
      <c r="F48">
        <f>""</f>
        <v/>
      </c>
    </row>
    <row r="49">
      <c r="B49">
        <f>""</f>
        <v/>
      </c>
      <c r="C49">
        <f>""</f>
        <v/>
      </c>
      <c r="D49">
        <f>""</f>
        <v/>
      </c>
      <c r="F49">
        <f>""</f>
        <v/>
      </c>
    </row>
    <row r="50">
      <c r="B50">
        <f>""</f>
        <v/>
      </c>
      <c r="C50">
        <f>""</f>
        <v/>
      </c>
      <c r="D50">
        <f>""</f>
        <v/>
      </c>
      <c r="F50">
        <f>""</f>
        <v/>
      </c>
    </row>
    <row r="51">
      <c r="B51">
        <f>""</f>
        <v/>
      </c>
      <c r="C51">
        <f>""</f>
        <v/>
      </c>
      <c r="D51">
        <f>""</f>
        <v/>
      </c>
      <c r="F51">
        <f>""</f>
        <v/>
      </c>
    </row>
    <row r="52">
      <c r="B52">
        <f>""</f>
        <v/>
      </c>
      <c r="C52">
        <f>""</f>
        <v/>
      </c>
      <c r="D52">
        <f>""</f>
        <v/>
      </c>
      <c r="F52">
        <f>""</f>
        <v/>
      </c>
    </row>
    <row r="53">
      <c r="B53">
        <f>""</f>
        <v/>
      </c>
      <c r="C53">
        <f>""</f>
        <v/>
      </c>
      <c r="D53">
        <f>""</f>
        <v/>
      </c>
      <c r="F53">
        <f>""</f>
        <v/>
      </c>
    </row>
    <row r="54">
      <c r="B54">
        <f>""</f>
        <v/>
      </c>
      <c r="C54">
        <f>""</f>
        <v/>
      </c>
      <c r="D54">
        <f>""</f>
        <v/>
      </c>
      <c r="F54">
        <f>""</f>
        <v/>
      </c>
    </row>
    <row r="55">
      <c r="B55">
        <f>""</f>
        <v/>
      </c>
      <c r="C55">
        <f>""</f>
        <v/>
      </c>
      <c r="D55">
        <f>""</f>
        <v/>
      </c>
      <c r="F55">
        <f>""</f>
        <v/>
      </c>
    </row>
    <row r="56">
      <c r="B56">
        <f>""</f>
        <v/>
      </c>
      <c r="C56">
        <f>""</f>
        <v/>
      </c>
      <c r="D56">
        <f>""</f>
        <v/>
      </c>
      <c r="F56">
        <f>""</f>
        <v/>
      </c>
    </row>
    <row r="57">
      <c r="B57">
        <f>""</f>
        <v/>
      </c>
      <c r="C57">
        <f>""</f>
        <v/>
      </c>
      <c r="D57">
        <f>""</f>
        <v/>
      </c>
      <c r="F57">
        <f>""</f>
        <v/>
      </c>
    </row>
    <row r="58">
      <c r="B58">
        <f>""</f>
        <v/>
      </c>
      <c r="C58">
        <f>""</f>
        <v/>
      </c>
      <c r="D58">
        <f>""</f>
        <v/>
      </c>
      <c r="F58">
        <f>""</f>
        <v/>
      </c>
    </row>
    <row r="59">
      <c r="B59">
        <f>""</f>
        <v/>
      </c>
      <c r="C59">
        <f>""</f>
        <v/>
      </c>
      <c r="D59">
        <f>""</f>
        <v/>
      </c>
      <c r="F59">
        <f>""</f>
        <v/>
      </c>
    </row>
    <row r="60">
      <c r="B60">
        <f>""</f>
        <v/>
      </c>
      <c r="C60">
        <f>""</f>
        <v/>
      </c>
      <c r="D60">
        <f>""</f>
        <v/>
      </c>
      <c r="F60">
        <f>""</f>
        <v/>
      </c>
    </row>
    <row r="61">
      <c r="B61">
        <f>""</f>
        <v/>
      </c>
      <c r="C61">
        <f>""</f>
        <v/>
      </c>
      <c r="D61">
        <f>""</f>
        <v/>
      </c>
      <c r="F61">
        <f>""</f>
        <v/>
      </c>
    </row>
    <row r="62">
      <c r="B62">
        <f>""</f>
        <v/>
      </c>
      <c r="C62">
        <f>""</f>
        <v/>
      </c>
      <c r="D62">
        <f>""</f>
        <v/>
      </c>
      <c r="F62">
        <f>""</f>
        <v/>
      </c>
    </row>
    <row r="63">
      <c r="B63">
        <f>""</f>
        <v/>
      </c>
      <c r="C63">
        <f>""</f>
        <v/>
      </c>
      <c r="D63">
        <f>""</f>
        <v/>
      </c>
      <c r="F63">
        <f>""</f>
        <v/>
      </c>
    </row>
    <row r="64">
      <c r="B64">
        <f>""</f>
        <v/>
      </c>
      <c r="C64">
        <f>""</f>
        <v/>
      </c>
      <c r="D64">
        <f>""</f>
        <v/>
      </c>
      <c r="F64">
        <f>""</f>
        <v/>
      </c>
    </row>
    <row r="65">
      <c r="B65">
        <f>""</f>
        <v/>
      </c>
      <c r="C65">
        <f>""</f>
        <v/>
      </c>
      <c r="D65">
        <f>""</f>
        <v/>
      </c>
      <c r="F65">
        <f>""</f>
        <v/>
      </c>
    </row>
    <row r="66">
      <c r="B66">
        <f>""</f>
        <v/>
      </c>
      <c r="C66">
        <f>""</f>
        <v/>
      </c>
      <c r="D66">
        <f>""</f>
        <v/>
      </c>
      <c r="F66">
        <f>""</f>
        <v/>
      </c>
    </row>
    <row r="67">
      <c r="B67">
        <f>""</f>
        <v/>
      </c>
      <c r="C67">
        <f>""</f>
        <v/>
      </c>
      <c r="D67">
        <f>""</f>
        <v/>
      </c>
      <c r="F67">
        <f>""</f>
        <v/>
      </c>
    </row>
    <row r="68">
      <c r="B68">
        <f>""</f>
        <v/>
      </c>
      <c r="C68">
        <f>""</f>
        <v/>
      </c>
      <c r="D68">
        <f>""</f>
        <v/>
      </c>
      <c r="F68">
        <f>""</f>
        <v/>
      </c>
    </row>
    <row r="69">
      <c r="B69">
        <f>""</f>
        <v/>
      </c>
      <c r="C69">
        <f>""</f>
        <v/>
      </c>
      <c r="D69">
        <f>""</f>
        <v/>
      </c>
      <c r="F69">
        <f>""</f>
        <v/>
      </c>
    </row>
    <row r="70">
      <c r="B70">
        <f>""</f>
        <v/>
      </c>
      <c r="C70">
        <f>""</f>
        <v/>
      </c>
      <c r="D70">
        <f>""</f>
        <v/>
      </c>
      <c r="F70">
        <f>""</f>
        <v/>
      </c>
    </row>
    <row r="71">
      <c r="B71">
        <f>""</f>
        <v/>
      </c>
      <c r="C71">
        <f>""</f>
        <v/>
      </c>
      <c r="D71">
        <f>""</f>
        <v/>
      </c>
      <c r="F71">
        <f>""</f>
        <v/>
      </c>
    </row>
    <row r="72">
      <c r="B72">
        <f>""</f>
        <v/>
      </c>
      <c r="C72">
        <f>""</f>
        <v/>
      </c>
      <c r="D72">
        <f>""</f>
        <v/>
      </c>
      <c r="F72">
        <f>""</f>
        <v/>
      </c>
    </row>
    <row r="73">
      <c r="B73">
        <f>""</f>
        <v/>
      </c>
      <c r="C73">
        <f>""</f>
        <v/>
      </c>
      <c r="D73">
        <f>""</f>
        <v/>
      </c>
      <c r="F73">
        <f>""</f>
        <v/>
      </c>
    </row>
    <row r="74">
      <c r="B74">
        <f>""</f>
        <v/>
      </c>
      <c r="C74">
        <f>""</f>
        <v/>
      </c>
      <c r="D74">
        <f>""</f>
        <v/>
      </c>
      <c r="F74">
        <f>""</f>
        <v/>
      </c>
    </row>
    <row r="75">
      <c r="B75">
        <f>""</f>
        <v/>
      </c>
      <c r="C75">
        <f>""</f>
        <v/>
      </c>
      <c r="D75">
        <f>""</f>
        <v/>
      </c>
      <c r="F75">
        <f>""</f>
        <v/>
      </c>
    </row>
    <row r="76">
      <c r="B76">
        <f>""</f>
        <v/>
      </c>
      <c r="C76">
        <f>""</f>
        <v/>
      </c>
      <c r="D76">
        <f>""</f>
        <v/>
      </c>
      <c r="F76">
        <f>""</f>
        <v/>
      </c>
    </row>
    <row r="77">
      <c r="B77">
        <f>""</f>
        <v/>
      </c>
      <c r="C77">
        <f>""</f>
        <v/>
      </c>
      <c r="D77">
        <f>""</f>
        <v/>
      </c>
      <c r="F77">
        <f>""</f>
        <v/>
      </c>
    </row>
    <row r="78">
      <c r="B78">
        <f>""</f>
        <v/>
      </c>
      <c r="C78">
        <f>""</f>
        <v/>
      </c>
      <c r="D78">
        <f>""</f>
        <v/>
      </c>
      <c r="F78">
        <f>""</f>
        <v/>
      </c>
    </row>
    <row r="79">
      <c r="B79">
        <f>""</f>
        <v/>
      </c>
      <c r="C79">
        <f>""</f>
        <v/>
      </c>
      <c r="D79">
        <f>""</f>
        <v/>
      </c>
      <c r="F79">
        <f>""</f>
        <v/>
      </c>
    </row>
    <row r="80">
      <c r="B80">
        <f>""</f>
        <v/>
      </c>
      <c r="C80">
        <f>""</f>
        <v/>
      </c>
      <c r="D80">
        <f>""</f>
        <v/>
      </c>
      <c r="F80">
        <f>""</f>
        <v/>
      </c>
    </row>
    <row r="81">
      <c r="B81">
        <f>""</f>
        <v/>
      </c>
      <c r="C81">
        <f>""</f>
        <v/>
      </c>
      <c r="D81">
        <f>""</f>
        <v/>
      </c>
      <c r="F81">
        <f>""</f>
        <v/>
      </c>
    </row>
    <row r="82">
      <c r="B82">
        <f>""</f>
        <v/>
      </c>
      <c r="C82">
        <f>""</f>
        <v/>
      </c>
      <c r="D82">
        <f>""</f>
        <v/>
      </c>
      <c r="F82">
        <f>""</f>
        <v/>
      </c>
    </row>
    <row r="83">
      <c r="B83">
        <f>""</f>
        <v/>
      </c>
      <c r="C83">
        <f>""</f>
        <v/>
      </c>
      <c r="D83">
        <f>""</f>
        <v/>
      </c>
      <c r="F83">
        <f>""</f>
        <v/>
      </c>
    </row>
    <row r="84">
      <c r="B84">
        <f>""</f>
        <v/>
      </c>
      <c r="C84">
        <f>""</f>
        <v/>
      </c>
      <c r="D84">
        <f>""</f>
        <v/>
      </c>
      <c r="F84">
        <f>""</f>
        <v/>
      </c>
    </row>
    <row r="85">
      <c r="B85">
        <f>""</f>
        <v/>
      </c>
      <c r="C85">
        <f>""</f>
        <v/>
      </c>
      <c r="D85">
        <f>""</f>
        <v/>
      </c>
      <c r="F85">
        <f>""</f>
        <v/>
      </c>
    </row>
    <row r="86">
      <c r="B86">
        <f>""</f>
        <v/>
      </c>
      <c r="C86">
        <f>""</f>
        <v/>
      </c>
      <c r="D86">
        <f>""</f>
        <v/>
      </c>
      <c r="F86">
        <f>""</f>
        <v/>
      </c>
    </row>
    <row r="87">
      <c r="B87">
        <f>""</f>
        <v/>
      </c>
      <c r="C87">
        <f>""</f>
        <v/>
      </c>
      <c r="D87">
        <f>""</f>
        <v/>
      </c>
      <c r="F87">
        <f>""</f>
        <v/>
      </c>
    </row>
    <row r="88">
      <c r="B88">
        <f>""</f>
        <v/>
      </c>
      <c r="C88">
        <f>""</f>
        <v/>
      </c>
      <c r="D88">
        <f>""</f>
        <v/>
      </c>
      <c r="F88">
        <f>""</f>
        <v/>
      </c>
    </row>
    <row r="89">
      <c r="B89">
        <f>""</f>
        <v/>
      </c>
      <c r="C89">
        <f>""</f>
        <v/>
      </c>
      <c r="D89">
        <f>""</f>
        <v/>
      </c>
      <c r="F89">
        <f>""</f>
        <v/>
      </c>
    </row>
    <row r="90">
      <c r="B90">
        <f>""</f>
        <v/>
      </c>
      <c r="C90">
        <f>""</f>
        <v/>
      </c>
      <c r="D90">
        <f>""</f>
        <v/>
      </c>
      <c r="F90">
        <f>""</f>
        <v/>
      </c>
    </row>
    <row r="91">
      <c r="B91">
        <f>""</f>
        <v/>
      </c>
      <c r="C91">
        <f>""</f>
        <v/>
      </c>
      <c r="D91">
        <f>""</f>
        <v/>
      </c>
      <c r="F91">
        <f>""</f>
        <v/>
      </c>
    </row>
    <row r="92">
      <c r="B92">
        <f>""</f>
        <v/>
      </c>
      <c r="C92">
        <f>""</f>
        <v/>
      </c>
      <c r="D92">
        <f>""</f>
        <v/>
      </c>
      <c r="F92">
        <f>""</f>
        <v/>
      </c>
    </row>
    <row r="93">
      <c r="B93">
        <f>""</f>
        <v/>
      </c>
      <c r="C93">
        <f>""</f>
        <v/>
      </c>
      <c r="D93">
        <f>""</f>
        <v/>
      </c>
      <c r="F93">
        <f>""</f>
        <v/>
      </c>
    </row>
    <row r="94">
      <c r="B94">
        <f>""</f>
        <v/>
      </c>
      <c r="C94">
        <f>""</f>
        <v/>
      </c>
      <c r="D94">
        <f>""</f>
        <v/>
      </c>
      <c r="F94">
        <f>""</f>
        <v/>
      </c>
    </row>
    <row r="95">
      <c r="B95">
        <f>""</f>
        <v/>
      </c>
      <c r="C95">
        <f>""</f>
        <v/>
      </c>
      <c r="D95">
        <f>""</f>
        <v/>
      </c>
      <c r="F95">
        <f>""</f>
        <v/>
      </c>
    </row>
    <row r="96">
      <c r="B96">
        <f>""</f>
        <v/>
      </c>
      <c r="C96">
        <f>""</f>
        <v/>
      </c>
      <c r="D96">
        <f>""</f>
        <v/>
      </c>
      <c r="F96">
        <f>""</f>
        <v/>
      </c>
    </row>
    <row r="97">
      <c r="B97">
        <f>""</f>
        <v/>
      </c>
      <c r="C97">
        <f>""</f>
        <v/>
      </c>
      <c r="D97">
        <f>""</f>
        <v/>
      </c>
      <c r="F97">
        <f>""</f>
        <v/>
      </c>
    </row>
    <row r="98">
      <c r="B98">
        <f>""</f>
        <v/>
      </c>
      <c r="C98">
        <f>""</f>
        <v/>
      </c>
      <c r="D98">
        <f>""</f>
        <v/>
      </c>
      <c r="F98">
        <f>""</f>
        <v/>
      </c>
    </row>
    <row r="99">
      <c r="B99">
        <f>""</f>
        <v/>
      </c>
      <c r="C99">
        <f>""</f>
        <v/>
      </c>
      <c r="D99">
        <f>""</f>
        <v/>
      </c>
      <c r="F99">
        <f>""</f>
        <v/>
      </c>
    </row>
    <row r="100">
      <c r="B100">
        <f>""</f>
        <v/>
      </c>
      <c r="C100">
        <f>""</f>
        <v/>
      </c>
      <c r="D100">
        <f>""</f>
        <v/>
      </c>
      <c r="F100">
        <f>""</f>
        <v/>
      </c>
    </row>
    <row r="101">
      <c r="B101">
        <f>""</f>
        <v/>
      </c>
      <c r="C101">
        <f>""</f>
        <v/>
      </c>
      <c r="D101">
        <f>""</f>
        <v/>
      </c>
      <c r="F101">
        <f>""</f>
        <v/>
      </c>
    </row>
  </sheetData>
  <mergeCells count="3">
    <mergeCell ref="A2:F2"/>
    <mergeCell ref="A10:F10"/>
    <mergeCell ref="A1:R1"/>
  </mergeCells>
  <dataValidations count="1">
    <dataValidation sqref="B5:B8" showDropDown="0" showInputMessage="0" showErrorMessage="1" allowBlank="0" errorTitle="Invalid threshold" error="Enter a whole number from 0 through 365." type="whole" operator="between">
      <formula1>0</formula1>
      <formula2>365</formula2>
    </dataValidation>
  </dataValidations>
  <hyperlinks>
    <hyperlink xmlns:r="http://schemas.openxmlformats.org/officeDocument/2006/relationships" ref="H2" r:id="rId1"/>
    <hyperlink xmlns:r="http://schemas.openxmlformats.org/officeDocument/2006/relationships" ref="I2" r:id="rId2"/>
    <hyperlink xmlns:r="http://schemas.openxmlformats.org/officeDocument/2006/relationships" ref="J2" r:id="rId3"/>
  </hyperlinks>
  <pageMargins left="0.75" right="0.75" top="1" bottom="1" header="0.5" footer="0.5"/>
  <pageSetup fitToWidth="1"/>
  <drawing xmlns:r="http://schemas.openxmlformats.org/officeDocument/2006/relationships" r:id="rId4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H151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0" customWidth="1" min="2" max="2"/>
    <col width="24" customWidth="1" min="3" max="3"/>
    <col width="38" customWidth="1" min="4" max="4"/>
    <col width="23" customWidth="1" min="5" max="5"/>
    <col width="16" customWidth="1" min="6" max="6"/>
    <col width="16" customWidth="1" min="7" max="7"/>
    <col width="18" customWidth="1" min="8" max="8"/>
    <col width="23" customWidth="1" min="9" max="9"/>
    <col width="24" customWidth="1" min="10" max="10"/>
    <col width="21" customWidth="1" min="11" max="11"/>
    <col width="21" customWidth="1" min="12" max="12"/>
    <col width="30" customWidth="1" min="13" max="13"/>
    <col width="30" customWidth="1" min="14" max="14"/>
    <col width="30" customWidth="1" min="15" max="15"/>
    <col width="18" customWidth="1" min="16" max="16"/>
    <col width="10" customWidth="1" min="17" max="17"/>
    <col width="13" customWidth="1" min="18" max="18"/>
    <col width="22" customWidth="1" min="19" max="19"/>
    <col width="18" customWidth="1" min="20" max="20"/>
    <col width="21" customWidth="1" min="21" max="21"/>
    <col width="18" customWidth="1" min="22" max="22"/>
    <col width="15" customWidth="1" min="23" max="23"/>
    <col width="18" customWidth="1" min="24" max="24"/>
    <col width="19" customWidth="1" min="25" max="25"/>
    <col width="18" customWidth="1" min="26" max="26"/>
    <col width="19" customWidth="1" min="27" max="27"/>
    <col width="20" customWidth="1" min="28" max="28"/>
    <col width="18" customWidth="1" min="29" max="29"/>
    <col width="20" customWidth="1" min="30" max="30"/>
    <col width="18" customWidth="1" min="31" max="31"/>
    <col width="22" customWidth="1" min="32" max="32"/>
    <col width="20" customWidth="1" min="33" max="33"/>
    <col width="42" customWidth="1" min="34" max="34"/>
  </cols>
  <sheetData>
    <row r="1">
      <c r="A1" s="15" t="inlineStr">
        <is>
          <t>Vendor ID</t>
        </is>
      </c>
      <c r="B1" s="15" t="inlineStr">
        <is>
          <t>Vendor Name</t>
        </is>
      </c>
      <c r="C1" s="15" t="inlineStr">
        <is>
          <t>Vendor Category</t>
        </is>
      </c>
      <c r="D1" s="15" t="inlineStr">
        <is>
          <t>Primary Service</t>
        </is>
      </c>
      <c r="E1" s="15" t="inlineStr">
        <is>
          <t>Property Department</t>
        </is>
      </c>
      <c r="F1" s="15" t="inlineStr">
        <is>
          <t>Vendor Status</t>
        </is>
      </c>
      <c r="G1" s="15" t="inlineStr">
        <is>
          <t>Preferred Vendor</t>
        </is>
      </c>
      <c r="H1" s="15" t="inlineStr">
        <is>
          <t>Emergency Service</t>
        </is>
      </c>
      <c r="I1" s="15" t="inlineStr">
        <is>
          <t>Primary Contact</t>
        </is>
      </c>
      <c r="J1" s="15" t="inlineStr">
        <is>
          <t>Contact Title</t>
        </is>
      </c>
      <c r="K1" s="15" t="inlineStr">
        <is>
          <t>Business Phone</t>
        </is>
      </c>
      <c r="L1" s="15" t="inlineStr">
        <is>
          <t>Mobile Phone</t>
        </is>
      </c>
      <c r="M1" s="15" t="inlineStr">
        <is>
          <t>Email</t>
        </is>
      </c>
      <c r="N1" s="15" t="inlineStr">
        <is>
          <t>Website</t>
        </is>
      </c>
      <c r="O1" s="15" t="inlineStr">
        <is>
          <t>Street Address</t>
        </is>
      </c>
      <c r="P1" s="15" t="inlineStr">
        <is>
          <t>City</t>
        </is>
      </c>
      <c r="Q1" s="15" t="inlineStr">
        <is>
          <t>State</t>
        </is>
      </c>
      <c r="R1" s="15" t="inlineStr">
        <is>
          <t>ZIP Code</t>
        </is>
      </c>
      <c r="S1" s="15" t="inlineStr">
        <is>
          <t>Service Area</t>
        </is>
      </c>
      <c r="T1" s="15" t="inlineStr">
        <is>
          <t>Account Number</t>
        </is>
      </c>
      <c r="U1" s="15" t="inlineStr">
        <is>
          <t>Ordering Method</t>
        </is>
      </c>
      <c r="V1" s="15" t="inlineStr">
        <is>
          <t>Payment Terms</t>
        </is>
      </c>
      <c r="W1" s="15" t="inlineStr">
        <is>
          <t>Minimum Order</t>
        </is>
      </c>
      <c r="X1" s="15" t="inlineStr">
        <is>
          <t>Standard Lead Time Days</t>
        </is>
      </c>
      <c r="Y1" s="15" t="inlineStr">
        <is>
          <t>Insurance Expiration Date</t>
        </is>
      </c>
      <c r="Z1" s="15" t="inlineStr">
        <is>
          <t>Insurance Status</t>
        </is>
      </c>
      <c r="AA1" s="15" t="inlineStr">
        <is>
          <t>Contract Renewal Date</t>
        </is>
      </c>
      <c r="AB1" s="15" t="inlineStr">
        <is>
          <t>Contract Status</t>
        </is>
      </c>
      <c r="AC1" s="15" t="inlineStr">
        <is>
          <t>Last Verified Date</t>
        </is>
      </c>
      <c r="AD1" s="15" t="inlineStr">
        <is>
          <t>Record Review Status</t>
        </is>
      </c>
      <c r="AE1" s="15" t="inlineStr">
        <is>
          <t>Last Contact Date</t>
        </is>
      </c>
      <c r="AF1" s="15" t="inlineStr">
        <is>
          <t>Contact Activity Status</t>
        </is>
      </c>
      <c r="AG1" s="15" t="inlineStr">
        <is>
          <t>Internal Owner</t>
        </is>
      </c>
      <c r="AH1" s="15" t="inlineStr">
        <is>
          <t>Notes</t>
        </is>
      </c>
    </row>
    <row r="2">
      <c r="A2" s="16" t="inlineStr">
        <is>
          <t>V-1001</t>
        </is>
      </c>
      <c r="B2" s="16" t="inlineStr">
        <is>
          <t>Desert Peak Linen Services</t>
        </is>
      </c>
      <c r="C2" s="16" t="inlineStr">
        <is>
          <t>Linen and Laundry</t>
        </is>
      </c>
      <c r="D2" s="16" t="inlineStr">
        <is>
          <t>Guest room linen pickup and delivery</t>
        </is>
      </c>
      <c r="E2" s="16" t="inlineStr">
        <is>
          <t>Housekeeping</t>
        </is>
      </c>
      <c r="F2" s="16" t="inlineStr">
        <is>
          <t>Active</t>
        </is>
      </c>
      <c r="G2" s="16" t="inlineStr">
        <is>
          <t>Yes</t>
        </is>
      </c>
      <c r="H2" s="16" t="inlineStr">
        <is>
          <t>No</t>
        </is>
      </c>
      <c r="I2" s="16" t="inlineStr">
        <is>
          <t>Maria Lopez</t>
        </is>
      </c>
      <c r="J2" s="16" t="inlineStr">
        <is>
          <t>Account Manager</t>
        </is>
      </c>
      <c r="K2" s="16" t="inlineStr">
        <is>
          <t>(602) 555-0148</t>
        </is>
      </c>
      <c r="L2" s="16" t="inlineStr">
        <is>
          <t>(602) 555-0182</t>
        </is>
      </c>
      <c r="M2" s="16" t="inlineStr">
        <is>
          <t>maria.lopez@example.com</t>
        </is>
      </c>
      <c r="N2" s="16" t="inlineStr">
        <is>
          <t>https://example.com/desertpeak</t>
        </is>
      </c>
      <c r="O2" s="16" t="inlineStr">
        <is>
          <t>2400 West Sample Road</t>
        </is>
      </c>
      <c r="P2" s="16" t="inlineStr">
        <is>
          <t>Phoenix</t>
        </is>
      </c>
      <c r="Q2" s="16" t="inlineStr">
        <is>
          <t>AZ</t>
        </is>
      </c>
      <c r="R2" s="16" t="inlineStr">
        <is>
          <t>85009</t>
        </is>
      </c>
      <c r="S2" s="16" t="inlineStr">
        <is>
          <t>Phoenix metro</t>
        </is>
      </c>
      <c r="T2" s="16" t="inlineStr">
        <is>
          <t>ACCT-LIN-104</t>
        </is>
      </c>
      <c r="U2" s="16" t="inlineStr">
        <is>
          <t>Email</t>
        </is>
      </c>
      <c r="V2" s="16" t="inlineStr">
        <is>
          <t>Net 30</t>
        </is>
      </c>
      <c r="W2" s="32" t="n">
        <v>350</v>
      </c>
      <c r="X2" s="16" t="n">
        <v>2</v>
      </c>
      <c r="Y2" s="18" t="n">
        <v>46289</v>
      </c>
      <c r="Z2" s="19">
        <f>IFERROR(IF(A2="","",IF(Y2="","Not Tracked",IF(Y2&lt;TODAY(),"Expired",IF(Y2&lt;=TODAY()+Dashboard!$B$5,"Expiring Soon","Current")))),"Check Date")</f>
        <v/>
      </c>
      <c r="AA2" s="18" t="n">
        <v>46366</v>
      </c>
      <c r="AB2" s="19">
        <f>IFERROR(IF(A2="","",IF(AA2="","Not Tracked",IF(AA2&lt;TODAY(),"Past Renewal Date",IF(AA2&lt;=TODAY()+Dashboard!$B$6,"Renewing Soon","Current")))),"Check Date")</f>
        <v/>
      </c>
      <c r="AC2" s="18" t="n">
        <v>46226</v>
      </c>
      <c r="AD2" s="19">
        <f>IFERROR(IF(A2="","",IF(AC2="","Review Needed",IF(TODAY()-AC2&gt;Dashboard!$B$7,"Review Needed","Current"))),"Review Needed")</f>
        <v/>
      </c>
      <c r="AE2" s="20">
        <f>IFERROR(IF(A2="","",MAXIFS('Contact Log'!$D$2:$D$301,'Contact Log'!$B$2:$B$301,A2)),"")</f>
        <v/>
      </c>
      <c r="AF2" s="19">
        <f>IFERROR(IF(A2="","",IF(AE2="","No Activity Logged",IF(TODAY()-AE2&gt;Dashboard!$B$7,"Stale","Recent"))),"No Activity Logged")</f>
        <v/>
      </c>
      <c r="AG2" s="16" t="inlineStr">
        <is>
          <t>Taylor Morgan</t>
        </is>
      </c>
      <c r="AH2" s="21" t="inlineStr">
        <is>
          <t>Monday and Thursday service schedule.</t>
        </is>
      </c>
    </row>
    <row r="3">
      <c r="A3" s="16" t="inlineStr">
        <is>
          <t>V-1002</t>
        </is>
      </c>
      <c r="B3" s="16" t="inlineStr">
        <is>
          <t>Copper State Produce Supply</t>
        </is>
      </c>
      <c r="C3" s="16" t="inlineStr">
        <is>
          <t>Food and Beverage</t>
        </is>
      </c>
      <c r="D3" s="16" t="inlineStr">
        <is>
          <t>Fresh produce delivery</t>
        </is>
      </c>
      <c r="E3" s="16" t="inlineStr">
        <is>
          <t>Food and Beverage</t>
        </is>
      </c>
      <c r="F3" s="16" t="inlineStr">
        <is>
          <t>Active</t>
        </is>
      </c>
      <c r="G3" s="16" t="inlineStr">
        <is>
          <t>Yes</t>
        </is>
      </c>
      <c r="H3" s="16" t="inlineStr">
        <is>
          <t>Yes</t>
        </is>
      </c>
      <c r="I3" s="16" t="inlineStr">
        <is>
          <t>Jordan Ellis</t>
        </is>
      </c>
      <c r="J3" s="16" t="inlineStr">
        <is>
          <t>Hospitality Sales Representative</t>
        </is>
      </c>
      <c r="K3" s="16" t="inlineStr">
        <is>
          <t>(480) 555-0112</t>
        </is>
      </c>
      <c r="L3" s="16" t="inlineStr">
        <is>
          <t>(480) 555-0179</t>
        </is>
      </c>
      <c r="M3" s="16" t="inlineStr">
        <is>
          <t>jordan.ellis@example.com</t>
        </is>
      </c>
      <c r="N3" s="16" t="inlineStr">
        <is>
          <t>https://example.com/copperproduce</t>
        </is>
      </c>
      <c r="O3" s="16" t="inlineStr">
        <is>
          <t>1450 Market Way</t>
        </is>
      </c>
      <c r="P3" s="16" t="inlineStr">
        <is>
          <t>Tempe</t>
        </is>
      </c>
      <c r="Q3" s="16" t="inlineStr">
        <is>
          <t>AZ</t>
        </is>
      </c>
      <c r="R3" s="16" t="inlineStr">
        <is>
          <t>85281</t>
        </is>
      </c>
      <c r="S3" s="16" t="inlineStr">
        <is>
          <t>Central Arizona</t>
        </is>
      </c>
      <c r="T3" s="16" t="inlineStr">
        <is>
          <t>ACCT-FB-221</t>
        </is>
      </c>
      <c r="U3" s="16" t="inlineStr">
        <is>
          <t>Vendor Portal</t>
        </is>
      </c>
      <c r="V3" s="16" t="inlineStr">
        <is>
          <t>Net 15</t>
        </is>
      </c>
      <c r="W3" s="32" t="n">
        <v>200</v>
      </c>
      <c r="X3" s="16" t="n">
        <v>1</v>
      </c>
      <c r="Y3" s="18" t="n">
        <v>46387</v>
      </c>
      <c r="Z3" s="19">
        <f>IFERROR(IF(A3="","",IF(Y3="","Not Tracked",IF(Y3&lt;TODAY(),"Expired",IF(Y3&lt;=TODAY()+Dashboard!$B$5,"Expiring Soon","Current")))),"Check Date")</f>
        <v/>
      </c>
      <c r="AA3" s="18" t="n">
        <v>46311</v>
      </c>
      <c r="AB3" s="19">
        <f>IFERROR(IF(A3="","",IF(AA3="","Not Tracked",IF(AA3&lt;TODAY(),"Past Renewal Date",IF(AA3&lt;=TODAY()+Dashboard!$B$6,"Renewing Soon","Current")))),"Check Date")</f>
        <v/>
      </c>
      <c r="AC3" s="18" t="n">
        <v>46246</v>
      </c>
      <c r="AD3" s="19">
        <f>IFERROR(IF(A3="","",IF(AC3="","Review Needed",IF(TODAY()-AC3&gt;Dashboard!$B$7,"Review Needed","Current"))),"Review Needed")</f>
        <v/>
      </c>
      <c r="AE3" s="20">
        <f>IFERROR(IF(A3="","",MAXIFS('Contact Log'!$D$2:$D$301,'Contact Log'!$B$2:$B$301,A3)),"")</f>
        <v/>
      </c>
      <c r="AF3" s="19">
        <f>IFERROR(IF(A3="","",IF(AE3="","No Activity Logged",IF(TODAY()-AE3&gt;Dashboard!$B$7,"Stale","Recent"))),"No Activity Logged")</f>
        <v/>
      </c>
      <c r="AG3" s="16" t="inlineStr">
        <is>
          <t>Alex Carter</t>
        </is>
      </c>
      <c r="AH3" s="21" t="inlineStr">
        <is>
          <t>Cutoff time is noon for next-day delivery.</t>
        </is>
      </c>
    </row>
    <row r="4">
      <c r="A4" s="16" t="inlineStr">
        <is>
          <t>V-1003</t>
        </is>
      </c>
      <c r="B4" s="16" t="inlineStr">
        <is>
          <t>Summit Mechanical Response</t>
        </is>
      </c>
      <c r="C4" s="16" t="inlineStr">
        <is>
          <t>HVAC</t>
        </is>
      </c>
      <c r="D4" s="16" t="inlineStr">
        <is>
          <t>HVAC preventive maintenance and emergency repair</t>
        </is>
      </c>
      <c r="E4" s="16" t="inlineStr">
        <is>
          <t>Engineering</t>
        </is>
      </c>
      <c r="F4" s="16" t="inlineStr">
        <is>
          <t>Active</t>
        </is>
      </c>
      <c r="G4" s="16" t="inlineStr">
        <is>
          <t>Yes</t>
        </is>
      </c>
      <c r="H4" s="16" t="inlineStr">
        <is>
          <t>Yes</t>
        </is>
      </c>
      <c r="I4" s="16" t="inlineStr">
        <is>
          <t>Anthony Reed</t>
        </is>
      </c>
      <c r="J4" s="16" t="inlineStr">
        <is>
          <t>Service Manager</t>
        </is>
      </c>
      <c r="K4" s="16" t="inlineStr">
        <is>
          <t>(480) 555-0190</t>
        </is>
      </c>
      <c r="L4" s="16" t="inlineStr">
        <is>
          <t>(480) 555-0128</t>
        </is>
      </c>
      <c r="M4" s="16" t="inlineStr">
        <is>
          <t>anthony.reed@example.com</t>
        </is>
      </c>
      <c r="N4" s="16" t="inlineStr">
        <is>
          <t>https://example.com/summitmechanical</t>
        </is>
      </c>
      <c r="O4" s="16" t="inlineStr">
        <is>
          <t>900 Service Loop</t>
        </is>
      </c>
      <c r="P4" s="16" t="inlineStr">
        <is>
          <t>Mesa</t>
        </is>
      </c>
      <c r="Q4" s="16" t="inlineStr">
        <is>
          <t>AZ</t>
        </is>
      </c>
      <c r="R4" s="16" t="inlineStr">
        <is>
          <t>85201</t>
        </is>
      </c>
      <c r="S4" s="16" t="inlineStr">
        <is>
          <t>Maricopa County</t>
        </is>
      </c>
      <c r="T4" s="16" t="inlineStr">
        <is>
          <t>ACCT-HVAC-309</t>
        </is>
      </c>
      <c r="U4" s="16" t="inlineStr">
        <is>
          <t>Phone</t>
        </is>
      </c>
      <c r="V4" s="16" t="inlineStr">
        <is>
          <t>Net 30</t>
        </is>
      </c>
      <c r="W4" s="32" t="n">
        <v>0</v>
      </c>
      <c r="X4" s="16" t="n">
        <v>1</v>
      </c>
      <c r="Y4" s="18" t="n">
        <v>46259</v>
      </c>
      <c r="Z4" s="19">
        <f>IFERROR(IF(A4="","",IF(Y4="","Not Tracked",IF(Y4&lt;TODAY(),"Expired",IF(Y4&lt;=TODAY()+Dashboard!$B$5,"Expiring Soon","Current")))),"Check Date")</f>
        <v/>
      </c>
      <c r="AA4" s="18" t="n">
        <v>46291</v>
      </c>
      <c r="AB4" s="19">
        <f>IFERROR(IF(A4="","",IF(AA4="","Not Tracked",IF(AA4&lt;TODAY(),"Past Renewal Date",IF(AA4&lt;=TODAY()+Dashboard!$B$6,"Renewing Soon","Current")))),"Check Date")</f>
        <v/>
      </c>
      <c r="AC4" s="18" t="n">
        <v>46061</v>
      </c>
      <c r="AD4" s="19">
        <f>IFERROR(IF(A4="","",IF(AC4="","Review Needed",IF(TODAY()-AC4&gt;Dashboard!$B$7,"Review Needed","Current"))),"Review Needed")</f>
        <v/>
      </c>
      <c r="AE4" s="20">
        <f>IFERROR(IF(A4="","",MAXIFS('Contact Log'!$D$2:$D$301,'Contact Log'!$B$2:$B$301,A4)),"")</f>
        <v/>
      </c>
      <c r="AF4" s="19">
        <f>IFERROR(IF(A4="","",IF(AE4="","No Activity Logged",IF(TODAY()-AE4&gt;Dashboard!$B$7,"Stale","Recent"))),"No Activity Logged")</f>
        <v/>
      </c>
      <c r="AG4" s="16" t="inlineStr">
        <is>
          <t>Morgan Lee</t>
        </is>
      </c>
      <c r="AH4" s="21" t="inlineStr">
        <is>
          <t>24-hour emergency dispatch available.</t>
        </is>
      </c>
    </row>
    <row r="5">
      <c r="A5" s="22" t="n"/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  <c r="K5" s="22" t="n"/>
      <c r="L5" s="22" t="n"/>
      <c r="M5" s="22" t="n"/>
      <c r="N5" s="22" t="n"/>
      <c r="O5" s="22" t="n"/>
      <c r="P5" s="22" t="n"/>
      <c r="Q5" s="22" t="n"/>
      <c r="R5" s="22" t="n"/>
      <c r="S5" s="22" t="n"/>
      <c r="T5" s="22" t="n"/>
      <c r="U5" s="22" t="n"/>
      <c r="V5" s="22" t="n"/>
      <c r="W5" s="33" t="n"/>
      <c r="X5" s="22" t="n"/>
      <c r="Y5" s="24" t="n"/>
      <c r="Z5" s="19">
        <f>IFERROR(IF(A5="","",IF(Y5="","Not Tracked",IF(Y5&lt;TODAY(),"Expired",IF(Y5&lt;=TODAY()+Dashboard!$B$5,"Expiring Soon","Current")))),"Check Date")</f>
        <v/>
      </c>
      <c r="AA5" s="24" t="n"/>
      <c r="AB5" s="19">
        <f>IFERROR(IF(A5="","",IF(AA5="","Not Tracked",IF(AA5&lt;TODAY(),"Past Renewal Date",IF(AA5&lt;=TODAY()+Dashboard!$B$6,"Renewing Soon","Current")))),"Check Date")</f>
        <v/>
      </c>
      <c r="AC5" s="24" t="n"/>
      <c r="AD5" s="19">
        <f>IFERROR(IF(A5="","",IF(AC5="","Review Needed",IF(TODAY()-AC5&gt;Dashboard!$B$7,"Review Needed","Current"))),"Review Needed")</f>
        <v/>
      </c>
      <c r="AE5" s="20">
        <f>IFERROR(IF(A5="","",MAXIFS('Contact Log'!$D$2:$D$301,'Contact Log'!$B$2:$B$301,A5)),"")</f>
        <v/>
      </c>
      <c r="AF5" s="19">
        <f>IFERROR(IF(A5="","",IF(AE5="","No Activity Logged",IF(TODAY()-AE5&gt;Dashboard!$B$7,"Stale","Recent"))),"No Activity Logged")</f>
        <v/>
      </c>
      <c r="AG5" s="22" t="n"/>
      <c r="AH5" s="25" t="n"/>
    </row>
    <row r="6">
      <c r="A6" s="22" t="n"/>
      <c r="B6" s="22" t="n"/>
      <c r="C6" s="22" t="n"/>
      <c r="D6" s="22" t="n"/>
      <c r="E6" s="22" t="n"/>
      <c r="F6" s="22" t="n"/>
      <c r="G6" s="22" t="n"/>
      <c r="H6" s="22" t="n"/>
      <c r="I6" s="22" t="n"/>
      <c r="J6" s="22" t="n"/>
      <c r="K6" s="22" t="n"/>
      <c r="L6" s="22" t="n"/>
      <c r="M6" s="22" t="n"/>
      <c r="N6" s="22" t="n"/>
      <c r="O6" s="22" t="n"/>
      <c r="P6" s="22" t="n"/>
      <c r="Q6" s="22" t="n"/>
      <c r="R6" s="22" t="n"/>
      <c r="S6" s="22" t="n"/>
      <c r="T6" s="22" t="n"/>
      <c r="U6" s="22" t="n"/>
      <c r="V6" s="22" t="n"/>
      <c r="W6" s="33" t="n"/>
      <c r="X6" s="22" t="n"/>
      <c r="Y6" s="24" t="n"/>
      <c r="Z6" s="19">
        <f>IFERROR(IF(A6="","",IF(Y6="","Not Tracked",IF(Y6&lt;TODAY(),"Expired",IF(Y6&lt;=TODAY()+Dashboard!$B$5,"Expiring Soon","Current")))),"Check Date")</f>
        <v/>
      </c>
      <c r="AA6" s="24" t="n"/>
      <c r="AB6" s="19">
        <f>IFERROR(IF(A6="","",IF(AA6="","Not Tracked",IF(AA6&lt;TODAY(),"Past Renewal Date",IF(AA6&lt;=TODAY()+Dashboard!$B$6,"Renewing Soon","Current")))),"Check Date")</f>
        <v/>
      </c>
      <c r="AC6" s="24" t="n"/>
      <c r="AD6" s="19">
        <f>IFERROR(IF(A6="","",IF(AC6="","Review Needed",IF(TODAY()-AC6&gt;Dashboard!$B$7,"Review Needed","Current"))),"Review Needed")</f>
        <v/>
      </c>
      <c r="AE6" s="20">
        <f>IFERROR(IF(A6="","",MAXIFS('Contact Log'!$D$2:$D$301,'Contact Log'!$B$2:$B$301,A6)),"")</f>
        <v/>
      </c>
      <c r="AF6" s="19">
        <f>IFERROR(IF(A6="","",IF(AE6="","No Activity Logged",IF(TODAY()-AE6&gt;Dashboard!$B$7,"Stale","Recent"))),"No Activity Logged")</f>
        <v/>
      </c>
      <c r="AG6" s="22" t="n"/>
      <c r="AH6" s="25" t="n"/>
    </row>
    <row r="7">
      <c r="A7" s="22" t="n"/>
      <c r="B7" s="22" t="n"/>
      <c r="C7" s="22" t="n"/>
      <c r="D7" s="22" t="n"/>
      <c r="E7" s="22" t="n"/>
      <c r="F7" s="22" t="n"/>
      <c r="G7" s="22" t="n"/>
      <c r="H7" s="22" t="n"/>
      <c r="I7" s="22" t="n"/>
      <c r="J7" s="22" t="n"/>
      <c r="K7" s="22" t="n"/>
      <c r="L7" s="22" t="n"/>
      <c r="M7" s="22" t="n"/>
      <c r="N7" s="22" t="n"/>
      <c r="O7" s="22" t="n"/>
      <c r="P7" s="22" t="n"/>
      <c r="Q7" s="22" t="n"/>
      <c r="R7" s="22" t="n"/>
      <c r="S7" s="22" t="n"/>
      <c r="T7" s="22" t="n"/>
      <c r="U7" s="22" t="n"/>
      <c r="V7" s="22" t="n"/>
      <c r="W7" s="33" t="n"/>
      <c r="X7" s="22" t="n"/>
      <c r="Y7" s="24" t="n"/>
      <c r="Z7" s="19">
        <f>IFERROR(IF(A7="","",IF(Y7="","Not Tracked",IF(Y7&lt;TODAY(),"Expired",IF(Y7&lt;=TODAY()+Dashboard!$B$5,"Expiring Soon","Current")))),"Check Date")</f>
        <v/>
      </c>
      <c r="AA7" s="24" t="n"/>
      <c r="AB7" s="19">
        <f>IFERROR(IF(A7="","",IF(AA7="","Not Tracked",IF(AA7&lt;TODAY(),"Past Renewal Date",IF(AA7&lt;=TODAY()+Dashboard!$B$6,"Renewing Soon","Current")))),"Check Date")</f>
        <v/>
      </c>
      <c r="AC7" s="24" t="n"/>
      <c r="AD7" s="19">
        <f>IFERROR(IF(A7="","",IF(AC7="","Review Needed",IF(TODAY()-AC7&gt;Dashboard!$B$7,"Review Needed","Current"))),"Review Needed")</f>
        <v/>
      </c>
      <c r="AE7" s="20">
        <f>IFERROR(IF(A7="","",MAXIFS('Contact Log'!$D$2:$D$301,'Contact Log'!$B$2:$B$301,A7)),"")</f>
        <v/>
      </c>
      <c r="AF7" s="19">
        <f>IFERROR(IF(A7="","",IF(AE7="","No Activity Logged",IF(TODAY()-AE7&gt;Dashboard!$B$7,"Stale","Recent"))),"No Activity Logged")</f>
        <v/>
      </c>
      <c r="AG7" s="22" t="n"/>
      <c r="AH7" s="25" t="n"/>
    </row>
    <row r="8">
      <c r="A8" s="22" t="n"/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  <c r="K8" s="22" t="n"/>
      <c r="L8" s="22" t="n"/>
      <c r="M8" s="22" t="n"/>
      <c r="N8" s="22" t="n"/>
      <c r="O8" s="22" t="n"/>
      <c r="P8" s="22" t="n"/>
      <c r="Q8" s="22" t="n"/>
      <c r="R8" s="22" t="n"/>
      <c r="S8" s="22" t="n"/>
      <c r="T8" s="22" t="n"/>
      <c r="U8" s="22" t="n"/>
      <c r="V8" s="22" t="n"/>
      <c r="W8" s="33" t="n"/>
      <c r="X8" s="22" t="n"/>
      <c r="Y8" s="24" t="n"/>
      <c r="Z8" s="19">
        <f>IFERROR(IF(A8="","",IF(Y8="","Not Tracked",IF(Y8&lt;TODAY(),"Expired",IF(Y8&lt;=TODAY()+Dashboard!$B$5,"Expiring Soon","Current")))),"Check Date")</f>
        <v/>
      </c>
      <c r="AA8" s="24" t="n"/>
      <c r="AB8" s="19">
        <f>IFERROR(IF(A8="","",IF(AA8="","Not Tracked",IF(AA8&lt;TODAY(),"Past Renewal Date",IF(AA8&lt;=TODAY()+Dashboard!$B$6,"Renewing Soon","Current")))),"Check Date")</f>
        <v/>
      </c>
      <c r="AC8" s="24" t="n"/>
      <c r="AD8" s="19">
        <f>IFERROR(IF(A8="","",IF(AC8="","Review Needed",IF(TODAY()-AC8&gt;Dashboard!$B$7,"Review Needed","Current"))),"Review Needed")</f>
        <v/>
      </c>
      <c r="AE8" s="20">
        <f>IFERROR(IF(A8="","",MAXIFS('Contact Log'!$D$2:$D$301,'Contact Log'!$B$2:$B$301,A8)),"")</f>
        <v/>
      </c>
      <c r="AF8" s="19">
        <f>IFERROR(IF(A8="","",IF(AE8="","No Activity Logged",IF(TODAY()-AE8&gt;Dashboard!$B$7,"Stale","Recent"))),"No Activity Logged")</f>
        <v/>
      </c>
      <c r="AG8" s="22" t="n"/>
      <c r="AH8" s="25" t="n"/>
    </row>
    <row r="9">
      <c r="A9" s="22" t="n"/>
      <c r="B9" s="22" t="n"/>
      <c r="C9" s="22" t="n"/>
      <c r="D9" s="22" t="n"/>
      <c r="E9" s="22" t="n"/>
      <c r="F9" s="22" t="n"/>
      <c r="G9" s="22" t="n"/>
      <c r="H9" s="22" t="n"/>
      <c r="I9" s="22" t="n"/>
      <c r="J9" s="22" t="n"/>
      <c r="K9" s="22" t="n"/>
      <c r="L9" s="22" t="n"/>
      <c r="M9" s="22" t="n"/>
      <c r="N9" s="22" t="n"/>
      <c r="O9" s="22" t="n"/>
      <c r="P9" s="22" t="n"/>
      <c r="Q9" s="22" t="n"/>
      <c r="R9" s="22" t="n"/>
      <c r="S9" s="22" t="n"/>
      <c r="T9" s="22" t="n"/>
      <c r="U9" s="22" t="n"/>
      <c r="V9" s="22" t="n"/>
      <c r="W9" s="33" t="n"/>
      <c r="X9" s="22" t="n"/>
      <c r="Y9" s="24" t="n"/>
      <c r="Z9" s="19">
        <f>IFERROR(IF(A9="","",IF(Y9="","Not Tracked",IF(Y9&lt;TODAY(),"Expired",IF(Y9&lt;=TODAY()+Dashboard!$B$5,"Expiring Soon","Current")))),"Check Date")</f>
        <v/>
      </c>
      <c r="AA9" s="24" t="n"/>
      <c r="AB9" s="19">
        <f>IFERROR(IF(A9="","",IF(AA9="","Not Tracked",IF(AA9&lt;TODAY(),"Past Renewal Date",IF(AA9&lt;=TODAY()+Dashboard!$B$6,"Renewing Soon","Current")))),"Check Date")</f>
        <v/>
      </c>
      <c r="AC9" s="24" t="n"/>
      <c r="AD9" s="19">
        <f>IFERROR(IF(A9="","",IF(AC9="","Review Needed",IF(TODAY()-AC9&gt;Dashboard!$B$7,"Review Needed","Current"))),"Review Needed")</f>
        <v/>
      </c>
      <c r="AE9" s="20">
        <f>IFERROR(IF(A9="","",MAXIFS('Contact Log'!$D$2:$D$301,'Contact Log'!$B$2:$B$301,A9)),"")</f>
        <v/>
      </c>
      <c r="AF9" s="19">
        <f>IFERROR(IF(A9="","",IF(AE9="","No Activity Logged",IF(TODAY()-AE9&gt;Dashboard!$B$7,"Stale","Recent"))),"No Activity Logged")</f>
        <v/>
      </c>
      <c r="AG9" s="22" t="n"/>
      <c r="AH9" s="25" t="n"/>
    </row>
    <row r="10">
      <c r="A10" s="22" t="n"/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  <c r="K10" s="22" t="n"/>
      <c r="L10" s="22" t="n"/>
      <c r="M10" s="22" t="n"/>
      <c r="N10" s="22" t="n"/>
      <c r="O10" s="22" t="n"/>
      <c r="P10" s="22" t="n"/>
      <c r="Q10" s="22" t="n"/>
      <c r="R10" s="22" t="n"/>
      <c r="S10" s="22" t="n"/>
      <c r="T10" s="22" t="n"/>
      <c r="U10" s="22" t="n"/>
      <c r="V10" s="22" t="n"/>
      <c r="W10" s="33" t="n"/>
      <c r="X10" s="22" t="n"/>
      <c r="Y10" s="24" t="n"/>
      <c r="Z10" s="19">
        <f>IFERROR(IF(A10="","",IF(Y10="","Not Tracked",IF(Y10&lt;TODAY(),"Expired",IF(Y10&lt;=TODAY()+Dashboard!$B$5,"Expiring Soon","Current")))),"Check Date")</f>
        <v/>
      </c>
      <c r="AA10" s="24" t="n"/>
      <c r="AB10" s="19">
        <f>IFERROR(IF(A10="","",IF(AA10="","Not Tracked",IF(AA10&lt;TODAY(),"Past Renewal Date",IF(AA10&lt;=TODAY()+Dashboard!$B$6,"Renewing Soon","Current")))),"Check Date")</f>
        <v/>
      </c>
      <c r="AC10" s="24" t="n"/>
      <c r="AD10" s="19">
        <f>IFERROR(IF(A10="","",IF(AC10="","Review Needed",IF(TODAY()-AC10&gt;Dashboard!$B$7,"Review Needed","Current"))),"Review Needed")</f>
        <v/>
      </c>
      <c r="AE10" s="20">
        <f>IFERROR(IF(A10="","",MAXIFS('Contact Log'!$D$2:$D$301,'Contact Log'!$B$2:$B$301,A10)),"")</f>
        <v/>
      </c>
      <c r="AF10" s="19">
        <f>IFERROR(IF(A10="","",IF(AE10="","No Activity Logged",IF(TODAY()-AE10&gt;Dashboard!$B$7,"Stale","Recent"))),"No Activity Logged")</f>
        <v/>
      </c>
      <c r="AG10" s="22" t="n"/>
      <c r="AH10" s="25" t="n"/>
    </row>
    <row r="11">
      <c r="A11" s="22" t="n"/>
      <c r="B11" s="22" t="n"/>
      <c r="C11" s="22" t="n"/>
      <c r="D11" s="22" t="n"/>
      <c r="E11" s="22" t="n"/>
      <c r="F11" s="22" t="n"/>
      <c r="G11" s="22" t="n"/>
      <c r="H11" s="22" t="n"/>
      <c r="I11" s="22" t="n"/>
      <c r="J11" s="22" t="n"/>
      <c r="K11" s="22" t="n"/>
      <c r="L11" s="22" t="n"/>
      <c r="M11" s="22" t="n"/>
      <c r="N11" s="22" t="n"/>
      <c r="O11" s="22" t="n"/>
      <c r="P11" s="22" t="n"/>
      <c r="Q11" s="22" t="n"/>
      <c r="R11" s="22" t="n"/>
      <c r="S11" s="22" t="n"/>
      <c r="T11" s="22" t="n"/>
      <c r="U11" s="22" t="n"/>
      <c r="V11" s="22" t="n"/>
      <c r="W11" s="33" t="n"/>
      <c r="X11" s="22" t="n"/>
      <c r="Y11" s="24" t="n"/>
      <c r="Z11" s="19">
        <f>IFERROR(IF(A11="","",IF(Y11="","Not Tracked",IF(Y11&lt;TODAY(),"Expired",IF(Y11&lt;=TODAY()+Dashboard!$B$5,"Expiring Soon","Current")))),"Check Date")</f>
        <v/>
      </c>
      <c r="AA11" s="24" t="n"/>
      <c r="AB11" s="19">
        <f>IFERROR(IF(A11="","",IF(AA11="","Not Tracked",IF(AA11&lt;TODAY(),"Past Renewal Date",IF(AA11&lt;=TODAY()+Dashboard!$B$6,"Renewing Soon","Current")))),"Check Date")</f>
        <v/>
      </c>
      <c r="AC11" s="24" t="n"/>
      <c r="AD11" s="19">
        <f>IFERROR(IF(A11="","",IF(AC11="","Review Needed",IF(TODAY()-AC11&gt;Dashboard!$B$7,"Review Needed","Current"))),"Review Needed")</f>
        <v/>
      </c>
      <c r="AE11" s="20">
        <f>IFERROR(IF(A11="","",MAXIFS('Contact Log'!$D$2:$D$301,'Contact Log'!$B$2:$B$301,A11)),"")</f>
        <v/>
      </c>
      <c r="AF11" s="19">
        <f>IFERROR(IF(A11="","",IF(AE11="","No Activity Logged",IF(TODAY()-AE11&gt;Dashboard!$B$7,"Stale","Recent"))),"No Activity Logged")</f>
        <v/>
      </c>
      <c r="AG11" s="22" t="n"/>
      <c r="AH11" s="25" t="n"/>
    </row>
    <row r="12">
      <c r="A12" s="22" t="n"/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  <c r="K12" s="22" t="n"/>
      <c r="L12" s="22" t="n"/>
      <c r="M12" s="22" t="n"/>
      <c r="N12" s="22" t="n"/>
      <c r="O12" s="22" t="n"/>
      <c r="P12" s="22" t="n"/>
      <c r="Q12" s="22" t="n"/>
      <c r="R12" s="22" t="n"/>
      <c r="S12" s="22" t="n"/>
      <c r="T12" s="22" t="n"/>
      <c r="U12" s="22" t="n"/>
      <c r="V12" s="22" t="n"/>
      <c r="W12" s="33" t="n"/>
      <c r="X12" s="22" t="n"/>
      <c r="Y12" s="24" t="n"/>
      <c r="Z12" s="19">
        <f>IFERROR(IF(A12="","",IF(Y12="","Not Tracked",IF(Y12&lt;TODAY(),"Expired",IF(Y12&lt;=TODAY()+Dashboard!$B$5,"Expiring Soon","Current")))),"Check Date")</f>
        <v/>
      </c>
      <c r="AA12" s="24" t="n"/>
      <c r="AB12" s="19">
        <f>IFERROR(IF(A12="","",IF(AA12="","Not Tracked",IF(AA12&lt;TODAY(),"Past Renewal Date",IF(AA12&lt;=TODAY()+Dashboard!$B$6,"Renewing Soon","Current")))),"Check Date")</f>
        <v/>
      </c>
      <c r="AC12" s="24" t="n"/>
      <c r="AD12" s="19">
        <f>IFERROR(IF(A12="","",IF(AC12="","Review Needed",IF(TODAY()-AC12&gt;Dashboard!$B$7,"Review Needed","Current"))),"Review Needed")</f>
        <v/>
      </c>
      <c r="AE12" s="20">
        <f>IFERROR(IF(A12="","",MAXIFS('Contact Log'!$D$2:$D$301,'Contact Log'!$B$2:$B$301,A12)),"")</f>
        <v/>
      </c>
      <c r="AF12" s="19">
        <f>IFERROR(IF(A12="","",IF(AE12="","No Activity Logged",IF(TODAY()-AE12&gt;Dashboard!$B$7,"Stale","Recent"))),"No Activity Logged")</f>
        <v/>
      </c>
      <c r="AG12" s="22" t="n"/>
      <c r="AH12" s="25" t="n"/>
    </row>
    <row r="13">
      <c r="A13" s="22" t="n"/>
      <c r="B13" s="22" t="n"/>
      <c r="C13" s="22" t="n"/>
      <c r="D13" s="22" t="n"/>
      <c r="E13" s="22" t="n"/>
      <c r="F13" s="22" t="n"/>
      <c r="G13" s="22" t="n"/>
      <c r="H13" s="22" t="n"/>
      <c r="I13" s="22" t="n"/>
      <c r="J13" s="22" t="n"/>
      <c r="K13" s="22" t="n"/>
      <c r="L13" s="22" t="n"/>
      <c r="M13" s="22" t="n"/>
      <c r="N13" s="22" t="n"/>
      <c r="O13" s="22" t="n"/>
      <c r="P13" s="22" t="n"/>
      <c r="Q13" s="22" t="n"/>
      <c r="R13" s="22" t="n"/>
      <c r="S13" s="22" t="n"/>
      <c r="T13" s="22" t="n"/>
      <c r="U13" s="22" t="n"/>
      <c r="V13" s="22" t="n"/>
      <c r="W13" s="33" t="n"/>
      <c r="X13" s="22" t="n"/>
      <c r="Y13" s="24" t="n"/>
      <c r="Z13" s="19">
        <f>IFERROR(IF(A13="","",IF(Y13="","Not Tracked",IF(Y13&lt;TODAY(),"Expired",IF(Y13&lt;=TODAY()+Dashboard!$B$5,"Expiring Soon","Current")))),"Check Date")</f>
        <v/>
      </c>
      <c r="AA13" s="24" t="n"/>
      <c r="AB13" s="19">
        <f>IFERROR(IF(A13="","",IF(AA13="","Not Tracked",IF(AA13&lt;TODAY(),"Past Renewal Date",IF(AA13&lt;=TODAY()+Dashboard!$B$6,"Renewing Soon","Current")))),"Check Date")</f>
        <v/>
      </c>
      <c r="AC13" s="24" t="n"/>
      <c r="AD13" s="19">
        <f>IFERROR(IF(A13="","",IF(AC13="","Review Needed",IF(TODAY()-AC13&gt;Dashboard!$B$7,"Review Needed","Current"))),"Review Needed")</f>
        <v/>
      </c>
      <c r="AE13" s="20">
        <f>IFERROR(IF(A13="","",MAXIFS('Contact Log'!$D$2:$D$301,'Contact Log'!$B$2:$B$301,A13)),"")</f>
        <v/>
      </c>
      <c r="AF13" s="19">
        <f>IFERROR(IF(A13="","",IF(AE13="","No Activity Logged",IF(TODAY()-AE13&gt;Dashboard!$B$7,"Stale","Recent"))),"No Activity Logged")</f>
        <v/>
      </c>
      <c r="AG13" s="22" t="n"/>
      <c r="AH13" s="25" t="n"/>
    </row>
    <row r="14">
      <c r="A14" s="22" t="n"/>
      <c r="B14" s="22" t="n"/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22" t="n"/>
      <c r="S14" s="22" t="n"/>
      <c r="T14" s="22" t="n"/>
      <c r="U14" s="22" t="n"/>
      <c r="V14" s="22" t="n"/>
      <c r="W14" s="33" t="n"/>
      <c r="X14" s="22" t="n"/>
      <c r="Y14" s="24" t="n"/>
      <c r="Z14" s="19">
        <f>IFERROR(IF(A14="","",IF(Y14="","Not Tracked",IF(Y14&lt;TODAY(),"Expired",IF(Y14&lt;=TODAY()+Dashboard!$B$5,"Expiring Soon","Current")))),"Check Date")</f>
        <v/>
      </c>
      <c r="AA14" s="24" t="n"/>
      <c r="AB14" s="19">
        <f>IFERROR(IF(A14="","",IF(AA14="","Not Tracked",IF(AA14&lt;TODAY(),"Past Renewal Date",IF(AA14&lt;=TODAY()+Dashboard!$B$6,"Renewing Soon","Current")))),"Check Date")</f>
        <v/>
      </c>
      <c r="AC14" s="24" t="n"/>
      <c r="AD14" s="19">
        <f>IFERROR(IF(A14="","",IF(AC14="","Review Needed",IF(TODAY()-AC14&gt;Dashboard!$B$7,"Review Needed","Current"))),"Review Needed")</f>
        <v/>
      </c>
      <c r="AE14" s="20">
        <f>IFERROR(IF(A14="","",MAXIFS('Contact Log'!$D$2:$D$301,'Contact Log'!$B$2:$B$301,A14)),"")</f>
        <v/>
      </c>
      <c r="AF14" s="19">
        <f>IFERROR(IF(A14="","",IF(AE14="","No Activity Logged",IF(TODAY()-AE14&gt;Dashboard!$B$7,"Stale","Recent"))),"No Activity Logged")</f>
        <v/>
      </c>
      <c r="AG14" s="22" t="n"/>
      <c r="AH14" s="25" t="n"/>
    </row>
    <row r="15">
      <c r="A15" s="22" t="n"/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  <c r="K15" s="22" t="n"/>
      <c r="L15" s="22" t="n"/>
      <c r="M15" s="22" t="n"/>
      <c r="N15" s="22" t="n"/>
      <c r="O15" s="22" t="n"/>
      <c r="P15" s="22" t="n"/>
      <c r="Q15" s="22" t="n"/>
      <c r="R15" s="22" t="n"/>
      <c r="S15" s="22" t="n"/>
      <c r="T15" s="22" t="n"/>
      <c r="U15" s="22" t="n"/>
      <c r="V15" s="22" t="n"/>
      <c r="W15" s="33" t="n"/>
      <c r="X15" s="22" t="n"/>
      <c r="Y15" s="24" t="n"/>
      <c r="Z15" s="19">
        <f>IFERROR(IF(A15="","",IF(Y15="","Not Tracked",IF(Y15&lt;TODAY(),"Expired",IF(Y15&lt;=TODAY()+Dashboard!$B$5,"Expiring Soon","Current")))),"Check Date")</f>
        <v/>
      </c>
      <c r="AA15" s="24" t="n"/>
      <c r="AB15" s="19">
        <f>IFERROR(IF(A15="","",IF(AA15="","Not Tracked",IF(AA15&lt;TODAY(),"Past Renewal Date",IF(AA15&lt;=TODAY()+Dashboard!$B$6,"Renewing Soon","Current")))),"Check Date")</f>
        <v/>
      </c>
      <c r="AC15" s="24" t="n"/>
      <c r="AD15" s="19">
        <f>IFERROR(IF(A15="","",IF(AC15="","Review Needed",IF(TODAY()-AC15&gt;Dashboard!$B$7,"Review Needed","Current"))),"Review Needed")</f>
        <v/>
      </c>
      <c r="AE15" s="20">
        <f>IFERROR(IF(A15="","",MAXIFS('Contact Log'!$D$2:$D$301,'Contact Log'!$B$2:$B$301,A15)),"")</f>
        <v/>
      </c>
      <c r="AF15" s="19">
        <f>IFERROR(IF(A15="","",IF(AE15="","No Activity Logged",IF(TODAY()-AE15&gt;Dashboard!$B$7,"Stale","Recent"))),"No Activity Logged")</f>
        <v/>
      </c>
      <c r="AG15" s="22" t="n"/>
      <c r="AH15" s="25" t="n"/>
    </row>
    <row r="16">
      <c r="A16" s="22" t="n"/>
      <c r="B16" s="22" t="n"/>
      <c r="C16" s="22" t="n"/>
      <c r="D16" s="22" t="n"/>
      <c r="E16" s="22" t="n"/>
      <c r="F16" s="22" t="n"/>
      <c r="G16" s="22" t="n"/>
      <c r="H16" s="22" t="n"/>
      <c r="I16" s="22" t="n"/>
      <c r="J16" s="22" t="n"/>
      <c r="K16" s="22" t="n"/>
      <c r="L16" s="22" t="n"/>
      <c r="M16" s="22" t="n"/>
      <c r="N16" s="22" t="n"/>
      <c r="O16" s="22" t="n"/>
      <c r="P16" s="22" t="n"/>
      <c r="Q16" s="22" t="n"/>
      <c r="R16" s="22" t="n"/>
      <c r="S16" s="22" t="n"/>
      <c r="T16" s="22" t="n"/>
      <c r="U16" s="22" t="n"/>
      <c r="V16" s="22" t="n"/>
      <c r="W16" s="33" t="n"/>
      <c r="X16" s="22" t="n"/>
      <c r="Y16" s="24" t="n"/>
      <c r="Z16" s="19">
        <f>IFERROR(IF(A16="","",IF(Y16="","Not Tracked",IF(Y16&lt;TODAY(),"Expired",IF(Y16&lt;=TODAY()+Dashboard!$B$5,"Expiring Soon","Current")))),"Check Date")</f>
        <v/>
      </c>
      <c r="AA16" s="24" t="n"/>
      <c r="AB16" s="19">
        <f>IFERROR(IF(A16="","",IF(AA16="","Not Tracked",IF(AA16&lt;TODAY(),"Past Renewal Date",IF(AA16&lt;=TODAY()+Dashboard!$B$6,"Renewing Soon","Current")))),"Check Date")</f>
        <v/>
      </c>
      <c r="AC16" s="24" t="n"/>
      <c r="AD16" s="19">
        <f>IFERROR(IF(A16="","",IF(AC16="","Review Needed",IF(TODAY()-AC16&gt;Dashboard!$B$7,"Review Needed","Current"))),"Review Needed")</f>
        <v/>
      </c>
      <c r="AE16" s="20">
        <f>IFERROR(IF(A16="","",MAXIFS('Contact Log'!$D$2:$D$301,'Contact Log'!$B$2:$B$301,A16)),"")</f>
        <v/>
      </c>
      <c r="AF16" s="19">
        <f>IFERROR(IF(A16="","",IF(AE16="","No Activity Logged",IF(TODAY()-AE16&gt;Dashboard!$B$7,"Stale","Recent"))),"No Activity Logged")</f>
        <v/>
      </c>
      <c r="AG16" s="22" t="n"/>
      <c r="AH16" s="25" t="n"/>
    </row>
    <row r="17">
      <c r="A17" s="22" t="n"/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  <c r="K17" s="22" t="n"/>
      <c r="L17" s="22" t="n"/>
      <c r="M17" s="22" t="n"/>
      <c r="N17" s="22" t="n"/>
      <c r="O17" s="22" t="n"/>
      <c r="P17" s="22" t="n"/>
      <c r="Q17" s="22" t="n"/>
      <c r="R17" s="22" t="n"/>
      <c r="S17" s="22" t="n"/>
      <c r="T17" s="22" t="n"/>
      <c r="U17" s="22" t="n"/>
      <c r="V17" s="22" t="n"/>
      <c r="W17" s="33" t="n"/>
      <c r="X17" s="22" t="n"/>
      <c r="Y17" s="24" t="n"/>
      <c r="Z17" s="19">
        <f>IFERROR(IF(A17="","",IF(Y17="","Not Tracked",IF(Y17&lt;TODAY(),"Expired",IF(Y17&lt;=TODAY()+Dashboard!$B$5,"Expiring Soon","Current")))),"Check Date")</f>
        <v/>
      </c>
      <c r="AA17" s="24" t="n"/>
      <c r="AB17" s="19">
        <f>IFERROR(IF(A17="","",IF(AA17="","Not Tracked",IF(AA17&lt;TODAY(),"Past Renewal Date",IF(AA17&lt;=TODAY()+Dashboard!$B$6,"Renewing Soon","Current")))),"Check Date")</f>
        <v/>
      </c>
      <c r="AC17" s="24" t="n"/>
      <c r="AD17" s="19">
        <f>IFERROR(IF(A17="","",IF(AC17="","Review Needed",IF(TODAY()-AC17&gt;Dashboard!$B$7,"Review Needed","Current"))),"Review Needed")</f>
        <v/>
      </c>
      <c r="AE17" s="20">
        <f>IFERROR(IF(A17="","",MAXIFS('Contact Log'!$D$2:$D$301,'Contact Log'!$B$2:$B$301,A17)),"")</f>
        <v/>
      </c>
      <c r="AF17" s="19">
        <f>IFERROR(IF(A17="","",IF(AE17="","No Activity Logged",IF(TODAY()-AE17&gt;Dashboard!$B$7,"Stale","Recent"))),"No Activity Logged")</f>
        <v/>
      </c>
      <c r="AG17" s="22" t="n"/>
      <c r="AH17" s="25" t="n"/>
    </row>
    <row r="18">
      <c r="A18" s="22" t="n"/>
      <c r="B18" s="22" t="n"/>
      <c r="C18" s="22" t="n"/>
      <c r="D18" s="22" t="n"/>
      <c r="E18" s="22" t="n"/>
      <c r="F18" s="22" t="n"/>
      <c r="G18" s="22" t="n"/>
      <c r="H18" s="22" t="n"/>
      <c r="I18" s="22" t="n"/>
      <c r="J18" s="22" t="n"/>
      <c r="K18" s="22" t="n"/>
      <c r="L18" s="22" t="n"/>
      <c r="M18" s="22" t="n"/>
      <c r="N18" s="22" t="n"/>
      <c r="O18" s="22" t="n"/>
      <c r="P18" s="22" t="n"/>
      <c r="Q18" s="22" t="n"/>
      <c r="R18" s="22" t="n"/>
      <c r="S18" s="22" t="n"/>
      <c r="T18" s="22" t="n"/>
      <c r="U18" s="22" t="n"/>
      <c r="V18" s="22" t="n"/>
      <c r="W18" s="33" t="n"/>
      <c r="X18" s="22" t="n"/>
      <c r="Y18" s="24" t="n"/>
      <c r="Z18" s="19">
        <f>IFERROR(IF(A18="","",IF(Y18="","Not Tracked",IF(Y18&lt;TODAY(),"Expired",IF(Y18&lt;=TODAY()+Dashboard!$B$5,"Expiring Soon","Current")))),"Check Date")</f>
        <v/>
      </c>
      <c r="AA18" s="24" t="n"/>
      <c r="AB18" s="19">
        <f>IFERROR(IF(A18="","",IF(AA18="","Not Tracked",IF(AA18&lt;TODAY(),"Past Renewal Date",IF(AA18&lt;=TODAY()+Dashboard!$B$6,"Renewing Soon","Current")))),"Check Date")</f>
        <v/>
      </c>
      <c r="AC18" s="24" t="n"/>
      <c r="AD18" s="19">
        <f>IFERROR(IF(A18="","",IF(AC18="","Review Needed",IF(TODAY()-AC18&gt;Dashboard!$B$7,"Review Needed","Current"))),"Review Needed")</f>
        <v/>
      </c>
      <c r="AE18" s="20">
        <f>IFERROR(IF(A18="","",MAXIFS('Contact Log'!$D$2:$D$301,'Contact Log'!$B$2:$B$301,A18)),"")</f>
        <v/>
      </c>
      <c r="AF18" s="19">
        <f>IFERROR(IF(A18="","",IF(AE18="","No Activity Logged",IF(TODAY()-AE18&gt;Dashboard!$B$7,"Stale","Recent"))),"No Activity Logged")</f>
        <v/>
      </c>
      <c r="AG18" s="22" t="n"/>
      <c r="AH18" s="25" t="n"/>
    </row>
    <row r="19">
      <c r="A19" s="22" t="n"/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  <c r="K19" s="22" t="n"/>
      <c r="L19" s="22" t="n"/>
      <c r="M19" s="22" t="n"/>
      <c r="N19" s="22" t="n"/>
      <c r="O19" s="22" t="n"/>
      <c r="P19" s="22" t="n"/>
      <c r="Q19" s="22" t="n"/>
      <c r="R19" s="22" t="n"/>
      <c r="S19" s="22" t="n"/>
      <c r="T19" s="22" t="n"/>
      <c r="U19" s="22" t="n"/>
      <c r="V19" s="22" t="n"/>
      <c r="W19" s="33" t="n"/>
      <c r="X19" s="22" t="n"/>
      <c r="Y19" s="24" t="n"/>
      <c r="Z19" s="19">
        <f>IFERROR(IF(A19="","",IF(Y19="","Not Tracked",IF(Y19&lt;TODAY(),"Expired",IF(Y19&lt;=TODAY()+Dashboard!$B$5,"Expiring Soon","Current")))),"Check Date")</f>
        <v/>
      </c>
      <c r="AA19" s="24" t="n"/>
      <c r="AB19" s="19">
        <f>IFERROR(IF(A19="","",IF(AA19="","Not Tracked",IF(AA19&lt;TODAY(),"Past Renewal Date",IF(AA19&lt;=TODAY()+Dashboard!$B$6,"Renewing Soon","Current")))),"Check Date")</f>
        <v/>
      </c>
      <c r="AC19" s="24" t="n"/>
      <c r="AD19" s="19">
        <f>IFERROR(IF(A19="","",IF(AC19="","Review Needed",IF(TODAY()-AC19&gt;Dashboard!$B$7,"Review Needed","Current"))),"Review Needed")</f>
        <v/>
      </c>
      <c r="AE19" s="20">
        <f>IFERROR(IF(A19="","",MAXIFS('Contact Log'!$D$2:$D$301,'Contact Log'!$B$2:$B$301,A19)),"")</f>
        <v/>
      </c>
      <c r="AF19" s="19">
        <f>IFERROR(IF(A19="","",IF(AE19="","No Activity Logged",IF(TODAY()-AE19&gt;Dashboard!$B$7,"Stale","Recent"))),"No Activity Logged")</f>
        <v/>
      </c>
      <c r="AG19" s="22" t="n"/>
      <c r="AH19" s="25" t="n"/>
    </row>
    <row r="20">
      <c r="A20" s="22" t="n"/>
      <c r="B20" s="22" t="n"/>
      <c r="C20" s="22" t="n"/>
      <c r="D20" s="22" t="n"/>
      <c r="E20" s="22" t="n"/>
      <c r="F20" s="22" t="n"/>
      <c r="G20" s="22" t="n"/>
      <c r="H20" s="22" t="n"/>
      <c r="I20" s="22" t="n"/>
      <c r="J20" s="22" t="n"/>
      <c r="K20" s="22" t="n"/>
      <c r="L20" s="22" t="n"/>
      <c r="M20" s="22" t="n"/>
      <c r="N20" s="22" t="n"/>
      <c r="O20" s="22" t="n"/>
      <c r="P20" s="22" t="n"/>
      <c r="Q20" s="22" t="n"/>
      <c r="R20" s="22" t="n"/>
      <c r="S20" s="22" t="n"/>
      <c r="T20" s="22" t="n"/>
      <c r="U20" s="22" t="n"/>
      <c r="V20" s="22" t="n"/>
      <c r="W20" s="33" t="n"/>
      <c r="X20" s="22" t="n"/>
      <c r="Y20" s="24" t="n"/>
      <c r="Z20" s="19">
        <f>IFERROR(IF(A20="","",IF(Y20="","Not Tracked",IF(Y20&lt;TODAY(),"Expired",IF(Y20&lt;=TODAY()+Dashboard!$B$5,"Expiring Soon","Current")))),"Check Date")</f>
        <v/>
      </c>
      <c r="AA20" s="24" t="n"/>
      <c r="AB20" s="19">
        <f>IFERROR(IF(A20="","",IF(AA20="","Not Tracked",IF(AA20&lt;TODAY(),"Past Renewal Date",IF(AA20&lt;=TODAY()+Dashboard!$B$6,"Renewing Soon","Current")))),"Check Date")</f>
        <v/>
      </c>
      <c r="AC20" s="24" t="n"/>
      <c r="AD20" s="19">
        <f>IFERROR(IF(A20="","",IF(AC20="","Review Needed",IF(TODAY()-AC20&gt;Dashboard!$B$7,"Review Needed","Current"))),"Review Needed")</f>
        <v/>
      </c>
      <c r="AE20" s="20">
        <f>IFERROR(IF(A20="","",MAXIFS('Contact Log'!$D$2:$D$301,'Contact Log'!$B$2:$B$301,A20)),"")</f>
        <v/>
      </c>
      <c r="AF20" s="19">
        <f>IFERROR(IF(A20="","",IF(AE20="","No Activity Logged",IF(TODAY()-AE20&gt;Dashboard!$B$7,"Stale","Recent"))),"No Activity Logged")</f>
        <v/>
      </c>
      <c r="AG20" s="22" t="n"/>
      <c r="AH20" s="25" t="n"/>
    </row>
    <row r="21">
      <c r="A21" s="22" t="n"/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2" t="n"/>
      <c r="T21" s="22" t="n"/>
      <c r="U21" s="22" t="n"/>
      <c r="V21" s="22" t="n"/>
      <c r="W21" s="33" t="n"/>
      <c r="X21" s="22" t="n"/>
      <c r="Y21" s="24" t="n"/>
      <c r="Z21" s="19">
        <f>IFERROR(IF(A21="","",IF(Y21="","Not Tracked",IF(Y21&lt;TODAY(),"Expired",IF(Y21&lt;=TODAY()+Dashboard!$B$5,"Expiring Soon","Current")))),"Check Date")</f>
        <v/>
      </c>
      <c r="AA21" s="24" t="n"/>
      <c r="AB21" s="19">
        <f>IFERROR(IF(A21="","",IF(AA21="","Not Tracked",IF(AA21&lt;TODAY(),"Past Renewal Date",IF(AA21&lt;=TODAY()+Dashboard!$B$6,"Renewing Soon","Current")))),"Check Date")</f>
        <v/>
      </c>
      <c r="AC21" s="24" t="n"/>
      <c r="AD21" s="19">
        <f>IFERROR(IF(A21="","",IF(AC21="","Review Needed",IF(TODAY()-AC21&gt;Dashboard!$B$7,"Review Needed","Current"))),"Review Needed")</f>
        <v/>
      </c>
      <c r="AE21" s="20">
        <f>IFERROR(IF(A21="","",MAXIFS('Contact Log'!$D$2:$D$301,'Contact Log'!$B$2:$B$301,A21)),"")</f>
        <v/>
      </c>
      <c r="AF21" s="19">
        <f>IFERROR(IF(A21="","",IF(AE21="","No Activity Logged",IF(TODAY()-AE21&gt;Dashboard!$B$7,"Stale","Recent"))),"No Activity Logged")</f>
        <v/>
      </c>
      <c r="AG21" s="22" t="n"/>
      <c r="AH21" s="25" t="n"/>
    </row>
    <row r="22">
      <c r="A22" s="22" t="n"/>
      <c r="B22" s="22" t="n"/>
      <c r="C22" s="22" t="n"/>
      <c r="D22" s="22" t="n"/>
      <c r="E22" s="22" t="n"/>
      <c r="F22" s="22" t="n"/>
      <c r="G22" s="22" t="n"/>
      <c r="H22" s="22" t="n"/>
      <c r="I22" s="22" t="n"/>
      <c r="J22" s="22" t="n"/>
      <c r="K22" s="22" t="n"/>
      <c r="L22" s="22" t="n"/>
      <c r="M22" s="22" t="n"/>
      <c r="N22" s="22" t="n"/>
      <c r="O22" s="22" t="n"/>
      <c r="P22" s="22" t="n"/>
      <c r="Q22" s="22" t="n"/>
      <c r="R22" s="22" t="n"/>
      <c r="S22" s="22" t="n"/>
      <c r="T22" s="22" t="n"/>
      <c r="U22" s="22" t="n"/>
      <c r="V22" s="22" t="n"/>
      <c r="W22" s="33" t="n"/>
      <c r="X22" s="22" t="n"/>
      <c r="Y22" s="24" t="n"/>
      <c r="Z22" s="19">
        <f>IFERROR(IF(A22="","",IF(Y22="","Not Tracked",IF(Y22&lt;TODAY(),"Expired",IF(Y22&lt;=TODAY()+Dashboard!$B$5,"Expiring Soon","Current")))),"Check Date")</f>
        <v/>
      </c>
      <c r="AA22" s="24" t="n"/>
      <c r="AB22" s="19">
        <f>IFERROR(IF(A22="","",IF(AA22="","Not Tracked",IF(AA22&lt;TODAY(),"Past Renewal Date",IF(AA22&lt;=TODAY()+Dashboard!$B$6,"Renewing Soon","Current")))),"Check Date")</f>
        <v/>
      </c>
      <c r="AC22" s="24" t="n"/>
      <c r="AD22" s="19">
        <f>IFERROR(IF(A22="","",IF(AC22="","Review Needed",IF(TODAY()-AC22&gt;Dashboard!$B$7,"Review Needed","Current"))),"Review Needed")</f>
        <v/>
      </c>
      <c r="AE22" s="20">
        <f>IFERROR(IF(A22="","",MAXIFS('Contact Log'!$D$2:$D$301,'Contact Log'!$B$2:$B$301,A22)),"")</f>
        <v/>
      </c>
      <c r="AF22" s="19">
        <f>IFERROR(IF(A22="","",IF(AE22="","No Activity Logged",IF(TODAY()-AE22&gt;Dashboard!$B$7,"Stale","Recent"))),"No Activity Logged")</f>
        <v/>
      </c>
      <c r="AG22" s="22" t="n"/>
      <c r="AH22" s="25" t="n"/>
    </row>
    <row r="23">
      <c r="A23" s="22" t="n"/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  <c r="O23" s="22" t="n"/>
      <c r="P23" s="22" t="n"/>
      <c r="Q23" s="22" t="n"/>
      <c r="R23" s="22" t="n"/>
      <c r="S23" s="22" t="n"/>
      <c r="T23" s="22" t="n"/>
      <c r="U23" s="22" t="n"/>
      <c r="V23" s="22" t="n"/>
      <c r="W23" s="33" t="n"/>
      <c r="X23" s="22" t="n"/>
      <c r="Y23" s="24" t="n"/>
      <c r="Z23" s="19">
        <f>IFERROR(IF(A23="","",IF(Y23="","Not Tracked",IF(Y23&lt;TODAY(),"Expired",IF(Y23&lt;=TODAY()+Dashboard!$B$5,"Expiring Soon","Current")))),"Check Date")</f>
        <v/>
      </c>
      <c r="AA23" s="24" t="n"/>
      <c r="AB23" s="19">
        <f>IFERROR(IF(A23="","",IF(AA23="","Not Tracked",IF(AA23&lt;TODAY(),"Past Renewal Date",IF(AA23&lt;=TODAY()+Dashboard!$B$6,"Renewing Soon","Current")))),"Check Date")</f>
        <v/>
      </c>
      <c r="AC23" s="24" t="n"/>
      <c r="AD23" s="19">
        <f>IFERROR(IF(A23="","",IF(AC23="","Review Needed",IF(TODAY()-AC23&gt;Dashboard!$B$7,"Review Needed","Current"))),"Review Needed")</f>
        <v/>
      </c>
      <c r="AE23" s="20">
        <f>IFERROR(IF(A23="","",MAXIFS('Contact Log'!$D$2:$D$301,'Contact Log'!$B$2:$B$301,A23)),"")</f>
        <v/>
      </c>
      <c r="AF23" s="19">
        <f>IFERROR(IF(A23="","",IF(AE23="","No Activity Logged",IF(TODAY()-AE23&gt;Dashboard!$B$7,"Stale","Recent"))),"No Activity Logged")</f>
        <v/>
      </c>
      <c r="AG23" s="22" t="n"/>
      <c r="AH23" s="25" t="n"/>
    </row>
    <row r="24">
      <c r="A24" s="22" t="n"/>
      <c r="B24" s="22" t="n"/>
      <c r="C24" s="22" t="n"/>
      <c r="D24" s="22" t="n"/>
      <c r="E24" s="22" t="n"/>
      <c r="F24" s="22" t="n"/>
      <c r="G24" s="22" t="n"/>
      <c r="H24" s="22" t="n"/>
      <c r="I24" s="22" t="n"/>
      <c r="J24" s="22" t="n"/>
      <c r="K24" s="22" t="n"/>
      <c r="L24" s="22" t="n"/>
      <c r="M24" s="22" t="n"/>
      <c r="N24" s="22" t="n"/>
      <c r="O24" s="22" t="n"/>
      <c r="P24" s="22" t="n"/>
      <c r="Q24" s="22" t="n"/>
      <c r="R24" s="22" t="n"/>
      <c r="S24" s="22" t="n"/>
      <c r="T24" s="22" t="n"/>
      <c r="U24" s="22" t="n"/>
      <c r="V24" s="22" t="n"/>
      <c r="W24" s="33" t="n"/>
      <c r="X24" s="22" t="n"/>
      <c r="Y24" s="24" t="n"/>
      <c r="Z24" s="19">
        <f>IFERROR(IF(A24="","",IF(Y24="","Not Tracked",IF(Y24&lt;TODAY(),"Expired",IF(Y24&lt;=TODAY()+Dashboard!$B$5,"Expiring Soon","Current")))),"Check Date")</f>
        <v/>
      </c>
      <c r="AA24" s="24" t="n"/>
      <c r="AB24" s="19">
        <f>IFERROR(IF(A24="","",IF(AA24="","Not Tracked",IF(AA24&lt;TODAY(),"Past Renewal Date",IF(AA24&lt;=TODAY()+Dashboard!$B$6,"Renewing Soon","Current")))),"Check Date")</f>
        <v/>
      </c>
      <c r="AC24" s="24" t="n"/>
      <c r="AD24" s="19">
        <f>IFERROR(IF(A24="","",IF(AC24="","Review Needed",IF(TODAY()-AC24&gt;Dashboard!$B$7,"Review Needed","Current"))),"Review Needed")</f>
        <v/>
      </c>
      <c r="AE24" s="20">
        <f>IFERROR(IF(A24="","",MAXIFS('Contact Log'!$D$2:$D$301,'Contact Log'!$B$2:$B$301,A24)),"")</f>
        <v/>
      </c>
      <c r="AF24" s="19">
        <f>IFERROR(IF(A24="","",IF(AE24="","No Activity Logged",IF(TODAY()-AE24&gt;Dashboard!$B$7,"Stale","Recent"))),"No Activity Logged")</f>
        <v/>
      </c>
      <c r="AG24" s="22" t="n"/>
      <c r="AH24" s="25" t="n"/>
    </row>
    <row r="25">
      <c r="A25" s="22" t="n"/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  <c r="K25" s="22" t="n"/>
      <c r="L25" s="22" t="n"/>
      <c r="M25" s="22" t="n"/>
      <c r="N25" s="22" t="n"/>
      <c r="O25" s="22" t="n"/>
      <c r="P25" s="22" t="n"/>
      <c r="Q25" s="22" t="n"/>
      <c r="R25" s="22" t="n"/>
      <c r="S25" s="22" t="n"/>
      <c r="T25" s="22" t="n"/>
      <c r="U25" s="22" t="n"/>
      <c r="V25" s="22" t="n"/>
      <c r="W25" s="33" t="n"/>
      <c r="X25" s="22" t="n"/>
      <c r="Y25" s="24" t="n"/>
      <c r="Z25" s="19">
        <f>IFERROR(IF(A25="","",IF(Y25="","Not Tracked",IF(Y25&lt;TODAY(),"Expired",IF(Y25&lt;=TODAY()+Dashboard!$B$5,"Expiring Soon","Current")))),"Check Date")</f>
        <v/>
      </c>
      <c r="AA25" s="24" t="n"/>
      <c r="AB25" s="19">
        <f>IFERROR(IF(A25="","",IF(AA25="","Not Tracked",IF(AA25&lt;TODAY(),"Past Renewal Date",IF(AA25&lt;=TODAY()+Dashboard!$B$6,"Renewing Soon","Current")))),"Check Date")</f>
        <v/>
      </c>
      <c r="AC25" s="24" t="n"/>
      <c r="AD25" s="19">
        <f>IFERROR(IF(A25="","",IF(AC25="","Review Needed",IF(TODAY()-AC25&gt;Dashboard!$B$7,"Review Needed","Current"))),"Review Needed")</f>
        <v/>
      </c>
      <c r="AE25" s="20">
        <f>IFERROR(IF(A25="","",MAXIFS('Contact Log'!$D$2:$D$301,'Contact Log'!$B$2:$B$301,A25)),"")</f>
        <v/>
      </c>
      <c r="AF25" s="19">
        <f>IFERROR(IF(A25="","",IF(AE25="","No Activity Logged",IF(TODAY()-AE25&gt;Dashboard!$B$7,"Stale","Recent"))),"No Activity Logged")</f>
        <v/>
      </c>
      <c r="AG25" s="22" t="n"/>
      <c r="AH25" s="25" t="n"/>
    </row>
    <row r="26">
      <c r="A26" s="22" t="n"/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  <c r="O26" s="22" t="n"/>
      <c r="P26" s="22" t="n"/>
      <c r="Q26" s="22" t="n"/>
      <c r="R26" s="22" t="n"/>
      <c r="S26" s="22" t="n"/>
      <c r="T26" s="22" t="n"/>
      <c r="U26" s="22" t="n"/>
      <c r="V26" s="22" t="n"/>
      <c r="W26" s="33" t="n"/>
      <c r="X26" s="22" t="n"/>
      <c r="Y26" s="24" t="n"/>
      <c r="Z26" s="19">
        <f>IFERROR(IF(A26="","",IF(Y26="","Not Tracked",IF(Y26&lt;TODAY(),"Expired",IF(Y26&lt;=TODAY()+Dashboard!$B$5,"Expiring Soon","Current")))),"Check Date")</f>
        <v/>
      </c>
      <c r="AA26" s="24" t="n"/>
      <c r="AB26" s="19">
        <f>IFERROR(IF(A26="","",IF(AA26="","Not Tracked",IF(AA26&lt;TODAY(),"Past Renewal Date",IF(AA26&lt;=TODAY()+Dashboard!$B$6,"Renewing Soon","Current")))),"Check Date")</f>
        <v/>
      </c>
      <c r="AC26" s="24" t="n"/>
      <c r="AD26" s="19">
        <f>IFERROR(IF(A26="","",IF(AC26="","Review Needed",IF(TODAY()-AC26&gt;Dashboard!$B$7,"Review Needed","Current"))),"Review Needed")</f>
        <v/>
      </c>
      <c r="AE26" s="20">
        <f>IFERROR(IF(A26="","",MAXIFS('Contact Log'!$D$2:$D$301,'Contact Log'!$B$2:$B$301,A26)),"")</f>
        <v/>
      </c>
      <c r="AF26" s="19">
        <f>IFERROR(IF(A26="","",IF(AE26="","No Activity Logged",IF(TODAY()-AE26&gt;Dashboard!$B$7,"Stale","Recent"))),"No Activity Logged")</f>
        <v/>
      </c>
      <c r="AG26" s="22" t="n"/>
      <c r="AH26" s="25" t="n"/>
    </row>
    <row r="27">
      <c r="A27" s="22" t="n"/>
      <c r="B27" s="22" t="n"/>
      <c r="C27" s="22" t="n"/>
      <c r="D27" s="22" t="n"/>
      <c r="E27" s="22" t="n"/>
      <c r="F27" s="22" t="n"/>
      <c r="G27" s="22" t="n"/>
      <c r="H27" s="22" t="n"/>
      <c r="I27" s="22" t="n"/>
      <c r="J27" s="22" t="n"/>
      <c r="K27" s="22" t="n"/>
      <c r="L27" s="22" t="n"/>
      <c r="M27" s="22" t="n"/>
      <c r="N27" s="22" t="n"/>
      <c r="O27" s="22" t="n"/>
      <c r="P27" s="22" t="n"/>
      <c r="Q27" s="22" t="n"/>
      <c r="R27" s="22" t="n"/>
      <c r="S27" s="22" t="n"/>
      <c r="T27" s="22" t="n"/>
      <c r="U27" s="22" t="n"/>
      <c r="V27" s="22" t="n"/>
      <c r="W27" s="33" t="n"/>
      <c r="X27" s="22" t="n"/>
      <c r="Y27" s="24" t="n"/>
      <c r="Z27" s="19">
        <f>IFERROR(IF(A27="","",IF(Y27="","Not Tracked",IF(Y27&lt;TODAY(),"Expired",IF(Y27&lt;=TODAY()+Dashboard!$B$5,"Expiring Soon","Current")))),"Check Date")</f>
        <v/>
      </c>
      <c r="AA27" s="24" t="n"/>
      <c r="AB27" s="19">
        <f>IFERROR(IF(A27="","",IF(AA27="","Not Tracked",IF(AA27&lt;TODAY(),"Past Renewal Date",IF(AA27&lt;=TODAY()+Dashboard!$B$6,"Renewing Soon","Current")))),"Check Date")</f>
        <v/>
      </c>
      <c r="AC27" s="24" t="n"/>
      <c r="AD27" s="19">
        <f>IFERROR(IF(A27="","",IF(AC27="","Review Needed",IF(TODAY()-AC27&gt;Dashboard!$B$7,"Review Needed","Current"))),"Review Needed")</f>
        <v/>
      </c>
      <c r="AE27" s="20">
        <f>IFERROR(IF(A27="","",MAXIFS('Contact Log'!$D$2:$D$301,'Contact Log'!$B$2:$B$301,A27)),"")</f>
        <v/>
      </c>
      <c r="AF27" s="19">
        <f>IFERROR(IF(A27="","",IF(AE27="","No Activity Logged",IF(TODAY()-AE27&gt;Dashboard!$B$7,"Stale","Recent"))),"No Activity Logged")</f>
        <v/>
      </c>
      <c r="AG27" s="22" t="n"/>
      <c r="AH27" s="25" t="n"/>
    </row>
    <row r="28">
      <c r="A28" s="22" t="n"/>
      <c r="B28" s="22" t="n"/>
      <c r="C28" s="22" t="n"/>
      <c r="D28" s="22" t="n"/>
      <c r="E28" s="22" t="n"/>
      <c r="F28" s="22" t="n"/>
      <c r="G28" s="22" t="n"/>
      <c r="H28" s="22" t="n"/>
      <c r="I28" s="22" t="n"/>
      <c r="J28" s="22" t="n"/>
      <c r="K28" s="22" t="n"/>
      <c r="L28" s="22" t="n"/>
      <c r="M28" s="22" t="n"/>
      <c r="N28" s="22" t="n"/>
      <c r="O28" s="22" t="n"/>
      <c r="P28" s="22" t="n"/>
      <c r="Q28" s="22" t="n"/>
      <c r="R28" s="22" t="n"/>
      <c r="S28" s="22" t="n"/>
      <c r="T28" s="22" t="n"/>
      <c r="U28" s="22" t="n"/>
      <c r="V28" s="22" t="n"/>
      <c r="W28" s="33" t="n"/>
      <c r="X28" s="22" t="n"/>
      <c r="Y28" s="24" t="n"/>
      <c r="Z28" s="19">
        <f>IFERROR(IF(A28="","",IF(Y28="","Not Tracked",IF(Y28&lt;TODAY(),"Expired",IF(Y28&lt;=TODAY()+Dashboard!$B$5,"Expiring Soon","Current")))),"Check Date")</f>
        <v/>
      </c>
      <c r="AA28" s="24" t="n"/>
      <c r="AB28" s="19">
        <f>IFERROR(IF(A28="","",IF(AA28="","Not Tracked",IF(AA28&lt;TODAY(),"Past Renewal Date",IF(AA28&lt;=TODAY()+Dashboard!$B$6,"Renewing Soon","Current")))),"Check Date")</f>
        <v/>
      </c>
      <c r="AC28" s="24" t="n"/>
      <c r="AD28" s="19">
        <f>IFERROR(IF(A28="","",IF(AC28="","Review Needed",IF(TODAY()-AC28&gt;Dashboard!$B$7,"Review Needed","Current"))),"Review Needed")</f>
        <v/>
      </c>
      <c r="AE28" s="20">
        <f>IFERROR(IF(A28="","",MAXIFS('Contact Log'!$D$2:$D$301,'Contact Log'!$B$2:$B$301,A28)),"")</f>
        <v/>
      </c>
      <c r="AF28" s="19">
        <f>IFERROR(IF(A28="","",IF(AE28="","No Activity Logged",IF(TODAY()-AE28&gt;Dashboard!$B$7,"Stale","Recent"))),"No Activity Logged")</f>
        <v/>
      </c>
      <c r="AG28" s="22" t="n"/>
      <c r="AH28" s="25" t="n"/>
    </row>
    <row r="29">
      <c r="A29" s="22" t="n"/>
      <c r="B29" s="22" t="n"/>
      <c r="C29" s="22" t="n"/>
      <c r="D29" s="22" t="n"/>
      <c r="E29" s="22" t="n"/>
      <c r="F29" s="22" t="n"/>
      <c r="G29" s="22" t="n"/>
      <c r="H29" s="22" t="n"/>
      <c r="I29" s="22" t="n"/>
      <c r="J29" s="22" t="n"/>
      <c r="K29" s="22" t="n"/>
      <c r="L29" s="22" t="n"/>
      <c r="M29" s="22" t="n"/>
      <c r="N29" s="22" t="n"/>
      <c r="O29" s="22" t="n"/>
      <c r="P29" s="22" t="n"/>
      <c r="Q29" s="22" t="n"/>
      <c r="R29" s="22" t="n"/>
      <c r="S29" s="22" t="n"/>
      <c r="T29" s="22" t="n"/>
      <c r="U29" s="22" t="n"/>
      <c r="V29" s="22" t="n"/>
      <c r="W29" s="33" t="n"/>
      <c r="X29" s="22" t="n"/>
      <c r="Y29" s="24" t="n"/>
      <c r="Z29" s="19">
        <f>IFERROR(IF(A29="","",IF(Y29="","Not Tracked",IF(Y29&lt;TODAY(),"Expired",IF(Y29&lt;=TODAY()+Dashboard!$B$5,"Expiring Soon","Current")))),"Check Date")</f>
        <v/>
      </c>
      <c r="AA29" s="24" t="n"/>
      <c r="AB29" s="19">
        <f>IFERROR(IF(A29="","",IF(AA29="","Not Tracked",IF(AA29&lt;TODAY(),"Past Renewal Date",IF(AA29&lt;=TODAY()+Dashboard!$B$6,"Renewing Soon","Current")))),"Check Date")</f>
        <v/>
      </c>
      <c r="AC29" s="24" t="n"/>
      <c r="AD29" s="19">
        <f>IFERROR(IF(A29="","",IF(AC29="","Review Needed",IF(TODAY()-AC29&gt;Dashboard!$B$7,"Review Needed","Current"))),"Review Needed")</f>
        <v/>
      </c>
      <c r="AE29" s="20">
        <f>IFERROR(IF(A29="","",MAXIFS('Contact Log'!$D$2:$D$301,'Contact Log'!$B$2:$B$301,A29)),"")</f>
        <v/>
      </c>
      <c r="AF29" s="19">
        <f>IFERROR(IF(A29="","",IF(AE29="","No Activity Logged",IF(TODAY()-AE29&gt;Dashboard!$B$7,"Stale","Recent"))),"No Activity Logged")</f>
        <v/>
      </c>
      <c r="AG29" s="22" t="n"/>
      <c r="AH29" s="25" t="n"/>
    </row>
    <row r="30">
      <c r="A30" s="22" t="n"/>
      <c r="B30" s="22" t="n"/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22" t="n"/>
      <c r="S30" s="22" t="n"/>
      <c r="T30" s="22" t="n"/>
      <c r="U30" s="22" t="n"/>
      <c r="V30" s="22" t="n"/>
      <c r="W30" s="33" t="n"/>
      <c r="X30" s="22" t="n"/>
      <c r="Y30" s="24" t="n"/>
      <c r="Z30" s="19">
        <f>IFERROR(IF(A30="","",IF(Y30="","Not Tracked",IF(Y30&lt;TODAY(),"Expired",IF(Y30&lt;=TODAY()+Dashboard!$B$5,"Expiring Soon","Current")))),"Check Date")</f>
        <v/>
      </c>
      <c r="AA30" s="24" t="n"/>
      <c r="AB30" s="19">
        <f>IFERROR(IF(A30="","",IF(AA30="","Not Tracked",IF(AA30&lt;TODAY(),"Past Renewal Date",IF(AA30&lt;=TODAY()+Dashboard!$B$6,"Renewing Soon","Current")))),"Check Date")</f>
        <v/>
      </c>
      <c r="AC30" s="24" t="n"/>
      <c r="AD30" s="19">
        <f>IFERROR(IF(A30="","",IF(AC30="","Review Needed",IF(TODAY()-AC30&gt;Dashboard!$B$7,"Review Needed","Current"))),"Review Needed")</f>
        <v/>
      </c>
      <c r="AE30" s="20">
        <f>IFERROR(IF(A30="","",MAXIFS('Contact Log'!$D$2:$D$301,'Contact Log'!$B$2:$B$301,A30)),"")</f>
        <v/>
      </c>
      <c r="AF30" s="19">
        <f>IFERROR(IF(A30="","",IF(AE30="","No Activity Logged",IF(TODAY()-AE30&gt;Dashboard!$B$7,"Stale","Recent"))),"No Activity Logged")</f>
        <v/>
      </c>
      <c r="AG30" s="22" t="n"/>
      <c r="AH30" s="25" t="n"/>
    </row>
    <row r="31">
      <c r="A31" s="22" t="n"/>
      <c r="B31" s="22" t="n"/>
      <c r="C31" s="22" t="n"/>
      <c r="D31" s="22" t="n"/>
      <c r="E31" s="22" t="n"/>
      <c r="F31" s="22" t="n"/>
      <c r="G31" s="22" t="n"/>
      <c r="H31" s="22" t="n"/>
      <c r="I31" s="22" t="n"/>
      <c r="J31" s="22" t="n"/>
      <c r="K31" s="22" t="n"/>
      <c r="L31" s="22" t="n"/>
      <c r="M31" s="22" t="n"/>
      <c r="N31" s="22" t="n"/>
      <c r="O31" s="22" t="n"/>
      <c r="P31" s="22" t="n"/>
      <c r="Q31" s="22" t="n"/>
      <c r="R31" s="22" t="n"/>
      <c r="S31" s="22" t="n"/>
      <c r="T31" s="22" t="n"/>
      <c r="U31" s="22" t="n"/>
      <c r="V31" s="22" t="n"/>
      <c r="W31" s="33" t="n"/>
      <c r="X31" s="22" t="n"/>
      <c r="Y31" s="24" t="n"/>
      <c r="Z31" s="19">
        <f>IFERROR(IF(A31="","",IF(Y31="","Not Tracked",IF(Y31&lt;TODAY(),"Expired",IF(Y31&lt;=TODAY()+Dashboard!$B$5,"Expiring Soon","Current")))),"Check Date")</f>
        <v/>
      </c>
      <c r="AA31" s="24" t="n"/>
      <c r="AB31" s="19">
        <f>IFERROR(IF(A31="","",IF(AA31="","Not Tracked",IF(AA31&lt;TODAY(),"Past Renewal Date",IF(AA31&lt;=TODAY()+Dashboard!$B$6,"Renewing Soon","Current")))),"Check Date")</f>
        <v/>
      </c>
      <c r="AC31" s="24" t="n"/>
      <c r="AD31" s="19">
        <f>IFERROR(IF(A31="","",IF(AC31="","Review Needed",IF(TODAY()-AC31&gt;Dashboard!$B$7,"Review Needed","Current"))),"Review Needed")</f>
        <v/>
      </c>
      <c r="AE31" s="20">
        <f>IFERROR(IF(A31="","",MAXIFS('Contact Log'!$D$2:$D$301,'Contact Log'!$B$2:$B$301,A31)),"")</f>
        <v/>
      </c>
      <c r="AF31" s="19">
        <f>IFERROR(IF(A31="","",IF(AE31="","No Activity Logged",IF(TODAY()-AE31&gt;Dashboard!$B$7,"Stale","Recent"))),"No Activity Logged")</f>
        <v/>
      </c>
      <c r="AG31" s="22" t="n"/>
      <c r="AH31" s="25" t="n"/>
    </row>
    <row r="32">
      <c r="A32" s="22" t="n"/>
      <c r="B32" s="22" t="n"/>
      <c r="C32" s="22" t="n"/>
      <c r="D32" s="22" t="n"/>
      <c r="E32" s="22" t="n"/>
      <c r="F32" s="22" t="n"/>
      <c r="G32" s="22" t="n"/>
      <c r="H32" s="22" t="n"/>
      <c r="I32" s="22" t="n"/>
      <c r="J32" s="22" t="n"/>
      <c r="K32" s="22" t="n"/>
      <c r="L32" s="22" t="n"/>
      <c r="M32" s="22" t="n"/>
      <c r="N32" s="22" t="n"/>
      <c r="O32" s="22" t="n"/>
      <c r="P32" s="22" t="n"/>
      <c r="Q32" s="22" t="n"/>
      <c r="R32" s="22" t="n"/>
      <c r="S32" s="22" t="n"/>
      <c r="T32" s="22" t="n"/>
      <c r="U32" s="22" t="n"/>
      <c r="V32" s="22" t="n"/>
      <c r="W32" s="33" t="n"/>
      <c r="X32" s="22" t="n"/>
      <c r="Y32" s="24" t="n"/>
      <c r="Z32" s="19">
        <f>IFERROR(IF(A32="","",IF(Y32="","Not Tracked",IF(Y32&lt;TODAY(),"Expired",IF(Y32&lt;=TODAY()+Dashboard!$B$5,"Expiring Soon","Current")))),"Check Date")</f>
        <v/>
      </c>
      <c r="AA32" s="24" t="n"/>
      <c r="AB32" s="19">
        <f>IFERROR(IF(A32="","",IF(AA32="","Not Tracked",IF(AA32&lt;TODAY(),"Past Renewal Date",IF(AA32&lt;=TODAY()+Dashboard!$B$6,"Renewing Soon","Current")))),"Check Date")</f>
        <v/>
      </c>
      <c r="AC32" s="24" t="n"/>
      <c r="AD32" s="19">
        <f>IFERROR(IF(A32="","",IF(AC32="","Review Needed",IF(TODAY()-AC32&gt;Dashboard!$B$7,"Review Needed","Current"))),"Review Needed")</f>
        <v/>
      </c>
      <c r="AE32" s="20">
        <f>IFERROR(IF(A32="","",MAXIFS('Contact Log'!$D$2:$D$301,'Contact Log'!$B$2:$B$301,A32)),"")</f>
        <v/>
      </c>
      <c r="AF32" s="19">
        <f>IFERROR(IF(A32="","",IF(AE32="","No Activity Logged",IF(TODAY()-AE32&gt;Dashboard!$B$7,"Stale","Recent"))),"No Activity Logged")</f>
        <v/>
      </c>
      <c r="AG32" s="22" t="n"/>
      <c r="AH32" s="25" t="n"/>
    </row>
    <row r="33">
      <c r="A33" s="22" t="n"/>
      <c r="B33" s="22" t="n"/>
      <c r="C33" s="22" t="n"/>
      <c r="D33" s="22" t="n"/>
      <c r="E33" s="22" t="n"/>
      <c r="F33" s="22" t="n"/>
      <c r="G33" s="22" t="n"/>
      <c r="H33" s="22" t="n"/>
      <c r="I33" s="22" t="n"/>
      <c r="J33" s="22" t="n"/>
      <c r="K33" s="22" t="n"/>
      <c r="L33" s="22" t="n"/>
      <c r="M33" s="22" t="n"/>
      <c r="N33" s="22" t="n"/>
      <c r="O33" s="22" t="n"/>
      <c r="P33" s="22" t="n"/>
      <c r="Q33" s="22" t="n"/>
      <c r="R33" s="22" t="n"/>
      <c r="S33" s="22" t="n"/>
      <c r="T33" s="22" t="n"/>
      <c r="U33" s="22" t="n"/>
      <c r="V33" s="22" t="n"/>
      <c r="W33" s="33" t="n"/>
      <c r="X33" s="22" t="n"/>
      <c r="Y33" s="24" t="n"/>
      <c r="Z33" s="19">
        <f>IFERROR(IF(A33="","",IF(Y33="","Not Tracked",IF(Y33&lt;TODAY(),"Expired",IF(Y33&lt;=TODAY()+Dashboard!$B$5,"Expiring Soon","Current")))),"Check Date")</f>
        <v/>
      </c>
      <c r="AA33" s="24" t="n"/>
      <c r="AB33" s="19">
        <f>IFERROR(IF(A33="","",IF(AA33="","Not Tracked",IF(AA33&lt;TODAY(),"Past Renewal Date",IF(AA33&lt;=TODAY()+Dashboard!$B$6,"Renewing Soon","Current")))),"Check Date")</f>
        <v/>
      </c>
      <c r="AC33" s="24" t="n"/>
      <c r="AD33" s="19">
        <f>IFERROR(IF(A33="","",IF(AC33="","Review Needed",IF(TODAY()-AC33&gt;Dashboard!$B$7,"Review Needed","Current"))),"Review Needed")</f>
        <v/>
      </c>
      <c r="AE33" s="20">
        <f>IFERROR(IF(A33="","",MAXIFS('Contact Log'!$D$2:$D$301,'Contact Log'!$B$2:$B$301,A33)),"")</f>
        <v/>
      </c>
      <c r="AF33" s="19">
        <f>IFERROR(IF(A33="","",IF(AE33="","No Activity Logged",IF(TODAY()-AE33&gt;Dashboard!$B$7,"Stale","Recent"))),"No Activity Logged")</f>
        <v/>
      </c>
      <c r="AG33" s="22" t="n"/>
      <c r="AH33" s="25" t="n"/>
    </row>
    <row r="34">
      <c r="A34" s="22" t="n"/>
      <c r="B34" s="22" t="n"/>
      <c r="C34" s="22" t="n"/>
      <c r="D34" s="22" t="n"/>
      <c r="E34" s="22" t="n"/>
      <c r="F34" s="22" t="n"/>
      <c r="G34" s="22" t="n"/>
      <c r="H34" s="22" t="n"/>
      <c r="I34" s="22" t="n"/>
      <c r="J34" s="22" t="n"/>
      <c r="K34" s="22" t="n"/>
      <c r="L34" s="22" t="n"/>
      <c r="M34" s="22" t="n"/>
      <c r="N34" s="22" t="n"/>
      <c r="O34" s="22" t="n"/>
      <c r="P34" s="22" t="n"/>
      <c r="Q34" s="22" t="n"/>
      <c r="R34" s="22" t="n"/>
      <c r="S34" s="22" t="n"/>
      <c r="T34" s="22" t="n"/>
      <c r="U34" s="22" t="n"/>
      <c r="V34" s="22" t="n"/>
      <c r="W34" s="33" t="n"/>
      <c r="X34" s="22" t="n"/>
      <c r="Y34" s="24" t="n"/>
      <c r="Z34" s="19">
        <f>IFERROR(IF(A34="","",IF(Y34="","Not Tracked",IF(Y34&lt;TODAY(),"Expired",IF(Y34&lt;=TODAY()+Dashboard!$B$5,"Expiring Soon","Current")))),"Check Date")</f>
        <v/>
      </c>
      <c r="AA34" s="24" t="n"/>
      <c r="AB34" s="19">
        <f>IFERROR(IF(A34="","",IF(AA34="","Not Tracked",IF(AA34&lt;TODAY(),"Past Renewal Date",IF(AA34&lt;=TODAY()+Dashboard!$B$6,"Renewing Soon","Current")))),"Check Date")</f>
        <v/>
      </c>
      <c r="AC34" s="24" t="n"/>
      <c r="AD34" s="19">
        <f>IFERROR(IF(A34="","",IF(AC34="","Review Needed",IF(TODAY()-AC34&gt;Dashboard!$B$7,"Review Needed","Current"))),"Review Needed")</f>
        <v/>
      </c>
      <c r="AE34" s="20">
        <f>IFERROR(IF(A34="","",MAXIFS('Contact Log'!$D$2:$D$301,'Contact Log'!$B$2:$B$301,A34)),"")</f>
        <v/>
      </c>
      <c r="AF34" s="19">
        <f>IFERROR(IF(A34="","",IF(AE34="","No Activity Logged",IF(TODAY()-AE34&gt;Dashboard!$B$7,"Stale","Recent"))),"No Activity Logged")</f>
        <v/>
      </c>
      <c r="AG34" s="22" t="n"/>
      <c r="AH34" s="25" t="n"/>
    </row>
    <row r="35">
      <c r="A35" s="22" t="n"/>
      <c r="B35" s="22" t="n"/>
      <c r="C35" s="22" t="n"/>
      <c r="D35" s="22" t="n"/>
      <c r="E35" s="22" t="n"/>
      <c r="F35" s="22" t="n"/>
      <c r="G35" s="22" t="n"/>
      <c r="H35" s="22" t="n"/>
      <c r="I35" s="22" t="n"/>
      <c r="J35" s="22" t="n"/>
      <c r="K35" s="22" t="n"/>
      <c r="L35" s="22" t="n"/>
      <c r="M35" s="22" t="n"/>
      <c r="N35" s="22" t="n"/>
      <c r="O35" s="22" t="n"/>
      <c r="P35" s="22" t="n"/>
      <c r="Q35" s="22" t="n"/>
      <c r="R35" s="22" t="n"/>
      <c r="S35" s="22" t="n"/>
      <c r="T35" s="22" t="n"/>
      <c r="U35" s="22" t="n"/>
      <c r="V35" s="22" t="n"/>
      <c r="W35" s="33" t="n"/>
      <c r="X35" s="22" t="n"/>
      <c r="Y35" s="24" t="n"/>
      <c r="Z35" s="19">
        <f>IFERROR(IF(A35="","",IF(Y35="","Not Tracked",IF(Y35&lt;TODAY(),"Expired",IF(Y35&lt;=TODAY()+Dashboard!$B$5,"Expiring Soon","Current")))),"Check Date")</f>
        <v/>
      </c>
      <c r="AA35" s="24" t="n"/>
      <c r="AB35" s="19">
        <f>IFERROR(IF(A35="","",IF(AA35="","Not Tracked",IF(AA35&lt;TODAY(),"Past Renewal Date",IF(AA35&lt;=TODAY()+Dashboard!$B$6,"Renewing Soon","Current")))),"Check Date")</f>
        <v/>
      </c>
      <c r="AC35" s="24" t="n"/>
      <c r="AD35" s="19">
        <f>IFERROR(IF(A35="","",IF(AC35="","Review Needed",IF(TODAY()-AC35&gt;Dashboard!$B$7,"Review Needed","Current"))),"Review Needed")</f>
        <v/>
      </c>
      <c r="AE35" s="20">
        <f>IFERROR(IF(A35="","",MAXIFS('Contact Log'!$D$2:$D$301,'Contact Log'!$B$2:$B$301,A35)),"")</f>
        <v/>
      </c>
      <c r="AF35" s="19">
        <f>IFERROR(IF(A35="","",IF(AE35="","No Activity Logged",IF(TODAY()-AE35&gt;Dashboard!$B$7,"Stale","Recent"))),"No Activity Logged")</f>
        <v/>
      </c>
      <c r="AG35" s="22" t="n"/>
      <c r="AH35" s="25" t="n"/>
    </row>
    <row r="36">
      <c r="A36" s="22" t="n"/>
      <c r="B36" s="22" t="n"/>
      <c r="C36" s="22" t="n"/>
      <c r="D36" s="22" t="n"/>
      <c r="E36" s="22" t="n"/>
      <c r="F36" s="22" t="n"/>
      <c r="G36" s="22" t="n"/>
      <c r="H36" s="22" t="n"/>
      <c r="I36" s="22" t="n"/>
      <c r="J36" s="22" t="n"/>
      <c r="K36" s="22" t="n"/>
      <c r="L36" s="22" t="n"/>
      <c r="M36" s="22" t="n"/>
      <c r="N36" s="22" t="n"/>
      <c r="O36" s="22" t="n"/>
      <c r="P36" s="22" t="n"/>
      <c r="Q36" s="22" t="n"/>
      <c r="R36" s="22" t="n"/>
      <c r="S36" s="22" t="n"/>
      <c r="T36" s="22" t="n"/>
      <c r="U36" s="22" t="n"/>
      <c r="V36" s="22" t="n"/>
      <c r="W36" s="33" t="n"/>
      <c r="X36" s="22" t="n"/>
      <c r="Y36" s="24" t="n"/>
      <c r="Z36" s="19">
        <f>IFERROR(IF(A36="","",IF(Y36="","Not Tracked",IF(Y36&lt;TODAY(),"Expired",IF(Y36&lt;=TODAY()+Dashboard!$B$5,"Expiring Soon","Current")))),"Check Date")</f>
        <v/>
      </c>
      <c r="AA36" s="24" t="n"/>
      <c r="AB36" s="19">
        <f>IFERROR(IF(A36="","",IF(AA36="","Not Tracked",IF(AA36&lt;TODAY(),"Past Renewal Date",IF(AA36&lt;=TODAY()+Dashboard!$B$6,"Renewing Soon","Current")))),"Check Date")</f>
        <v/>
      </c>
      <c r="AC36" s="24" t="n"/>
      <c r="AD36" s="19">
        <f>IFERROR(IF(A36="","",IF(AC36="","Review Needed",IF(TODAY()-AC36&gt;Dashboard!$B$7,"Review Needed","Current"))),"Review Needed")</f>
        <v/>
      </c>
      <c r="AE36" s="20">
        <f>IFERROR(IF(A36="","",MAXIFS('Contact Log'!$D$2:$D$301,'Contact Log'!$B$2:$B$301,A36)),"")</f>
        <v/>
      </c>
      <c r="AF36" s="19">
        <f>IFERROR(IF(A36="","",IF(AE36="","No Activity Logged",IF(TODAY()-AE36&gt;Dashboard!$B$7,"Stale","Recent"))),"No Activity Logged")</f>
        <v/>
      </c>
      <c r="AG36" s="22" t="n"/>
      <c r="AH36" s="25" t="n"/>
    </row>
    <row r="37">
      <c r="A37" s="22" t="n"/>
      <c r="B37" s="22" t="n"/>
      <c r="C37" s="22" t="n"/>
      <c r="D37" s="22" t="n"/>
      <c r="E37" s="22" t="n"/>
      <c r="F37" s="22" t="n"/>
      <c r="G37" s="22" t="n"/>
      <c r="H37" s="22" t="n"/>
      <c r="I37" s="22" t="n"/>
      <c r="J37" s="22" t="n"/>
      <c r="K37" s="22" t="n"/>
      <c r="L37" s="22" t="n"/>
      <c r="M37" s="22" t="n"/>
      <c r="N37" s="22" t="n"/>
      <c r="O37" s="22" t="n"/>
      <c r="P37" s="22" t="n"/>
      <c r="Q37" s="22" t="n"/>
      <c r="R37" s="22" t="n"/>
      <c r="S37" s="22" t="n"/>
      <c r="T37" s="22" t="n"/>
      <c r="U37" s="22" t="n"/>
      <c r="V37" s="22" t="n"/>
      <c r="W37" s="33" t="n"/>
      <c r="X37" s="22" t="n"/>
      <c r="Y37" s="24" t="n"/>
      <c r="Z37" s="19">
        <f>IFERROR(IF(A37="","",IF(Y37="","Not Tracked",IF(Y37&lt;TODAY(),"Expired",IF(Y37&lt;=TODAY()+Dashboard!$B$5,"Expiring Soon","Current")))),"Check Date")</f>
        <v/>
      </c>
      <c r="AA37" s="24" t="n"/>
      <c r="AB37" s="19">
        <f>IFERROR(IF(A37="","",IF(AA37="","Not Tracked",IF(AA37&lt;TODAY(),"Past Renewal Date",IF(AA37&lt;=TODAY()+Dashboard!$B$6,"Renewing Soon","Current")))),"Check Date")</f>
        <v/>
      </c>
      <c r="AC37" s="24" t="n"/>
      <c r="AD37" s="19">
        <f>IFERROR(IF(A37="","",IF(AC37="","Review Needed",IF(TODAY()-AC37&gt;Dashboard!$B$7,"Review Needed","Current"))),"Review Needed")</f>
        <v/>
      </c>
      <c r="AE37" s="20">
        <f>IFERROR(IF(A37="","",MAXIFS('Contact Log'!$D$2:$D$301,'Contact Log'!$B$2:$B$301,A37)),"")</f>
        <v/>
      </c>
      <c r="AF37" s="19">
        <f>IFERROR(IF(A37="","",IF(AE37="","No Activity Logged",IF(TODAY()-AE37&gt;Dashboard!$B$7,"Stale","Recent"))),"No Activity Logged")</f>
        <v/>
      </c>
      <c r="AG37" s="22" t="n"/>
      <c r="AH37" s="25" t="n"/>
    </row>
    <row r="38">
      <c r="A38" s="22" t="n"/>
      <c r="B38" s="22" t="n"/>
      <c r="C38" s="22" t="n"/>
      <c r="D38" s="22" t="n"/>
      <c r="E38" s="22" t="n"/>
      <c r="F38" s="22" t="n"/>
      <c r="G38" s="22" t="n"/>
      <c r="H38" s="22" t="n"/>
      <c r="I38" s="22" t="n"/>
      <c r="J38" s="22" t="n"/>
      <c r="K38" s="22" t="n"/>
      <c r="L38" s="22" t="n"/>
      <c r="M38" s="22" t="n"/>
      <c r="N38" s="22" t="n"/>
      <c r="O38" s="22" t="n"/>
      <c r="P38" s="22" t="n"/>
      <c r="Q38" s="22" t="n"/>
      <c r="R38" s="22" t="n"/>
      <c r="S38" s="22" t="n"/>
      <c r="T38" s="22" t="n"/>
      <c r="U38" s="22" t="n"/>
      <c r="V38" s="22" t="n"/>
      <c r="W38" s="33" t="n"/>
      <c r="X38" s="22" t="n"/>
      <c r="Y38" s="24" t="n"/>
      <c r="Z38" s="19">
        <f>IFERROR(IF(A38="","",IF(Y38="","Not Tracked",IF(Y38&lt;TODAY(),"Expired",IF(Y38&lt;=TODAY()+Dashboard!$B$5,"Expiring Soon","Current")))),"Check Date")</f>
        <v/>
      </c>
      <c r="AA38" s="24" t="n"/>
      <c r="AB38" s="19">
        <f>IFERROR(IF(A38="","",IF(AA38="","Not Tracked",IF(AA38&lt;TODAY(),"Past Renewal Date",IF(AA38&lt;=TODAY()+Dashboard!$B$6,"Renewing Soon","Current")))),"Check Date")</f>
        <v/>
      </c>
      <c r="AC38" s="24" t="n"/>
      <c r="AD38" s="19">
        <f>IFERROR(IF(A38="","",IF(AC38="","Review Needed",IF(TODAY()-AC38&gt;Dashboard!$B$7,"Review Needed","Current"))),"Review Needed")</f>
        <v/>
      </c>
      <c r="AE38" s="20">
        <f>IFERROR(IF(A38="","",MAXIFS('Contact Log'!$D$2:$D$301,'Contact Log'!$B$2:$B$301,A38)),"")</f>
        <v/>
      </c>
      <c r="AF38" s="19">
        <f>IFERROR(IF(A38="","",IF(AE38="","No Activity Logged",IF(TODAY()-AE38&gt;Dashboard!$B$7,"Stale","Recent"))),"No Activity Logged")</f>
        <v/>
      </c>
      <c r="AG38" s="22" t="n"/>
      <c r="AH38" s="25" t="n"/>
    </row>
    <row r="39">
      <c r="A39" s="22" t="n"/>
      <c r="B39" s="22" t="n"/>
      <c r="C39" s="22" t="n"/>
      <c r="D39" s="22" t="n"/>
      <c r="E39" s="22" t="n"/>
      <c r="F39" s="22" t="n"/>
      <c r="G39" s="22" t="n"/>
      <c r="H39" s="22" t="n"/>
      <c r="I39" s="22" t="n"/>
      <c r="J39" s="22" t="n"/>
      <c r="K39" s="22" t="n"/>
      <c r="L39" s="22" t="n"/>
      <c r="M39" s="22" t="n"/>
      <c r="N39" s="22" t="n"/>
      <c r="O39" s="22" t="n"/>
      <c r="P39" s="22" t="n"/>
      <c r="Q39" s="22" t="n"/>
      <c r="R39" s="22" t="n"/>
      <c r="S39" s="22" t="n"/>
      <c r="T39" s="22" t="n"/>
      <c r="U39" s="22" t="n"/>
      <c r="V39" s="22" t="n"/>
      <c r="W39" s="33" t="n"/>
      <c r="X39" s="22" t="n"/>
      <c r="Y39" s="24" t="n"/>
      <c r="Z39" s="19">
        <f>IFERROR(IF(A39="","",IF(Y39="","Not Tracked",IF(Y39&lt;TODAY(),"Expired",IF(Y39&lt;=TODAY()+Dashboard!$B$5,"Expiring Soon","Current")))),"Check Date")</f>
        <v/>
      </c>
      <c r="AA39" s="24" t="n"/>
      <c r="AB39" s="19">
        <f>IFERROR(IF(A39="","",IF(AA39="","Not Tracked",IF(AA39&lt;TODAY(),"Past Renewal Date",IF(AA39&lt;=TODAY()+Dashboard!$B$6,"Renewing Soon","Current")))),"Check Date")</f>
        <v/>
      </c>
      <c r="AC39" s="24" t="n"/>
      <c r="AD39" s="19">
        <f>IFERROR(IF(A39="","",IF(AC39="","Review Needed",IF(TODAY()-AC39&gt;Dashboard!$B$7,"Review Needed","Current"))),"Review Needed")</f>
        <v/>
      </c>
      <c r="AE39" s="20">
        <f>IFERROR(IF(A39="","",MAXIFS('Contact Log'!$D$2:$D$301,'Contact Log'!$B$2:$B$301,A39)),"")</f>
        <v/>
      </c>
      <c r="AF39" s="19">
        <f>IFERROR(IF(A39="","",IF(AE39="","No Activity Logged",IF(TODAY()-AE39&gt;Dashboard!$B$7,"Stale","Recent"))),"No Activity Logged")</f>
        <v/>
      </c>
      <c r="AG39" s="22" t="n"/>
      <c r="AH39" s="25" t="n"/>
    </row>
    <row r="40">
      <c r="A40" s="22" t="n"/>
      <c r="B40" s="22" t="n"/>
      <c r="C40" s="22" t="n"/>
      <c r="D40" s="22" t="n"/>
      <c r="E40" s="22" t="n"/>
      <c r="F40" s="22" t="n"/>
      <c r="G40" s="22" t="n"/>
      <c r="H40" s="22" t="n"/>
      <c r="I40" s="22" t="n"/>
      <c r="J40" s="22" t="n"/>
      <c r="K40" s="22" t="n"/>
      <c r="L40" s="22" t="n"/>
      <c r="M40" s="22" t="n"/>
      <c r="N40" s="22" t="n"/>
      <c r="O40" s="22" t="n"/>
      <c r="P40" s="22" t="n"/>
      <c r="Q40" s="22" t="n"/>
      <c r="R40" s="22" t="n"/>
      <c r="S40" s="22" t="n"/>
      <c r="T40" s="22" t="n"/>
      <c r="U40" s="22" t="n"/>
      <c r="V40" s="22" t="n"/>
      <c r="W40" s="33" t="n"/>
      <c r="X40" s="22" t="n"/>
      <c r="Y40" s="24" t="n"/>
      <c r="Z40" s="19">
        <f>IFERROR(IF(A40="","",IF(Y40="","Not Tracked",IF(Y40&lt;TODAY(),"Expired",IF(Y40&lt;=TODAY()+Dashboard!$B$5,"Expiring Soon","Current")))),"Check Date")</f>
        <v/>
      </c>
      <c r="AA40" s="24" t="n"/>
      <c r="AB40" s="19">
        <f>IFERROR(IF(A40="","",IF(AA40="","Not Tracked",IF(AA40&lt;TODAY(),"Past Renewal Date",IF(AA40&lt;=TODAY()+Dashboard!$B$6,"Renewing Soon","Current")))),"Check Date")</f>
        <v/>
      </c>
      <c r="AC40" s="24" t="n"/>
      <c r="AD40" s="19">
        <f>IFERROR(IF(A40="","",IF(AC40="","Review Needed",IF(TODAY()-AC40&gt;Dashboard!$B$7,"Review Needed","Current"))),"Review Needed")</f>
        <v/>
      </c>
      <c r="AE40" s="20">
        <f>IFERROR(IF(A40="","",MAXIFS('Contact Log'!$D$2:$D$301,'Contact Log'!$B$2:$B$301,A40)),"")</f>
        <v/>
      </c>
      <c r="AF40" s="19">
        <f>IFERROR(IF(A40="","",IF(AE40="","No Activity Logged",IF(TODAY()-AE40&gt;Dashboard!$B$7,"Stale","Recent"))),"No Activity Logged")</f>
        <v/>
      </c>
      <c r="AG40" s="22" t="n"/>
      <c r="AH40" s="25" t="n"/>
    </row>
    <row r="41">
      <c r="A41" s="22" t="n"/>
      <c r="B41" s="22" t="n"/>
      <c r="C41" s="22" t="n"/>
      <c r="D41" s="22" t="n"/>
      <c r="E41" s="22" t="n"/>
      <c r="F41" s="22" t="n"/>
      <c r="G41" s="22" t="n"/>
      <c r="H41" s="22" t="n"/>
      <c r="I41" s="22" t="n"/>
      <c r="J41" s="22" t="n"/>
      <c r="K41" s="22" t="n"/>
      <c r="L41" s="22" t="n"/>
      <c r="M41" s="22" t="n"/>
      <c r="N41" s="22" t="n"/>
      <c r="O41" s="22" t="n"/>
      <c r="P41" s="22" t="n"/>
      <c r="Q41" s="22" t="n"/>
      <c r="R41" s="22" t="n"/>
      <c r="S41" s="22" t="n"/>
      <c r="T41" s="22" t="n"/>
      <c r="U41" s="22" t="n"/>
      <c r="V41" s="22" t="n"/>
      <c r="W41" s="33" t="n"/>
      <c r="X41" s="22" t="n"/>
      <c r="Y41" s="24" t="n"/>
      <c r="Z41" s="19">
        <f>IFERROR(IF(A41="","",IF(Y41="","Not Tracked",IF(Y41&lt;TODAY(),"Expired",IF(Y41&lt;=TODAY()+Dashboard!$B$5,"Expiring Soon","Current")))),"Check Date")</f>
        <v/>
      </c>
      <c r="AA41" s="24" t="n"/>
      <c r="AB41" s="19">
        <f>IFERROR(IF(A41="","",IF(AA41="","Not Tracked",IF(AA41&lt;TODAY(),"Past Renewal Date",IF(AA41&lt;=TODAY()+Dashboard!$B$6,"Renewing Soon","Current")))),"Check Date")</f>
        <v/>
      </c>
      <c r="AC41" s="24" t="n"/>
      <c r="AD41" s="19">
        <f>IFERROR(IF(A41="","",IF(AC41="","Review Needed",IF(TODAY()-AC41&gt;Dashboard!$B$7,"Review Needed","Current"))),"Review Needed")</f>
        <v/>
      </c>
      <c r="AE41" s="20">
        <f>IFERROR(IF(A41="","",MAXIFS('Contact Log'!$D$2:$D$301,'Contact Log'!$B$2:$B$301,A41)),"")</f>
        <v/>
      </c>
      <c r="AF41" s="19">
        <f>IFERROR(IF(A41="","",IF(AE41="","No Activity Logged",IF(TODAY()-AE41&gt;Dashboard!$B$7,"Stale","Recent"))),"No Activity Logged")</f>
        <v/>
      </c>
      <c r="AG41" s="22" t="n"/>
      <c r="AH41" s="25" t="n"/>
    </row>
    <row r="42">
      <c r="A42" s="22" t="n"/>
      <c r="B42" s="22" t="n"/>
      <c r="C42" s="22" t="n"/>
      <c r="D42" s="22" t="n"/>
      <c r="E42" s="22" t="n"/>
      <c r="F42" s="22" t="n"/>
      <c r="G42" s="22" t="n"/>
      <c r="H42" s="22" t="n"/>
      <c r="I42" s="22" t="n"/>
      <c r="J42" s="22" t="n"/>
      <c r="K42" s="22" t="n"/>
      <c r="L42" s="22" t="n"/>
      <c r="M42" s="22" t="n"/>
      <c r="N42" s="22" t="n"/>
      <c r="O42" s="22" t="n"/>
      <c r="P42" s="22" t="n"/>
      <c r="Q42" s="22" t="n"/>
      <c r="R42" s="22" t="n"/>
      <c r="S42" s="22" t="n"/>
      <c r="T42" s="22" t="n"/>
      <c r="U42" s="22" t="n"/>
      <c r="V42" s="22" t="n"/>
      <c r="W42" s="33" t="n"/>
      <c r="X42" s="22" t="n"/>
      <c r="Y42" s="24" t="n"/>
      <c r="Z42" s="19">
        <f>IFERROR(IF(A42="","",IF(Y42="","Not Tracked",IF(Y42&lt;TODAY(),"Expired",IF(Y42&lt;=TODAY()+Dashboard!$B$5,"Expiring Soon","Current")))),"Check Date")</f>
        <v/>
      </c>
      <c r="AA42" s="24" t="n"/>
      <c r="AB42" s="19">
        <f>IFERROR(IF(A42="","",IF(AA42="","Not Tracked",IF(AA42&lt;TODAY(),"Past Renewal Date",IF(AA42&lt;=TODAY()+Dashboard!$B$6,"Renewing Soon","Current")))),"Check Date")</f>
        <v/>
      </c>
      <c r="AC42" s="24" t="n"/>
      <c r="AD42" s="19">
        <f>IFERROR(IF(A42="","",IF(AC42="","Review Needed",IF(TODAY()-AC42&gt;Dashboard!$B$7,"Review Needed","Current"))),"Review Needed")</f>
        <v/>
      </c>
      <c r="AE42" s="20">
        <f>IFERROR(IF(A42="","",MAXIFS('Contact Log'!$D$2:$D$301,'Contact Log'!$B$2:$B$301,A42)),"")</f>
        <v/>
      </c>
      <c r="AF42" s="19">
        <f>IFERROR(IF(A42="","",IF(AE42="","No Activity Logged",IF(TODAY()-AE42&gt;Dashboard!$B$7,"Stale","Recent"))),"No Activity Logged")</f>
        <v/>
      </c>
      <c r="AG42" s="22" t="n"/>
      <c r="AH42" s="25" t="n"/>
    </row>
    <row r="43">
      <c r="A43" s="22" t="n"/>
      <c r="B43" s="22" t="n"/>
      <c r="C43" s="22" t="n"/>
      <c r="D43" s="22" t="n"/>
      <c r="E43" s="22" t="n"/>
      <c r="F43" s="22" t="n"/>
      <c r="G43" s="22" t="n"/>
      <c r="H43" s="22" t="n"/>
      <c r="I43" s="22" t="n"/>
      <c r="J43" s="22" t="n"/>
      <c r="K43" s="22" t="n"/>
      <c r="L43" s="22" t="n"/>
      <c r="M43" s="22" t="n"/>
      <c r="N43" s="22" t="n"/>
      <c r="O43" s="22" t="n"/>
      <c r="P43" s="22" t="n"/>
      <c r="Q43" s="22" t="n"/>
      <c r="R43" s="22" t="n"/>
      <c r="S43" s="22" t="n"/>
      <c r="T43" s="22" t="n"/>
      <c r="U43" s="22" t="n"/>
      <c r="V43" s="22" t="n"/>
      <c r="W43" s="33" t="n"/>
      <c r="X43" s="22" t="n"/>
      <c r="Y43" s="24" t="n"/>
      <c r="Z43" s="19">
        <f>IFERROR(IF(A43="","",IF(Y43="","Not Tracked",IF(Y43&lt;TODAY(),"Expired",IF(Y43&lt;=TODAY()+Dashboard!$B$5,"Expiring Soon","Current")))),"Check Date")</f>
        <v/>
      </c>
      <c r="AA43" s="24" t="n"/>
      <c r="AB43" s="19">
        <f>IFERROR(IF(A43="","",IF(AA43="","Not Tracked",IF(AA43&lt;TODAY(),"Past Renewal Date",IF(AA43&lt;=TODAY()+Dashboard!$B$6,"Renewing Soon","Current")))),"Check Date")</f>
        <v/>
      </c>
      <c r="AC43" s="24" t="n"/>
      <c r="AD43" s="19">
        <f>IFERROR(IF(A43="","",IF(AC43="","Review Needed",IF(TODAY()-AC43&gt;Dashboard!$B$7,"Review Needed","Current"))),"Review Needed")</f>
        <v/>
      </c>
      <c r="AE43" s="20">
        <f>IFERROR(IF(A43="","",MAXIFS('Contact Log'!$D$2:$D$301,'Contact Log'!$B$2:$B$301,A43)),"")</f>
        <v/>
      </c>
      <c r="AF43" s="19">
        <f>IFERROR(IF(A43="","",IF(AE43="","No Activity Logged",IF(TODAY()-AE43&gt;Dashboard!$B$7,"Stale","Recent"))),"No Activity Logged")</f>
        <v/>
      </c>
      <c r="AG43" s="22" t="n"/>
      <c r="AH43" s="25" t="n"/>
    </row>
    <row r="44">
      <c r="A44" s="22" t="n"/>
      <c r="B44" s="22" t="n"/>
      <c r="C44" s="22" t="n"/>
      <c r="D44" s="22" t="n"/>
      <c r="E44" s="22" t="n"/>
      <c r="F44" s="22" t="n"/>
      <c r="G44" s="22" t="n"/>
      <c r="H44" s="22" t="n"/>
      <c r="I44" s="22" t="n"/>
      <c r="J44" s="22" t="n"/>
      <c r="K44" s="22" t="n"/>
      <c r="L44" s="22" t="n"/>
      <c r="M44" s="22" t="n"/>
      <c r="N44" s="22" t="n"/>
      <c r="O44" s="22" t="n"/>
      <c r="P44" s="22" t="n"/>
      <c r="Q44" s="22" t="n"/>
      <c r="R44" s="22" t="n"/>
      <c r="S44" s="22" t="n"/>
      <c r="T44" s="22" t="n"/>
      <c r="U44" s="22" t="n"/>
      <c r="V44" s="22" t="n"/>
      <c r="W44" s="33" t="n"/>
      <c r="X44" s="22" t="n"/>
      <c r="Y44" s="24" t="n"/>
      <c r="Z44" s="19">
        <f>IFERROR(IF(A44="","",IF(Y44="","Not Tracked",IF(Y44&lt;TODAY(),"Expired",IF(Y44&lt;=TODAY()+Dashboard!$B$5,"Expiring Soon","Current")))),"Check Date")</f>
        <v/>
      </c>
      <c r="AA44" s="24" t="n"/>
      <c r="AB44" s="19">
        <f>IFERROR(IF(A44="","",IF(AA44="","Not Tracked",IF(AA44&lt;TODAY(),"Past Renewal Date",IF(AA44&lt;=TODAY()+Dashboard!$B$6,"Renewing Soon","Current")))),"Check Date")</f>
        <v/>
      </c>
      <c r="AC44" s="24" t="n"/>
      <c r="AD44" s="19">
        <f>IFERROR(IF(A44="","",IF(AC44="","Review Needed",IF(TODAY()-AC44&gt;Dashboard!$B$7,"Review Needed","Current"))),"Review Needed")</f>
        <v/>
      </c>
      <c r="AE44" s="20">
        <f>IFERROR(IF(A44="","",MAXIFS('Contact Log'!$D$2:$D$301,'Contact Log'!$B$2:$B$301,A44)),"")</f>
        <v/>
      </c>
      <c r="AF44" s="19">
        <f>IFERROR(IF(A44="","",IF(AE44="","No Activity Logged",IF(TODAY()-AE44&gt;Dashboard!$B$7,"Stale","Recent"))),"No Activity Logged")</f>
        <v/>
      </c>
      <c r="AG44" s="22" t="n"/>
      <c r="AH44" s="25" t="n"/>
    </row>
    <row r="45">
      <c r="A45" s="22" t="n"/>
      <c r="B45" s="22" t="n"/>
      <c r="C45" s="22" t="n"/>
      <c r="D45" s="22" t="n"/>
      <c r="E45" s="22" t="n"/>
      <c r="F45" s="22" t="n"/>
      <c r="G45" s="22" t="n"/>
      <c r="H45" s="22" t="n"/>
      <c r="I45" s="22" t="n"/>
      <c r="J45" s="22" t="n"/>
      <c r="K45" s="22" t="n"/>
      <c r="L45" s="22" t="n"/>
      <c r="M45" s="22" t="n"/>
      <c r="N45" s="22" t="n"/>
      <c r="O45" s="22" t="n"/>
      <c r="P45" s="22" t="n"/>
      <c r="Q45" s="22" t="n"/>
      <c r="R45" s="22" t="n"/>
      <c r="S45" s="22" t="n"/>
      <c r="T45" s="22" t="n"/>
      <c r="U45" s="22" t="n"/>
      <c r="V45" s="22" t="n"/>
      <c r="W45" s="33" t="n"/>
      <c r="X45" s="22" t="n"/>
      <c r="Y45" s="24" t="n"/>
      <c r="Z45" s="19">
        <f>IFERROR(IF(A45="","",IF(Y45="","Not Tracked",IF(Y45&lt;TODAY(),"Expired",IF(Y45&lt;=TODAY()+Dashboard!$B$5,"Expiring Soon","Current")))),"Check Date")</f>
        <v/>
      </c>
      <c r="AA45" s="24" t="n"/>
      <c r="AB45" s="19">
        <f>IFERROR(IF(A45="","",IF(AA45="","Not Tracked",IF(AA45&lt;TODAY(),"Past Renewal Date",IF(AA45&lt;=TODAY()+Dashboard!$B$6,"Renewing Soon","Current")))),"Check Date")</f>
        <v/>
      </c>
      <c r="AC45" s="24" t="n"/>
      <c r="AD45" s="19">
        <f>IFERROR(IF(A45="","",IF(AC45="","Review Needed",IF(TODAY()-AC45&gt;Dashboard!$B$7,"Review Needed","Current"))),"Review Needed")</f>
        <v/>
      </c>
      <c r="AE45" s="20">
        <f>IFERROR(IF(A45="","",MAXIFS('Contact Log'!$D$2:$D$301,'Contact Log'!$B$2:$B$301,A45)),"")</f>
        <v/>
      </c>
      <c r="AF45" s="19">
        <f>IFERROR(IF(A45="","",IF(AE45="","No Activity Logged",IF(TODAY()-AE45&gt;Dashboard!$B$7,"Stale","Recent"))),"No Activity Logged")</f>
        <v/>
      </c>
      <c r="AG45" s="22" t="n"/>
      <c r="AH45" s="25" t="n"/>
    </row>
    <row r="46">
      <c r="A46" s="22" t="n"/>
      <c r="B46" s="22" t="n"/>
      <c r="C46" s="22" t="n"/>
      <c r="D46" s="22" t="n"/>
      <c r="E46" s="22" t="n"/>
      <c r="F46" s="22" t="n"/>
      <c r="G46" s="22" t="n"/>
      <c r="H46" s="22" t="n"/>
      <c r="I46" s="22" t="n"/>
      <c r="J46" s="22" t="n"/>
      <c r="K46" s="22" t="n"/>
      <c r="L46" s="22" t="n"/>
      <c r="M46" s="22" t="n"/>
      <c r="N46" s="22" t="n"/>
      <c r="O46" s="22" t="n"/>
      <c r="P46" s="22" t="n"/>
      <c r="Q46" s="22" t="n"/>
      <c r="R46" s="22" t="n"/>
      <c r="S46" s="22" t="n"/>
      <c r="T46" s="22" t="n"/>
      <c r="U46" s="22" t="n"/>
      <c r="V46" s="22" t="n"/>
      <c r="W46" s="33" t="n"/>
      <c r="X46" s="22" t="n"/>
      <c r="Y46" s="24" t="n"/>
      <c r="Z46" s="19">
        <f>IFERROR(IF(A46="","",IF(Y46="","Not Tracked",IF(Y46&lt;TODAY(),"Expired",IF(Y46&lt;=TODAY()+Dashboard!$B$5,"Expiring Soon","Current")))),"Check Date")</f>
        <v/>
      </c>
      <c r="AA46" s="24" t="n"/>
      <c r="AB46" s="19">
        <f>IFERROR(IF(A46="","",IF(AA46="","Not Tracked",IF(AA46&lt;TODAY(),"Past Renewal Date",IF(AA46&lt;=TODAY()+Dashboard!$B$6,"Renewing Soon","Current")))),"Check Date")</f>
        <v/>
      </c>
      <c r="AC46" s="24" t="n"/>
      <c r="AD46" s="19">
        <f>IFERROR(IF(A46="","",IF(AC46="","Review Needed",IF(TODAY()-AC46&gt;Dashboard!$B$7,"Review Needed","Current"))),"Review Needed")</f>
        <v/>
      </c>
      <c r="AE46" s="20">
        <f>IFERROR(IF(A46="","",MAXIFS('Contact Log'!$D$2:$D$301,'Contact Log'!$B$2:$B$301,A46)),"")</f>
        <v/>
      </c>
      <c r="AF46" s="19">
        <f>IFERROR(IF(A46="","",IF(AE46="","No Activity Logged",IF(TODAY()-AE46&gt;Dashboard!$B$7,"Stale","Recent"))),"No Activity Logged")</f>
        <v/>
      </c>
      <c r="AG46" s="22" t="n"/>
      <c r="AH46" s="25" t="n"/>
    </row>
    <row r="47">
      <c r="A47" s="22" t="n"/>
      <c r="B47" s="22" t="n"/>
      <c r="C47" s="22" t="n"/>
      <c r="D47" s="22" t="n"/>
      <c r="E47" s="22" t="n"/>
      <c r="F47" s="22" t="n"/>
      <c r="G47" s="22" t="n"/>
      <c r="H47" s="22" t="n"/>
      <c r="I47" s="22" t="n"/>
      <c r="J47" s="22" t="n"/>
      <c r="K47" s="22" t="n"/>
      <c r="L47" s="22" t="n"/>
      <c r="M47" s="22" t="n"/>
      <c r="N47" s="22" t="n"/>
      <c r="O47" s="22" t="n"/>
      <c r="P47" s="22" t="n"/>
      <c r="Q47" s="22" t="n"/>
      <c r="R47" s="22" t="n"/>
      <c r="S47" s="22" t="n"/>
      <c r="T47" s="22" t="n"/>
      <c r="U47" s="22" t="n"/>
      <c r="V47" s="22" t="n"/>
      <c r="W47" s="33" t="n"/>
      <c r="X47" s="22" t="n"/>
      <c r="Y47" s="24" t="n"/>
      <c r="Z47" s="19">
        <f>IFERROR(IF(A47="","",IF(Y47="","Not Tracked",IF(Y47&lt;TODAY(),"Expired",IF(Y47&lt;=TODAY()+Dashboard!$B$5,"Expiring Soon","Current")))),"Check Date")</f>
        <v/>
      </c>
      <c r="AA47" s="24" t="n"/>
      <c r="AB47" s="19">
        <f>IFERROR(IF(A47="","",IF(AA47="","Not Tracked",IF(AA47&lt;TODAY(),"Past Renewal Date",IF(AA47&lt;=TODAY()+Dashboard!$B$6,"Renewing Soon","Current")))),"Check Date")</f>
        <v/>
      </c>
      <c r="AC47" s="24" t="n"/>
      <c r="AD47" s="19">
        <f>IFERROR(IF(A47="","",IF(AC47="","Review Needed",IF(TODAY()-AC47&gt;Dashboard!$B$7,"Review Needed","Current"))),"Review Needed")</f>
        <v/>
      </c>
      <c r="AE47" s="20">
        <f>IFERROR(IF(A47="","",MAXIFS('Contact Log'!$D$2:$D$301,'Contact Log'!$B$2:$B$301,A47)),"")</f>
        <v/>
      </c>
      <c r="AF47" s="19">
        <f>IFERROR(IF(A47="","",IF(AE47="","No Activity Logged",IF(TODAY()-AE47&gt;Dashboard!$B$7,"Stale","Recent"))),"No Activity Logged")</f>
        <v/>
      </c>
      <c r="AG47" s="22" t="n"/>
      <c r="AH47" s="25" t="n"/>
    </row>
    <row r="48">
      <c r="A48" s="22" t="n"/>
      <c r="B48" s="22" t="n"/>
      <c r="C48" s="22" t="n"/>
      <c r="D48" s="22" t="n"/>
      <c r="E48" s="22" t="n"/>
      <c r="F48" s="22" t="n"/>
      <c r="G48" s="22" t="n"/>
      <c r="H48" s="22" t="n"/>
      <c r="I48" s="22" t="n"/>
      <c r="J48" s="22" t="n"/>
      <c r="K48" s="22" t="n"/>
      <c r="L48" s="22" t="n"/>
      <c r="M48" s="22" t="n"/>
      <c r="N48" s="22" t="n"/>
      <c r="O48" s="22" t="n"/>
      <c r="P48" s="22" t="n"/>
      <c r="Q48" s="22" t="n"/>
      <c r="R48" s="22" t="n"/>
      <c r="S48" s="22" t="n"/>
      <c r="T48" s="22" t="n"/>
      <c r="U48" s="22" t="n"/>
      <c r="V48" s="22" t="n"/>
      <c r="W48" s="33" t="n"/>
      <c r="X48" s="22" t="n"/>
      <c r="Y48" s="24" t="n"/>
      <c r="Z48" s="19">
        <f>IFERROR(IF(A48="","",IF(Y48="","Not Tracked",IF(Y48&lt;TODAY(),"Expired",IF(Y48&lt;=TODAY()+Dashboard!$B$5,"Expiring Soon","Current")))),"Check Date")</f>
        <v/>
      </c>
      <c r="AA48" s="24" t="n"/>
      <c r="AB48" s="19">
        <f>IFERROR(IF(A48="","",IF(AA48="","Not Tracked",IF(AA48&lt;TODAY(),"Past Renewal Date",IF(AA48&lt;=TODAY()+Dashboard!$B$6,"Renewing Soon","Current")))),"Check Date")</f>
        <v/>
      </c>
      <c r="AC48" s="24" t="n"/>
      <c r="AD48" s="19">
        <f>IFERROR(IF(A48="","",IF(AC48="","Review Needed",IF(TODAY()-AC48&gt;Dashboard!$B$7,"Review Needed","Current"))),"Review Needed")</f>
        <v/>
      </c>
      <c r="AE48" s="20">
        <f>IFERROR(IF(A48="","",MAXIFS('Contact Log'!$D$2:$D$301,'Contact Log'!$B$2:$B$301,A48)),"")</f>
        <v/>
      </c>
      <c r="AF48" s="19">
        <f>IFERROR(IF(A48="","",IF(AE48="","No Activity Logged",IF(TODAY()-AE48&gt;Dashboard!$B$7,"Stale","Recent"))),"No Activity Logged")</f>
        <v/>
      </c>
      <c r="AG48" s="22" t="n"/>
      <c r="AH48" s="25" t="n"/>
    </row>
    <row r="49">
      <c r="A49" s="22" t="n"/>
      <c r="B49" s="22" t="n"/>
      <c r="C49" s="22" t="n"/>
      <c r="D49" s="22" t="n"/>
      <c r="E49" s="22" t="n"/>
      <c r="F49" s="22" t="n"/>
      <c r="G49" s="22" t="n"/>
      <c r="H49" s="22" t="n"/>
      <c r="I49" s="22" t="n"/>
      <c r="J49" s="22" t="n"/>
      <c r="K49" s="22" t="n"/>
      <c r="L49" s="22" t="n"/>
      <c r="M49" s="22" t="n"/>
      <c r="N49" s="22" t="n"/>
      <c r="O49" s="22" t="n"/>
      <c r="P49" s="22" t="n"/>
      <c r="Q49" s="22" t="n"/>
      <c r="R49" s="22" t="n"/>
      <c r="S49" s="22" t="n"/>
      <c r="T49" s="22" t="n"/>
      <c r="U49" s="22" t="n"/>
      <c r="V49" s="22" t="n"/>
      <c r="W49" s="33" t="n"/>
      <c r="X49" s="22" t="n"/>
      <c r="Y49" s="24" t="n"/>
      <c r="Z49" s="19">
        <f>IFERROR(IF(A49="","",IF(Y49="","Not Tracked",IF(Y49&lt;TODAY(),"Expired",IF(Y49&lt;=TODAY()+Dashboard!$B$5,"Expiring Soon","Current")))),"Check Date")</f>
        <v/>
      </c>
      <c r="AA49" s="24" t="n"/>
      <c r="AB49" s="19">
        <f>IFERROR(IF(A49="","",IF(AA49="","Not Tracked",IF(AA49&lt;TODAY(),"Past Renewal Date",IF(AA49&lt;=TODAY()+Dashboard!$B$6,"Renewing Soon","Current")))),"Check Date")</f>
        <v/>
      </c>
      <c r="AC49" s="24" t="n"/>
      <c r="AD49" s="19">
        <f>IFERROR(IF(A49="","",IF(AC49="","Review Needed",IF(TODAY()-AC49&gt;Dashboard!$B$7,"Review Needed","Current"))),"Review Needed")</f>
        <v/>
      </c>
      <c r="AE49" s="20">
        <f>IFERROR(IF(A49="","",MAXIFS('Contact Log'!$D$2:$D$301,'Contact Log'!$B$2:$B$301,A49)),"")</f>
        <v/>
      </c>
      <c r="AF49" s="19">
        <f>IFERROR(IF(A49="","",IF(AE49="","No Activity Logged",IF(TODAY()-AE49&gt;Dashboard!$B$7,"Stale","Recent"))),"No Activity Logged")</f>
        <v/>
      </c>
      <c r="AG49" s="22" t="n"/>
      <c r="AH49" s="25" t="n"/>
    </row>
    <row r="50">
      <c r="A50" s="22" t="n"/>
      <c r="B50" s="22" t="n"/>
      <c r="C50" s="22" t="n"/>
      <c r="D50" s="22" t="n"/>
      <c r="E50" s="22" t="n"/>
      <c r="F50" s="22" t="n"/>
      <c r="G50" s="22" t="n"/>
      <c r="H50" s="22" t="n"/>
      <c r="I50" s="22" t="n"/>
      <c r="J50" s="22" t="n"/>
      <c r="K50" s="22" t="n"/>
      <c r="L50" s="22" t="n"/>
      <c r="M50" s="22" t="n"/>
      <c r="N50" s="22" t="n"/>
      <c r="O50" s="22" t="n"/>
      <c r="P50" s="22" t="n"/>
      <c r="Q50" s="22" t="n"/>
      <c r="R50" s="22" t="n"/>
      <c r="S50" s="22" t="n"/>
      <c r="T50" s="22" t="n"/>
      <c r="U50" s="22" t="n"/>
      <c r="V50" s="22" t="n"/>
      <c r="W50" s="33" t="n"/>
      <c r="X50" s="22" t="n"/>
      <c r="Y50" s="24" t="n"/>
      <c r="Z50" s="19">
        <f>IFERROR(IF(A50="","",IF(Y50="","Not Tracked",IF(Y50&lt;TODAY(),"Expired",IF(Y50&lt;=TODAY()+Dashboard!$B$5,"Expiring Soon","Current")))),"Check Date")</f>
        <v/>
      </c>
      <c r="AA50" s="24" t="n"/>
      <c r="AB50" s="19">
        <f>IFERROR(IF(A50="","",IF(AA50="","Not Tracked",IF(AA50&lt;TODAY(),"Past Renewal Date",IF(AA50&lt;=TODAY()+Dashboard!$B$6,"Renewing Soon","Current")))),"Check Date")</f>
        <v/>
      </c>
      <c r="AC50" s="24" t="n"/>
      <c r="AD50" s="19">
        <f>IFERROR(IF(A50="","",IF(AC50="","Review Needed",IF(TODAY()-AC50&gt;Dashboard!$B$7,"Review Needed","Current"))),"Review Needed")</f>
        <v/>
      </c>
      <c r="AE50" s="20">
        <f>IFERROR(IF(A50="","",MAXIFS('Contact Log'!$D$2:$D$301,'Contact Log'!$B$2:$B$301,A50)),"")</f>
        <v/>
      </c>
      <c r="AF50" s="19">
        <f>IFERROR(IF(A50="","",IF(AE50="","No Activity Logged",IF(TODAY()-AE50&gt;Dashboard!$B$7,"Stale","Recent"))),"No Activity Logged")</f>
        <v/>
      </c>
      <c r="AG50" s="22" t="n"/>
      <c r="AH50" s="25" t="n"/>
    </row>
    <row r="51">
      <c r="A51" s="22" t="n"/>
      <c r="B51" s="22" t="n"/>
      <c r="C51" s="22" t="n"/>
      <c r="D51" s="22" t="n"/>
      <c r="E51" s="22" t="n"/>
      <c r="F51" s="22" t="n"/>
      <c r="G51" s="22" t="n"/>
      <c r="H51" s="22" t="n"/>
      <c r="I51" s="22" t="n"/>
      <c r="J51" s="22" t="n"/>
      <c r="K51" s="22" t="n"/>
      <c r="L51" s="22" t="n"/>
      <c r="M51" s="22" t="n"/>
      <c r="N51" s="22" t="n"/>
      <c r="O51" s="22" t="n"/>
      <c r="P51" s="22" t="n"/>
      <c r="Q51" s="22" t="n"/>
      <c r="R51" s="22" t="n"/>
      <c r="S51" s="22" t="n"/>
      <c r="T51" s="22" t="n"/>
      <c r="U51" s="22" t="n"/>
      <c r="V51" s="22" t="n"/>
      <c r="W51" s="33" t="n"/>
      <c r="X51" s="22" t="n"/>
      <c r="Y51" s="24" t="n"/>
      <c r="Z51" s="19">
        <f>IFERROR(IF(A51="","",IF(Y51="","Not Tracked",IF(Y51&lt;TODAY(),"Expired",IF(Y51&lt;=TODAY()+Dashboard!$B$5,"Expiring Soon","Current")))),"Check Date")</f>
        <v/>
      </c>
      <c r="AA51" s="24" t="n"/>
      <c r="AB51" s="19">
        <f>IFERROR(IF(A51="","",IF(AA51="","Not Tracked",IF(AA51&lt;TODAY(),"Past Renewal Date",IF(AA51&lt;=TODAY()+Dashboard!$B$6,"Renewing Soon","Current")))),"Check Date")</f>
        <v/>
      </c>
      <c r="AC51" s="24" t="n"/>
      <c r="AD51" s="19">
        <f>IFERROR(IF(A51="","",IF(AC51="","Review Needed",IF(TODAY()-AC51&gt;Dashboard!$B$7,"Review Needed","Current"))),"Review Needed")</f>
        <v/>
      </c>
      <c r="AE51" s="20">
        <f>IFERROR(IF(A51="","",MAXIFS('Contact Log'!$D$2:$D$301,'Contact Log'!$B$2:$B$301,A51)),"")</f>
        <v/>
      </c>
      <c r="AF51" s="19">
        <f>IFERROR(IF(A51="","",IF(AE51="","No Activity Logged",IF(TODAY()-AE51&gt;Dashboard!$B$7,"Stale","Recent"))),"No Activity Logged")</f>
        <v/>
      </c>
      <c r="AG51" s="22" t="n"/>
      <c r="AH51" s="25" t="n"/>
    </row>
    <row r="52">
      <c r="A52" s="22" t="n"/>
      <c r="B52" s="22" t="n"/>
      <c r="C52" s="22" t="n"/>
      <c r="D52" s="22" t="n"/>
      <c r="E52" s="22" t="n"/>
      <c r="F52" s="22" t="n"/>
      <c r="G52" s="22" t="n"/>
      <c r="H52" s="22" t="n"/>
      <c r="I52" s="22" t="n"/>
      <c r="J52" s="22" t="n"/>
      <c r="K52" s="22" t="n"/>
      <c r="L52" s="22" t="n"/>
      <c r="M52" s="22" t="n"/>
      <c r="N52" s="22" t="n"/>
      <c r="O52" s="22" t="n"/>
      <c r="P52" s="22" t="n"/>
      <c r="Q52" s="22" t="n"/>
      <c r="R52" s="22" t="n"/>
      <c r="S52" s="22" t="n"/>
      <c r="T52" s="22" t="n"/>
      <c r="U52" s="22" t="n"/>
      <c r="V52" s="22" t="n"/>
      <c r="W52" s="33" t="n"/>
      <c r="X52" s="22" t="n"/>
      <c r="Y52" s="24" t="n"/>
      <c r="Z52" s="19">
        <f>IFERROR(IF(A52="","",IF(Y52="","Not Tracked",IF(Y52&lt;TODAY(),"Expired",IF(Y52&lt;=TODAY()+Dashboard!$B$5,"Expiring Soon","Current")))),"Check Date")</f>
        <v/>
      </c>
      <c r="AA52" s="24" t="n"/>
      <c r="AB52" s="19">
        <f>IFERROR(IF(A52="","",IF(AA52="","Not Tracked",IF(AA52&lt;TODAY(),"Past Renewal Date",IF(AA52&lt;=TODAY()+Dashboard!$B$6,"Renewing Soon","Current")))),"Check Date")</f>
        <v/>
      </c>
      <c r="AC52" s="24" t="n"/>
      <c r="AD52" s="19">
        <f>IFERROR(IF(A52="","",IF(AC52="","Review Needed",IF(TODAY()-AC52&gt;Dashboard!$B$7,"Review Needed","Current"))),"Review Needed")</f>
        <v/>
      </c>
      <c r="AE52" s="20">
        <f>IFERROR(IF(A52="","",MAXIFS('Contact Log'!$D$2:$D$301,'Contact Log'!$B$2:$B$301,A52)),"")</f>
        <v/>
      </c>
      <c r="AF52" s="19">
        <f>IFERROR(IF(A52="","",IF(AE52="","No Activity Logged",IF(TODAY()-AE52&gt;Dashboard!$B$7,"Stale","Recent"))),"No Activity Logged")</f>
        <v/>
      </c>
      <c r="AG52" s="22" t="n"/>
      <c r="AH52" s="25" t="n"/>
    </row>
    <row r="53">
      <c r="A53" s="22" t="n"/>
      <c r="B53" s="22" t="n"/>
      <c r="C53" s="22" t="n"/>
      <c r="D53" s="22" t="n"/>
      <c r="E53" s="22" t="n"/>
      <c r="F53" s="22" t="n"/>
      <c r="G53" s="22" t="n"/>
      <c r="H53" s="22" t="n"/>
      <c r="I53" s="22" t="n"/>
      <c r="J53" s="22" t="n"/>
      <c r="K53" s="22" t="n"/>
      <c r="L53" s="22" t="n"/>
      <c r="M53" s="22" t="n"/>
      <c r="N53" s="22" t="n"/>
      <c r="O53" s="22" t="n"/>
      <c r="P53" s="22" t="n"/>
      <c r="Q53" s="22" t="n"/>
      <c r="R53" s="22" t="n"/>
      <c r="S53" s="22" t="n"/>
      <c r="T53" s="22" t="n"/>
      <c r="U53" s="22" t="n"/>
      <c r="V53" s="22" t="n"/>
      <c r="W53" s="33" t="n"/>
      <c r="X53" s="22" t="n"/>
      <c r="Y53" s="24" t="n"/>
      <c r="Z53" s="19">
        <f>IFERROR(IF(A53="","",IF(Y53="","Not Tracked",IF(Y53&lt;TODAY(),"Expired",IF(Y53&lt;=TODAY()+Dashboard!$B$5,"Expiring Soon","Current")))),"Check Date")</f>
        <v/>
      </c>
      <c r="AA53" s="24" t="n"/>
      <c r="AB53" s="19">
        <f>IFERROR(IF(A53="","",IF(AA53="","Not Tracked",IF(AA53&lt;TODAY(),"Past Renewal Date",IF(AA53&lt;=TODAY()+Dashboard!$B$6,"Renewing Soon","Current")))),"Check Date")</f>
        <v/>
      </c>
      <c r="AC53" s="24" t="n"/>
      <c r="AD53" s="19">
        <f>IFERROR(IF(A53="","",IF(AC53="","Review Needed",IF(TODAY()-AC53&gt;Dashboard!$B$7,"Review Needed","Current"))),"Review Needed")</f>
        <v/>
      </c>
      <c r="AE53" s="20">
        <f>IFERROR(IF(A53="","",MAXIFS('Contact Log'!$D$2:$D$301,'Contact Log'!$B$2:$B$301,A53)),"")</f>
        <v/>
      </c>
      <c r="AF53" s="19">
        <f>IFERROR(IF(A53="","",IF(AE53="","No Activity Logged",IF(TODAY()-AE53&gt;Dashboard!$B$7,"Stale","Recent"))),"No Activity Logged")</f>
        <v/>
      </c>
      <c r="AG53" s="22" t="n"/>
      <c r="AH53" s="25" t="n"/>
    </row>
    <row r="54">
      <c r="A54" s="22" t="n"/>
      <c r="B54" s="22" t="n"/>
      <c r="C54" s="22" t="n"/>
      <c r="D54" s="22" t="n"/>
      <c r="E54" s="22" t="n"/>
      <c r="F54" s="22" t="n"/>
      <c r="G54" s="22" t="n"/>
      <c r="H54" s="22" t="n"/>
      <c r="I54" s="22" t="n"/>
      <c r="J54" s="22" t="n"/>
      <c r="K54" s="22" t="n"/>
      <c r="L54" s="22" t="n"/>
      <c r="M54" s="22" t="n"/>
      <c r="N54" s="22" t="n"/>
      <c r="O54" s="22" t="n"/>
      <c r="P54" s="22" t="n"/>
      <c r="Q54" s="22" t="n"/>
      <c r="R54" s="22" t="n"/>
      <c r="S54" s="22" t="n"/>
      <c r="T54" s="22" t="n"/>
      <c r="U54" s="22" t="n"/>
      <c r="V54" s="22" t="n"/>
      <c r="W54" s="33" t="n"/>
      <c r="X54" s="22" t="n"/>
      <c r="Y54" s="24" t="n"/>
      <c r="Z54" s="19">
        <f>IFERROR(IF(A54="","",IF(Y54="","Not Tracked",IF(Y54&lt;TODAY(),"Expired",IF(Y54&lt;=TODAY()+Dashboard!$B$5,"Expiring Soon","Current")))),"Check Date")</f>
        <v/>
      </c>
      <c r="AA54" s="24" t="n"/>
      <c r="AB54" s="19">
        <f>IFERROR(IF(A54="","",IF(AA54="","Not Tracked",IF(AA54&lt;TODAY(),"Past Renewal Date",IF(AA54&lt;=TODAY()+Dashboard!$B$6,"Renewing Soon","Current")))),"Check Date")</f>
        <v/>
      </c>
      <c r="AC54" s="24" t="n"/>
      <c r="AD54" s="19">
        <f>IFERROR(IF(A54="","",IF(AC54="","Review Needed",IF(TODAY()-AC54&gt;Dashboard!$B$7,"Review Needed","Current"))),"Review Needed")</f>
        <v/>
      </c>
      <c r="AE54" s="20">
        <f>IFERROR(IF(A54="","",MAXIFS('Contact Log'!$D$2:$D$301,'Contact Log'!$B$2:$B$301,A54)),"")</f>
        <v/>
      </c>
      <c r="AF54" s="19">
        <f>IFERROR(IF(A54="","",IF(AE54="","No Activity Logged",IF(TODAY()-AE54&gt;Dashboard!$B$7,"Stale","Recent"))),"No Activity Logged")</f>
        <v/>
      </c>
      <c r="AG54" s="22" t="n"/>
      <c r="AH54" s="25" t="n"/>
    </row>
    <row r="55">
      <c r="A55" s="22" t="n"/>
      <c r="B55" s="22" t="n"/>
      <c r="C55" s="22" t="n"/>
      <c r="D55" s="22" t="n"/>
      <c r="E55" s="22" t="n"/>
      <c r="F55" s="22" t="n"/>
      <c r="G55" s="22" t="n"/>
      <c r="H55" s="22" t="n"/>
      <c r="I55" s="22" t="n"/>
      <c r="J55" s="22" t="n"/>
      <c r="K55" s="22" t="n"/>
      <c r="L55" s="22" t="n"/>
      <c r="M55" s="22" t="n"/>
      <c r="N55" s="22" t="n"/>
      <c r="O55" s="22" t="n"/>
      <c r="P55" s="22" t="n"/>
      <c r="Q55" s="22" t="n"/>
      <c r="R55" s="22" t="n"/>
      <c r="S55" s="22" t="n"/>
      <c r="T55" s="22" t="n"/>
      <c r="U55" s="22" t="n"/>
      <c r="V55" s="22" t="n"/>
      <c r="W55" s="33" t="n"/>
      <c r="X55" s="22" t="n"/>
      <c r="Y55" s="24" t="n"/>
      <c r="Z55" s="19">
        <f>IFERROR(IF(A55="","",IF(Y55="","Not Tracked",IF(Y55&lt;TODAY(),"Expired",IF(Y55&lt;=TODAY()+Dashboard!$B$5,"Expiring Soon","Current")))),"Check Date")</f>
        <v/>
      </c>
      <c r="AA55" s="24" t="n"/>
      <c r="AB55" s="19">
        <f>IFERROR(IF(A55="","",IF(AA55="","Not Tracked",IF(AA55&lt;TODAY(),"Past Renewal Date",IF(AA55&lt;=TODAY()+Dashboard!$B$6,"Renewing Soon","Current")))),"Check Date")</f>
        <v/>
      </c>
      <c r="AC55" s="24" t="n"/>
      <c r="AD55" s="19">
        <f>IFERROR(IF(A55="","",IF(AC55="","Review Needed",IF(TODAY()-AC55&gt;Dashboard!$B$7,"Review Needed","Current"))),"Review Needed")</f>
        <v/>
      </c>
      <c r="AE55" s="20">
        <f>IFERROR(IF(A55="","",MAXIFS('Contact Log'!$D$2:$D$301,'Contact Log'!$B$2:$B$301,A55)),"")</f>
        <v/>
      </c>
      <c r="AF55" s="19">
        <f>IFERROR(IF(A55="","",IF(AE55="","No Activity Logged",IF(TODAY()-AE55&gt;Dashboard!$B$7,"Stale","Recent"))),"No Activity Logged")</f>
        <v/>
      </c>
      <c r="AG55" s="22" t="n"/>
      <c r="AH55" s="25" t="n"/>
    </row>
    <row r="56">
      <c r="A56" s="22" t="n"/>
      <c r="B56" s="22" t="n"/>
      <c r="C56" s="22" t="n"/>
      <c r="D56" s="22" t="n"/>
      <c r="E56" s="22" t="n"/>
      <c r="F56" s="22" t="n"/>
      <c r="G56" s="22" t="n"/>
      <c r="H56" s="22" t="n"/>
      <c r="I56" s="22" t="n"/>
      <c r="J56" s="22" t="n"/>
      <c r="K56" s="22" t="n"/>
      <c r="L56" s="22" t="n"/>
      <c r="M56" s="22" t="n"/>
      <c r="N56" s="22" t="n"/>
      <c r="O56" s="22" t="n"/>
      <c r="P56" s="22" t="n"/>
      <c r="Q56" s="22" t="n"/>
      <c r="R56" s="22" t="n"/>
      <c r="S56" s="22" t="n"/>
      <c r="T56" s="22" t="n"/>
      <c r="U56" s="22" t="n"/>
      <c r="V56" s="22" t="n"/>
      <c r="W56" s="33" t="n"/>
      <c r="X56" s="22" t="n"/>
      <c r="Y56" s="24" t="n"/>
      <c r="Z56" s="19">
        <f>IFERROR(IF(A56="","",IF(Y56="","Not Tracked",IF(Y56&lt;TODAY(),"Expired",IF(Y56&lt;=TODAY()+Dashboard!$B$5,"Expiring Soon","Current")))),"Check Date")</f>
        <v/>
      </c>
      <c r="AA56" s="24" t="n"/>
      <c r="AB56" s="19">
        <f>IFERROR(IF(A56="","",IF(AA56="","Not Tracked",IF(AA56&lt;TODAY(),"Past Renewal Date",IF(AA56&lt;=TODAY()+Dashboard!$B$6,"Renewing Soon","Current")))),"Check Date")</f>
        <v/>
      </c>
      <c r="AC56" s="24" t="n"/>
      <c r="AD56" s="19">
        <f>IFERROR(IF(A56="","",IF(AC56="","Review Needed",IF(TODAY()-AC56&gt;Dashboard!$B$7,"Review Needed","Current"))),"Review Needed")</f>
        <v/>
      </c>
      <c r="AE56" s="20">
        <f>IFERROR(IF(A56="","",MAXIFS('Contact Log'!$D$2:$D$301,'Contact Log'!$B$2:$B$301,A56)),"")</f>
        <v/>
      </c>
      <c r="AF56" s="19">
        <f>IFERROR(IF(A56="","",IF(AE56="","No Activity Logged",IF(TODAY()-AE56&gt;Dashboard!$B$7,"Stale","Recent"))),"No Activity Logged")</f>
        <v/>
      </c>
      <c r="AG56" s="22" t="n"/>
      <c r="AH56" s="25" t="n"/>
    </row>
    <row r="57">
      <c r="A57" s="22" t="n"/>
      <c r="B57" s="22" t="n"/>
      <c r="C57" s="22" t="n"/>
      <c r="D57" s="22" t="n"/>
      <c r="E57" s="22" t="n"/>
      <c r="F57" s="22" t="n"/>
      <c r="G57" s="22" t="n"/>
      <c r="H57" s="22" t="n"/>
      <c r="I57" s="22" t="n"/>
      <c r="J57" s="22" t="n"/>
      <c r="K57" s="22" t="n"/>
      <c r="L57" s="22" t="n"/>
      <c r="M57" s="22" t="n"/>
      <c r="N57" s="22" t="n"/>
      <c r="O57" s="22" t="n"/>
      <c r="P57" s="22" t="n"/>
      <c r="Q57" s="22" t="n"/>
      <c r="R57" s="22" t="n"/>
      <c r="S57" s="22" t="n"/>
      <c r="T57" s="22" t="n"/>
      <c r="U57" s="22" t="n"/>
      <c r="V57" s="22" t="n"/>
      <c r="W57" s="33" t="n"/>
      <c r="X57" s="22" t="n"/>
      <c r="Y57" s="24" t="n"/>
      <c r="Z57" s="19">
        <f>IFERROR(IF(A57="","",IF(Y57="","Not Tracked",IF(Y57&lt;TODAY(),"Expired",IF(Y57&lt;=TODAY()+Dashboard!$B$5,"Expiring Soon","Current")))),"Check Date")</f>
        <v/>
      </c>
      <c r="AA57" s="24" t="n"/>
      <c r="AB57" s="19">
        <f>IFERROR(IF(A57="","",IF(AA57="","Not Tracked",IF(AA57&lt;TODAY(),"Past Renewal Date",IF(AA57&lt;=TODAY()+Dashboard!$B$6,"Renewing Soon","Current")))),"Check Date")</f>
        <v/>
      </c>
      <c r="AC57" s="24" t="n"/>
      <c r="AD57" s="19">
        <f>IFERROR(IF(A57="","",IF(AC57="","Review Needed",IF(TODAY()-AC57&gt;Dashboard!$B$7,"Review Needed","Current"))),"Review Needed")</f>
        <v/>
      </c>
      <c r="AE57" s="20">
        <f>IFERROR(IF(A57="","",MAXIFS('Contact Log'!$D$2:$D$301,'Contact Log'!$B$2:$B$301,A57)),"")</f>
        <v/>
      </c>
      <c r="AF57" s="19">
        <f>IFERROR(IF(A57="","",IF(AE57="","No Activity Logged",IF(TODAY()-AE57&gt;Dashboard!$B$7,"Stale","Recent"))),"No Activity Logged")</f>
        <v/>
      </c>
      <c r="AG57" s="22" t="n"/>
      <c r="AH57" s="25" t="n"/>
    </row>
    <row r="58">
      <c r="A58" s="22" t="n"/>
      <c r="B58" s="22" t="n"/>
      <c r="C58" s="22" t="n"/>
      <c r="D58" s="22" t="n"/>
      <c r="E58" s="22" t="n"/>
      <c r="F58" s="22" t="n"/>
      <c r="G58" s="22" t="n"/>
      <c r="H58" s="22" t="n"/>
      <c r="I58" s="22" t="n"/>
      <c r="J58" s="22" t="n"/>
      <c r="K58" s="22" t="n"/>
      <c r="L58" s="22" t="n"/>
      <c r="M58" s="22" t="n"/>
      <c r="N58" s="22" t="n"/>
      <c r="O58" s="22" t="n"/>
      <c r="P58" s="22" t="n"/>
      <c r="Q58" s="22" t="n"/>
      <c r="R58" s="22" t="n"/>
      <c r="S58" s="22" t="n"/>
      <c r="T58" s="22" t="n"/>
      <c r="U58" s="22" t="n"/>
      <c r="V58" s="22" t="n"/>
      <c r="W58" s="33" t="n"/>
      <c r="X58" s="22" t="n"/>
      <c r="Y58" s="24" t="n"/>
      <c r="Z58" s="19">
        <f>IFERROR(IF(A58="","",IF(Y58="","Not Tracked",IF(Y58&lt;TODAY(),"Expired",IF(Y58&lt;=TODAY()+Dashboard!$B$5,"Expiring Soon","Current")))),"Check Date")</f>
        <v/>
      </c>
      <c r="AA58" s="24" t="n"/>
      <c r="AB58" s="19">
        <f>IFERROR(IF(A58="","",IF(AA58="","Not Tracked",IF(AA58&lt;TODAY(),"Past Renewal Date",IF(AA58&lt;=TODAY()+Dashboard!$B$6,"Renewing Soon","Current")))),"Check Date")</f>
        <v/>
      </c>
      <c r="AC58" s="24" t="n"/>
      <c r="AD58" s="19">
        <f>IFERROR(IF(A58="","",IF(AC58="","Review Needed",IF(TODAY()-AC58&gt;Dashboard!$B$7,"Review Needed","Current"))),"Review Needed")</f>
        <v/>
      </c>
      <c r="AE58" s="20">
        <f>IFERROR(IF(A58="","",MAXIFS('Contact Log'!$D$2:$D$301,'Contact Log'!$B$2:$B$301,A58)),"")</f>
        <v/>
      </c>
      <c r="AF58" s="19">
        <f>IFERROR(IF(A58="","",IF(AE58="","No Activity Logged",IF(TODAY()-AE58&gt;Dashboard!$B$7,"Stale","Recent"))),"No Activity Logged")</f>
        <v/>
      </c>
      <c r="AG58" s="22" t="n"/>
      <c r="AH58" s="25" t="n"/>
    </row>
    <row r="59">
      <c r="A59" s="22" t="n"/>
      <c r="B59" s="22" t="n"/>
      <c r="C59" s="22" t="n"/>
      <c r="D59" s="22" t="n"/>
      <c r="E59" s="22" t="n"/>
      <c r="F59" s="22" t="n"/>
      <c r="G59" s="22" t="n"/>
      <c r="H59" s="22" t="n"/>
      <c r="I59" s="22" t="n"/>
      <c r="J59" s="22" t="n"/>
      <c r="K59" s="22" t="n"/>
      <c r="L59" s="22" t="n"/>
      <c r="M59" s="22" t="n"/>
      <c r="N59" s="22" t="n"/>
      <c r="O59" s="22" t="n"/>
      <c r="P59" s="22" t="n"/>
      <c r="Q59" s="22" t="n"/>
      <c r="R59" s="22" t="n"/>
      <c r="S59" s="22" t="n"/>
      <c r="T59" s="22" t="n"/>
      <c r="U59" s="22" t="n"/>
      <c r="V59" s="22" t="n"/>
      <c r="W59" s="33" t="n"/>
      <c r="X59" s="22" t="n"/>
      <c r="Y59" s="24" t="n"/>
      <c r="Z59" s="19">
        <f>IFERROR(IF(A59="","",IF(Y59="","Not Tracked",IF(Y59&lt;TODAY(),"Expired",IF(Y59&lt;=TODAY()+Dashboard!$B$5,"Expiring Soon","Current")))),"Check Date")</f>
        <v/>
      </c>
      <c r="AA59" s="24" t="n"/>
      <c r="AB59" s="19">
        <f>IFERROR(IF(A59="","",IF(AA59="","Not Tracked",IF(AA59&lt;TODAY(),"Past Renewal Date",IF(AA59&lt;=TODAY()+Dashboard!$B$6,"Renewing Soon","Current")))),"Check Date")</f>
        <v/>
      </c>
      <c r="AC59" s="24" t="n"/>
      <c r="AD59" s="19">
        <f>IFERROR(IF(A59="","",IF(AC59="","Review Needed",IF(TODAY()-AC59&gt;Dashboard!$B$7,"Review Needed","Current"))),"Review Needed")</f>
        <v/>
      </c>
      <c r="AE59" s="20">
        <f>IFERROR(IF(A59="","",MAXIFS('Contact Log'!$D$2:$D$301,'Contact Log'!$B$2:$B$301,A59)),"")</f>
        <v/>
      </c>
      <c r="AF59" s="19">
        <f>IFERROR(IF(A59="","",IF(AE59="","No Activity Logged",IF(TODAY()-AE59&gt;Dashboard!$B$7,"Stale","Recent"))),"No Activity Logged")</f>
        <v/>
      </c>
      <c r="AG59" s="22" t="n"/>
      <c r="AH59" s="25" t="n"/>
    </row>
    <row r="60">
      <c r="A60" s="22" t="n"/>
      <c r="B60" s="22" t="n"/>
      <c r="C60" s="22" t="n"/>
      <c r="D60" s="22" t="n"/>
      <c r="E60" s="22" t="n"/>
      <c r="F60" s="22" t="n"/>
      <c r="G60" s="22" t="n"/>
      <c r="H60" s="22" t="n"/>
      <c r="I60" s="22" t="n"/>
      <c r="J60" s="22" t="n"/>
      <c r="K60" s="22" t="n"/>
      <c r="L60" s="22" t="n"/>
      <c r="M60" s="22" t="n"/>
      <c r="N60" s="22" t="n"/>
      <c r="O60" s="22" t="n"/>
      <c r="P60" s="22" t="n"/>
      <c r="Q60" s="22" t="n"/>
      <c r="R60" s="22" t="n"/>
      <c r="S60" s="22" t="n"/>
      <c r="T60" s="22" t="n"/>
      <c r="U60" s="22" t="n"/>
      <c r="V60" s="22" t="n"/>
      <c r="W60" s="33" t="n"/>
      <c r="X60" s="22" t="n"/>
      <c r="Y60" s="24" t="n"/>
      <c r="Z60" s="19">
        <f>IFERROR(IF(A60="","",IF(Y60="","Not Tracked",IF(Y60&lt;TODAY(),"Expired",IF(Y60&lt;=TODAY()+Dashboard!$B$5,"Expiring Soon","Current")))),"Check Date")</f>
        <v/>
      </c>
      <c r="AA60" s="24" t="n"/>
      <c r="AB60" s="19">
        <f>IFERROR(IF(A60="","",IF(AA60="","Not Tracked",IF(AA60&lt;TODAY(),"Past Renewal Date",IF(AA60&lt;=TODAY()+Dashboard!$B$6,"Renewing Soon","Current")))),"Check Date")</f>
        <v/>
      </c>
      <c r="AC60" s="24" t="n"/>
      <c r="AD60" s="19">
        <f>IFERROR(IF(A60="","",IF(AC60="","Review Needed",IF(TODAY()-AC60&gt;Dashboard!$B$7,"Review Needed","Current"))),"Review Needed")</f>
        <v/>
      </c>
      <c r="AE60" s="20">
        <f>IFERROR(IF(A60="","",MAXIFS('Contact Log'!$D$2:$D$301,'Contact Log'!$B$2:$B$301,A60)),"")</f>
        <v/>
      </c>
      <c r="AF60" s="19">
        <f>IFERROR(IF(A60="","",IF(AE60="","No Activity Logged",IF(TODAY()-AE60&gt;Dashboard!$B$7,"Stale","Recent"))),"No Activity Logged")</f>
        <v/>
      </c>
      <c r="AG60" s="22" t="n"/>
      <c r="AH60" s="25" t="n"/>
    </row>
    <row r="61">
      <c r="A61" s="22" t="n"/>
      <c r="B61" s="22" t="n"/>
      <c r="C61" s="22" t="n"/>
      <c r="D61" s="22" t="n"/>
      <c r="E61" s="22" t="n"/>
      <c r="F61" s="22" t="n"/>
      <c r="G61" s="22" t="n"/>
      <c r="H61" s="22" t="n"/>
      <c r="I61" s="22" t="n"/>
      <c r="J61" s="22" t="n"/>
      <c r="K61" s="22" t="n"/>
      <c r="L61" s="22" t="n"/>
      <c r="M61" s="22" t="n"/>
      <c r="N61" s="22" t="n"/>
      <c r="O61" s="22" t="n"/>
      <c r="P61" s="22" t="n"/>
      <c r="Q61" s="22" t="n"/>
      <c r="R61" s="22" t="n"/>
      <c r="S61" s="22" t="n"/>
      <c r="T61" s="22" t="n"/>
      <c r="U61" s="22" t="n"/>
      <c r="V61" s="22" t="n"/>
      <c r="W61" s="33" t="n"/>
      <c r="X61" s="22" t="n"/>
      <c r="Y61" s="24" t="n"/>
      <c r="Z61" s="19">
        <f>IFERROR(IF(A61="","",IF(Y61="","Not Tracked",IF(Y61&lt;TODAY(),"Expired",IF(Y61&lt;=TODAY()+Dashboard!$B$5,"Expiring Soon","Current")))),"Check Date")</f>
        <v/>
      </c>
      <c r="AA61" s="24" t="n"/>
      <c r="AB61" s="19">
        <f>IFERROR(IF(A61="","",IF(AA61="","Not Tracked",IF(AA61&lt;TODAY(),"Past Renewal Date",IF(AA61&lt;=TODAY()+Dashboard!$B$6,"Renewing Soon","Current")))),"Check Date")</f>
        <v/>
      </c>
      <c r="AC61" s="24" t="n"/>
      <c r="AD61" s="19">
        <f>IFERROR(IF(A61="","",IF(AC61="","Review Needed",IF(TODAY()-AC61&gt;Dashboard!$B$7,"Review Needed","Current"))),"Review Needed")</f>
        <v/>
      </c>
      <c r="AE61" s="20">
        <f>IFERROR(IF(A61="","",MAXIFS('Contact Log'!$D$2:$D$301,'Contact Log'!$B$2:$B$301,A61)),"")</f>
        <v/>
      </c>
      <c r="AF61" s="19">
        <f>IFERROR(IF(A61="","",IF(AE61="","No Activity Logged",IF(TODAY()-AE61&gt;Dashboard!$B$7,"Stale","Recent"))),"No Activity Logged")</f>
        <v/>
      </c>
      <c r="AG61" s="22" t="n"/>
      <c r="AH61" s="25" t="n"/>
    </row>
    <row r="62">
      <c r="A62" s="22" t="n"/>
      <c r="B62" s="22" t="n"/>
      <c r="C62" s="22" t="n"/>
      <c r="D62" s="22" t="n"/>
      <c r="E62" s="22" t="n"/>
      <c r="F62" s="22" t="n"/>
      <c r="G62" s="22" t="n"/>
      <c r="H62" s="22" t="n"/>
      <c r="I62" s="22" t="n"/>
      <c r="J62" s="22" t="n"/>
      <c r="K62" s="22" t="n"/>
      <c r="L62" s="22" t="n"/>
      <c r="M62" s="22" t="n"/>
      <c r="N62" s="22" t="n"/>
      <c r="O62" s="22" t="n"/>
      <c r="P62" s="22" t="n"/>
      <c r="Q62" s="22" t="n"/>
      <c r="R62" s="22" t="n"/>
      <c r="S62" s="22" t="n"/>
      <c r="T62" s="22" t="n"/>
      <c r="U62" s="22" t="n"/>
      <c r="V62" s="22" t="n"/>
      <c r="W62" s="33" t="n"/>
      <c r="X62" s="22" t="n"/>
      <c r="Y62" s="24" t="n"/>
      <c r="Z62" s="19">
        <f>IFERROR(IF(A62="","",IF(Y62="","Not Tracked",IF(Y62&lt;TODAY(),"Expired",IF(Y62&lt;=TODAY()+Dashboard!$B$5,"Expiring Soon","Current")))),"Check Date")</f>
        <v/>
      </c>
      <c r="AA62" s="24" t="n"/>
      <c r="AB62" s="19">
        <f>IFERROR(IF(A62="","",IF(AA62="","Not Tracked",IF(AA62&lt;TODAY(),"Past Renewal Date",IF(AA62&lt;=TODAY()+Dashboard!$B$6,"Renewing Soon","Current")))),"Check Date")</f>
        <v/>
      </c>
      <c r="AC62" s="24" t="n"/>
      <c r="AD62" s="19">
        <f>IFERROR(IF(A62="","",IF(AC62="","Review Needed",IF(TODAY()-AC62&gt;Dashboard!$B$7,"Review Needed","Current"))),"Review Needed")</f>
        <v/>
      </c>
      <c r="AE62" s="20">
        <f>IFERROR(IF(A62="","",MAXIFS('Contact Log'!$D$2:$D$301,'Contact Log'!$B$2:$B$301,A62)),"")</f>
        <v/>
      </c>
      <c r="AF62" s="19">
        <f>IFERROR(IF(A62="","",IF(AE62="","No Activity Logged",IF(TODAY()-AE62&gt;Dashboard!$B$7,"Stale","Recent"))),"No Activity Logged")</f>
        <v/>
      </c>
      <c r="AG62" s="22" t="n"/>
      <c r="AH62" s="25" t="n"/>
    </row>
    <row r="63">
      <c r="A63" s="22" t="n"/>
      <c r="B63" s="22" t="n"/>
      <c r="C63" s="22" t="n"/>
      <c r="D63" s="22" t="n"/>
      <c r="E63" s="22" t="n"/>
      <c r="F63" s="22" t="n"/>
      <c r="G63" s="22" t="n"/>
      <c r="H63" s="22" t="n"/>
      <c r="I63" s="22" t="n"/>
      <c r="J63" s="22" t="n"/>
      <c r="K63" s="22" t="n"/>
      <c r="L63" s="22" t="n"/>
      <c r="M63" s="22" t="n"/>
      <c r="N63" s="22" t="n"/>
      <c r="O63" s="22" t="n"/>
      <c r="P63" s="22" t="n"/>
      <c r="Q63" s="22" t="n"/>
      <c r="R63" s="22" t="n"/>
      <c r="S63" s="22" t="n"/>
      <c r="T63" s="22" t="n"/>
      <c r="U63" s="22" t="n"/>
      <c r="V63" s="22" t="n"/>
      <c r="W63" s="33" t="n"/>
      <c r="X63" s="22" t="n"/>
      <c r="Y63" s="24" t="n"/>
      <c r="Z63" s="19">
        <f>IFERROR(IF(A63="","",IF(Y63="","Not Tracked",IF(Y63&lt;TODAY(),"Expired",IF(Y63&lt;=TODAY()+Dashboard!$B$5,"Expiring Soon","Current")))),"Check Date")</f>
        <v/>
      </c>
      <c r="AA63" s="24" t="n"/>
      <c r="AB63" s="19">
        <f>IFERROR(IF(A63="","",IF(AA63="","Not Tracked",IF(AA63&lt;TODAY(),"Past Renewal Date",IF(AA63&lt;=TODAY()+Dashboard!$B$6,"Renewing Soon","Current")))),"Check Date")</f>
        <v/>
      </c>
      <c r="AC63" s="24" t="n"/>
      <c r="AD63" s="19">
        <f>IFERROR(IF(A63="","",IF(AC63="","Review Needed",IF(TODAY()-AC63&gt;Dashboard!$B$7,"Review Needed","Current"))),"Review Needed")</f>
        <v/>
      </c>
      <c r="AE63" s="20">
        <f>IFERROR(IF(A63="","",MAXIFS('Contact Log'!$D$2:$D$301,'Contact Log'!$B$2:$B$301,A63)),"")</f>
        <v/>
      </c>
      <c r="AF63" s="19">
        <f>IFERROR(IF(A63="","",IF(AE63="","No Activity Logged",IF(TODAY()-AE63&gt;Dashboard!$B$7,"Stale","Recent"))),"No Activity Logged")</f>
        <v/>
      </c>
      <c r="AG63" s="22" t="n"/>
      <c r="AH63" s="25" t="n"/>
    </row>
    <row r="64">
      <c r="A64" s="22" t="n"/>
      <c r="B64" s="22" t="n"/>
      <c r="C64" s="22" t="n"/>
      <c r="D64" s="22" t="n"/>
      <c r="E64" s="22" t="n"/>
      <c r="F64" s="22" t="n"/>
      <c r="G64" s="22" t="n"/>
      <c r="H64" s="22" t="n"/>
      <c r="I64" s="22" t="n"/>
      <c r="J64" s="22" t="n"/>
      <c r="K64" s="22" t="n"/>
      <c r="L64" s="22" t="n"/>
      <c r="M64" s="22" t="n"/>
      <c r="N64" s="22" t="n"/>
      <c r="O64" s="22" t="n"/>
      <c r="P64" s="22" t="n"/>
      <c r="Q64" s="22" t="n"/>
      <c r="R64" s="22" t="n"/>
      <c r="S64" s="22" t="n"/>
      <c r="T64" s="22" t="n"/>
      <c r="U64" s="22" t="n"/>
      <c r="V64" s="22" t="n"/>
      <c r="W64" s="33" t="n"/>
      <c r="X64" s="22" t="n"/>
      <c r="Y64" s="24" t="n"/>
      <c r="Z64" s="19">
        <f>IFERROR(IF(A64="","",IF(Y64="","Not Tracked",IF(Y64&lt;TODAY(),"Expired",IF(Y64&lt;=TODAY()+Dashboard!$B$5,"Expiring Soon","Current")))),"Check Date")</f>
        <v/>
      </c>
      <c r="AA64" s="24" t="n"/>
      <c r="AB64" s="19">
        <f>IFERROR(IF(A64="","",IF(AA64="","Not Tracked",IF(AA64&lt;TODAY(),"Past Renewal Date",IF(AA64&lt;=TODAY()+Dashboard!$B$6,"Renewing Soon","Current")))),"Check Date")</f>
        <v/>
      </c>
      <c r="AC64" s="24" t="n"/>
      <c r="AD64" s="19">
        <f>IFERROR(IF(A64="","",IF(AC64="","Review Needed",IF(TODAY()-AC64&gt;Dashboard!$B$7,"Review Needed","Current"))),"Review Needed")</f>
        <v/>
      </c>
      <c r="AE64" s="20">
        <f>IFERROR(IF(A64="","",MAXIFS('Contact Log'!$D$2:$D$301,'Contact Log'!$B$2:$B$301,A64)),"")</f>
        <v/>
      </c>
      <c r="AF64" s="19">
        <f>IFERROR(IF(A64="","",IF(AE64="","No Activity Logged",IF(TODAY()-AE64&gt;Dashboard!$B$7,"Stale","Recent"))),"No Activity Logged")</f>
        <v/>
      </c>
      <c r="AG64" s="22" t="n"/>
      <c r="AH64" s="25" t="n"/>
    </row>
    <row r="65">
      <c r="A65" s="22" t="n"/>
      <c r="B65" s="22" t="n"/>
      <c r="C65" s="22" t="n"/>
      <c r="D65" s="22" t="n"/>
      <c r="E65" s="22" t="n"/>
      <c r="F65" s="22" t="n"/>
      <c r="G65" s="22" t="n"/>
      <c r="H65" s="22" t="n"/>
      <c r="I65" s="22" t="n"/>
      <c r="J65" s="22" t="n"/>
      <c r="K65" s="22" t="n"/>
      <c r="L65" s="22" t="n"/>
      <c r="M65" s="22" t="n"/>
      <c r="N65" s="22" t="n"/>
      <c r="O65" s="22" t="n"/>
      <c r="P65" s="22" t="n"/>
      <c r="Q65" s="22" t="n"/>
      <c r="R65" s="22" t="n"/>
      <c r="S65" s="22" t="n"/>
      <c r="T65" s="22" t="n"/>
      <c r="U65" s="22" t="n"/>
      <c r="V65" s="22" t="n"/>
      <c r="W65" s="33" t="n"/>
      <c r="X65" s="22" t="n"/>
      <c r="Y65" s="24" t="n"/>
      <c r="Z65" s="19">
        <f>IFERROR(IF(A65="","",IF(Y65="","Not Tracked",IF(Y65&lt;TODAY(),"Expired",IF(Y65&lt;=TODAY()+Dashboard!$B$5,"Expiring Soon","Current")))),"Check Date")</f>
        <v/>
      </c>
      <c r="AA65" s="24" t="n"/>
      <c r="AB65" s="19">
        <f>IFERROR(IF(A65="","",IF(AA65="","Not Tracked",IF(AA65&lt;TODAY(),"Past Renewal Date",IF(AA65&lt;=TODAY()+Dashboard!$B$6,"Renewing Soon","Current")))),"Check Date")</f>
        <v/>
      </c>
      <c r="AC65" s="24" t="n"/>
      <c r="AD65" s="19">
        <f>IFERROR(IF(A65="","",IF(AC65="","Review Needed",IF(TODAY()-AC65&gt;Dashboard!$B$7,"Review Needed","Current"))),"Review Needed")</f>
        <v/>
      </c>
      <c r="AE65" s="20">
        <f>IFERROR(IF(A65="","",MAXIFS('Contact Log'!$D$2:$D$301,'Contact Log'!$B$2:$B$301,A65)),"")</f>
        <v/>
      </c>
      <c r="AF65" s="19">
        <f>IFERROR(IF(A65="","",IF(AE65="","No Activity Logged",IF(TODAY()-AE65&gt;Dashboard!$B$7,"Stale","Recent"))),"No Activity Logged")</f>
        <v/>
      </c>
      <c r="AG65" s="22" t="n"/>
      <c r="AH65" s="25" t="n"/>
    </row>
    <row r="66">
      <c r="A66" s="22" t="n"/>
      <c r="B66" s="22" t="n"/>
      <c r="C66" s="22" t="n"/>
      <c r="D66" s="22" t="n"/>
      <c r="E66" s="22" t="n"/>
      <c r="F66" s="22" t="n"/>
      <c r="G66" s="22" t="n"/>
      <c r="H66" s="22" t="n"/>
      <c r="I66" s="22" t="n"/>
      <c r="J66" s="22" t="n"/>
      <c r="K66" s="22" t="n"/>
      <c r="L66" s="22" t="n"/>
      <c r="M66" s="22" t="n"/>
      <c r="N66" s="22" t="n"/>
      <c r="O66" s="22" t="n"/>
      <c r="P66" s="22" t="n"/>
      <c r="Q66" s="22" t="n"/>
      <c r="R66" s="22" t="n"/>
      <c r="S66" s="22" t="n"/>
      <c r="T66" s="22" t="n"/>
      <c r="U66" s="22" t="n"/>
      <c r="V66" s="22" t="n"/>
      <c r="W66" s="33" t="n"/>
      <c r="X66" s="22" t="n"/>
      <c r="Y66" s="24" t="n"/>
      <c r="Z66" s="19">
        <f>IFERROR(IF(A66="","",IF(Y66="","Not Tracked",IF(Y66&lt;TODAY(),"Expired",IF(Y66&lt;=TODAY()+Dashboard!$B$5,"Expiring Soon","Current")))),"Check Date")</f>
        <v/>
      </c>
      <c r="AA66" s="24" t="n"/>
      <c r="AB66" s="19">
        <f>IFERROR(IF(A66="","",IF(AA66="","Not Tracked",IF(AA66&lt;TODAY(),"Past Renewal Date",IF(AA66&lt;=TODAY()+Dashboard!$B$6,"Renewing Soon","Current")))),"Check Date")</f>
        <v/>
      </c>
      <c r="AC66" s="24" t="n"/>
      <c r="AD66" s="19">
        <f>IFERROR(IF(A66="","",IF(AC66="","Review Needed",IF(TODAY()-AC66&gt;Dashboard!$B$7,"Review Needed","Current"))),"Review Needed")</f>
        <v/>
      </c>
      <c r="AE66" s="20">
        <f>IFERROR(IF(A66="","",MAXIFS('Contact Log'!$D$2:$D$301,'Contact Log'!$B$2:$B$301,A66)),"")</f>
        <v/>
      </c>
      <c r="AF66" s="19">
        <f>IFERROR(IF(A66="","",IF(AE66="","No Activity Logged",IF(TODAY()-AE66&gt;Dashboard!$B$7,"Stale","Recent"))),"No Activity Logged")</f>
        <v/>
      </c>
      <c r="AG66" s="22" t="n"/>
      <c r="AH66" s="25" t="n"/>
    </row>
    <row r="67">
      <c r="A67" s="22" t="n"/>
      <c r="B67" s="22" t="n"/>
      <c r="C67" s="22" t="n"/>
      <c r="D67" s="22" t="n"/>
      <c r="E67" s="22" t="n"/>
      <c r="F67" s="22" t="n"/>
      <c r="G67" s="22" t="n"/>
      <c r="H67" s="22" t="n"/>
      <c r="I67" s="22" t="n"/>
      <c r="J67" s="22" t="n"/>
      <c r="K67" s="22" t="n"/>
      <c r="L67" s="22" t="n"/>
      <c r="M67" s="22" t="n"/>
      <c r="N67" s="22" t="n"/>
      <c r="O67" s="22" t="n"/>
      <c r="P67" s="22" t="n"/>
      <c r="Q67" s="22" t="n"/>
      <c r="R67" s="22" t="n"/>
      <c r="S67" s="22" t="n"/>
      <c r="T67" s="22" t="n"/>
      <c r="U67" s="22" t="n"/>
      <c r="V67" s="22" t="n"/>
      <c r="W67" s="33" t="n"/>
      <c r="X67" s="22" t="n"/>
      <c r="Y67" s="24" t="n"/>
      <c r="Z67" s="19">
        <f>IFERROR(IF(A67="","",IF(Y67="","Not Tracked",IF(Y67&lt;TODAY(),"Expired",IF(Y67&lt;=TODAY()+Dashboard!$B$5,"Expiring Soon","Current")))),"Check Date")</f>
        <v/>
      </c>
      <c r="AA67" s="24" t="n"/>
      <c r="AB67" s="19">
        <f>IFERROR(IF(A67="","",IF(AA67="","Not Tracked",IF(AA67&lt;TODAY(),"Past Renewal Date",IF(AA67&lt;=TODAY()+Dashboard!$B$6,"Renewing Soon","Current")))),"Check Date")</f>
        <v/>
      </c>
      <c r="AC67" s="24" t="n"/>
      <c r="AD67" s="19">
        <f>IFERROR(IF(A67="","",IF(AC67="","Review Needed",IF(TODAY()-AC67&gt;Dashboard!$B$7,"Review Needed","Current"))),"Review Needed")</f>
        <v/>
      </c>
      <c r="AE67" s="20">
        <f>IFERROR(IF(A67="","",MAXIFS('Contact Log'!$D$2:$D$301,'Contact Log'!$B$2:$B$301,A67)),"")</f>
        <v/>
      </c>
      <c r="AF67" s="19">
        <f>IFERROR(IF(A67="","",IF(AE67="","No Activity Logged",IF(TODAY()-AE67&gt;Dashboard!$B$7,"Stale","Recent"))),"No Activity Logged")</f>
        <v/>
      </c>
      <c r="AG67" s="22" t="n"/>
      <c r="AH67" s="25" t="n"/>
    </row>
    <row r="68">
      <c r="A68" s="22" t="n"/>
      <c r="B68" s="22" t="n"/>
      <c r="C68" s="22" t="n"/>
      <c r="D68" s="22" t="n"/>
      <c r="E68" s="22" t="n"/>
      <c r="F68" s="22" t="n"/>
      <c r="G68" s="22" t="n"/>
      <c r="H68" s="22" t="n"/>
      <c r="I68" s="22" t="n"/>
      <c r="J68" s="22" t="n"/>
      <c r="K68" s="22" t="n"/>
      <c r="L68" s="22" t="n"/>
      <c r="M68" s="22" t="n"/>
      <c r="N68" s="22" t="n"/>
      <c r="O68" s="22" t="n"/>
      <c r="P68" s="22" t="n"/>
      <c r="Q68" s="22" t="n"/>
      <c r="R68" s="22" t="n"/>
      <c r="S68" s="22" t="n"/>
      <c r="T68" s="22" t="n"/>
      <c r="U68" s="22" t="n"/>
      <c r="V68" s="22" t="n"/>
      <c r="W68" s="33" t="n"/>
      <c r="X68" s="22" t="n"/>
      <c r="Y68" s="24" t="n"/>
      <c r="Z68" s="19">
        <f>IFERROR(IF(A68="","",IF(Y68="","Not Tracked",IF(Y68&lt;TODAY(),"Expired",IF(Y68&lt;=TODAY()+Dashboard!$B$5,"Expiring Soon","Current")))),"Check Date")</f>
        <v/>
      </c>
      <c r="AA68" s="24" t="n"/>
      <c r="AB68" s="19">
        <f>IFERROR(IF(A68="","",IF(AA68="","Not Tracked",IF(AA68&lt;TODAY(),"Past Renewal Date",IF(AA68&lt;=TODAY()+Dashboard!$B$6,"Renewing Soon","Current")))),"Check Date")</f>
        <v/>
      </c>
      <c r="AC68" s="24" t="n"/>
      <c r="AD68" s="19">
        <f>IFERROR(IF(A68="","",IF(AC68="","Review Needed",IF(TODAY()-AC68&gt;Dashboard!$B$7,"Review Needed","Current"))),"Review Needed")</f>
        <v/>
      </c>
      <c r="AE68" s="20">
        <f>IFERROR(IF(A68="","",MAXIFS('Contact Log'!$D$2:$D$301,'Contact Log'!$B$2:$B$301,A68)),"")</f>
        <v/>
      </c>
      <c r="AF68" s="19">
        <f>IFERROR(IF(A68="","",IF(AE68="","No Activity Logged",IF(TODAY()-AE68&gt;Dashboard!$B$7,"Stale","Recent"))),"No Activity Logged")</f>
        <v/>
      </c>
      <c r="AG68" s="22" t="n"/>
      <c r="AH68" s="25" t="n"/>
    </row>
    <row r="69">
      <c r="A69" s="22" t="n"/>
      <c r="B69" s="22" t="n"/>
      <c r="C69" s="22" t="n"/>
      <c r="D69" s="22" t="n"/>
      <c r="E69" s="22" t="n"/>
      <c r="F69" s="22" t="n"/>
      <c r="G69" s="22" t="n"/>
      <c r="H69" s="22" t="n"/>
      <c r="I69" s="22" t="n"/>
      <c r="J69" s="22" t="n"/>
      <c r="K69" s="22" t="n"/>
      <c r="L69" s="22" t="n"/>
      <c r="M69" s="22" t="n"/>
      <c r="N69" s="22" t="n"/>
      <c r="O69" s="22" t="n"/>
      <c r="P69" s="22" t="n"/>
      <c r="Q69" s="22" t="n"/>
      <c r="R69" s="22" t="n"/>
      <c r="S69" s="22" t="n"/>
      <c r="T69" s="22" t="n"/>
      <c r="U69" s="22" t="n"/>
      <c r="V69" s="22" t="n"/>
      <c r="W69" s="33" t="n"/>
      <c r="X69" s="22" t="n"/>
      <c r="Y69" s="24" t="n"/>
      <c r="Z69" s="19">
        <f>IFERROR(IF(A69="","",IF(Y69="","Not Tracked",IF(Y69&lt;TODAY(),"Expired",IF(Y69&lt;=TODAY()+Dashboard!$B$5,"Expiring Soon","Current")))),"Check Date")</f>
        <v/>
      </c>
      <c r="AA69" s="24" t="n"/>
      <c r="AB69" s="19">
        <f>IFERROR(IF(A69="","",IF(AA69="","Not Tracked",IF(AA69&lt;TODAY(),"Past Renewal Date",IF(AA69&lt;=TODAY()+Dashboard!$B$6,"Renewing Soon","Current")))),"Check Date")</f>
        <v/>
      </c>
      <c r="AC69" s="24" t="n"/>
      <c r="AD69" s="19">
        <f>IFERROR(IF(A69="","",IF(AC69="","Review Needed",IF(TODAY()-AC69&gt;Dashboard!$B$7,"Review Needed","Current"))),"Review Needed")</f>
        <v/>
      </c>
      <c r="AE69" s="20">
        <f>IFERROR(IF(A69="","",MAXIFS('Contact Log'!$D$2:$D$301,'Contact Log'!$B$2:$B$301,A69)),"")</f>
        <v/>
      </c>
      <c r="AF69" s="19">
        <f>IFERROR(IF(A69="","",IF(AE69="","No Activity Logged",IF(TODAY()-AE69&gt;Dashboard!$B$7,"Stale","Recent"))),"No Activity Logged")</f>
        <v/>
      </c>
      <c r="AG69" s="22" t="n"/>
      <c r="AH69" s="25" t="n"/>
    </row>
    <row r="70">
      <c r="A70" s="22" t="n"/>
      <c r="B70" s="22" t="n"/>
      <c r="C70" s="22" t="n"/>
      <c r="D70" s="22" t="n"/>
      <c r="E70" s="22" t="n"/>
      <c r="F70" s="22" t="n"/>
      <c r="G70" s="22" t="n"/>
      <c r="H70" s="22" t="n"/>
      <c r="I70" s="22" t="n"/>
      <c r="J70" s="22" t="n"/>
      <c r="K70" s="22" t="n"/>
      <c r="L70" s="22" t="n"/>
      <c r="M70" s="22" t="n"/>
      <c r="N70" s="22" t="n"/>
      <c r="O70" s="22" t="n"/>
      <c r="P70" s="22" t="n"/>
      <c r="Q70" s="22" t="n"/>
      <c r="R70" s="22" t="n"/>
      <c r="S70" s="22" t="n"/>
      <c r="T70" s="22" t="n"/>
      <c r="U70" s="22" t="n"/>
      <c r="V70" s="22" t="n"/>
      <c r="W70" s="33" t="n"/>
      <c r="X70" s="22" t="n"/>
      <c r="Y70" s="24" t="n"/>
      <c r="Z70" s="19">
        <f>IFERROR(IF(A70="","",IF(Y70="","Not Tracked",IF(Y70&lt;TODAY(),"Expired",IF(Y70&lt;=TODAY()+Dashboard!$B$5,"Expiring Soon","Current")))),"Check Date")</f>
        <v/>
      </c>
      <c r="AA70" s="24" t="n"/>
      <c r="AB70" s="19">
        <f>IFERROR(IF(A70="","",IF(AA70="","Not Tracked",IF(AA70&lt;TODAY(),"Past Renewal Date",IF(AA70&lt;=TODAY()+Dashboard!$B$6,"Renewing Soon","Current")))),"Check Date")</f>
        <v/>
      </c>
      <c r="AC70" s="24" t="n"/>
      <c r="AD70" s="19">
        <f>IFERROR(IF(A70="","",IF(AC70="","Review Needed",IF(TODAY()-AC70&gt;Dashboard!$B$7,"Review Needed","Current"))),"Review Needed")</f>
        <v/>
      </c>
      <c r="AE70" s="20">
        <f>IFERROR(IF(A70="","",MAXIFS('Contact Log'!$D$2:$D$301,'Contact Log'!$B$2:$B$301,A70)),"")</f>
        <v/>
      </c>
      <c r="AF70" s="19">
        <f>IFERROR(IF(A70="","",IF(AE70="","No Activity Logged",IF(TODAY()-AE70&gt;Dashboard!$B$7,"Stale","Recent"))),"No Activity Logged")</f>
        <v/>
      </c>
      <c r="AG70" s="22" t="n"/>
      <c r="AH70" s="25" t="n"/>
    </row>
    <row r="71">
      <c r="A71" s="22" t="n"/>
      <c r="B71" s="22" t="n"/>
      <c r="C71" s="22" t="n"/>
      <c r="D71" s="22" t="n"/>
      <c r="E71" s="22" t="n"/>
      <c r="F71" s="22" t="n"/>
      <c r="G71" s="22" t="n"/>
      <c r="H71" s="22" t="n"/>
      <c r="I71" s="22" t="n"/>
      <c r="J71" s="22" t="n"/>
      <c r="K71" s="22" t="n"/>
      <c r="L71" s="22" t="n"/>
      <c r="M71" s="22" t="n"/>
      <c r="N71" s="22" t="n"/>
      <c r="O71" s="22" t="n"/>
      <c r="P71" s="22" t="n"/>
      <c r="Q71" s="22" t="n"/>
      <c r="R71" s="22" t="n"/>
      <c r="S71" s="22" t="n"/>
      <c r="T71" s="22" t="n"/>
      <c r="U71" s="22" t="n"/>
      <c r="V71" s="22" t="n"/>
      <c r="W71" s="33" t="n"/>
      <c r="X71" s="22" t="n"/>
      <c r="Y71" s="24" t="n"/>
      <c r="Z71" s="19">
        <f>IFERROR(IF(A71="","",IF(Y71="","Not Tracked",IF(Y71&lt;TODAY(),"Expired",IF(Y71&lt;=TODAY()+Dashboard!$B$5,"Expiring Soon","Current")))),"Check Date")</f>
        <v/>
      </c>
      <c r="AA71" s="24" t="n"/>
      <c r="AB71" s="19">
        <f>IFERROR(IF(A71="","",IF(AA71="","Not Tracked",IF(AA71&lt;TODAY(),"Past Renewal Date",IF(AA71&lt;=TODAY()+Dashboard!$B$6,"Renewing Soon","Current")))),"Check Date")</f>
        <v/>
      </c>
      <c r="AC71" s="24" t="n"/>
      <c r="AD71" s="19">
        <f>IFERROR(IF(A71="","",IF(AC71="","Review Needed",IF(TODAY()-AC71&gt;Dashboard!$B$7,"Review Needed","Current"))),"Review Needed")</f>
        <v/>
      </c>
      <c r="AE71" s="20">
        <f>IFERROR(IF(A71="","",MAXIFS('Contact Log'!$D$2:$D$301,'Contact Log'!$B$2:$B$301,A71)),"")</f>
        <v/>
      </c>
      <c r="AF71" s="19">
        <f>IFERROR(IF(A71="","",IF(AE71="","No Activity Logged",IF(TODAY()-AE71&gt;Dashboard!$B$7,"Stale","Recent"))),"No Activity Logged")</f>
        <v/>
      </c>
      <c r="AG71" s="22" t="n"/>
      <c r="AH71" s="25" t="n"/>
    </row>
    <row r="72">
      <c r="A72" s="22" t="n"/>
      <c r="B72" s="22" t="n"/>
      <c r="C72" s="22" t="n"/>
      <c r="D72" s="22" t="n"/>
      <c r="E72" s="22" t="n"/>
      <c r="F72" s="22" t="n"/>
      <c r="G72" s="22" t="n"/>
      <c r="H72" s="22" t="n"/>
      <c r="I72" s="22" t="n"/>
      <c r="J72" s="22" t="n"/>
      <c r="K72" s="22" t="n"/>
      <c r="L72" s="22" t="n"/>
      <c r="M72" s="22" t="n"/>
      <c r="N72" s="22" t="n"/>
      <c r="O72" s="22" t="n"/>
      <c r="P72" s="22" t="n"/>
      <c r="Q72" s="22" t="n"/>
      <c r="R72" s="22" t="n"/>
      <c r="S72" s="22" t="n"/>
      <c r="T72" s="22" t="n"/>
      <c r="U72" s="22" t="n"/>
      <c r="V72" s="22" t="n"/>
      <c r="W72" s="33" t="n"/>
      <c r="X72" s="22" t="n"/>
      <c r="Y72" s="24" t="n"/>
      <c r="Z72" s="19">
        <f>IFERROR(IF(A72="","",IF(Y72="","Not Tracked",IF(Y72&lt;TODAY(),"Expired",IF(Y72&lt;=TODAY()+Dashboard!$B$5,"Expiring Soon","Current")))),"Check Date")</f>
        <v/>
      </c>
      <c r="AA72" s="24" t="n"/>
      <c r="AB72" s="19">
        <f>IFERROR(IF(A72="","",IF(AA72="","Not Tracked",IF(AA72&lt;TODAY(),"Past Renewal Date",IF(AA72&lt;=TODAY()+Dashboard!$B$6,"Renewing Soon","Current")))),"Check Date")</f>
        <v/>
      </c>
      <c r="AC72" s="24" t="n"/>
      <c r="AD72" s="19">
        <f>IFERROR(IF(A72="","",IF(AC72="","Review Needed",IF(TODAY()-AC72&gt;Dashboard!$B$7,"Review Needed","Current"))),"Review Needed")</f>
        <v/>
      </c>
      <c r="AE72" s="20">
        <f>IFERROR(IF(A72="","",MAXIFS('Contact Log'!$D$2:$D$301,'Contact Log'!$B$2:$B$301,A72)),"")</f>
        <v/>
      </c>
      <c r="AF72" s="19">
        <f>IFERROR(IF(A72="","",IF(AE72="","No Activity Logged",IF(TODAY()-AE72&gt;Dashboard!$B$7,"Stale","Recent"))),"No Activity Logged")</f>
        <v/>
      </c>
      <c r="AG72" s="22" t="n"/>
      <c r="AH72" s="25" t="n"/>
    </row>
    <row r="73">
      <c r="A73" s="22" t="n"/>
      <c r="B73" s="22" t="n"/>
      <c r="C73" s="22" t="n"/>
      <c r="D73" s="22" t="n"/>
      <c r="E73" s="22" t="n"/>
      <c r="F73" s="22" t="n"/>
      <c r="G73" s="22" t="n"/>
      <c r="H73" s="22" t="n"/>
      <c r="I73" s="22" t="n"/>
      <c r="J73" s="22" t="n"/>
      <c r="K73" s="22" t="n"/>
      <c r="L73" s="22" t="n"/>
      <c r="M73" s="22" t="n"/>
      <c r="N73" s="22" t="n"/>
      <c r="O73" s="22" t="n"/>
      <c r="P73" s="22" t="n"/>
      <c r="Q73" s="22" t="n"/>
      <c r="R73" s="22" t="n"/>
      <c r="S73" s="22" t="n"/>
      <c r="T73" s="22" t="n"/>
      <c r="U73" s="22" t="n"/>
      <c r="V73" s="22" t="n"/>
      <c r="W73" s="33" t="n"/>
      <c r="X73" s="22" t="n"/>
      <c r="Y73" s="24" t="n"/>
      <c r="Z73" s="19">
        <f>IFERROR(IF(A73="","",IF(Y73="","Not Tracked",IF(Y73&lt;TODAY(),"Expired",IF(Y73&lt;=TODAY()+Dashboard!$B$5,"Expiring Soon","Current")))),"Check Date")</f>
        <v/>
      </c>
      <c r="AA73" s="24" t="n"/>
      <c r="AB73" s="19">
        <f>IFERROR(IF(A73="","",IF(AA73="","Not Tracked",IF(AA73&lt;TODAY(),"Past Renewal Date",IF(AA73&lt;=TODAY()+Dashboard!$B$6,"Renewing Soon","Current")))),"Check Date")</f>
        <v/>
      </c>
      <c r="AC73" s="24" t="n"/>
      <c r="AD73" s="19">
        <f>IFERROR(IF(A73="","",IF(AC73="","Review Needed",IF(TODAY()-AC73&gt;Dashboard!$B$7,"Review Needed","Current"))),"Review Needed")</f>
        <v/>
      </c>
      <c r="AE73" s="20">
        <f>IFERROR(IF(A73="","",MAXIFS('Contact Log'!$D$2:$D$301,'Contact Log'!$B$2:$B$301,A73)),"")</f>
        <v/>
      </c>
      <c r="AF73" s="19">
        <f>IFERROR(IF(A73="","",IF(AE73="","No Activity Logged",IF(TODAY()-AE73&gt;Dashboard!$B$7,"Stale","Recent"))),"No Activity Logged")</f>
        <v/>
      </c>
      <c r="AG73" s="22" t="n"/>
      <c r="AH73" s="25" t="n"/>
    </row>
    <row r="74">
      <c r="A74" s="22" t="n"/>
      <c r="B74" s="22" t="n"/>
      <c r="C74" s="22" t="n"/>
      <c r="D74" s="22" t="n"/>
      <c r="E74" s="22" t="n"/>
      <c r="F74" s="22" t="n"/>
      <c r="G74" s="22" t="n"/>
      <c r="H74" s="22" t="n"/>
      <c r="I74" s="22" t="n"/>
      <c r="J74" s="22" t="n"/>
      <c r="K74" s="22" t="n"/>
      <c r="L74" s="22" t="n"/>
      <c r="M74" s="22" t="n"/>
      <c r="N74" s="22" t="n"/>
      <c r="O74" s="22" t="n"/>
      <c r="P74" s="22" t="n"/>
      <c r="Q74" s="22" t="n"/>
      <c r="R74" s="22" t="n"/>
      <c r="S74" s="22" t="n"/>
      <c r="T74" s="22" t="n"/>
      <c r="U74" s="22" t="n"/>
      <c r="V74" s="22" t="n"/>
      <c r="W74" s="33" t="n"/>
      <c r="X74" s="22" t="n"/>
      <c r="Y74" s="24" t="n"/>
      <c r="Z74" s="19">
        <f>IFERROR(IF(A74="","",IF(Y74="","Not Tracked",IF(Y74&lt;TODAY(),"Expired",IF(Y74&lt;=TODAY()+Dashboard!$B$5,"Expiring Soon","Current")))),"Check Date")</f>
        <v/>
      </c>
      <c r="AA74" s="24" t="n"/>
      <c r="AB74" s="19">
        <f>IFERROR(IF(A74="","",IF(AA74="","Not Tracked",IF(AA74&lt;TODAY(),"Past Renewal Date",IF(AA74&lt;=TODAY()+Dashboard!$B$6,"Renewing Soon","Current")))),"Check Date")</f>
        <v/>
      </c>
      <c r="AC74" s="24" t="n"/>
      <c r="AD74" s="19">
        <f>IFERROR(IF(A74="","",IF(AC74="","Review Needed",IF(TODAY()-AC74&gt;Dashboard!$B$7,"Review Needed","Current"))),"Review Needed")</f>
        <v/>
      </c>
      <c r="AE74" s="20">
        <f>IFERROR(IF(A74="","",MAXIFS('Contact Log'!$D$2:$D$301,'Contact Log'!$B$2:$B$301,A74)),"")</f>
        <v/>
      </c>
      <c r="AF74" s="19">
        <f>IFERROR(IF(A74="","",IF(AE74="","No Activity Logged",IF(TODAY()-AE74&gt;Dashboard!$B$7,"Stale","Recent"))),"No Activity Logged")</f>
        <v/>
      </c>
      <c r="AG74" s="22" t="n"/>
      <c r="AH74" s="25" t="n"/>
    </row>
    <row r="75">
      <c r="A75" s="22" t="n"/>
      <c r="B75" s="22" t="n"/>
      <c r="C75" s="22" t="n"/>
      <c r="D75" s="22" t="n"/>
      <c r="E75" s="22" t="n"/>
      <c r="F75" s="22" t="n"/>
      <c r="G75" s="22" t="n"/>
      <c r="H75" s="22" t="n"/>
      <c r="I75" s="22" t="n"/>
      <c r="J75" s="22" t="n"/>
      <c r="K75" s="22" t="n"/>
      <c r="L75" s="22" t="n"/>
      <c r="M75" s="22" t="n"/>
      <c r="N75" s="22" t="n"/>
      <c r="O75" s="22" t="n"/>
      <c r="P75" s="22" t="n"/>
      <c r="Q75" s="22" t="n"/>
      <c r="R75" s="22" t="n"/>
      <c r="S75" s="22" t="n"/>
      <c r="T75" s="22" t="n"/>
      <c r="U75" s="22" t="n"/>
      <c r="V75" s="22" t="n"/>
      <c r="W75" s="33" t="n"/>
      <c r="X75" s="22" t="n"/>
      <c r="Y75" s="24" t="n"/>
      <c r="Z75" s="19">
        <f>IFERROR(IF(A75="","",IF(Y75="","Not Tracked",IF(Y75&lt;TODAY(),"Expired",IF(Y75&lt;=TODAY()+Dashboard!$B$5,"Expiring Soon","Current")))),"Check Date")</f>
        <v/>
      </c>
      <c r="AA75" s="24" t="n"/>
      <c r="AB75" s="19">
        <f>IFERROR(IF(A75="","",IF(AA75="","Not Tracked",IF(AA75&lt;TODAY(),"Past Renewal Date",IF(AA75&lt;=TODAY()+Dashboard!$B$6,"Renewing Soon","Current")))),"Check Date")</f>
        <v/>
      </c>
      <c r="AC75" s="24" t="n"/>
      <c r="AD75" s="19">
        <f>IFERROR(IF(A75="","",IF(AC75="","Review Needed",IF(TODAY()-AC75&gt;Dashboard!$B$7,"Review Needed","Current"))),"Review Needed")</f>
        <v/>
      </c>
      <c r="AE75" s="20">
        <f>IFERROR(IF(A75="","",MAXIFS('Contact Log'!$D$2:$D$301,'Contact Log'!$B$2:$B$301,A75)),"")</f>
        <v/>
      </c>
      <c r="AF75" s="19">
        <f>IFERROR(IF(A75="","",IF(AE75="","No Activity Logged",IF(TODAY()-AE75&gt;Dashboard!$B$7,"Stale","Recent"))),"No Activity Logged")</f>
        <v/>
      </c>
      <c r="AG75" s="22" t="n"/>
      <c r="AH75" s="25" t="n"/>
    </row>
    <row r="76">
      <c r="A76" s="22" t="n"/>
      <c r="B76" s="22" t="n"/>
      <c r="C76" s="22" t="n"/>
      <c r="D76" s="22" t="n"/>
      <c r="E76" s="22" t="n"/>
      <c r="F76" s="22" t="n"/>
      <c r="G76" s="22" t="n"/>
      <c r="H76" s="22" t="n"/>
      <c r="I76" s="22" t="n"/>
      <c r="J76" s="22" t="n"/>
      <c r="K76" s="22" t="n"/>
      <c r="L76" s="22" t="n"/>
      <c r="M76" s="22" t="n"/>
      <c r="N76" s="22" t="n"/>
      <c r="O76" s="22" t="n"/>
      <c r="P76" s="22" t="n"/>
      <c r="Q76" s="22" t="n"/>
      <c r="R76" s="22" t="n"/>
      <c r="S76" s="22" t="n"/>
      <c r="T76" s="22" t="n"/>
      <c r="U76" s="22" t="n"/>
      <c r="V76" s="22" t="n"/>
      <c r="W76" s="33" t="n"/>
      <c r="X76" s="22" t="n"/>
      <c r="Y76" s="24" t="n"/>
      <c r="Z76" s="19">
        <f>IFERROR(IF(A76="","",IF(Y76="","Not Tracked",IF(Y76&lt;TODAY(),"Expired",IF(Y76&lt;=TODAY()+Dashboard!$B$5,"Expiring Soon","Current")))),"Check Date")</f>
        <v/>
      </c>
      <c r="AA76" s="24" t="n"/>
      <c r="AB76" s="19">
        <f>IFERROR(IF(A76="","",IF(AA76="","Not Tracked",IF(AA76&lt;TODAY(),"Past Renewal Date",IF(AA76&lt;=TODAY()+Dashboard!$B$6,"Renewing Soon","Current")))),"Check Date")</f>
        <v/>
      </c>
      <c r="AC76" s="24" t="n"/>
      <c r="AD76" s="19">
        <f>IFERROR(IF(A76="","",IF(AC76="","Review Needed",IF(TODAY()-AC76&gt;Dashboard!$B$7,"Review Needed","Current"))),"Review Needed")</f>
        <v/>
      </c>
      <c r="AE76" s="20">
        <f>IFERROR(IF(A76="","",MAXIFS('Contact Log'!$D$2:$D$301,'Contact Log'!$B$2:$B$301,A76)),"")</f>
        <v/>
      </c>
      <c r="AF76" s="19">
        <f>IFERROR(IF(A76="","",IF(AE76="","No Activity Logged",IF(TODAY()-AE76&gt;Dashboard!$B$7,"Stale","Recent"))),"No Activity Logged")</f>
        <v/>
      </c>
      <c r="AG76" s="22" t="n"/>
      <c r="AH76" s="25" t="n"/>
    </row>
    <row r="77">
      <c r="A77" s="22" t="n"/>
      <c r="B77" s="22" t="n"/>
      <c r="C77" s="22" t="n"/>
      <c r="D77" s="22" t="n"/>
      <c r="E77" s="22" t="n"/>
      <c r="F77" s="22" t="n"/>
      <c r="G77" s="22" t="n"/>
      <c r="H77" s="22" t="n"/>
      <c r="I77" s="22" t="n"/>
      <c r="J77" s="22" t="n"/>
      <c r="K77" s="22" t="n"/>
      <c r="L77" s="22" t="n"/>
      <c r="M77" s="22" t="n"/>
      <c r="N77" s="22" t="n"/>
      <c r="O77" s="22" t="n"/>
      <c r="P77" s="22" t="n"/>
      <c r="Q77" s="22" t="n"/>
      <c r="R77" s="22" t="n"/>
      <c r="S77" s="22" t="n"/>
      <c r="T77" s="22" t="n"/>
      <c r="U77" s="22" t="n"/>
      <c r="V77" s="22" t="n"/>
      <c r="W77" s="33" t="n"/>
      <c r="X77" s="22" t="n"/>
      <c r="Y77" s="24" t="n"/>
      <c r="Z77" s="19">
        <f>IFERROR(IF(A77="","",IF(Y77="","Not Tracked",IF(Y77&lt;TODAY(),"Expired",IF(Y77&lt;=TODAY()+Dashboard!$B$5,"Expiring Soon","Current")))),"Check Date")</f>
        <v/>
      </c>
      <c r="AA77" s="24" t="n"/>
      <c r="AB77" s="19">
        <f>IFERROR(IF(A77="","",IF(AA77="","Not Tracked",IF(AA77&lt;TODAY(),"Past Renewal Date",IF(AA77&lt;=TODAY()+Dashboard!$B$6,"Renewing Soon","Current")))),"Check Date")</f>
        <v/>
      </c>
      <c r="AC77" s="24" t="n"/>
      <c r="AD77" s="19">
        <f>IFERROR(IF(A77="","",IF(AC77="","Review Needed",IF(TODAY()-AC77&gt;Dashboard!$B$7,"Review Needed","Current"))),"Review Needed")</f>
        <v/>
      </c>
      <c r="AE77" s="20">
        <f>IFERROR(IF(A77="","",MAXIFS('Contact Log'!$D$2:$D$301,'Contact Log'!$B$2:$B$301,A77)),"")</f>
        <v/>
      </c>
      <c r="AF77" s="19">
        <f>IFERROR(IF(A77="","",IF(AE77="","No Activity Logged",IF(TODAY()-AE77&gt;Dashboard!$B$7,"Stale","Recent"))),"No Activity Logged")</f>
        <v/>
      </c>
      <c r="AG77" s="22" t="n"/>
      <c r="AH77" s="25" t="n"/>
    </row>
    <row r="78">
      <c r="A78" s="22" t="n"/>
      <c r="B78" s="22" t="n"/>
      <c r="C78" s="22" t="n"/>
      <c r="D78" s="22" t="n"/>
      <c r="E78" s="22" t="n"/>
      <c r="F78" s="22" t="n"/>
      <c r="G78" s="22" t="n"/>
      <c r="H78" s="22" t="n"/>
      <c r="I78" s="22" t="n"/>
      <c r="J78" s="22" t="n"/>
      <c r="K78" s="22" t="n"/>
      <c r="L78" s="22" t="n"/>
      <c r="M78" s="22" t="n"/>
      <c r="N78" s="22" t="n"/>
      <c r="O78" s="22" t="n"/>
      <c r="P78" s="22" t="n"/>
      <c r="Q78" s="22" t="n"/>
      <c r="R78" s="22" t="n"/>
      <c r="S78" s="22" t="n"/>
      <c r="T78" s="22" t="n"/>
      <c r="U78" s="22" t="n"/>
      <c r="V78" s="22" t="n"/>
      <c r="W78" s="33" t="n"/>
      <c r="X78" s="22" t="n"/>
      <c r="Y78" s="24" t="n"/>
      <c r="Z78" s="19">
        <f>IFERROR(IF(A78="","",IF(Y78="","Not Tracked",IF(Y78&lt;TODAY(),"Expired",IF(Y78&lt;=TODAY()+Dashboard!$B$5,"Expiring Soon","Current")))),"Check Date")</f>
        <v/>
      </c>
      <c r="AA78" s="24" t="n"/>
      <c r="AB78" s="19">
        <f>IFERROR(IF(A78="","",IF(AA78="","Not Tracked",IF(AA78&lt;TODAY(),"Past Renewal Date",IF(AA78&lt;=TODAY()+Dashboard!$B$6,"Renewing Soon","Current")))),"Check Date")</f>
        <v/>
      </c>
      <c r="AC78" s="24" t="n"/>
      <c r="AD78" s="19">
        <f>IFERROR(IF(A78="","",IF(AC78="","Review Needed",IF(TODAY()-AC78&gt;Dashboard!$B$7,"Review Needed","Current"))),"Review Needed")</f>
        <v/>
      </c>
      <c r="AE78" s="20">
        <f>IFERROR(IF(A78="","",MAXIFS('Contact Log'!$D$2:$D$301,'Contact Log'!$B$2:$B$301,A78)),"")</f>
        <v/>
      </c>
      <c r="AF78" s="19">
        <f>IFERROR(IF(A78="","",IF(AE78="","No Activity Logged",IF(TODAY()-AE78&gt;Dashboard!$B$7,"Stale","Recent"))),"No Activity Logged")</f>
        <v/>
      </c>
      <c r="AG78" s="22" t="n"/>
      <c r="AH78" s="25" t="n"/>
    </row>
    <row r="79">
      <c r="A79" s="22" t="n"/>
      <c r="B79" s="22" t="n"/>
      <c r="C79" s="22" t="n"/>
      <c r="D79" s="22" t="n"/>
      <c r="E79" s="22" t="n"/>
      <c r="F79" s="22" t="n"/>
      <c r="G79" s="22" t="n"/>
      <c r="H79" s="22" t="n"/>
      <c r="I79" s="22" t="n"/>
      <c r="J79" s="22" t="n"/>
      <c r="K79" s="22" t="n"/>
      <c r="L79" s="22" t="n"/>
      <c r="M79" s="22" t="n"/>
      <c r="N79" s="22" t="n"/>
      <c r="O79" s="22" t="n"/>
      <c r="P79" s="22" t="n"/>
      <c r="Q79" s="22" t="n"/>
      <c r="R79" s="22" t="n"/>
      <c r="S79" s="22" t="n"/>
      <c r="T79" s="22" t="n"/>
      <c r="U79" s="22" t="n"/>
      <c r="V79" s="22" t="n"/>
      <c r="W79" s="33" t="n"/>
      <c r="X79" s="22" t="n"/>
      <c r="Y79" s="24" t="n"/>
      <c r="Z79" s="19">
        <f>IFERROR(IF(A79="","",IF(Y79="","Not Tracked",IF(Y79&lt;TODAY(),"Expired",IF(Y79&lt;=TODAY()+Dashboard!$B$5,"Expiring Soon","Current")))),"Check Date")</f>
        <v/>
      </c>
      <c r="AA79" s="24" t="n"/>
      <c r="AB79" s="19">
        <f>IFERROR(IF(A79="","",IF(AA79="","Not Tracked",IF(AA79&lt;TODAY(),"Past Renewal Date",IF(AA79&lt;=TODAY()+Dashboard!$B$6,"Renewing Soon","Current")))),"Check Date")</f>
        <v/>
      </c>
      <c r="AC79" s="24" t="n"/>
      <c r="AD79" s="19">
        <f>IFERROR(IF(A79="","",IF(AC79="","Review Needed",IF(TODAY()-AC79&gt;Dashboard!$B$7,"Review Needed","Current"))),"Review Needed")</f>
        <v/>
      </c>
      <c r="AE79" s="20">
        <f>IFERROR(IF(A79="","",MAXIFS('Contact Log'!$D$2:$D$301,'Contact Log'!$B$2:$B$301,A79)),"")</f>
        <v/>
      </c>
      <c r="AF79" s="19">
        <f>IFERROR(IF(A79="","",IF(AE79="","No Activity Logged",IF(TODAY()-AE79&gt;Dashboard!$B$7,"Stale","Recent"))),"No Activity Logged")</f>
        <v/>
      </c>
      <c r="AG79" s="22" t="n"/>
      <c r="AH79" s="25" t="n"/>
    </row>
    <row r="80">
      <c r="A80" s="22" t="n"/>
      <c r="B80" s="22" t="n"/>
      <c r="C80" s="22" t="n"/>
      <c r="D80" s="22" t="n"/>
      <c r="E80" s="22" t="n"/>
      <c r="F80" s="22" t="n"/>
      <c r="G80" s="22" t="n"/>
      <c r="H80" s="22" t="n"/>
      <c r="I80" s="22" t="n"/>
      <c r="J80" s="22" t="n"/>
      <c r="K80" s="22" t="n"/>
      <c r="L80" s="22" t="n"/>
      <c r="M80" s="22" t="n"/>
      <c r="N80" s="22" t="n"/>
      <c r="O80" s="22" t="n"/>
      <c r="P80" s="22" t="n"/>
      <c r="Q80" s="22" t="n"/>
      <c r="R80" s="22" t="n"/>
      <c r="S80" s="22" t="n"/>
      <c r="T80" s="22" t="n"/>
      <c r="U80" s="22" t="n"/>
      <c r="V80" s="22" t="n"/>
      <c r="W80" s="33" t="n"/>
      <c r="X80" s="22" t="n"/>
      <c r="Y80" s="24" t="n"/>
      <c r="Z80" s="19">
        <f>IFERROR(IF(A80="","",IF(Y80="","Not Tracked",IF(Y80&lt;TODAY(),"Expired",IF(Y80&lt;=TODAY()+Dashboard!$B$5,"Expiring Soon","Current")))),"Check Date")</f>
        <v/>
      </c>
      <c r="AA80" s="24" t="n"/>
      <c r="AB80" s="19">
        <f>IFERROR(IF(A80="","",IF(AA80="","Not Tracked",IF(AA80&lt;TODAY(),"Past Renewal Date",IF(AA80&lt;=TODAY()+Dashboard!$B$6,"Renewing Soon","Current")))),"Check Date")</f>
        <v/>
      </c>
      <c r="AC80" s="24" t="n"/>
      <c r="AD80" s="19">
        <f>IFERROR(IF(A80="","",IF(AC80="","Review Needed",IF(TODAY()-AC80&gt;Dashboard!$B$7,"Review Needed","Current"))),"Review Needed")</f>
        <v/>
      </c>
      <c r="AE80" s="20">
        <f>IFERROR(IF(A80="","",MAXIFS('Contact Log'!$D$2:$D$301,'Contact Log'!$B$2:$B$301,A80)),"")</f>
        <v/>
      </c>
      <c r="AF80" s="19">
        <f>IFERROR(IF(A80="","",IF(AE80="","No Activity Logged",IF(TODAY()-AE80&gt;Dashboard!$B$7,"Stale","Recent"))),"No Activity Logged")</f>
        <v/>
      </c>
      <c r="AG80" s="22" t="n"/>
      <c r="AH80" s="25" t="n"/>
    </row>
    <row r="81">
      <c r="A81" s="22" t="n"/>
      <c r="B81" s="22" t="n"/>
      <c r="C81" s="22" t="n"/>
      <c r="D81" s="22" t="n"/>
      <c r="E81" s="22" t="n"/>
      <c r="F81" s="22" t="n"/>
      <c r="G81" s="22" t="n"/>
      <c r="H81" s="22" t="n"/>
      <c r="I81" s="22" t="n"/>
      <c r="J81" s="22" t="n"/>
      <c r="K81" s="22" t="n"/>
      <c r="L81" s="22" t="n"/>
      <c r="M81" s="22" t="n"/>
      <c r="N81" s="22" t="n"/>
      <c r="O81" s="22" t="n"/>
      <c r="P81" s="22" t="n"/>
      <c r="Q81" s="22" t="n"/>
      <c r="R81" s="22" t="n"/>
      <c r="S81" s="22" t="n"/>
      <c r="T81" s="22" t="n"/>
      <c r="U81" s="22" t="n"/>
      <c r="V81" s="22" t="n"/>
      <c r="W81" s="33" t="n"/>
      <c r="X81" s="22" t="n"/>
      <c r="Y81" s="24" t="n"/>
      <c r="Z81" s="19">
        <f>IFERROR(IF(A81="","",IF(Y81="","Not Tracked",IF(Y81&lt;TODAY(),"Expired",IF(Y81&lt;=TODAY()+Dashboard!$B$5,"Expiring Soon","Current")))),"Check Date")</f>
        <v/>
      </c>
      <c r="AA81" s="24" t="n"/>
      <c r="AB81" s="19">
        <f>IFERROR(IF(A81="","",IF(AA81="","Not Tracked",IF(AA81&lt;TODAY(),"Past Renewal Date",IF(AA81&lt;=TODAY()+Dashboard!$B$6,"Renewing Soon","Current")))),"Check Date")</f>
        <v/>
      </c>
      <c r="AC81" s="24" t="n"/>
      <c r="AD81" s="19">
        <f>IFERROR(IF(A81="","",IF(AC81="","Review Needed",IF(TODAY()-AC81&gt;Dashboard!$B$7,"Review Needed","Current"))),"Review Needed")</f>
        <v/>
      </c>
      <c r="AE81" s="20">
        <f>IFERROR(IF(A81="","",MAXIFS('Contact Log'!$D$2:$D$301,'Contact Log'!$B$2:$B$301,A81)),"")</f>
        <v/>
      </c>
      <c r="AF81" s="19">
        <f>IFERROR(IF(A81="","",IF(AE81="","No Activity Logged",IF(TODAY()-AE81&gt;Dashboard!$B$7,"Stale","Recent"))),"No Activity Logged")</f>
        <v/>
      </c>
      <c r="AG81" s="22" t="n"/>
      <c r="AH81" s="25" t="n"/>
    </row>
    <row r="82">
      <c r="A82" s="22" t="n"/>
      <c r="B82" s="22" t="n"/>
      <c r="C82" s="22" t="n"/>
      <c r="D82" s="22" t="n"/>
      <c r="E82" s="22" t="n"/>
      <c r="F82" s="22" t="n"/>
      <c r="G82" s="22" t="n"/>
      <c r="H82" s="22" t="n"/>
      <c r="I82" s="22" t="n"/>
      <c r="J82" s="22" t="n"/>
      <c r="K82" s="22" t="n"/>
      <c r="L82" s="22" t="n"/>
      <c r="M82" s="22" t="n"/>
      <c r="N82" s="22" t="n"/>
      <c r="O82" s="22" t="n"/>
      <c r="P82" s="22" t="n"/>
      <c r="Q82" s="22" t="n"/>
      <c r="R82" s="22" t="n"/>
      <c r="S82" s="22" t="n"/>
      <c r="T82" s="22" t="n"/>
      <c r="U82" s="22" t="n"/>
      <c r="V82" s="22" t="n"/>
      <c r="W82" s="33" t="n"/>
      <c r="X82" s="22" t="n"/>
      <c r="Y82" s="24" t="n"/>
      <c r="Z82" s="19">
        <f>IFERROR(IF(A82="","",IF(Y82="","Not Tracked",IF(Y82&lt;TODAY(),"Expired",IF(Y82&lt;=TODAY()+Dashboard!$B$5,"Expiring Soon","Current")))),"Check Date")</f>
        <v/>
      </c>
      <c r="AA82" s="24" t="n"/>
      <c r="AB82" s="19">
        <f>IFERROR(IF(A82="","",IF(AA82="","Not Tracked",IF(AA82&lt;TODAY(),"Past Renewal Date",IF(AA82&lt;=TODAY()+Dashboard!$B$6,"Renewing Soon","Current")))),"Check Date")</f>
        <v/>
      </c>
      <c r="AC82" s="24" t="n"/>
      <c r="AD82" s="19">
        <f>IFERROR(IF(A82="","",IF(AC82="","Review Needed",IF(TODAY()-AC82&gt;Dashboard!$B$7,"Review Needed","Current"))),"Review Needed")</f>
        <v/>
      </c>
      <c r="AE82" s="20">
        <f>IFERROR(IF(A82="","",MAXIFS('Contact Log'!$D$2:$D$301,'Contact Log'!$B$2:$B$301,A82)),"")</f>
        <v/>
      </c>
      <c r="AF82" s="19">
        <f>IFERROR(IF(A82="","",IF(AE82="","No Activity Logged",IF(TODAY()-AE82&gt;Dashboard!$B$7,"Stale","Recent"))),"No Activity Logged")</f>
        <v/>
      </c>
      <c r="AG82" s="22" t="n"/>
      <c r="AH82" s="25" t="n"/>
    </row>
    <row r="83">
      <c r="A83" s="22" t="n"/>
      <c r="B83" s="22" t="n"/>
      <c r="C83" s="22" t="n"/>
      <c r="D83" s="22" t="n"/>
      <c r="E83" s="22" t="n"/>
      <c r="F83" s="22" t="n"/>
      <c r="G83" s="22" t="n"/>
      <c r="H83" s="22" t="n"/>
      <c r="I83" s="22" t="n"/>
      <c r="J83" s="22" t="n"/>
      <c r="K83" s="22" t="n"/>
      <c r="L83" s="22" t="n"/>
      <c r="M83" s="22" t="n"/>
      <c r="N83" s="22" t="n"/>
      <c r="O83" s="22" t="n"/>
      <c r="P83" s="22" t="n"/>
      <c r="Q83" s="22" t="n"/>
      <c r="R83" s="22" t="n"/>
      <c r="S83" s="22" t="n"/>
      <c r="T83" s="22" t="n"/>
      <c r="U83" s="22" t="n"/>
      <c r="V83" s="22" t="n"/>
      <c r="W83" s="33" t="n"/>
      <c r="X83" s="22" t="n"/>
      <c r="Y83" s="24" t="n"/>
      <c r="Z83" s="19">
        <f>IFERROR(IF(A83="","",IF(Y83="","Not Tracked",IF(Y83&lt;TODAY(),"Expired",IF(Y83&lt;=TODAY()+Dashboard!$B$5,"Expiring Soon","Current")))),"Check Date")</f>
        <v/>
      </c>
      <c r="AA83" s="24" t="n"/>
      <c r="AB83" s="19">
        <f>IFERROR(IF(A83="","",IF(AA83="","Not Tracked",IF(AA83&lt;TODAY(),"Past Renewal Date",IF(AA83&lt;=TODAY()+Dashboard!$B$6,"Renewing Soon","Current")))),"Check Date")</f>
        <v/>
      </c>
      <c r="AC83" s="24" t="n"/>
      <c r="AD83" s="19">
        <f>IFERROR(IF(A83="","",IF(AC83="","Review Needed",IF(TODAY()-AC83&gt;Dashboard!$B$7,"Review Needed","Current"))),"Review Needed")</f>
        <v/>
      </c>
      <c r="AE83" s="20">
        <f>IFERROR(IF(A83="","",MAXIFS('Contact Log'!$D$2:$D$301,'Contact Log'!$B$2:$B$301,A83)),"")</f>
        <v/>
      </c>
      <c r="AF83" s="19">
        <f>IFERROR(IF(A83="","",IF(AE83="","No Activity Logged",IF(TODAY()-AE83&gt;Dashboard!$B$7,"Stale","Recent"))),"No Activity Logged")</f>
        <v/>
      </c>
      <c r="AG83" s="22" t="n"/>
      <c r="AH83" s="25" t="n"/>
    </row>
    <row r="84">
      <c r="A84" s="22" t="n"/>
      <c r="B84" s="22" t="n"/>
      <c r="C84" s="22" t="n"/>
      <c r="D84" s="22" t="n"/>
      <c r="E84" s="22" t="n"/>
      <c r="F84" s="22" t="n"/>
      <c r="G84" s="22" t="n"/>
      <c r="H84" s="22" t="n"/>
      <c r="I84" s="22" t="n"/>
      <c r="J84" s="22" t="n"/>
      <c r="K84" s="22" t="n"/>
      <c r="L84" s="22" t="n"/>
      <c r="M84" s="22" t="n"/>
      <c r="N84" s="22" t="n"/>
      <c r="O84" s="22" t="n"/>
      <c r="P84" s="22" t="n"/>
      <c r="Q84" s="22" t="n"/>
      <c r="R84" s="22" t="n"/>
      <c r="S84" s="22" t="n"/>
      <c r="T84" s="22" t="n"/>
      <c r="U84" s="22" t="n"/>
      <c r="V84" s="22" t="n"/>
      <c r="W84" s="33" t="n"/>
      <c r="X84" s="22" t="n"/>
      <c r="Y84" s="24" t="n"/>
      <c r="Z84" s="19">
        <f>IFERROR(IF(A84="","",IF(Y84="","Not Tracked",IF(Y84&lt;TODAY(),"Expired",IF(Y84&lt;=TODAY()+Dashboard!$B$5,"Expiring Soon","Current")))),"Check Date")</f>
        <v/>
      </c>
      <c r="AA84" s="24" t="n"/>
      <c r="AB84" s="19">
        <f>IFERROR(IF(A84="","",IF(AA84="","Not Tracked",IF(AA84&lt;TODAY(),"Past Renewal Date",IF(AA84&lt;=TODAY()+Dashboard!$B$6,"Renewing Soon","Current")))),"Check Date")</f>
        <v/>
      </c>
      <c r="AC84" s="24" t="n"/>
      <c r="AD84" s="19">
        <f>IFERROR(IF(A84="","",IF(AC84="","Review Needed",IF(TODAY()-AC84&gt;Dashboard!$B$7,"Review Needed","Current"))),"Review Needed")</f>
        <v/>
      </c>
      <c r="AE84" s="20">
        <f>IFERROR(IF(A84="","",MAXIFS('Contact Log'!$D$2:$D$301,'Contact Log'!$B$2:$B$301,A84)),"")</f>
        <v/>
      </c>
      <c r="AF84" s="19">
        <f>IFERROR(IF(A84="","",IF(AE84="","No Activity Logged",IF(TODAY()-AE84&gt;Dashboard!$B$7,"Stale","Recent"))),"No Activity Logged")</f>
        <v/>
      </c>
      <c r="AG84" s="22" t="n"/>
      <c r="AH84" s="25" t="n"/>
    </row>
    <row r="85">
      <c r="A85" s="22" t="n"/>
      <c r="B85" s="22" t="n"/>
      <c r="C85" s="22" t="n"/>
      <c r="D85" s="22" t="n"/>
      <c r="E85" s="22" t="n"/>
      <c r="F85" s="22" t="n"/>
      <c r="G85" s="22" t="n"/>
      <c r="H85" s="22" t="n"/>
      <c r="I85" s="22" t="n"/>
      <c r="J85" s="22" t="n"/>
      <c r="K85" s="22" t="n"/>
      <c r="L85" s="22" t="n"/>
      <c r="M85" s="22" t="n"/>
      <c r="N85" s="22" t="n"/>
      <c r="O85" s="22" t="n"/>
      <c r="P85" s="22" t="n"/>
      <c r="Q85" s="22" t="n"/>
      <c r="R85" s="22" t="n"/>
      <c r="S85" s="22" t="n"/>
      <c r="T85" s="22" t="n"/>
      <c r="U85" s="22" t="n"/>
      <c r="V85" s="22" t="n"/>
      <c r="W85" s="33" t="n"/>
      <c r="X85" s="22" t="n"/>
      <c r="Y85" s="24" t="n"/>
      <c r="Z85" s="19">
        <f>IFERROR(IF(A85="","",IF(Y85="","Not Tracked",IF(Y85&lt;TODAY(),"Expired",IF(Y85&lt;=TODAY()+Dashboard!$B$5,"Expiring Soon","Current")))),"Check Date")</f>
        <v/>
      </c>
      <c r="AA85" s="24" t="n"/>
      <c r="AB85" s="19">
        <f>IFERROR(IF(A85="","",IF(AA85="","Not Tracked",IF(AA85&lt;TODAY(),"Past Renewal Date",IF(AA85&lt;=TODAY()+Dashboard!$B$6,"Renewing Soon","Current")))),"Check Date")</f>
        <v/>
      </c>
      <c r="AC85" s="24" t="n"/>
      <c r="AD85" s="19">
        <f>IFERROR(IF(A85="","",IF(AC85="","Review Needed",IF(TODAY()-AC85&gt;Dashboard!$B$7,"Review Needed","Current"))),"Review Needed")</f>
        <v/>
      </c>
      <c r="AE85" s="20">
        <f>IFERROR(IF(A85="","",MAXIFS('Contact Log'!$D$2:$D$301,'Contact Log'!$B$2:$B$301,A85)),"")</f>
        <v/>
      </c>
      <c r="AF85" s="19">
        <f>IFERROR(IF(A85="","",IF(AE85="","No Activity Logged",IF(TODAY()-AE85&gt;Dashboard!$B$7,"Stale","Recent"))),"No Activity Logged")</f>
        <v/>
      </c>
      <c r="AG85" s="22" t="n"/>
      <c r="AH85" s="25" t="n"/>
    </row>
    <row r="86">
      <c r="A86" s="22" t="n"/>
      <c r="B86" s="22" t="n"/>
      <c r="C86" s="22" t="n"/>
      <c r="D86" s="22" t="n"/>
      <c r="E86" s="22" t="n"/>
      <c r="F86" s="22" t="n"/>
      <c r="G86" s="22" t="n"/>
      <c r="H86" s="22" t="n"/>
      <c r="I86" s="22" t="n"/>
      <c r="J86" s="22" t="n"/>
      <c r="K86" s="22" t="n"/>
      <c r="L86" s="22" t="n"/>
      <c r="M86" s="22" t="n"/>
      <c r="N86" s="22" t="n"/>
      <c r="O86" s="22" t="n"/>
      <c r="P86" s="22" t="n"/>
      <c r="Q86" s="22" t="n"/>
      <c r="R86" s="22" t="n"/>
      <c r="S86" s="22" t="n"/>
      <c r="T86" s="22" t="n"/>
      <c r="U86" s="22" t="n"/>
      <c r="V86" s="22" t="n"/>
      <c r="W86" s="33" t="n"/>
      <c r="X86" s="22" t="n"/>
      <c r="Y86" s="24" t="n"/>
      <c r="Z86" s="19">
        <f>IFERROR(IF(A86="","",IF(Y86="","Not Tracked",IF(Y86&lt;TODAY(),"Expired",IF(Y86&lt;=TODAY()+Dashboard!$B$5,"Expiring Soon","Current")))),"Check Date")</f>
        <v/>
      </c>
      <c r="AA86" s="24" t="n"/>
      <c r="AB86" s="19">
        <f>IFERROR(IF(A86="","",IF(AA86="","Not Tracked",IF(AA86&lt;TODAY(),"Past Renewal Date",IF(AA86&lt;=TODAY()+Dashboard!$B$6,"Renewing Soon","Current")))),"Check Date")</f>
        <v/>
      </c>
      <c r="AC86" s="24" t="n"/>
      <c r="AD86" s="19">
        <f>IFERROR(IF(A86="","",IF(AC86="","Review Needed",IF(TODAY()-AC86&gt;Dashboard!$B$7,"Review Needed","Current"))),"Review Needed")</f>
        <v/>
      </c>
      <c r="AE86" s="20">
        <f>IFERROR(IF(A86="","",MAXIFS('Contact Log'!$D$2:$D$301,'Contact Log'!$B$2:$B$301,A86)),"")</f>
        <v/>
      </c>
      <c r="AF86" s="19">
        <f>IFERROR(IF(A86="","",IF(AE86="","No Activity Logged",IF(TODAY()-AE86&gt;Dashboard!$B$7,"Stale","Recent"))),"No Activity Logged")</f>
        <v/>
      </c>
      <c r="AG86" s="22" t="n"/>
      <c r="AH86" s="25" t="n"/>
    </row>
    <row r="87">
      <c r="A87" s="22" t="n"/>
      <c r="B87" s="22" t="n"/>
      <c r="C87" s="22" t="n"/>
      <c r="D87" s="22" t="n"/>
      <c r="E87" s="22" t="n"/>
      <c r="F87" s="22" t="n"/>
      <c r="G87" s="22" t="n"/>
      <c r="H87" s="22" t="n"/>
      <c r="I87" s="22" t="n"/>
      <c r="J87" s="22" t="n"/>
      <c r="K87" s="22" t="n"/>
      <c r="L87" s="22" t="n"/>
      <c r="M87" s="22" t="n"/>
      <c r="N87" s="22" t="n"/>
      <c r="O87" s="22" t="n"/>
      <c r="P87" s="22" t="n"/>
      <c r="Q87" s="22" t="n"/>
      <c r="R87" s="22" t="n"/>
      <c r="S87" s="22" t="n"/>
      <c r="T87" s="22" t="n"/>
      <c r="U87" s="22" t="n"/>
      <c r="V87" s="22" t="n"/>
      <c r="W87" s="33" t="n"/>
      <c r="X87" s="22" t="n"/>
      <c r="Y87" s="24" t="n"/>
      <c r="Z87" s="19">
        <f>IFERROR(IF(A87="","",IF(Y87="","Not Tracked",IF(Y87&lt;TODAY(),"Expired",IF(Y87&lt;=TODAY()+Dashboard!$B$5,"Expiring Soon","Current")))),"Check Date")</f>
        <v/>
      </c>
      <c r="AA87" s="24" t="n"/>
      <c r="AB87" s="19">
        <f>IFERROR(IF(A87="","",IF(AA87="","Not Tracked",IF(AA87&lt;TODAY(),"Past Renewal Date",IF(AA87&lt;=TODAY()+Dashboard!$B$6,"Renewing Soon","Current")))),"Check Date")</f>
        <v/>
      </c>
      <c r="AC87" s="24" t="n"/>
      <c r="AD87" s="19">
        <f>IFERROR(IF(A87="","",IF(AC87="","Review Needed",IF(TODAY()-AC87&gt;Dashboard!$B$7,"Review Needed","Current"))),"Review Needed")</f>
        <v/>
      </c>
      <c r="AE87" s="20">
        <f>IFERROR(IF(A87="","",MAXIFS('Contact Log'!$D$2:$D$301,'Contact Log'!$B$2:$B$301,A87)),"")</f>
        <v/>
      </c>
      <c r="AF87" s="19">
        <f>IFERROR(IF(A87="","",IF(AE87="","No Activity Logged",IF(TODAY()-AE87&gt;Dashboard!$B$7,"Stale","Recent"))),"No Activity Logged")</f>
        <v/>
      </c>
      <c r="AG87" s="22" t="n"/>
      <c r="AH87" s="25" t="n"/>
    </row>
    <row r="88">
      <c r="A88" s="22" t="n"/>
      <c r="B88" s="22" t="n"/>
      <c r="C88" s="22" t="n"/>
      <c r="D88" s="22" t="n"/>
      <c r="E88" s="22" t="n"/>
      <c r="F88" s="22" t="n"/>
      <c r="G88" s="22" t="n"/>
      <c r="H88" s="22" t="n"/>
      <c r="I88" s="22" t="n"/>
      <c r="J88" s="22" t="n"/>
      <c r="K88" s="22" t="n"/>
      <c r="L88" s="22" t="n"/>
      <c r="M88" s="22" t="n"/>
      <c r="N88" s="22" t="n"/>
      <c r="O88" s="22" t="n"/>
      <c r="P88" s="22" t="n"/>
      <c r="Q88" s="22" t="n"/>
      <c r="R88" s="22" t="n"/>
      <c r="S88" s="22" t="n"/>
      <c r="T88" s="22" t="n"/>
      <c r="U88" s="22" t="n"/>
      <c r="V88" s="22" t="n"/>
      <c r="W88" s="33" t="n"/>
      <c r="X88" s="22" t="n"/>
      <c r="Y88" s="24" t="n"/>
      <c r="Z88" s="19">
        <f>IFERROR(IF(A88="","",IF(Y88="","Not Tracked",IF(Y88&lt;TODAY(),"Expired",IF(Y88&lt;=TODAY()+Dashboard!$B$5,"Expiring Soon","Current")))),"Check Date")</f>
        <v/>
      </c>
      <c r="AA88" s="24" t="n"/>
      <c r="AB88" s="19">
        <f>IFERROR(IF(A88="","",IF(AA88="","Not Tracked",IF(AA88&lt;TODAY(),"Past Renewal Date",IF(AA88&lt;=TODAY()+Dashboard!$B$6,"Renewing Soon","Current")))),"Check Date")</f>
        <v/>
      </c>
      <c r="AC88" s="24" t="n"/>
      <c r="AD88" s="19">
        <f>IFERROR(IF(A88="","",IF(AC88="","Review Needed",IF(TODAY()-AC88&gt;Dashboard!$B$7,"Review Needed","Current"))),"Review Needed")</f>
        <v/>
      </c>
      <c r="AE88" s="20">
        <f>IFERROR(IF(A88="","",MAXIFS('Contact Log'!$D$2:$D$301,'Contact Log'!$B$2:$B$301,A88)),"")</f>
        <v/>
      </c>
      <c r="AF88" s="19">
        <f>IFERROR(IF(A88="","",IF(AE88="","No Activity Logged",IF(TODAY()-AE88&gt;Dashboard!$B$7,"Stale","Recent"))),"No Activity Logged")</f>
        <v/>
      </c>
      <c r="AG88" s="22" t="n"/>
      <c r="AH88" s="25" t="n"/>
    </row>
    <row r="89">
      <c r="A89" s="22" t="n"/>
      <c r="B89" s="22" t="n"/>
      <c r="C89" s="22" t="n"/>
      <c r="D89" s="22" t="n"/>
      <c r="E89" s="22" t="n"/>
      <c r="F89" s="22" t="n"/>
      <c r="G89" s="22" t="n"/>
      <c r="H89" s="22" t="n"/>
      <c r="I89" s="22" t="n"/>
      <c r="J89" s="22" t="n"/>
      <c r="K89" s="22" t="n"/>
      <c r="L89" s="22" t="n"/>
      <c r="M89" s="22" t="n"/>
      <c r="N89" s="22" t="n"/>
      <c r="O89" s="22" t="n"/>
      <c r="P89" s="22" t="n"/>
      <c r="Q89" s="22" t="n"/>
      <c r="R89" s="22" t="n"/>
      <c r="S89" s="22" t="n"/>
      <c r="T89" s="22" t="n"/>
      <c r="U89" s="22" t="n"/>
      <c r="V89" s="22" t="n"/>
      <c r="W89" s="33" t="n"/>
      <c r="X89" s="22" t="n"/>
      <c r="Y89" s="24" t="n"/>
      <c r="Z89" s="19">
        <f>IFERROR(IF(A89="","",IF(Y89="","Not Tracked",IF(Y89&lt;TODAY(),"Expired",IF(Y89&lt;=TODAY()+Dashboard!$B$5,"Expiring Soon","Current")))),"Check Date")</f>
        <v/>
      </c>
      <c r="AA89" s="24" t="n"/>
      <c r="AB89" s="19">
        <f>IFERROR(IF(A89="","",IF(AA89="","Not Tracked",IF(AA89&lt;TODAY(),"Past Renewal Date",IF(AA89&lt;=TODAY()+Dashboard!$B$6,"Renewing Soon","Current")))),"Check Date")</f>
        <v/>
      </c>
      <c r="AC89" s="24" t="n"/>
      <c r="AD89" s="19">
        <f>IFERROR(IF(A89="","",IF(AC89="","Review Needed",IF(TODAY()-AC89&gt;Dashboard!$B$7,"Review Needed","Current"))),"Review Needed")</f>
        <v/>
      </c>
      <c r="AE89" s="20">
        <f>IFERROR(IF(A89="","",MAXIFS('Contact Log'!$D$2:$D$301,'Contact Log'!$B$2:$B$301,A89)),"")</f>
        <v/>
      </c>
      <c r="AF89" s="19">
        <f>IFERROR(IF(A89="","",IF(AE89="","No Activity Logged",IF(TODAY()-AE89&gt;Dashboard!$B$7,"Stale","Recent"))),"No Activity Logged")</f>
        <v/>
      </c>
      <c r="AG89" s="22" t="n"/>
      <c r="AH89" s="25" t="n"/>
    </row>
    <row r="90">
      <c r="A90" s="22" t="n"/>
      <c r="B90" s="22" t="n"/>
      <c r="C90" s="22" t="n"/>
      <c r="D90" s="22" t="n"/>
      <c r="E90" s="22" t="n"/>
      <c r="F90" s="22" t="n"/>
      <c r="G90" s="22" t="n"/>
      <c r="H90" s="22" t="n"/>
      <c r="I90" s="22" t="n"/>
      <c r="J90" s="22" t="n"/>
      <c r="K90" s="22" t="n"/>
      <c r="L90" s="22" t="n"/>
      <c r="M90" s="22" t="n"/>
      <c r="N90" s="22" t="n"/>
      <c r="O90" s="22" t="n"/>
      <c r="P90" s="22" t="n"/>
      <c r="Q90" s="22" t="n"/>
      <c r="R90" s="22" t="n"/>
      <c r="S90" s="22" t="n"/>
      <c r="T90" s="22" t="n"/>
      <c r="U90" s="22" t="n"/>
      <c r="V90" s="22" t="n"/>
      <c r="W90" s="33" t="n"/>
      <c r="X90" s="22" t="n"/>
      <c r="Y90" s="24" t="n"/>
      <c r="Z90" s="19">
        <f>IFERROR(IF(A90="","",IF(Y90="","Not Tracked",IF(Y90&lt;TODAY(),"Expired",IF(Y90&lt;=TODAY()+Dashboard!$B$5,"Expiring Soon","Current")))),"Check Date")</f>
        <v/>
      </c>
      <c r="AA90" s="24" t="n"/>
      <c r="AB90" s="19">
        <f>IFERROR(IF(A90="","",IF(AA90="","Not Tracked",IF(AA90&lt;TODAY(),"Past Renewal Date",IF(AA90&lt;=TODAY()+Dashboard!$B$6,"Renewing Soon","Current")))),"Check Date")</f>
        <v/>
      </c>
      <c r="AC90" s="24" t="n"/>
      <c r="AD90" s="19">
        <f>IFERROR(IF(A90="","",IF(AC90="","Review Needed",IF(TODAY()-AC90&gt;Dashboard!$B$7,"Review Needed","Current"))),"Review Needed")</f>
        <v/>
      </c>
      <c r="AE90" s="20">
        <f>IFERROR(IF(A90="","",MAXIFS('Contact Log'!$D$2:$D$301,'Contact Log'!$B$2:$B$301,A90)),"")</f>
        <v/>
      </c>
      <c r="AF90" s="19">
        <f>IFERROR(IF(A90="","",IF(AE90="","No Activity Logged",IF(TODAY()-AE90&gt;Dashboard!$B$7,"Stale","Recent"))),"No Activity Logged")</f>
        <v/>
      </c>
      <c r="AG90" s="22" t="n"/>
      <c r="AH90" s="25" t="n"/>
    </row>
    <row r="91">
      <c r="A91" s="22" t="n"/>
      <c r="B91" s="22" t="n"/>
      <c r="C91" s="22" t="n"/>
      <c r="D91" s="22" t="n"/>
      <c r="E91" s="22" t="n"/>
      <c r="F91" s="22" t="n"/>
      <c r="G91" s="22" t="n"/>
      <c r="H91" s="22" t="n"/>
      <c r="I91" s="22" t="n"/>
      <c r="J91" s="22" t="n"/>
      <c r="K91" s="22" t="n"/>
      <c r="L91" s="22" t="n"/>
      <c r="M91" s="22" t="n"/>
      <c r="N91" s="22" t="n"/>
      <c r="O91" s="22" t="n"/>
      <c r="P91" s="22" t="n"/>
      <c r="Q91" s="22" t="n"/>
      <c r="R91" s="22" t="n"/>
      <c r="S91" s="22" t="n"/>
      <c r="T91" s="22" t="n"/>
      <c r="U91" s="22" t="n"/>
      <c r="V91" s="22" t="n"/>
      <c r="W91" s="33" t="n"/>
      <c r="X91" s="22" t="n"/>
      <c r="Y91" s="24" t="n"/>
      <c r="Z91" s="19">
        <f>IFERROR(IF(A91="","",IF(Y91="","Not Tracked",IF(Y91&lt;TODAY(),"Expired",IF(Y91&lt;=TODAY()+Dashboard!$B$5,"Expiring Soon","Current")))),"Check Date")</f>
        <v/>
      </c>
      <c r="AA91" s="24" t="n"/>
      <c r="AB91" s="19">
        <f>IFERROR(IF(A91="","",IF(AA91="","Not Tracked",IF(AA91&lt;TODAY(),"Past Renewal Date",IF(AA91&lt;=TODAY()+Dashboard!$B$6,"Renewing Soon","Current")))),"Check Date")</f>
        <v/>
      </c>
      <c r="AC91" s="24" t="n"/>
      <c r="AD91" s="19">
        <f>IFERROR(IF(A91="","",IF(AC91="","Review Needed",IF(TODAY()-AC91&gt;Dashboard!$B$7,"Review Needed","Current"))),"Review Needed")</f>
        <v/>
      </c>
      <c r="AE91" s="20">
        <f>IFERROR(IF(A91="","",MAXIFS('Contact Log'!$D$2:$D$301,'Contact Log'!$B$2:$B$301,A91)),"")</f>
        <v/>
      </c>
      <c r="AF91" s="19">
        <f>IFERROR(IF(A91="","",IF(AE91="","No Activity Logged",IF(TODAY()-AE91&gt;Dashboard!$B$7,"Stale","Recent"))),"No Activity Logged")</f>
        <v/>
      </c>
      <c r="AG91" s="22" t="n"/>
      <c r="AH91" s="25" t="n"/>
    </row>
    <row r="92">
      <c r="A92" s="22" t="n"/>
      <c r="B92" s="22" t="n"/>
      <c r="C92" s="22" t="n"/>
      <c r="D92" s="22" t="n"/>
      <c r="E92" s="22" t="n"/>
      <c r="F92" s="22" t="n"/>
      <c r="G92" s="22" t="n"/>
      <c r="H92" s="22" t="n"/>
      <c r="I92" s="22" t="n"/>
      <c r="J92" s="22" t="n"/>
      <c r="K92" s="22" t="n"/>
      <c r="L92" s="22" t="n"/>
      <c r="M92" s="22" t="n"/>
      <c r="N92" s="22" t="n"/>
      <c r="O92" s="22" t="n"/>
      <c r="P92" s="22" t="n"/>
      <c r="Q92" s="22" t="n"/>
      <c r="R92" s="22" t="n"/>
      <c r="S92" s="22" t="n"/>
      <c r="T92" s="22" t="n"/>
      <c r="U92" s="22" t="n"/>
      <c r="V92" s="22" t="n"/>
      <c r="W92" s="33" t="n"/>
      <c r="X92" s="22" t="n"/>
      <c r="Y92" s="24" t="n"/>
      <c r="Z92" s="19">
        <f>IFERROR(IF(A92="","",IF(Y92="","Not Tracked",IF(Y92&lt;TODAY(),"Expired",IF(Y92&lt;=TODAY()+Dashboard!$B$5,"Expiring Soon","Current")))),"Check Date")</f>
        <v/>
      </c>
      <c r="AA92" s="24" t="n"/>
      <c r="AB92" s="19">
        <f>IFERROR(IF(A92="","",IF(AA92="","Not Tracked",IF(AA92&lt;TODAY(),"Past Renewal Date",IF(AA92&lt;=TODAY()+Dashboard!$B$6,"Renewing Soon","Current")))),"Check Date")</f>
        <v/>
      </c>
      <c r="AC92" s="24" t="n"/>
      <c r="AD92" s="19">
        <f>IFERROR(IF(A92="","",IF(AC92="","Review Needed",IF(TODAY()-AC92&gt;Dashboard!$B$7,"Review Needed","Current"))),"Review Needed")</f>
        <v/>
      </c>
      <c r="AE92" s="20">
        <f>IFERROR(IF(A92="","",MAXIFS('Contact Log'!$D$2:$D$301,'Contact Log'!$B$2:$B$301,A92)),"")</f>
        <v/>
      </c>
      <c r="AF92" s="19">
        <f>IFERROR(IF(A92="","",IF(AE92="","No Activity Logged",IF(TODAY()-AE92&gt;Dashboard!$B$7,"Stale","Recent"))),"No Activity Logged")</f>
        <v/>
      </c>
      <c r="AG92" s="22" t="n"/>
      <c r="AH92" s="25" t="n"/>
    </row>
    <row r="93">
      <c r="A93" s="22" t="n"/>
      <c r="B93" s="22" t="n"/>
      <c r="C93" s="22" t="n"/>
      <c r="D93" s="22" t="n"/>
      <c r="E93" s="22" t="n"/>
      <c r="F93" s="22" t="n"/>
      <c r="G93" s="22" t="n"/>
      <c r="H93" s="22" t="n"/>
      <c r="I93" s="22" t="n"/>
      <c r="J93" s="22" t="n"/>
      <c r="K93" s="22" t="n"/>
      <c r="L93" s="22" t="n"/>
      <c r="M93" s="22" t="n"/>
      <c r="N93" s="22" t="n"/>
      <c r="O93" s="22" t="n"/>
      <c r="P93" s="22" t="n"/>
      <c r="Q93" s="22" t="n"/>
      <c r="R93" s="22" t="n"/>
      <c r="S93" s="22" t="n"/>
      <c r="T93" s="22" t="n"/>
      <c r="U93" s="22" t="n"/>
      <c r="V93" s="22" t="n"/>
      <c r="W93" s="33" t="n"/>
      <c r="X93" s="22" t="n"/>
      <c r="Y93" s="24" t="n"/>
      <c r="Z93" s="19">
        <f>IFERROR(IF(A93="","",IF(Y93="","Not Tracked",IF(Y93&lt;TODAY(),"Expired",IF(Y93&lt;=TODAY()+Dashboard!$B$5,"Expiring Soon","Current")))),"Check Date")</f>
        <v/>
      </c>
      <c r="AA93" s="24" t="n"/>
      <c r="AB93" s="19">
        <f>IFERROR(IF(A93="","",IF(AA93="","Not Tracked",IF(AA93&lt;TODAY(),"Past Renewal Date",IF(AA93&lt;=TODAY()+Dashboard!$B$6,"Renewing Soon","Current")))),"Check Date")</f>
        <v/>
      </c>
      <c r="AC93" s="24" t="n"/>
      <c r="AD93" s="19">
        <f>IFERROR(IF(A93="","",IF(AC93="","Review Needed",IF(TODAY()-AC93&gt;Dashboard!$B$7,"Review Needed","Current"))),"Review Needed")</f>
        <v/>
      </c>
      <c r="AE93" s="20">
        <f>IFERROR(IF(A93="","",MAXIFS('Contact Log'!$D$2:$D$301,'Contact Log'!$B$2:$B$301,A93)),"")</f>
        <v/>
      </c>
      <c r="AF93" s="19">
        <f>IFERROR(IF(A93="","",IF(AE93="","No Activity Logged",IF(TODAY()-AE93&gt;Dashboard!$B$7,"Stale","Recent"))),"No Activity Logged")</f>
        <v/>
      </c>
      <c r="AG93" s="22" t="n"/>
      <c r="AH93" s="25" t="n"/>
    </row>
    <row r="94">
      <c r="A94" s="22" t="n"/>
      <c r="B94" s="22" t="n"/>
      <c r="C94" s="22" t="n"/>
      <c r="D94" s="22" t="n"/>
      <c r="E94" s="22" t="n"/>
      <c r="F94" s="22" t="n"/>
      <c r="G94" s="22" t="n"/>
      <c r="H94" s="22" t="n"/>
      <c r="I94" s="22" t="n"/>
      <c r="J94" s="22" t="n"/>
      <c r="K94" s="22" t="n"/>
      <c r="L94" s="22" t="n"/>
      <c r="M94" s="22" t="n"/>
      <c r="N94" s="22" t="n"/>
      <c r="O94" s="22" t="n"/>
      <c r="P94" s="22" t="n"/>
      <c r="Q94" s="22" t="n"/>
      <c r="R94" s="22" t="n"/>
      <c r="S94" s="22" t="n"/>
      <c r="T94" s="22" t="n"/>
      <c r="U94" s="22" t="n"/>
      <c r="V94" s="22" t="n"/>
      <c r="W94" s="33" t="n"/>
      <c r="X94" s="22" t="n"/>
      <c r="Y94" s="24" t="n"/>
      <c r="Z94" s="19">
        <f>IFERROR(IF(A94="","",IF(Y94="","Not Tracked",IF(Y94&lt;TODAY(),"Expired",IF(Y94&lt;=TODAY()+Dashboard!$B$5,"Expiring Soon","Current")))),"Check Date")</f>
        <v/>
      </c>
      <c r="AA94" s="24" t="n"/>
      <c r="AB94" s="19">
        <f>IFERROR(IF(A94="","",IF(AA94="","Not Tracked",IF(AA94&lt;TODAY(),"Past Renewal Date",IF(AA94&lt;=TODAY()+Dashboard!$B$6,"Renewing Soon","Current")))),"Check Date")</f>
        <v/>
      </c>
      <c r="AC94" s="24" t="n"/>
      <c r="AD94" s="19">
        <f>IFERROR(IF(A94="","",IF(AC94="","Review Needed",IF(TODAY()-AC94&gt;Dashboard!$B$7,"Review Needed","Current"))),"Review Needed")</f>
        <v/>
      </c>
      <c r="AE94" s="20">
        <f>IFERROR(IF(A94="","",MAXIFS('Contact Log'!$D$2:$D$301,'Contact Log'!$B$2:$B$301,A94)),"")</f>
        <v/>
      </c>
      <c r="AF94" s="19">
        <f>IFERROR(IF(A94="","",IF(AE94="","No Activity Logged",IF(TODAY()-AE94&gt;Dashboard!$B$7,"Stale","Recent"))),"No Activity Logged")</f>
        <v/>
      </c>
      <c r="AG94" s="22" t="n"/>
      <c r="AH94" s="25" t="n"/>
    </row>
    <row r="95">
      <c r="A95" s="22" t="n"/>
      <c r="B95" s="22" t="n"/>
      <c r="C95" s="22" t="n"/>
      <c r="D95" s="22" t="n"/>
      <c r="E95" s="22" t="n"/>
      <c r="F95" s="22" t="n"/>
      <c r="G95" s="22" t="n"/>
      <c r="H95" s="22" t="n"/>
      <c r="I95" s="22" t="n"/>
      <c r="J95" s="22" t="n"/>
      <c r="K95" s="22" t="n"/>
      <c r="L95" s="22" t="n"/>
      <c r="M95" s="22" t="n"/>
      <c r="N95" s="22" t="n"/>
      <c r="O95" s="22" t="n"/>
      <c r="P95" s="22" t="n"/>
      <c r="Q95" s="22" t="n"/>
      <c r="R95" s="22" t="n"/>
      <c r="S95" s="22" t="n"/>
      <c r="T95" s="22" t="n"/>
      <c r="U95" s="22" t="n"/>
      <c r="V95" s="22" t="n"/>
      <c r="W95" s="33" t="n"/>
      <c r="X95" s="22" t="n"/>
      <c r="Y95" s="24" t="n"/>
      <c r="Z95" s="19">
        <f>IFERROR(IF(A95="","",IF(Y95="","Not Tracked",IF(Y95&lt;TODAY(),"Expired",IF(Y95&lt;=TODAY()+Dashboard!$B$5,"Expiring Soon","Current")))),"Check Date")</f>
        <v/>
      </c>
      <c r="AA95" s="24" t="n"/>
      <c r="AB95" s="19">
        <f>IFERROR(IF(A95="","",IF(AA95="","Not Tracked",IF(AA95&lt;TODAY(),"Past Renewal Date",IF(AA95&lt;=TODAY()+Dashboard!$B$6,"Renewing Soon","Current")))),"Check Date")</f>
        <v/>
      </c>
      <c r="AC95" s="24" t="n"/>
      <c r="AD95" s="19">
        <f>IFERROR(IF(A95="","",IF(AC95="","Review Needed",IF(TODAY()-AC95&gt;Dashboard!$B$7,"Review Needed","Current"))),"Review Needed")</f>
        <v/>
      </c>
      <c r="AE95" s="20">
        <f>IFERROR(IF(A95="","",MAXIFS('Contact Log'!$D$2:$D$301,'Contact Log'!$B$2:$B$301,A95)),"")</f>
        <v/>
      </c>
      <c r="AF95" s="19">
        <f>IFERROR(IF(A95="","",IF(AE95="","No Activity Logged",IF(TODAY()-AE95&gt;Dashboard!$B$7,"Stale","Recent"))),"No Activity Logged")</f>
        <v/>
      </c>
      <c r="AG95" s="22" t="n"/>
      <c r="AH95" s="25" t="n"/>
    </row>
    <row r="96">
      <c r="A96" s="22" t="n"/>
      <c r="B96" s="22" t="n"/>
      <c r="C96" s="22" t="n"/>
      <c r="D96" s="22" t="n"/>
      <c r="E96" s="22" t="n"/>
      <c r="F96" s="22" t="n"/>
      <c r="G96" s="22" t="n"/>
      <c r="H96" s="22" t="n"/>
      <c r="I96" s="22" t="n"/>
      <c r="J96" s="22" t="n"/>
      <c r="K96" s="22" t="n"/>
      <c r="L96" s="22" t="n"/>
      <c r="M96" s="22" t="n"/>
      <c r="N96" s="22" t="n"/>
      <c r="O96" s="22" t="n"/>
      <c r="P96" s="22" t="n"/>
      <c r="Q96" s="22" t="n"/>
      <c r="R96" s="22" t="n"/>
      <c r="S96" s="22" t="n"/>
      <c r="T96" s="22" t="n"/>
      <c r="U96" s="22" t="n"/>
      <c r="V96" s="22" t="n"/>
      <c r="W96" s="33" t="n"/>
      <c r="X96" s="22" t="n"/>
      <c r="Y96" s="24" t="n"/>
      <c r="Z96" s="19">
        <f>IFERROR(IF(A96="","",IF(Y96="","Not Tracked",IF(Y96&lt;TODAY(),"Expired",IF(Y96&lt;=TODAY()+Dashboard!$B$5,"Expiring Soon","Current")))),"Check Date")</f>
        <v/>
      </c>
      <c r="AA96" s="24" t="n"/>
      <c r="AB96" s="19">
        <f>IFERROR(IF(A96="","",IF(AA96="","Not Tracked",IF(AA96&lt;TODAY(),"Past Renewal Date",IF(AA96&lt;=TODAY()+Dashboard!$B$6,"Renewing Soon","Current")))),"Check Date")</f>
        <v/>
      </c>
      <c r="AC96" s="24" t="n"/>
      <c r="AD96" s="19">
        <f>IFERROR(IF(A96="","",IF(AC96="","Review Needed",IF(TODAY()-AC96&gt;Dashboard!$B$7,"Review Needed","Current"))),"Review Needed")</f>
        <v/>
      </c>
      <c r="AE96" s="20">
        <f>IFERROR(IF(A96="","",MAXIFS('Contact Log'!$D$2:$D$301,'Contact Log'!$B$2:$B$301,A96)),"")</f>
        <v/>
      </c>
      <c r="AF96" s="19">
        <f>IFERROR(IF(A96="","",IF(AE96="","No Activity Logged",IF(TODAY()-AE96&gt;Dashboard!$B$7,"Stale","Recent"))),"No Activity Logged")</f>
        <v/>
      </c>
      <c r="AG96" s="22" t="n"/>
      <c r="AH96" s="25" t="n"/>
    </row>
    <row r="97">
      <c r="A97" s="22" t="n"/>
      <c r="B97" s="22" t="n"/>
      <c r="C97" s="22" t="n"/>
      <c r="D97" s="22" t="n"/>
      <c r="E97" s="22" t="n"/>
      <c r="F97" s="22" t="n"/>
      <c r="G97" s="22" t="n"/>
      <c r="H97" s="22" t="n"/>
      <c r="I97" s="22" t="n"/>
      <c r="J97" s="22" t="n"/>
      <c r="K97" s="22" t="n"/>
      <c r="L97" s="22" t="n"/>
      <c r="M97" s="22" t="n"/>
      <c r="N97" s="22" t="n"/>
      <c r="O97" s="22" t="n"/>
      <c r="P97" s="22" t="n"/>
      <c r="Q97" s="22" t="n"/>
      <c r="R97" s="22" t="n"/>
      <c r="S97" s="22" t="n"/>
      <c r="T97" s="22" t="n"/>
      <c r="U97" s="22" t="n"/>
      <c r="V97" s="22" t="n"/>
      <c r="W97" s="33" t="n"/>
      <c r="X97" s="22" t="n"/>
      <c r="Y97" s="24" t="n"/>
      <c r="Z97" s="19">
        <f>IFERROR(IF(A97="","",IF(Y97="","Not Tracked",IF(Y97&lt;TODAY(),"Expired",IF(Y97&lt;=TODAY()+Dashboard!$B$5,"Expiring Soon","Current")))),"Check Date")</f>
        <v/>
      </c>
      <c r="AA97" s="24" t="n"/>
      <c r="AB97" s="19">
        <f>IFERROR(IF(A97="","",IF(AA97="","Not Tracked",IF(AA97&lt;TODAY(),"Past Renewal Date",IF(AA97&lt;=TODAY()+Dashboard!$B$6,"Renewing Soon","Current")))),"Check Date")</f>
        <v/>
      </c>
      <c r="AC97" s="24" t="n"/>
      <c r="AD97" s="19">
        <f>IFERROR(IF(A97="","",IF(AC97="","Review Needed",IF(TODAY()-AC97&gt;Dashboard!$B$7,"Review Needed","Current"))),"Review Needed")</f>
        <v/>
      </c>
      <c r="AE97" s="20">
        <f>IFERROR(IF(A97="","",MAXIFS('Contact Log'!$D$2:$D$301,'Contact Log'!$B$2:$B$301,A97)),"")</f>
        <v/>
      </c>
      <c r="AF97" s="19">
        <f>IFERROR(IF(A97="","",IF(AE97="","No Activity Logged",IF(TODAY()-AE97&gt;Dashboard!$B$7,"Stale","Recent"))),"No Activity Logged")</f>
        <v/>
      </c>
      <c r="AG97" s="22" t="n"/>
      <c r="AH97" s="25" t="n"/>
    </row>
    <row r="98">
      <c r="A98" s="22" t="n"/>
      <c r="B98" s="22" t="n"/>
      <c r="C98" s="22" t="n"/>
      <c r="D98" s="22" t="n"/>
      <c r="E98" s="22" t="n"/>
      <c r="F98" s="22" t="n"/>
      <c r="G98" s="22" t="n"/>
      <c r="H98" s="22" t="n"/>
      <c r="I98" s="22" t="n"/>
      <c r="J98" s="22" t="n"/>
      <c r="K98" s="22" t="n"/>
      <c r="L98" s="22" t="n"/>
      <c r="M98" s="22" t="n"/>
      <c r="N98" s="22" t="n"/>
      <c r="O98" s="22" t="n"/>
      <c r="P98" s="22" t="n"/>
      <c r="Q98" s="22" t="n"/>
      <c r="R98" s="22" t="n"/>
      <c r="S98" s="22" t="n"/>
      <c r="T98" s="22" t="n"/>
      <c r="U98" s="22" t="n"/>
      <c r="V98" s="22" t="n"/>
      <c r="W98" s="33" t="n"/>
      <c r="X98" s="22" t="n"/>
      <c r="Y98" s="24" t="n"/>
      <c r="Z98" s="19">
        <f>IFERROR(IF(A98="","",IF(Y98="","Not Tracked",IF(Y98&lt;TODAY(),"Expired",IF(Y98&lt;=TODAY()+Dashboard!$B$5,"Expiring Soon","Current")))),"Check Date")</f>
        <v/>
      </c>
      <c r="AA98" s="24" t="n"/>
      <c r="AB98" s="19">
        <f>IFERROR(IF(A98="","",IF(AA98="","Not Tracked",IF(AA98&lt;TODAY(),"Past Renewal Date",IF(AA98&lt;=TODAY()+Dashboard!$B$6,"Renewing Soon","Current")))),"Check Date")</f>
        <v/>
      </c>
      <c r="AC98" s="24" t="n"/>
      <c r="AD98" s="19">
        <f>IFERROR(IF(A98="","",IF(AC98="","Review Needed",IF(TODAY()-AC98&gt;Dashboard!$B$7,"Review Needed","Current"))),"Review Needed")</f>
        <v/>
      </c>
      <c r="AE98" s="20">
        <f>IFERROR(IF(A98="","",MAXIFS('Contact Log'!$D$2:$D$301,'Contact Log'!$B$2:$B$301,A98)),"")</f>
        <v/>
      </c>
      <c r="AF98" s="19">
        <f>IFERROR(IF(A98="","",IF(AE98="","No Activity Logged",IF(TODAY()-AE98&gt;Dashboard!$B$7,"Stale","Recent"))),"No Activity Logged")</f>
        <v/>
      </c>
      <c r="AG98" s="22" t="n"/>
      <c r="AH98" s="25" t="n"/>
    </row>
    <row r="99">
      <c r="A99" s="22" t="n"/>
      <c r="B99" s="22" t="n"/>
      <c r="C99" s="22" t="n"/>
      <c r="D99" s="22" t="n"/>
      <c r="E99" s="22" t="n"/>
      <c r="F99" s="22" t="n"/>
      <c r="G99" s="22" t="n"/>
      <c r="H99" s="22" t="n"/>
      <c r="I99" s="22" t="n"/>
      <c r="J99" s="22" t="n"/>
      <c r="K99" s="22" t="n"/>
      <c r="L99" s="22" t="n"/>
      <c r="M99" s="22" t="n"/>
      <c r="N99" s="22" t="n"/>
      <c r="O99" s="22" t="n"/>
      <c r="P99" s="22" t="n"/>
      <c r="Q99" s="22" t="n"/>
      <c r="R99" s="22" t="n"/>
      <c r="S99" s="22" t="n"/>
      <c r="T99" s="22" t="n"/>
      <c r="U99" s="22" t="n"/>
      <c r="V99" s="22" t="n"/>
      <c r="W99" s="33" t="n"/>
      <c r="X99" s="22" t="n"/>
      <c r="Y99" s="24" t="n"/>
      <c r="Z99" s="19">
        <f>IFERROR(IF(A99="","",IF(Y99="","Not Tracked",IF(Y99&lt;TODAY(),"Expired",IF(Y99&lt;=TODAY()+Dashboard!$B$5,"Expiring Soon","Current")))),"Check Date")</f>
        <v/>
      </c>
      <c r="AA99" s="24" t="n"/>
      <c r="AB99" s="19">
        <f>IFERROR(IF(A99="","",IF(AA99="","Not Tracked",IF(AA99&lt;TODAY(),"Past Renewal Date",IF(AA99&lt;=TODAY()+Dashboard!$B$6,"Renewing Soon","Current")))),"Check Date")</f>
        <v/>
      </c>
      <c r="AC99" s="24" t="n"/>
      <c r="AD99" s="19">
        <f>IFERROR(IF(A99="","",IF(AC99="","Review Needed",IF(TODAY()-AC99&gt;Dashboard!$B$7,"Review Needed","Current"))),"Review Needed")</f>
        <v/>
      </c>
      <c r="AE99" s="20">
        <f>IFERROR(IF(A99="","",MAXIFS('Contact Log'!$D$2:$D$301,'Contact Log'!$B$2:$B$301,A99)),"")</f>
        <v/>
      </c>
      <c r="AF99" s="19">
        <f>IFERROR(IF(A99="","",IF(AE99="","No Activity Logged",IF(TODAY()-AE99&gt;Dashboard!$B$7,"Stale","Recent"))),"No Activity Logged")</f>
        <v/>
      </c>
      <c r="AG99" s="22" t="n"/>
      <c r="AH99" s="25" t="n"/>
    </row>
    <row r="100">
      <c r="A100" s="22" t="n"/>
      <c r="B100" s="22" t="n"/>
      <c r="C100" s="22" t="n"/>
      <c r="D100" s="22" t="n"/>
      <c r="E100" s="22" t="n"/>
      <c r="F100" s="22" t="n"/>
      <c r="G100" s="22" t="n"/>
      <c r="H100" s="22" t="n"/>
      <c r="I100" s="22" t="n"/>
      <c r="J100" s="22" t="n"/>
      <c r="K100" s="22" t="n"/>
      <c r="L100" s="22" t="n"/>
      <c r="M100" s="22" t="n"/>
      <c r="N100" s="22" t="n"/>
      <c r="O100" s="22" t="n"/>
      <c r="P100" s="22" t="n"/>
      <c r="Q100" s="22" t="n"/>
      <c r="R100" s="22" t="n"/>
      <c r="S100" s="22" t="n"/>
      <c r="T100" s="22" t="n"/>
      <c r="U100" s="22" t="n"/>
      <c r="V100" s="22" t="n"/>
      <c r="W100" s="33" t="n"/>
      <c r="X100" s="22" t="n"/>
      <c r="Y100" s="24" t="n"/>
      <c r="Z100" s="19">
        <f>IFERROR(IF(A100="","",IF(Y100="","Not Tracked",IF(Y100&lt;TODAY(),"Expired",IF(Y100&lt;=TODAY()+Dashboard!$B$5,"Expiring Soon","Current")))),"Check Date")</f>
        <v/>
      </c>
      <c r="AA100" s="24" t="n"/>
      <c r="AB100" s="19">
        <f>IFERROR(IF(A100="","",IF(AA100="","Not Tracked",IF(AA100&lt;TODAY(),"Past Renewal Date",IF(AA100&lt;=TODAY()+Dashboard!$B$6,"Renewing Soon","Current")))),"Check Date")</f>
        <v/>
      </c>
      <c r="AC100" s="24" t="n"/>
      <c r="AD100" s="19">
        <f>IFERROR(IF(A100="","",IF(AC100="","Review Needed",IF(TODAY()-AC100&gt;Dashboard!$B$7,"Review Needed","Current"))),"Review Needed")</f>
        <v/>
      </c>
      <c r="AE100" s="20">
        <f>IFERROR(IF(A100="","",MAXIFS('Contact Log'!$D$2:$D$301,'Contact Log'!$B$2:$B$301,A100)),"")</f>
        <v/>
      </c>
      <c r="AF100" s="19">
        <f>IFERROR(IF(A100="","",IF(AE100="","No Activity Logged",IF(TODAY()-AE100&gt;Dashboard!$B$7,"Stale","Recent"))),"No Activity Logged")</f>
        <v/>
      </c>
      <c r="AG100" s="22" t="n"/>
      <c r="AH100" s="25" t="n"/>
    </row>
    <row r="101">
      <c r="A101" s="22" t="n"/>
      <c r="B101" s="22" t="n"/>
      <c r="C101" s="22" t="n"/>
      <c r="D101" s="22" t="n"/>
      <c r="E101" s="22" t="n"/>
      <c r="F101" s="22" t="n"/>
      <c r="G101" s="22" t="n"/>
      <c r="H101" s="22" t="n"/>
      <c r="I101" s="22" t="n"/>
      <c r="J101" s="22" t="n"/>
      <c r="K101" s="22" t="n"/>
      <c r="L101" s="22" t="n"/>
      <c r="M101" s="22" t="n"/>
      <c r="N101" s="22" t="n"/>
      <c r="O101" s="22" t="n"/>
      <c r="P101" s="22" t="n"/>
      <c r="Q101" s="22" t="n"/>
      <c r="R101" s="22" t="n"/>
      <c r="S101" s="22" t="n"/>
      <c r="T101" s="22" t="n"/>
      <c r="U101" s="22" t="n"/>
      <c r="V101" s="22" t="n"/>
      <c r="W101" s="33" t="n"/>
      <c r="X101" s="22" t="n"/>
      <c r="Y101" s="24" t="n"/>
      <c r="Z101" s="19">
        <f>IFERROR(IF(A101="","",IF(Y101="","Not Tracked",IF(Y101&lt;TODAY(),"Expired",IF(Y101&lt;=TODAY()+Dashboard!$B$5,"Expiring Soon","Current")))),"Check Date")</f>
        <v/>
      </c>
      <c r="AA101" s="24" t="n"/>
      <c r="AB101" s="19">
        <f>IFERROR(IF(A101="","",IF(AA101="","Not Tracked",IF(AA101&lt;TODAY(),"Past Renewal Date",IF(AA101&lt;=TODAY()+Dashboard!$B$6,"Renewing Soon","Current")))),"Check Date")</f>
        <v/>
      </c>
      <c r="AC101" s="24" t="n"/>
      <c r="AD101" s="19">
        <f>IFERROR(IF(A101="","",IF(AC101="","Review Needed",IF(TODAY()-AC101&gt;Dashboard!$B$7,"Review Needed","Current"))),"Review Needed")</f>
        <v/>
      </c>
      <c r="AE101" s="20">
        <f>IFERROR(IF(A101="","",MAXIFS('Contact Log'!$D$2:$D$301,'Contact Log'!$B$2:$B$301,A101)),"")</f>
        <v/>
      </c>
      <c r="AF101" s="19">
        <f>IFERROR(IF(A101="","",IF(AE101="","No Activity Logged",IF(TODAY()-AE101&gt;Dashboard!$B$7,"Stale","Recent"))),"No Activity Logged")</f>
        <v/>
      </c>
      <c r="AG101" s="22" t="n"/>
      <c r="AH101" s="25" t="n"/>
    </row>
    <row r="102">
      <c r="A102" s="22" t="n"/>
      <c r="B102" s="22" t="n"/>
      <c r="C102" s="22" t="n"/>
      <c r="D102" s="22" t="n"/>
      <c r="E102" s="22" t="n"/>
      <c r="F102" s="22" t="n"/>
      <c r="G102" s="22" t="n"/>
      <c r="H102" s="22" t="n"/>
      <c r="I102" s="22" t="n"/>
      <c r="J102" s="22" t="n"/>
      <c r="K102" s="22" t="n"/>
      <c r="L102" s="22" t="n"/>
      <c r="M102" s="22" t="n"/>
      <c r="N102" s="22" t="n"/>
      <c r="O102" s="22" t="n"/>
      <c r="P102" s="22" t="n"/>
      <c r="Q102" s="22" t="n"/>
      <c r="R102" s="22" t="n"/>
      <c r="S102" s="22" t="n"/>
      <c r="T102" s="22" t="n"/>
      <c r="U102" s="22" t="n"/>
      <c r="V102" s="22" t="n"/>
      <c r="W102" s="33" t="n"/>
      <c r="X102" s="22" t="n"/>
      <c r="Y102" s="24" t="n"/>
      <c r="Z102" s="19">
        <f>IFERROR(IF(A102="","",IF(Y102="","Not Tracked",IF(Y102&lt;TODAY(),"Expired",IF(Y102&lt;=TODAY()+Dashboard!$B$5,"Expiring Soon","Current")))),"Check Date")</f>
        <v/>
      </c>
      <c r="AA102" s="24" t="n"/>
      <c r="AB102" s="19">
        <f>IFERROR(IF(A102="","",IF(AA102="","Not Tracked",IF(AA102&lt;TODAY(),"Past Renewal Date",IF(AA102&lt;=TODAY()+Dashboard!$B$6,"Renewing Soon","Current")))),"Check Date")</f>
        <v/>
      </c>
      <c r="AC102" s="24" t="n"/>
      <c r="AD102" s="19">
        <f>IFERROR(IF(A102="","",IF(AC102="","Review Needed",IF(TODAY()-AC102&gt;Dashboard!$B$7,"Review Needed","Current"))),"Review Needed")</f>
        <v/>
      </c>
      <c r="AE102" s="20">
        <f>IFERROR(IF(A102="","",MAXIFS('Contact Log'!$D$2:$D$301,'Contact Log'!$B$2:$B$301,A102)),"")</f>
        <v/>
      </c>
      <c r="AF102" s="19">
        <f>IFERROR(IF(A102="","",IF(AE102="","No Activity Logged",IF(TODAY()-AE102&gt;Dashboard!$B$7,"Stale","Recent"))),"No Activity Logged")</f>
        <v/>
      </c>
      <c r="AG102" s="22" t="n"/>
      <c r="AH102" s="25" t="n"/>
    </row>
    <row r="103">
      <c r="A103" s="22" t="n"/>
      <c r="B103" s="22" t="n"/>
      <c r="C103" s="22" t="n"/>
      <c r="D103" s="22" t="n"/>
      <c r="E103" s="22" t="n"/>
      <c r="F103" s="22" t="n"/>
      <c r="G103" s="22" t="n"/>
      <c r="H103" s="22" t="n"/>
      <c r="I103" s="22" t="n"/>
      <c r="J103" s="22" t="n"/>
      <c r="K103" s="22" t="n"/>
      <c r="L103" s="22" t="n"/>
      <c r="M103" s="22" t="n"/>
      <c r="N103" s="22" t="n"/>
      <c r="O103" s="22" t="n"/>
      <c r="P103" s="22" t="n"/>
      <c r="Q103" s="22" t="n"/>
      <c r="R103" s="22" t="n"/>
      <c r="S103" s="22" t="n"/>
      <c r="T103" s="22" t="n"/>
      <c r="U103" s="22" t="n"/>
      <c r="V103" s="22" t="n"/>
      <c r="W103" s="33" t="n"/>
      <c r="X103" s="22" t="n"/>
      <c r="Y103" s="24" t="n"/>
      <c r="Z103" s="19">
        <f>IFERROR(IF(A103="","",IF(Y103="","Not Tracked",IF(Y103&lt;TODAY(),"Expired",IF(Y103&lt;=TODAY()+Dashboard!$B$5,"Expiring Soon","Current")))),"Check Date")</f>
        <v/>
      </c>
      <c r="AA103" s="24" t="n"/>
      <c r="AB103" s="19">
        <f>IFERROR(IF(A103="","",IF(AA103="","Not Tracked",IF(AA103&lt;TODAY(),"Past Renewal Date",IF(AA103&lt;=TODAY()+Dashboard!$B$6,"Renewing Soon","Current")))),"Check Date")</f>
        <v/>
      </c>
      <c r="AC103" s="24" t="n"/>
      <c r="AD103" s="19">
        <f>IFERROR(IF(A103="","",IF(AC103="","Review Needed",IF(TODAY()-AC103&gt;Dashboard!$B$7,"Review Needed","Current"))),"Review Needed")</f>
        <v/>
      </c>
      <c r="AE103" s="20">
        <f>IFERROR(IF(A103="","",MAXIFS('Contact Log'!$D$2:$D$301,'Contact Log'!$B$2:$B$301,A103)),"")</f>
        <v/>
      </c>
      <c r="AF103" s="19">
        <f>IFERROR(IF(A103="","",IF(AE103="","No Activity Logged",IF(TODAY()-AE103&gt;Dashboard!$B$7,"Stale","Recent"))),"No Activity Logged")</f>
        <v/>
      </c>
      <c r="AG103" s="22" t="n"/>
      <c r="AH103" s="25" t="n"/>
    </row>
    <row r="104">
      <c r="A104" s="22" t="n"/>
      <c r="B104" s="22" t="n"/>
      <c r="C104" s="22" t="n"/>
      <c r="D104" s="22" t="n"/>
      <c r="E104" s="22" t="n"/>
      <c r="F104" s="22" t="n"/>
      <c r="G104" s="22" t="n"/>
      <c r="H104" s="22" t="n"/>
      <c r="I104" s="22" t="n"/>
      <c r="J104" s="22" t="n"/>
      <c r="K104" s="22" t="n"/>
      <c r="L104" s="22" t="n"/>
      <c r="M104" s="22" t="n"/>
      <c r="N104" s="22" t="n"/>
      <c r="O104" s="22" t="n"/>
      <c r="P104" s="22" t="n"/>
      <c r="Q104" s="22" t="n"/>
      <c r="R104" s="22" t="n"/>
      <c r="S104" s="22" t="n"/>
      <c r="T104" s="22" t="n"/>
      <c r="U104" s="22" t="n"/>
      <c r="V104" s="22" t="n"/>
      <c r="W104" s="33" t="n"/>
      <c r="X104" s="22" t="n"/>
      <c r="Y104" s="24" t="n"/>
      <c r="Z104" s="19">
        <f>IFERROR(IF(A104="","",IF(Y104="","Not Tracked",IF(Y104&lt;TODAY(),"Expired",IF(Y104&lt;=TODAY()+Dashboard!$B$5,"Expiring Soon","Current")))),"Check Date")</f>
        <v/>
      </c>
      <c r="AA104" s="24" t="n"/>
      <c r="AB104" s="19">
        <f>IFERROR(IF(A104="","",IF(AA104="","Not Tracked",IF(AA104&lt;TODAY(),"Past Renewal Date",IF(AA104&lt;=TODAY()+Dashboard!$B$6,"Renewing Soon","Current")))),"Check Date")</f>
        <v/>
      </c>
      <c r="AC104" s="24" t="n"/>
      <c r="AD104" s="19">
        <f>IFERROR(IF(A104="","",IF(AC104="","Review Needed",IF(TODAY()-AC104&gt;Dashboard!$B$7,"Review Needed","Current"))),"Review Needed")</f>
        <v/>
      </c>
      <c r="AE104" s="20">
        <f>IFERROR(IF(A104="","",MAXIFS('Contact Log'!$D$2:$D$301,'Contact Log'!$B$2:$B$301,A104)),"")</f>
        <v/>
      </c>
      <c r="AF104" s="19">
        <f>IFERROR(IF(A104="","",IF(AE104="","No Activity Logged",IF(TODAY()-AE104&gt;Dashboard!$B$7,"Stale","Recent"))),"No Activity Logged")</f>
        <v/>
      </c>
      <c r="AG104" s="22" t="n"/>
      <c r="AH104" s="25" t="n"/>
    </row>
    <row r="105">
      <c r="A105" s="22" t="n"/>
      <c r="B105" s="22" t="n"/>
      <c r="C105" s="22" t="n"/>
      <c r="D105" s="22" t="n"/>
      <c r="E105" s="22" t="n"/>
      <c r="F105" s="22" t="n"/>
      <c r="G105" s="22" t="n"/>
      <c r="H105" s="22" t="n"/>
      <c r="I105" s="22" t="n"/>
      <c r="J105" s="22" t="n"/>
      <c r="K105" s="22" t="n"/>
      <c r="L105" s="22" t="n"/>
      <c r="M105" s="22" t="n"/>
      <c r="N105" s="22" t="n"/>
      <c r="O105" s="22" t="n"/>
      <c r="P105" s="22" t="n"/>
      <c r="Q105" s="22" t="n"/>
      <c r="R105" s="22" t="n"/>
      <c r="S105" s="22" t="n"/>
      <c r="T105" s="22" t="n"/>
      <c r="U105" s="22" t="n"/>
      <c r="V105" s="22" t="n"/>
      <c r="W105" s="33" t="n"/>
      <c r="X105" s="22" t="n"/>
      <c r="Y105" s="24" t="n"/>
      <c r="Z105" s="19">
        <f>IFERROR(IF(A105="","",IF(Y105="","Not Tracked",IF(Y105&lt;TODAY(),"Expired",IF(Y105&lt;=TODAY()+Dashboard!$B$5,"Expiring Soon","Current")))),"Check Date")</f>
        <v/>
      </c>
      <c r="AA105" s="24" t="n"/>
      <c r="AB105" s="19">
        <f>IFERROR(IF(A105="","",IF(AA105="","Not Tracked",IF(AA105&lt;TODAY(),"Past Renewal Date",IF(AA105&lt;=TODAY()+Dashboard!$B$6,"Renewing Soon","Current")))),"Check Date")</f>
        <v/>
      </c>
      <c r="AC105" s="24" t="n"/>
      <c r="AD105" s="19">
        <f>IFERROR(IF(A105="","",IF(AC105="","Review Needed",IF(TODAY()-AC105&gt;Dashboard!$B$7,"Review Needed","Current"))),"Review Needed")</f>
        <v/>
      </c>
      <c r="AE105" s="20">
        <f>IFERROR(IF(A105="","",MAXIFS('Contact Log'!$D$2:$D$301,'Contact Log'!$B$2:$B$301,A105)),"")</f>
        <v/>
      </c>
      <c r="AF105" s="19">
        <f>IFERROR(IF(A105="","",IF(AE105="","No Activity Logged",IF(TODAY()-AE105&gt;Dashboard!$B$7,"Stale","Recent"))),"No Activity Logged")</f>
        <v/>
      </c>
      <c r="AG105" s="22" t="n"/>
      <c r="AH105" s="25" t="n"/>
    </row>
    <row r="106">
      <c r="A106" s="22" t="n"/>
      <c r="B106" s="22" t="n"/>
      <c r="C106" s="22" t="n"/>
      <c r="D106" s="22" t="n"/>
      <c r="E106" s="22" t="n"/>
      <c r="F106" s="22" t="n"/>
      <c r="G106" s="22" t="n"/>
      <c r="H106" s="22" t="n"/>
      <c r="I106" s="22" t="n"/>
      <c r="J106" s="22" t="n"/>
      <c r="K106" s="22" t="n"/>
      <c r="L106" s="22" t="n"/>
      <c r="M106" s="22" t="n"/>
      <c r="N106" s="22" t="n"/>
      <c r="O106" s="22" t="n"/>
      <c r="P106" s="22" t="n"/>
      <c r="Q106" s="22" t="n"/>
      <c r="R106" s="22" t="n"/>
      <c r="S106" s="22" t="n"/>
      <c r="T106" s="22" t="n"/>
      <c r="U106" s="22" t="n"/>
      <c r="V106" s="22" t="n"/>
      <c r="W106" s="33" t="n"/>
      <c r="X106" s="22" t="n"/>
      <c r="Y106" s="24" t="n"/>
      <c r="Z106" s="19">
        <f>IFERROR(IF(A106="","",IF(Y106="","Not Tracked",IF(Y106&lt;TODAY(),"Expired",IF(Y106&lt;=TODAY()+Dashboard!$B$5,"Expiring Soon","Current")))),"Check Date")</f>
        <v/>
      </c>
      <c r="AA106" s="24" t="n"/>
      <c r="AB106" s="19">
        <f>IFERROR(IF(A106="","",IF(AA106="","Not Tracked",IF(AA106&lt;TODAY(),"Past Renewal Date",IF(AA106&lt;=TODAY()+Dashboard!$B$6,"Renewing Soon","Current")))),"Check Date")</f>
        <v/>
      </c>
      <c r="AC106" s="24" t="n"/>
      <c r="AD106" s="19">
        <f>IFERROR(IF(A106="","",IF(AC106="","Review Needed",IF(TODAY()-AC106&gt;Dashboard!$B$7,"Review Needed","Current"))),"Review Needed")</f>
        <v/>
      </c>
      <c r="AE106" s="20">
        <f>IFERROR(IF(A106="","",MAXIFS('Contact Log'!$D$2:$D$301,'Contact Log'!$B$2:$B$301,A106)),"")</f>
        <v/>
      </c>
      <c r="AF106" s="19">
        <f>IFERROR(IF(A106="","",IF(AE106="","No Activity Logged",IF(TODAY()-AE106&gt;Dashboard!$B$7,"Stale","Recent"))),"No Activity Logged")</f>
        <v/>
      </c>
      <c r="AG106" s="22" t="n"/>
      <c r="AH106" s="25" t="n"/>
    </row>
    <row r="107">
      <c r="A107" s="22" t="n"/>
      <c r="B107" s="22" t="n"/>
      <c r="C107" s="22" t="n"/>
      <c r="D107" s="22" t="n"/>
      <c r="E107" s="22" t="n"/>
      <c r="F107" s="22" t="n"/>
      <c r="G107" s="22" t="n"/>
      <c r="H107" s="22" t="n"/>
      <c r="I107" s="22" t="n"/>
      <c r="J107" s="22" t="n"/>
      <c r="K107" s="22" t="n"/>
      <c r="L107" s="22" t="n"/>
      <c r="M107" s="22" t="n"/>
      <c r="N107" s="22" t="n"/>
      <c r="O107" s="22" t="n"/>
      <c r="P107" s="22" t="n"/>
      <c r="Q107" s="22" t="n"/>
      <c r="R107" s="22" t="n"/>
      <c r="S107" s="22" t="n"/>
      <c r="T107" s="22" t="n"/>
      <c r="U107" s="22" t="n"/>
      <c r="V107" s="22" t="n"/>
      <c r="W107" s="33" t="n"/>
      <c r="X107" s="22" t="n"/>
      <c r="Y107" s="24" t="n"/>
      <c r="Z107" s="19">
        <f>IFERROR(IF(A107="","",IF(Y107="","Not Tracked",IF(Y107&lt;TODAY(),"Expired",IF(Y107&lt;=TODAY()+Dashboard!$B$5,"Expiring Soon","Current")))),"Check Date")</f>
        <v/>
      </c>
      <c r="AA107" s="24" t="n"/>
      <c r="AB107" s="19">
        <f>IFERROR(IF(A107="","",IF(AA107="","Not Tracked",IF(AA107&lt;TODAY(),"Past Renewal Date",IF(AA107&lt;=TODAY()+Dashboard!$B$6,"Renewing Soon","Current")))),"Check Date")</f>
        <v/>
      </c>
      <c r="AC107" s="24" t="n"/>
      <c r="AD107" s="19">
        <f>IFERROR(IF(A107="","",IF(AC107="","Review Needed",IF(TODAY()-AC107&gt;Dashboard!$B$7,"Review Needed","Current"))),"Review Needed")</f>
        <v/>
      </c>
      <c r="AE107" s="20">
        <f>IFERROR(IF(A107="","",MAXIFS('Contact Log'!$D$2:$D$301,'Contact Log'!$B$2:$B$301,A107)),"")</f>
        <v/>
      </c>
      <c r="AF107" s="19">
        <f>IFERROR(IF(A107="","",IF(AE107="","No Activity Logged",IF(TODAY()-AE107&gt;Dashboard!$B$7,"Stale","Recent"))),"No Activity Logged")</f>
        <v/>
      </c>
      <c r="AG107" s="22" t="n"/>
      <c r="AH107" s="25" t="n"/>
    </row>
    <row r="108">
      <c r="A108" s="22" t="n"/>
      <c r="B108" s="22" t="n"/>
      <c r="C108" s="22" t="n"/>
      <c r="D108" s="22" t="n"/>
      <c r="E108" s="22" t="n"/>
      <c r="F108" s="22" t="n"/>
      <c r="G108" s="22" t="n"/>
      <c r="H108" s="22" t="n"/>
      <c r="I108" s="22" t="n"/>
      <c r="J108" s="22" t="n"/>
      <c r="K108" s="22" t="n"/>
      <c r="L108" s="22" t="n"/>
      <c r="M108" s="22" t="n"/>
      <c r="N108" s="22" t="n"/>
      <c r="O108" s="22" t="n"/>
      <c r="P108" s="22" t="n"/>
      <c r="Q108" s="22" t="n"/>
      <c r="R108" s="22" t="n"/>
      <c r="S108" s="22" t="n"/>
      <c r="T108" s="22" t="n"/>
      <c r="U108" s="22" t="n"/>
      <c r="V108" s="22" t="n"/>
      <c r="W108" s="33" t="n"/>
      <c r="X108" s="22" t="n"/>
      <c r="Y108" s="24" t="n"/>
      <c r="Z108" s="19">
        <f>IFERROR(IF(A108="","",IF(Y108="","Not Tracked",IF(Y108&lt;TODAY(),"Expired",IF(Y108&lt;=TODAY()+Dashboard!$B$5,"Expiring Soon","Current")))),"Check Date")</f>
        <v/>
      </c>
      <c r="AA108" s="24" t="n"/>
      <c r="AB108" s="19">
        <f>IFERROR(IF(A108="","",IF(AA108="","Not Tracked",IF(AA108&lt;TODAY(),"Past Renewal Date",IF(AA108&lt;=TODAY()+Dashboard!$B$6,"Renewing Soon","Current")))),"Check Date")</f>
        <v/>
      </c>
      <c r="AC108" s="24" t="n"/>
      <c r="AD108" s="19">
        <f>IFERROR(IF(A108="","",IF(AC108="","Review Needed",IF(TODAY()-AC108&gt;Dashboard!$B$7,"Review Needed","Current"))),"Review Needed")</f>
        <v/>
      </c>
      <c r="AE108" s="20">
        <f>IFERROR(IF(A108="","",MAXIFS('Contact Log'!$D$2:$D$301,'Contact Log'!$B$2:$B$301,A108)),"")</f>
        <v/>
      </c>
      <c r="AF108" s="19">
        <f>IFERROR(IF(A108="","",IF(AE108="","No Activity Logged",IF(TODAY()-AE108&gt;Dashboard!$B$7,"Stale","Recent"))),"No Activity Logged")</f>
        <v/>
      </c>
      <c r="AG108" s="22" t="n"/>
      <c r="AH108" s="25" t="n"/>
    </row>
    <row r="109">
      <c r="A109" s="22" t="n"/>
      <c r="B109" s="22" t="n"/>
      <c r="C109" s="22" t="n"/>
      <c r="D109" s="22" t="n"/>
      <c r="E109" s="22" t="n"/>
      <c r="F109" s="22" t="n"/>
      <c r="G109" s="22" t="n"/>
      <c r="H109" s="22" t="n"/>
      <c r="I109" s="22" t="n"/>
      <c r="J109" s="22" t="n"/>
      <c r="K109" s="22" t="n"/>
      <c r="L109" s="22" t="n"/>
      <c r="M109" s="22" t="n"/>
      <c r="N109" s="22" t="n"/>
      <c r="O109" s="22" t="n"/>
      <c r="P109" s="22" t="n"/>
      <c r="Q109" s="22" t="n"/>
      <c r="R109" s="22" t="n"/>
      <c r="S109" s="22" t="n"/>
      <c r="T109" s="22" t="n"/>
      <c r="U109" s="22" t="n"/>
      <c r="V109" s="22" t="n"/>
      <c r="W109" s="33" t="n"/>
      <c r="X109" s="22" t="n"/>
      <c r="Y109" s="24" t="n"/>
      <c r="Z109" s="19">
        <f>IFERROR(IF(A109="","",IF(Y109="","Not Tracked",IF(Y109&lt;TODAY(),"Expired",IF(Y109&lt;=TODAY()+Dashboard!$B$5,"Expiring Soon","Current")))),"Check Date")</f>
        <v/>
      </c>
      <c r="AA109" s="24" t="n"/>
      <c r="AB109" s="19">
        <f>IFERROR(IF(A109="","",IF(AA109="","Not Tracked",IF(AA109&lt;TODAY(),"Past Renewal Date",IF(AA109&lt;=TODAY()+Dashboard!$B$6,"Renewing Soon","Current")))),"Check Date")</f>
        <v/>
      </c>
      <c r="AC109" s="24" t="n"/>
      <c r="AD109" s="19">
        <f>IFERROR(IF(A109="","",IF(AC109="","Review Needed",IF(TODAY()-AC109&gt;Dashboard!$B$7,"Review Needed","Current"))),"Review Needed")</f>
        <v/>
      </c>
      <c r="AE109" s="20">
        <f>IFERROR(IF(A109="","",MAXIFS('Contact Log'!$D$2:$D$301,'Contact Log'!$B$2:$B$301,A109)),"")</f>
        <v/>
      </c>
      <c r="AF109" s="19">
        <f>IFERROR(IF(A109="","",IF(AE109="","No Activity Logged",IF(TODAY()-AE109&gt;Dashboard!$B$7,"Stale","Recent"))),"No Activity Logged")</f>
        <v/>
      </c>
      <c r="AG109" s="22" t="n"/>
      <c r="AH109" s="25" t="n"/>
    </row>
    <row r="110">
      <c r="A110" s="22" t="n"/>
      <c r="B110" s="22" t="n"/>
      <c r="C110" s="22" t="n"/>
      <c r="D110" s="22" t="n"/>
      <c r="E110" s="22" t="n"/>
      <c r="F110" s="22" t="n"/>
      <c r="G110" s="22" t="n"/>
      <c r="H110" s="22" t="n"/>
      <c r="I110" s="22" t="n"/>
      <c r="J110" s="22" t="n"/>
      <c r="K110" s="22" t="n"/>
      <c r="L110" s="22" t="n"/>
      <c r="M110" s="22" t="n"/>
      <c r="N110" s="22" t="n"/>
      <c r="O110" s="22" t="n"/>
      <c r="P110" s="22" t="n"/>
      <c r="Q110" s="22" t="n"/>
      <c r="R110" s="22" t="n"/>
      <c r="S110" s="22" t="n"/>
      <c r="T110" s="22" t="n"/>
      <c r="U110" s="22" t="n"/>
      <c r="V110" s="22" t="n"/>
      <c r="W110" s="33" t="n"/>
      <c r="X110" s="22" t="n"/>
      <c r="Y110" s="24" t="n"/>
      <c r="Z110" s="19">
        <f>IFERROR(IF(A110="","",IF(Y110="","Not Tracked",IF(Y110&lt;TODAY(),"Expired",IF(Y110&lt;=TODAY()+Dashboard!$B$5,"Expiring Soon","Current")))),"Check Date")</f>
        <v/>
      </c>
      <c r="AA110" s="24" t="n"/>
      <c r="AB110" s="19">
        <f>IFERROR(IF(A110="","",IF(AA110="","Not Tracked",IF(AA110&lt;TODAY(),"Past Renewal Date",IF(AA110&lt;=TODAY()+Dashboard!$B$6,"Renewing Soon","Current")))),"Check Date")</f>
        <v/>
      </c>
      <c r="AC110" s="24" t="n"/>
      <c r="AD110" s="19">
        <f>IFERROR(IF(A110="","",IF(AC110="","Review Needed",IF(TODAY()-AC110&gt;Dashboard!$B$7,"Review Needed","Current"))),"Review Needed")</f>
        <v/>
      </c>
      <c r="AE110" s="20">
        <f>IFERROR(IF(A110="","",MAXIFS('Contact Log'!$D$2:$D$301,'Contact Log'!$B$2:$B$301,A110)),"")</f>
        <v/>
      </c>
      <c r="AF110" s="19">
        <f>IFERROR(IF(A110="","",IF(AE110="","No Activity Logged",IF(TODAY()-AE110&gt;Dashboard!$B$7,"Stale","Recent"))),"No Activity Logged")</f>
        <v/>
      </c>
      <c r="AG110" s="22" t="n"/>
      <c r="AH110" s="25" t="n"/>
    </row>
    <row r="111">
      <c r="A111" s="22" t="n"/>
      <c r="B111" s="22" t="n"/>
      <c r="C111" s="22" t="n"/>
      <c r="D111" s="22" t="n"/>
      <c r="E111" s="22" t="n"/>
      <c r="F111" s="22" t="n"/>
      <c r="G111" s="22" t="n"/>
      <c r="H111" s="22" t="n"/>
      <c r="I111" s="22" t="n"/>
      <c r="J111" s="22" t="n"/>
      <c r="K111" s="22" t="n"/>
      <c r="L111" s="22" t="n"/>
      <c r="M111" s="22" t="n"/>
      <c r="N111" s="22" t="n"/>
      <c r="O111" s="22" t="n"/>
      <c r="P111" s="22" t="n"/>
      <c r="Q111" s="22" t="n"/>
      <c r="R111" s="22" t="n"/>
      <c r="S111" s="22" t="n"/>
      <c r="T111" s="22" t="n"/>
      <c r="U111" s="22" t="n"/>
      <c r="V111" s="22" t="n"/>
      <c r="W111" s="33" t="n"/>
      <c r="X111" s="22" t="n"/>
      <c r="Y111" s="24" t="n"/>
      <c r="Z111" s="19">
        <f>IFERROR(IF(A111="","",IF(Y111="","Not Tracked",IF(Y111&lt;TODAY(),"Expired",IF(Y111&lt;=TODAY()+Dashboard!$B$5,"Expiring Soon","Current")))),"Check Date")</f>
        <v/>
      </c>
      <c r="AA111" s="24" t="n"/>
      <c r="AB111" s="19">
        <f>IFERROR(IF(A111="","",IF(AA111="","Not Tracked",IF(AA111&lt;TODAY(),"Past Renewal Date",IF(AA111&lt;=TODAY()+Dashboard!$B$6,"Renewing Soon","Current")))),"Check Date")</f>
        <v/>
      </c>
      <c r="AC111" s="24" t="n"/>
      <c r="AD111" s="19">
        <f>IFERROR(IF(A111="","",IF(AC111="","Review Needed",IF(TODAY()-AC111&gt;Dashboard!$B$7,"Review Needed","Current"))),"Review Needed")</f>
        <v/>
      </c>
      <c r="AE111" s="20">
        <f>IFERROR(IF(A111="","",MAXIFS('Contact Log'!$D$2:$D$301,'Contact Log'!$B$2:$B$301,A111)),"")</f>
        <v/>
      </c>
      <c r="AF111" s="19">
        <f>IFERROR(IF(A111="","",IF(AE111="","No Activity Logged",IF(TODAY()-AE111&gt;Dashboard!$B$7,"Stale","Recent"))),"No Activity Logged")</f>
        <v/>
      </c>
      <c r="AG111" s="22" t="n"/>
      <c r="AH111" s="25" t="n"/>
    </row>
    <row r="112">
      <c r="A112" s="22" t="n"/>
      <c r="B112" s="22" t="n"/>
      <c r="C112" s="22" t="n"/>
      <c r="D112" s="22" t="n"/>
      <c r="E112" s="22" t="n"/>
      <c r="F112" s="22" t="n"/>
      <c r="G112" s="22" t="n"/>
      <c r="H112" s="22" t="n"/>
      <c r="I112" s="22" t="n"/>
      <c r="J112" s="22" t="n"/>
      <c r="K112" s="22" t="n"/>
      <c r="L112" s="22" t="n"/>
      <c r="M112" s="22" t="n"/>
      <c r="N112" s="22" t="n"/>
      <c r="O112" s="22" t="n"/>
      <c r="P112" s="22" t="n"/>
      <c r="Q112" s="22" t="n"/>
      <c r="R112" s="22" t="n"/>
      <c r="S112" s="22" t="n"/>
      <c r="T112" s="22" t="n"/>
      <c r="U112" s="22" t="n"/>
      <c r="V112" s="22" t="n"/>
      <c r="W112" s="33" t="n"/>
      <c r="X112" s="22" t="n"/>
      <c r="Y112" s="24" t="n"/>
      <c r="Z112" s="19">
        <f>IFERROR(IF(A112="","",IF(Y112="","Not Tracked",IF(Y112&lt;TODAY(),"Expired",IF(Y112&lt;=TODAY()+Dashboard!$B$5,"Expiring Soon","Current")))),"Check Date")</f>
        <v/>
      </c>
      <c r="AA112" s="24" t="n"/>
      <c r="AB112" s="19">
        <f>IFERROR(IF(A112="","",IF(AA112="","Not Tracked",IF(AA112&lt;TODAY(),"Past Renewal Date",IF(AA112&lt;=TODAY()+Dashboard!$B$6,"Renewing Soon","Current")))),"Check Date")</f>
        <v/>
      </c>
      <c r="AC112" s="24" t="n"/>
      <c r="AD112" s="19">
        <f>IFERROR(IF(A112="","",IF(AC112="","Review Needed",IF(TODAY()-AC112&gt;Dashboard!$B$7,"Review Needed","Current"))),"Review Needed")</f>
        <v/>
      </c>
      <c r="AE112" s="20">
        <f>IFERROR(IF(A112="","",MAXIFS('Contact Log'!$D$2:$D$301,'Contact Log'!$B$2:$B$301,A112)),"")</f>
        <v/>
      </c>
      <c r="AF112" s="19">
        <f>IFERROR(IF(A112="","",IF(AE112="","No Activity Logged",IF(TODAY()-AE112&gt;Dashboard!$B$7,"Stale","Recent"))),"No Activity Logged")</f>
        <v/>
      </c>
      <c r="AG112" s="22" t="n"/>
      <c r="AH112" s="25" t="n"/>
    </row>
    <row r="113">
      <c r="A113" s="22" t="n"/>
      <c r="B113" s="22" t="n"/>
      <c r="C113" s="22" t="n"/>
      <c r="D113" s="22" t="n"/>
      <c r="E113" s="22" t="n"/>
      <c r="F113" s="22" t="n"/>
      <c r="G113" s="22" t="n"/>
      <c r="H113" s="22" t="n"/>
      <c r="I113" s="22" t="n"/>
      <c r="J113" s="22" t="n"/>
      <c r="K113" s="22" t="n"/>
      <c r="L113" s="22" t="n"/>
      <c r="M113" s="22" t="n"/>
      <c r="N113" s="22" t="n"/>
      <c r="O113" s="22" t="n"/>
      <c r="P113" s="22" t="n"/>
      <c r="Q113" s="22" t="n"/>
      <c r="R113" s="22" t="n"/>
      <c r="S113" s="22" t="n"/>
      <c r="T113" s="22" t="n"/>
      <c r="U113" s="22" t="n"/>
      <c r="V113" s="22" t="n"/>
      <c r="W113" s="33" t="n"/>
      <c r="X113" s="22" t="n"/>
      <c r="Y113" s="24" t="n"/>
      <c r="Z113" s="19">
        <f>IFERROR(IF(A113="","",IF(Y113="","Not Tracked",IF(Y113&lt;TODAY(),"Expired",IF(Y113&lt;=TODAY()+Dashboard!$B$5,"Expiring Soon","Current")))),"Check Date")</f>
        <v/>
      </c>
      <c r="AA113" s="24" t="n"/>
      <c r="AB113" s="19">
        <f>IFERROR(IF(A113="","",IF(AA113="","Not Tracked",IF(AA113&lt;TODAY(),"Past Renewal Date",IF(AA113&lt;=TODAY()+Dashboard!$B$6,"Renewing Soon","Current")))),"Check Date")</f>
        <v/>
      </c>
      <c r="AC113" s="24" t="n"/>
      <c r="AD113" s="19">
        <f>IFERROR(IF(A113="","",IF(AC113="","Review Needed",IF(TODAY()-AC113&gt;Dashboard!$B$7,"Review Needed","Current"))),"Review Needed")</f>
        <v/>
      </c>
      <c r="AE113" s="20">
        <f>IFERROR(IF(A113="","",MAXIFS('Contact Log'!$D$2:$D$301,'Contact Log'!$B$2:$B$301,A113)),"")</f>
        <v/>
      </c>
      <c r="AF113" s="19">
        <f>IFERROR(IF(A113="","",IF(AE113="","No Activity Logged",IF(TODAY()-AE113&gt;Dashboard!$B$7,"Stale","Recent"))),"No Activity Logged")</f>
        <v/>
      </c>
      <c r="AG113" s="22" t="n"/>
      <c r="AH113" s="25" t="n"/>
    </row>
    <row r="114">
      <c r="A114" s="22" t="n"/>
      <c r="B114" s="22" t="n"/>
      <c r="C114" s="22" t="n"/>
      <c r="D114" s="22" t="n"/>
      <c r="E114" s="22" t="n"/>
      <c r="F114" s="22" t="n"/>
      <c r="G114" s="22" t="n"/>
      <c r="H114" s="22" t="n"/>
      <c r="I114" s="22" t="n"/>
      <c r="J114" s="22" t="n"/>
      <c r="K114" s="22" t="n"/>
      <c r="L114" s="22" t="n"/>
      <c r="M114" s="22" t="n"/>
      <c r="N114" s="22" t="n"/>
      <c r="O114" s="22" t="n"/>
      <c r="P114" s="22" t="n"/>
      <c r="Q114" s="22" t="n"/>
      <c r="R114" s="22" t="n"/>
      <c r="S114" s="22" t="n"/>
      <c r="T114" s="22" t="n"/>
      <c r="U114" s="22" t="n"/>
      <c r="V114" s="22" t="n"/>
      <c r="W114" s="33" t="n"/>
      <c r="X114" s="22" t="n"/>
      <c r="Y114" s="24" t="n"/>
      <c r="Z114" s="19">
        <f>IFERROR(IF(A114="","",IF(Y114="","Not Tracked",IF(Y114&lt;TODAY(),"Expired",IF(Y114&lt;=TODAY()+Dashboard!$B$5,"Expiring Soon","Current")))),"Check Date")</f>
        <v/>
      </c>
      <c r="AA114" s="24" t="n"/>
      <c r="AB114" s="19">
        <f>IFERROR(IF(A114="","",IF(AA114="","Not Tracked",IF(AA114&lt;TODAY(),"Past Renewal Date",IF(AA114&lt;=TODAY()+Dashboard!$B$6,"Renewing Soon","Current")))),"Check Date")</f>
        <v/>
      </c>
      <c r="AC114" s="24" t="n"/>
      <c r="AD114" s="19">
        <f>IFERROR(IF(A114="","",IF(AC114="","Review Needed",IF(TODAY()-AC114&gt;Dashboard!$B$7,"Review Needed","Current"))),"Review Needed")</f>
        <v/>
      </c>
      <c r="AE114" s="20">
        <f>IFERROR(IF(A114="","",MAXIFS('Contact Log'!$D$2:$D$301,'Contact Log'!$B$2:$B$301,A114)),"")</f>
        <v/>
      </c>
      <c r="AF114" s="19">
        <f>IFERROR(IF(A114="","",IF(AE114="","No Activity Logged",IF(TODAY()-AE114&gt;Dashboard!$B$7,"Stale","Recent"))),"No Activity Logged")</f>
        <v/>
      </c>
      <c r="AG114" s="22" t="n"/>
      <c r="AH114" s="25" t="n"/>
    </row>
    <row r="115">
      <c r="A115" s="22" t="n"/>
      <c r="B115" s="22" t="n"/>
      <c r="C115" s="22" t="n"/>
      <c r="D115" s="22" t="n"/>
      <c r="E115" s="22" t="n"/>
      <c r="F115" s="22" t="n"/>
      <c r="G115" s="22" t="n"/>
      <c r="H115" s="22" t="n"/>
      <c r="I115" s="22" t="n"/>
      <c r="J115" s="22" t="n"/>
      <c r="K115" s="22" t="n"/>
      <c r="L115" s="22" t="n"/>
      <c r="M115" s="22" t="n"/>
      <c r="N115" s="22" t="n"/>
      <c r="O115" s="22" t="n"/>
      <c r="P115" s="22" t="n"/>
      <c r="Q115" s="22" t="n"/>
      <c r="R115" s="22" t="n"/>
      <c r="S115" s="22" t="n"/>
      <c r="T115" s="22" t="n"/>
      <c r="U115" s="22" t="n"/>
      <c r="V115" s="22" t="n"/>
      <c r="W115" s="33" t="n"/>
      <c r="X115" s="22" t="n"/>
      <c r="Y115" s="24" t="n"/>
      <c r="Z115" s="19">
        <f>IFERROR(IF(A115="","",IF(Y115="","Not Tracked",IF(Y115&lt;TODAY(),"Expired",IF(Y115&lt;=TODAY()+Dashboard!$B$5,"Expiring Soon","Current")))),"Check Date")</f>
        <v/>
      </c>
      <c r="AA115" s="24" t="n"/>
      <c r="AB115" s="19">
        <f>IFERROR(IF(A115="","",IF(AA115="","Not Tracked",IF(AA115&lt;TODAY(),"Past Renewal Date",IF(AA115&lt;=TODAY()+Dashboard!$B$6,"Renewing Soon","Current")))),"Check Date")</f>
        <v/>
      </c>
      <c r="AC115" s="24" t="n"/>
      <c r="AD115" s="19">
        <f>IFERROR(IF(A115="","",IF(AC115="","Review Needed",IF(TODAY()-AC115&gt;Dashboard!$B$7,"Review Needed","Current"))),"Review Needed")</f>
        <v/>
      </c>
      <c r="AE115" s="20">
        <f>IFERROR(IF(A115="","",MAXIFS('Contact Log'!$D$2:$D$301,'Contact Log'!$B$2:$B$301,A115)),"")</f>
        <v/>
      </c>
      <c r="AF115" s="19">
        <f>IFERROR(IF(A115="","",IF(AE115="","No Activity Logged",IF(TODAY()-AE115&gt;Dashboard!$B$7,"Stale","Recent"))),"No Activity Logged")</f>
        <v/>
      </c>
      <c r="AG115" s="22" t="n"/>
      <c r="AH115" s="25" t="n"/>
    </row>
    <row r="116">
      <c r="A116" s="22" t="n"/>
      <c r="B116" s="22" t="n"/>
      <c r="C116" s="22" t="n"/>
      <c r="D116" s="22" t="n"/>
      <c r="E116" s="22" t="n"/>
      <c r="F116" s="22" t="n"/>
      <c r="G116" s="22" t="n"/>
      <c r="H116" s="22" t="n"/>
      <c r="I116" s="22" t="n"/>
      <c r="J116" s="22" t="n"/>
      <c r="K116" s="22" t="n"/>
      <c r="L116" s="22" t="n"/>
      <c r="M116" s="22" t="n"/>
      <c r="N116" s="22" t="n"/>
      <c r="O116" s="22" t="n"/>
      <c r="P116" s="22" t="n"/>
      <c r="Q116" s="22" t="n"/>
      <c r="R116" s="22" t="n"/>
      <c r="S116" s="22" t="n"/>
      <c r="T116" s="22" t="n"/>
      <c r="U116" s="22" t="n"/>
      <c r="V116" s="22" t="n"/>
      <c r="W116" s="33" t="n"/>
      <c r="X116" s="22" t="n"/>
      <c r="Y116" s="24" t="n"/>
      <c r="Z116" s="19">
        <f>IFERROR(IF(A116="","",IF(Y116="","Not Tracked",IF(Y116&lt;TODAY(),"Expired",IF(Y116&lt;=TODAY()+Dashboard!$B$5,"Expiring Soon","Current")))),"Check Date")</f>
        <v/>
      </c>
      <c r="AA116" s="24" t="n"/>
      <c r="AB116" s="19">
        <f>IFERROR(IF(A116="","",IF(AA116="","Not Tracked",IF(AA116&lt;TODAY(),"Past Renewal Date",IF(AA116&lt;=TODAY()+Dashboard!$B$6,"Renewing Soon","Current")))),"Check Date")</f>
        <v/>
      </c>
      <c r="AC116" s="24" t="n"/>
      <c r="AD116" s="19">
        <f>IFERROR(IF(A116="","",IF(AC116="","Review Needed",IF(TODAY()-AC116&gt;Dashboard!$B$7,"Review Needed","Current"))),"Review Needed")</f>
        <v/>
      </c>
      <c r="AE116" s="20">
        <f>IFERROR(IF(A116="","",MAXIFS('Contact Log'!$D$2:$D$301,'Contact Log'!$B$2:$B$301,A116)),"")</f>
        <v/>
      </c>
      <c r="AF116" s="19">
        <f>IFERROR(IF(A116="","",IF(AE116="","No Activity Logged",IF(TODAY()-AE116&gt;Dashboard!$B$7,"Stale","Recent"))),"No Activity Logged")</f>
        <v/>
      </c>
      <c r="AG116" s="22" t="n"/>
      <c r="AH116" s="25" t="n"/>
    </row>
    <row r="117">
      <c r="A117" s="22" t="n"/>
      <c r="B117" s="22" t="n"/>
      <c r="C117" s="22" t="n"/>
      <c r="D117" s="22" t="n"/>
      <c r="E117" s="22" t="n"/>
      <c r="F117" s="22" t="n"/>
      <c r="G117" s="22" t="n"/>
      <c r="H117" s="22" t="n"/>
      <c r="I117" s="22" t="n"/>
      <c r="J117" s="22" t="n"/>
      <c r="K117" s="22" t="n"/>
      <c r="L117" s="22" t="n"/>
      <c r="M117" s="22" t="n"/>
      <c r="N117" s="22" t="n"/>
      <c r="O117" s="22" t="n"/>
      <c r="P117" s="22" t="n"/>
      <c r="Q117" s="22" t="n"/>
      <c r="R117" s="22" t="n"/>
      <c r="S117" s="22" t="n"/>
      <c r="T117" s="22" t="n"/>
      <c r="U117" s="22" t="n"/>
      <c r="V117" s="22" t="n"/>
      <c r="W117" s="33" t="n"/>
      <c r="X117" s="22" t="n"/>
      <c r="Y117" s="24" t="n"/>
      <c r="Z117" s="19">
        <f>IFERROR(IF(A117="","",IF(Y117="","Not Tracked",IF(Y117&lt;TODAY(),"Expired",IF(Y117&lt;=TODAY()+Dashboard!$B$5,"Expiring Soon","Current")))),"Check Date")</f>
        <v/>
      </c>
      <c r="AA117" s="24" t="n"/>
      <c r="AB117" s="19">
        <f>IFERROR(IF(A117="","",IF(AA117="","Not Tracked",IF(AA117&lt;TODAY(),"Past Renewal Date",IF(AA117&lt;=TODAY()+Dashboard!$B$6,"Renewing Soon","Current")))),"Check Date")</f>
        <v/>
      </c>
      <c r="AC117" s="24" t="n"/>
      <c r="AD117" s="19">
        <f>IFERROR(IF(A117="","",IF(AC117="","Review Needed",IF(TODAY()-AC117&gt;Dashboard!$B$7,"Review Needed","Current"))),"Review Needed")</f>
        <v/>
      </c>
      <c r="AE117" s="20">
        <f>IFERROR(IF(A117="","",MAXIFS('Contact Log'!$D$2:$D$301,'Contact Log'!$B$2:$B$301,A117)),"")</f>
        <v/>
      </c>
      <c r="AF117" s="19">
        <f>IFERROR(IF(A117="","",IF(AE117="","No Activity Logged",IF(TODAY()-AE117&gt;Dashboard!$B$7,"Stale","Recent"))),"No Activity Logged")</f>
        <v/>
      </c>
      <c r="AG117" s="22" t="n"/>
      <c r="AH117" s="25" t="n"/>
    </row>
    <row r="118">
      <c r="A118" s="22" t="n"/>
      <c r="B118" s="22" t="n"/>
      <c r="C118" s="22" t="n"/>
      <c r="D118" s="22" t="n"/>
      <c r="E118" s="22" t="n"/>
      <c r="F118" s="22" t="n"/>
      <c r="G118" s="22" t="n"/>
      <c r="H118" s="22" t="n"/>
      <c r="I118" s="22" t="n"/>
      <c r="J118" s="22" t="n"/>
      <c r="K118" s="22" t="n"/>
      <c r="L118" s="22" t="n"/>
      <c r="M118" s="22" t="n"/>
      <c r="N118" s="22" t="n"/>
      <c r="O118" s="22" t="n"/>
      <c r="P118" s="22" t="n"/>
      <c r="Q118" s="22" t="n"/>
      <c r="R118" s="22" t="n"/>
      <c r="S118" s="22" t="n"/>
      <c r="T118" s="22" t="n"/>
      <c r="U118" s="22" t="n"/>
      <c r="V118" s="22" t="n"/>
      <c r="W118" s="33" t="n"/>
      <c r="X118" s="22" t="n"/>
      <c r="Y118" s="24" t="n"/>
      <c r="Z118" s="19">
        <f>IFERROR(IF(A118="","",IF(Y118="","Not Tracked",IF(Y118&lt;TODAY(),"Expired",IF(Y118&lt;=TODAY()+Dashboard!$B$5,"Expiring Soon","Current")))),"Check Date")</f>
        <v/>
      </c>
      <c r="AA118" s="24" t="n"/>
      <c r="AB118" s="19">
        <f>IFERROR(IF(A118="","",IF(AA118="","Not Tracked",IF(AA118&lt;TODAY(),"Past Renewal Date",IF(AA118&lt;=TODAY()+Dashboard!$B$6,"Renewing Soon","Current")))),"Check Date")</f>
        <v/>
      </c>
      <c r="AC118" s="24" t="n"/>
      <c r="AD118" s="19">
        <f>IFERROR(IF(A118="","",IF(AC118="","Review Needed",IF(TODAY()-AC118&gt;Dashboard!$B$7,"Review Needed","Current"))),"Review Needed")</f>
        <v/>
      </c>
      <c r="AE118" s="20">
        <f>IFERROR(IF(A118="","",MAXIFS('Contact Log'!$D$2:$D$301,'Contact Log'!$B$2:$B$301,A118)),"")</f>
        <v/>
      </c>
      <c r="AF118" s="19">
        <f>IFERROR(IF(A118="","",IF(AE118="","No Activity Logged",IF(TODAY()-AE118&gt;Dashboard!$B$7,"Stale","Recent"))),"No Activity Logged")</f>
        <v/>
      </c>
      <c r="AG118" s="22" t="n"/>
      <c r="AH118" s="25" t="n"/>
    </row>
    <row r="119">
      <c r="A119" s="22" t="n"/>
      <c r="B119" s="22" t="n"/>
      <c r="C119" s="22" t="n"/>
      <c r="D119" s="22" t="n"/>
      <c r="E119" s="22" t="n"/>
      <c r="F119" s="22" t="n"/>
      <c r="G119" s="22" t="n"/>
      <c r="H119" s="22" t="n"/>
      <c r="I119" s="22" t="n"/>
      <c r="J119" s="22" t="n"/>
      <c r="K119" s="22" t="n"/>
      <c r="L119" s="22" t="n"/>
      <c r="M119" s="22" t="n"/>
      <c r="N119" s="22" t="n"/>
      <c r="O119" s="22" t="n"/>
      <c r="P119" s="22" t="n"/>
      <c r="Q119" s="22" t="n"/>
      <c r="R119" s="22" t="n"/>
      <c r="S119" s="22" t="n"/>
      <c r="T119" s="22" t="n"/>
      <c r="U119" s="22" t="n"/>
      <c r="V119" s="22" t="n"/>
      <c r="W119" s="33" t="n"/>
      <c r="X119" s="22" t="n"/>
      <c r="Y119" s="24" t="n"/>
      <c r="Z119" s="19">
        <f>IFERROR(IF(A119="","",IF(Y119="","Not Tracked",IF(Y119&lt;TODAY(),"Expired",IF(Y119&lt;=TODAY()+Dashboard!$B$5,"Expiring Soon","Current")))),"Check Date")</f>
        <v/>
      </c>
      <c r="AA119" s="24" t="n"/>
      <c r="AB119" s="19">
        <f>IFERROR(IF(A119="","",IF(AA119="","Not Tracked",IF(AA119&lt;TODAY(),"Past Renewal Date",IF(AA119&lt;=TODAY()+Dashboard!$B$6,"Renewing Soon","Current")))),"Check Date")</f>
        <v/>
      </c>
      <c r="AC119" s="24" t="n"/>
      <c r="AD119" s="19">
        <f>IFERROR(IF(A119="","",IF(AC119="","Review Needed",IF(TODAY()-AC119&gt;Dashboard!$B$7,"Review Needed","Current"))),"Review Needed")</f>
        <v/>
      </c>
      <c r="AE119" s="20">
        <f>IFERROR(IF(A119="","",MAXIFS('Contact Log'!$D$2:$D$301,'Contact Log'!$B$2:$B$301,A119)),"")</f>
        <v/>
      </c>
      <c r="AF119" s="19">
        <f>IFERROR(IF(A119="","",IF(AE119="","No Activity Logged",IF(TODAY()-AE119&gt;Dashboard!$B$7,"Stale","Recent"))),"No Activity Logged")</f>
        <v/>
      </c>
      <c r="AG119" s="22" t="n"/>
      <c r="AH119" s="25" t="n"/>
    </row>
    <row r="120">
      <c r="A120" s="22" t="n"/>
      <c r="B120" s="22" t="n"/>
      <c r="C120" s="22" t="n"/>
      <c r="D120" s="22" t="n"/>
      <c r="E120" s="22" t="n"/>
      <c r="F120" s="22" t="n"/>
      <c r="G120" s="22" t="n"/>
      <c r="H120" s="22" t="n"/>
      <c r="I120" s="22" t="n"/>
      <c r="J120" s="22" t="n"/>
      <c r="K120" s="22" t="n"/>
      <c r="L120" s="22" t="n"/>
      <c r="M120" s="22" t="n"/>
      <c r="N120" s="22" t="n"/>
      <c r="O120" s="22" t="n"/>
      <c r="P120" s="22" t="n"/>
      <c r="Q120" s="22" t="n"/>
      <c r="R120" s="22" t="n"/>
      <c r="S120" s="22" t="n"/>
      <c r="T120" s="22" t="n"/>
      <c r="U120" s="22" t="n"/>
      <c r="V120" s="22" t="n"/>
      <c r="W120" s="33" t="n"/>
      <c r="X120" s="22" t="n"/>
      <c r="Y120" s="24" t="n"/>
      <c r="Z120" s="19">
        <f>IFERROR(IF(A120="","",IF(Y120="","Not Tracked",IF(Y120&lt;TODAY(),"Expired",IF(Y120&lt;=TODAY()+Dashboard!$B$5,"Expiring Soon","Current")))),"Check Date")</f>
        <v/>
      </c>
      <c r="AA120" s="24" t="n"/>
      <c r="AB120" s="19">
        <f>IFERROR(IF(A120="","",IF(AA120="","Not Tracked",IF(AA120&lt;TODAY(),"Past Renewal Date",IF(AA120&lt;=TODAY()+Dashboard!$B$6,"Renewing Soon","Current")))),"Check Date")</f>
        <v/>
      </c>
      <c r="AC120" s="24" t="n"/>
      <c r="AD120" s="19">
        <f>IFERROR(IF(A120="","",IF(AC120="","Review Needed",IF(TODAY()-AC120&gt;Dashboard!$B$7,"Review Needed","Current"))),"Review Needed")</f>
        <v/>
      </c>
      <c r="AE120" s="20">
        <f>IFERROR(IF(A120="","",MAXIFS('Contact Log'!$D$2:$D$301,'Contact Log'!$B$2:$B$301,A120)),"")</f>
        <v/>
      </c>
      <c r="AF120" s="19">
        <f>IFERROR(IF(A120="","",IF(AE120="","No Activity Logged",IF(TODAY()-AE120&gt;Dashboard!$B$7,"Stale","Recent"))),"No Activity Logged")</f>
        <v/>
      </c>
      <c r="AG120" s="22" t="n"/>
      <c r="AH120" s="25" t="n"/>
    </row>
    <row r="121">
      <c r="A121" s="22" t="n"/>
      <c r="B121" s="22" t="n"/>
      <c r="C121" s="22" t="n"/>
      <c r="D121" s="22" t="n"/>
      <c r="E121" s="22" t="n"/>
      <c r="F121" s="22" t="n"/>
      <c r="G121" s="22" t="n"/>
      <c r="H121" s="22" t="n"/>
      <c r="I121" s="22" t="n"/>
      <c r="J121" s="22" t="n"/>
      <c r="K121" s="22" t="n"/>
      <c r="L121" s="22" t="n"/>
      <c r="M121" s="22" t="n"/>
      <c r="N121" s="22" t="n"/>
      <c r="O121" s="22" t="n"/>
      <c r="P121" s="22" t="n"/>
      <c r="Q121" s="22" t="n"/>
      <c r="R121" s="22" t="n"/>
      <c r="S121" s="22" t="n"/>
      <c r="T121" s="22" t="n"/>
      <c r="U121" s="22" t="n"/>
      <c r="V121" s="22" t="n"/>
      <c r="W121" s="33" t="n"/>
      <c r="X121" s="22" t="n"/>
      <c r="Y121" s="24" t="n"/>
      <c r="Z121" s="19">
        <f>IFERROR(IF(A121="","",IF(Y121="","Not Tracked",IF(Y121&lt;TODAY(),"Expired",IF(Y121&lt;=TODAY()+Dashboard!$B$5,"Expiring Soon","Current")))),"Check Date")</f>
        <v/>
      </c>
      <c r="AA121" s="24" t="n"/>
      <c r="AB121" s="19">
        <f>IFERROR(IF(A121="","",IF(AA121="","Not Tracked",IF(AA121&lt;TODAY(),"Past Renewal Date",IF(AA121&lt;=TODAY()+Dashboard!$B$6,"Renewing Soon","Current")))),"Check Date")</f>
        <v/>
      </c>
      <c r="AC121" s="24" t="n"/>
      <c r="AD121" s="19">
        <f>IFERROR(IF(A121="","",IF(AC121="","Review Needed",IF(TODAY()-AC121&gt;Dashboard!$B$7,"Review Needed","Current"))),"Review Needed")</f>
        <v/>
      </c>
      <c r="AE121" s="20">
        <f>IFERROR(IF(A121="","",MAXIFS('Contact Log'!$D$2:$D$301,'Contact Log'!$B$2:$B$301,A121)),"")</f>
        <v/>
      </c>
      <c r="AF121" s="19">
        <f>IFERROR(IF(A121="","",IF(AE121="","No Activity Logged",IF(TODAY()-AE121&gt;Dashboard!$B$7,"Stale","Recent"))),"No Activity Logged")</f>
        <v/>
      </c>
      <c r="AG121" s="22" t="n"/>
      <c r="AH121" s="25" t="n"/>
    </row>
    <row r="122">
      <c r="A122" s="22" t="n"/>
      <c r="B122" s="22" t="n"/>
      <c r="C122" s="22" t="n"/>
      <c r="D122" s="22" t="n"/>
      <c r="E122" s="22" t="n"/>
      <c r="F122" s="22" t="n"/>
      <c r="G122" s="22" t="n"/>
      <c r="H122" s="22" t="n"/>
      <c r="I122" s="22" t="n"/>
      <c r="J122" s="22" t="n"/>
      <c r="K122" s="22" t="n"/>
      <c r="L122" s="22" t="n"/>
      <c r="M122" s="22" t="n"/>
      <c r="N122" s="22" t="n"/>
      <c r="O122" s="22" t="n"/>
      <c r="P122" s="22" t="n"/>
      <c r="Q122" s="22" t="n"/>
      <c r="R122" s="22" t="n"/>
      <c r="S122" s="22" t="n"/>
      <c r="T122" s="22" t="n"/>
      <c r="U122" s="22" t="n"/>
      <c r="V122" s="22" t="n"/>
      <c r="W122" s="33" t="n"/>
      <c r="X122" s="22" t="n"/>
      <c r="Y122" s="24" t="n"/>
      <c r="Z122" s="19">
        <f>IFERROR(IF(A122="","",IF(Y122="","Not Tracked",IF(Y122&lt;TODAY(),"Expired",IF(Y122&lt;=TODAY()+Dashboard!$B$5,"Expiring Soon","Current")))),"Check Date")</f>
        <v/>
      </c>
      <c r="AA122" s="24" t="n"/>
      <c r="AB122" s="19">
        <f>IFERROR(IF(A122="","",IF(AA122="","Not Tracked",IF(AA122&lt;TODAY(),"Past Renewal Date",IF(AA122&lt;=TODAY()+Dashboard!$B$6,"Renewing Soon","Current")))),"Check Date")</f>
        <v/>
      </c>
      <c r="AC122" s="24" t="n"/>
      <c r="AD122" s="19">
        <f>IFERROR(IF(A122="","",IF(AC122="","Review Needed",IF(TODAY()-AC122&gt;Dashboard!$B$7,"Review Needed","Current"))),"Review Needed")</f>
        <v/>
      </c>
      <c r="AE122" s="20">
        <f>IFERROR(IF(A122="","",MAXIFS('Contact Log'!$D$2:$D$301,'Contact Log'!$B$2:$B$301,A122)),"")</f>
        <v/>
      </c>
      <c r="AF122" s="19">
        <f>IFERROR(IF(A122="","",IF(AE122="","No Activity Logged",IF(TODAY()-AE122&gt;Dashboard!$B$7,"Stale","Recent"))),"No Activity Logged")</f>
        <v/>
      </c>
      <c r="AG122" s="22" t="n"/>
      <c r="AH122" s="25" t="n"/>
    </row>
    <row r="123">
      <c r="A123" s="22" t="n"/>
      <c r="B123" s="22" t="n"/>
      <c r="C123" s="22" t="n"/>
      <c r="D123" s="22" t="n"/>
      <c r="E123" s="22" t="n"/>
      <c r="F123" s="22" t="n"/>
      <c r="G123" s="22" t="n"/>
      <c r="H123" s="22" t="n"/>
      <c r="I123" s="22" t="n"/>
      <c r="J123" s="22" t="n"/>
      <c r="K123" s="22" t="n"/>
      <c r="L123" s="22" t="n"/>
      <c r="M123" s="22" t="n"/>
      <c r="N123" s="22" t="n"/>
      <c r="O123" s="22" t="n"/>
      <c r="P123" s="22" t="n"/>
      <c r="Q123" s="22" t="n"/>
      <c r="R123" s="22" t="n"/>
      <c r="S123" s="22" t="n"/>
      <c r="T123" s="22" t="n"/>
      <c r="U123" s="22" t="n"/>
      <c r="V123" s="22" t="n"/>
      <c r="W123" s="33" t="n"/>
      <c r="X123" s="22" t="n"/>
      <c r="Y123" s="24" t="n"/>
      <c r="Z123" s="19">
        <f>IFERROR(IF(A123="","",IF(Y123="","Not Tracked",IF(Y123&lt;TODAY(),"Expired",IF(Y123&lt;=TODAY()+Dashboard!$B$5,"Expiring Soon","Current")))),"Check Date")</f>
        <v/>
      </c>
      <c r="AA123" s="24" t="n"/>
      <c r="AB123" s="19">
        <f>IFERROR(IF(A123="","",IF(AA123="","Not Tracked",IF(AA123&lt;TODAY(),"Past Renewal Date",IF(AA123&lt;=TODAY()+Dashboard!$B$6,"Renewing Soon","Current")))),"Check Date")</f>
        <v/>
      </c>
      <c r="AC123" s="24" t="n"/>
      <c r="AD123" s="19">
        <f>IFERROR(IF(A123="","",IF(AC123="","Review Needed",IF(TODAY()-AC123&gt;Dashboard!$B$7,"Review Needed","Current"))),"Review Needed")</f>
        <v/>
      </c>
      <c r="AE123" s="20">
        <f>IFERROR(IF(A123="","",MAXIFS('Contact Log'!$D$2:$D$301,'Contact Log'!$B$2:$B$301,A123)),"")</f>
        <v/>
      </c>
      <c r="AF123" s="19">
        <f>IFERROR(IF(A123="","",IF(AE123="","No Activity Logged",IF(TODAY()-AE123&gt;Dashboard!$B$7,"Stale","Recent"))),"No Activity Logged")</f>
        <v/>
      </c>
      <c r="AG123" s="22" t="n"/>
      <c r="AH123" s="25" t="n"/>
    </row>
    <row r="124">
      <c r="A124" s="22" t="n"/>
      <c r="B124" s="22" t="n"/>
      <c r="C124" s="22" t="n"/>
      <c r="D124" s="22" t="n"/>
      <c r="E124" s="22" t="n"/>
      <c r="F124" s="22" t="n"/>
      <c r="G124" s="22" t="n"/>
      <c r="H124" s="22" t="n"/>
      <c r="I124" s="22" t="n"/>
      <c r="J124" s="22" t="n"/>
      <c r="K124" s="22" t="n"/>
      <c r="L124" s="22" t="n"/>
      <c r="M124" s="22" t="n"/>
      <c r="N124" s="22" t="n"/>
      <c r="O124" s="22" t="n"/>
      <c r="P124" s="22" t="n"/>
      <c r="Q124" s="22" t="n"/>
      <c r="R124" s="22" t="n"/>
      <c r="S124" s="22" t="n"/>
      <c r="T124" s="22" t="n"/>
      <c r="U124" s="22" t="n"/>
      <c r="V124" s="22" t="n"/>
      <c r="W124" s="33" t="n"/>
      <c r="X124" s="22" t="n"/>
      <c r="Y124" s="24" t="n"/>
      <c r="Z124" s="19">
        <f>IFERROR(IF(A124="","",IF(Y124="","Not Tracked",IF(Y124&lt;TODAY(),"Expired",IF(Y124&lt;=TODAY()+Dashboard!$B$5,"Expiring Soon","Current")))),"Check Date")</f>
        <v/>
      </c>
      <c r="AA124" s="24" t="n"/>
      <c r="AB124" s="19">
        <f>IFERROR(IF(A124="","",IF(AA124="","Not Tracked",IF(AA124&lt;TODAY(),"Past Renewal Date",IF(AA124&lt;=TODAY()+Dashboard!$B$6,"Renewing Soon","Current")))),"Check Date")</f>
        <v/>
      </c>
      <c r="AC124" s="24" t="n"/>
      <c r="AD124" s="19">
        <f>IFERROR(IF(A124="","",IF(AC124="","Review Needed",IF(TODAY()-AC124&gt;Dashboard!$B$7,"Review Needed","Current"))),"Review Needed")</f>
        <v/>
      </c>
      <c r="AE124" s="20">
        <f>IFERROR(IF(A124="","",MAXIFS('Contact Log'!$D$2:$D$301,'Contact Log'!$B$2:$B$301,A124)),"")</f>
        <v/>
      </c>
      <c r="AF124" s="19">
        <f>IFERROR(IF(A124="","",IF(AE124="","No Activity Logged",IF(TODAY()-AE124&gt;Dashboard!$B$7,"Stale","Recent"))),"No Activity Logged")</f>
        <v/>
      </c>
      <c r="AG124" s="22" t="n"/>
      <c r="AH124" s="25" t="n"/>
    </row>
    <row r="125">
      <c r="A125" s="22" t="n"/>
      <c r="B125" s="22" t="n"/>
      <c r="C125" s="22" t="n"/>
      <c r="D125" s="22" t="n"/>
      <c r="E125" s="22" t="n"/>
      <c r="F125" s="22" t="n"/>
      <c r="G125" s="22" t="n"/>
      <c r="H125" s="22" t="n"/>
      <c r="I125" s="22" t="n"/>
      <c r="J125" s="22" t="n"/>
      <c r="K125" s="22" t="n"/>
      <c r="L125" s="22" t="n"/>
      <c r="M125" s="22" t="n"/>
      <c r="N125" s="22" t="n"/>
      <c r="O125" s="22" t="n"/>
      <c r="P125" s="22" t="n"/>
      <c r="Q125" s="22" t="n"/>
      <c r="R125" s="22" t="n"/>
      <c r="S125" s="22" t="n"/>
      <c r="T125" s="22" t="n"/>
      <c r="U125" s="22" t="n"/>
      <c r="V125" s="22" t="n"/>
      <c r="W125" s="33" t="n"/>
      <c r="X125" s="22" t="n"/>
      <c r="Y125" s="24" t="n"/>
      <c r="Z125" s="19">
        <f>IFERROR(IF(A125="","",IF(Y125="","Not Tracked",IF(Y125&lt;TODAY(),"Expired",IF(Y125&lt;=TODAY()+Dashboard!$B$5,"Expiring Soon","Current")))),"Check Date")</f>
        <v/>
      </c>
      <c r="AA125" s="24" t="n"/>
      <c r="AB125" s="19">
        <f>IFERROR(IF(A125="","",IF(AA125="","Not Tracked",IF(AA125&lt;TODAY(),"Past Renewal Date",IF(AA125&lt;=TODAY()+Dashboard!$B$6,"Renewing Soon","Current")))),"Check Date")</f>
        <v/>
      </c>
      <c r="AC125" s="24" t="n"/>
      <c r="AD125" s="19">
        <f>IFERROR(IF(A125="","",IF(AC125="","Review Needed",IF(TODAY()-AC125&gt;Dashboard!$B$7,"Review Needed","Current"))),"Review Needed")</f>
        <v/>
      </c>
      <c r="AE125" s="20">
        <f>IFERROR(IF(A125="","",MAXIFS('Contact Log'!$D$2:$D$301,'Contact Log'!$B$2:$B$301,A125)),"")</f>
        <v/>
      </c>
      <c r="AF125" s="19">
        <f>IFERROR(IF(A125="","",IF(AE125="","No Activity Logged",IF(TODAY()-AE125&gt;Dashboard!$B$7,"Stale","Recent"))),"No Activity Logged")</f>
        <v/>
      </c>
      <c r="AG125" s="22" t="n"/>
      <c r="AH125" s="25" t="n"/>
    </row>
    <row r="126">
      <c r="A126" s="22" t="n"/>
      <c r="B126" s="22" t="n"/>
      <c r="C126" s="22" t="n"/>
      <c r="D126" s="22" t="n"/>
      <c r="E126" s="22" t="n"/>
      <c r="F126" s="22" t="n"/>
      <c r="G126" s="22" t="n"/>
      <c r="H126" s="22" t="n"/>
      <c r="I126" s="22" t="n"/>
      <c r="J126" s="22" t="n"/>
      <c r="K126" s="22" t="n"/>
      <c r="L126" s="22" t="n"/>
      <c r="M126" s="22" t="n"/>
      <c r="N126" s="22" t="n"/>
      <c r="O126" s="22" t="n"/>
      <c r="P126" s="22" t="n"/>
      <c r="Q126" s="22" t="n"/>
      <c r="R126" s="22" t="n"/>
      <c r="S126" s="22" t="n"/>
      <c r="T126" s="22" t="n"/>
      <c r="U126" s="22" t="n"/>
      <c r="V126" s="22" t="n"/>
      <c r="W126" s="33" t="n"/>
      <c r="X126" s="22" t="n"/>
      <c r="Y126" s="24" t="n"/>
      <c r="Z126" s="19">
        <f>IFERROR(IF(A126="","",IF(Y126="","Not Tracked",IF(Y126&lt;TODAY(),"Expired",IF(Y126&lt;=TODAY()+Dashboard!$B$5,"Expiring Soon","Current")))),"Check Date")</f>
        <v/>
      </c>
      <c r="AA126" s="24" t="n"/>
      <c r="AB126" s="19">
        <f>IFERROR(IF(A126="","",IF(AA126="","Not Tracked",IF(AA126&lt;TODAY(),"Past Renewal Date",IF(AA126&lt;=TODAY()+Dashboard!$B$6,"Renewing Soon","Current")))),"Check Date")</f>
        <v/>
      </c>
      <c r="AC126" s="24" t="n"/>
      <c r="AD126" s="19">
        <f>IFERROR(IF(A126="","",IF(AC126="","Review Needed",IF(TODAY()-AC126&gt;Dashboard!$B$7,"Review Needed","Current"))),"Review Needed")</f>
        <v/>
      </c>
      <c r="AE126" s="20">
        <f>IFERROR(IF(A126="","",MAXIFS('Contact Log'!$D$2:$D$301,'Contact Log'!$B$2:$B$301,A126)),"")</f>
        <v/>
      </c>
      <c r="AF126" s="19">
        <f>IFERROR(IF(A126="","",IF(AE126="","No Activity Logged",IF(TODAY()-AE126&gt;Dashboard!$B$7,"Stale","Recent"))),"No Activity Logged")</f>
        <v/>
      </c>
      <c r="AG126" s="22" t="n"/>
      <c r="AH126" s="25" t="n"/>
    </row>
    <row r="127">
      <c r="A127" s="22" t="n"/>
      <c r="B127" s="22" t="n"/>
      <c r="C127" s="22" t="n"/>
      <c r="D127" s="22" t="n"/>
      <c r="E127" s="22" t="n"/>
      <c r="F127" s="22" t="n"/>
      <c r="G127" s="22" t="n"/>
      <c r="H127" s="22" t="n"/>
      <c r="I127" s="22" t="n"/>
      <c r="J127" s="22" t="n"/>
      <c r="K127" s="22" t="n"/>
      <c r="L127" s="22" t="n"/>
      <c r="M127" s="22" t="n"/>
      <c r="N127" s="22" t="n"/>
      <c r="O127" s="22" t="n"/>
      <c r="P127" s="22" t="n"/>
      <c r="Q127" s="22" t="n"/>
      <c r="R127" s="22" t="n"/>
      <c r="S127" s="22" t="n"/>
      <c r="T127" s="22" t="n"/>
      <c r="U127" s="22" t="n"/>
      <c r="V127" s="22" t="n"/>
      <c r="W127" s="33" t="n"/>
      <c r="X127" s="22" t="n"/>
      <c r="Y127" s="24" t="n"/>
      <c r="Z127" s="19">
        <f>IFERROR(IF(A127="","",IF(Y127="","Not Tracked",IF(Y127&lt;TODAY(),"Expired",IF(Y127&lt;=TODAY()+Dashboard!$B$5,"Expiring Soon","Current")))),"Check Date")</f>
        <v/>
      </c>
      <c r="AA127" s="24" t="n"/>
      <c r="AB127" s="19">
        <f>IFERROR(IF(A127="","",IF(AA127="","Not Tracked",IF(AA127&lt;TODAY(),"Past Renewal Date",IF(AA127&lt;=TODAY()+Dashboard!$B$6,"Renewing Soon","Current")))),"Check Date")</f>
        <v/>
      </c>
      <c r="AC127" s="24" t="n"/>
      <c r="AD127" s="19">
        <f>IFERROR(IF(A127="","",IF(AC127="","Review Needed",IF(TODAY()-AC127&gt;Dashboard!$B$7,"Review Needed","Current"))),"Review Needed")</f>
        <v/>
      </c>
      <c r="AE127" s="20">
        <f>IFERROR(IF(A127="","",MAXIFS('Contact Log'!$D$2:$D$301,'Contact Log'!$B$2:$B$301,A127)),"")</f>
        <v/>
      </c>
      <c r="AF127" s="19">
        <f>IFERROR(IF(A127="","",IF(AE127="","No Activity Logged",IF(TODAY()-AE127&gt;Dashboard!$B$7,"Stale","Recent"))),"No Activity Logged")</f>
        <v/>
      </c>
      <c r="AG127" s="22" t="n"/>
      <c r="AH127" s="25" t="n"/>
    </row>
    <row r="128">
      <c r="A128" s="22" t="n"/>
      <c r="B128" s="22" t="n"/>
      <c r="C128" s="22" t="n"/>
      <c r="D128" s="22" t="n"/>
      <c r="E128" s="22" t="n"/>
      <c r="F128" s="22" t="n"/>
      <c r="G128" s="22" t="n"/>
      <c r="H128" s="22" t="n"/>
      <c r="I128" s="22" t="n"/>
      <c r="J128" s="22" t="n"/>
      <c r="K128" s="22" t="n"/>
      <c r="L128" s="22" t="n"/>
      <c r="M128" s="22" t="n"/>
      <c r="N128" s="22" t="n"/>
      <c r="O128" s="22" t="n"/>
      <c r="P128" s="22" t="n"/>
      <c r="Q128" s="22" t="n"/>
      <c r="R128" s="22" t="n"/>
      <c r="S128" s="22" t="n"/>
      <c r="T128" s="22" t="n"/>
      <c r="U128" s="22" t="n"/>
      <c r="V128" s="22" t="n"/>
      <c r="W128" s="33" t="n"/>
      <c r="X128" s="22" t="n"/>
      <c r="Y128" s="24" t="n"/>
      <c r="Z128" s="19">
        <f>IFERROR(IF(A128="","",IF(Y128="","Not Tracked",IF(Y128&lt;TODAY(),"Expired",IF(Y128&lt;=TODAY()+Dashboard!$B$5,"Expiring Soon","Current")))),"Check Date")</f>
        <v/>
      </c>
      <c r="AA128" s="24" t="n"/>
      <c r="AB128" s="19">
        <f>IFERROR(IF(A128="","",IF(AA128="","Not Tracked",IF(AA128&lt;TODAY(),"Past Renewal Date",IF(AA128&lt;=TODAY()+Dashboard!$B$6,"Renewing Soon","Current")))),"Check Date")</f>
        <v/>
      </c>
      <c r="AC128" s="24" t="n"/>
      <c r="AD128" s="19">
        <f>IFERROR(IF(A128="","",IF(AC128="","Review Needed",IF(TODAY()-AC128&gt;Dashboard!$B$7,"Review Needed","Current"))),"Review Needed")</f>
        <v/>
      </c>
      <c r="AE128" s="20">
        <f>IFERROR(IF(A128="","",MAXIFS('Contact Log'!$D$2:$D$301,'Contact Log'!$B$2:$B$301,A128)),"")</f>
        <v/>
      </c>
      <c r="AF128" s="19">
        <f>IFERROR(IF(A128="","",IF(AE128="","No Activity Logged",IF(TODAY()-AE128&gt;Dashboard!$B$7,"Stale","Recent"))),"No Activity Logged")</f>
        <v/>
      </c>
      <c r="AG128" s="22" t="n"/>
      <c r="AH128" s="25" t="n"/>
    </row>
    <row r="129">
      <c r="A129" s="22" t="n"/>
      <c r="B129" s="22" t="n"/>
      <c r="C129" s="22" t="n"/>
      <c r="D129" s="22" t="n"/>
      <c r="E129" s="22" t="n"/>
      <c r="F129" s="22" t="n"/>
      <c r="G129" s="22" t="n"/>
      <c r="H129" s="22" t="n"/>
      <c r="I129" s="22" t="n"/>
      <c r="J129" s="22" t="n"/>
      <c r="K129" s="22" t="n"/>
      <c r="L129" s="22" t="n"/>
      <c r="M129" s="22" t="n"/>
      <c r="N129" s="22" t="n"/>
      <c r="O129" s="22" t="n"/>
      <c r="P129" s="22" t="n"/>
      <c r="Q129" s="22" t="n"/>
      <c r="R129" s="22" t="n"/>
      <c r="S129" s="22" t="n"/>
      <c r="T129" s="22" t="n"/>
      <c r="U129" s="22" t="n"/>
      <c r="V129" s="22" t="n"/>
      <c r="W129" s="33" t="n"/>
      <c r="X129" s="22" t="n"/>
      <c r="Y129" s="24" t="n"/>
      <c r="Z129" s="19">
        <f>IFERROR(IF(A129="","",IF(Y129="","Not Tracked",IF(Y129&lt;TODAY(),"Expired",IF(Y129&lt;=TODAY()+Dashboard!$B$5,"Expiring Soon","Current")))),"Check Date")</f>
        <v/>
      </c>
      <c r="AA129" s="24" t="n"/>
      <c r="AB129" s="19">
        <f>IFERROR(IF(A129="","",IF(AA129="","Not Tracked",IF(AA129&lt;TODAY(),"Past Renewal Date",IF(AA129&lt;=TODAY()+Dashboard!$B$6,"Renewing Soon","Current")))),"Check Date")</f>
        <v/>
      </c>
      <c r="AC129" s="24" t="n"/>
      <c r="AD129" s="19">
        <f>IFERROR(IF(A129="","",IF(AC129="","Review Needed",IF(TODAY()-AC129&gt;Dashboard!$B$7,"Review Needed","Current"))),"Review Needed")</f>
        <v/>
      </c>
      <c r="AE129" s="20">
        <f>IFERROR(IF(A129="","",MAXIFS('Contact Log'!$D$2:$D$301,'Contact Log'!$B$2:$B$301,A129)),"")</f>
        <v/>
      </c>
      <c r="AF129" s="19">
        <f>IFERROR(IF(A129="","",IF(AE129="","No Activity Logged",IF(TODAY()-AE129&gt;Dashboard!$B$7,"Stale","Recent"))),"No Activity Logged")</f>
        <v/>
      </c>
      <c r="AG129" s="22" t="n"/>
      <c r="AH129" s="25" t="n"/>
    </row>
    <row r="130">
      <c r="A130" s="22" t="n"/>
      <c r="B130" s="22" t="n"/>
      <c r="C130" s="22" t="n"/>
      <c r="D130" s="22" t="n"/>
      <c r="E130" s="22" t="n"/>
      <c r="F130" s="22" t="n"/>
      <c r="G130" s="22" t="n"/>
      <c r="H130" s="22" t="n"/>
      <c r="I130" s="22" t="n"/>
      <c r="J130" s="22" t="n"/>
      <c r="K130" s="22" t="n"/>
      <c r="L130" s="22" t="n"/>
      <c r="M130" s="22" t="n"/>
      <c r="N130" s="22" t="n"/>
      <c r="O130" s="22" t="n"/>
      <c r="P130" s="22" t="n"/>
      <c r="Q130" s="22" t="n"/>
      <c r="R130" s="22" t="n"/>
      <c r="S130" s="22" t="n"/>
      <c r="T130" s="22" t="n"/>
      <c r="U130" s="22" t="n"/>
      <c r="V130" s="22" t="n"/>
      <c r="W130" s="33" t="n"/>
      <c r="X130" s="22" t="n"/>
      <c r="Y130" s="24" t="n"/>
      <c r="Z130" s="19">
        <f>IFERROR(IF(A130="","",IF(Y130="","Not Tracked",IF(Y130&lt;TODAY(),"Expired",IF(Y130&lt;=TODAY()+Dashboard!$B$5,"Expiring Soon","Current")))),"Check Date")</f>
        <v/>
      </c>
      <c r="AA130" s="24" t="n"/>
      <c r="AB130" s="19">
        <f>IFERROR(IF(A130="","",IF(AA130="","Not Tracked",IF(AA130&lt;TODAY(),"Past Renewal Date",IF(AA130&lt;=TODAY()+Dashboard!$B$6,"Renewing Soon","Current")))),"Check Date")</f>
        <v/>
      </c>
      <c r="AC130" s="24" t="n"/>
      <c r="AD130" s="19">
        <f>IFERROR(IF(A130="","",IF(AC130="","Review Needed",IF(TODAY()-AC130&gt;Dashboard!$B$7,"Review Needed","Current"))),"Review Needed")</f>
        <v/>
      </c>
      <c r="AE130" s="20">
        <f>IFERROR(IF(A130="","",MAXIFS('Contact Log'!$D$2:$D$301,'Contact Log'!$B$2:$B$301,A130)),"")</f>
        <v/>
      </c>
      <c r="AF130" s="19">
        <f>IFERROR(IF(A130="","",IF(AE130="","No Activity Logged",IF(TODAY()-AE130&gt;Dashboard!$B$7,"Stale","Recent"))),"No Activity Logged")</f>
        <v/>
      </c>
      <c r="AG130" s="22" t="n"/>
      <c r="AH130" s="25" t="n"/>
    </row>
    <row r="131">
      <c r="A131" s="22" t="n"/>
      <c r="B131" s="22" t="n"/>
      <c r="C131" s="22" t="n"/>
      <c r="D131" s="22" t="n"/>
      <c r="E131" s="22" t="n"/>
      <c r="F131" s="22" t="n"/>
      <c r="G131" s="22" t="n"/>
      <c r="H131" s="22" t="n"/>
      <c r="I131" s="22" t="n"/>
      <c r="J131" s="22" t="n"/>
      <c r="K131" s="22" t="n"/>
      <c r="L131" s="22" t="n"/>
      <c r="M131" s="22" t="n"/>
      <c r="N131" s="22" t="n"/>
      <c r="O131" s="22" t="n"/>
      <c r="P131" s="22" t="n"/>
      <c r="Q131" s="22" t="n"/>
      <c r="R131" s="22" t="n"/>
      <c r="S131" s="22" t="n"/>
      <c r="T131" s="22" t="n"/>
      <c r="U131" s="22" t="n"/>
      <c r="V131" s="22" t="n"/>
      <c r="W131" s="33" t="n"/>
      <c r="X131" s="22" t="n"/>
      <c r="Y131" s="24" t="n"/>
      <c r="Z131" s="19">
        <f>IFERROR(IF(A131="","",IF(Y131="","Not Tracked",IF(Y131&lt;TODAY(),"Expired",IF(Y131&lt;=TODAY()+Dashboard!$B$5,"Expiring Soon","Current")))),"Check Date")</f>
        <v/>
      </c>
      <c r="AA131" s="24" t="n"/>
      <c r="AB131" s="19">
        <f>IFERROR(IF(A131="","",IF(AA131="","Not Tracked",IF(AA131&lt;TODAY(),"Past Renewal Date",IF(AA131&lt;=TODAY()+Dashboard!$B$6,"Renewing Soon","Current")))),"Check Date")</f>
        <v/>
      </c>
      <c r="AC131" s="24" t="n"/>
      <c r="AD131" s="19">
        <f>IFERROR(IF(A131="","",IF(AC131="","Review Needed",IF(TODAY()-AC131&gt;Dashboard!$B$7,"Review Needed","Current"))),"Review Needed")</f>
        <v/>
      </c>
      <c r="AE131" s="20">
        <f>IFERROR(IF(A131="","",MAXIFS('Contact Log'!$D$2:$D$301,'Contact Log'!$B$2:$B$301,A131)),"")</f>
        <v/>
      </c>
      <c r="AF131" s="19">
        <f>IFERROR(IF(A131="","",IF(AE131="","No Activity Logged",IF(TODAY()-AE131&gt;Dashboard!$B$7,"Stale","Recent"))),"No Activity Logged")</f>
        <v/>
      </c>
      <c r="AG131" s="22" t="n"/>
      <c r="AH131" s="25" t="n"/>
    </row>
    <row r="132">
      <c r="A132" s="22" t="n"/>
      <c r="B132" s="22" t="n"/>
      <c r="C132" s="22" t="n"/>
      <c r="D132" s="22" t="n"/>
      <c r="E132" s="22" t="n"/>
      <c r="F132" s="22" t="n"/>
      <c r="G132" s="22" t="n"/>
      <c r="H132" s="22" t="n"/>
      <c r="I132" s="22" t="n"/>
      <c r="J132" s="22" t="n"/>
      <c r="K132" s="22" t="n"/>
      <c r="L132" s="22" t="n"/>
      <c r="M132" s="22" t="n"/>
      <c r="N132" s="22" t="n"/>
      <c r="O132" s="22" t="n"/>
      <c r="P132" s="22" t="n"/>
      <c r="Q132" s="22" t="n"/>
      <c r="R132" s="22" t="n"/>
      <c r="S132" s="22" t="n"/>
      <c r="T132" s="22" t="n"/>
      <c r="U132" s="22" t="n"/>
      <c r="V132" s="22" t="n"/>
      <c r="W132" s="33" t="n"/>
      <c r="X132" s="22" t="n"/>
      <c r="Y132" s="24" t="n"/>
      <c r="Z132" s="19">
        <f>IFERROR(IF(A132="","",IF(Y132="","Not Tracked",IF(Y132&lt;TODAY(),"Expired",IF(Y132&lt;=TODAY()+Dashboard!$B$5,"Expiring Soon","Current")))),"Check Date")</f>
        <v/>
      </c>
      <c r="AA132" s="24" t="n"/>
      <c r="AB132" s="19">
        <f>IFERROR(IF(A132="","",IF(AA132="","Not Tracked",IF(AA132&lt;TODAY(),"Past Renewal Date",IF(AA132&lt;=TODAY()+Dashboard!$B$6,"Renewing Soon","Current")))),"Check Date")</f>
        <v/>
      </c>
      <c r="AC132" s="24" t="n"/>
      <c r="AD132" s="19">
        <f>IFERROR(IF(A132="","",IF(AC132="","Review Needed",IF(TODAY()-AC132&gt;Dashboard!$B$7,"Review Needed","Current"))),"Review Needed")</f>
        <v/>
      </c>
      <c r="AE132" s="20">
        <f>IFERROR(IF(A132="","",MAXIFS('Contact Log'!$D$2:$D$301,'Contact Log'!$B$2:$B$301,A132)),"")</f>
        <v/>
      </c>
      <c r="AF132" s="19">
        <f>IFERROR(IF(A132="","",IF(AE132="","No Activity Logged",IF(TODAY()-AE132&gt;Dashboard!$B$7,"Stale","Recent"))),"No Activity Logged")</f>
        <v/>
      </c>
      <c r="AG132" s="22" t="n"/>
      <c r="AH132" s="25" t="n"/>
    </row>
    <row r="133">
      <c r="A133" s="22" t="n"/>
      <c r="B133" s="22" t="n"/>
      <c r="C133" s="22" t="n"/>
      <c r="D133" s="22" t="n"/>
      <c r="E133" s="22" t="n"/>
      <c r="F133" s="22" t="n"/>
      <c r="G133" s="22" t="n"/>
      <c r="H133" s="22" t="n"/>
      <c r="I133" s="22" t="n"/>
      <c r="J133" s="22" t="n"/>
      <c r="K133" s="22" t="n"/>
      <c r="L133" s="22" t="n"/>
      <c r="M133" s="22" t="n"/>
      <c r="N133" s="22" t="n"/>
      <c r="O133" s="22" t="n"/>
      <c r="P133" s="22" t="n"/>
      <c r="Q133" s="22" t="n"/>
      <c r="R133" s="22" t="n"/>
      <c r="S133" s="22" t="n"/>
      <c r="T133" s="22" t="n"/>
      <c r="U133" s="22" t="n"/>
      <c r="V133" s="22" t="n"/>
      <c r="W133" s="33" t="n"/>
      <c r="X133" s="22" t="n"/>
      <c r="Y133" s="24" t="n"/>
      <c r="Z133" s="19">
        <f>IFERROR(IF(A133="","",IF(Y133="","Not Tracked",IF(Y133&lt;TODAY(),"Expired",IF(Y133&lt;=TODAY()+Dashboard!$B$5,"Expiring Soon","Current")))),"Check Date")</f>
        <v/>
      </c>
      <c r="AA133" s="24" t="n"/>
      <c r="AB133" s="19">
        <f>IFERROR(IF(A133="","",IF(AA133="","Not Tracked",IF(AA133&lt;TODAY(),"Past Renewal Date",IF(AA133&lt;=TODAY()+Dashboard!$B$6,"Renewing Soon","Current")))),"Check Date")</f>
        <v/>
      </c>
      <c r="AC133" s="24" t="n"/>
      <c r="AD133" s="19">
        <f>IFERROR(IF(A133="","",IF(AC133="","Review Needed",IF(TODAY()-AC133&gt;Dashboard!$B$7,"Review Needed","Current"))),"Review Needed")</f>
        <v/>
      </c>
      <c r="AE133" s="20">
        <f>IFERROR(IF(A133="","",MAXIFS('Contact Log'!$D$2:$D$301,'Contact Log'!$B$2:$B$301,A133)),"")</f>
        <v/>
      </c>
      <c r="AF133" s="19">
        <f>IFERROR(IF(A133="","",IF(AE133="","No Activity Logged",IF(TODAY()-AE133&gt;Dashboard!$B$7,"Stale","Recent"))),"No Activity Logged")</f>
        <v/>
      </c>
      <c r="AG133" s="22" t="n"/>
      <c r="AH133" s="25" t="n"/>
    </row>
    <row r="134">
      <c r="A134" s="22" t="n"/>
      <c r="B134" s="22" t="n"/>
      <c r="C134" s="22" t="n"/>
      <c r="D134" s="22" t="n"/>
      <c r="E134" s="22" t="n"/>
      <c r="F134" s="22" t="n"/>
      <c r="G134" s="22" t="n"/>
      <c r="H134" s="22" t="n"/>
      <c r="I134" s="22" t="n"/>
      <c r="J134" s="22" t="n"/>
      <c r="K134" s="22" t="n"/>
      <c r="L134" s="22" t="n"/>
      <c r="M134" s="22" t="n"/>
      <c r="N134" s="22" t="n"/>
      <c r="O134" s="22" t="n"/>
      <c r="P134" s="22" t="n"/>
      <c r="Q134" s="22" t="n"/>
      <c r="R134" s="22" t="n"/>
      <c r="S134" s="22" t="n"/>
      <c r="T134" s="22" t="n"/>
      <c r="U134" s="22" t="n"/>
      <c r="V134" s="22" t="n"/>
      <c r="W134" s="33" t="n"/>
      <c r="X134" s="22" t="n"/>
      <c r="Y134" s="24" t="n"/>
      <c r="Z134" s="19">
        <f>IFERROR(IF(A134="","",IF(Y134="","Not Tracked",IF(Y134&lt;TODAY(),"Expired",IF(Y134&lt;=TODAY()+Dashboard!$B$5,"Expiring Soon","Current")))),"Check Date")</f>
        <v/>
      </c>
      <c r="AA134" s="24" t="n"/>
      <c r="AB134" s="19">
        <f>IFERROR(IF(A134="","",IF(AA134="","Not Tracked",IF(AA134&lt;TODAY(),"Past Renewal Date",IF(AA134&lt;=TODAY()+Dashboard!$B$6,"Renewing Soon","Current")))),"Check Date")</f>
        <v/>
      </c>
      <c r="AC134" s="24" t="n"/>
      <c r="AD134" s="19">
        <f>IFERROR(IF(A134="","",IF(AC134="","Review Needed",IF(TODAY()-AC134&gt;Dashboard!$B$7,"Review Needed","Current"))),"Review Needed")</f>
        <v/>
      </c>
      <c r="AE134" s="20">
        <f>IFERROR(IF(A134="","",MAXIFS('Contact Log'!$D$2:$D$301,'Contact Log'!$B$2:$B$301,A134)),"")</f>
        <v/>
      </c>
      <c r="AF134" s="19">
        <f>IFERROR(IF(A134="","",IF(AE134="","No Activity Logged",IF(TODAY()-AE134&gt;Dashboard!$B$7,"Stale","Recent"))),"No Activity Logged")</f>
        <v/>
      </c>
      <c r="AG134" s="22" t="n"/>
      <c r="AH134" s="25" t="n"/>
    </row>
    <row r="135">
      <c r="A135" s="22" t="n"/>
      <c r="B135" s="22" t="n"/>
      <c r="C135" s="22" t="n"/>
      <c r="D135" s="22" t="n"/>
      <c r="E135" s="22" t="n"/>
      <c r="F135" s="22" t="n"/>
      <c r="G135" s="22" t="n"/>
      <c r="H135" s="22" t="n"/>
      <c r="I135" s="22" t="n"/>
      <c r="J135" s="22" t="n"/>
      <c r="K135" s="22" t="n"/>
      <c r="L135" s="22" t="n"/>
      <c r="M135" s="22" t="n"/>
      <c r="N135" s="22" t="n"/>
      <c r="O135" s="22" t="n"/>
      <c r="P135" s="22" t="n"/>
      <c r="Q135" s="22" t="n"/>
      <c r="R135" s="22" t="n"/>
      <c r="S135" s="22" t="n"/>
      <c r="T135" s="22" t="n"/>
      <c r="U135" s="22" t="n"/>
      <c r="V135" s="22" t="n"/>
      <c r="W135" s="33" t="n"/>
      <c r="X135" s="22" t="n"/>
      <c r="Y135" s="24" t="n"/>
      <c r="Z135" s="19">
        <f>IFERROR(IF(A135="","",IF(Y135="","Not Tracked",IF(Y135&lt;TODAY(),"Expired",IF(Y135&lt;=TODAY()+Dashboard!$B$5,"Expiring Soon","Current")))),"Check Date")</f>
        <v/>
      </c>
      <c r="AA135" s="24" t="n"/>
      <c r="AB135" s="19">
        <f>IFERROR(IF(A135="","",IF(AA135="","Not Tracked",IF(AA135&lt;TODAY(),"Past Renewal Date",IF(AA135&lt;=TODAY()+Dashboard!$B$6,"Renewing Soon","Current")))),"Check Date")</f>
        <v/>
      </c>
      <c r="AC135" s="24" t="n"/>
      <c r="AD135" s="19">
        <f>IFERROR(IF(A135="","",IF(AC135="","Review Needed",IF(TODAY()-AC135&gt;Dashboard!$B$7,"Review Needed","Current"))),"Review Needed")</f>
        <v/>
      </c>
      <c r="AE135" s="20">
        <f>IFERROR(IF(A135="","",MAXIFS('Contact Log'!$D$2:$D$301,'Contact Log'!$B$2:$B$301,A135)),"")</f>
        <v/>
      </c>
      <c r="AF135" s="19">
        <f>IFERROR(IF(A135="","",IF(AE135="","No Activity Logged",IF(TODAY()-AE135&gt;Dashboard!$B$7,"Stale","Recent"))),"No Activity Logged")</f>
        <v/>
      </c>
      <c r="AG135" s="22" t="n"/>
      <c r="AH135" s="25" t="n"/>
    </row>
    <row r="136">
      <c r="A136" s="22" t="n"/>
      <c r="B136" s="22" t="n"/>
      <c r="C136" s="22" t="n"/>
      <c r="D136" s="22" t="n"/>
      <c r="E136" s="22" t="n"/>
      <c r="F136" s="22" t="n"/>
      <c r="G136" s="22" t="n"/>
      <c r="H136" s="22" t="n"/>
      <c r="I136" s="22" t="n"/>
      <c r="J136" s="22" t="n"/>
      <c r="K136" s="22" t="n"/>
      <c r="L136" s="22" t="n"/>
      <c r="M136" s="22" t="n"/>
      <c r="N136" s="22" t="n"/>
      <c r="O136" s="22" t="n"/>
      <c r="P136" s="22" t="n"/>
      <c r="Q136" s="22" t="n"/>
      <c r="R136" s="22" t="n"/>
      <c r="S136" s="22" t="n"/>
      <c r="T136" s="22" t="n"/>
      <c r="U136" s="22" t="n"/>
      <c r="V136" s="22" t="n"/>
      <c r="W136" s="33" t="n"/>
      <c r="X136" s="22" t="n"/>
      <c r="Y136" s="24" t="n"/>
      <c r="Z136" s="19">
        <f>IFERROR(IF(A136="","",IF(Y136="","Not Tracked",IF(Y136&lt;TODAY(),"Expired",IF(Y136&lt;=TODAY()+Dashboard!$B$5,"Expiring Soon","Current")))),"Check Date")</f>
        <v/>
      </c>
      <c r="AA136" s="24" t="n"/>
      <c r="AB136" s="19">
        <f>IFERROR(IF(A136="","",IF(AA136="","Not Tracked",IF(AA136&lt;TODAY(),"Past Renewal Date",IF(AA136&lt;=TODAY()+Dashboard!$B$6,"Renewing Soon","Current")))),"Check Date")</f>
        <v/>
      </c>
      <c r="AC136" s="24" t="n"/>
      <c r="AD136" s="19">
        <f>IFERROR(IF(A136="","",IF(AC136="","Review Needed",IF(TODAY()-AC136&gt;Dashboard!$B$7,"Review Needed","Current"))),"Review Needed")</f>
        <v/>
      </c>
      <c r="AE136" s="20">
        <f>IFERROR(IF(A136="","",MAXIFS('Contact Log'!$D$2:$D$301,'Contact Log'!$B$2:$B$301,A136)),"")</f>
        <v/>
      </c>
      <c r="AF136" s="19">
        <f>IFERROR(IF(A136="","",IF(AE136="","No Activity Logged",IF(TODAY()-AE136&gt;Dashboard!$B$7,"Stale","Recent"))),"No Activity Logged")</f>
        <v/>
      </c>
      <c r="AG136" s="22" t="n"/>
      <c r="AH136" s="25" t="n"/>
    </row>
    <row r="137">
      <c r="A137" s="22" t="n"/>
      <c r="B137" s="22" t="n"/>
      <c r="C137" s="22" t="n"/>
      <c r="D137" s="22" t="n"/>
      <c r="E137" s="22" t="n"/>
      <c r="F137" s="22" t="n"/>
      <c r="G137" s="22" t="n"/>
      <c r="H137" s="22" t="n"/>
      <c r="I137" s="22" t="n"/>
      <c r="J137" s="22" t="n"/>
      <c r="K137" s="22" t="n"/>
      <c r="L137" s="22" t="n"/>
      <c r="M137" s="22" t="n"/>
      <c r="N137" s="22" t="n"/>
      <c r="O137" s="22" t="n"/>
      <c r="P137" s="22" t="n"/>
      <c r="Q137" s="22" t="n"/>
      <c r="R137" s="22" t="n"/>
      <c r="S137" s="22" t="n"/>
      <c r="T137" s="22" t="n"/>
      <c r="U137" s="22" t="n"/>
      <c r="V137" s="22" t="n"/>
      <c r="W137" s="33" t="n"/>
      <c r="X137" s="22" t="n"/>
      <c r="Y137" s="24" t="n"/>
      <c r="Z137" s="19">
        <f>IFERROR(IF(A137="","",IF(Y137="","Not Tracked",IF(Y137&lt;TODAY(),"Expired",IF(Y137&lt;=TODAY()+Dashboard!$B$5,"Expiring Soon","Current")))),"Check Date")</f>
        <v/>
      </c>
      <c r="AA137" s="24" t="n"/>
      <c r="AB137" s="19">
        <f>IFERROR(IF(A137="","",IF(AA137="","Not Tracked",IF(AA137&lt;TODAY(),"Past Renewal Date",IF(AA137&lt;=TODAY()+Dashboard!$B$6,"Renewing Soon","Current")))),"Check Date")</f>
        <v/>
      </c>
      <c r="AC137" s="24" t="n"/>
      <c r="AD137" s="19">
        <f>IFERROR(IF(A137="","",IF(AC137="","Review Needed",IF(TODAY()-AC137&gt;Dashboard!$B$7,"Review Needed","Current"))),"Review Needed")</f>
        <v/>
      </c>
      <c r="AE137" s="20">
        <f>IFERROR(IF(A137="","",MAXIFS('Contact Log'!$D$2:$D$301,'Contact Log'!$B$2:$B$301,A137)),"")</f>
        <v/>
      </c>
      <c r="AF137" s="19">
        <f>IFERROR(IF(A137="","",IF(AE137="","No Activity Logged",IF(TODAY()-AE137&gt;Dashboard!$B$7,"Stale","Recent"))),"No Activity Logged")</f>
        <v/>
      </c>
      <c r="AG137" s="22" t="n"/>
      <c r="AH137" s="25" t="n"/>
    </row>
    <row r="138">
      <c r="A138" s="22" t="n"/>
      <c r="B138" s="22" t="n"/>
      <c r="C138" s="22" t="n"/>
      <c r="D138" s="22" t="n"/>
      <c r="E138" s="22" t="n"/>
      <c r="F138" s="22" t="n"/>
      <c r="G138" s="22" t="n"/>
      <c r="H138" s="22" t="n"/>
      <c r="I138" s="22" t="n"/>
      <c r="J138" s="22" t="n"/>
      <c r="K138" s="22" t="n"/>
      <c r="L138" s="22" t="n"/>
      <c r="M138" s="22" t="n"/>
      <c r="N138" s="22" t="n"/>
      <c r="O138" s="22" t="n"/>
      <c r="P138" s="22" t="n"/>
      <c r="Q138" s="22" t="n"/>
      <c r="R138" s="22" t="n"/>
      <c r="S138" s="22" t="n"/>
      <c r="T138" s="22" t="n"/>
      <c r="U138" s="22" t="n"/>
      <c r="V138" s="22" t="n"/>
      <c r="W138" s="33" t="n"/>
      <c r="X138" s="22" t="n"/>
      <c r="Y138" s="24" t="n"/>
      <c r="Z138" s="19">
        <f>IFERROR(IF(A138="","",IF(Y138="","Not Tracked",IF(Y138&lt;TODAY(),"Expired",IF(Y138&lt;=TODAY()+Dashboard!$B$5,"Expiring Soon","Current")))),"Check Date")</f>
        <v/>
      </c>
      <c r="AA138" s="24" t="n"/>
      <c r="AB138" s="19">
        <f>IFERROR(IF(A138="","",IF(AA138="","Not Tracked",IF(AA138&lt;TODAY(),"Past Renewal Date",IF(AA138&lt;=TODAY()+Dashboard!$B$6,"Renewing Soon","Current")))),"Check Date")</f>
        <v/>
      </c>
      <c r="AC138" s="24" t="n"/>
      <c r="AD138" s="19">
        <f>IFERROR(IF(A138="","",IF(AC138="","Review Needed",IF(TODAY()-AC138&gt;Dashboard!$B$7,"Review Needed","Current"))),"Review Needed")</f>
        <v/>
      </c>
      <c r="AE138" s="20">
        <f>IFERROR(IF(A138="","",MAXIFS('Contact Log'!$D$2:$D$301,'Contact Log'!$B$2:$B$301,A138)),"")</f>
        <v/>
      </c>
      <c r="AF138" s="19">
        <f>IFERROR(IF(A138="","",IF(AE138="","No Activity Logged",IF(TODAY()-AE138&gt;Dashboard!$B$7,"Stale","Recent"))),"No Activity Logged")</f>
        <v/>
      </c>
      <c r="AG138" s="22" t="n"/>
      <c r="AH138" s="25" t="n"/>
    </row>
    <row r="139">
      <c r="A139" s="22" t="n"/>
      <c r="B139" s="22" t="n"/>
      <c r="C139" s="22" t="n"/>
      <c r="D139" s="22" t="n"/>
      <c r="E139" s="22" t="n"/>
      <c r="F139" s="22" t="n"/>
      <c r="G139" s="22" t="n"/>
      <c r="H139" s="22" t="n"/>
      <c r="I139" s="22" t="n"/>
      <c r="J139" s="22" t="n"/>
      <c r="K139" s="22" t="n"/>
      <c r="L139" s="22" t="n"/>
      <c r="M139" s="22" t="n"/>
      <c r="N139" s="22" t="n"/>
      <c r="O139" s="22" t="n"/>
      <c r="P139" s="22" t="n"/>
      <c r="Q139" s="22" t="n"/>
      <c r="R139" s="22" t="n"/>
      <c r="S139" s="22" t="n"/>
      <c r="T139" s="22" t="n"/>
      <c r="U139" s="22" t="n"/>
      <c r="V139" s="22" t="n"/>
      <c r="W139" s="33" t="n"/>
      <c r="X139" s="22" t="n"/>
      <c r="Y139" s="24" t="n"/>
      <c r="Z139" s="19">
        <f>IFERROR(IF(A139="","",IF(Y139="","Not Tracked",IF(Y139&lt;TODAY(),"Expired",IF(Y139&lt;=TODAY()+Dashboard!$B$5,"Expiring Soon","Current")))),"Check Date")</f>
        <v/>
      </c>
      <c r="AA139" s="24" t="n"/>
      <c r="AB139" s="19">
        <f>IFERROR(IF(A139="","",IF(AA139="","Not Tracked",IF(AA139&lt;TODAY(),"Past Renewal Date",IF(AA139&lt;=TODAY()+Dashboard!$B$6,"Renewing Soon","Current")))),"Check Date")</f>
        <v/>
      </c>
      <c r="AC139" s="24" t="n"/>
      <c r="AD139" s="19">
        <f>IFERROR(IF(A139="","",IF(AC139="","Review Needed",IF(TODAY()-AC139&gt;Dashboard!$B$7,"Review Needed","Current"))),"Review Needed")</f>
        <v/>
      </c>
      <c r="AE139" s="20">
        <f>IFERROR(IF(A139="","",MAXIFS('Contact Log'!$D$2:$D$301,'Contact Log'!$B$2:$B$301,A139)),"")</f>
        <v/>
      </c>
      <c r="AF139" s="19">
        <f>IFERROR(IF(A139="","",IF(AE139="","No Activity Logged",IF(TODAY()-AE139&gt;Dashboard!$B$7,"Stale","Recent"))),"No Activity Logged")</f>
        <v/>
      </c>
      <c r="AG139" s="22" t="n"/>
      <c r="AH139" s="25" t="n"/>
    </row>
    <row r="140">
      <c r="A140" s="22" t="n"/>
      <c r="B140" s="22" t="n"/>
      <c r="C140" s="22" t="n"/>
      <c r="D140" s="22" t="n"/>
      <c r="E140" s="22" t="n"/>
      <c r="F140" s="22" t="n"/>
      <c r="G140" s="22" t="n"/>
      <c r="H140" s="22" t="n"/>
      <c r="I140" s="22" t="n"/>
      <c r="J140" s="22" t="n"/>
      <c r="K140" s="22" t="n"/>
      <c r="L140" s="22" t="n"/>
      <c r="M140" s="22" t="n"/>
      <c r="N140" s="22" t="n"/>
      <c r="O140" s="22" t="n"/>
      <c r="P140" s="22" t="n"/>
      <c r="Q140" s="22" t="n"/>
      <c r="R140" s="22" t="n"/>
      <c r="S140" s="22" t="n"/>
      <c r="T140" s="22" t="n"/>
      <c r="U140" s="22" t="n"/>
      <c r="V140" s="22" t="n"/>
      <c r="W140" s="33" t="n"/>
      <c r="X140" s="22" t="n"/>
      <c r="Y140" s="24" t="n"/>
      <c r="Z140" s="19">
        <f>IFERROR(IF(A140="","",IF(Y140="","Not Tracked",IF(Y140&lt;TODAY(),"Expired",IF(Y140&lt;=TODAY()+Dashboard!$B$5,"Expiring Soon","Current")))),"Check Date")</f>
        <v/>
      </c>
      <c r="AA140" s="24" t="n"/>
      <c r="AB140" s="19">
        <f>IFERROR(IF(A140="","",IF(AA140="","Not Tracked",IF(AA140&lt;TODAY(),"Past Renewal Date",IF(AA140&lt;=TODAY()+Dashboard!$B$6,"Renewing Soon","Current")))),"Check Date")</f>
        <v/>
      </c>
      <c r="AC140" s="24" t="n"/>
      <c r="AD140" s="19">
        <f>IFERROR(IF(A140="","",IF(AC140="","Review Needed",IF(TODAY()-AC140&gt;Dashboard!$B$7,"Review Needed","Current"))),"Review Needed")</f>
        <v/>
      </c>
      <c r="AE140" s="20">
        <f>IFERROR(IF(A140="","",MAXIFS('Contact Log'!$D$2:$D$301,'Contact Log'!$B$2:$B$301,A140)),"")</f>
        <v/>
      </c>
      <c r="AF140" s="19">
        <f>IFERROR(IF(A140="","",IF(AE140="","No Activity Logged",IF(TODAY()-AE140&gt;Dashboard!$B$7,"Stale","Recent"))),"No Activity Logged")</f>
        <v/>
      </c>
      <c r="AG140" s="22" t="n"/>
      <c r="AH140" s="25" t="n"/>
    </row>
    <row r="141">
      <c r="A141" s="22" t="n"/>
      <c r="B141" s="22" t="n"/>
      <c r="C141" s="22" t="n"/>
      <c r="D141" s="22" t="n"/>
      <c r="E141" s="22" t="n"/>
      <c r="F141" s="22" t="n"/>
      <c r="G141" s="22" t="n"/>
      <c r="H141" s="22" t="n"/>
      <c r="I141" s="22" t="n"/>
      <c r="J141" s="22" t="n"/>
      <c r="K141" s="22" t="n"/>
      <c r="L141" s="22" t="n"/>
      <c r="M141" s="22" t="n"/>
      <c r="N141" s="22" t="n"/>
      <c r="O141" s="22" t="n"/>
      <c r="P141" s="22" t="n"/>
      <c r="Q141" s="22" t="n"/>
      <c r="R141" s="22" t="n"/>
      <c r="S141" s="22" t="n"/>
      <c r="T141" s="22" t="n"/>
      <c r="U141" s="22" t="n"/>
      <c r="V141" s="22" t="n"/>
      <c r="W141" s="33" t="n"/>
      <c r="X141" s="22" t="n"/>
      <c r="Y141" s="24" t="n"/>
      <c r="Z141" s="19">
        <f>IFERROR(IF(A141="","",IF(Y141="","Not Tracked",IF(Y141&lt;TODAY(),"Expired",IF(Y141&lt;=TODAY()+Dashboard!$B$5,"Expiring Soon","Current")))),"Check Date")</f>
        <v/>
      </c>
      <c r="AA141" s="24" t="n"/>
      <c r="AB141" s="19">
        <f>IFERROR(IF(A141="","",IF(AA141="","Not Tracked",IF(AA141&lt;TODAY(),"Past Renewal Date",IF(AA141&lt;=TODAY()+Dashboard!$B$6,"Renewing Soon","Current")))),"Check Date")</f>
        <v/>
      </c>
      <c r="AC141" s="24" t="n"/>
      <c r="AD141" s="19">
        <f>IFERROR(IF(A141="","",IF(AC141="","Review Needed",IF(TODAY()-AC141&gt;Dashboard!$B$7,"Review Needed","Current"))),"Review Needed")</f>
        <v/>
      </c>
      <c r="AE141" s="20">
        <f>IFERROR(IF(A141="","",MAXIFS('Contact Log'!$D$2:$D$301,'Contact Log'!$B$2:$B$301,A141)),"")</f>
        <v/>
      </c>
      <c r="AF141" s="19">
        <f>IFERROR(IF(A141="","",IF(AE141="","No Activity Logged",IF(TODAY()-AE141&gt;Dashboard!$B$7,"Stale","Recent"))),"No Activity Logged")</f>
        <v/>
      </c>
      <c r="AG141" s="22" t="n"/>
      <c r="AH141" s="25" t="n"/>
    </row>
    <row r="142">
      <c r="A142" s="22" t="n"/>
      <c r="B142" s="22" t="n"/>
      <c r="C142" s="22" t="n"/>
      <c r="D142" s="22" t="n"/>
      <c r="E142" s="22" t="n"/>
      <c r="F142" s="22" t="n"/>
      <c r="G142" s="22" t="n"/>
      <c r="H142" s="22" t="n"/>
      <c r="I142" s="22" t="n"/>
      <c r="J142" s="22" t="n"/>
      <c r="K142" s="22" t="n"/>
      <c r="L142" s="22" t="n"/>
      <c r="M142" s="22" t="n"/>
      <c r="N142" s="22" t="n"/>
      <c r="O142" s="22" t="n"/>
      <c r="P142" s="22" t="n"/>
      <c r="Q142" s="22" t="n"/>
      <c r="R142" s="22" t="n"/>
      <c r="S142" s="22" t="n"/>
      <c r="T142" s="22" t="n"/>
      <c r="U142" s="22" t="n"/>
      <c r="V142" s="22" t="n"/>
      <c r="W142" s="33" t="n"/>
      <c r="X142" s="22" t="n"/>
      <c r="Y142" s="24" t="n"/>
      <c r="Z142" s="19">
        <f>IFERROR(IF(A142="","",IF(Y142="","Not Tracked",IF(Y142&lt;TODAY(),"Expired",IF(Y142&lt;=TODAY()+Dashboard!$B$5,"Expiring Soon","Current")))),"Check Date")</f>
        <v/>
      </c>
      <c r="AA142" s="24" t="n"/>
      <c r="AB142" s="19">
        <f>IFERROR(IF(A142="","",IF(AA142="","Not Tracked",IF(AA142&lt;TODAY(),"Past Renewal Date",IF(AA142&lt;=TODAY()+Dashboard!$B$6,"Renewing Soon","Current")))),"Check Date")</f>
        <v/>
      </c>
      <c r="AC142" s="24" t="n"/>
      <c r="AD142" s="19">
        <f>IFERROR(IF(A142="","",IF(AC142="","Review Needed",IF(TODAY()-AC142&gt;Dashboard!$B$7,"Review Needed","Current"))),"Review Needed")</f>
        <v/>
      </c>
      <c r="AE142" s="20">
        <f>IFERROR(IF(A142="","",MAXIFS('Contact Log'!$D$2:$D$301,'Contact Log'!$B$2:$B$301,A142)),"")</f>
        <v/>
      </c>
      <c r="AF142" s="19">
        <f>IFERROR(IF(A142="","",IF(AE142="","No Activity Logged",IF(TODAY()-AE142&gt;Dashboard!$B$7,"Stale","Recent"))),"No Activity Logged")</f>
        <v/>
      </c>
      <c r="AG142" s="22" t="n"/>
      <c r="AH142" s="25" t="n"/>
    </row>
    <row r="143">
      <c r="A143" s="22" t="n"/>
      <c r="B143" s="22" t="n"/>
      <c r="C143" s="22" t="n"/>
      <c r="D143" s="22" t="n"/>
      <c r="E143" s="22" t="n"/>
      <c r="F143" s="22" t="n"/>
      <c r="G143" s="22" t="n"/>
      <c r="H143" s="22" t="n"/>
      <c r="I143" s="22" t="n"/>
      <c r="J143" s="22" t="n"/>
      <c r="K143" s="22" t="n"/>
      <c r="L143" s="22" t="n"/>
      <c r="M143" s="22" t="n"/>
      <c r="N143" s="22" t="n"/>
      <c r="O143" s="22" t="n"/>
      <c r="P143" s="22" t="n"/>
      <c r="Q143" s="22" t="n"/>
      <c r="R143" s="22" t="n"/>
      <c r="S143" s="22" t="n"/>
      <c r="T143" s="22" t="n"/>
      <c r="U143" s="22" t="n"/>
      <c r="V143" s="22" t="n"/>
      <c r="W143" s="33" t="n"/>
      <c r="X143" s="22" t="n"/>
      <c r="Y143" s="24" t="n"/>
      <c r="Z143" s="19">
        <f>IFERROR(IF(A143="","",IF(Y143="","Not Tracked",IF(Y143&lt;TODAY(),"Expired",IF(Y143&lt;=TODAY()+Dashboard!$B$5,"Expiring Soon","Current")))),"Check Date")</f>
        <v/>
      </c>
      <c r="AA143" s="24" t="n"/>
      <c r="AB143" s="19">
        <f>IFERROR(IF(A143="","",IF(AA143="","Not Tracked",IF(AA143&lt;TODAY(),"Past Renewal Date",IF(AA143&lt;=TODAY()+Dashboard!$B$6,"Renewing Soon","Current")))),"Check Date")</f>
        <v/>
      </c>
      <c r="AC143" s="24" t="n"/>
      <c r="AD143" s="19">
        <f>IFERROR(IF(A143="","",IF(AC143="","Review Needed",IF(TODAY()-AC143&gt;Dashboard!$B$7,"Review Needed","Current"))),"Review Needed")</f>
        <v/>
      </c>
      <c r="AE143" s="20">
        <f>IFERROR(IF(A143="","",MAXIFS('Contact Log'!$D$2:$D$301,'Contact Log'!$B$2:$B$301,A143)),"")</f>
        <v/>
      </c>
      <c r="AF143" s="19">
        <f>IFERROR(IF(A143="","",IF(AE143="","No Activity Logged",IF(TODAY()-AE143&gt;Dashboard!$B$7,"Stale","Recent"))),"No Activity Logged")</f>
        <v/>
      </c>
      <c r="AG143" s="22" t="n"/>
      <c r="AH143" s="25" t="n"/>
    </row>
    <row r="144">
      <c r="A144" s="22" t="n"/>
      <c r="B144" s="22" t="n"/>
      <c r="C144" s="22" t="n"/>
      <c r="D144" s="22" t="n"/>
      <c r="E144" s="22" t="n"/>
      <c r="F144" s="22" t="n"/>
      <c r="G144" s="22" t="n"/>
      <c r="H144" s="22" t="n"/>
      <c r="I144" s="22" t="n"/>
      <c r="J144" s="22" t="n"/>
      <c r="K144" s="22" t="n"/>
      <c r="L144" s="22" t="n"/>
      <c r="M144" s="22" t="n"/>
      <c r="N144" s="22" t="n"/>
      <c r="O144" s="22" t="n"/>
      <c r="P144" s="22" t="n"/>
      <c r="Q144" s="22" t="n"/>
      <c r="R144" s="22" t="n"/>
      <c r="S144" s="22" t="n"/>
      <c r="T144" s="22" t="n"/>
      <c r="U144" s="22" t="n"/>
      <c r="V144" s="22" t="n"/>
      <c r="W144" s="33" t="n"/>
      <c r="X144" s="22" t="n"/>
      <c r="Y144" s="24" t="n"/>
      <c r="Z144" s="19">
        <f>IFERROR(IF(A144="","",IF(Y144="","Not Tracked",IF(Y144&lt;TODAY(),"Expired",IF(Y144&lt;=TODAY()+Dashboard!$B$5,"Expiring Soon","Current")))),"Check Date")</f>
        <v/>
      </c>
      <c r="AA144" s="24" t="n"/>
      <c r="AB144" s="19">
        <f>IFERROR(IF(A144="","",IF(AA144="","Not Tracked",IF(AA144&lt;TODAY(),"Past Renewal Date",IF(AA144&lt;=TODAY()+Dashboard!$B$6,"Renewing Soon","Current")))),"Check Date")</f>
        <v/>
      </c>
      <c r="AC144" s="24" t="n"/>
      <c r="AD144" s="19">
        <f>IFERROR(IF(A144="","",IF(AC144="","Review Needed",IF(TODAY()-AC144&gt;Dashboard!$B$7,"Review Needed","Current"))),"Review Needed")</f>
        <v/>
      </c>
      <c r="AE144" s="20">
        <f>IFERROR(IF(A144="","",MAXIFS('Contact Log'!$D$2:$D$301,'Contact Log'!$B$2:$B$301,A144)),"")</f>
        <v/>
      </c>
      <c r="AF144" s="19">
        <f>IFERROR(IF(A144="","",IF(AE144="","No Activity Logged",IF(TODAY()-AE144&gt;Dashboard!$B$7,"Stale","Recent"))),"No Activity Logged")</f>
        <v/>
      </c>
      <c r="AG144" s="22" t="n"/>
      <c r="AH144" s="25" t="n"/>
    </row>
    <row r="145">
      <c r="A145" s="22" t="n"/>
      <c r="B145" s="22" t="n"/>
      <c r="C145" s="22" t="n"/>
      <c r="D145" s="22" t="n"/>
      <c r="E145" s="22" t="n"/>
      <c r="F145" s="22" t="n"/>
      <c r="G145" s="22" t="n"/>
      <c r="H145" s="22" t="n"/>
      <c r="I145" s="22" t="n"/>
      <c r="J145" s="22" t="n"/>
      <c r="K145" s="22" t="n"/>
      <c r="L145" s="22" t="n"/>
      <c r="M145" s="22" t="n"/>
      <c r="N145" s="22" t="n"/>
      <c r="O145" s="22" t="n"/>
      <c r="P145" s="22" t="n"/>
      <c r="Q145" s="22" t="n"/>
      <c r="R145" s="22" t="n"/>
      <c r="S145" s="22" t="n"/>
      <c r="T145" s="22" t="n"/>
      <c r="U145" s="22" t="n"/>
      <c r="V145" s="22" t="n"/>
      <c r="W145" s="33" t="n"/>
      <c r="X145" s="22" t="n"/>
      <c r="Y145" s="24" t="n"/>
      <c r="Z145" s="19">
        <f>IFERROR(IF(A145="","",IF(Y145="","Not Tracked",IF(Y145&lt;TODAY(),"Expired",IF(Y145&lt;=TODAY()+Dashboard!$B$5,"Expiring Soon","Current")))),"Check Date")</f>
        <v/>
      </c>
      <c r="AA145" s="24" t="n"/>
      <c r="AB145" s="19">
        <f>IFERROR(IF(A145="","",IF(AA145="","Not Tracked",IF(AA145&lt;TODAY(),"Past Renewal Date",IF(AA145&lt;=TODAY()+Dashboard!$B$6,"Renewing Soon","Current")))),"Check Date")</f>
        <v/>
      </c>
      <c r="AC145" s="24" t="n"/>
      <c r="AD145" s="19">
        <f>IFERROR(IF(A145="","",IF(AC145="","Review Needed",IF(TODAY()-AC145&gt;Dashboard!$B$7,"Review Needed","Current"))),"Review Needed")</f>
        <v/>
      </c>
      <c r="AE145" s="20">
        <f>IFERROR(IF(A145="","",MAXIFS('Contact Log'!$D$2:$D$301,'Contact Log'!$B$2:$B$301,A145)),"")</f>
        <v/>
      </c>
      <c r="AF145" s="19">
        <f>IFERROR(IF(A145="","",IF(AE145="","No Activity Logged",IF(TODAY()-AE145&gt;Dashboard!$B$7,"Stale","Recent"))),"No Activity Logged")</f>
        <v/>
      </c>
      <c r="AG145" s="22" t="n"/>
      <c r="AH145" s="25" t="n"/>
    </row>
    <row r="146">
      <c r="A146" s="22" t="n"/>
      <c r="B146" s="22" t="n"/>
      <c r="C146" s="22" t="n"/>
      <c r="D146" s="22" t="n"/>
      <c r="E146" s="22" t="n"/>
      <c r="F146" s="22" t="n"/>
      <c r="G146" s="22" t="n"/>
      <c r="H146" s="22" t="n"/>
      <c r="I146" s="22" t="n"/>
      <c r="J146" s="22" t="n"/>
      <c r="K146" s="22" t="n"/>
      <c r="L146" s="22" t="n"/>
      <c r="M146" s="22" t="n"/>
      <c r="N146" s="22" t="n"/>
      <c r="O146" s="22" t="n"/>
      <c r="P146" s="22" t="n"/>
      <c r="Q146" s="22" t="n"/>
      <c r="R146" s="22" t="n"/>
      <c r="S146" s="22" t="n"/>
      <c r="T146" s="22" t="n"/>
      <c r="U146" s="22" t="n"/>
      <c r="V146" s="22" t="n"/>
      <c r="W146" s="33" t="n"/>
      <c r="X146" s="22" t="n"/>
      <c r="Y146" s="24" t="n"/>
      <c r="Z146" s="19">
        <f>IFERROR(IF(A146="","",IF(Y146="","Not Tracked",IF(Y146&lt;TODAY(),"Expired",IF(Y146&lt;=TODAY()+Dashboard!$B$5,"Expiring Soon","Current")))),"Check Date")</f>
        <v/>
      </c>
      <c r="AA146" s="24" t="n"/>
      <c r="AB146" s="19">
        <f>IFERROR(IF(A146="","",IF(AA146="","Not Tracked",IF(AA146&lt;TODAY(),"Past Renewal Date",IF(AA146&lt;=TODAY()+Dashboard!$B$6,"Renewing Soon","Current")))),"Check Date")</f>
        <v/>
      </c>
      <c r="AC146" s="24" t="n"/>
      <c r="AD146" s="19">
        <f>IFERROR(IF(A146="","",IF(AC146="","Review Needed",IF(TODAY()-AC146&gt;Dashboard!$B$7,"Review Needed","Current"))),"Review Needed")</f>
        <v/>
      </c>
      <c r="AE146" s="20">
        <f>IFERROR(IF(A146="","",MAXIFS('Contact Log'!$D$2:$D$301,'Contact Log'!$B$2:$B$301,A146)),"")</f>
        <v/>
      </c>
      <c r="AF146" s="19">
        <f>IFERROR(IF(A146="","",IF(AE146="","No Activity Logged",IF(TODAY()-AE146&gt;Dashboard!$B$7,"Stale","Recent"))),"No Activity Logged")</f>
        <v/>
      </c>
      <c r="AG146" s="22" t="n"/>
      <c r="AH146" s="25" t="n"/>
    </row>
    <row r="147">
      <c r="A147" s="22" t="n"/>
      <c r="B147" s="22" t="n"/>
      <c r="C147" s="22" t="n"/>
      <c r="D147" s="22" t="n"/>
      <c r="E147" s="22" t="n"/>
      <c r="F147" s="22" t="n"/>
      <c r="G147" s="22" t="n"/>
      <c r="H147" s="22" t="n"/>
      <c r="I147" s="22" t="n"/>
      <c r="J147" s="22" t="n"/>
      <c r="K147" s="22" t="n"/>
      <c r="L147" s="22" t="n"/>
      <c r="M147" s="22" t="n"/>
      <c r="N147" s="22" t="n"/>
      <c r="O147" s="22" t="n"/>
      <c r="P147" s="22" t="n"/>
      <c r="Q147" s="22" t="n"/>
      <c r="R147" s="22" t="n"/>
      <c r="S147" s="22" t="n"/>
      <c r="T147" s="22" t="n"/>
      <c r="U147" s="22" t="n"/>
      <c r="V147" s="22" t="n"/>
      <c r="W147" s="33" t="n"/>
      <c r="X147" s="22" t="n"/>
      <c r="Y147" s="24" t="n"/>
      <c r="Z147" s="19">
        <f>IFERROR(IF(A147="","",IF(Y147="","Not Tracked",IF(Y147&lt;TODAY(),"Expired",IF(Y147&lt;=TODAY()+Dashboard!$B$5,"Expiring Soon","Current")))),"Check Date")</f>
        <v/>
      </c>
      <c r="AA147" s="24" t="n"/>
      <c r="AB147" s="19">
        <f>IFERROR(IF(A147="","",IF(AA147="","Not Tracked",IF(AA147&lt;TODAY(),"Past Renewal Date",IF(AA147&lt;=TODAY()+Dashboard!$B$6,"Renewing Soon","Current")))),"Check Date")</f>
        <v/>
      </c>
      <c r="AC147" s="24" t="n"/>
      <c r="AD147" s="19">
        <f>IFERROR(IF(A147="","",IF(AC147="","Review Needed",IF(TODAY()-AC147&gt;Dashboard!$B$7,"Review Needed","Current"))),"Review Needed")</f>
        <v/>
      </c>
      <c r="AE147" s="20">
        <f>IFERROR(IF(A147="","",MAXIFS('Contact Log'!$D$2:$D$301,'Contact Log'!$B$2:$B$301,A147)),"")</f>
        <v/>
      </c>
      <c r="AF147" s="19">
        <f>IFERROR(IF(A147="","",IF(AE147="","No Activity Logged",IF(TODAY()-AE147&gt;Dashboard!$B$7,"Stale","Recent"))),"No Activity Logged")</f>
        <v/>
      </c>
      <c r="AG147" s="22" t="n"/>
      <c r="AH147" s="25" t="n"/>
    </row>
    <row r="148">
      <c r="A148" s="22" t="n"/>
      <c r="B148" s="22" t="n"/>
      <c r="C148" s="22" t="n"/>
      <c r="D148" s="22" t="n"/>
      <c r="E148" s="22" t="n"/>
      <c r="F148" s="22" t="n"/>
      <c r="G148" s="22" t="n"/>
      <c r="H148" s="22" t="n"/>
      <c r="I148" s="22" t="n"/>
      <c r="J148" s="22" t="n"/>
      <c r="K148" s="22" t="n"/>
      <c r="L148" s="22" t="n"/>
      <c r="M148" s="22" t="n"/>
      <c r="N148" s="22" t="n"/>
      <c r="O148" s="22" t="n"/>
      <c r="P148" s="22" t="n"/>
      <c r="Q148" s="22" t="n"/>
      <c r="R148" s="22" t="n"/>
      <c r="S148" s="22" t="n"/>
      <c r="T148" s="22" t="n"/>
      <c r="U148" s="22" t="n"/>
      <c r="V148" s="22" t="n"/>
      <c r="W148" s="33" t="n"/>
      <c r="X148" s="22" t="n"/>
      <c r="Y148" s="24" t="n"/>
      <c r="Z148" s="19">
        <f>IFERROR(IF(A148="","",IF(Y148="","Not Tracked",IF(Y148&lt;TODAY(),"Expired",IF(Y148&lt;=TODAY()+Dashboard!$B$5,"Expiring Soon","Current")))),"Check Date")</f>
        <v/>
      </c>
      <c r="AA148" s="24" t="n"/>
      <c r="AB148" s="19">
        <f>IFERROR(IF(A148="","",IF(AA148="","Not Tracked",IF(AA148&lt;TODAY(),"Past Renewal Date",IF(AA148&lt;=TODAY()+Dashboard!$B$6,"Renewing Soon","Current")))),"Check Date")</f>
        <v/>
      </c>
      <c r="AC148" s="24" t="n"/>
      <c r="AD148" s="19">
        <f>IFERROR(IF(A148="","",IF(AC148="","Review Needed",IF(TODAY()-AC148&gt;Dashboard!$B$7,"Review Needed","Current"))),"Review Needed")</f>
        <v/>
      </c>
      <c r="AE148" s="20">
        <f>IFERROR(IF(A148="","",MAXIFS('Contact Log'!$D$2:$D$301,'Contact Log'!$B$2:$B$301,A148)),"")</f>
        <v/>
      </c>
      <c r="AF148" s="19">
        <f>IFERROR(IF(A148="","",IF(AE148="","No Activity Logged",IF(TODAY()-AE148&gt;Dashboard!$B$7,"Stale","Recent"))),"No Activity Logged")</f>
        <v/>
      </c>
      <c r="AG148" s="22" t="n"/>
      <c r="AH148" s="25" t="n"/>
    </row>
    <row r="149">
      <c r="A149" s="22" t="n"/>
      <c r="B149" s="22" t="n"/>
      <c r="C149" s="22" t="n"/>
      <c r="D149" s="22" t="n"/>
      <c r="E149" s="22" t="n"/>
      <c r="F149" s="22" t="n"/>
      <c r="G149" s="22" t="n"/>
      <c r="H149" s="22" t="n"/>
      <c r="I149" s="22" t="n"/>
      <c r="J149" s="22" t="n"/>
      <c r="K149" s="22" t="n"/>
      <c r="L149" s="22" t="n"/>
      <c r="M149" s="22" t="n"/>
      <c r="N149" s="22" t="n"/>
      <c r="O149" s="22" t="n"/>
      <c r="P149" s="22" t="n"/>
      <c r="Q149" s="22" t="n"/>
      <c r="R149" s="22" t="n"/>
      <c r="S149" s="22" t="n"/>
      <c r="T149" s="22" t="n"/>
      <c r="U149" s="22" t="n"/>
      <c r="V149" s="22" t="n"/>
      <c r="W149" s="33" t="n"/>
      <c r="X149" s="22" t="n"/>
      <c r="Y149" s="24" t="n"/>
      <c r="Z149" s="19">
        <f>IFERROR(IF(A149="","",IF(Y149="","Not Tracked",IF(Y149&lt;TODAY(),"Expired",IF(Y149&lt;=TODAY()+Dashboard!$B$5,"Expiring Soon","Current")))),"Check Date")</f>
        <v/>
      </c>
      <c r="AA149" s="24" t="n"/>
      <c r="AB149" s="19">
        <f>IFERROR(IF(A149="","",IF(AA149="","Not Tracked",IF(AA149&lt;TODAY(),"Past Renewal Date",IF(AA149&lt;=TODAY()+Dashboard!$B$6,"Renewing Soon","Current")))),"Check Date")</f>
        <v/>
      </c>
      <c r="AC149" s="24" t="n"/>
      <c r="AD149" s="19">
        <f>IFERROR(IF(A149="","",IF(AC149="","Review Needed",IF(TODAY()-AC149&gt;Dashboard!$B$7,"Review Needed","Current"))),"Review Needed")</f>
        <v/>
      </c>
      <c r="AE149" s="20">
        <f>IFERROR(IF(A149="","",MAXIFS('Contact Log'!$D$2:$D$301,'Contact Log'!$B$2:$B$301,A149)),"")</f>
        <v/>
      </c>
      <c r="AF149" s="19">
        <f>IFERROR(IF(A149="","",IF(AE149="","No Activity Logged",IF(TODAY()-AE149&gt;Dashboard!$B$7,"Stale","Recent"))),"No Activity Logged")</f>
        <v/>
      </c>
      <c r="AG149" s="22" t="n"/>
      <c r="AH149" s="25" t="n"/>
    </row>
    <row r="150">
      <c r="A150" s="22" t="n"/>
      <c r="B150" s="22" t="n"/>
      <c r="C150" s="22" t="n"/>
      <c r="D150" s="22" t="n"/>
      <c r="E150" s="22" t="n"/>
      <c r="F150" s="22" t="n"/>
      <c r="G150" s="22" t="n"/>
      <c r="H150" s="22" t="n"/>
      <c r="I150" s="22" t="n"/>
      <c r="J150" s="22" t="n"/>
      <c r="K150" s="22" t="n"/>
      <c r="L150" s="22" t="n"/>
      <c r="M150" s="22" t="n"/>
      <c r="N150" s="22" t="n"/>
      <c r="O150" s="22" t="n"/>
      <c r="P150" s="22" t="n"/>
      <c r="Q150" s="22" t="n"/>
      <c r="R150" s="22" t="n"/>
      <c r="S150" s="22" t="n"/>
      <c r="T150" s="22" t="n"/>
      <c r="U150" s="22" t="n"/>
      <c r="V150" s="22" t="n"/>
      <c r="W150" s="33" t="n"/>
      <c r="X150" s="22" t="n"/>
      <c r="Y150" s="24" t="n"/>
      <c r="Z150" s="19">
        <f>IFERROR(IF(A150="","",IF(Y150="","Not Tracked",IF(Y150&lt;TODAY(),"Expired",IF(Y150&lt;=TODAY()+Dashboard!$B$5,"Expiring Soon","Current")))),"Check Date")</f>
        <v/>
      </c>
      <c r="AA150" s="24" t="n"/>
      <c r="AB150" s="19">
        <f>IFERROR(IF(A150="","",IF(AA150="","Not Tracked",IF(AA150&lt;TODAY(),"Past Renewal Date",IF(AA150&lt;=TODAY()+Dashboard!$B$6,"Renewing Soon","Current")))),"Check Date")</f>
        <v/>
      </c>
      <c r="AC150" s="24" t="n"/>
      <c r="AD150" s="19">
        <f>IFERROR(IF(A150="","",IF(AC150="","Review Needed",IF(TODAY()-AC150&gt;Dashboard!$B$7,"Review Needed","Current"))),"Review Needed")</f>
        <v/>
      </c>
      <c r="AE150" s="20">
        <f>IFERROR(IF(A150="","",MAXIFS('Contact Log'!$D$2:$D$301,'Contact Log'!$B$2:$B$301,A150)),"")</f>
        <v/>
      </c>
      <c r="AF150" s="19">
        <f>IFERROR(IF(A150="","",IF(AE150="","No Activity Logged",IF(TODAY()-AE150&gt;Dashboard!$B$7,"Stale","Recent"))),"No Activity Logged")</f>
        <v/>
      </c>
      <c r="AG150" s="22" t="n"/>
      <c r="AH150" s="25" t="n"/>
    </row>
    <row r="151">
      <c r="A151" s="22" t="n"/>
      <c r="B151" s="22" t="n"/>
      <c r="C151" s="22" t="n"/>
      <c r="D151" s="22" t="n"/>
      <c r="E151" s="22" t="n"/>
      <c r="F151" s="22" t="n"/>
      <c r="G151" s="22" t="n"/>
      <c r="H151" s="22" t="n"/>
      <c r="I151" s="22" t="n"/>
      <c r="J151" s="22" t="n"/>
      <c r="K151" s="22" t="n"/>
      <c r="L151" s="22" t="n"/>
      <c r="M151" s="22" t="n"/>
      <c r="N151" s="22" t="n"/>
      <c r="O151" s="22" t="n"/>
      <c r="P151" s="22" t="n"/>
      <c r="Q151" s="22" t="n"/>
      <c r="R151" s="22" t="n"/>
      <c r="S151" s="22" t="n"/>
      <c r="T151" s="22" t="n"/>
      <c r="U151" s="22" t="n"/>
      <c r="V151" s="22" t="n"/>
      <c r="W151" s="33" t="n"/>
      <c r="X151" s="22" t="n"/>
      <c r="Y151" s="24" t="n"/>
      <c r="Z151" s="19">
        <f>IFERROR(IF(A151="","",IF(Y151="","Not Tracked",IF(Y151&lt;TODAY(),"Expired",IF(Y151&lt;=TODAY()+Dashboard!$B$5,"Expiring Soon","Current")))),"Check Date")</f>
        <v/>
      </c>
      <c r="AA151" s="24" t="n"/>
      <c r="AB151" s="19">
        <f>IFERROR(IF(A151="","",IF(AA151="","Not Tracked",IF(AA151&lt;TODAY(),"Past Renewal Date",IF(AA151&lt;=TODAY()+Dashboard!$B$6,"Renewing Soon","Current")))),"Check Date")</f>
        <v/>
      </c>
      <c r="AC151" s="24" t="n"/>
      <c r="AD151" s="19">
        <f>IFERROR(IF(A151="","",IF(AC151="","Review Needed",IF(TODAY()-AC151&gt;Dashboard!$B$7,"Review Needed","Current"))),"Review Needed")</f>
        <v/>
      </c>
      <c r="AE151" s="20">
        <f>IFERROR(IF(A151="","",MAXIFS('Contact Log'!$D$2:$D$301,'Contact Log'!$B$2:$B$301,A151)),"")</f>
        <v/>
      </c>
      <c r="AF151" s="19">
        <f>IFERROR(IF(A151="","",IF(AE151="","No Activity Logged",IF(TODAY()-AE151&gt;Dashboard!$B$7,"Stale","Recent"))),"No Activity Logged")</f>
        <v/>
      </c>
      <c r="AG151" s="22" t="n"/>
      <c r="AH151" s="25" t="n"/>
    </row>
  </sheetData>
  <conditionalFormatting sqref="Z2:Z151">
    <cfRule type="expression" priority="1" dxfId="0">
      <formula>$Z2="Expired"</formula>
    </cfRule>
    <cfRule type="expression" priority="2" dxfId="1">
      <formula>$Z2="Expiring Soon"</formula>
    </cfRule>
  </conditionalFormatting>
  <conditionalFormatting sqref="AB2:AB151">
    <cfRule type="expression" priority="3" dxfId="1">
      <formula>$AB2="Renewing Soon"</formula>
    </cfRule>
  </conditionalFormatting>
  <conditionalFormatting sqref="AD2:AD151">
    <cfRule type="expression" priority="4" dxfId="2">
      <formula>$AD2="Review Needed"</formula>
    </cfRule>
  </conditionalFormatting>
  <dataValidations count="5">
    <dataValidation sqref="C2:C151" showDropDown="0" showInputMessage="1" showErrorMessage="1" allowBlank="0" errorTitle="Invalid selection" error="Select a value from the list." promptTitle="Select a value" prompt="Select the vendor's primary operational category." type="list" errorStyle="stop">
      <formula1>"Food and Beverage,Housekeeping Supplies,Linen and Laundry,Maintenance,HVAC,Plumbing,Electrical,Landscaping,Pest Control,Security,Technology,Waste and Recycling,Event Services,Transportation,Other"</formula1>
    </dataValidation>
    <dataValidation sqref="E2:E151" showDropDown="0" showInputMessage="1" showErrorMessage="1" allowBlank="0" errorTitle="Invalid selection" error="Select a value from the list." promptTitle="Select a value" prompt="Select the responsible property department." type="list" errorStyle="stop">
      <formula1>"Administration,Banquets,Engineering,Events,Finance,Food and Beverage,Front Office,Grounds,Housekeeping,Information Technology,Purchasing,Sales,Security,Spa,Other"</formula1>
    </dataValidation>
    <dataValidation sqref="F2:F151" showDropDown="0" showInputMessage="1" showErrorMessage="1" allowBlank="0" errorTitle="Invalid selection" error="Select a value from the list." promptTitle="Select a value" prompt="Select the current internal vendor status." type="list" errorStyle="stop">
      <formula1>"Active,Inactive,On Hold,Prospective,Do Not Use"</formula1>
    </dataValidation>
    <dataValidation sqref="G2:G151" showDropDown="0" showInputMessage="1" showErrorMessage="1" allowBlank="0" errorTitle="Invalid selection" error="Select a value from the list." promptTitle="Select a value" prompt="Identify whether this is a preferred vendor." type="list" errorStyle="stop">
      <formula1>"Yes,No"</formula1>
    </dataValidation>
    <dataValidation sqref="H2:H151" showDropDown="0" showInputMessage="1" showErrorMessage="1" allowBlank="0" errorTitle="Invalid selection" error="Select a value from the list." promptTitle="Select a value" prompt="Identify emergency-service availability." type="list" errorStyle="stop">
      <formula1>"Yes,No,Unknown"</formula1>
    </dataValidation>
  </dataValidations>
  <pageMargins left="0.75" right="0.75" top="1" bottom="1" header="0.5" footer="0.5"/>
  <pageSetup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S301"/>
  <sheetViews>
    <sheetView showGridLines="0" zoomScale="70" zoomScaleNormal="7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30" customWidth="1" min="3" max="3"/>
    <col width="16" customWidth="1" min="4" max="4"/>
    <col width="15" customWidth="1" min="5" max="5"/>
    <col width="18" customWidth="1" min="6" max="6"/>
    <col width="24" customWidth="1" min="7" max="7"/>
    <col width="23" customWidth="1" min="8" max="8"/>
    <col width="23" customWidth="1" min="9" max="9"/>
    <col width="22" customWidth="1" min="10" max="10"/>
    <col width="48" customWidth="1" min="11" max="11"/>
    <col width="20" customWidth="1" min="12" max="12"/>
    <col width="18" customWidth="1" min="13" max="13"/>
    <col width="22" customWidth="1" min="14" max="14"/>
    <col width="20" customWidth="1" min="15" max="15"/>
    <col width="18" customWidth="1" min="16" max="16"/>
    <col width="22" customWidth="1" min="17" max="17"/>
    <col width="22" customWidth="1" min="18" max="18"/>
    <col width="42" customWidth="1" min="19" max="19"/>
  </cols>
  <sheetData>
    <row r="1">
      <c r="A1" s="15" t="inlineStr">
        <is>
          <t>Log ID</t>
        </is>
      </c>
      <c r="B1" s="15" t="inlineStr">
        <is>
          <t>Vendor ID</t>
        </is>
      </c>
      <c r="C1" s="15" t="inlineStr">
        <is>
          <t>Vendor Name</t>
        </is>
      </c>
      <c r="D1" s="15" t="inlineStr">
        <is>
          <t>Contact Date</t>
        </is>
      </c>
      <c r="E1" s="15" t="inlineStr">
        <is>
          <t>Contact Time</t>
        </is>
      </c>
      <c r="F1" s="15" t="inlineStr">
        <is>
          <t>Contact Method</t>
        </is>
      </c>
      <c r="G1" s="15" t="inlineStr">
        <is>
          <t>Property Department</t>
        </is>
      </c>
      <c r="H1" s="15" t="inlineStr">
        <is>
          <t>Property Team Member</t>
        </is>
      </c>
      <c r="I1" s="15" t="inlineStr">
        <is>
          <t>Vendor Contact</t>
        </is>
      </c>
      <c r="J1" s="15" t="inlineStr">
        <is>
          <t>Reason</t>
        </is>
      </c>
      <c r="K1" s="15" t="inlineStr">
        <is>
          <t>Summary</t>
        </is>
      </c>
      <c r="L1" s="15" t="inlineStr">
        <is>
          <t>Follow-Up Required</t>
        </is>
      </c>
      <c r="M1" s="15" t="inlineStr">
        <is>
          <t>Follow-Up Date</t>
        </is>
      </c>
      <c r="N1" s="15" t="inlineStr">
        <is>
          <t>Follow-Up Owner</t>
        </is>
      </c>
      <c r="O1" s="15" t="inlineStr">
        <is>
          <t>Follow-Up Status</t>
        </is>
      </c>
      <c r="P1" s="15" t="inlineStr">
        <is>
          <t>Resolution Date</t>
        </is>
      </c>
      <c r="Q1" s="15" t="inlineStr">
        <is>
          <t>Outcome</t>
        </is>
      </c>
      <c r="R1" s="15" t="inlineStr">
        <is>
          <t>Reference Number</t>
        </is>
      </c>
      <c r="S1" s="15" t="inlineStr">
        <is>
          <t>Next Step</t>
        </is>
      </c>
    </row>
    <row r="2">
      <c r="A2" s="16" t="inlineStr">
        <is>
          <t>CL-2026-001</t>
        </is>
      </c>
      <c r="B2" s="16" t="inlineStr">
        <is>
          <t>V-1001</t>
        </is>
      </c>
      <c r="C2" s="19">
        <f>IFERROR(IF(B2="","",VLOOKUP(B2,'Vendor Directory'!$A$2:$B$151,2,FALSE)),"")</f>
        <v/>
      </c>
      <c r="D2" s="18" t="n">
        <v>46247</v>
      </c>
      <c r="E2" s="26" t="n">
        <v>0.3854166666666667</v>
      </c>
      <c r="F2" s="16" t="inlineStr">
        <is>
          <t>Email</t>
        </is>
      </c>
      <c r="G2" s="16" t="inlineStr">
        <is>
          <t>Housekeeping</t>
        </is>
      </c>
      <c r="H2" s="16" t="inlineStr">
        <is>
          <t>Taylor Morgan</t>
        </is>
      </c>
      <c r="I2" s="16" t="inlineStr">
        <is>
          <t>Maria Lopez</t>
        </is>
      </c>
      <c r="J2" s="16" t="inlineStr">
        <is>
          <t>Routine Check-In</t>
        </is>
      </c>
      <c r="K2" s="21" t="inlineStr">
        <is>
          <t>Confirmed revised linen delivery schedule.</t>
        </is>
      </c>
      <c r="L2" s="16" t="inlineStr">
        <is>
          <t>No</t>
        </is>
      </c>
      <c r="M2" s="18" t="n"/>
      <c r="N2" s="16" t="inlineStr"/>
      <c r="O2" s="19">
        <f>IFERROR(IF(A2="","",IF(L2="No","No Follow-Up",IF(P2&lt;&gt;"","Completed",IF(M2="","Open",IF(M2&lt;TODAY(),"Overdue",IF(M2&lt;=TODAY()+Dashboard!$B$8,"Due Soon","Open")))))),"Check Entry")</f>
        <v/>
      </c>
      <c r="P2" s="18" t="n">
        <v>46248</v>
      </c>
      <c r="Q2" s="16" t="inlineStr">
        <is>
          <t>Completed</t>
        </is>
      </c>
      <c r="R2" s="16" t="inlineStr">
        <is>
          <t>REF-LIN-001</t>
        </is>
      </c>
      <c r="S2" s="21" t="inlineStr">
        <is>
          <t>Monitor the first revised delivery.</t>
        </is>
      </c>
    </row>
    <row r="3">
      <c r="A3" s="16" t="inlineStr">
        <is>
          <t>CL-2026-002</t>
        </is>
      </c>
      <c r="B3" s="16" t="inlineStr">
        <is>
          <t>V-1002</t>
        </is>
      </c>
      <c r="C3" s="19">
        <f>IFERROR(IF(B3="","",VLOOKUP(B3,'Vendor Directory'!$A$2:$B$151,2,FALSE)),"")</f>
        <v/>
      </c>
      <c r="D3" s="18" t="n">
        <v>46253</v>
      </c>
      <c r="E3" s="26" t="n">
        <v>0.4375</v>
      </c>
      <c r="F3" s="16" t="inlineStr">
        <is>
          <t>Phone</t>
        </is>
      </c>
      <c r="G3" s="16" t="inlineStr">
        <is>
          <t>Food and Beverage</t>
        </is>
      </c>
      <c r="H3" s="16" t="inlineStr">
        <is>
          <t>Alex Carter</t>
        </is>
      </c>
      <c r="I3" s="16" t="inlineStr">
        <is>
          <t>Jordan Ellis</t>
        </is>
      </c>
      <c r="J3" s="16" t="inlineStr">
        <is>
          <t>Product Availability</t>
        </is>
      </c>
      <c r="K3" s="21" t="inlineStr">
        <is>
          <t>Discussed produce substitutions.</t>
        </is>
      </c>
      <c r="L3" s="16" t="inlineStr">
        <is>
          <t>Yes</t>
        </is>
      </c>
      <c r="M3" s="18" t="n">
        <v>46259</v>
      </c>
      <c r="N3" s="16" t="inlineStr">
        <is>
          <t>Alex Carter</t>
        </is>
      </c>
      <c r="O3" s="19">
        <f>IFERROR(IF(A3="","",IF(L3="No","No Follow-Up",IF(P3&lt;&gt;"","Completed",IF(M3="","Open",IF(M3&lt;TODAY(),"Overdue",IF(M3&lt;=TODAY()+Dashboard!$B$8,"Due Soon","Open")))))),"Check Entry")</f>
        <v/>
      </c>
      <c r="P3" s="18" t="n">
        <v>46260</v>
      </c>
      <c r="Q3" s="16" t="inlineStr">
        <is>
          <t>Order Confirmed</t>
        </is>
      </c>
      <c r="R3" s="16" t="inlineStr">
        <is>
          <t>ORD-FB-2206</t>
        </is>
      </c>
      <c r="S3" s="21" t="inlineStr">
        <is>
          <t>Confirm quality at receiving.</t>
        </is>
      </c>
    </row>
    <row r="4">
      <c r="A4" s="16" t="inlineStr">
        <is>
          <t>CL-2026-003</t>
        </is>
      </c>
      <c r="B4" s="16" t="inlineStr">
        <is>
          <t>V-1003</t>
        </is>
      </c>
      <c r="C4" s="19">
        <f>IFERROR(IF(B4="","",VLOOKUP(B4,'Vendor Directory'!$A$2:$B$151,2,FALSE)),"")</f>
        <v/>
      </c>
      <c r="D4" s="18" t="n">
        <v>46265</v>
      </c>
      <c r="E4" s="26" t="n">
        <v>0.9236111111111112</v>
      </c>
      <c r="F4" s="16" t="inlineStr">
        <is>
          <t>Phone</t>
        </is>
      </c>
      <c r="G4" s="16" t="inlineStr">
        <is>
          <t>Engineering</t>
        </is>
      </c>
      <c r="H4" s="16" t="inlineStr">
        <is>
          <t>Morgan Lee</t>
        </is>
      </c>
      <c r="I4" s="16" t="inlineStr">
        <is>
          <t>Anthony Reed</t>
        </is>
      </c>
      <c r="J4" s="16" t="inlineStr">
        <is>
          <t>Emergency Service</t>
        </is>
      </c>
      <c r="K4" s="21" t="inlineStr">
        <is>
          <t>Requested emergency response for an HVAC outage.</t>
        </is>
      </c>
      <c r="L4" s="16" t="inlineStr">
        <is>
          <t>Yes</t>
        </is>
      </c>
      <c r="M4" s="18" t="n">
        <v>46268</v>
      </c>
      <c r="N4" s="16" t="inlineStr">
        <is>
          <t>Morgan Lee</t>
        </is>
      </c>
      <c r="O4" s="19">
        <f>IFERROR(IF(A4="","",IF(L4="No","No Follow-Up",IF(P4&lt;&gt;"","Completed",IF(M4="","Open",IF(M4&lt;TODAY(),"Overdue",IF(M4&lt;=TODAY()+Dashboard!$B$8,"Due Soon","Open")))))),"Check Entry")</f>
        <v/>
      </c>
      <c r="P4" s="18" t="n"/>
      <c r="Q4" s="16" t="inlineStr">
        <is>
          <t>Pending Vendor</t>
        </is>
      </c>
      <c r="R4" s="16" t="inlineStr">
        <is>
          <t>SR-HVAC-631</t>
        </is>
      </c>
      <c r="S4" s="21" t="inlineStr">
        <is>
          <t>Obtain the final repair report.</t>
        </is>
      </c>
    </row>
    <row r="5">
      <c r="A5" s="22" t="n"/>
      <c r="B5" s="22" t="n"/>
      <c r="C5" s="19">
        <f>IFERROR(IF(B5="","",VLOOKUP(B5,'Vendor Directory'!$A$2:$B$151,2,FALSE)),"")</f>
        <v/>
      </c>
      <c r="D5" s="24" t="n"/>
      <c r="E5" s="27" t="n"/>
      <c r="F5" s="22" t="n"/>
      <c r="G5" s="22" t="n"/>
      <c r="H5" s="22" t="n"/>
      <c r="I5" s="22" t="n"/>
      <c r="J5" s="22" t="n"/>
      <c r="K5" s="25" t="n"/>
      <c r="L5" s="22" t="n"/>
      <c r="M5" s="24" t="n"/>
      <c r="N5" s="22" t="n"/>
      <c r="O5" s="19">
        <f>IFERROR(IF(A5="","",IF(L5="No","No Follow-Up",IF(P5&lt;&gt;"","Completed",IF(M5="","Open",IF(M5&lt;TODAY(),"Overdue",IF(M5&lt;=TODAY()+Dashboard!$B$8,"Due Soon","Open")))))),"Check Entry")</f>
        <v/>
      </c>
      <c r="P5" s="24" t="n"/>
      <c r="Q5" s="22" t="n"/>
      <c r="R5" s="22" t="n"/>
      <c r="S5" s="25" t="n"/>
    </row>
    <row r="6">
      <c r="A6" s="22" t="n"/>
      <c r="B6" s="22" t="n"/>
      <c r="C6" s="19">
        <f>IFERROR(IF(B6="","",VLOOKUP(B6,'Vendor Directory'!$A$2:$B$151,2,FALSE)),"")</f>
        <v/>
      </c>
      <c r="D6" s="24" t="n"/>
      <c r="E6" s="27" t="n"/>
      <c r="F6" s="22" t="n"/>
      <c r="G6" s="22" t="n"/>
      <c r="H6" s="22" t="n"/>
      <c r="I6" s="22" t="n"/>
      <c r="J6" s="22" t="n"/>
      <c r="K6" s="25" t="n"/>
      <c r="L6" s="22" t="n"/>
      <c r="M6" s="24" t="n"/>
      <c r="N6" s="22" t="n"/>
      <c r="O6" s="19">
        <f>IFERROR(IF(A6="","",IF(L6="No","No Follow-Up",IF(P6&lt;&gt;"","Completed",IF(M6="","Open",IF(M6&lt;TODAY(),"Overdue",IF(M6&lt;=TODAY()+Dashboard!$B$8,"Due Soon","Open")))))),"Check Entry")</f>
        <v/>
      </c>
      <c r="P6" s="24" t="n"/>
      <c r="Q6" s="22" t="n"/>
      <c r="R6" s="22" t="n"/>
      <c r="S6" s="25" t="n"/>
    </row>
    <row r="7">
      <c r="A7" s="22" t="n"/>
      <c r="B7" s="22" t="n"/>
      <c r="C7" s="19">
        <f>IFERROR(IF(B7="","",VLOOKUP(B7,'Vendor Directory'!$A$2:$B$151,2,FALSE)),"")</f>
        <v/>
      </c>
      <c r="D7" s="24" t="n"/>
      <c r="E7" s="27" t="n"/>
      <c r="F7" s="22" t="n"/>
      <c r="G7" s="22" t="n"/>
      <c r="H7" s="22" t="n"/>
      <c r="I7" s="22" t="n"/>
      <c r="J7" s="22" t="n"/>
      <c r="K7" s="25" t="n"/>
      <c r="L7" s="22" t="n"/>
      <c r="M7" s="24" t="n"/>
      <c r="N7" s="22" t="n"/>
      <c r="O7" s="19">
        <f>IFERROR(IF(A7="","",IF(L7="No","No Follow-Up",IF(P7&lt;&gt;"","Completed",IF(M7="","Open",IF(M7&lt;TODAY(),"Overdue",IF(M7&lt;=TODAY()+Dashboard!$B$8,"Due Soon","Open")))))),"Check Entry")</f>
        <v/>
      </c>
      <c r="P7" s="24" t="n"/>
      <c r="Q7" s="22" t="n"/>
      <c r="R7" s="22" t="n"/>
      <c r="S7" s="25" t="n"/>
    </row>
    <row r="8">
      <c r="A8" s="22" t="n"/>
      <c r="B8" s="22" t="n"/>
      <c r="C8" s="19">
        <f>IFERROR(IF(B8="","",VLOOKUP(B8,'Vendor Directory'!$A$2:$B$151,2,FALSE)),"")</f>
        <v/>
      </c>
      <c r="D8" s="24" t="n"/>
      <c r="E8" s="27" t="n"/>
      <c r="F8" s="22" t="n"/>
      <c r="G8" s="22" t="n"/>
      <c r="H8" s="22" t="n"/>
      <c r="I8" s="22" t="n"/>
      <c r="J8" s="22" t="n"/>
      <c r="K8" s="25" t="n"/>
      <c r="L8" s="22" t="n"/>
      <c r="M8" s="24" t="n"/>
      <c r="N8" s="22" t="n"/>
      <c r="O8" s="19">
        <f>IFERROR(IF(A8="","",IF(L8="No","No Follow-Up",IF(P8&lt;&gt;"","Completed",IF(M8="","Open",IF(M8&lt;TODAY(),"Overdue",IF(M8&lt;=TODAY()+Dashboard!$B$8,"Due Soon","Open")))))),"Check Entry")</f>
        <v/>
      </c>
      <c r="P8" s="24" t="n"/>
      <c r="Q8" s="22" t="n"/>
      <c r="R8" s="22" t="n"/>
      <c r="S8" s="25" t="n"/>
    </row>
    <row r="9">
      <c r="A9" s="22" t="n"/>
      <c r="B9" s="22" t="n"/>
      <c r="C9" s="19">
        <f>IFERROR(IF(B9="","",VLOOKUP(B9,'Vendor Directory'!$A$2:$B$151,2,FALSE)),"")</f>
        <v/>
      </c>
      <c r="D9" s="24" t="n"/>
      <c r="E9" s="27" t="n"/>
      <c r="F9" s="22" t="n"/>
      <c r="G9" s="22" t="n"/>
      <c r="H9" s="22" t="n"/>
      <c r="I9" s="22" t="n"/>
      <c r="J9" s="22" t="n"/>
      <c r="K9" s="25" t="n"/>
      <c r="L9" s="22" t="n"/>
      <c r="M9" s="24" t="n"/>
      <c r="N9" s="22" t="n"/>
      <c r="O9" s="19">
        <f>IFERROR(IF(A9="","",IF(L9="No","No Follow-Up",IF(P9&lt;&gt;"","Completed",IF(M9="","Open",IF(M9&lt;TODAY(),"Overdue",IF(M9&lt;=TODAY()+Dashboard!$B$8,"Due Soon","Open")))))),"Check Entry")</f>
        <v/>
      </c>
      <c r="P9" s="24" t="n"/>
      <c r="Q9" s="22" t="n"/>
      <c r="R9" s="22" t="n"/>
      <c r="S9" s="25" t="n"/>
    </row>
    <row r="10">
      <c r="A10" s="22" t="n"/>
      <c r="B10" s="22" t="n"/>
      <c r="C10" s="19">
        <f>IFERROR(IF(B10="","",VLOOKUP(B10,'Vendor Directory'!$A$2:$B$151,2,FALSE)),"")</f>
        <v/>
      </c>
      <c r="D10" s="24" t="n"/>
      <c r="E10" s="27" t="n"/>
      <c r="F10" s="22" t="n"/>
      <c r="G10" s="22" t="n"/>
      <c r="H10" s="22" t="n"/>
      <c r="I10" s="22" t="n"/>
      <c r="J10" s="22" t="n"/>
      <c r="K10" s="25" t="n"/>
      <c r="L10" s="22" t="n"/>
      <c r="M10" s="24" t="n"/>
      <c r="N10" s="22" t="n"/>
      <c r="O10" s="19">
        <f>IFERROR(IF(A10="","",IF(L10="No","No Follow-Up",IF(P10&lt;&gt;"","Completed",IF(M10="","Open",IF(M10&lt;TODAY(),"Overdue",IF(M10&lt;=TODAY()+Dashboard!$B$8,"Due Soon","Open")))))),"Check Entry")</f>
        <v/>
      </c>
      <c r="P10" s="24" t="n"/>
      <c r="Q10" s="22" t="n"/>
      <c r="R10" s="22" t="n"/>
      <c r="S10" s="25" t="n"/>
    </row>
    <row r="11">
      <c r="A11" s="22" t="n"/>
      <c r="B11" s="22" t="n"/>
      <c r="C11" s="19">
        <f>IFERROR(IF(B11="","",VLOOKUP(B11,'Vendor Directory'!$A$2:$B$151,2,FALSE)),"")</f>
        <v/>
      </c>
      <c r="D11" s="24" t="n"/>
      <c r="E11" s="27" t="n"/>
      <c r="F11" s="22" t="n"/>
      <c r="G11" s="22" t="n"/>
      <c r="H11" s="22" t="n"/>
      <c r="I11" s="22" t="n"/>
      <c r="J11" s="22" t="n"/>
      <c r="K11" s="25" t="n"/>
      <c r="L11" s="22" t="n"/>
      <c r="M11" s="24" t="n"/>
      <c r="N11" s="22" t="n"/>
      <c r="O11" s="19">
        <f>IFERROR(IF(A11="","",IF(L11="No","No Follow-Up",IF(P11&lt;&gt;"","Completed",IF(M11="","Open",IF(M11&lt;TODAY(),"Overdue",IF(M11&lt;=TODAY()+Dashboard!$B$8,"Due Soon","Open")))))),"Check Entry")</f>
        <v/>
      </c>
      <c r="P11" s="24" t="n"/>
      <c r="Q11" s="22" t="n"/>
      <c r="R11" s="22" t="n"/>
      <c r="S11" s="25" t="n"/>
    </row>
    <row r="12">
      <c r="A12" s="22" t="n"/>
      <c r="B12" s="22" t="n"/>
      <c r="C12" s="19">
        <f>IFERROR(IF(B12="","",VLOOKUP(B12,'Vendor Directory'!$A$2:$B$151,2,FALSE)),"")</f>
        <v/>
      </c>
      <c r="D12" s="24" t="n"/>
      <c r="E12" s="27" t="n"/>
      <c r="F12" s="22" t="n"/>
      <c r="G12" s="22" t="n"/>
      <c r="H12" s="22" t="n"/>
      <c r="I12" s="22" t="n"/>
      <c r="J12" s="22" t="n"/>
      <c r="K12" s="25" t="n"/>
      <c r="L12" s="22" t="n"/>
      <c r="M12" s="24" t="n"/>
      <c r="N12" s="22" t="n"/>
      <c r="O12" s="19">
        <f>IFERROR(IF(A12="","",IF(L12="No","No Follow-Up",IF(P12&lt;&gt;"","Completed",IF(M12="","Open",IF(M12&lt;TODAY(),"Overdue",IF(M12&lt;=TODAY()+Dashboard!$B$8,"Due Soon","Open")))))),"Check Entry")</f>
        <v/>
      </c>
      <c r="P12" s="24" t="n"/>
      <c r="Q12" s="22" t="n"/>
      <c r="R12" s="22" t="n"/>
      <c r="S12" s="25" t="n"/>
    </row>
    <row r="13">
      <c r="A13" s="22" t="n"/>
      <c r="B13" s="22" t="n"/>
      <c r="C13" s="19">
        <f>IFERROR(IF(B13="","",VLOOKUP(B13,'Vendor Directory'!$A$2:$B$151,2,FALSE)),"")</f>
        <v/>
      </c>
      <c r="D13" s="24" t="n"/>
      <c r="E13" s="27" t="n"/>
      <c r="F13" s="22" t="n"/>
      <c r="G13" s="22" t="n"/>
      <c r="H13" s="22" t="n"/>
      <c r="I13" s="22" t="n"/>
      <c r="J13" s="22" t="n"/>
      <c r="K13" s="25" t="n"/>
      <c r="L13" s="22" t="n"/>
      <c r="M13" s="24" t="n"/>
      <c r="N13" s="22" t="n"/>
      <c r="O13" s="19">
        <f>IFERROR(IF(A13="","",IF(L13="No","No Follow-Up",IF(P13&lt;&gt;"","Completed",IF(M13="","Open",IF(M13&lt;TODAY(),"Overdue",IF(M13&lt;=TODAY()+Dashboard!$B$8,"Due Soon","Open")))))),"Check Entry")</f>
        <v/>
      </c>
      <c r="P13" s="24" t="n"/>
      <c r="Q13" s="22" t="n"/>
      <c r="R13" s="22" t="n"/>
      <c r="S13" s="25" t="n"/>
    </row>
    <row r="14">
      <c r="A14" s="22" t="n"/>
      <c r="B14" s="22" t="n"/>
      <c r="C14" s="19">
        <f>IFERROR(IF(B14="","",VLOOKUP(B14,'Vendor Directory'!$A$2:$B$151,2,FALSE)),"")</f>
        <v/>
      </c>
      <c r="D14" s="24" t="n"/>
      <c r="E14" s="27" t="n"/>
      <c r="F14" s="22" t="n"/>
      <c r="G14" s="22" t="n"/>
      <c r="H14" s="22" t="n"/>
      <c r="I14" s="22" t="n"/>
      <c r="J14" s="22" t="n"/>
      <c r="K14" s="25" t="n"/>
      <c r="L14" s="22" t="n"/>
      <c r="M14" s="24" t="n"/>
      <c r="N14" s="22" t="n"/>
      <c r="O14" s="19">
        <f>IFERROR(IF(A14="","",IF(L14="No","No Follow-Up",IF(P14&lt;&gt;"","Completed",IF(M14="","Open",IF(M14&lt;TODAY(),"Overdue",IF(M14&lt;=TODAY()+Dashboard!$B$8,"Due Soon","Open")))))),"Check Entry")</f>
        <v/>
      </c>
      <c r="P14" s="24" t="n"/>
      <c r="Q14" s="22" t="n"/>
      <c r="R14" s="22" t="n"/>
      <c r="S14" s="25" t="n"/>
    </row>
    <row r="15">
      <c r="A15" s="22" t="n"/>
      <c r="B15" s="22" t="n"/>
      <c r="C15" s="19">
        <f>IFERROR(IF(B15="","",VLOOKUP(B15,'Vendor Directory'!$A$2:$B$151,2,FALSE)),"")</f>
        <v/>
      </c>
      <c r="D15" s="24" t="n"/>
      <c r="E15" s="27" t="n"/>
      <c r="F15" s="22" t="n"/>
      <c r="G15" s="22" t="n"/>
      <c r="H15" s="22" t="n"/>
      <c r="I15" s="22" t="n"/>
      <c r="J15" s="22" t="n"/>
      <c r="K15" s="25" t="n"/>
      <c r="L15" s="22" t="n"/>
      <c r="M15" s="24" t="n"/>
      <c r="N15" s="22" t="n"/>
      <c r="O15" s="19">
        <f>IFERROR(IF(A15="","",IF(L15="No","No Follow-Up",IF(P15&lt;&gt;"","Completed",IF(M15="","Open",IF(M15&lt;TODAY(),"Overdue",IF(M15&lt;=TODAY()+Dashboard!$B$8,"Due Soon","Open")))))),"Check Entry")</f>
        <v/>
      </c>
      <c r="P15" s="24" t="n"/>
      <c r="Q15" s="22" t="n"/>
      <c r="R15" s="22" t="n"/>
      <c r="S15" s="25" t="n"/>
    </row>
    <row r="16">
      <c r="A16" s="22" t="n"/>
      <c r="B16" s="22" t="n"/>
      <c r="C16" s="19">
        <f>IFERROR(IF(B16="","",VLOOKUP(B16,'Vendor Directory'!$A$2:$B$151,2,FALSE)),"")</f>
        <v/>
      </c>
      <c r="D16" s="24" t="n"/>
      <c r="E16" s="27" t="n"/>
      <c r="F16" s="22" t="n"/>
      <c r="G16" s="22" t="n"/>
      <c r="H16" s="22" t="n"/>
      <c r="I16" s="22" t="n"/>
      <c r="J16" s="22" t="n"/>
      <c r="K16" s="25" t="n"/>
      <c r="L16" s="22" t="n"/>
      <c r="M16" s="24" t="n"/>
      <c r="N16" s="22" t="n"/>
      <c r="O16" s="19">
        <f>IFERROR(IF(A16="","",IF(L16="No","No Follow-Up",IF(P16&lt;&gt;"","Completed",IF(M16="","Open",IF(M16&lt;TODAY(),"Overdue",IF(M16&lt;=TODAY()+Dashboard!$B$8,"Due Soon","Open")))))),"Check Entry")</f>
        <v/>
      </c>
      <c r="P16" s="24" t="n"/>
      <c r="Q16" s="22" t="n"/>
      <c r="R16" s="22" t="n"/>
      <c r="S16" s="25" t="n"/>
    </row>
    <row r="17">
      <c r="A17" s="22" t="n"/>
      <c r="B17" s="22" t="n"/>
      <c r="C17" s="19">
        <f>IFERROR(IF(B17="","",VLOOKUP(B17,'Vendor Directory'!$A$2:$B$151,2,FALSE)),"")</f>
        <v/>
      </c>
      <c r="D17" s="24" t="n"/>
      <c r="E17" s="27" t="n"/>
      <c r="F17" s="22" t="n"/>
      <c r="G17" s="22" t="n"/>
      <c r="H17" s="22" t="n"/>
      <c r="I17" s="22" t="n"/>
      <c r="J17" s="22" t="n"/>
      <c r="K17" s="25" t="n"/>
      <c r="L17" s="22" t="n"/>
      <c r="M17" s="24" t="n"/>
      <c r="N17" s="22" t="n"/>
      <c r="O17" s="19">
        <f>IFERROR(IF(A17="","",IF(L17="No","No Follow-Up",IF(P17&lt;&gt;"","Completed",IF(M17="","Open",IF(M17&lt;TODAY(),"Overdue",IF(M17&lt;=TODAY()+Dashboard!$B$8,"Due Soon","Open")))))),"Check Entry")</f>
        <v/>
      </c>
      <c r="P17" s="24" t="n"/>
      <c r="Q17" s="22" t="n"/>
      <c r="R17" s="22" t="n"/>
      <c r="S17" s="25" t="n"/>
    </row>
    <row r="18">
      <c r="A18" s="22" t="n"/>
      <c r="B18" s="22" t="n"/>
      <c r="C18" s="19">
        <f>IFERROR(IF(B18="","",VLOOKUP(B18,'Vendor Directory'!$A$2:$B$151,2,FALSE)),"")</f>
        <v/>
      </c>
      <c r="D18" s="24" t="n"/>
      <c r="E18" s="27" t="n"/>
      <c r="F18" s="22" t="n"/>
      <c r="G18" s="22" t="n"/>
      <c r="H18" s="22" t="n"/>
      <c r="I18" s="22" t="n"/>
      <c r="J18" s="22" t="n"/>
      <c r="K18" s="25" t="n"/>
      <c r="L18" s="22" t="n"/>
      <c r="M18" s="24" t="n"/>
      <c r="N18" s="22" t="n"/>
      <c r="O18" s="19">
        <f>IFERROR(IF(A18="","",IF(L18="No","No Follow-Up",IF(P18&lt;&gt;"","Completed",IF(M18="","Open",IF(M18&lt;TODAY(),"Overdue",IF(M18&lt;=TODAY()+Dashboard!$B$8,"Due Soon","Open")))))),"Check Entry")</f>
        <v/>
      </c>
      <c r="P18" s="24" t="n"/>
      <c r="Q18" s="22" t="n"/>
      <c r="R18" s="22" t="n"/>
      <c r="S18" s="25" t="n"/>
    </row>
    <row r="19">
      <c r="A19" s="22" t="n"/>
      <c r="B19" s="22" t="n"/>
      <c r="C19" s="19">
        <f>IFERROR(IF(B19="","",VLOOKUP(B19,'Vendor Directory'!$A$2:$B$151,2,FALSE)),"")</f>
        <v/>
      </c>
      <c r="D19" s="24" t="n"/>
      <c r="E19" s="27" t="n"/>
      <c r="F19" s="22" t="n"/>
      <c r="G19" s="22" t="n"/>
      <c r="H19" s="22" t="n"/>
      <c r="I19" s="22" t="n"/>
      <c r="J19" s="22" t="n"/>
      <c r="K19" s="25" t="n"/>
      <c r="L19" s="22" t="n"/>
      <c r="M19" s="24" t="n"/>
      <c r="N19" s="22" t="n"/>
      <c r="O19" s="19">
        <f>IFERROR(IF(A19="","",IF(L19="No","No Follow-Up",IF(P19&lt;&gt;"","Completed",IF(M19="","Open",IF(M19&lt;TODAY(),"Overdue",IF(M19&lt;=TODAY()+Dashboard!$B$8,"Due Soon","Open")))))),"Check Entry")</f>
        <v/>
      </c>
      <c r="P19" s="24" t="n"/>
      <c r="Q19" s="22" t="n"/>
      <c r="R19" s="22" t="n"/>
      <c r="S19" s="25" t="n"/>
    </row>
    <row r="20">
      <c r="A20" s="22" t="n"/>
      <c r="B20" s="22" t="n"/>
      <c r="C20" s="19">
        <f>IFERROR(IF(B20="","",VLOOKUP(B20,'Vendor Directory'!$A$2:$B$151,2,FALSE)),"")</f>
        <v/>
      </c>
      <c r="D20" s="24" t="n"/>
      <c r="E20" s="27" t="n"/>
      <c r="F20" s="22" t="n"/>
      <c r="G20" s="22" t="n"/>
      <c r="H20" s="22" t="n"/>
      <c r="I20" s="22" t="n"/>
      <c r="J20" s="22" t="n"/>
      <c r="K20" s="25" t="n"/>
      <c r="L20" s="22" t="n"/>
      <c r="M20" s="24" t="n"/>
      <c r="N20" s="22" t="n"/>
      <c r="O20" s="19">
        <f>IFERROR(IF(A20="","",IF(L20="No","No Follow-Up",IF(P20&lt;&gt;"","Completed",IF(M20="","Open",IF(M20&lt;TODAY(),"Overdue",IF(M20&lt;=TODAY()+Dashboard!$B$8,"Due Soon","Open")))))),"Check Entry")</f>
        <v/>
      </c>
      <c r="P20" s="24" t="n"/>
      <c r="Q20" s="22" t="n"/>
      <c r="R20" s="22" t="n"/>
      <c r="S20" s="25" t="n"/>
    </row>
    <row r="21">
      <c r="A21" s="22" t="n"/>
      <c r="B21" s="22" t="n"/>
      <c r="C21" s="19">
        <f>IFERROR(IF(B21="","",VLOOKUP(B21,'Vendor Directory'!$A$2:$B$151,2,FALSE)),"")</f>
        <v/>
      </c>
      <c r="D21" s="24" t="n"/>
      <c r="E21" s="27" t="n"/>
      <c r="F21" s="22" t="n"/>
      <c r="G21" s="22" t="n"/>
      <c r="H21" s="22" t="n"/>
      <c r="I21" s="22" t="n"/>
      <c r="J21" s="22" t="n"/>
      <c r="K21" s="25" t="n"/>
      <c r="L21" s="22" t="n"/>
      <c r="M21" s="24" t="n"/>
      <c r="N21" s="22" t="n"/>
      <c r="O21" s="19">
        <f>IFERROR(IF(A21="","",IF(L21="No","No Follow-Up",IF(P21&lt;&gt;"","Completed",IF(M21="","Open",IF(M21&lt;TODAY(),"Overdue",IF(M21&lt;=TODAY()+Dashboard!$B$8,"Due Soon","Open")))))),"Check Entry")</f>
        <v/>
      </c>
      <c r="P21" s="24" t="n"/>
      <c r="Q21" s="22" t="n"/>
      <c r="R21" s="22" t="n"/>
      <c r="S21" s="25" t="n"/>
    </row>
    <row r="22">
      <c r="A22" s="22" t="n"/>
      <c r="B22" s="22" t="n"/>
      <c r="C22" s="19">
        <f>IFERROR(IF(B22="","",VLOOKUP(B22,'Vendor Directory'!$A$2:$B$151,2,FALSE)),"")</f>
        <v/>
      </c>
      <c r="D22" s="24" t="n"/>
      <c r="E22" s="27" t="n"/>
      <c r="F22" s="22" t="n"/>
      <c r="G22" s="22" t="n"/>
      <c r="H22" s="22" t="n"/>
      <c r="I22" s="22" t="n"/>
      <c r="J22" s="22" t="n"/>
      <c r="K22" s="25" t="n"/>
      <c r="L22" s="22" t="n"/>
      <c r="M22" s="24" t="n"/>
      <c r="N22" s="22" t="n"/>
      <c r="O22" s="19">
        <f>IFERROR(IF(A22="","",IF(L22="No","No Follow-Up",IF(P22&lt;&gt;"","Completed",IF(M22="","Open",IF(M22&lt;TODAY(),"Overdue",IF(M22&lt;=TODAY()+Dashboard!$B$8,"Due Soon","Open")))))),"Check Entry")</f>
        <v/>
      </c>
      <c r="P22" s="24" t="n"/>
      <c r="Q22" s="22" t="n"/>
      <c r="R22" s="22" t="n"/>
      <c r="S22" s="25" t="n"/>
    </row>
    <row r="23">
      <c r="A23" s="22" t="n"/>
      <c r="B23" s="22" t="n"/>
      <c r="C23" s="19">
        <f>IFERROR(IF(B23="","",VLOOKUP(B23,'Vendor Directory'!$A$2:$B$151,2,FALSE)),"")</f>
        <v/>
      </c>
      <c r="D23" s="24" t="n"/>
      <c r="E23" s="27" t="n"/>
      <c r="F23" s="22" t="n"/>
      <c r="G23" s="22" t="n"/>
      <c r="H23" s="22" t="n"/>
      <c r="I23" s="22" t="n"/>
      <c r="J23" s="22" t="n"/>
      <c r="K23" s="25" t="n"/>
      <c r="L23" s="22" t="n"/>
      <c r="M23" s="24" t="n"/>
      <c r="N23" s="22" t="n"/>
      <c r="O23" s="19">
        <f>IFERROR(IF(A23="","",IF(L23="No","No Follow-Up",IF(P23&lt;&gt;"","Completed",IF(M23="","Open",IF(M23&lt;TODAY(),"Overdue",IF(M23&lt;=TODAY()+Dashboard!$B$8,"Due Soon","Open")))))),"Check Entry")</f>
        <v/>
      </c>
      <c r="P23" s="24" t="n"/>
      <c r="Q23" s="22" t="n"/>
      <c r="R23" s="22" t="n"/>
      <c r="S23" s="25" t="n"/>
    </row>
    <row r="24">
      <c r="A24" s="22" t="n"/>
      <c r="B24" s="22" t="n"/>
      <c r="C24" s="19">
        <f>IFERROR(IF(B24="","",VLOOKUP(B24,'Vendor Directory'!$A$2:$B$151,2,FALSE)),"")</f>
        <v/>
      </c>
      <c r="D24" s="24" t="n"/>
      <c r="E24" s="27" t="n"/>
      <c r="F24" s="22" t="n"/>
      <c r="G24" s="22" t="n"/>
      <c r="H24" s="22" t="n"/>
      <c r="I24" s="22" t="n"/>
      <c r="J24" s="22" t="n"/>
      <c r="K24" s="25" t="n"/>
      <c r="L24" s="22" t="n"/>
      <c r="M24" s="24" t="n"/>
      <c r="N24" s="22" t="n"/>
      <c r="O24" s="19">
        <f>IFERROR(IF(A24="","",IF(L24="No","No Follow-Up",IF(P24&lt;&gt;"","Completed",IF(M24="","Open",IF(M24&lt;TODAY(),"Overdue",IF(M24&lt;=TODAY()+Dashboard!$B$8,"Due Soon","Open")))))),"Check Entry")</f>
        <v/>
      </c>
      <c r="P24" s="24" t="n"/>
      <c r="Q24" s="22" t="n"/>
      <c r="R24" s="22" t="n"/>
      <c r="S24" s="25" t="n"/>
    </row>
    <row r="25">
      <c r="A25" s="22" t="n"/>
      <c r="B25" s="22" t="n"/>
      <c r="C25" s="19">
        <f>IFERROR(IF(B25="","",VLOOKUP(B25,'Vendor Directory'!$A$2:$B$151,2,FALSE)),"")</f>
        <v/>
      </c>
      <c r="D25" s="24" t="n"/>
      <c r="E25" s="27" t="n"/>
      <c r="F25" s="22" t="n"/>
      <c r="G25" s="22" t="n"/>
      <c r="H25" s="22" t="n"/>
      <c r="I25" s="22" t="n"/>
      <c r="J25" s="22" t="n"/>
      <c r="K25" s="25" t="n"/>
      <c r="L25" s="22" t="n"/>
      <c r="M25" s="24" t="n"/>
      <c r="N25" s="22" t="n"/>
      <c r="O25" s="19">
        <f>IFERROR(IF(A25="","",IF(L25="No","No Follow-Up",IF(P25&lt;&gt;"","Completed",IF(M25="","Open",IF(M25&lt;TODAY(),"Overdue",IF(M25&lt;=TODAY()+Dashboard!$B$8,"Due Soon","Open")))))),"Check Entry")</f>
        <v/>
      </c>
      <c r="P25" s="24" t="n"/>
      <c r="Q25" s="22" t="n"/>
      <c r="R25" s="22" t="n"/>
      <c r="S25" s="25" t="n"/>
    </row>
    <row r="26">
      <c r="A26" s="22" t="n"/>
      <c r="B26" s="22" t="n"/>
      <c r="C26" s="19">
        <f>IFERROR(IF(B26="","",VLOOKUP(B26,'Vendor Directory'!$A$2:$B$151,2,FALSE)),"")</f>
        <v/>
      </c>
      <c r="D26" s="24" t="n"/>
      <c r="E26" s="27" t="n"/>
      <c r="F26" s="22" t="n"/>
      <c r="G26" s="22" t="n"/>
      <c r="H26" s="22" t="n"/>
      <c r="I26" s="22" t="n"/>
      <c r="J26" s="22" t="n"/>
      <c r="K26" s="25" t="n"/>
      <c r="L26" s="22" t="n"/>
      <c r="M26" s="24" t="n"/>
      <c r="N26" s="22" t="n"/>
      <c r="O26" s="19">
        <f>IFERROR(IF(A26="","",IF(L26="No","No Follow-Up",IF(P26&lt;&gt;"","Completed",IF(M26="","Open",IF(M26&lt;TODAY(),"Overdue",IF(M26&lt;=TODAY()+Dashboard!$B$8,"Due Soon","Open")))))),"Check Entry")</f>
        <v/>
      </c>
      <c r="P26" s="24" t="n"/>
      <c r="Q26" s="22" t="n"/>
      <c r="R26" s="22" t="n"/>
      <c r="S26" s="25" t="n"/>
    </row>
    <row r="27">
      <c r="A27" s="22" t="n"/>
      <c r="B27" s="22" t="n"/>
      <c r="C27" s="19">
        <f>IFERROR(IF(B27="","",VLOOKUP(B27,'Vendor Directory'!$A$2:$B$151,2,FALSE)),"")</f>
        <v/>
      </c>
      <c r="D27" s="24" t="n"/>
      <c r="E27" s="27" t="n"/>
      <c r="F27" s="22" t="n"/>
      <c r="G27" s="22" t="n"/>
      <c r="H27" s="22" t="n"/>
      <c r="I27" s="22" t="n"/>
      <c r="J27" s="22" t="n"/>
      <c r="K27" s="25" t="n"/>
      <c r="L27" s="22" t="n"/>
      <c r="M27" s="24" t="n"/>
      <c r="N27" s="22" t="n"/>
      <c r="O27" s="19">
        <f>IFERROR(IF(A27="","",IF(L27="No","No Follow-Up",IF(P27&lt;&gt;"","Completed",IF(M27="","Open",IF(M27&lt;TODAY(),"Overdue",IF(M27&lt;=TODAY()+Dashboard!$B$8,"Due Soon","Open")))))),"Check Entry")</f>
        <v/>
      </c>
      <c r="P27" s="24" t="n"/>
      <c r="Q27" s="22" t="n"/>
      <c r="R27" s="22" t="n"/>
      <c r="S27" s="25" t="n"/>
    </row>
    <row r="28">
      <c r="A28" s="22" t="n"/>
      <c r="B28" s="22" t="n"/>
      <c r="C28" s="19">
        <f>IFERROR(IF(B28="","",VLOOKUP(B28,'Vendor Directory'!$A$2:$B$151,2,FALSE)),"")</f>
        <v/>
      </c>
      <c r="D28" s="24" t="n"/>
      <c r="E28" s="27" t="n"/>
      <c r="F28" s="22" t="n"/>
      <c r="G28" s="22" t="n"/>
      <c r="H28" s="22" t="n"/>
      <c r="I28" s="22" t="n"/>
      <c r="J28" s="22" t="n"/>
      <c r="K28" s="25" t="n"/>
      <c r="L28" s="22" t="n"/>
      <c r="M28" s="24" t="n"/>
      <c r="N28" s="22" t="n"/>
      <c r="O28" s="19">
        <f>IFERROR(IF(A28="","",IF(L28="No","No Follow-Up",IF(P28&lt;&gt;"","Completed",IF(M28="","Open",IF(M28&lt;TODAY(),"Overdue",IF(M28&lt;=TODAY()+Dashboard!$B$8,"Due Soon","Open")))))),"Check Entry")</f>
        <v/>
      </c>
      <c r="P28" s="24" t="n"/>
      <c r="Q28" s="22" t="n"/>
      <c r="R28" s="22" t="n"/>
      <c r="S28" s="25" t="n"/>
    </row>
    <row r="29">
      <c r="A29" s="22" t="n"/>
      <c r="B29" s="22" t="n"/>
      <c r="C29" s="19">
        <f>IFERROR(IF(B29="","",VLOOKUP(B29,'Vendor Directory'!$A$2:$B$151,2,FALSE)),"")</f>
        <v/>
      </c>
      <c r="D29" s="24" t="n"/>
      <c r="E29" s="27" t="n"/>
      <c r="F29" s="22" t="n"/>
      <c r="G29" s="22" t="n"/>
      <c r="H29" s="22" t="n"/>
      <c r="I29" s="22" t="n"/>
      <c r="J29" s="22" t="n"/>
      <c r="K29" s="25" t="n"/>
      <c r="L29" s="22" t="n"/>
      <c r="M29" s="24" t="n"/>
      <c r="N29" s="22" t="n"/>
      <c r="O29" s="19">
        <f>IFERROR(IF(A29="","",IF(L29="No","No Follow-Up",IF(P29&lt;&gt;"","Completed",IF(M29="","Open",IF(M29&lt;TODAY(),"Overdue",IF(M29&lt;=TODAY()+Dashboard!$B$8,"Due Soon","Open")))))),"Check Entry")</f>
        <v/>
      </c>
      <c r="P29" s="24" t="n"/>
      <c r="Q29" s="22" t="n"/>
      <c r="R29" s="22" t="n"/>
      <c r="S29" s="25" t="n"/>
    </row>
    <row r="30">
      <c r="A30" s="22" t="n"/>
      <c r="B30" s="22" t="n"/>
      <c r="C30" s="19">
        <f>IFERROR(IF(B30="","",VLOOKUP(B30,'Vendor Directory'!$A$2:$B$151,2,FALSE)),"")</f>
        <v/>
      </c>
      <c r="D30" s="24" t="n"/>
      <c r="E30" s="27" t="n"/>
      <c r="F30" s="22" t="n"/>
      <c r="G30" s="22" t="n"/>
      <c r="H30" s="22" t="n"/>
      <c r="I30" s="22" t="n"/>
      <c r="J30" s="22" t="n"/>
      <c r="K30" s="25" t="n"/>
      <c r="L30" s="22" t="n"/>
      <c r="M30" s="24" t="n"/>
      <c r="N30" s="22" t="n"/>
      <c r="O30" s="19">
        <f>IFERROR(IF(A30="","",IF(L30="No","No Follow-Up",IF(P30&lt;&gt;"","Completed",IF(M30="","Open",IF(M30&lt;TODAY(),"Overdue",IF(M30&lt;=TODAY()+Dashboard!$B$8,"Due Soon","Open")))))),"Check Entry")</f>
        <v/>
      </c>
      <c r="P30" s="24" t="n"/>
      <c r="Q30" s="22" t="n"/>
      <c r="R30" s="22" t="n"/>
      <c r="S30" s="25" t="n"/>
    </row>
    <row r="31">
      <c r="A31" s="22" t="n"/>
      <c r="B31" s="22" t="n"/>
      <c r="C31" s="19">
        <f>IFERROR(IF(B31="","",VLOOKUP(B31,'Vendor Directory'!$A$2:$B$151,2,FALSE)),"")</f>
        <v/>
      </c>
      <c r="D31" s="24" t="n"/>
      <c r="E31" s="27" t="n"/>
      <c r="F31" s="22" t="n"/>
      <c r="G31" s="22" t="n"/>
      <c r="H31" s="22" t="n"/>
      <c r="I31" s="22" t="n"/>
      <c r="J31" s="22" t="n"/>
      <c r="K31" s="25" t="n"/>
      <c r="L31" s="22" t="n"/>
      <c r="M31" s="24" t="n"/>
      <c r="N31" s="22" t="n"/>
      <c r="O31" s="19">
        <f>IFERROR(IF(A31="","",IF(L31="No","No Follow-Up",IF(P31&lt;&gt;"","Completed",IF(M31="","Open",IF(M31&lt;TODAY(),"Overdue",IF(M31&lt;=TODAY()+Dashboard!$B$8,"Due Soon","Open")))))),"Check Entry")</f>
        <v/>
      </c>
      <c r="P31" s="24" t="n"/>
      <c r="Q31" s="22" t="n"/>
      <c r="R31" s="22" t="n"/>
      <c r="S31" s="25" t="n"/>
    </row>
    <row r="32">
      <c r="A32" s="22" t="n"/>
      <c r="B32" s="22" t="n"/>
      <c r="C32" s="19">
        <f>IFERROR(IF(B32="","",VLOOKUP(B32,'Vendor Directory'!$A$2:$B$151,2,FALSE)),"")</f>
        <v/>
      </c>
      <c r="D32" s="24" t="n"/>
      <c r="E32" s="27" t="n"/>
      <c r="F32" s="22" t="n"/>
      <c r="G32" s="22" t="n"/>
      <c r="H32" s="22" t="n"/>
      <c r="I32" s="22" t="n"/>
      <c r="J32" s="22" t="n"/>
      <c r="K32" s="25" t="n"/>
      <c r="L32" s="22" t="n"/>
      <c r="M32" s="24" t="n"/>
      <c r="N32" s="22" t="n"/>
      <c r="O32" s="19">
        <f>IFERROR(IF(A32="","",IF(L32="No","No Follow-Up",IF(P32&lt;&gt;"","Completed",IF(M32="","Open",IF(M32&lt;TODAY(),"Overdue",IF(M32&lt;=TODAY()+Dashboard!$B$8,"Due Soon","Open")))))),"Check Entry")</f>
        <v/>
      </c>
      <c r="P32" s="24" t="n"/>
      <c r="Q32" s="22" t="n"/>
      <c r="R32" s="22" t="n"/>
      <c r="S32" s="25" t="n"/>
    </row>
    <row r="33">
      <c r="A33" s="22" t="n"/>
      <c r="B33" s="22" t="n"/>
      <c r="C33" s="19">
        <f>IFERROR(IF(B33="","",VLOOKUP(B33,'Vendor Directory'!$A$2:$B$151,2,FALSE)),"")</f>
        <v/>
      </c>
      <c r="D33" s="24" t="n"/>
      <c r="E33" s="27" t="n"/>
      <c r="F33" s="22" t="n"/>
      <c r="G33" s="22" t="n"/>
      <c r="H33" s="22" t="n"/>
      <c r="I33" s="22" t="n"/>
      <c r="J33" s="22" t="n"/>
      <c r="K33" s="25" t="n"/>
      <c r="L33" s="22" t="n"/>
      <c r="M33" s="24" t="n"/>
      <c r="N33" s="22" t="n"/>
      <c r="O33" s="19">
        <f>IFERROR(IF(A33="","",IF(L33="No","No Follow-Up",IF(P33&lt;&gt;"","Completed",IF(M33="","Open",IF(M33&lt;TODAY(),"Overdue",IF(M33&lt;=TODAY()+Dashboard!$B$8,"Due Soon","Open")))))),"Check Entry")</f>
        <v/>
      </c>
      <c r="P33" s="24" t="n"/>
      <c r="Q33" s="22" t="n"/>
      <c r="R33" s="22" t="n"/>
      <c r="S33" s="25" t="n"/>
    </row>
    <row r="34">
      <c r="A34" s="22" t="n"/>
      <c r="B34" s="22" t="n"/>
      <c r="C34" s="19">
        <f>IFERROR(IF(B34="","",VLOOKUP(B34,'Vendor Directory'!$A$2:$B$151,2,FALSE)),"")</f>
        <v/>
      </c>
      <c r="D34" s="24" t="n"/>
      <c r="E34" s="27" t="n"/>
      <c r="F34" s="22" t="n"/>
      <c r="G34" s="22" t="n"/>
      <c r="H34" s="22" t="n"/>
      <c r="I34" s="22" t="n"/>
      <c r="J34" s="22" t="n"/>
      <c r="K34" s="25" t="n"/>
      <c r="L34" s="22" t="n"/>
      <c r="M34" s="24" t="n"/>
      <c r="N34" s="22" t="n"/>
      <c r="O34" s="19">
        <f>IFERROR(IF(A34="","",IF(L34="No","No Follow-Up",IF(P34&lt;&gt;"","Completed",IF(M34="","Open",IF(M34&lt;TODAY(),"Overdue",IF(M34&lt;=TODAY()+Dashboard!$B$8,"Due Soon","Open")))))),"Check Entry")</f>
        <v/>
      </c>
      <c r="P34" s="24" t="n"/>
      <c r="Q34" s="22" t="n"/>
      <c r="R34" s="22" t="n"/>
      <c r="S34" s="25" t="n"/>
    </row>
    <row r="35">
      <c r="A35" s="22" t="n"/>
      <c r="B35" s="22" t="n"/>
      <c r="C35" s="19">
        <f>IFERROR(IF(B35="","",VLOOKUP(B35,'Vendor Directory'!$A$2:$B$151,2,FALSE)),"")</f>
        <v/>
      </c>
      <c r="D35" s="24" t="n"/>
      <c r="E35" s="27" t="n"/>
      <c r="F35" s="22" t="n"/>
      <c r="G35" s="22" t="n"/>
      <c r="H35" s="22" t="n"/>
      <c r="I35" s="22" t="n"/>
      <c r="J35" s="22" t="n"/>
      <c r="K35" s="25" t="n"/>
      <c r="L35" s="22" t="n"/>
      <c r="M35" s="24" t="n"/>
      <c r="N35" s="22" t="n"/>
      <c r="O35" s="19">
        <f>IFERROR(IF(A35="","",IF(L35="No","No Follow-Up",IF(P35&lt;&gt;"","Completed",IF(M35="","Open",IF(M35&lt;TODAY(),"Overdue",IF(M35&lt;=TODAY()+Dashboard!$B$8,"Due Soon","Open")))))),"Check Entry")</f>
        <v/>
      </c>
      <c r="P35" s="24" t="n"/>
      <c r="Q35" s="22" t="n"/>
      <c r="R35" s="22" t="n"/>
      <c r="S35" s="25" t="n"/>
    </row>
    <row r="36">
      <c r="A36" s="22" t="n"/>
      <c r="B36" s="22" t="n"/>
      <c r="C36" s="19">
        <f>IFERROR(IF(B36="","",VLOOKUP(B36,'Vendor Directory'!$A$2:$B$151,2,FALSE)),"")</f>
        <v/>
      </c>
      <c r="D36" s="24" t="n"/>
      <c r="E36" s="27" t="n"/>
      <c r="F36" s="22" t="n"/>
      <c r="G36" s="22" t="n"/>
      <c r="H36" s="22" t="n"/>
      <c r="I36" s="22" t="n"/>
      <c r="J36" s="22" t="n"/>
      <c r="K36" s="25" t="n"/>
      <c r="L36" s="22" t="n"/>
      <c r="M36" s="24" t="n"/>
      <c r="N36" s="22" t="n"/>
      <c r="O36" s="19">
        <f>IFERROR(IF(A36="","",IF(L36="No","No Follow-Up",IF(P36&lt;&gt;"","Completed",IF(M36="","Open",IF(M36&lt;TODAY(),"Overdue",IF(M36&lt;=TODAY()+Dashboard!$B$8,"Due Soon","Open")))))),"Check Entry")</f>
        <v/>
      </c>
      <c r="P36" s="24" t="n"/>
      <c r="Q36" s="22" t="n"/>
      <c r="R36" s="22" t="n"/>
      <c r="S36" s="25" t="n"/>
    </row>
    <row r="37">
      <c r="A37" s="22" t="n"/>
      <c r="B37" s="22" t="n"/>
      <c r="C37" s="19">
        <f>IFERROR(IF(B37="","",VLOOKUP(B37,'Vendor Directory'!$A$2:$B$151,2,FALSE)),"")</f>
        <v/>
      </c>
      <c r="D37" s="24" t="n"/>
      <c r="E37" s="27" t="n"/>
      <c r="F37" s="22" t="n"/>
      <c r="G37" s="22" t="n"/>
      <c r="H37" s="22" t="n"/>
      <c r="I37" s="22" t="n"/>
      <c r="J37" s="22" t="n"/>
      <c r="K37" s="25" t="n"/>
      <c r="L37" s="22" t="n"/>
      <c r="M37" s="24" t="n"/>
      <c r="N37" s="22" t="n"/>
      <c r="O37" s="19">
        <f>IFERROR(IF(A37="","",IF(L37="No","No Follow-Up",IF(P37&lt;&gt;"","Completed",IF(M37="","Open",IF(M37&lt;TODAY(),"Overdue",IF(M37&lt;=TODAY()+Dashboard!$B$8,"Due Soon","Open")))))),"Check Entry")</f>
        <v/>
      </c>
      <c r="P37" s="24" t="n"/>
      <c r="Q37" s="22" t="n"/>
      <c r="R37" s="22" t="n"/>
      <c r="S37" s="25" t="n"/>
    </row>
    <row r="38">
      <c r="A38" s="22" t="n"/>
      <c r="B38" s="22" t="n"/>
      <c r="C38" s="19">
        <f>IFERROR(IF(B38="","",VLOOKUP(B38,'Vendor Directory'!$A$2:$B$151,2,FALSE)),"")</f>
        <v/>
      </c>
      <c r="D38" s="24" t="n"/>
      <c r="E38" s="27" t="n"/>
      <c r="F38" s="22" t="n"/>
      <c r="G38" s="22" t="n"/>
      <c r="H38" s="22" t="n"/>
      <c r="I38" s="22" t="n"/>
      <c r="J38" s="22" t="n"/>
      <c r="K38" s="25" t="n"/>
      <c r="L38" s="22" t="n"/>
      <c r="M38" s="24" t="n"/>
      <c r="N38" s="22" t="n"/>
      <c r="O38" s="19">
        <f>IFERROR(IF(A38="","",IF(L38="No","No Follow-Up",IF(P38&lt;&gt;"","Completed",IF(M38="","Open",IF(M38&lt;TODAY(),"Overdue",IF(M38&lt;=TODAY()+Dashboard!$B$8,"Due Soon","Open")))))),"Check Entry")</f>
        <v/>
      </c>
      <c r="P38" s="24" t="n"/>
      <c r="Q38" s="22" t="n"/>
      <c r="R38" s="22" t="n"/>
      <c r="S38" s="25" t="n"/>
    </row>
    <row r="39">
      <c r="A39" s="22" t="n"/>
      <c r="B39" s="22" t="n"/>
      <c r="C39" s="19">
        <f>IFERROR(IF(B39="","",VLOOKUP(B39,'Vendor Directory'!$A$2:$B$151,2,FALSE)),"")</f>
        <v/>
      </c>
      <c r="D39" s="24" t="n"/>
      <c r="E39" s="27" t="n"/>
      <c r="F39" s="22" t="n"/>
      <c r="G39" s="22" t="n"/>
      <c r="H39" s="22" t="n"/>
      <c r="I39" s="22" t="n"/>
      <c r="J39" s="22" t="n"/>
      <c r="K39" s="25" t="n"/>
      <c r="L39" s="22" t="n"/>
      <c r="M39" s="24" t="n"/>
      <c r="N39" s="22" t="n"/>
      <c r="O39" s="19">
        <f>IFERROR(IF(A39="","",IF(L39="No","No Follow-Up",IF(P39&lt;&gt;"","Completed",IF(M39="","Open",IF(M39&lt;TODAY(),"Overdue",IF(M39&lt;=TODAY()+Dashboard!$B$8,"Due Soon","Open")))))),"Check Entry")</f>
        <v/>
      </c>
      <c r="P39" s="24" t="n"/>
      <c r="Q39" s="22" t="n"/>
      <c r="R39" s="22" t="n"/>
      <c r="S39" s="25" t="n"/>
    </row>
    <row r="40">
      <c r="A40" s="22" t="n"/>
      <c r="B40" s="22" t="n"/>
      <c r="C40" s="19">
        <f>IFERROR(IF(B40="","",VLOOKUP(B40,'Vendor Directory'!$A$2:$B$151,2,FALSE)),"")</f>
        <v/>
      </c>
      <c r="D40" s="24" t="n"/>
      <c r="E40" s="27" t="n"/>
      <c r="F40" s="22" t="n"/>
      <c r="G40" s="22" t="n"/>
      <c r="H40" s="22" t="n"/>
      <c r="I40" s="22" t="n"/>
      <c r="J40" s="22" t="n"/>
      <c r="K40" s="25" t="n"/>
      <c r="L40" s="22" t="n"/>
      <c r="M40" s="24" t="n"/>
      <c r="N40" s="22" t="n"/>
      <c r="O40" s="19">
        <f>IFERROR(IF(A40="","",IF(L40="No","No Follow-Up",IF(P40&lt;&gt;"","Completed",IF(M40="","Open",IF(M40&lt;TODAY(),"Overdue",IF(M40&lt;=TODAY()+Dashboard!$B$8,"Due Soon","Open")))))),"Check Entry")</f>
        <v/>
      </c>
      <c r="P40" s="24" t="n"/>
      <c r="Q40" s="22" t="n"/>
      <c r="R40" s="22" t="n"/>
      <c r="S40" s="25" t="n"/>
    </row>
    <row r="41">
      <c r="A41" s="22" t="n"/>
      <c r="B41" s="22" t="n"/>
      <c r="C41" s="19">
        <f>IFERROR(IF(B41="","",VLOOKUP(B41,'Vendor Directory'!$A$2:$B$151,2,FALSE)),"")</f>
        <v/>
      </c>
      <c r="D41" s="24" t="n"/>
      <c r="E41" s="27" t="n"/>
      <c r="F41" s="22" t="n"/>
      <c r="G41" s="22" t="n"/>
      <c r="H41" s="22" t="n"/>
      <c r="I41" s="22" t="n"/>
      <c r="J41" s="22" t="n"/>
      <c r="K41" s="25" t="n"/>
      <c r="L41" s="22" t="n"/>
      <c r="M41" s="24" t="n"/>
      <c r="N41" s="22" t="n"/>
      <c r="O41" s="19">
        <f>IFERROR(IF(A41="","",IF(L41="No","No Follow-Up",IF(P41&lt;&gt;"","Completed",IF(M41="","Open",IF(M41&lt;TODAY(),"Overdue",IF(M41&lt;=TODAY()+Dashboard!$B$8,"Due Soon","Open")))))),"Check Entry")</f>
        <v/>
      </c>
      <c r="P41" s="24" t="n"/>
      <c r="Q41" s="22" t="n"/>
      <c r="R41" s="22" t="n"/>
      <c r="S41" s="25" t="n"/>
    </row>
    <row r="42">
      <c r="A42" s="22" t="n"/>
      <c r="B42" s="22" t="n"/>
      <c r="C42" s="19">
        <f>IFERROR(IF(B42="","",VLOOKUP(B42,'Vendor Directory'!$A$2:$B$151,2,FALSE)),"")</f>
        <v/>
      </c>
      <c r="D42" s="24" t="n"/>
      <c r="E42" s="27" t="n"/>
      <c r="F42" s="22" t="n"/>
      <c r="G42" s="22" t="n"/>
      <c r="H42" s="22" t="n"/>
      <c r="I42" s="22" t="n"/>
      <c r="J42" s="22" t="n"/>
      <c r="K42" s="25" t="n"/>
      <c r="L42" s="22" t="n"/>
      <c r="M42" s="24" t="n"/>
      <c r="N42" s="22" t="n"/>
      <c r="O42" s="19">
        <f>IFERROR(IF(A42="","",IF(L42="No","No Follow-Up",IF(P42&lt;&gt;"","Completed",IF(M42="","Open",IF(M42&lt;TODAY(),"Overdue",IF(M42&lt;=TODAY()+Dashboard!$B$8,"Due Soon","Open")))))),"Check Entry")</f>
        <v/>
      </c>
      <c r="P42" s="24" t="n"/>
      <c r="Q42" s="22" t="n"/>
      <c r="R42" s="22" t="n"/>
      <c r="S42" s="25" t="n"/>
    </row>
    <row r="43">
      <c r="A43" s="22" t="n"/>
      <c r="B43" s="22" t="n"/>
      <c r="C43" s="19">
        <f>IFERROR(IF(B43="","",VLOOKUP(B43,'Vendor Directory'!$A$2:$B$151,2,FALSE)),"")</f>
        <v/>
      </c>
      <c r="D43" s="24" t="n"/>
      <c r="E43" s="27" t="n"/>
      <c r="F43" s="22" t="n"/>
      <c r="G43" s="22" t="n"/>
      <c r="H43" s="22" t="n"/>
      <c r="I43" s="22" t="n"/>
      <c r="J43" s="22" t="n"/>
      <c r="K43" s="25" t="n"/>
      <c r="L43" s="22" t="n"/>
      <c r="M43" s="24" t="n"/>
      <c r="N43" s="22" t="n"/>
      <c r="O43" s="19">
        <f>IFERROR(IF(A43="","",IF(L43="No","No Follow-Up",IF(P43&lt;&gt;"","Completed",IF(M43="","Open",IF(M43&lt;TODAY(),"Overdue",IF(M43&lt;=TODAY()+Dashboard!$B$8,"Due Soon","Open")))))),"Check Entry")</f>
        <v/>
      </c>
      <c r="P43" s="24" t="n"/>
      <c r="Q43" s="22" t="n"/>
      <c r="R43" s="22" t="n"/>
      <c r="S43" s="25" t="n"/>
    </row>
    <row r="44">
      <c r="A44" s="22" t="n"/>
      <c r="B44" s="22" t="n"/>
      <c r="C44" s="19">
        <f>IFERROR(IF(B44="","",VLOOKUP(B44,'Vendor Directory'!$A$2:$B$151,2,FALSE)),"")</f>
        <v/>
      </c>
      <c r="D44" s="24" t="n"/>
      <c r="E44" s="27" t="n"/>
      <c r="F44" s="22" t="n"/>
      <c r="G44" s="22" t="n"/>
      <c r="H44" s="22" t="n"/>
      <c r="I44" s="22" t="n"/>
      <c r="J44" s="22" t="n"/>
      <c r="K44" s="25" t="n"/>
      <c r="L44" s="22" t="n"/>
      <c r="M44" s="24" t="n"/>
      <c r="N44" s="22" t="n"/>
      <c r="O44" s="19">
        <f>IFERROR(IF(A44="","",IF(L44="No","No Follow-Up",IF(P44&lt;&gt;"","Completed",IF(M44="","Open",IF(M44&lt;TODAY(),"Overdue",IF(M44&lt;=TODAY()+Dashboard!$B$8,"Due Soon","Open")))))),"Check Entry")</f>
        <v/>
      </c>
      <c r="P44" s="24" t="n"/>
      <c r="Q44" s="22" t="n"/>
      <c r="R44" s="22" t="n"/>
      <c r="S44" s="25" t="n"/>
    </row>
    <row r="45">
      <c r="A45" s="22" t="n"/>
      <c r="B45" s="22" t="n"/>
      <c r="C45" s="19">
        <f>IFERROR(IF(B45="","",VLOOKUP(B45,'Vendor Directory'!$A$2:$B$151,2,FALSE)),"")</f>
        <v/>
      </c>
      <c r="D45" s="24" t="n"/>
      <c r="E45" s="27" t="n"/>
      <c r="F45" s="22" t="n"/>
      <c r="G45" s="22" t="n"/>
      <c r="H45" s="22" t="n"/>
      <c r="I45" s="22" t="n"/>
      <c r="J45" s="22" t="n"/>
      <c r="K45" s="25" t="n"/>
      <c r="L45" s="22" t="n"/>
      <c r="M45" s="24" t="n"/>
      <c r="N45" s="22" t="n"/>
      <c r="O45" s="19">
        <f>IFERROR(IF(A45="","",IF(L45="No","No Follow-Up",IF(P45&lt;&gt;"","Completed",IF(M45="","Open",IF(M45&lt;TODAY(),"Overdue",IF(M45&lt;=TODAY()+Dashboard!$B$8,"Due Soon","Open")))))),"Check Entry")</f>
        <v/>
      </c>
      <c r="P45" s="24" t="n"/>
      <c r="Q45" s="22" t="n"/>
      <c r="R45" s="22" t="n"/>
      <c r="S45" s="25" t="n"/>
    </row>
    <row r="46">
      <c r="A46" s="22" t="n"/>
      <c r="B46" s="22" t="n"/>
      <c r="C46" s="19">
        <f>IFERROR(IF(B46="","",VLOOKUP(B46,'Vendor Directory'!$A$2:$B$151,2,FALSE)),"")</f>
        <v/>
      </c>
      <c r="D46" s="24" t="n"/>
      <c r="E46" s="27" t="n"/>
      <c r="F46" s="22" t="n"/>
      <c r="G46" s="22" t="n"/>
      <c r="H46" s="22" t="n"/>
      <c r="I46" s="22" t="n"/>
      <c r="J46" s="22" t="n"/>
      <c r="K46" s="25" t="n"/>
      <c r="L46" s="22" t="n"/>
      <c r="M46" s="24" t="n"/>
      <c r="N46" s="22" t="n"/>
      <c r="O46" s="19">
        <f>IFERROR(IF(A46="","",IF(L46="No","No Follow-Up",IF(P46&lt;&gt;"","Completed",IF(M46="","Open",IF(M46&lt;TODAY(),"Overdue",IF(M46&lt;=TODAY()+Dashboard!$B$8,"Due Soon","Open")))))),"Check Entry")</f>
        <v/>
      </c>
      <c r="P46" s="24" t="n"/>
      <c r="Q46" s="22" t="n"/>
      <c r="R46" s="22" t="n"/>
      <c r="S46" s="25" t="n"/>
    </row>
    <row r="47">
      <c r="A47" s="22" t="n"/>
      <c r="B47" s="22" t="n"/>
      <c r="C47" s="19">
        <f>IFERROR(IF(B47="","",VLOOKUP(B47,'Vendor Directory'!$A$2:$B$151,2,FALSE)),"")</f>
        <v/>
      </c>
      <c r="D47" s="24" t="n"/>
      <c r="E47" s="27" t="n"/>
      <c r="F47" s="22" t="n"/>
      <c r="G47" s="22" t="n"/>
      <c r="H47" s="22" t="n"/>
      <c r="I47" s="22" t="n"/>
      <c r="J47" s="22" t="n"/>
      <c r="K47" s="25" t="n"/>
      <c r="L47" s="22" t="n"/>
      <c r="M47" s="24" t="n"/>
      <c r="N47" s="22" t="n"/>
      <c r="O47" s="19">
        <f>IFERROR(IF(A47="","",IF(L47="No","No Follow-Up",IF(P47&lt;&gt;"","Completed",IF(M47="","Open",IF(M47&lt;TODAY(),"Overdue",IF(M47&lt;=TODAY()+Dashboard!$B$8,"Due Soon","Open")))))),"Check Entry")</f>
        <v/>
      </c>
      <c r="P47" s="24" t="n"/>
      <c r="Q47" s="22" t="n"/>
      <c r="R47" s="22" t="n"/>
      <c r="S47" s="25" t="n"/>
    </row>
    <row r="48">
      <c r="A48" s="22" t="n"/>
      <c r="B48" s="22" t="n"/>
      <c r="C48" s="19">
        <f>IFERROR(IF(B48="","",VLOOKUP(B48,'Vendor Directory'!$A$2:$B$151,2,FALSE)),"")</f>
        <v/>
      </c>
      <c r="D48" s="24" t="n"/>
      <c r="E48" s="27" t="n"/>
      <c r="F48" s="22" t="n"/>
      <c r="G48" s="22" t="n"/>
      <c r="H48" s="22" t="n"/>
      <c r="I48" s="22" t="n"/>
      <c r="J48" s="22" t="n"/>
      <c r="K48" s="25" t="n"/>
      <c r="L48" s="22" t="n"/>
      <c r="M48" s="24" t="n"/>
      <c r="N48" s="22" t="n"/>
      <c r="O48" s="19">
        <f>IFERROR(IF(A48="","",IF(L48="No","No Follow-Up",IF(P48&lt;&gt;"","Completed",IF(M48="","Open",IF(M48&lt;TODAY(),"Overdue",IF(M48&lt;=TODAY()+Dashboard!$B$8,"Due Soon","Open")))))),"Check Entry")</f>
        <v/>
      </c>
      <c r="P48" s="24" t="n"/>
      <c r="Q48" s="22" t="n"/>
      <c r="R48" s="22" t="n"/>
      <c r="S48" s="25" t="n"/>
    </row>
    <row r="49">
      <c r="A49" s="22" t="n"/>
      <c r="B49" s="22" t="n"/>
      <c r="C49" s="19">
        <f>IFERROR(IF(B49="","",VLOOKUP(B49,'Vendor Directory'!$A$2:$B$151,2,FALSE)),"")</f>
        <v/>
      </c>
      <c r="D49" s="24" t="n"/>
      <c r="E49" s="27" t="n"/>
      <c r="F49" s="22" t="n"/>
      <c r="G49" s="22" t="n"/>
      <c r="H49" s="22" t="n"/>
      <c r="I49" s="22" t="n"/>
      <c r="J49" s="22" t="n"/>
      <c r="K49" s="25" t="n"/>
      <c r="L49" s="22" t="n"/>
      <c r="M49" s="24" t="n"/>
      <c r="N49" s="22" t="n"/>
      <c r="O49" s="19">
        <f>IFERROR(IF(A49="","",IF(L49="No","No Follow-Up",IF(P49&lt;&gt;"","Completed",IF(M49="","Open",IF(M49&lt;TODAY(),"Overdue",IF(M49&lt;=TODAY()+Dashboard!$B$8,"Due Soon","Open")))))),"Check Entry")</f>
        <v/>
      </c>
      <c r="P49" s="24" t="n"/>
      <c r="Q49" s="22" t="n"/>
      <c r="R49" s="22" t="n"/>
      <c r="S49" s="25" t="n"/>
    </row>
    <row r="50">
      <c r="A50" s="22" t="n"/>
      <c r="B50" s="22" t="n"/>
      <c r="C50" s="19">
        <f>IFERROR(IF(B50="","",VLOOKUP(B50,'Vendor Directory'!$A$2:$B$151,2,FALSE)),"")</f>
        <v/>
      </c>
      <c r="D50" s="24" t="n"/>
      <c r="E50" s="27" t="n"/>
      <c r="F50" s="22" t="n"/>
      <c r="G50" s="22" t="n"/>
      <c r="H50" s="22" t="n"/>
      <c r="I50" s="22" t="n"/>
      <c r="J50" s="22" t="n"/>
      <c r="K50" s="25" t="n"/>
      <c r="L50" s="22" t="n"/>
      <c r="M50" s="24" t="n"/>
      <c r="N50" s="22" t="n"/>
      <c r="O50" s="19">
        <f>IFERROR(IF(A50="","",IF(L50="No","No Follow-Up",IF(P50&lt;&gt;"","Completed",IF(M50="","Open",IF(M50&lt;TODAY(),"Overdue",IF(M50&lt;=TODAY()+Dashboard!$B$8,"Due Soon","Open")))))),"Check Entry")</f>
        <v/>
      </c>
      <c r="P50" s="24" t="n"/>
      <c r="Q50" s="22" t="n"/>
      <c r="R50" s="22" t="n"/>
      <c r="S50" s="25" t="n"/>
    </row>
    <row r="51">
      <c r="A51" s="22" t="n"/>
      <c r="B51" s="22" t="n"/>
      <c r="C51" s="19">
        <f>IFERROR(IF(B51="","",VLOOKUP(B51,'Vendor Directory'!$A$2:$B$151,2,FALSE)),"")</f>
        <v/>
      </c>
      <c r="D51" s="24" t="n"/>
      <c r="E51" s="27" t="n"/>
      <c r="F51" s="22" t="n"/>
      <c r="G51" s="22" t="n"/>
      <c r="H51" s="22" t="n"/>
      <c r="I51" s="22" t="n"/>
      <c r="J51" s="22" t="n"/>
      <c r="K51" s="25" t="n"/>
      <c r="L51" s="22" t="n"/>
      <c r="M51" s="24" t="n"/>
      <c r="N51" s="22" t="n"/>
      <c r="O51" s="19">
        <f>IFERROR(IF(A51="","",IF(L51="No","No Follow-Up",IF(P51&lt;&gt;"","Completed",IF(M51="","Open",IF(M51&lt;TODAY(),"Overdue",IF(M51&lt;=TODAY()+Dashboard!$B$8,"Due Soon","Open")))))),"Check Entry")</f>
        <v/>
      </c>
      <c r="P51" s="24" t="n"/>
      <c r="Q51" s="22" t="n"/>
      <c r="R51" s="22" t="n"/>
      <c r="S51" s="25" t="n"/>
    </row>
    <row r="52">
      <c r="A52" s="22" t="n"/>
      <c r="B52" s="22" t="n"/>
      <c r="C52" s="19">
        <f>IFERROR(IF(B52="","",VLOOKUP(B52,'Vendor Directory'!$A$2:$B$151,2,FALSE)),"")</f>
        <v/>
      </c>
      <c r="D52" s="24" t="n"/>
      <c r="E52" s="27" t="n"/>
      <c r="F52" s="22" t="n"/>
      <c r="G52" s="22" t="n"/>
      <c r="H52" s="22" t="n"/>
      <c r="I52" s="22" t="n"/>
      <c r="J52" s="22" t="n"/>
      <c r="K52" s="25" t="n"/>
      <c r="L52" s="22" t="n"/>
      <c r="M52" s="24" t="n"/>
      <c r="N52" s="22" t="n"/>
      <c r="O52" s="19">
        <f>IFERROR(IF(A52="","",IF(L52="No","No Follow-Up",IF(P52&lt;&gt;"","Completed",IF(M52="","Open",IF(M52&lt;TODAY(),"Overdue",IF(M52&lt;=TODAY()+Dashboard!$B$8,"Due Soon","Open")))))),"Check Entry")</f>
        <v/>
      </c>
      <c r="P52" s="24" t="n"/>
      <c r="Q52" s="22" t="n"/>
      <c r="R52" s="22" t="n"/>
      <c r="S52" s="25" t="n"/>
    </row>
    <row r="53">
      <c r="A53" s="22" t="n"/>
      <c r="B53" s="22" t="n"/>
      <c r="C53" s="19">
        <f>IFERROR(IF(B53="","",VLOOKUP(B53,'Vendor Directory'!$A$2:$B$151,2,FALSE)),"")</f>
        <v/>
      </c>
      <c r="D53" s="24" t="n"/>
      <c r="E53" s="27" t="n"/>
      <c r="F53" s="22" t="n"/>
      <c r="G53" s="22" t="n"/>
      <c r="H53" s="22" t="n"/>
      <c r="I53" s="22" t="n"/>
      <c r="J53" s="22" t="n"/>
      <c r="K53" s="25" t="n"/>
      <c r="L53" s="22" t="n"/>
      <c r="M53" s="24" t="n"/>
      <c r="N53" s="22" t="n"/>
      <c r="O53" s="19">
        <f>IFERROR(IF(A53="","",IF(L53="No","No Follow-Up",IF(P53&lt;&gt;"","Completed",IF(M53="","Open",IF(M53&lt;TODAY(),"Overdue",IF(M53&lt;=TODAY()+Dashboard!$B$8,"Due Soon","Open")))))),"Check Entry")</f>
        <v/>
      </c>
      <c r="P53" s="24" t="n"/>
      <c r="Q53" s="22" t="n"/>
      <c r="R53" s="22" t="n"/>
      <c r="S53" s="25" t="n"/>
    </row>
    <row r="54">
      <c r="A54" s="22" t="n"/>
      <c r="B54" s="22" t="n"/>
      <c r="C54" s="19">
        <f>IFERROR(IF(B54="","",VLOOKUP(B54,'Vendor Directory'!$A$2:$B$151,2,FALSE)),"")</f>
        <v/>
      </c>
      <c r="D54" s="24" t="n"/>
      <c r="E54" s="27" t="n"/>
      <c r="F54" s="22" t="n"/>
      <c r="G54" s="22" t="n"/>
      <c r="H54" s="22" t="n"/>
      <c r="I54" s="22" t="n"/>
      <c r="J54" s="22" t="n"/>
      <c r="K54" s="25" t="n"/>
      <c r="L54" s="22" t="n"/>
      <c r="M54" s="24" t="n"/>
      <c r="N54" s="22" t="n"/>
      <c r="O54" s="19">
        <f>IFERROR(IF(A54="","",IF(L54="No","No Follow-Up",IF(P54&lt;&gt;"","Completed",IF(M54="","Open",IF(M54&lt;TODAY(),"Overdue",IF(M54&lt;=TODAY()+Dashboard!$B$8,"Due Soon","Open")))))),"Check Entry")</f>
        <v/>
      </c>
      <c r="P54" s="24" t="n"/>
      <c r="Q54" s="22" t="n"/>
      <c r="R54" s="22" t="n"/>
      <c r="S54" s="25" t="n"/>
    </row>
    <row r="55">
      <c r="A55" s="22" t="n"/>
      <c r="B55" s="22" t="n"/>
      <c r="C55" s="19">
        <f>IFERROR(IF(B55="","",VLOOKUP(B55,'Vendor Directory'!$A$2:$B$151,2,FALSE)),"")</f>
        <v/>
      </c>
      <c r="D55" s="24" t="n"/>
      <c r="E55" s="27" t="n"/>
      <c r="F55" s="22" t="n"/>
      <c r="G55" s="22" t="n"/>
      <c r="H55" s="22" t="n"/>
      <c r="I55" s="22" t="n"/>
      <c r="J55" s="22" t="n"/>
      <c r="K55" s="25" t="n"/>
      <c r="L55" s="22" t="n"/>
      <c r="M55" s="24" t="n"/>
      <c r="N55" s="22" t="n"/>
      <c r="O55" s="19">
        <f>IFERROR(IF(A55="","",IF(L55="No","No Follow-Up",IF(P55&lt;&gt;"","Completed",IF(M55="","Open",IF(M55&lt;TODAY(),"Overdue",IF(M55&lt;=TODAY()+Dashboard!$B$8,"Due Soon","Open")))))),"Check Entry")</f>
        <v/>
      </c>
      <c r="P55" s="24" t="n"/>
      <c r="Q55" s="22" t="n"/>
      <c r="R55" s="22" t="n"/>
      <c r="S55" s="25" t="n"/>
    </row>
    <row r="56">
      <c r="A56" s="22" t="n"/>
      <c r="B56" s="22" t="n"/>
      <c r="C56" s="19">
        <f>IFERROR(IF(B56="","",VLOOKUP(B56,'Vendor Directory'!$A$2:$B$151,2,FALSE)),"")</f>
        <v/>
      </c>
      <c r="D56" s="24" t="n"/>
      <c r="E56" s="27" t="n"/>
      <c r="F56" s="22" t="n"/>
      <c r="G56" s="22" t="n"/>
      <c r="H56" s="22" t="n"/>
      <c r="I56" s="22" t="n"/>
      <c r="J56" s="22" t="n"/>
      <c r="K56" s="25" t="n"/>
      <c r="L56" s="22" t="n"/>
      <c r="M56" s="24" t="n"/>
      <c r="N56" s="22" t="n"/>
      <c r="O56" s="19">
        <f>IFERROR(IF(A56="","",IF(L56="No","No Follow-Up",IF(P56&lt;&gt;"","Completed",IF(M56="","Open",IF(M56&lt;TODAY(),"Overdue",IF(M56&lt;=TODAY()+Dashboard!$B$8,"Due Soon","Open")))))),"Check Entry")</f>
        <v/>
      </c>
      <c r="P56" s="24" t="n"/>
      <c r="Q56" s="22" t="n"/>
      <c r="R56" s="22" t="n"/>
      <c r="S56" s="25" t="n"/>
    </row>
    <row r="57">
      <c r="A57" s="22" t="n"/>
      <c r="B57" s="22" t="n"/>
      <c r="C57" s="19">
        <f>IFERROR(IF(B57="","",VLOOKUP(B57,'Vendor Directory'!$A$2:$B$151,2,FALSE)),"")</f>
        <v/>
      </c>
      <c r="D57" s="24" t="n"/>
      <c r="E57" s="27" t="n"/>
      <c r="F57" s="22" t="n"/>
      <c r="G57" s="22" t="n"/>
      <c r="H57" s="22" t="n"/>
      <c r="I57" s="22" t="n"/>
      <c r="J57" s="22" t="n"/>
      <c r="K57" s="25" t="n"/>
      <c r="L57" s="22" t="n"/>
      <c r="M57" s="24" t="n"/>
      <c r="N57" s="22" t="n"/>
      <c r="O57" s="19">
        <f>IFERROR(IF(A57="","",IF(L57="No","No Follow-Up",IF(P57&lt;&gt;"","Completed",IF(M57="","Open",IF(M57&lt;TODAY(),"Overdue",IF(M57&lt;=TODAY()+Dashboard!$B$8,"Due Soon","Open")))))),"Check Entry")</f>
        <v/>
      </c>
      <c r="P57" s="24" t="n"/>
      <c r="Q57" s="22" t="n"/>
      <c r="R57" s="22" t="n"/>
      <c r="S57" s="25" t="n"/>
    </row>
    <row r="58">
      <c r="A58" s="22" t="n"/>
      <c r="B58" s="22" t="n"/>
      <c r="C58" s="19">
        <f>IFERROR(IF(B58="","",VLOOKUP(B58,'Vendor Directory'!$A$2:$B$151,2,FALSE)),"")</f>
        <v/>
      </c>
      <c r="D58" s="24" t="n"/>
      <c r="E58" s="27" t="n"/>
      <c r="F58" s="22" t="n"/>
      <c r="G58" s="22" t="n"/>
      <c r="H58" s="22" t="n"/>
      <c r="I58" s="22" t="n"/>
      <c r="J58" s="22" t="n"/>
      <c r="K58" s="25" t="n"/>
      <c r="L58" s="22" t="n"/>
      <c r="M58" s="24" t="n"/>
      <c r="N58" s="22" t="n"/>
      <c r="O58" s="19">
        <f>IFERROR(IF(A58="","",IF(L58="No","No Follow-Up",IF(P58&lt;&gt;"","Completed",IF(M58="","Open",IF(M58&lt;TODAY(),"Overdue",IF(M58&lt;=TODAY()+Dashboard!$B$8,"Due Soon","Open")))))),"Check Entry")</f>
        <v/>
      </c>
      <c r="P58" s="24" t="n"/>
      <c r="Q58" s="22" t="n"/>
      <c r="R58" s="22" t="n"/>
      <c r="S58" s="25" t="n"/>
    </row>
    <row r="59">
      <c r="A59" s="22" t="n"/>
      <c r="B59" s="22" t="n"/>
      <c r="C59" s="19">
        <f>IFERROR(IF(B59="","",VLOOKUP(B59,'Vendor Directory'!$A$2:$B$151,2,FALSE)),"")</f>
        <v/>
      </c>
      <c r="D59" s="24" t="n"/>
      <c r="E59" s="27" t="n"/>
      <c r="F59" s="22" t="n"/>
      <c r="G59" s="22" t="n"/>
      <c r="H59" s="22" t="n"/>
      <c r="I59" s="22" t="n"/>
      <c r="J59" s="22" t="n"/>
      <c r="K59" s="25" t="n"/>
      <c r="L59" s="22" t="n"/>
      <c r="M59" s="24" t="n"/>
      <c r="N59" s="22" t="n"/>
      <c r="O59" s="19">
        <f>IFERROR(IF(A59="","",IF(L59="No","No Follow-Up",IF(P59&lt;&gt;"","Completed",IF(M59="","Open",IF(M59&lt;TODAY(),"Overdue",IF(M59&lt;=TODAY()+Dashboard!$B$8,"Due Soon","Open")))))),"Check Entry")</f>
        <v/>
      </c>
      <c r="P59" s="24" t="n"/>
      <c r="Q59" s="22" t="n"/>
      <c r="R59" s="22" t="n"/>
      <c r="S59" s="25" t="n"/>
    </row>
    <row r="60">
      <c r="A60" s="22" t="n"/>
      <c r="B60" s="22" t="n"/>
      <c r="C60" s="19">
        <f>IFERROR(IF(B60="","",VLOOKUP(B60,'Vendor Directory'!$A$2:$B$151,2,FALSE)),"")</f>
        <v/>
      </c>
      <c r="D60" s="24" t="n"/>
      <c r="E60" s="27" t="n"/>
      <c r="F60" s="22" t="n"/>
      <c r="G60" s="22" t="n"/>
      <c r="H60" s="22" t="n"/>
      <c r="I60" s="22" t="n"/>
      <c r="J60" s="22" t="n"/>
      <c r="K60" s="25" t="n"/>
      <c r="L60" s="22" t="n"/>
      <c r="M60" s="24" t="n"/>
      <c r="N60" s="22" t="n"/>
      <c r="O60" s="19">
        <f>IFERROR(IF(A60="","",IF(L60="No","No Follow-Up",IF(P60&lt;&gt;"","Completed",IF(M60="","Open",IF(M60&lt;TODAY(),"Overdue",IF(M60&lt;=TODAY()+Dashboard!$B$8,"Due Soon","Open")))))),"Check Entry")</f>
        <v/>
      </c>
      <c r="P60" s="24" t="n"/>
      <c r="Q60" s="22" t="n"/>
      <c r="R60" s="22" t="n"/>
      <c r="S60" s="25" t="n"/>
    </row>
    <row r="61">
      <c r="A61" s="22" t="n"/>
      <c r="B61" s="22" t="n"/>
      <c r="C61" s="19">
        <f>IFERROR(IF(B61="","",VLOOKUP(B61,'Vendor Directory'!$A$2:$B$151,2,FALSE)),"")</f>
        <v/>
      </c>
      <c r="D61" s="24" t="n"/>
      <c r="E61" s="27" t="n"/>
      <c r="F61" s="22" t="n"/>
      <c r="G61" s="22" t="n"/>
      <c r="H61" s="22" t="n"/>
      <c r="I61" s="22" t="n"/>
      <c r="J61" s="22" t="n"/>
      <c r="K61" s="25" t="n"/>
      <c r="L61" s="22" t="n"/>
      <c r="M61" s="24" t="n"/>
      <c r="N61" s="22" t="n"/>
      <c r="O61" s="19">
        <f>IFERROR(IF(A61="","",IF(L61="No","No Follow-Up",IF(P61&lt;&gt;"","Completed",IF(M61="","Open",IF(M61&lt;TODAY(),"Overdue",IF(M61&lt;=TODAY()+Dashboard!$B$8,"Due Soon","Open")))))),"Check Entry")</f>
        <v/>
      </c>
      <c r="P61" s="24" t="n"/>
      <c r="Q61" s="22" t="n"/>
      <c r="R61" s="22" t="n"/>
      <c r="S61" s="25" t="n"/>
    </row>
    <row r="62">
      <c r="A62" s="22" t="n"/>
      <c r="B62" s="22" t="n"/>
      <c r="C62" s="19">
        <f>IFERROR(IF(B62="","",VLOOKUP(B62,'Vendor Directory'!$A$2:$B$151,2,FALSE)),"")</f>
        <v/>
      </c>
      <c r="D62" s="24" t="n"/>
      <c r="E62" s="27" t="n"/>
      <c r="F62" s="22" t="n"/>
      <c r="G62" s="22" t="n"/>
      <c r="H62" s="22" t="n"/>
      <c r="I62" s="22" t="n"/>
      <c r="J62" s="22" t="n"/>
      <c r="K62" s="25" t="n"/>
      <c r="L62" s="22" t="n"/>
      <c r="M62" s="24" t="n"/>
      <c r="N62" s="22" t="n"/>
      <c r="O62" s="19">
        <f>IFERROR(IF(A62="","",IF(L62="No","No Follow-Up",IF(P62&lt;&gt;"","Completed",IF(M62="","Open",IF(M62&lt;TODAY(),"Overdue",IF(M62&lt;=TODAY()+Dashboard!$B$8,"Due Soon","Open")))))),"Check Entry")</f>
        <v/>
      </c>
      <c r="P62" s="24" t="n"/>
      <c r="Q62" s="22" t="n"/>
      <c r="R62" s="22" t="n"/>
      <c r="S62" s="25" t="n"/>
    </row>
    <row r="63">
      <c r="A63" s="22" t="n"/>
      <c r="B63" s="22" t="n"/>
      <c r="C63" s="19">
        <f>IFERROR(IF(B63="","",VLOOKUP(B63,'Vendor Directory'!$A$2:$B$151,2,FALSE)),"")</f>
        <v/>
      </c>
      <c r="D63" s="24" t="n"/>
      <c r="E63" s="27" t="n"/>
      <c r="F63" s="22" t="n"/>
      <c r="G63" s="22" t="n"/>
      <c r="H63" s="22" t="n"/>
      <c r="I63" s="22" t="n"/>
      <c r="J63" s="22" t="n"/>
      <c r="K63" s="25" t="n"/>
      <c r="L63" s="22" t="n"/>
      <c r="M63" s="24" t="n"/>
      <c r="N63" s="22" t="n"/>
      <c r="O63" s="19">
        <f>IFERROR(IF(A63="","",IF(L63="No","No Follow-Up",IF(P63&lt;&gt;"","Completed",IF(M63="","Open",IF(M63&lt;TODAY(),"Overdue",IF(M63&lt;=TODAY()+Dashboard!$B$8,"Due Soon","Open")))))),"Check Entry")</f>
        <v/>
      </c>
      <c r="P63" s="24" t="n"/>
      <c r="Q63" s="22" t="n"/>
      <c r="R63" s="22" t="n"/>
      <c r="S63" s="25" t="n"/>
    </row>
    <row r="64">
      <c r="A64" s="22" t="n"/>
      <c r="B64" s="22" t="n"/>
      <c r="C64" s="19">
        <f>IFERROR(IF(B64="","",VLOOKUP(B64,'Vendor Directory'!$A$2:$B$151,2,FALSE)),"")</f>
        <v/>
      </c>
      <c r="D64" s="24" t="n"/>
      <c r="E64" s="27" t="n"/>
      <c r="F64" s="22" t="n"/>
      <c r="G64" s="22" t="n"/>
      <c r="H64" s="22" t="n"/>
      <c r="I64" s="22" t="n"/>
      <c r="J64" s="22" t="n"/>
      <c r="K64" s="25" t="n"/>
      <c r="L64" s="22" t="n"/>
      <c r="M64" s="24" t="n"/>
      <c r="N64" s="22" t="n"/>
      <c r="O64" s="19">
        <f>IFERROR(IF(A64="","",IF(L64="No","No Follow-Up",IF(P64&lt;&gt;"","Completed",IF(M64="","Open",IF(M64&lt;TODAY(),"Overdue",IF(M64&lt;=TODAY()+Dashboard!$B$8,"Due Soon","Open")))))),"Check Entry")</f>
        <v/>
      </c>
      <c r="P64" s="24" t="n"/>
      <c r="Q64" s="22" t="n"/>
      <c r="R64" s="22" t="n"/>
      <c r="S64" s="25" t="n"/>
    </row>
    <row r="65">
      <c r="A65" s="22" t="n"/>
      <c r="B65" s="22" t="n"/>
      <c r="C65" s="19">
        <f>IFERROR(IF(B65="","",VLOOKUP(B65,'Vendor Directory'!$A$2:$B$151,2,FALSE)),"")</f>
        <v/>
      </c>
      <c r="D65" s="24" t="n"/>
      <c r="E65" s="27" t="n"/>
      <c r="F65" s="22" t="n"/>
      <c r="G65" s="22" t="n"/>
      <c r="H65" s="22" t="n"/>
      <c r="I65" s="22" t="n"/>
      <c r="J65" s="22" t="n"/>
      <c r="K65" s="25" t="n"/>
      <c r="L65" s="22" t="n"/>
      <c r="M65" s="24" t="n"/>
      <c r="N65" s="22" t="n"/>
      <c r="O65" s="19">
        <f>IFERROR(IF(A65="","",IF(L65="No","No Follow-Up",IF(P65&lt;&gt;"","Completed",IF(M65="","Open",IF(M65&lt;TODAY(),"Overdue",IF(M65&lt;=TODAY()+Dashboard!$B$8,"Due Soon","Open")))))),"Check Entry")</f>
        <v/>
      </c>
      <c r="P65" s="24" t="n"/>
      <c r="Q65" s="22" t="n"/>
      <c r="R65" s="22" t="n"/>
      <c r="S65" s="25" t="n"/>
    </row>
    <row r="66">
      <c r="A66" s="22" t="n"/>
      <c r="B66" s="22" t="n"/>
      <c r="C66" s="19">
        <f>IFERROR(IF(B66="","",VLOOKUP(B66,'Vendor Directory'!$A$2:$B$151,2,FALSE)),"")</f>
        <v/>
      </c>
      <c r="D66" s="24" t="n"/>
      <c r="E66" s="27" t="n"/>
      <c r="F66" s="22" t="n"/>
      <c r="G66" s="22" t="n"/>
      <c r="H66" s="22" t="n"/>
      <c r="I66" s="22" t="n"/>
      <c r="J66" s="22" t="n"/>
      <c r="K66" s="25" t="n"/>
      <c r="L66" s="22" t="n"/>
      <c r="M66" s="24" t="n"/>
      <c r="N66" s="22" t="n"/>
      <c r="O66" s="19">
        <f>IFERROR(IF(A66="","",IF(L66="No","No Follow-Up",IF(P66&lt;&gt;"","Completed",IF(M66="","Open",IF(M66&lt;TODAY(),"Overdue",IF(M66&lt;=TODAY()+Dashboard!$B$8,"Due Soon","Open")))))),"Check Entry")</f>
        <v/>
      </c>
      <c r="P66" s="24" t="n"/>
      <c r="Q66" s="22" t="n"/>
      <c r="R66" s="22" t="n"/>
      <c r="S66" s="25" t="n"/>
    </row>
    <row r="67">
      <c r="A67" s="22" t="n"/>
      <c r="B67" s="22" t="n"/>
      <c r="C67" s="19">
        <f>IFERROR(IF(B67="","",VLOOKUP(B67,'Vendor Directory'!$A$2:$B$151,2,FALSE)),"")</f>
        <v/>
      </c>
      <c r="D67" s="24" t="n"/>
      <c r="E67" s="27" t="n"/>
      <c r="F67" s="22" t="n"/>
      <c r="G67" s="22" t="n"/>
      <c r="H67" s="22" t="n"/>
      <c r="I67" s="22" t="n"/>
      <c r="J67" s="22" t="n"/>
      <c r="K67" s="25" t="n"/>
      <c r="L67" s="22" t="n"/>
      <c r="M67" s="24" t="n"/>
      <c r="N67" s="22" t="n"/>
      <c r="O67" s="19">
        <f>IFERROR(IF(A67="","",IF(L67="No","No Follow-Up",IF(P67&lt;&gt;"","Completed",IF(M67="","Open",IF(M67&lt;TODAY(),"Overdue",IF(M67&lt;=TODAY()+Dashboard!$B$8,"Due Soon","Open")))))),"Check Entry")</f>
        <v/>
      </c>
      <c r="P67" s="24" t="n"/>
      <c r="Q67" s="22" t="n"/>
      <c r="R67" s="22" t="n"/>
      <c r="S67" s="25" t="n"/>
    </row>
    <row r="68">
      <c r="A68" s="22" t="n"/>
      <c r="B68" s="22" t="n"/>
      <c r="C68" s="19">
        <f>IFERROR(IF(B68="","",VLOOKUP(B68,'Vendor Directory'!$A$2:$B$151,2,FALSE)),"")</f>
        <v/>
      </c>
      <c r="D68" s="24" t="n"/>
      <c r="E68" s="27" t="n"/>
      <c r="F68" s="22" t="n"/>
      <c r="G68" s="22" t="n"/>
      <c r="H68" s="22" t="n"/>
      <c r="I68" s="22" t="n"/>
      <c r="J68" s="22" t="n"/>
      <c r="K68" s="25" t="n"/>
      <c r="L68" s="22" t="n"/>
      <c r="M68" s="24" t="n"/>
      <c r="N68" s="22" t="n"/>
      <c r="O68" s="19">
        <f>IFERROR(IF(A68="","",IF(L68="No","No Follow-Up",IF(P68&lt;&gt;"","Completed",IF(M68="","Open",IF(M68&lt;TODAY(),"Overdue",IF(M68&lt;=TODAY()+Dashboard!$B$8,"Due Soon","Open")))))),"Check Entry")</f>
        <v/>
      </c>
      <c r="P68" s="24" t="n"/>
      <c r="Q68" s="22" t="n"/>
      <c r="R68" s="22" t="n"/>
      <c r="S68" s="25" t="n"/>
    </row>
    <row r="69">
      <c r="A69" s="22" t="n"/>
      <c r="B69" s="22" t="n"/>
      <c r="C69" s="19">
        <f>IFERROR(IF(B69="","",VLOOKUP(B69,'Vendor Directory'!$A$2:$B$151,2,FALSE)),"")</f>
        <v/>
      </c>
      <c r="D69" s="24" t="n"/>
      <c r="E69" s="27" t="n"/>
      <c r="F69" s="22" t="n"/>
      <c r="G69" s="22" t="n"/>
      <c r="H69" s="22" t="n"/>
      <c r="I69" s="22" t="n"/>
      <c r="J69" s="22" t="n"/>
      <c r="K69" s="25" t="n"/>
      <c r="L69" s="22" t="n"/>
      <c r="M69" s="24" t="n"/>
      <c r="N69" s="22" t="n"/>
      <c r="O69" s="19">
        <f>IFERROR(IF(A69="","",IF(L69="No","No Follow-Up",IF(P69&lt;&gt;"","Completed",IF(M69="","Open",IF(M69&lt;TODAY(),"Overdue",IF(M69&lt;=TODAY()+Dashboard!$B$8,"Due Soon","Open")))))),"Check Entry")</f>
        <v/>
      </c>
      <c r="P69" s="24" t="n"/>
      <c r="Q69" s="22" t="n"/>
      <c r="R69" s="22" t="n"/>
      <c r="S69" s="25" t="n"/>
    </row>
    <row r="70">
      <c r="A70" s="22" t="n"/>
      <c r="B70" s="22" t="n"/>
      <c r="C70" s="19">
        <f>IFERROR(IF(B70="","",VLOOKUP(B70,'Vendor Directory'!$A$2:$B$151,2,FALSE)),"")</f>
        <v/>
      </c>
      <c r="D70" s="24" t="n"/>
      <c r="E70" s="27" t="n"/>
      <c r="F70" s="22" t="n"/>
      <c r="G70" s="22" t="n"/>
      <c r="H70" s="22" t="n"/>
      <c r="I70" s="22" t="n"/>
      <c r="J70" s="22" t="n"/>
      <c r="K70" s="25" t="n"/>
      <c r="L70" s="22" t="n"/>
      <c r="M70" s="24" t="n"/>
      <c r="N70" s="22" t="n"/>
      <c r="O70" s="19">
        <f>IFERROR(IF(A70="","",IF(L70="No","No Follow-Up",IF(P70&lt;&gt;"","Completed",IF(M70="","Open",IF(M70&lt;TODAY(),"Overdue",IF(M70&lt;=TODAY()+Dashboard!$B$8,"Due Soon","Open")))))),"Check Entry")</f>
        <v/>
      </c>
      <c r="P70" s="24" t="n"/>
      <c r="Q70" s="22" t="n"/>
      <c r="R70" s="22" t="n"/>
      <c r="S70" s="25" t="n"/>
    </row>
    <row r="71">
      <c r="A71" s="22" t="n"/>
      <c r="B71" s="22" t="n"/>
      <c r="C71" s="19">
        <f>IFERROR(IF(B71="","",VLOOKUP(B71,'Vendor Directory'!$A$2:$B$151,2,FALSE)),"")</f>
        <v/>
      </c>
      <c r="D71" s="24" t="n"/>
      <c r="E71" s="27" t="n"/>
      <c r="F71" s="22" t="n"/>
      <c r="G71" s="22" t="n"/>
      <c r="H71" s="22" t="n"/>
      <c r="I71" s="22" t="n"/>
      <c r="J71" s="22" t="n"/>
      <c r="K71" s="25" t="n"/>
      <c r="L71" s="22" t="n"/>
      <c r="M71" s="24" t="n"/>
      <c r="N71" s="22" t="n"/>
      <c r="O71" s="19">
        <f>IFERROR(IF(A71="","",IF(L71="No","No Follow-Up",IF(P71&lt;&gt;"","Completed",IF(M71="","Open",IF(M71&lt;TODAY(),"Overdue",IF(M71&lt;=TODAY()+Dashboard!$B$8,"Due Soon","Open")))))),"Check Entry")</f>
        <v/>
      </c>
      <c r="P71" s="24" t="n"/>
      <c r="Q71" s="22" t="n"/>
      <c r="R71" s="22" t="n"/>
      <c r="S71" s="25" t="n"/>
    </row>
    <row r="72">
      <c r="A72" s="22" t="n"/>
      <c r="B72" s="22" t="n"/>
      <c r="C72" s="19">
        <f>IFERROR(IF(B72="","",VLOOKUP(B72,'Vendor Directory'!$A$2:$B$151,2,FALSE)),"")</f>
        <v/>
      </c>
      <c r="D72" s="24" t="n"/>
      <c r="E72" s="27" t="n"/>
      <c r="F72" s="22" t="n"/>
      <c r="G72" s="22" t="n"/>
      <c r="H72" s="22" t="n"/>
      <c r="I72" s="22" t="n"/>
      <c r="J72" s="22" t="n"/>
      <c r="K72" s="25" t="n"/>
      <c r="L72" s="22" t="n"/>
      <c r="M72" s="24" t="n"/>
      <c r="N72" s="22" t="n"/>
      <c r="O72" s="19">
        <f>IFERROR(IF(A72="","",IF(L72="No","No Follow-Up",IF(P72&lt;&gt;"","Completed",IF(M72="","Open",IF(M72&lt;TODAY(),"Overdue",IF(M72&lt;=TODAY()+Dashboard!$B$8,"Due Soon","Open")))))),"Check Entry")</f>
        <v/>
      </c>
      <c r="P72" s="24" t="n"/>
      <c r="Q72" s="22" t="n"/>
      <c r="R72" s="22" t="n"/>
      <c r="S72" s="25" t="n"/>
    </row>
    <row r="73">
      <c r="A73" s="22" t="n"/>
      <c r="B73" s="22" t="n"/>
      <c r="C73" s="19">
        <f>IFERROR(IF(B73="","",VLOOKUP(B73,'Vendor Directory'!$A$2:$B$151,2,FALSE)),"")</f>
        <v/>
      </c>
      <c r="D73" s="24" t="n"/>
      <c r="E73" s="27" t="n"/>
      <c r="F73" s="22" t="n"/>
      <c r="G73" s="22" t="n"/>
      <c r="H73" s="22" t="n"/>
      <c r="I73" s="22" t="n"/>
      <c r="J73" s="22" t="n"/>
      <c r="K73" s="25" t="n"/>
      <c r="L73" s="22" t="n"/>
      <c r="M73" s="24" t="n"/>
      <c r="N73" s="22" t="n"/>
      <c r="O73" s="19">
        <f>IFERROR(IF(A73="","",IF(L73="No","No Follow-Up",IF(P73&lt;&gt;"","Completed",IF(M73="","Open",IF(M73&lt;TODAY(),"Overdue",IF(M73&lt;=TODAY()+Dashboard!$B$8,"Due Soon","Open")))))),"Check Entry")</f>
        <v/>
      </c>
      <c r="P73" s="24" t="n"/>
      <c r="Q73" s="22" t="n"/>
      <c r="R73" s="22" t="n"/>
      <c r="S73" s="25" t="n"/>
    </row>
    <row r="74">
      <c r="A74" s="22" t="n"/>
      <c r="B74" s="22" t="n"/>
      <c r="C74" s="19">
        <f>IFERROR(IF(B74="","",VLOOKUP(B74,'Vendor Directory'!$A$2:$B$151,2,FALSE)),"")</f>
        <v/>
      </c>
      <c r="D74" s="24" t="n"/>
      <c r="E74" s="27" t="n"/>
      <c r="F74" s="22" t="n"/>
      <c r="G74" s="22" t="n"/>
      <c r="H74" s="22" t="n"/>
      <c r="I74" s="22" t="n"/>
      <c r="J74" s="22" t="n"/>
      <c r="K74" s="25" t="n"/>
      <c r="L74" s="22" t="n"/>
      <c r="M74" s="24" t="n"/>
      <c r="N74" s="22" t="n"/>
      <c r="O74" s="19">
        <f>IFERROR(IF(A74="","",IF(L74="No","No Follow-Up",IF(P74&lt;&gt;"","Completed",IF(M74="","Open",IF(M74&lt;TODAY(),"Overdue",IF(M74&lt;=TODAY()+Dashboard!$B$8,"Due Soon","Open")))))),"Check Entry")</f>
        <v/>
      </c>
      <c r="P74" s="24" t="n"/>
      <c r="Q74" s="22" t="n"/>
      <c r="R74" s="22" t="n"/>
      <c r="S74" s="25" t="n"/>
    </row>
    <row r="75">
      <c r="A75" s="22" t="n"/>
      <c r="B75" s="22" t="n"/>
      <c r="C75" s="19">
        <f>IFERROR(IF(B75="","",VLOOKUP(B75,'Vendor Directory'!$A$2:$B$151,2,FALSE)),"")</f>
        <v/>
      </c>
      <c r="D75" s="24" t="n"/>
      <c r="E75" s="27" t="n"/>
      <c r="F75" s="22" t="n"/>
      <c r="G75" s="22" t="n"/>
      <c r="H75" s="22" t="n"/>
      <c r="I75" s="22" t="n"/>
      <c r="J75" s="22" t="n"/>
      <c r="K75" s="25" t="n"/>
      <c r="L75" s="22" t="n"/>
      <c r="M75" s="24" t="n"/>
      <c r="N75" s="22" t="n"/>
      <c r="O75" s="19">
        <f>IFERROR(IF(A75="","",IF(L75="No","No Follow-Up",IF(P75&lt;&gt;"","Completed",IF(M75="","Open",IF(M75&lt;TODAY(),"Overdue",IF(M75&lt;=TODAY()+Dashboard!$B$8,"Due Soon","Open")))))),"Check Entry")</f>
        <v/>
      </c>
      <c r="P75" s="24" t="n"/>
      <c r="Q75" s="22" t="n"/>
      <c r="R75" s="22" t="n"/>
      <c r="S75" s="25" t="n"/>
    </row>
    <row r="76">
      <c r="A76" s="22" t="n"/>
      <c r="B76" s="22" t="n"/>
      <c r="C76" s="19">
        <f>IFERROR(IF(B76="","",VLOOKUP(B76,'Vendor Directory'!$A$2:$B$151,2,FALSE)),"")</f>
        <v/>
      </c>
      <c r="D76" s="24" t="n"/>
      <c r="E76" s="27" t="n"/>
      <c r="F76" s="22" t="n"/>
      <c r="G76" s="22" t="n"/>
      <c r="H76" s="22" t="n"/>
      <c r="I76" s="22" t="n"/>
      <c r="J76" s="22" t="n"/>
      <c r="K76" s="25" t="n"/>
      <c r="L76" s="22" t="n"/>
      <c r="M76" s="24" t="n"/>
      <c r="N76" s="22" t="n"/>
      <c r="O76" s="19">
        <f>IFERROR(IF(A76="","",IF(L76="No","No Follow-Up",IF(P76&lt;&gt;"","Completed",IF(M76="","Open",IF(M76&lt;TODAY(),"Overdue",IF(M76&lt;=TODAY()+Dashboard!$B$8,"Due Soon","Open")))))),"Check Entry")</f>
        <v/>
      </c>
      <c r="P76" s="24" t="n"/>
      <c r="Q76" s="22" t="n"/>
      <c r="R76" s="22" t="n"/>
      <c r="S76" s="25" t="n"/>
    </row>
    <row r="77">
      <c r="A77" s="22" t="n"/>
      <c r="B77" s="22" t="n"/>
      <c r="C77" s="19">
        <f>IFERROR(IF(B77="","",VLOOKUP(B77,'Vendor Directory'!$A$2:$B$151,2,FALSE)),"")</f>
        <v/>
      </c>
      <c r="D77" s="24" t="n"/>
      <c r="E77" s="27" t="n"/>
      <c r="F77" s="22" t="n"/>
      <c r="G77" s="22" t="n"/>
      <c r="H77" s="22" t="n"/>
      <c r="I77" s="22" t="n"/>
      <c r="J77" s="22" t="n"/>
      <c r="K77" s="25" t="n"/>
      <c r="L77" s="22" t="n"/>
      <c r="M77" s="24" t="n"/>
      <c r="N77" s="22" t="n"/>
      <c r="O77" s="19">
        <f>IFERROR(IF(A77="","",IF(L77="No","No Follow-Up",IF(P77&lt;&gt;"","Completed",IF(M77="","Open",IF(M77&lt;TODAY(),"Overdue",IF(M77&lt;=TODAY()+Dashboard!$B$8,"Due Soon","Open")))))),"Check Entry")</f>
        <v/>
      </c>
      <c r="P77" s="24" t="n"/>
      <c r="Q77" s="22" t="n"/>
      <c r="R77" s="22" t="n"/>
      <c r="S77" s="25" t="n"/>
    </row>
    <row r="78">
      <c r="A78" s="22" t="n"/>
      <c r="B78" s="22" t="n"/>
      <c r="C78" s="19">
        <f>IFERROR(IF(B78="","",VLOOKUP(B78,'Vendor Directory'!$A$2:$B$151,2,FALSE)),"")</f>
        <v/>
      </c>
      <c r="D78" s="24" t="n"/>
      <c r="E78" s="27" t="n"/>
      <c r="F78" s="22" t="n"/>
      <c r="G78" s="22" t="n"/>
      <c r="H78" s="22" t="n"/>
      <c r="I78" s="22" t="n"/>
      <c r="J78" s="22" t="n"/>
      <c r="K78" s="25" t="n"/>
      <c r="L78" s="22" t="n"/>
      <c r="M78" s="24" t="n"/>
      <c r="N78" s="22" t="n"/>
      <c r="O78" s="19">
        <f>IFERROR(IF(A78="","",IF(L78="No","No Follow-Up",IF(P78&lt;&gt;"","Completed",IF(M78="","Open",IF(M78&lt;TODAY(),"Overdue",IF(M78&lt;=TODAY()+Dashboard!$B$8,"Due Soon","Open")))))),"Check Entry")</f>
        <v/>
      </c>
      <c r="P78" s="24" t="n"/>
      <c r="Q78" s="22" t="n"/>
      <c r="R78" s="22" t="n"/>
      <c r="S78" s="25" t="n"/>
    </row>
    <row r="79">
      <c r="A79" s="22" t="n"/>
      <c r="B79" s="22" t="n"/>
      <c r="C79" s="19">
        <f>IFERROR(IF(B79="","",VLOOKUP(B79,'Vendor Directory'!$A$2:$B$151,2,FALSE)),"")</f>
        <v/>
      </c>
      <c r="D79" s="24" t="n"/>
      <c r="E79" s="27" t="n"/>
      <c r="F79" s="22" t="n"/>
      <c r="G79" s="22" t="n"/>
      <c r="H79" s="22" t="n"/>
      <c r="I79" s="22" t="n"/>
      <c r="J79" s="22" t="n"/>
      <c r="K79" s="25" t="n"/>
      <c r="L79" s="22" t="n"/>
      <c r="M79" s="24" t="n"/>
      <c r="N79" s="22" t="n"/>
      <c r="O79" s="19">
        <f>IFERROR(IF(A79="","",IF(L79="No","No Follow-Up",IF(P79&lt;&gt;"","Completed",IF(M79="","Open",IF(M79&lt;TODAY(),"Overdue",IF(M79&lt;=TODAY()+Dashboard!$B$8,"Due Soon","Open")))))),"Check Entry")</f>
        <v/>
      </c>
      <c r="P79" s="24" t="n"/>
      <c r="Q79" s="22" t="n"/>
      <c r="R79" s="22" t="n"/>
      <c r="S79" s="25" t="n"/>
    </row>
    <row r="80">
      <c r="A80" s="22" t="n"/>
      <c r="B80" s="22" t="n"/>
      <c r="C80" s="19">
        <f>IFERROR(IF(B80="","",VLOOKUP(B80,'Vendor Directory'!$A$2:$B$151,2,FALSE)),"")</f>
        <v/>
      </c>
      <c r="D80" s="24" t="n"/>
      <c r="E80" s="27" t="n"/>
      <c r="F80" s="22" t="n"/>
      <c r="G80" s="22" t="n"/>
      <c r="H80" s="22" t="n"/>
      <c r="I80" s="22" t="n"/>
      <c r="J80" s="22" t="n"/>
      <c r="K80" s="25" t="n"/>
      <c r="L80" s="22" t="n"/>
      <c r="M80" s="24" t="n"/>
      <c r="N80" s="22" t="n"/>
      <c r="O80" s="19">
        <f>IFERROR(IF(A80="","",IF(L80="No","No Follow-Up",IF(P80&lt;&gt;"","Completed",IF(M80="","Open",IF(M80&lt;TODAY(),"Overdue",IF(M80&lt;=TODAY()+Dashboard!$B$8,"Due Soon","Open")))))),"Check Entry")</f>
        <v/>
      </c>
      <c r="P80" s="24" t="n"/>
      <c r="Q80" s="22" t="n"/>
      <c r="R80" s="22" t="n"/>
      <c r="S80" s="25" t="n"/>
    </row>
    <row r="81">
      <c r="A81" s="22" t="n"/>
      <c r="B81" s="22" t="n"/>
      <c r="C81" s="19">
        <f>IFERROR(IF(B81="","",VLOOKUP(B81,'Vendor Directory'!$A$2:$B$151,2,FALSE)),"")</f>
        <v/>
      </c>
      <c r="D81" s="24" t="n"/>
      <c r="E81" s="27" t="n"/>
      <c r="F81" s="22" t="n"/>
      <c r="G81" s="22" t="n"/>
      <c r="H81" s="22" t="n"/>
      <c r="I81" s="22" t="n"/>
      <c r="J81" s="22" t="n"/>
      <c r="K81" s="25" t="n"/>
      <c r="L81" s="22" t="n"/>
      <c r="M81" s="24" t="n"/>
      <c r="N81" s="22" t="n"/>
      <c r="O81" s="19">
        <f>IFERROR(IF(A81="","",IF(L81="No","No Follow-Up",IF(P81&lt;&gt;"","Completed",IF(M81="","Open",IF(M81&lt;TODAY(),"Overdue",IF(M81&lt;=TODAY()+Dashboard!$B$8,"Due Soon","Open")))))),"Check Entry")</f>
        <v/>
      </c>
      <c r="P81" s="24" t="n"/>
      <c r="Q81" s="22" t="n"/>
      <c r="R81" s="22" t="n"/>
      <c r="S81" s="25" t="n"/>
    </row>
    <row r="82">
      <c r="A82" s="22" t="n"/>
      <c r="B82" s="22" t="n"/>
      <c r="C82" s="19">
        <f>IFERROR(IF(B82="","",VLOOKUP(B82,'Vendor Directory'!$A$2:$B$151,2,FALSE)),"")</f>
        <v/>
      </c>
      <c r="D82" s="24" t="n"/>
      <c r="E82" s="27" t="n"/>
      <c r="F82" s="22" t="n"/>
      <c r="G82" s="22" t="n"/>
      <c r="H82" s="22" t="n"/>
      <c r="I82" s="22" t="n"/>
      <c r="J82" s="22" t="n"/>
      <c r="K82" s="25" t="n"/>
      <c r="L82" s="22" t="n"/>
      <c r="M82" s="24" t="n"/>
      <c r="N82" s="22" t="n"/>
      <c r="O82" s="19">
        <f>IFERROR(IF(A82="","",IF(L82="No","No Follow-Up",IF(P82&lt;&gt;"","Completed",IF(M82="","Open",IF(M82&lt;TODAY(),"Overdue",IF(M82&lt;=TODAY()+Dashboard!$B$8,"Due Soon","Open")))))),"Check Entry")</f>
        <v/>
      </c>
      <c r="P82" s="24" t="n"/>
      <c r="Q82" s="22" t="n"/>
      <c r="R82" s="22" t="n"/>
      <c r="S82" s="25" t="n"/>
    </row>
    <row r="83">
      <c r="A83" s="22" t="n"/>
      <c r="B83" s="22" t="n"/>
      <c r="C83" s="19">
        <f>IFERROR(IF(B83="","",VLOOKUP(B83,'Vendor Directory'!$A$2:$B$151,2,FALSE)),"")</f>
        <v/>
      </c>
      <c r="D83" s="24" t="n"/>
      <c r="E83" s="27" t="n"/>
      <c r="F83" s="22" t="n"/>
      <c r="G83" s="22" t="n"/>
      <c r="H83" s="22" t="n"/>
      <c r="I83" s="22" t="n"/>
      <c r="J83" s="22" t="n"/>
      <c r="K83" s="25" t="n"/>
      <c r="L83" s="22" t="n"/>
      <c r="M83" s="24" t="n"/>
      <c r="N83" s="22" t="n"/>
      <c r="O83" s="19">
        <f>IFERROR(IF(A83="","",IF(L83="No","No Follow-Up",IF(P83&lt;&gt;"","Completed",IF(M83="","Open",IF(M83&lt;TODAY(),"Overdue",IF(M83&lt;=TODAY()+Dashboard!$B$8,"Due Soon","Open")))))),"Check Entry")</f>
        <v/>
      </c>
      <c r="P83" s="24" t="n"/>
      <c r="Q83" s="22" t="n"/>
      <c r="R83" s="22" t="n"/>
      <c r="S83" s="25" t="n"/>
    </row>
    <row r="84">
      <c r="A84" s="22" t="n"/>
      <c r="B84" s="22" t="n"/>
      <c r="C84" s="19">
        <f>IFERROR(IF(B84="","",VLOOKUP(B84,'Vendor Directory'!$A$2:$B$151,2,FALSE)),"")</f>
        <v/>
      </c>
      <c r="D84" s="24" t="n"/>
      <c r="E84" s="27" t="n"/>
      <c r="F84" s="22" t="n"/>
      <c r="G84" s="22" t="n"/>
      <c r="H84" s="22" t="n"/>
      <c r="I84" s="22" t="n"/>
      <c r="J84" s="22" t="n"/>
      <c r="K84" s="25" t="n"/>
      <c r="L84" s="22" t="n"/>
      <c r="M84" s="24" t="n"/>
      <c r="N84" s="22" t="n"/>
      <c r="O84" s="19">
        <f>IFERROR(IF(A84="","",IF(L84="No","No Follow-Up",IF(P84&lt;&gt;"","Completed",IF(M84="","Open",IF(M84&lt;TODAY(),"Overdue",IF(M84&lt;=TODAY()+Dashboard!$B$8,"Due Soon","Open")))))),"Check Entry")</f>
        <v/>
      </c>
      <c r="P84" s="24" t="n"/>
      <c r="Q84" s="22" t="n"/>
      <c r="R84" s="22" t="n"/>
      <c r="S84" s="25" t="n"/>
    </row>
    <row r="85">
      <c r="A85" s="22" t="n"/>
      <c r="B85" s="22" t="n"/>
      <c r="C85" s="19">
        <f>IFERROR(IF(B85="","",VLOOKUP(B85,'Vendor Directory'!$A$2:$B$151,2,FALSE)),"")</f>
        <v/>
      </c>
      <c r="D85" s="24" t="n"/>
      <c r="E85" s="27" t="n"/>
      <c r="F85" s="22" t="n"/>
      <c r="G85" s="22" t="n"/>
      <c r="H85" s="22" t="n"/>
      <c r="I85" s="22" t="n"/>
      <c r="J85" s="22" t="n"/>
      <c r="K85" s="25" t="n"/>
      <c r="L85" s="22" t="n"/>
      <c r="M85" s="24" t="n"/>
      <c r="N85" s="22" t="n"/>
      <c r="O85" s="19">
        <f>IFERROR(IF(A85="","",IF(L85="No","No Follow-Up",IF(P85&lt;&gt;"","Completed",IF(M85="","Open",IF(M85&lt;TODAY(),"Overdue",IF(M85&lt;=TODAY()+Dashboard!$B$8,"Due Soon","Open")))))),"Check Entry")</f>
        <v/>
      </c>
      <c r="P85" s="24" t="n"/>
      <c r="Q85" s="22" t="n"/>
      <c r="R85" s="22" t="n"/>
      <c r="S85" s="25" t="n"/>
    </row>
    <row r="86">
      <c r="A86" s="22" t="n"/>
      <c r="B86" s="22" t="n"/>
      <c r="C86" s="19">
        <f>IFERROR(IF(B86="","",VLOOKUP(B86,'Vendor Directory'!$A$2:$B$151,2,FALSE)),"")</f>
        <v/>
      </c>
      <c r="D86" s="24" t="n"/>
      <c r="E86" s="27" t="n"/>
      <c r="F86" s="22" t="n"/>
      <c r="G86" s="22" t="n"/>
      <c r="H86" s="22" t="n"/>
      <c r="I86" s="22" t="n"/>
      <c r="J86" s="22" t="n"/>
      <c r="K86" s="25" t="n"/>
      <c r="L86" s="22" t="n"/>
      <c r="M86" s="24" t="n"/>
      <c r="N86" s="22" t="n"/>
      <c r="O86" s="19">
        <f>IFERROR(IF(A86="","",IF(L86="No","No Follow-Up",IF(P86&lt;&gt;"","Completed",IF(M86="","Open",IF(M86&lt;TODAY(),"Overdue",IF(M86&lt;=TODAY()+Dashboard!$B$8,"Due Soon","Open")))))),"Check Entry")</f>
        <v/>
      </c>
      <c r="P86" s="24" t="n"/>
      <c r="Q86" s="22" t="n"/>
      <c r="R86" s="22" t="n"/>
      <c r="S86" s="25" t="n"/>
    </row>
    <row r="87">
      <c r="A87" s="22" t="n"/>
      <c r="B87" s="22" t="n"/>
      <c r="C87" s="19">
        <f>IFERROR(IF(B87="","",VLOOKUP(B87,'Vendor Directory'!$A$2:$B$151,2,FALSE)),"")</f>
        <v/>
      </c>
      <c r="D87" s="24" t="n"/>
      <c r="E87" s="27" t="n"/>
      <c r="F87" s="22" t="n"/>
      <c r="G87" s="22" t="n"/>
      <c r="H87" s="22" t="n"/>
      <c r="I87" s="22" t="n"/>
      <c r="J87" s="22" t="n"/>
      <c r="K87" s="25" t="n"/>
      <c r="L87" s="22" t="n"/>
      <c r="M87" s="24" t="n"/>
      <c r="N87" s="22" t="n"/>
      <c r="O87" s="19">
        <f>IFERROR(IF(A87="","",IF(L87="No","No Follow-Up",IF(P87&lt;&gt;"","Completed",IF(M87="","Open",IF(M87&lt;TODAY(),"Overdue",IF(M87&lt;=TODAY()+Dashboard!$B$8,"Due Soon","Open")))))),"Check Entry")</f>
        <v/>
      </c>
      <c r="P87" s="24" t="n"/>
      <c r="Q87" s="22" t="n"/>
      <c r="R87" s="22" t="n"/>
      <c r="S87" s="25" t="n"/>
    </row>
    <row r="88">
      <c r="A88" s="22" t="n"/>
      <c r="B88" s="22" t="n"/>
      <c r="C88" s="19">
        <f>IFERROR(IF(B88="","",VLOOKUP(B88,'Vendor Directory'!$A$2:$B$151,2,FALSE)),"")</f>
        <v/>
      </c>
      <c r="D88" s="24" t="n"/>
      <c r="E88" s="27" t="n"/>
      <c r="F88" s="22" t="n"/>
      <c r="G88" s="22" t="n"/>
      <c r="H88" s="22" t="n"/>
      <c r="I88" s="22" t="n"/>
      <c r="J88" s="22" t="n"/>
      <c r="K88" s="25" t="n"/>
      <c r="L88" s="22" t="n"/>
      <c r="M88" s="24" t="n"/>
      <c r="N88" s="22" t="n"/>
      <c r="O88" s="19">
        <f>IFERROR(IF(A88="","",IF(L88="No","No Follow-Up",IF(P88&lt;&gt;"","Completed",IF(M88="","Open",IF(M88&lt;TODAY(),"Overdue",IF(M88&lt;=TODAY()+Dashboard!$B$8,"Due Soon","Open")))))),"Check Entry")</f>
        <v/>
      </c>
      <c r="P88" s="24" t="n"/>
      <c r="Q88" s="22" t="n"/>
      <c r="R88" s="22" t="n"/>
      <c r="S88" s="25" t="n"/>
    </row>
    <row r="89">
      <c r="A89" s="22" t="n"/>
      <c r="B89" s="22" t="n"/>
      <c r="C89" s="19">
        <f>IFERROR(IF(B89="","",VLOOKUP(B89,'Vendor Directory'!$A$2:$B$151,2,FALSE)),"")</f>
        <v/>
      </c>
      <c r="D89" s="24" t="n"/>
      <c r="E89" s="27" t="n"/>
      <c r="F89" s="22" t="n"/>
      <c r="G89" s="22" t="n"/>
      <c r="H89" s="22" t="n"/>
      <c r="I89" s="22" t="n"/>
      <c r="J89" s="22" t="n"/>
      <c r="K89" s="25" t="n"/>
      <c r="L89" s="22" t="n"/>
      <c r="M89" s="24" t="n"/>
      <c r="N89" s="22" t="n"/>
      <c r="O89" s="19">
        <f>IFERROR(IF(A89="","",IF(L89="No","No Follow-Up",IF(P89&lt;&gt;"","Completed",IF(M89="","Open",IF(M89&lt;TODAY(),"Overdue",IF(M89&lt;=TODAY()+Dashboard!$B$8,"Due Soon","Open")))))),"Check Entry")</f>
        <v/>
      </c>
      <c r="P89" s="24" t="n"/>
      <c r="Q89" s="22" t="n"/>
      <c r="R89" s="22" t="n"/>
      <c r="S89" s="25" t="n"/>
    </row>
    <row r="90">
      <c r="A90" s="22" t="n"/>
      <c r="B90" s="22" t="n"/>
      <c r="C90" s="19">
        <f>IFERROR(IF(B90="","",VLOOKUP(B90,'Vendor Directory'!$A$2:$B$151,2,FALSE)),"")</f>
        <v/>
      </c>
      <c r="D90" s="24" t="n"/>
      <c r="E90" s="27" t="n"/>
      <c r="F90" s="22" t="n"/>
      <c r="G90" s="22" t="n"/>
      <c r="H90" s="22" t="n"/>
      <c r="I90" s="22" t="n"/>
      <c r="J90" s="22" t="n"/>
      <c r="K90" s="25" t="n"/>
      <c r="L90" s="22" t="n"/>
      <c r="M90" s="24" t="n"/>
      <c r="N90" s="22" t="n"/>
      <c r="O90" s="19">
        <f>IFERROR(IF(A90="","",IF(L90="No","No Follow-Up",IF(P90&lt;&gt;"","Completed",IF(M90="","Open",IF(M90&lt;TODAY(),"Overdue",IF(M90&lt;=TODAY()+Dashboard!$B$8,"Due Soon","Open")))))),"Check Entry")</f>
        <v/>
      </c>
      <c r="P90" s="24" t="n"/>
      <c r="Q90" s="22" t="n"/>
      <c r="R90" s="22" t="n"/>
      <c r="S90" s="25" t="n"/>
    </row>
    <row r="91">
      <c r="A91" s="22" t="n"/>
      <c r="B91" s="22" t="n"/>
      <c r="C91" s="19">
        <f>IFERROR(IF(B91="","",VLOOKUP(B91,'Vendor Directory'!$A$2:$B$151,2,FALSE)),"")</f>
        <v/>
      </c>
      <c r="D91" s="24" t="n"/>
      <c r="E91" s="27" t="n"/>
      <c r="F91" s="22" t="n"/>
      <c r="G91" s="22" t="n"/>
      <c r="H91" s="22" t="n"/>
      <c r="I91" s="22" t="n"/>
      <c r="J91" s="22" t="n"/>
      <c r="K91" s="25" t="n"/>
      <c r="L91" s="22" t="n"/>
      <c r="M91" s="24" t="n"/>
      <c r="N91" s="22" t="n"/>
      <c r="O91" s="19">
        <f>IFERROR(IF(A91="","",IF(L91="No","No Follow-Up",IF(P91&lt;&gt;"","Completed",IF(M91="","Open",IF(M91&lt;TODAY(),"Overdue",IF(M91&lt;=TODAY()+Dashboard!$B$8,"Due Soon","Open")))))),"Check Entry")</f>
        <v/>
      </c>
      <c r="P91" s="24" t="n"/>
      <c r="Q91" s="22" t="n"/>
      <c r="R91" s="22" t="n"/>
      <c r="S91" s="25" t="n"/>
    </row>
    <row r="92">
      <c r="A92" s="22" t="n"/>
      <c r="B92" s="22" t="n"/>
      <c r="C92" s="19">
        <f>IFERROR(IF(B92="","",VLOOKUP(B92,'Vendor Directory'!$A$2:$B$151,2,FALSE)),"")</f>
        <v/>
      </c>
      <c r="D92" s="24" t="n"/>
      <c r="E92" s="27" t="n"/>
      <c r="F92" s="22" t="n"/>
      <c r="G92" s="22" t="n"/>
      <c r="H92" s="22" t="n"/>
      <c r="I92" s="22" t="n"/>
      <c r="J92" s="22" t="n"/>
      <c r="K92" s="25" t="n"/>
      <c r="L92" s="22" t="n"/>
      <c r="M92" s="24" t="n"/>
      <c r="N92" s="22" t="n"/>
      <c r="O92" s="19">
        <f>IFERROR(IF(A92="","",IF(L92="No","No Follow-Up",IF(P92&lt;&gt;"","Completed",IF(M92="","Open",IF(M92&lt;TODAY(),"Overdue",IF(M92&lt;=TODAY()+Dashboard!$B$8,"Due Soon","Open")))))),"Check Entry")</f>
        <v/>
      </c>
      <c r="P92" s="24" t="n"/>
      <c r="Q92" s="22" t="n"/>
      <c r="R92" s="22" t="n"/>
      <c r="S92" s="25" t="n"/>
    </row>
    <row r="93">
      <c r="A93" s="22" t="n"/>
      <c r="B93" s="22" t="n"/>
      <c r="C93" s="19">
        <f>IFERROR(IF(B93="","",VLOOKUP(B93,'Vendor Directory'!$A$2:$B$151,2,FALSE)),"")</f>
        <v/>
      </c>
      <c r="D93" s="24" t="n"/>
      <c r="E93" s="27" t="n"/>
      <c r="F93" s="22" t="n"/>
      <c r="G93" s="22" t="n"/>
      <c r="H93" s="22" t="n"/>
      <c r="I93" s="22" t="n"/>
      <c r="J93" s="22" t="n"/>
      <c r="K93" s="25" t="n"/>
      <c r="L93" s="22" t="n"/>
      <c r="M93" s="24" t="n"/>
      <c r="N93" s="22" t="n"/>
      <c r="O93" s="19">
        <f>IFERROR(IF(A93="","",IF(L93="No","No Follow-Up",IF(P93&lt;&gt;"","Completed",IF(M93="","Open",IF(M93&lt;TODAY(),"Overdue",IF(M93&lt;=TODAY()+Dashboard!$B$8,"Due Soon","Open")))))),"Check Entry")</f>
        <v/>
      </c>
      <c r="P93" s="24" t="n"/>
      <c r="Q93" s="22" t="n"/>
      <c r="R93" s="22" t="n"/>
      <c r="S93" s="25" t="n"/>
    </row>
    <row r="94">
      <c r="A94" s="22" t="n"/>
      <c r="B94" s="22" t="n"/>
      <c r="C94" s="19">
        <f>IFERROR(IF(B94="","",VLOOKUP(B94,'Vendor Directory'!$A$2:$B$151,2,FALSE)),"")</f>
        <v/>
      </c>
      <c r="D94" s="24" t="n"/>
      <c r="E94" s="27" t="n"/>
      <c r="F94" s="22" t="n"/>
      <c r="G94" s="22" t="n"/>
      <c r="H94" s="22" t="n"/>
      <c r="I94" s="22" t="n"/>
      <c r="J94" s="22" t="n"/>
      <c r="K94" s="25" t="n"/>
      <c r="L94" s="22" t="n"/>
      <c r="M94" s="24" t="n"/>
      <c r="N94" s="22" t="n"/>
      <c r="O94" s="19">
        <f>IFERROR(IF(A94="","",IF(L94="No","No Follow-Up",IF(P94&lt;&gt;"","Completed",IF(M94="","Open",IF(M94&lt;TODAY(),"Overdue",IF(M94&lt;=TODAY()+Dashboard!$B$8,"Due Soon","Open")))))),"Check Entry")</f>
        <v/>
      </c>
      <c r="P94" s="24" t="n"/>
      <c r="Q94" s="22" t="n"/>
      <c r="R94" s="22" t="n"/>
      <c r="S94" s="25" t="n"/>
    </row>
    <row r="95">
      <c r="A95" s="22" t="n"/>
      <c r="B95" s="22" t="n"/>
      <c r="C95" s="19">
        <f>IFERROR(IF(B95="","",VLOOKUP(B95,'Vendor Directory'!$A$2:$B$151,2,FALSE)),"")</f>
        <v/>
      </c>
      <c r="D95" s="24" t="n"/>
      <c r="E95" s="27" t="n"/>
      <c r="F95" s="22" t="n"/>
      <c r="G95" s="22" t="n"/>
      <c r="H95" s="22" t="n"/>
      <c r="I95" s="22" t="n"/>
      <c r="J95" s="22" t="n"/>
      <c r="K95" s="25" t="n"/>
      <c r="L95" s="22" t="n"/>
      <c r="M95" s="24" t="n"/>
      <c r="N95" s="22" t="n"/>
      <c r="O95" s="19">
        <f>IFERROR(IF(A95="","",IF(L95="No","No Follow-Up",IF(P95&lt;&gt;"","Completed",IF(M95="","Open",IF(M95&lt;TODAY(),"Overdue",IF(M95&lt;=TODAY()+Dashboard!$B$8,"Due Soon","Open")))))),"Check Entry")</f>
        <v/>
      </c>
      <c r="P95" s="24" t="n"/>
      <c r="Q95" s="22" t="n"/>
      <c r="R95" s="22" t="n"/>
      <c r="S95" s="25" t="n"/>
    </row>
    <row r="96">
      <c r="A96" s="22" t="n"/>
      <c r="B96" s="22" t="n"/>
      <c r="C96" s="19">
        <f>IFERROR(IF(B96="","",VLOOKUP(B96,'Vendor Directory'!$A$2:$B$151,2,FALSE)),"")</f>
        <v/>
      </c>
      <c r="D96" s="24" t="n"/>
      <c r="E96" s="27" t="n"/>
      <c r="F96" s="22" t="n"/>
      <c r="G96" s="22" t="n"/>
      <c r="H96" s="22" t="n"/>
      <c r="I96" s="22" t="n"/>
      <c r="J96" s="22" t="n"/>
      <c r="K96" s="25" t="n"/>
      <c r="L96" s="22" t="n"/>
      <c r="M96" s="24" t="n"/>
      <c r="N96" s="22" t="n"/>
      <c r="O96" s="19">
        <f>IFERROR(IF(A96="","",IF(L96="No","No Follow-Up",IF(P96&lt;&gt;"","Completed",IF(M96="","Open",IF(M96&lt;TODAY(),"Overdue",IF(M96&lt;=TODAY()+Dashboard!$B$8,"Due Soon","Open")))))),"Check Entry")</f>
        <v/>
      </c>
      <c r="P96" s="24" t="n"/>
      <c r="Q96" s="22" t="n"/>
      <c r="R96" s="22" t="n"/>
      <c r="S96" s="25" t="n"/>
    </row>
    <row r="97">
      <c r="A97" s="22" t="n"/>
      <c r="B97" s="22" t="n"/>
      <c r="C97" s="19">
        <f>IFERROR(IF(B97="","",VLOOKUP(B97,'Vendor Directory'!$A$2:$B$151,2,FALSE)),"")</f>
        <v/>
      </c>
      <c r="D97" s="24" t="n"/>
      <c r="E97" s="27" t="n"/>
      <c r="F97" s="22" t="n"/>
      <c r="G97" s="22" t="n"/>
      <c r="H97" s="22" t="n"/>
      <c r="I97" s="22" t="n"/>
      <c r="J97" s="22" t="n"/>
      <c r="K97" s="25" t="n"/>
      <c r="L97" s="22" t="n"/>
      <c r="M97" s="24" t="n"/>
      <c r="N97" s="22" t="n"/>
      <c r="O97" s="19">
        <f>IFERROR(IF(A97="","",IF(L97="No","No Follow-Up",IF(P97&lt;&gt;"","Completed",IF(M97="","Open",IF(M97&lt;TODAY(),"Overdue",IF(M97&lt;=TODAY()+Dashboard!$B$8,"Due Soon","Open")))))),"Check Entry")</f>
        <v/>
      </c>
      <c r="P97" s="24" t="n"/>
      <c r="Q97" s="22" t="n"/>
      <c r="R97" s="22" t="n"/>
      <c r="S97" s="25" t="n"/>
    </row>
    <row r="98">
      <c r="A98" s="22" t="n"/>
      <c r="B98" s="22" t="n"/>
      <c r="C98" s="19">
        <f>IFERROR(IF(B98="","",VLOOKUP(B98,'Vendor Directory'!$A$2:$B$151,2,FALSE)),"")</f>
        <v/>
      </c>
      <c r="D98" s="24" t="n"/>
      <c r="E98" s="27" t="n"/>
      <c r="F98" s="22" t="n"/>
      <c r="G98" s="22" t="n"/>
      <c r="H98" s="22" t="n"/>
      <c r="I98" s="22" t="n"/>
      <c r="J98" s="22" t="n"/>
      <c r="K98" s="25" t="n"/>
      <c r="L98" s="22" t="n"/>
      <c r="M98" s="24" t="n"/>
      <c r="N98" s="22" t="n"/>
      <c r="O98" s="19">
        <f>IFERROR(IF(A98="","",IF(L98="No","No Follow-Up",IF(P98&lt;&gt;"","Completed",IF(M98="","Open",IF(M98&lt;TODAY(),"Overdue",IF(M98&lt;=TODAY()+Dashboard!$B$8,"Due Soon","Open")))))),"Check Entry")</f>
        <v/>
      </c>
      <c r="P98" s="24" t="n"/>
      <c r="Q98" s="22" t="n"/>
      <c r="R98" s="22" t="n"/>
      <c r="S98" s="25" t="n"/>
    </row>
    <row r="99">
      <c r="A99" s="22" t="n"/>
      <c r="B99" s="22" t="n"/>
      <c r="C99" s="19">
        <f>IFERROR(IF(B99="","",VLOOKUP(B99,'Vendor Directory'!$A$2:$B$151,2,FALSE)),"")</f>
        <v/>
      </c>
      <c r="D99" s="24" t="n"/>
      <c r="E99" s="27" t="n"/>
      <c r="F99" s="22" t="n"/>
      <c r="G99" s="22" t="n"/>
      <c r="H99" s="22" t="n"/>
      <c r="I99" s="22" t="n"/>
      <c r="J99" s="22" t="n"/>
      <c r="K99" s="25" t="n"/>
      <c r="L99" s="22" t="n"/>
      <c r="M99" s="24" t="n"/>
      <c r="N99" s="22" t="n"/>
      <c r="O99" s="19">
        <f>IFERROR(IF(A99="","",IF(L99="No","No Follow-Up",IF(P99&lt;&gt;"","Completed",IF(M99="","Open",IF(M99&lt;TODAY(),"Overdue",IF(M99&lt;=TODAY()+Dashboard!$B$8,"Due Soon","Open")))))),"Check Entry")</f>
        <v/>
      </c>
      <c r="P99" s="24" t="n"/>
      <c r="Q99" s="22" t="n"/>
      <c r="R99" s="22" t="n"/>
      <c r="S99" s="25" t="n"/>
    </row>
    <row r="100">
      <c r="A100" s="22" t="n"/>
      <c r="B100" s="22" t="n"/>
      <c r="C100" s="19">
        <f>IFERROR(IF(B100="","",VLOOKUP(B100,'Vendor Directory'!$A$2:$B$151,2,FALSE)),"")</f>
        <v/>
      </c>
      <c r="D100" s="24" t="n"/>
      <c r="E100" s="27" t="n"/>
      <c r="F100" s="22" t="n"/>
      <c r="G100" s="22" t="n"/>
      <c r="H100" s="22" t="n"/>
      <c r="I100" s="22" t="n"/>
      <c r="J100" s="22" t="n"/>
      <c r="K100" s="25" t="n"/>
      <c r="L100" s="22" t="n"/>
      <c r="M100" s="24" t="n"/>
      <c r="N100" s="22" t="n"/>
      <c r="O100" s="19">
        <f>IFERROR(IF(A100="","",IF(L100="No","No Follow-Up",IF(P100&lt;&gt;"","Completed",IF(M100="","Open",IF(M100&lt;TODAY(),"Overdue",IF(M100&lt;=TODAY()+Dashboard!$B$8,"Due Soon","Open")))))),"Check Entry")</f>
        <v/>
      </c>
      <c r="P100" s="24" t="n"/>
      <c r="Q100" s="22" t="n"/>
      <c r="R100" s="22" t="n"/>
      <c r="S100" s="25" t="n"/>
    </row>
    <row r="101">
      <c r="A101" s="22" t="n"/>
      <c r="B101" s="22" t="n"/>
      <c r="C101" s="19">
        <f>IFERROR(IF(B101="","",VLOOKUP(B101,'Vendor Directory'!$A$2:$B$151,2,FALSE)),"")</f>
        <v/>
      </c>
      <c r="D101" s="24" t="n"/>
      <c r="E101" s="27" t="n"/>
      <c r="F101" s="22" t="n"/>
      <c r="G101" s="22" t="n"/>
      <c r="H101" s="22" t="n"/>
      <c r="I101" s="22" t="n"/>
      <c r="J101" s="22" t="n"/>
      <c r="K101" s="25" t="n"/>
      <c r="L101" s="22" t="n"/>
      <c r="M101" s="24" t="n"/>
      <c r="N101" s="22" t="n"/>
      <c r="O101" s="19">
        <f>IFERROR(IF(A101="","",IF(L101="No","No Follow-Up",IF(P101&lt;&gt;"","Completed",IF(M101="","Open",IF(M101&lt;TODAY(),"Overdue",IF(M101&lt;=TODAY()+Dashboard!$B$8,"Due Soon","Open")))))),"Check Entry")</f>
        <v/>
      </c>
      <c r="P101" s="24" t="n"/>
      <c r="Q101" s="22" t="n"/>
      <c r="R101" s="22" t="n"/>
      <c r="S101" s="25" t="n"/>
    </row>
    <row r="102">
      <c r="A102" s="22" t="n"/>
      <c r="B102" s="22" t="n"/>
      <c r="C102" s="19">
        <f>IFERROR(IF(B102="","",VLOOKUP(B102,'Vendor Directory'!$A$2:$B$151,2,FALSE)),"")</f>
        <v/>
      </c>
      <c r="D102" s="24" t="n"/>
      <c r="E102" s="27" t="n"/>
      <c r="F102" s="22" t="n"/>
      <c r="G102" s="22" t="n"/>
      <c r="H102" s="22" t="n"/>
      <c r="I102" s="22" t="n"/>
      <c r="J102" s="22" t="n"/>
      <c r="K102" s="25" t="n"/>
      <c r="L102" s="22" t="n"/>
      <c r="M102" s="24" t="n"/>
      <c r="N102" s="22" t="n"/>
      <c r="O102" s="19">
        <f>IFERROR(IF(A102="","",IF(L102="No","No Follow-Up",IF(P102&lt;&gt;"","Completed",IF(M102="","Open",IF(M102&lt;TODAY(),"Overdue",IF(M102&lt;=TODAY()+Dashboard!$B$8,"Due Soon","Open")))))),"Check Entry")</f>
        <v/>
      </c>
      <c r="P102" s="24" t="n"/>
      <c r="Q102" s="22" t="n"/>
      <c r="R102" s="22" t="n"/>
      <c r="S102" s="25" t="n"/>
    </row>
    <row r="103">
      <c r="A103" s="22" t="n"/>
      <c r="B103" s="22" t="n"/>
      <c r="C103" s="19">
        <f>IFERROR(IF(B103="","",VLOOKUP(B103,'Vendor Directory'!$A$2:$B$151,2,FALSE)),"")</f>
        <v/>
      </c>
      <c r="D103" s="24" t="n"/>
      <c r="E103" s="27" t="n"/>
      <c r="F103" s="22" t="n"/>
      <c r="G103" s="22" t="n"/>
      <c r="H103" s="22" t="n"/>
      <c r="I103" s="22" t="n"/>
      <c r="J103" s="22" t="n"/>
      <c r="K103" s="25" t="n"/>
      <c r="L103" s="22" t="n"/>
      <c r="M103" s="24" t="n"/>
      <c r="N103" s="22" t="n"/>
      <c r="O103" s="19">
        <f>IFERROR(IF(A103="","",IF(L103="No","No Follow-Up",IF(P103&lt;&gt;"","Completed",IF(M103="","Open",IF(M103&lt;TODAY(),"Overdue",IF(M103&lt;=TODAY()+Dashboard!$B$8,"Due Soon","Open")))))),"Check Entry")</f>
        <v/>
      </c>
      <c r="P103" s="24" t="n"/>
      <c r="Q103" s="22" t="n"/>
      <c r="R103" s="22" t="n"/>
      <c r="S103" s="25" t="n"/>
    </row>
    <row r="104">
      <c r="A104" s="22" t="n"/>
      <c r="B104" s="22" t="n"/>
      <c r="C104" s="19">
        <f>IFERROR(IF(B104="","",VLOOKUP(B104,'Vendor Directory'!$A$2:$B$151,2,FALSE)),"")</f>
        <v/>
      </c>
      <c r="D104" s="24" t="n"/>
      <c r="E104" s="27" t="n"/>
      <c r="F104" s="22" t="n"/>
      <c r="G104" s="22" t="n"/>
      <c r="H104" s="22" t="n"/>
      <c r="I104" s="22" t="n"/>
      <c r="J104" s="22" t="n"/>
      <c r="K104" s="25" t="n"/>
      <c r="L104" s="22" t="n"/>
      <c r="M104" s="24" t="n"/>
      <c r="N104" s="22" t="n"/>
      <c r="O104" s="19">
        <f>IFERROR(IF(A104="","",IF(L104="No","No Follow-Up",IF(P104&lt;&gt;"","Completed",IF(M104="","Open",IF(M104&lt;TODAY(),"Overdue",IF(M104&lt;=TODAY()+Dashboard!$B$8,"Due Soon","Open")))))),"Check Entry")</f>
        <v/>
      </c>
      <c r="P104" s="24" t="n"/>
      <c r="Q104" s="22" t="n"/>
      <c r="R104" s="22" t="n"/>
      <c r="S104" s="25" t="n"/>
    </row>
    <row r="105">
      <c r="A105" s="22" t="n"/>
      <c r="B105" s="22" t="n"/>
      <c r="C105" s="19">
        <f>IFERROR(IF(B105="","",VLOOKUP(B105,'Vendor Directory'!$A$2:$B$151,2,FALSE)),"")</f>
        <v/>
      </c>
      <c r="D105" s="24" t="n"/>
      <c r="E105" s="27" t="n"/>
      <c r="F105" s="22" t="n"/>
      <c r="G105" s="22" t="n"/>
      <c r="H105" s="22" t="n"/>
      <c r="I105" s="22" t="n"/>
      <c r="J105" s="22" t="n"/>
      <c r="K105" s="25" t="n"/>
      <c r="L105" s="22" t="n"/>
      <c r="M105" s="24" t="n"/>
      <c r="N105" s="22" t="n"/>
      <c r="O105" s="19">
        <f>IFERROR(IF(A105="","",IF(L105="No","No Follow-Up",IF(P105&lt;&gt;"","Completed",IF(M105="","Open",IF(M105&lt;TODAY(),"Overdue",IF(M105&lt;=TODAY()+Dashboard!$B$8,"Due Soon","Open")))))),"Check Entry")</f>
        <v/>
      </c>
      <c r="P105" s="24" t="n"/>
      <c r="Q105" s="22" t="n"/>
      <c r="R105" s="22" t="n"/>
      <c r="S105" s="25" t="n"/>
    </row>
    <row r="106">
      <c r="A106" s="22" t="n"/>
      <c r="B106" s="22" t="n"/>
      <c r="C106" s="19">
        <f>IFERROR(IF(B106="","",VLOOKUP(B106,'Vendor Directory'!$A$2:$B$151,2,FALSE)),"")</f>
        <v/>
      </c>
      <c r="D106" s="24" t="n"/>
      <c r="E106" s="27" t="n"/>
      <c r="F106" s="22" t="n"/>
      <c r="G106" s="22" t="n"/>
      <c r="H106" s="22" t="n"/>
      <c r="I106" s="22" t="n"/>
      <c r="J106" s="22" t="n"/>
      <c r="K106" s="25" t="n"/>
      <c r="L106" s="22" t="n"/>
      <c r="M106" s="24" t="n"/>
      <c r="N106" s="22" t="n"/>
      <c r="O106" s="19">
        <f>IFERROR(IF(A106="","",IF(L106="No","No Follow-Up",IF(P106&lt;&gt;"","Completed",IF(M106="","Open",IF(M106&lt;TODAY(),"Overdue",IF(M106&lt;=TODAY()+Dashboard!$B$8,"Due Soon","Open")))))),"Check Entry")</f>
        <v/>
      </c>
      <c r="P106" s="24" t="n"/>
      <c r="Q106" s="22" t="n"/>
      <c r="R106" s="22" t="n"/>
      <c r="S106" s="25" t="n"/>
    </row>
    <row r="107">
      <c r="A107" s="22" t="n"/>
      <c r="B107" s="22" t="n"/>
      <c r="C107" s="19">
        <f>IFERROR(IF(B107="","",VLOOKUP(B107,'Vendor Directory'!$A$2:$B$151,2,FALSE)),"")</f>
        <v/>
      </c>
      <c r="D107" s="24" t="n"/>
      <c r="E107" s="27" t="n"/>
      <c r="F107" s="22" t="n"/>
      <c r="G107" s="22" t="n"/>
      <c r="H107" s="22" t="n"/>
      <c r="I107" s="22" t="n"/>
      <c r="J107" s="22" t="n"/>
      <c r="K107" s="25" t="n"/>
      <c r="L107" s="22" t="n"/>
      <c r="M107" s="24" t="n"/>
      <c r="N107" s="22" t="n"/>
      <c r="O107" s="19">
        <f>IFERROR(IF(A107="","",IF(L107="No","No Follow-Up",IF(P107&lt;&gt;"","Completed",IF(M107="","Open",IF(M107&lt;TODAY(),"Overdue",IF(M107&lt;=TODAY()+Dashboard!$B$8,"Due Soon","Open")))))),"Check Entry")</f>
        <v/>
      </c>
      <c r="P107" s="24" t="n"/>
      <c r="Q107" s="22" t="n"/>
      <c r="R107" s="22" t="n"/>
      <c r="S107" s="25" t="n"/>
    </row>
    <row r="108">
      <c r="A108" s="22" t="n"/>
      <c r="B108" s="22" t="n"/>
      <c r="C108" s="19">
        <f>IFERROR(IF(B108="","",VLOOKUP(B108,'Vendor Directory'!$A$2:$B$151,2,FALSE)),"")</f>
        <v/>
      </c>
      <c r="D108" s="24" t="n"/>
      <c r="E108" s="27" t="n"/>
      <c r="F108" s="22" t="n"/>
      <c r="G108" s="22" t="n"/>
      <c r="H108" s="22" t="n"/>
      <c r="I108" s="22" t="n"/>
      <c r="J108" s="22" t="n"/>
      <c r="K108" s="25" t="n"/>
      <c r="L108" s="22" t="n"/>
      <c r="M108" s="24" t="n"/>
      <c r="N108" s="22" t="n"/>
      <c r="O108" s="19">
        <f>IFERROR(IF(A108="","",IF(L108="No","No Follow-Up",IF(P108&lt;&gt;"","Completed",IF(M108="","Open",IF(M108&lt;TODAY(),"Overdue",IF(M108&lt;=TODAY()+Dashboard!$B$8,"Due Soon","Open")))))),"Check Entry")</f>
        <v/>
      </c>
      <c r="P108" s="24" t="n"/>
      <c r="Q108" s="22" t="n"/>
      <c r="R108" s="22" t="n"/>
      <c r="S108" s="25" t="n"/>
    </row>
    <row r="109">
      <c r="A109" s="22" t="n"/>
      <c r="B109" s="22" t="n"/>
      <c r="C109" s="19">
        <f>IFERROR(IF(B109="","",VLOOKUP(B109,'Vendor Directory'!$A$2:$B$151,2,FALSE)),"")</f>
        <v/>
      </c>
      <c r="D109" s="24" t="n"/>
      <c r="E109" s="27" t="n"/>
      <c r="F109" s="22" t="n"/>
      <c r="G109" s="22" t="n"/>
      <c r="H109" s="22" t="n"/>
      <c r="I109" s="22" t="n"/>
      <c r="J109" s="22" t="n"/>
      <c r="K109" s="25" t="n"/>
      <c r="L109" s="22" t="n"/>
      <c r="M109" s="24" t="n"/>
      <c r="N109" s="22" t="n"/>
      <c r="O109" s="19">
        <f>IFERROR(IF(A109="","",IF(L109="No","No Follow-Up",IF(P109&lt;&gt;"","Completed",IF(M109="","Open",IF(M109&lt;TODAY(),"Overdue",IF(M109&lt;=TODAY()+Dashboard!$B$8,"Due Soon","Open")))))),"Check Entry")</f>
        <v/>
      </c>
      <c r="P109" s="24" t="n"/>
      <c r="Q109" s="22" t="n"/>
      <c r="R109" s="22" t="n"/>
      <c r="S109" s="25" t="n"/>
    </row>
    <row r="110">
      <c r="A110" s="22" t="n"/>
      <c r="B110" s="22" t="n"/>
      <c r="C110" s="19">
        <f>IFERROR(IF(B110="","",VLOOKUP(B110,'Vendor Directory'!$A$2:$B$151,2,FALSE)),"")</f>
        <v/>
      </c>
      <c r="D110" s="24" t="n"/>
      <c r="E110" s="27" t="n"/>
      <c r="F110" s="22" t="n"/>
      <c r="G110" s="22" t="n"/>
      <c r="H110" s="22" t="n"/>
      <c r="I110" s="22" t="n"/>
      <c r="J110" s="22" t="n"/>
      <c r="K110" s="25" t="n"/>
      <c r="L110" s="22" t="n"/>
      <c r="M110" s="24" t="n"/>
      <c r="N110" s="22" t="n"/>
      <c r="O110" s="19">
        <f>IFERROR(IF(A110="","",IF(L110="No","No Follow-Up",IF(P110&lt;&gt;"","Completed",IF(M110="","Open",IF(M110&lt;TODAY(),"Overdue",IF(M110&lt;=TODAY()+Dashboard!$B$8,"Due Soon","Open")))))),"Check Entry")</f>
        <v/>
      </c>
      <c r="P110" s="24" t="n"/>
      <c r="Q110" s="22" t="n"/>
      <c r="R110" s="22" t="n"/>
      <c r="S110" s="25" t="n"/>
    </row>
    <row r="111">
      <c r="A111" s="22" t="n"/>
      <c r="B111" s="22" t="n"/>
      <c r="C111" s="19">
        <f>IFERROR(IF(B111="","",VLOOKUP(B111,'Vendor Directory'!$A$2:$B$151,2,FALSE)),"")</f>
        <v/>
      </c>
      <c r="D111" s="24" t="n"/>
      <c r="E111" s="27" t="n"/>
      <c r="F111" s="22" t="n"/>
      <c r="G111" s="22" t="n"/>
      <c r="H111" s="22" t="n"/>
      <c r="I111" s="22" t="n"/>
      <c r="J111" s="22" t="n"/>
      <c r="K111" s="25" t="n"/>
      <c r="L111" s="22" t="n"/>
      <c r="M111" s="24" t="n"/>
      <c r="N111" s="22" t="n"/>
      <c r="O111" s="19">
        <f>IFERROR(IF(A111="","",IF(L111="No","No Follow-Up",IF(P111&lt;&gt;"","Completed",IF(M111="","Open",IF(M111&lt;TODAY(),"Overdue",IF(M111&lt;=TODAY()+Dashboard!$B$8,"Due Soon","Open")))))),"Check Entry")</f>
        <v/>
      </c>
      <c r="P111" s="24" t="n"/>
      <c r="Q111" s="22" t="n"/>
      <c r="R111" s="22" t="n"/>
      <c r="S111" s="25" t="n"/>
    </row>
    <row r="112">
      <c r="A112" s="22" t="n"/>
      <c r="B112" s="22" t="n"/>
      <c r="C112" s="19">
        <f>IFERROR(IF(B112="","",VLOOKUP(B112,'Vendor Directory'!$A$2:$B$151,2,FALSE)),"")</f>
        <v/>
      </c>
      <c r="D112" s="24" t="n"/>
      <c r="E112" s="27" t="n"/>
      <c r="F112" s="22" t="n"/>
      <c r="G112" s="22" t="n"/>
      <c r="H112" s="22" t="n"/>
      <c r="I112" s="22" t="n"/>
      <c r="J112" s="22" t="n"/>
      <c r="K112" s="25" t="n"/>
      <c r="L112" s="22" t="n"/>
      <c r="M112" s="24" t="n"/>
      <c r="N112" s="22" t="n"/>
      <c r="O112" s="19">
        <f>IFERROR(IF(A112="","",IF(L112="No","No Follow-Up",IF(P112&lt;&gt;"","Completed",IF(M112="","Open",IF(M112&lt;TODAY(),"Overdue",IF(M112&lt;=TODAY()+Dashboard!$B$8,"Due Soon","Open")))))),"Check Entry")</f>
        <v/>
      </c>
      <c r="P112" s="24" t="n"/>
      <c r="Q112" s="22" t="n"/>
      <c r="R112" s="22" t="n"/>
      <c r="S112" s="25" t="n"/>
    </row>
    <row r="113">
      <c r="A113" s="22" t="n"/>
      <c r="B113" s="22" t="n"/>
      <c r="C113" s="19">
        <f>IFERROR(IF(B113="","",VLOOKUP(B113,'Vendor Directory'!$A$2:$B$151,2,FALSE)),"")</f>
        <v/>
      </c>
      <c r="D113" s="24" t="n"/>
      <c r="E113" s="27" t="n"/>
      <c r="F113" s="22" t="n"/>
      <c r="G113" s="22" t="n"/>
      <c r="H113" s="22" t="n"/>
      <c r="I113" s="22" t="n"/>
      <c r="J113" s="22" t="n"/>
      <c r="K113" s="25" t="n"/>
      <c r="L113" s="22" t="n"/>
      <c r="M113" s="24" t="n"/>
      <c r="N113" s="22" t="n"/>
      <c r="O113" s="19">
        <f>IFERROR(IF(A113="","",IF(L113="No","No Follow-Up",IF(P113&lt;&gt;"","Completed",IF(M113="","Open",IF(M113&lt;TODAY(),"Overdue",IF(M113&lt;=TODAY()+Dashboard!$B$8,"Due Soon","Open")))))),"Check Entry")</f>
        <v/>
      </c>
      <c r="P113" s="24" t="n"/>
      <c r="Q113" s="22" t="n"/>
      <c r="R113" s="22" t="n"/>
      <c r="S113" s="25" t="n"/>
    </row>
    <row r="114">
      <c r="A114" s="22" t="n"/>
      <c r="B114" s="22" t="n"/>
      <c r="C114" s="19">
        <f>IFERROR(IF(B114="","",VLOOKUP(B114,'Vendor Directory'!$A$2:$B$151,2,FALSE)),"")</f>
        <v/>
      </c>
      <c r="D114" s="24" t="n"/>
      <c r="E114" s="27" t="n"/>
      <c r="F114" s="22" t="n"/>
      <c r="G114" s="22" t="n"/>
      <c r="H114" s="22" t="n"/>
      <c r="I114" s="22" t="n"/>
      <c r="J114" s="22" t="n"/>
      <c r="K114" s="25" t="n"/>
      <c r="L114" s="22" t="n"/>
      <c r="M114" s="24" t="n"/>
      <c r="N114" s="22" t="n"/>
      <c r="O114" s="19">
        <f>IFERROR(IF(A114="","",IF(L114="No","No Follow-Up",IF(P114&lt;&gt;"","Completed",IF(M114="","Open",IF(M114&lt;TODAY(),"Overdue",IF(M114&lt;=TODAY()+Dashboard!$B$8,"Due Soon","Open")))))),"Check Entry")</f>
        <v/>
      </c>
      <c r="P114" s="24" t="n"/>
      <c r="Q114" s="22" t="n"/>
      <c r="R114" s="22" t="n"/>
      <c r="S114" s="25" t="n"/>
    </row>
    <row r="115">
      <c r="A115" s="22" t="n"/>
      <c r="B115" s="22" t="n"/>
      <c r="C115" s="19">
        <f>IFERROR(IF(B115="","",VLOOKUP(B115,'Vendor Directory'!$A$2:$B$151,2,FALSE)),"")</f>
        <v/>
      </c>
      <c r="D115" s="24" t="n"/>
      <c r="E115" s="27" t="n"/>
      <c r="F115" s="22" t="n"/>
      <c r="G115" s="22" t="n"/>
      <c r="H115" s="22" t="n"/>
      <c r="I115" s="22" t="n"/>
      <c r="J115" s="22" t="n"/>
      <c r="K115" s="25" t="n"/>
      <c r="L115" s="22" t="n"/>
      <c r="M115" s="24" t="n"/>
      <c r="N115" s="22" t="n"/>
      <c r="O115" s="19">
        <f>IFERROR(IF(A115="","",IF(L115="No","No Follow-Up",IF(P115&lt;&gt;"","Completed",IF(M115="","Open",IF(M115&lt;TODAY(),"Overdue",IF(M115&lt;=TODAY()+Dashboard!$B$8,"Due Soon","Open")))))),"Check Entry")</f>
        <v/>
      </c>
      <c r="P115" s="24" t="n"/>
      <c r="Q115" s="22" t="n"/>
      <c r="R115" s="22" t="n"/>
      <c r="S115" s="25" t="n"/>
    </row>
    <row r="116">
      <c r="A116" s="22" t="n"/>
      <c r="B116" s="22" t="n"/>
      <c r="C116" s="19">
        <f>IFERROR(IF(B116="","",VLOOKUP(B116,'Vendor Directory'!$A$2:$B$151,2,FALSE)),"")</f>
        <v/>
      </c>
      <c r="D116" s="24" t="n"/>
      <c r="E116" s="27" t="n"/>
      <c r="F116" s="22" t="n"/>
      <c r="G116" s="22" t="n"/>
      <c r="H116" s="22" t="n"/>
      <c r="I116" s="22" t="n"/>
      <c r="J116" s="22" t="n"/>
      <c r="K116" s="25" t="n"/>
      <c r="L116" s="22" t="n"/>
      <c r="M116" s="24" t="n"/>
      <c r="N116" s="22" t="n"/>
      <c r="O116" s="19">
        <f>IFERROR(IF(A116="","",IF(L116="No","No Follow-Up",IF(P116&lt;&gt;"","Completed",IF(M116="","Open",IF(M116&lt;TODAY(),"Overdue",IF(M116&lt;=TODAY()+Dashboard!$B$8,"Due Soon","Open")))))),"Check Entry")</f>
        <v/>
      </c>
      <c r="P116" s="24" t="n"/>
      <c r="Q116" s="22" t="n"/>
      <c r="R116" s="22" t="n"/>
      <c r="S116" s="25" t="n"/>
    </row>
    <row r="117">
      <c r="A117" s="22" t="n"/>
      <c r="B117" s="22" t="n"/>
      <c r="C117" s="19">
        <f>IFERROR(IF(B117="","",VLOOKUP(B117,'Vendor Directory'!$A$2:$B$151,2,FALSE)),"")</f>
        <v/>
      </c>
      <c r="D117" s="24" t="n"/>
      <c r="E117" s="27" t="n"/>
      <c r="F117" s="22" t="n"/>
      <c r="G117" s="22" t="n"/>
      <c r="H117" s="22" t="n"/>
      <c r="I117" s="22" t="n"/>
      <c r="J117" s="22" t="n"/>
      <c r="K117" s="25" t="n"/>
      <c r="L117" s="22" t="n"/>
      <c r="M117" s="24" t="n"/>
      <c r="N117" s="22" t="n"/>
      <c r="O117" s="19">
        <f>IFERROR(IF(A117="","",IF(L117="No","No Follow-Up",IF(P117&lt;&gt;"","Completed",IF(M117="","Open",IF(M117&lt;TODAY(),"Overdue",IF(M117&lt;=TODAY()+Dashboard!$B$8,"Due Soon","Open")))))),"Check Entry")</f>
        <v/>
      </c>
      <c r="P117" s="24" t="n"/>
      <c r="Q117" s="22" t="n"/>
      <c r="R117" s="22" t="n"/>
      <c r="S117" s="25" t="n"/>
    </row>
    <row r="118">
      <c r="A118" s="22" t="n"/>
      <c r="B118" s="22" t="n"/>
      <c r="C118" s="19">
        <f>IFERROR(IF(B118="","",VLOOKUP(B118,'Vendor Directory'!$A$2:$B$151,2,FALSE)),"")</f>
        <v/>
      </c>
      <c r="D118" s="24" t="n"/>
      <c r="E118" s="27" t="n"/>
      <c r="F118" s="22" t="n"/>
      <c r="G118" s="22" t="n"/>
      <c r="H118" s="22" t="n"/>
      <c r="I118" s="22" t="n"/>
      <c r="J118" s="22" t="n"/>
      <c r="K118" s="25" t="n"/>
      <c r="L118" s="22" t="n"/>
      <c r="M118" s="24" t="n"/>
      <c r="N118" s="22" t="n"/>
      <c r="O118" s="19">
        <f>IFERROR(IF(A118="","",IF(L118="No","No Follow-Up",IF(P118&lt;&gt;"","Completed",IF(M118="","Open",IF(M118&lt;TODAY(),"Overdue",IF(M118&lt;=TODAY()+Dashboard!$B$8,"Due Soon","Open")))))),"Check Entry")</f>
        <v/>
      </c>
      <c r="P118" s="24" t="n"/>
      <c r="Q118" s="22" t="n"/>
      <c r="R118" s="22" t="n"/>
      <c r="S118" s="25" t="n"/>
    </row>
    <row r="119">
      <c r="A119" s="22" t="n"/>
      <c r="B119" s="22" t="n"/>
      <c r="C119" s="19">
        <f>IFERROR(IF(B119="","",VLOOKUP(B119,'Vendor Directory'!$A$2:$B$151,2,FALSE)),"")</f>
        <v/>
      </c>
      <c r="D119" s="24" t="n"/>
      <c r="E119" s="27" t="n"/>
      <c r="F119" s="22" t="n"/>
      <c r="G119" s="22" t="n"/>
      <c r="H119" s="22" t="n"/>
      <c r="I119" s="22" t="n"/>
      <c r="J119" s="22" t="n"/>
      <c r="K119" s="25" t="n"/>
      <c r="L119" s="22" t="n"/>
      <c r="M119" s="24" t="n"/>
      <c r="N119" s="22" t="n"/>
      <c r="O119" s="19">
        <f>IFERROR(IF(A119="","",IF(L119="No","No Follow-Up",IF(P119&lt;&gt;"","Completed",IF(M119="","Open",IF(M119&lt;TODAY(),"Overdue",IF(M119&lt;=TODAY()+Dashboard!$B$8,"Due Soon","Open")))))),"Check Entry")</f>
        <v/>
      </c>
      <c r="P119" s="24" t="n"/>
      <c r="Q119" s="22" t="n"/>
      <c r="R119" s="22" t="n"/>
      <c r="S119" s="25" t="n"/>
    </row>
    <row r="120">
      <c r="A120" s="22" t="n"/>
      <c r="B120" s="22" t="n"/>
      <c r="C120" s="19">
        <f>IFERROR(IF(B120="","",VLOOKUP(B120,'Vendor Directory'!$A$2:$B$151,2,FALSE)),"")</f>
        <v/>
      </c>
      <c r="D120" s="24" t="n"/>
      <c r="E120" s="27" t="n"/>
      <c r="F120" s="22" t="n"/>
      <c r="G120" s="22" t="n"/>
      <c r="H120" s="22" t="n"/>
      <c r="I120" s="22" t="n"/>
      <c r="J120" s="22" t="n"/>
      <c r="K120" s="25" t="n"/>
      <c r="L120" s="22" t="n"/>
      <c r="M120" s="24" t="n"/>
      <c r="N120" s="22" t="n"/>
      <c r="O120" s="19">
        <f>IFERROR(IF(A120="","",IF(L120="No","No Follow-Up",IF(P120&lt;&gt;"","Completed",IF(M120="","Open",IF(M120&lt;TODAY(),"Overdue",IF(M120&lt;=TODAY()+Dashboard!$B$8,"Due Soon","Open")))))),"Check Entry")</f>
        <v/>
      </c>
      <c r="P120" s="24" t="n"/>
      <c r="Q120" s="22" t="n"/>
      <c r="R120" s="22" t="n"/>
      <c r="S120" s="25" t="n"/>
    </row>
    <row r="121">
      <c r="A121" s="22" t="n"/>
      <c r="B121" s="22" t="n"/>
      <c r="C121" s="19">
        <f>IFERROR(IF(B121="","",VLOOKUP(B121,'Vendor Directory'!$A$2:$B$151,2,FALSE)),"")</f>
        <v/>
      </c>
      <c r="D121" s="24" t="n"/>
      <c r="E121" s="27" t="n"/>
      <c r="F121" s="22" t="n"/>
      <c r="G121" s="22" t="n"/>
      <c r="H121" s="22" t="n"/>
      <c r="I121" s="22" t="n"/>
      <c r="J121" s="22" t="n"/>
      <c r="K121" s="25" t="n"/>
      <c r="L121" s="22" t="n"/>
      <c r="M121" s="24" t="n"/>
      <c r="N121" s="22" t="n"/>
      <c r="O121" s="19">
        <f>IFERROR(IF(A121="","",IF(L121="No","No Follow-Up",IF(P121&lt;&gt;"","Completed",IF(M121="","Open",IF(M121&lt;TODAY(),"Overdue",IF(M121&lt;=TODAY()+Dashboard!$B$8,"Due Soon","Open")))))),"Check Entry")</f>
        <v/>
      </c>
      <c r="P121" s="24" t="n"/>
      <c r="Q121" s="22" t="n"/>
      <c r="R121" s="22" t="n"/>
      <c r="S121" s="25" t="n"/>
    </row>
    <row r="122">
      <c r="A122" s="22" t="n"/>
      <c r="B122" s="22" t="n"/>
      <c r="C122" s="19">
        <f>IFERROR(IF(B122="","",VLOOKUP(B122,'Vendor Directory'!$A$2:$B$151,2,FALSE)),"")</f>
        <v/>
      </c>
      <c r="D122" s="24" t="n"/>
      <c r="E122" s="27" t="n"/>
      <c r="F122" s="22" t="n"/>
      <c r="G122" s="22" t="n"/>
      <c r="H122" s="22" t="n"/>
      <c r="I122" s="22" t="n"/>
      <c r="J122" s="22" t="n"/>
      <c r="K122" s="25" t="n"/>
      <c r="L122" s="22" t="n"/>
      <c r="M122" s="24" t="n"/>
      <c r="N122" s="22" t="n"/>
      <c r="O122" s="19">
        <f>IFERROR(IF(A122="","",IF(L122="No","No Follow-Up",IF(P122&lt;&gt;"","Completed",IF(M122="","Open",IF(M122&lt;TODAY(),"Overdue",IF(M122&lt;=TODAY()+Dashboard!$B$8,"Due Soon","Open")))))),"Check Entry")</f>
        <v/>
      </c>
      <c r="P122" s="24" t="n"/>
      <c r="Q122" s="22" t="n"/>
      <c r="R122" s="22" t="n"/>
      <c r="S122" s="25" t="n"/>
    </row>
    <row r="123">
      <c r="A123" s="22" t="n"/>
      <c r="B123" s="22" t="n"/>
      <c r="C123" s="19">
        <f>IFERROR(IF(B123="","",VLOOKUP(B123,'Vendor Directory'!$A$2:$B$151,2,FALSE)),"")</f>
        <v/>
      </c>
      <c r="D123" s="24" t="n"/>
      <c r="E123" s="27" t="n"/>
      <c r="F123" s="22" t="n"/>
      <c r="G123" s="22" t="n"/>
      <c r="H123" s="22" t="n"/>
      <c r="I123" s="22" t="n"/>
      <c r="J123" s="22" t="n"/>
      <c r="K123" s="25" t="n"/>
      <c r="L123" s="22" t="n"/>
      <c r="M123" s="24" t="n"/>
      <c r="N123" s="22" t="n"/>
      <c r="O123" s="19">
        <f>IFERROR(IF(A123="","",IF(L123="No","No Follow-Up",IF(P123&lt;&gt;"","Completed",IF(M123="","Open",IF(M123&lt;TODAY(),"Overdue",IF(M123&lt;=TODAY()+Dashboard!$B$8,"Due Soon","Open")))))),"Check Entry")</f>
        <v/>
      </c>
      <c r="P123" s="24" t="n"/>
      <c r="Q123" s="22" t="n"/>
      <c r="R123" s="22" t="n"/>
      <c r="S123" s="25" t="n"/>
    </row>
    <row r="124">
      <c r="A124" s="22" t="n"/>
      <c r="B124" s="22" t="n"/>
      <c r="C124" s="19">
        <f>IFERROR(IF(B124="","",VLOOKUP(B124,'Vendor Directory'!$A$2:$B$151,2,FALSE)),"")</f>
        <v/>
      </c>
      <c r="D124" s="24" t="n"/>
      <c r="E124" s="27" t="n"/>
      <c r="F124" s="22" t="n"/>
      <c r="G124" s="22" t="n"/>
      <c r="H124" s="22" t="n"/>
      <c r="I124" s="22" t="n"/>
      <c r="J124" s="22" t="n"/>
      <c r="K124" s="25" t="n"/>
      <c r="L124" s="22" t="n"/>
      <c r="M124" s="24" t="n"/>
      <c r="N124" s="22" t="n"/>
      <c r="O124" s="19">
        <f>IFERROR(IF(A124="","",IF(L124="No","No Follow-Up",IF(P124&lt;&gt;"","Completed",IF(M124="","Open",IF(M124&lt;TODAY(),"Overdue",IF(M124&lt;=TODAY()+Dashboard!$B$8,"Due Soon","Open")))))),"Check Entry")</f>
        <v/>
      </c>
      <c r="P124" s="24" t="n"/>
      <c r="Q124" s="22" t="n"/>
      <c r="R124" s="22" t="n"/>
      <c r="S124" s="25" t="n"/>
    </row>
    <row r="125">
      <c r="A125" s="22" t="n"/>
      <c r="B125" s="22" t="n"/>
      <c r="C125" s="19">
        <f>IFERROR(IF(B125="","",VLOOKUP(B125,'Vendor Directory'!$A$2:$B$151,2,FALSE)),"")</f>
        <v/>
      </c>
      <c r="D125" s="24" t="n"/>
      <c r="E125" s="27" t="n"/>
      <c r="F125" s="22" t="n"/>
      <c r="G125" s="22" t="n"/>
      <c r="H125" s="22" t="n"/>
      <c r="I125" s="22" t="n"/>
      <c r="J125" s="22" t="n"/>
      <c r="K125" s="25" t="n"/>
      <c r="L125" s="22" t="n"/>
      <c r="M125" s="24" t="n"/>
      <c r="N125" s="22" t="n"/>
      <c r="O125" s="19">
        <f>IFERROR(IF(A125="","",IF(L125="No","No Follow-Up",IF(P125&lt;&gt;"","Completed",IF(M125="","Open",IF(M125&lt;TODAY(),"Overdue",IF(M125&lt;=TODAY()+Dashboard!$B$8,"Due Soon","Open")))))),"Check Entry")</f>
        <v/>
      </c>
      <c r="P125" s="24" t="n"/>
      <c r="Q125" s="22" t="n"/>
      <c r="R125" s="22" t="n"/>
      <c r="S125" s="25" t="n"/>
    </row>
    <row r="126">
      <c r="A126" s="22" t="n"/>
      <c r="B126" s="22" t="n"/>
      <c r="C126" s="19">
        <f>IFERROR(IF(B126="","",VLOOKUP(B126,'Vendor Directory'!$A$2:$B$151,2,FALSE)),"")</f>
        <v/>
      </c>
      <c r="D126" s="24" t="n"/>
      <c r="E126" s="27" t="n"/>
      <c r="F126" s="22" t="n"/>
      <c r="G126" s="22" t="n"/>
      <c r="H126" s="22" t="n"/>
      <c r="I126" s="22" t="n"/>
      <c r="J126" s="22" t="n"/>
      <c r="K126" s="25" t="n"/>
      <c r="L126" s="22" t="n"/>
      <c r="M126" s="24" t="n"/>
      <c r="N126" s="22" t="n"/>
      <c r="O126" s="19">
        <f>IFERROR(IF(A126="","",IF(L126="No","No Follow-Up",IF(P126&lt;&gt;"","Completed",IF(M126="","Open",IF(M126&lt;TODAY(),"Overdue",IF(M126&lt;=TODAY()+Dashboard!$B$8,"Due Soon","Open")))))),"Check Entry")</f>
        <v/>
      </c>
      <c r="P126" s="24" t="n"/>
      <c r="Q126" s="22" t="n"/>
      <c r="R126" s="22" t="n"/>
      <c r="S126" s="25" t="n"/>
    </row>
    <row r="127">
      <c r="A127" s="22" t="n"/>
      <c r="B127" s="22" t="n"/>
      <c r="C127" s="19">
        <f>IFERROR(IF(B127="","",VLOOKUP(B127,'Vendor Directory'!$A$2:$B$151,2,FALSE)),"")</f>
        <v/>
      </c>
      <c r="D127" s="24" t="n"/>
      <c r="E127" s="27" t="n"/>
      <c r="F127" s="22" t="n"/>
      <c r="G127" s="22" t="n"/>
      <c r="H127" s="22" t="n"/>
      <c r="I127" s="22" t="n"/>
      <c r="J127" s="22" t="n"/>
      <c r="K127" s="25" t="n"/>
      <c r="L127" s="22" t="n"/>
      <c r="M127" s="24" t="n"/>
      <c r="N127" s="22" t="n"/>
      <c r="O127" s="19">
        <f>IFERROR(IF(A127="","",IF(L127="No","No Follow-Up",IF(P127&lt;&gt;"","Completed",IF(M127="","Open",IF(M127&lt;TODAY(),"Overdue",IF(M127&lt;=TODAY()+Dashboard!$B$8,"Due Soon","Open")))))),"Check Entry")</f>
        <v/>
      </c>
      <c r="P127" s="24" t="n"/>
      <c r="Q127" s="22" t="n"/>
      <c r="R127" s="22" t="n"/>
      <c r="S127" s="25" t="n"/>
    </row>
    <row r="128">
      <c r="A128" s="22" t="n"/>
      <c r="B128" s="22" t="n"/>
      <c r="C128" s="19">
        <f>IFERROR(IF(B128="","",VLOOKUP(B128,'Vendor Directory'!$A$2:$B$151,2,FALSE)),"")</f>
        <v/>
      </c>
      <c r="D128" s="24" t="n"/>
      <c r="E128" s="27" t="n"/>
      <c r="F128" s="22" t="n"/>
      <c r="G128" s="22" t="n"/>
      <c r="H128" s="22" t="n"/>
      <c r="I128" s="22" t="n"/>
      <c r="J128" s="22" t="n"/>
      <c r="K128" s="25" t="n"/>
      <c r="L128" s="22" t="n"/>
      <c r="M128" s="24" t="n"/>
      <c r="N128" s="22" t="n"/>
      <c r="O128" s="19">
        <f>IFERROR(IF(A128="","",IF(L128="No","No Follow-Up",IF(P128&lt;&gt;"","Completed",IF(M128="","Open",IF(M128&lt;TODAY(),"Overdue",IF(M128&lt;=TODAY()+Dashboard!$B$8,"Due Soon","Open")))))),"Check Entry")</f>
        <v/>
      </c>
      <c r="P128" s="24" t="n"/>
      <c r="Q128" s="22" t="n"/>
      <c r="R128" s="22" t="n"/>
      <c r="S128" s="25" t="n"/>
    </row>
    <row r="129">
      <c r="A129" s="22" t="n"/>
      <c r="B129" s="22" t="n"/>
      <c r="C129" s="19">
        <f>IFERROR(IF(B129="","",VLOOKUP(B129,'Vendor Directory'!$A$2:$B$151,2,FALSE)),"")</f>
        <v/>
      </c>
      <c r="D129" s="24" t="n"/>
      <c r="E129" s="27" t="n"/>
      <c r="F129" s="22" t="n"/>
      <c r="G129" s="22" t="n"/>
      <c r="H129" s="22" t="n"/>
      <c r="I129" s="22" t="n"/>
      <c r="J129" s="22" t="n"/>
      <c r="K129" s="25" t="n"/>
      <c r="L129" s="22" t="n"/>
      <c r="M129" s="24" t="n"/>
      <c r="N129" s="22" t="n"/>
      <c r="O129" s="19">
        <f>IFERROR(IF(A129="","",IF(L129="No","No Follow-Up",IF(P129&lt;&gt;"","Completed",IF(M129="","Open",IF(M129&lt;TODAY(),"Overdue",IF(M129&lt;=TODAY()+Dashboard!$B$8,"Due Soon","Open")))))),"Check Entry")</f>
        <v/>
      </c>
      <c r="P129" s="24" t="n"/>
      <c r="Q129" s="22" t="n"/>
      <c r="R129" s="22" t="n"/>
      <c r="S129" s="25" t="n"/>
    </row>
    <row r="130">
      <c r="A130" s="22" t="n"/>
      <c r="B130" s="22" t="n"/>
      <c r="C130" s="19">
        <f>IFERROR(IF(B130="","",VLOOKUP(B130,'Vendor Directory'!$A$2:$B$151,2,FALSE)),"")</f>
        <v/>
      </c>
      <c r="D130" s="24" t="n"/>
      <c r="E130" s="27" t="n"/>
      <c r="F130" s="22" t="n"/>
      <c r="G130" s="22" t="n"/>
      <c r="H130" s="22" t="n"/>
      <c r="I130" s="22" t="n"/>
      <c r="J130" s="22" t="n"/>
      <c r="K130" s="25" t="n"/>
      <c r="L130" s="22" t="n"/>
      <c r="M130" s="24" t="n"/>
      <c r="N130" s="22" t="n"/>
      <c r="O130" s="19">
        <f>IFERROR(IF(A130="","",IF(L130="No","No Follow-Up",IF(P130&lt;&gt;"","Completed",IF(M130="","Open",IF(M130&lt;TODAY(),"Overdue",IF(M130&lt;=TODAY()+Dashboard!$B$8,"Due Soon","Open")))))),"Check Entry")</f>
        <v/>
      </c>
      <c r="P130" s="24" t="n"/>
      <c r="Q130" s="22" t="n"/>
      <c r="R130" s="22" t="n"/>
      <c r="S130" s="25" t="n"/>
    </row>
    <row r="131">
      <c r="A131" s="22" t="n"/>
      <c r="B131" s="22" t="n"/>
      <c r="C131" s="19">
        <f>IFERROR(IF(B131="","",VLOOKUP(B131,'Vendor Directory'!$A$2:$B$151,2,FALSE)),"")</f>
        <v/>
      </c>
      <c r="D131" s="24" t="n"/>
      <c r="E131" s="27" t="n"/>
      <c r="F131" s="22" t="n"/>
      <c r="G131" s="22" t="n"/>
      <c r="H131" s="22" t="n"/>
      <c r="I131" s="22" t="n"/>
      <c r="J131" s="22" t="n"/>
      <c r="K131" s="25" t="n"/>
      <c r="L131" s="22" t="n"/>
      <c r="M131" s="24" t="n"/>
      <c r="N131" s="22" t="n"/>
      <c r="O131" s="19">
        <f>IFERROR(IF(A131="","",IF(L131="No","No Follow-Up",IF(P131&lt;&gt;"","Completed",IF(M131="","Open",IF(M131&lt;TODAY(),"Overdue",IF(M131&lt;=TODAY()+Dashboard!$B$8,"Due Soon","Open")))))),"Check Entry")</f>
        <v/>
      </c>
      <c r="P131" s="24" t="n"/>
      <c r="Q131" s="22" t="n"/>
      <c r="R131" s="22" t="n"/>
      <c r="S131" s="25" t="n"/>
    </row>
    <row r="132">
      <c r="A132" s="22" t="n"/>
      <c r="B132" s="22" t="n"/>
      <c r="C132" s="19">
        <f>IFERROR(IF(B132="","",VLOOKUP(B132,'Vendor Directory'!$A$2:$B$151,2,FALSE)),"")</f>
        <v/>
      </c>
      <c r="D132" s="24" t="n"/>
      <c r="E132" s="27" t="n"/>
      <c r="F132" s="22" t="n"/>
      <c r="G132" s="22" t="n"/>
      <c r="H132" s="22" t="n"/>
      <c r="I132" s="22" t="n"/>
      <c r="J132" s="22" t="n"/>
      <c r="K132" s="25" t="n"/>
      <c r="L132" s="22" t="n"/>
      <c r="M132" s="24" t="n"/>
      <c r="N132" s="22" t="n"/>
      <c r="O132" s="19">
        <f>IFERROR(IF(A132="","",IF(L132="No","No Follow-Up",IF(P132&lt;&gt;"","Completed",IF(M132="","Open",IF(M132&lt;TODAY(),"Overdue",IF(M132&lt;=TODAY()+Dashboard!$B$8,"Due Soon","Open")))))),"Check Entry")</f>
        <v/>
      </c>
      <c r="P132" s="24" t="n"/>
      <c r="Q132" s="22" t="n"/>
      <c r="R132" s="22" t="n"/>
      <c r="S132" s="25" t="n"/>
    </row>
    <row r="133">
      <c r="A133" s="22" t="n"/>
      <c r="B133" s="22" t="n"/>
      <c r="C133" s="19">
        <f>IFERROR(IF(B133="","",VLOOKUP(B133,'Vendor Directory'!$A$2:$B$151,2,FALSE)),"")</f>
        <v/>
      </c>
      <c r="D133" s="24" t="n"/>
      <c r="E133" s="27" t="n"/>
      <c r="F133" s="22" t="n"/>
      <c r="G133" s="22" t="n"/>
      <c r="H133" s="22" t="n"/>
      <c r="I133" s="22" t="n"/>
      <c r="J133" s="22" t="n"/>
      <c r="K133" s="25" t="n"/>
      <c r="L133" s="22" t="n"/>
      <c r="M133" s="24" t="n"/>
      <c r="N133" s="22" t="n"/>
      <c r="O133" s="19">
        <f>IFERROR(IF(A133="","",IF(L133="No","No Follow-Up",IF(P133&lt;&gt;"","Completed",IF(M133="","Open",IF(M133&lt;TODAY(),"Overdue",IF(M133&lt;=TODAY()+Dashboard!$B$8,"Due Soon","Open")))))),"Check Entry")</f>
        <v/>
      </c>
      <c r="P133" s="24" t="n"/>
      <c r="Q133" s="22" t="n"/>
      <c r="R133" s="22" t="n"/>
      <c r="S133" s="25" t="n"/>
    </row>
    <row r="134">
      <c r="A134" s="22" t="n"/>
      <c r="B134" s="22" t="n"/>
      <c r="C134" s="19">
        <f>IFERROR(IF(B134="","",VLOOKUP(B134,'Vendor Directory'!$A$2:$B$151,2,FALSE)),"")</f>
        <v/>
      </c>
      <c r="D134" s="24" t="n"/>
      <c r="E134" s="27" t="n"/>
      <c r="F134" s="22" t="n"/>
      <c r="G134" s="22" t="n"/>
      <c r="H134" s="22" t="n"/>
      <c r="I134" s="22" t="n"/>
      <c r="J134" s="22" t="n"/>
      <c r="K134" s="25" t="n"/>
      <c r="L134" s="22" t="n"/>
      <c r="M134" s="24" t="n"/>
      <c r="N134" s="22" t="n"/>
      <c r="O134" s="19">
        <f>IFERROR(IF(A134="","",IF(L134="No","No Follow-Up",IF(P134&lt;&gt;"","Completed",IF(M134="","Open",IF(M134&lt;TODAY(),"Overdue",IF(M134&lt;=TODAY()+Dashboard!$B$8,"Due Soon","Open")))))),"Check Entry")</f>
        <v/>
      </c>
      <c r="P134" s="24" t="n"/>
      <c r="Q134" s="22" t="n"/>
      <c r="R134" s="22" t="n"/>
      <c r="S134" s="25" t="n"/>
    </row>
    <row r="135">
      <c r="A135" s="22" t="n"/>
      <c r="B135" s="22" t="n"/>
      <c r="C135" s="19">
        <f>IFERROR(IF(B135="","",VLOOKUP(B135,'Vendor Directory'!$A$2:$B$151,2,FALSE)),"")</f>
        <v/>
      </c>
      <c r="D135" s="24" t="n"/>
      <c r="E135" s="27" t="n"/>
      <c r="F135" s="22" t="n"/>
      <c r="G135" s="22" t="n"/>
      <c r="H135" s="22" t="n"/>
      <c r="I135" s="22" t="n"/>
      <c r="J135" s="22" t="n"/>
      <c r="K135" s="25" t="n"/>
      <c r="L135" s="22" t="n"/>
      <c r="M135" s="24" t="n"/>
      <c r="N135" s="22" t="n"/>
      <c r="O135" s="19">
        <f>IFERROR(IF(A135="","",IF(L135="No","No Follow-Up",IF(P135&lt;&gt;"","Completed",IF(M135="","Open",IF(M135&lt;TODAY(),"Overdue",IF(M135&lt;=TODAY()+Dashboard!$B$8,"Due Soon","Open")))))),"Check Entry")</f>
        <v/>
      </c>
      <c r="P135" s="24" t="n"/>
      <c r="Q135" s="22" t="n"/>
      <c r="R135" s="22" t="n"/>
      <c r="S135" s="25" t="n"/>
    </row>
    <row r="136">
      <c r="A136" s="22" t="n"/>
      <c r="B136" s="22" t="n"/>
      <c r="C136" s="19">
        <f>IFERROR(IF(B136="","",VLOOKUP(B136,'Vendor Directory'!$A$2:$B$151,2,FALSE)),"")</f>
        <v/>
      </c>
      <c r="D136" s="24" t="n"/>
      <c r="E136" s="27" t="n"/>
      <c r="F136" s="22" t="n"/>
      <c r="G136" s="22" t="n"/>
      <c r="H136" s="22" t="n"/>
      <c r="I136" s="22" t="n"/>
      <c r="J136" s="22" t="n"/>
      <c r="K136" s="25" t="n"/>
      <c r="L136" s="22" t="n"/>
      <c r="M136" s="24" t="n"/>
      <c r="N136" s="22" t="n"/>
      <c r="O136" s="19">
        <f>IFERROR(IF(A136="","",IF(L136="No","No Follow-Up",IF(P136&lt;&gt;"","Completed",IF(M136="","Open",IF(M136&lt;TODAY(),"Overdue",IF(M136&lt;=TODAY()+Dashboard!$B$8,"Due Soon","Open")))))),"Check Entry")</f>
        <v/>
      </c>
      <c r="P136" s="24" t="n"/>
      <c r="Q136" s="22" t="n"/>
      <c r="R136" s="22" t="n"/>
      <c r="S136" s="25" t="n"/>
    </row>
    <row r="137">
      <c r="A137" s="22" t="n"/>
      <c r="B137" s="22" t="n"/>
      <c r="C137" s="19">
        <f>IFERROR(IF(B137="","",VLOOKUP(B137,'Vendor Directory'!$A$2:$B$151,2,FALSE)),"")</f>
        <v/>
      </c>
      <c r="D137" s="24" t="n"/>
      <c r="E137" s="27" t="n"/>
      <c r="F137" s="22" t="n"/>
      <c r="G137" s="22" t="n"/>
      <c r="H137" s="22" t="n"/>
      <c r="I137" s="22" t="n"/>
      <c r="J137" s="22" t="n"/>
      <c r="K137" s="25" t="n"/>
      <c r="L137" s="22" t="n"/>
      <c r="M137" s="24" t="n"/>
      <c r="N137" s="22" t="n"/>
      <c r="O137" s="19">
        <f>IFERROR(IF(A137="","",IF(L137="No","No Follow-Up",IF(P137&lt;&gt;"","Completed",IF(M137="","Open",IF(M137&lt;TODAY(),"Overdue",IF(M137&lt;=TODAY()+Dashboard!$B$8,"Due Soon","Open")))))),"Check Entry")</f>
        <v/>
      </c>
      <c r="P137" s="24" t="n"/>
      <c r="Q137" s="22" t="n"/>
      <c r="R137" s="22" t="n"/>
      <c r="S137" s="25" t="n"/>
    </row>
    <row r="138">
      <c r="A138" s="22" t="n"/>
      <c r="B138" s="22" t="n"/>
      <c r="C138" s="19">
        <f>IFERROR(IF(B138="","",VLOOKUP(B138,'Vendor Directory'!$A$2:$B$151,2,FALSE)),"")</f>
        <v/>
      </c>
      <c r="D138" s="24" t="n"/>
      <c r="E138" s="27" t="n"/>
      <c r="F138" s="22" t="n"/>
      <c r="G138" s="22" t="n"/>
      <c r="H138" s="22" t="n"/>
      <c r="I138" s="22" t="n"/>
      <c r="J138" s="22" t="n"/>
      <c r="K138" s="25" t="n"/>
      <c r="L138" s="22" t="n"/>
      <c r="M138" s="24" t="n"/>
      <c r="N138" s="22" t="n"/>
      <c r="O138" s="19">
        <f>IFERROR(IF(A138="","",IF(L138="No","No Follow-Up",IF(P138&lt;&gt;"","Completed",IF(M138="","Open",IF(M138&lt;TODAY(),"Overdue",IF(M138&lt;=TODAY()+Dashboard!$B$8,"Due Soon","Open")))))),"Check Entry")</f>
        <v/>
      </c>
      <c r="P138" s="24" t="n"/>
      <c r="Q138" s="22" t="n"/>
      <c r="R138" s="22" t="n"/>
      <c r="S138" s="25" t="n"/>
    </row>
    <row r="139">
      <c r="A139" s="22" t="n"/>
      <c r="B139" s="22" t="n"/>
      <c r="C139" s="19">
        <f>IFERROR(IF(B139="","",VLOOKUP(B139,'Vendor Directory'!$A$2:$B$151,2,FALSE)),"")</f>
        <v/>
      </c>
      <c r="D139" s="24" t="n"/>
      <c r="E139" s="27" t="n"/>
      <c r="F139" s="22" t="n"/>
      <c r="G139" s="22" t="n"/>
      <c r="H139" s="22" t="n"/>
      <c r="I139" s="22" t="n"/>
      <c r="J139" s="22" t="n"/>
      <c r="K139" s="25" t="n"/>
      <c r="L139" s="22" t="n"/>
      <c r="M139" s="24" t="n"/>
      <c r="N139" s="22" t="n"/>
      <c r="O139" s="19">
        <f>IFERROR(IF(A139="","",IF(L139="No","No Follow-Up",IF(P139&lt;&gt;"","Completed",IF(M139="","Open",IF(M139&lt;TODAY(),"Overdue",IF(M139&lt;=TODAY()+Dashboard!$B$8,"Due Soon","Open")))))),"Check Entry")</f>
        <v/>
      </c>
      <c r="P139" s="24" t="n"/>
      <c r="Q139" s="22" t="n"/>
      <c r="R139" s="22" t="n"/>
      <c r="S139" s="25" t="n"/>
    </row>
    <row r="140">
      <c r="A140" s="22" t="n"/>
      <c r="B140" s="22" t="n"/>
      <c r="C140" s="19">
        <f>IFERROR(IF(B140="","",VLOOKUP(B140,'Vendor Directory'!$A$2:$B$151,2,FALSE)),"")</f>
        <v/>
      </c>
      <c r="D140" s="24" t="n"/>
      <c r="E140" s="27" t="n"/>
      <c r="F140" s="22" t="n"/>
      <c r="G140" s="22" t="n"/>
      <c r="H140" s="22" t="n"/>
      <c r="I140" s="22" t="n"/>
      <c r="J140" s="22" t="n"/>
      <c r="K140" s="25" t="n"/>
      <c r="L140" s="22" t="n"/>
      <c r="M140" s="24" t="n"/>
      <c r="N140" s="22" t="n"/>
      <c r="O140" s="19">
        <f>IFERROR(IF(A140="","",IF(L140="No","No Follow-Up",IF(P140&lt;&gt;"","Completed",IF(M140="","Open",IF(M140&lt;TODAY(),"Overdue",IF(M140&lt;=TODAY()+Dashboard!$B$8,"Due Soon","Open")))))),"Check Entry")</f>
        <v/>
      </c>
      <c r="P140" s="24" t="n"/>
      <c r="Q140" s="22" t="n"/>
      <c r="R140" s="22" t="n"/>
      <c r="S140" s="25" t="n"/>
    </row>
    <row r="141">
      <c r="A141" s="22" t="n"/>
      <c r="B141" s="22" t="n"/>
      <c r="C141" s="19">
        <f>IFERROR(IF(B141="","",VLOOKUP(B141,'Vendor Directory'!$A$2:$B$151,2,FALSE)),"")</f>
        <v/>
      </c>
      <c r="D141" s="24" t="n"/>
      <c r="E141" s="27" t="n"/>
      <c r="F141" s="22" t="n"/>
      <c r="G141" s="22" t="n"/>
      <c r="H141" s="22" t="n"/>
      <c r="I141" s="22" t="n"/>
      <c r="J141" s="22" t="n"/>
      <c r="K141" s="25" t="n"/>
      <c r="L141" s="22" t="n"/>
      <c r="M141" s="24" t="n"/>
      <c r="N141" s="22" t="n"/>
      <c r="O141" s="19">
        <f>IFERROR(IF(A141="","",IF(L141="No","No Follow-Up",IF(P141&lt;&gt;"","Completed",IF(M141="","Open",IF(M141&lt;TODAY(),"Overdue",IF(M141&lt;=TODAY()+Dashboard!$B$8,"Due Soon","Open")))))),"Check Entry")</f>
        <v/>
      </c>
      <c r="P141" s="24" t="n"/>
      <c r="Q141" s="22" t="n"/>
      <c r="R141" s="22" t="n"/>
      <c r="S141" s="25" t="n"/>
    </row>
    <row r="142">
      <c r="A142" s="22" t="n"/>
      <c r="B142" s="22" t="n"/>
      <c r="C142" s="19">
        <f>IFERROR(IF(B142="","",VLOOKUP(B142,'Vendor Directory'!$A$2:$B$151,2,FALSE)),"")</f>
        <v/>
      </c>
      <c r="D142" s="24" t="n"/>
      <c r="E142" s="27" t="n"/>
      <c r="F142" s="22" t="n"/>
      <c r="G142" s="22" t="n"/>
      <c r="H142" s="22" t="n"/>
      <c r="I142" s="22" t="n"/>
      <c r="J142" s="22" t="n"/>
      <c r="K142" s="25" t="n"/>
      <c r="L142" s="22" t="n"/>
      <c r="M142" s="24" t="n"/>
      <c r="N142" s="22" t="n"/>
      <c r="O142" s="19">
        <f>IFERROR(IF(A142="","",IF(L142="No","No Follow-Up",IF(P142&lt;&gt;"","Completed",IF(M142="","Open",IF(M142&lt;TODAY(),"Overdue",IF(M142&lt;=TODAY()+Dashboard!$B$8,"Due Soon","Open")))))),"Check Entry")</f>
        <v/>
      </c>
      <c r="P142" s="24" t="n"/>
      <c r="Q142" s="22" t="n"/>
      <c r="R142" s="22" t="n"/>
      <c r="S142" s="25" t="n"/>
    </row>
    <row r="143">
      <c r="A143" s="22" t="n"/>
      <c r="B143" s="22" t="n"/>
      <c r="C143" s="19">
        <f>IFERROR(IF(B143="","",VLOOKUP(B143,'Vendor Directory'!$A$2:$B$151,2,FALSE)),"")</f>
        <v/>
      </c>
      <c r="D143" s="24" t="n"/>
      <c r="E143" s="27" t="n"/>
      <c r="F143" s="22" t="n"/>
      <c r="G143" s="22" t="n"/>
      <c r="H143" s="22" t="n"/>
      <c r="I143" s="22" t="n"/>
      <c r="J143" s="22" t="n"/>
      <c r="K143" s="25" t="n"/>
      <c r="L143" s="22" t="n"/>
      <c r="M143" s="24" t="n"/>
      <c r="N143" s="22" t="n"/>
      <c r="O143" s="19">
        <f>IFERROR(IF(A143="","",IF(L143="No","No Follow-Up",IF(P143&lt;&gt;"","Completed",IF(M143="","Open",IF(M143&lt;TODAY(),"Overdue",IF(M143&lt;=TODAY()+Dashboard!$B$8,"Due Soon","Open")))))),"Check Entry")</f>
        <v/>
      </c>
      <c r="P143" s="24" t="n"/>
      <c r="Q143" s="22" t="n"/>
      <c r="R143" s="22" t="n"/>
      <c r="S143" s="25" t="n"/>
    </row>
    <row r="144">
      <c r="A144" s="22" t="n"/>
      <c r="B144" s="22" t="n"/>
      <c r="C144" s="19">
        <f>IFERROR(IF(B144="","",VLOOKUP(B144,'Vendor Directory'!$A$2:$B$151,2,FALSE)),"")</f>
        <v/>
      </c>
      <c r="D144" s="24" t="n"/>
      <c r="E144" s="27" t="n"/>
      <c r="F144" s="22" t="n"/>
      <c r="G144" s="22" t="n"/>
      <c r="H144" s="22" t="n"/>
      <c r="I144" s="22" t="n"/>
      <c r="J144" s="22" t="n"/>
      <c r="K144" s="25" t="n"/>
      <c r="L144" s="22" t="n"/>
      <c r="M144" s="24" t="n"/>
      <c r="N144" s="22" t="n"/>
      <c r="O144" s="19">
        <f>IFERROR(IF(A144="","",IF(L144="No","No Follow-Up",IF(P144&lt;&gt;"","Completed",IF(M144="","Open",IF(M144&lt;TODAY(),"Overdue",IF(M144&lt;=TODAY()+Dashboard!$B$8,"Due Soon","Open")))))),"Check Entry")</f>
        <v/>
      </c>
      <c r="P144" s="24" t="n"/>
      <c r="Q144" s="22" t="n"/>
      <c r="R144" s="22" t="n"/>
      <c r="S144" s="25" t="n"/>
    </row>
    <row r="145">
      <c r="A145" s="22" t="n"/>
      <c r="B145" s="22" t="n"/>
      <c r="C145" s="19">
        <f>IFERROR(IF(B145="","",VLOOKUP(B145,'Vendor Directory'!$A$2:$B$151,2,FALSE)),"")</f>
        <v/>
      </c>
      <c r="D145" s="24" t="n"/>
      <c r="E145" s="27" t="n"/>
      <c r="F145" s="22" t="n"/>
      <c r="G145" s="22" t="n"/>
      <c r="H145" s="22" t="n"/>
      <c r="I145" s="22" t="n"/>
      <c r="J145" s="22" t="n"/>
      <c r="K145" s="25" t="n"/>
      <c r="L145" s="22" t="n"/>
      <c r="M145" s="24" t="n"/>
      <c r="N145" s="22" t="n"/>
      <c r="O145" s="19">
        <f>IFERROR(IF(A145="","",IF(L145="No","No Follow-Up",IF(P145&lt;&gt;"","Completed",IF(M145="","Open",IF(M145&lt;TODAY(),"Overdue",IF(M145&lt;=TODAY()+Dashboard!$B$8,"Due Soon","Open")))))),"Check Entry")</f>
        <v/>
      </c>
      <c r="P145" s="24" t="n"/>
      <c r="Q145" s="22" t="n"/>
      <c r="R145" s="22" t="n"/>
      <c r="S145" s="25" t="n"/>
    </row>
    <row r="146">
      <c r="A146" s="22" t="n"/>
      <c r="B146" s="22" t="n"/>
      <c r="C146" s="19">
        <f>IFERROR(IF(B146="","",VLOOKUP(B146,'Vendor Directory'!$A$2:$B$151,2,FALSE)),"")</f>
        <v/>
      </c>
      <c r="D146" s="24" t="n"/>
      <c r="E146" s="27" t="n"/>
      <c r="F146" s="22" t="n"/>
      <c r="G146" s="22" t="n"/>
      <c r="H146" s="22" t="n"/>
      <c r="I146" s="22" t="n"/>
      <c r="J146" s="22" t="n"/>
      <c r="K146" s="25" t="n"/>
      <c r="L146" s="22" t="n"/>
      <c r="M146" s="24" t="n"/>
      <c r="N146" s="22" t="n"/>
      <c r="O146" s="19">
        <f>IFERROR(IF(A146="","",IF(L146="No","No Follow-Up",IF(P146&lt;&gt;"","Completed",IF(M146="","Open",IF(M146&lt;TODAY(),"Overdue",IF(M146&lt;=TODAY()+Dashboard!$B$8,"Due Soon","Open")))))),"Check Entry")</f>
        <v/>
      </c>
      <c r="P146" s="24" t="n"/>
      <c r="Q146" s="22" t="n"/>
      <c r="R146" s="22" t="n"/>
      <c r="S146" s="25" t="n"/>
    </row>
    <row r="147">
      <c r="A147" s="22" t="n"/>
      <c r="B147" s="22" t="n"/>
      <c r="C147" s="19">
        <f>IFERROR(IF(B147="","",VLOOKUP(B147,'Vendor Directory'!$A$2:$B$151,2,FALSE)),"")</f>
        <v/>
      </c>
      <c r="D147" s="24" t="n"/>
      <c r="E147" s="27" t="n"/>
      <c r="F147" s="22" t="n"/>
      <c r="G147" s="22" t="n"/>
      <c r="H147" s="22" t="n"/>
      <c r="I147" s="22" t="n"/>
      <c r="J147" s="22" t="n"/>
      <c r="K147" s="25" t="n"/>
      <c r="L147" s="22" t="n"/>
      <c r="M147" s="24" t="n"/>
      <c r="N147" s="22" t="n"/>
      <c r="O147" s="19">
        <f>IFERROR(IF(A147="","",IF(L147="No","No Follow-Up",IF(P147&lt;&gt;"","Completed",IF(M147="","Open",IF(M147&lt;TODAY(),"Overdue",IF(M147&lt;=TODAY()+Dashboard!$B$8,"Due Soon","Open")))))),"Check Entry")</f>
        <v/>
      </c>
      <c r="P147" s="24" t="n"/>
      <c r="Q147" s="22" t="n"/>
      <c r="R147" s="22" t="n"/>
      <c r="S147" s="25" t="n"/>
    </row>
    <row r="148">
      <c r="A148" s="22" t="n"/>
      <c r="B148" s="22" t="n"/>
      <c r="C148" s="19">
        <f>IFERROR(IF(B148="","",VLOOKUP(B148,'Vendor Directory'!$A$2:$B$151,2,FALSE)),"")</f>
        <v/>
      </c>
      <c r="D148" s="24" t="n"/>
      <c r="E148" s="27" t="n"/>
      <c r="F148" s="22" t="n"/>
      <c r="G148" s="22" t="n"/>
      <c r="H148" s="22" t="n"/>
      <c r="I148" s="22" t="n"/>
      <c r="J148" s="22" t="n"/>
      <c r="K148" s="25" t="n"/>
      <c r="L148" s="22" t="n"/>
      <c r="M148" s="24" t="n"/>
      <c r="N148" s="22" t="n"/>
      <c r="O148" s="19">
        <f>IFERROR(IF(A148="","",IF(L148="No","No Follow-Up",IF(P148&lt;&gt;"","Completed",IF(M148="","Open",IF(M148&lt;TODAY(),"Overdue",IF(M148&lt;=TODAY()+Dashboard!$B$8,"Due Soon","Open")))))),"Check Entry")</f>
        <v/>
      </c>
      <c r="P148" s="24" t="n"/>
      <c r="Q148" s="22" t="n"/>
      <c r="R148" s="22" t="n"/>
      <c r="S148" s="25" t="n"/>
    </row>
    <row r="149">
      <c r="A149" s="22" t="n"/>
      <c r="B149" s="22" t="n"/>
      <c r="C149" s="19">
        <f>IFERROR(IF(B149="","",VLOOKUP(B149,'Vendor Directory'!$A$2:$B$151,2,FALSE)),"")</f>
        <v/>
      </c>
      <c r="D149" s="24" t="n"/>
      <c r="E149" s="27" t="n"/>
      <c r="F149" s="22" t="n"/>
      <c r="G149" s="22" t="n"/>
      <c r="H149" s="22" t="n"/>
      <c r="I149" s="22" t="n"/>
      <c r="J149" s="22" t="n"/>
      <c r="K149" s="25" t="n"/>
      <c r="L149" s="22" t="n"/>
      <c r="M149" s="24" t="n"/>
      <c r="N149" s="22" t="n"/>
      <c r="O149" s="19">
        <f>IFERROR(IF(A149="","",IF(L149="No","No Follow-Up",IF(P149&lt;&gt;"","Completed",IF(M149="","Open",IF(M149&lt;TODAY(),"Overdue",IF(M149&lt;=TODAY()+Dashboard!$B$8,"Due Soon","Open")))))),"Check Entry")</f>
        <v/>
      </c>
      <c r="P149" s="24" t="n"/>
      <c r="Q149" s="22" t="n"/>
      <c r="R149" s="22" t="n"/>
      <c r="S149" s="25" t="n"/>
    </row>
    <row r="150">
      <c r="A150" s="22" t="n"/>
      <c r="B150" s="22" t="n"/>
      <c r="C150" s="19">
        <f>IFERROR(IF(B150="","",VLOOKUP(B150,'Vendor Directory'!$A$2:$B$151,2,FALSE)),"")</f>
        <v/>
      </c>
      <c r="D150" s="24" t="n"/>
      <c r="E150" s="27" t="n"/>
      <c r="F150" s="22" t="n"/>
      <c r="G150" s="22" t="n"/>
      <c r="H150" s="22" t="n"/>
      <c r="I150" s="22" t="n"/>
      <c r="J150" s="22" t="n"/>
      <c r="K150" s="25" t="n"/>
      <c r="L150" s="22" t="n"/>
      <c r="M150" s="24" t="n"/>
      <c r="N150" s="22" t="n"/>
      <c r="O150" s="19">
        <f>IFERROR(IF(A150="","",IF(L150="No","No Follow-Up",IF(P150&lt;&gt;"","Completed",IF(M150="","Open",IF(M150&lt;TODAY(),"Overdue",IF(M150&lt;=TODAY()+Dashboard!$B$8,"Due Soon","Open")))))),"Check Entry")</f>
        <v/>
      </c>
      <c r="P150" s="24" t="n"/>
      <c r="Q150" s="22" t="n"/>
      <c r="R150" s="22" t="n"/>
      <c r="S150" s="25" t="n"/>
    </row>
    <row r="151">
      <c r="A151" s="22" t="n"/>
      <c r="B151" s="22" t="n"/>
      <c r="C151" s="19">
        <f>IFERROR(IF(B151="","",VLOOKUP(B151,'Vendor Directory'!$A$2:$B$151,2,FALSE)),"")</f>
        <v/>
      </c>
      <c r="D151" s="24" t="n"/>
      <c r="E151" s="27" t="n"/>
      <c r="F151" s="22" t="n"/>
      <c r="G151" s="22" t="n"/>
      <c r="H151" s="22" t="n"/>
      <c r="I151" s="22" t="n"/>
      <c r="J151" s="22" t="n"/>
      <c r="K151" s="25" t="n"/>
      <c r="L151" s="22" t="n"/>
      <c r="M151" s="24" t="n"/>
      <c r="N151" s="22" t="n"/>
      <c r="O151" s="19">
        <f>IFERROR(IF(A151="","",IF(L151="No","No Follow-Up",IF(P151&lt;&gt;"","Completed",IF(M151="","Open",IF(M151&lt;TODAY(),"Overdue",IF(M151&lt;=TODAY()+Dashboard!$B$8,"Due Soon","Open")))))),"Check Entry")</f>
        <v/>
      </c>
      <c r="P151" s="24" t="n"/>
      <c r="Q151" s="22" t="n"/>
      <c r="R151" s="22" t="n"/>
      <c r="S151" s="25" t="n"/>
    </row>
    <row r="152">
      <c r="A152" s="22" t="n"/>
      <c r="B152" s="22" t="n"/>
      <c r="C152" s="19">
        <f>IFERROR(IF(B152="","",VLOOKUP(B152,'Vendor Directory'!$A$2:$B$151,2,FALSE)),"")</f>
        <v/>
      </c>
      <c r="D152" s="24" t="n"/>
      <c r="E152" s="27" t="n"/>
      <c r="F152" s="22" t="n"/>
      <c r="G152" s="22" t="n"/>
      <c r="H152" s="22" t="n"/>
      <c r="I152" s="22" t="n"/>
      <c r="J152" s="22" t="n"/>
      <c r="K152" s="25" t="n"/>
      <c r="L152" s="22" t="n"/>
      <c r="M152" s="24" t="n"/>
      <c r="N152" s="22" t="n"/>
      <c r="O152" s="19">
        <f>IFERROR(IF(A152="","",IF(L152="No","No Follow-Up",IF(P152&lt;&gt;"","Completed",IF(M152="","Open",IF(M152&lt;TODAY(),"Overdue",IF(M152&lt;=TODAY()+Dashboard!$B$8,"Due Soon","Open")))))),"Check Entry")</f>
        <v/>
      </c>
      <c r="P152" s="24" t="n"/>
      <c r="Q152" s="22" t="n"/>
      <c r="R152" s="22" t="n"/>
      <c r="S152" s="25" t="n"/>
    </row>
    <row r="153">
      <c r="A153" s="22" t="n"/>
      <c r="B153" s="22" t="n"/>
      <c r="C153" s="19">
        <f>IFERROR(IF(B153="","",VLOOKUP(B153,'Vendor Directory'!$A$2:$B$151,2,FALSE)),"")</f>
        <v/>
      </c>
      <c r="D153" s="24" t="n"/>
      <c r="E153" s="27" t="n"/>
      <c r="F153" s="22" t="n"/>
      <c r="G153" s="22" t="n"/>
      <c r="H153" s="22" t="n"/>
      <c r="I153" s="22" t="n"/>
      <c r="J153" s="22" t="n"/>
      <c r="K153" s="25" t="n"/>
      <c r="L153" s="22" t="n"/>
      <c r="M153" s="24" t="n"/>
      <c r="N153" s="22" t="n"/>
      <c r="O153" s="19">
        <f>IFERROR(IF(A153="","",IF(L153="No","No Follow-Up",IF(P153&lt;&gt;"","Completed",IF(M153="","Open",IF(M153&lt;TODAY(),"Overdue",IF(M153&lt;=TODAY()+Dashboard!$B$8,"Due Soon","Open")))))),"Check Entry")</f>
        <v/>
      </c>
      <c r="P153" s="24" t="n"/>
      <c r="Q153" s="22" t="n"/>
      <c r="R153" s="22" t="n"/>
      <c r="S153" s="25" t="n"/>
    </row>
    <row r="154">
      <c r="A154" s="22" t="n"/>
      <c r="B154" s="22" t="n"/>
      <c r="C154" s="19">
        <f>IFERROR(IF(B154="","",VLOOKUP(B154,'Vendor Directory'!$A$2:$B$151,2,FALSE)),"")</f>
        <v/>
      </c>
      <c r="D154" s="24" t="n"/>
      <c r="E154" s="27" t="n"/>
      <c r="F154" s="22" t="n"/>
      <c r="G154" s="22" t="n"/>
      <c r="H154" s="22" t="n"/>
      <c r="I154" s="22" t="n"/>
      <c r="J154" s="22" t="n"/>
      <c r="K154" s="25" t="n"/>
      <c r="L154" s="22" t="n"/>
      <c r="M154" s="24" t="n"/>
      <c r="N154" s="22" t="n"/>
      <c r="O154" s="19">
        <f>IFERROR(IF(A154="","",IF(L154="No","No Follow-Up",IF(P154&lt;&gt;"","Completed",IF(M154="","Open",IF(M154&lt;TODAY(),"Overdue",IF(M154&lt;=TODAY()+Dashboard!$B$8,"Due Soon","Open")))))),"Check Entry")</f>
        <v/>
      </c>
      <c r="P154" s="24" t="n"/>
      <c r="Q154" s="22" t="n"/>
      <c r="R154" s="22" t="n"/>
      <c r="S154" s="25" t="n"/>
    </row>
    <row r="155">
      <c r="A155" s="22" t="n"/>
      <c r="B155" s="22" t="n"/>
      <c r="C155" s="19">
        <f>IFERROR(IF(B155="","",VLOOKUP(B155,'Vendor Directory'!$A$2:$B$151,2,FALSE)),"")</f>
        <v/>
      </c>
      <c r="D155" s="24" t="n"/>
      <c r="E155" s="27" t="n"/>
      <c r="F155" s="22" t="n"/>
      <c r="G155" s="22" t="n"/>
      <c r="H155" s="22" t="n"/>
      <c r="I155" s="22" t="n"/>
      <c r="J155" s="22" t="n"/>
      <c r="K155" s="25" t="n"/>
      <c r="L155" s="22" t="n"/>
      <c r="M155" s="24" t="n"/>
      <c r="N155" s="22" t="n"/>
      <c r="O155" s="19">
        <f>IFERROR(IF(A155="","",IF(L155="No","No Follow-Up",IF(P155&lt;&gt;"","Completed",IF(M155="","Open",IF(M155&lt;TODAY(),"Overdue",IF(M155&lt;=TODAY()+Dashboard!$B$8,"Due Soon","Open")))))),"Check Entry")</f>
        <v/>
      </c>
      <c r="P155" s="24" t="n"/>
      <c r="Q155" s="22" t="n"/>
      <c r="R155" s="22" t="n"/>
      <c r="S155" s="25" t="n"/>
    </row>
    <row r="156">
      <c r="A156" s="22" t="n"/>
      <c r="B156" s="22" t="n"/>
      <c r="C156" s="19">
        <f>IFERROR(IF(B156="","",VLOOKUP(B156,'Vendor Directory'!$A$2:$B$151,2,FALSE)),"")</f>
        <v/>
      </c>
      <c r="D156" s="24" t="n"/>
      <c r="E156" s="27" t="n"/>
      <c r="F156" s="22" t="n"/>
      <c r="G156" s="22" t="n"/>
      <c r="H156" s="22" t="n"/>
      <c r="I156" s="22" t="n"/>
      <c r="J156" s="22" t="n"/>
      <c r="K156" s="25" t="n"/>
      <c r="L156" s="22" t="n"/>
      <c r="M156" s="24" t="n"/>
      <c r="N156" s="22" t="n"/>
      <c r="O156" s="19">
        <f>IFERROR(IF(A156="","",IF(L156="No","No Follow-Up",IF(P156&lt;&gt;"","Completed",IF(M156="","Open",IF(M156&lt;TODAY(),"Overdue",IF(M156&lt;=TODAY()+Dashboard!$B$8,"Due Soon","Open")))))),"Check Entry")</f>
        <v/>
      </c>
      <c r="P156" s="24" t="n"/>
      <c r="Q156" s="22" t="n"/>
      <c r="R156" s="22" t="n"/>
      <c r="S156" s="25" t="n"/>
    </row>
    <row r="157">
      <c r="A157" s="22" t="n"/>
      <c r="B157" s="22" t="n"/>
      <c r="C157" s="19">
        <f>IFERROR(IF(B157="","",VLOOKUP(B157,'Vendor Directory'!$A$2:$B$151,2,FALSE)),"")</f>
        <v/>
      </c>
      <c r="D157" s="24" t="n"/>
      <c r="E157" s="27" t="n"/>
      <c r="F157" s="22" t="n"/>
      <c r="G157" s="22" t="n"/>
      <c r="H157" s="22" t="n"/>
      <c r="I157" s="22" t="n"/>
      <c r="J157" s="22" t="n"/>
      <c r="K157" s="25" t="n"/>
      <c r="L157" s="22" t="n"/>
      <c r="M157" s="24" t="n"/>
      <c r="N157" s="22" t="n"/>
      <c r="O157" s="19">
        <f>IFERROR(IF(A157="","",IF(L157="No","No Follow-Up",IF(P157&lt;&gt;"","Completed",IF(M157="","Open",IF(M157&lt;TODAY(),"Overdue",IF(M157&lt;=TODAY()+Dashboard!$B$8,"Due Soon","Open")))))),"Check Entry")</f>
        <v/>
      </c>
      <c r="P157" s="24" t="n"/>
      <c r="Q157" s="22" t="n"/>
      <c r="R157" s="22" t="n"/>
      <c r="S157" s="25" t="n"/>
    </row>
    <row r="158">
      <c r="A158" s="22" t="n"/>
      <c r="B158" s="22" t="n"/>
      <c r="C158" s="19">
        <f>IFERROR(IF(B158="","",VLOOKUP(B158,'Vendor Directory'!$A$2:$B$151,2,FALSE)),"")</f>
        <v/>
      </c>
      <c r="D158" s="24" t="n"/>
      <c r="E158" s="27" t="n"/>
      <c r="F158" s="22" t="n"/>
      <c r="G158" s="22" t="n"/>
      <c r="H158" s="22" t="n"/>
      <c r="I158" s="22" t="n"/>
      <c r="J158" s="22" t="n"/>
      <c r="K158" s="25" t="n"/>
      <c r="L158" s="22" t="n"/>
      <c r="M158" s="24" t="n"/>
      <c r="N158" s="22" t="n"/>
      <c r="O158" s="19">
        <f>IFERROR(IF(A158="","",IF(L158="No","No Follow-Up",IF(P158&lt;&gt;"","Completed",IF(M158="","Open",IF(M158&lt;TODAY(),"Overdue",IF(M158&lt;=TODAY()+Dashboard!$B$8,"Due Soon","Open")))))),"Check Entry")</f>
        <v/>
      </c>
      <c r="P158" s="24" t="n"/>
      <c r="Q158" s="22" t="n"/>
      <c r="R158" s="22" t="n"/>
      <c r="S158" s="25" t="n"/>
    </row>
    <row r="159">
      <c r="A159" s="22" t="n"/>
      <c r="B159" s="22" t="n"/>
      <c r="C159" s="19">
        <f>IFERROR(IF(B159="","",VLOOKUP(B159,'Vendor Directory'!$A$2:$B$151,2,FALSE)),"")</f>
        <v/>
      </c>
      <c r="D159" s="24" t="n"/>
      <c r="E159" s="27" t="n"/>
      <c r="F159" s="22" t="n"/>
      <c r="G159" s="22" t="n"/>
      <c r="H159" s="22" t="n"/>
      <c r="I159" s="22" t="n"/>
      <c r="J159" s="22" t="n"/>
      <c r="K159" s="25" t="n"/>
      <c r="L159" s="22" t="n"/>
      <c r="M159" s="24" t="n"/>
      <c r="N159" s="22" t="n"/>
      <c r="O159" s="19">
        <f>IFERROR(IF(A159="","",IF(L159="No","No Follow-Up",IF(P159&lt;&gt;"","Completed",IF(M159="","Open",IF(M159&lt;TODAY(),"Overdue",IF(M159&lt;=TODAY()+Dashboard!$B$8,"Due Soon","Open")))))),"Check Entry")</f>
        <v/>
      </c>
      <c r="P159" s="24" t="n"/>
      <c r="Q159" s="22" t="n"/>
      <c r="R159" s="22" t="n"/>
      <c r="S159" s="25" t="n"/>
    </row>
    <row r="160">
      <c r="A160" s="22" t="n"/>
      <c r="B160" s="22" t="n"/>
      <c r="C160" s="19">
        <f>IFERROR(IF(B160="","",VLOOKUP(B160,'Vendor Directory'!$A$2:$B$151,2,FALSE)),"")</f>
        <v/>
      </c>
      <c r="D160" s="24" t="n"/>
      <c r="E160" s="27" t="n"/>
      <c r="F160" s="22" t="n"/>
      <c r="G160" s="22" t="n"/>
      <c r="H160" s="22" t="n"/>
      <c r="I160" s="22" t="n"/>
      <c r="J160" s="22" t="n"/>
      <c r="K160" s="25" t="n"/>
      <c r="L160" s="22" t="n"/>
      <c r="M160" s="24" t="n"/>
      <c r="N160" s="22" t="n"/>
      <c r="O160" s="19">
        <f>IFERROR(IF(A160="","",IF(L160="No","No Follow-Up",IF(P160&lt;&gt;"","Completed",IF(M160="","Open",IF(M160&lt;TODAY(),"Overdue",IF(M160&lt;=TODAY()+Dashboard!$B$8,"Due Soon","Open")))))),"Check Entry")</f>
        <v/>
      </c>
      <c r="P160" s="24" t="n"/>
      <c r="Q160" s="22" t="n"/>
      <c r="R160" s="22" t="n"/>
      <c r="S160" s="25" t="n"/>
    </row>
    <row r="161">
      <c r="A161" s="22" t="n"/>
      <c r="B161" s="22" t="n"/>
      <c r="C161" s="19">
        <f>IFERROR(IF(B161="","",VLOOKUP(B161,'Vendor Directory'!$A$2:$B$151,2,FALSE)),"")</f>
        <v/>
      </c>
      <c r="D161" s="24" t="n"/>
      <c r="E161" s="27" t="n"/>
      <c r="F161" s="22" t="n"/>
      <c r="G161" s="22" t="n"/>
      <c r="H161" s="22" t="n"/>
      <c r="I161" s="22" t="n"/>
      <c r="J161" s="22" t="n"/>
      <c r="K161" s="25" t="n"/>
      <c r="L161" s="22" t="n"/>
      <c r="M161" s="24" t="n"/>
      <c r="N161" s="22" t="n"/>
      <c r="O161" s="19">
        <f>IFERROR(IF(A161="","",IF(L161="No","No Follow-Up",IF(P161&lt;&gt;"","Completed",IF(M161="","Open",IF(M161&lt;TODAY(),"Overdue",IF(M161&lt;=TODAY()+Dashboard!$B$8,"Due Soon","Open")))))),"Check Entry")</f>
        <v/>
      </c>
      <c r="P161" s="24" t="n"/>
      <c r="Q161" s="22" t="n"/>
      <c r="R161" s="22" t="n"/>
      <c r="S161" s="25" t="n"/>
    </row>
    <row r="162">
      <c r="A162" s="22" t="n"/>
      <c r="B162" s="22" t="n"/>
      <c r="C162" s="19">
        <f>IFERROR(IF(B162="","",VLOOKUP(B162,'Vendor Directory'!$A$2:$B$151,2,FALSE)),"")</f>
        <v/>
      </c>
      <c r="D162" s="24" t="n"/>
      <c r="E162" s="27" t="n"/>
      <c r="F162" s="22" t="n"/>
      <c r="G162" s="22" t="n"/>
      <c r="H162" s="22" t="n"/>
      <c r="I162" s="22" t="n"/>
      <c r="J162" s="22" t="n"/>
      <c r="K162" s="25" t="n"/>
      <c r="L162" s="22" t="n"/>
      <c r="M162" s="24" t="n"/>
      <c r="N162" s="22" t="n"/>
      <c r="O162" s="19">
        <f>IFERROR(IF(A162="","",IF(L162="No","No Follow-Up",IF(P162&lt;&gt;"","Completed",IF(M162="","Open",IF(M162&lt;TODAY(),"Overdue",IF(M162&lt;=TODAY()+Dashboard!$B$8,"Due Soon","Open")))))),"Check Entry")</f>
        <v/>
      </c>
      <c r="P162" s="24" t="n"/>
      <c r="Q162" s="22" t="n"/>
      <c r="R162" s="22" t="n"/>
      <c r="S162" s="25" t="n"/>
    </row>
    <row r="163">
      <c r="A163" s="22" t="n"/>
      <c r="B163" s="22" t="n"/>
      <c r="C163" s="19">
        <f>IFERROR(IF(B163="","",VLOOKUP(B163,'Vendor Directory'!$A$2:$B$151,2,FALSE)),"")</f>
        <v/>
      </c>
      <c r="D163" s="24" t="n"/>
      <c r="E163" s="27" t="n"/>
      <c r="F163" s="22" t="n"/>
      <c r="G163" s="22" t="n"/>
      <c r="H163" s="22" t="n"/>
      <c r="I163" s="22" t="n"/>
      <c r="J163" s="22" t="n"/>
      <c r="K163" s="25" t="n"/>
      <c r="L163" s="22" t="n"/>
      <c r="M163" s="24" t="n"/>
      <c r="N163" s="22" t="n"/>
      <c r="O163" s="19">
        <f>IFERROR(IF(A163="","",IF(L163="No","No Follow-Up",IF(P163&lt;&gt;"","Completed",IF(M163="","Open",IF(M163&lt;TODAY(),"Overdue",IF(M163&lt;=TODAY()+Dashboard!$B$8,"Due Soon","Open")))))),"Check Entry")</f>
        <v/>
      </c>
      <c r="P163" s="24" t="n"/>
      <c r="Q163" s="22" t="n"/>
      <c r="R163" s="22" t="n"/>
      <c r="S163" s="25" t="n"/>
    </row>
    <row r="164">
      <c r="A164" s="22" t="n"/>
      <c r="B164" s="22" t="n"/>
      <c r="C164" s="19">
        <f>IFERROR(IF(B164="","",VLOOKUP(B164,'Vendor Directory'!$A$2:$B$151,2,FALSE)),"")</f>
        <v/>
      </c>
      <c r="D164" s="24" t="n"/>
      <c r="E164" s="27" t="n"/>
      <c r="F164" s="22" t="n"/>
      <c r="G164" s="22" t="n"/>
      <c r="H164" s="22" t="n"/>
      <c r="I164" s="22" t="n"/>
      <c r="J164" s="22" t="n"/>
      <c r="K164" s="25" t="n"/>
      <c r="L164" s="22" t="n"/>
      <c r="M164" s="24" t="n"/>
      <c r="N164" s="22" t="n"/>
      <c r="O164" s="19">
        <f>IFERROR(IF(A164="","",IF(L164="No","No Follow-Up",IF(P164&lt;&gt;"","Completed",IF(M164="","Open",IF(M164&lt;TODAY(),"Overdue",IF(M164&lt;=TODAY()+Dashboard!$B$8,"Due Soon","Open")))))),"Check Entry")</f>
        <v/>
      </c>
      <c r="P164" s="24" t="n"/>
      <c r="Q164" s="22" t="n"/>
      <c r="R164" s="22" t="n"/>
      <c r="S164" s="25" t="n"/>
    </row>
    <row r="165">
      <c r="A165" s="22" t="n"/>
      <c r="B165" s="22" t="n"/>
      <c r="C165" s="19">
        <f>IFERROR(IF(B165="","",VLOOKUP(B165,'Vendor Directory'!$A$2:$B$151,2,FALSE)),"")</f>
        <v/>
      </c>
      <c r="D165" s="24" t="n"/>
      <c r="E165" s="27" t="n"/>
      <c r="F165" s="22" t="n"/>
      <c r="G165" s="22" t="n"/>
      <c r="H165" s="22" t="n"/>
      <c r="I165" s="22" t="n"/>
      <c r="J165" s="22" t="n"/>
      <c r="K165" s="25" t="n"/>
      <c r="L165" s="22" t="n"/>
      <c r="M165" s="24" t="n"/>
      <c r="N165" s="22" t="n"/>
      <c r="O165" s="19">
        <f>IFERROR(IF(A165="","",IF(L165="No","No Follow-Up",IF(P165&lt;&gt;"","Completed",IF(M165="","Open",IF(M165&lt;TODAY(),"Overdue",IF(M165&lt;=TODAY()+Dashboard!$B$8,"Due Soon","Open")))))),"Check Entry")</f>
        <v/>
      </c>
      <c r="P165" s="24" t="n"/>
      <c r="Q165" s="22" t="n"/>
      <c r="R165" s="22" t="n"/>
      <c r="S165" s="25" t="n"/>
    </row>
    <row r="166">
      <c r="A166" s="22" t="n"/>
      <c r="B166" s="22" t="n"/>
      <c r="C166" s="19">
        <f>IFERROR(IF(B166="","",VLOOKUP(B166,'Vendor Directory'!$A$2:$B$151,2,FALSE)),"")</f>
        <v/>
      </c>
      <c r="D166" s="24" t="n"/>
      <c r="E166" s="27" t="n"/>
      <c r="F166" s="22" t="n"/>
      <c r="G166" s="22" t="n"/>
      <c r="H166" s="22" t="n"/>
      <c r="I166" s="22" t="n"/>
      <c r="J166" s="22" t="n"/>
      <c r="K166" s="25" t="n"/>
      <c r="L166" s="22" t="n"/>
      <c r="M166" s="24" t="n"/>
      <c r="N166" s="22" t="n"/>
      <c r="O166" s="19">
        <f>IFERROR(IF(A166="","",IF(L166="No","No Follow-Up",IF(P166&lt;&gt;"","Completed",IF(M166="","Open",IF(M166&lt;TODAY(),"Overdue",IF(M166&lt;=TODAY()+Dashboard!$B$8,"Due Soon","Open")))))),"Check Entry")</f>
        <v/>
      </c>
      <c r="P166" s="24" t="n"/>
      <c r="Q166" s="22" t="n"/>
      <c r="R166" s="22" t="n"/>
      <c r="S166" s="25" t="n"/>
    </row>
    <row r="167">
      <c r="A167" s="22" t="n"/>
      <c r="B167" s="22" t="n"/>
      <c r="C167" s="19">
        <f>IFERROR(IF(B167="","",VLOOKUP(B167,'Vendor Directory'!$A$2:$B$151,2,FALSE)),"")</f>
        <v/>
      </c>
      <c r="D167" s="24" t="n"/>
      <c r="E167" s="27" t="n"/>
      <c r="F167" s="22" t="n"/>
      <c r="G167" s="22" t="n"/>
      <c r="H167" s="22" t="n"/>
      <c r="I167" s="22" t="n"/>
      <c r="J167" s="22" t="n"/>
      <c r="K167" s="25" t="n"/>
      <c r="L167" s="22" t="n"/>
      <c r="M167" s="24" t="n"/>
      <c r="N167" s="22" t="n"/>
      <c r="O167" s="19">
        <f>IFERROR(IF(A167="","",IF(L167="No","No Follow-Up",IF(P167&lt;&gt;"","Completed",IF(M167="","Open",IF(M167&lt;TODAY(),"Overdue",IF(M167&lt;=TODAY()+Dashboard!$B$8,"Due Soon","Open")))))),"Check Entry")</f>
        <v/>
      </c>
      <c r="P167" s="24" t="n"/>
      <c r="Q167" s="22" t="n"/>
      <c r="R167" s="22" t="n"/>
      <c r="S167" s="25" t="n"/>
    </row>
    <row r="168">
      <c r="A168" s="22" t="n"/>
      <c r="B168" s="22" t="n"/>
      <c r="C168" s="19">
        <f>IFERROR(IF(B168="","",VLOOKUP(B168,'Vendor Directory'!$A$2:$B$151,2,FALSE)),"")</f>
        <v/>
      </c>
      <c r="D168" s="24" t="n"/>
      <c r="E168" s="27" t="n"/>
      <c r="F168" s="22" t="n"/>
      <c r="G168" s="22" t="n"/>
      <c r="H168" s="22" t="n"/>
      <c r="I168" s="22" t="n"/>
      <c r="J168" s="22" t="n"/>
      <c r="K168" s="25" t="n"/>
      <c r="L168" s="22" t="n"/>
      <c r="M168" s="24" t="n"/>
      <c r="N168" s="22" t="n"/>
      <c r="O168" s="19">
        <f>IFERROR(IF(A168="","",IF(L168="No","No Follow-Up",IF(P168&lt;&gt;"","Completed",IF(M168="","Open",IF(M168&lt;TODAY(),"Overdue",IF(M168&lt;=TODAY()+Dashboard!$B$8,"Due Soon","Open")))))),"Check Entry")</f>
        <v/>
      </c>
      <c r="P168" s="24" t="n"/>
      <c r="Q168" s="22" t="n"/>
      <c r="R168" s="22" t="n"/>
      <c r="S168" s="25" t="n"/>
    </row>
    <row r="169">
      <c r="A169" s="22" t="n"/>
      <c r="B169" s="22" t="n"/>
      <c r="C169" s="19">
        <f>IFERROR(IF(B169="","",VLOOKUP(B169,'Vendor Directory'!$A$2:$B$151,2,FALSE)),"")</f>
        <v/>
      </c>
      <c r="D169" s="24" t="n"/>
      <c r="E169" s="27" t="n"/>
      <c r="F169" s="22" t="n"/>
      <c r="G169" s="22" t="n"/>
      <c r="H169" s="22" t="n"/>
      <c r="I169" s="22" t="n"/>
      <c r="J169" s="22" t="n"/>
      <c r="K169" s="25" t="n"/>
      <c r="L169" s="22" t="n"/>
      <c r="M169" s="24" t="n"/>
      <c r="N169" s="22" t="n"/>
      <c r="O169" s="19">
        <f>IFERROR(IF(A169="","",IF(L169="No","No Follow-Up",IF(P169&lt;&gt;"","Completed",IF(M169="","Open",IF(M169&lt;TODAY(),"Overdue",IF(M169&lt;=TODAY()+Dashboard!$B$8,"Due Soon","Open")))))),"Check Entry")</f>
        <v/>
      </c>
      <c r="P169" s="24" t="n"/>
      <c r="Q169" s="22" t="n"/>
      <c r="R169" s="22" t="n"/>
      <c r="S169" s="25" t="n"/>
    </row>
    <row r="170">
      <c r="A170" s="22" t="n"/>
      <c r="B170" s="22" t="n"/>
      <c r="C170" s="19">
        <f>IFERROR(IF(B170="","",VLOOKUP(B170,'Vendor Directory'!$A$2:$B$151,2,FALSE)),"")</f>
        <v/>
      </c>
      <c r="D170" s="24" t="n"/>
      <c r="E170" s="27" t="n"/>
      <c r="F170" s="22" t="n"/>
      <c r="G170" s="22" t="n"/>
      <c r="H170" s="22" t="n"/>
      <c r="I170" s="22" t="n"/>
      <c r="J170" s="22" t="n"/>
      <c r="K170" s="25" t="n"/>
      <c r="L170" s="22" t="n"/>
      <c r="M170" s="24" t="n"/>
      <c r="N170" s="22" t="n"/>
      <c r="O170" s="19">
        <f>IFERROR(IF(A170="","",IF(L170="No","No Follow-Up",IF(P170&lt;&gt;"","Completed",IF(M170="","Open",IF(M170&lt;TODAY(),"Overdue",IF(M170&lt;=TODAY()+Dashboard!$B$8,"Due Soon","Open")))))),"Check Entry")</f>
        <v/>
      </c>
      <c r="P170" s="24" t="n"/>
      <c r="Q170" s="22" t="n"/>
      <c r="R170" s="22" t="n"/>
      <c r="S170" s="25" t="n"/>
    </row>
    <row r="171">
      <c r="A171" s="22" t="n"/>
      <c r="B171" s="22" t="n"/>
      <c r="C171" s="19">
        <f>IFERROR(IF(B171="","",VLOOKUP(B171,'Vendor Directory'!$A$2:$B$151,2,FALSE)),"")</f>
        <v/>
      </c>
      <c r="D171" s="24" t="n"/>
      <c r="E171" s="27" t="n"/>
      <c r="F171" s="22" t="n"/>
      <c r="G171" s="22" t="n"/>
      <c r="H171" s="22" t="n"/>
      <c r="I171" s="22" t="n"/>
      <c r="J171" s="22" t="n"/>
      <c r="K171" s="25" t="n"/>
      <c r="L171" s="22" t="n"/>
      <c r="M171" s="24" t="n"/>
      <c r="N171" s="22" t="n"/>
      <c r="O171" s="19">
        <f>IFERROR(IF(A171="","",IF(L171="No","No Follow-Up",IF(P171&lt;&gt;"","Completed",IF(M171="","Open",IF(M171&lt;TODAY(),"Overdue",IF(M171&lt;=TODAY()+Dashboard!$B$8,"Due Soon","Open")))))),"Check Entry")</f>
        <v/>
      </c>
      <c r="P171" s="24" t="n"/>
      <c r="Q171" s="22" t="n"/>
      <c r="R171" s="22" t="n"/>
      <c r="S171" s="25" t="n"/>
    </row>
    <row r="172">
      <c r="A172" s="22" t="n"/>
      <c r="B172" s="22" t="n"/>
      <c r="C172" s="19">
        <f>IFERROR(IF(B172="","",VLOOKUP(B172,'Vendor Directory'!$A$2:$B$151,2,FALSE)),"")</f>
        <v/>
      </c>
      <c r="D172" s="24" t="n"/>
      <c r="E172" s="27" t="n"/>
      <c r="F172" s="22" t="n"/>
      <c r="G172" s="22" t="n"/>
      <c r="H172" s="22" t="n"/>
      <c r="I172" s="22" t="n"/>
      <c r="J172" s="22" t="n"/>
      <c r="K172" s="25" t="n"/>
      <c r="L172" s="22" t="n"/>
      <c r="M172" s="24" t="n"/>
      <c r="N172" s="22" t="n"/>
      <c r="O172" s="19">
        <f>IFERROR(IF(A172="","",IF(L172="No","No Follow-Up",IF(P172&lt;&gt;"","Completed",IF(M172="","Open",IF(M172&lt;TODAY(),"Overdue",IF(M172&lt;=TODAY()+Dashboard!$B$8,"Due Soon","Open")))))),"Check Entry")</f>
        <v/>
      </c>
      <c r="P172" s="24" t="n"/>
      <c r="Q172" s="22" t="n"/>
      <c r="R172" s="22" t="n"/>
      <c r="S172" s="25" t="n"/>
    </row>
    <row r="173">
      <c r="A173" s="22" t="n"/>
      <c r="B173" s="22" t="n"/>
      <c r="C173" s="19">
        <f>IFERROR(IF(B173="","",VLOOKUP(B173,'Vendor Directory'!$A$2:$B$151,2,FALSE)),"")</f>
        <v/>
      </c>
      <c r="D173" s="24" t="n"/>
      <c r="E173" s="27" t="n"/>
      <c r="F173" s="22" t="n"/>
      <c r="G173" s="22" t="n"/>
      <c r="H173" s="22" t="n"/>
      <c r="I173" s="22" t="n"/>
      <c r="J173" s="22" t="n"/>
      <c r="K173" s="25" t="n"/>
      <c r="L173" s="22" t="n"/>
      <c r="M173" s="24" t="n"/>
      <c r="N173" s="22" t="n"/>
      <c r="O173" s="19">
        <f>IFERROR(IF(A173="","",IF(L173="No","No Follow-Up",IF(P173&lt;&gt;"","Completed",IF(M173="","Open",IF(M173&lt;TODAY(),"Overdue",IF(M173&lt;=TODAY()+Dashboard!$B$8,"Due Soon","Open")))))),"Check Entry")</f>
        <v/>
      </c>
      <c r="P173" s="24" t="n"/>
      <c r="Q173" s="22" t="n"/>
      <c r="R173" s="22" t="n"/>
      <c r="S173" s="25" t="n"/>
    </row>
    <row r="174">
      <c r="A174" s="22" t="n"/>
      <c r="B174" s="22" t="n"/>
      <c r="C174" s="19">
        <f>IFERROR(IF(B174="","",VLOOKUP(B174,'Vendor Directory'!$A$2:$B$151,2,FALSE)),"")</f>
        <v/>
      </c>
      <c r="D174" s="24" t="n"/>
      <c r="E174" s="27" t="n"/>
      <c r="F174" s="22" t="n"/>
      <c r="G174" s="22" t="n"/>
      <c r="H174" s="22" t="n"/>
      <c r="I174" s="22" t="n"/>
      <c r="J174" s="22" t="n"/>
      <c r="K174" s="25" t="n"/>
      <c r="L174" s="22" t="n"/>
      <c r="M174" s="24" t="n"/>
      <c r="N174" s="22" t="n"/>
      <c r="O174" s="19">
        <f>IFERROR(IF(A174="","",IF(L174="No","No Follow-Up",IF(P174&lt;&gt;"","Completed",IF(M174="","Open",IF(M174&lt;TODAY(),"Overdue",IF(M174&lt;=TODAY()+Dashboard!$B$8,"Due Soon","Open")))))),"Check Entry")</f>
        <v/>
      </c>
      <c r="P174" s="24" t="n"/>
      <c r="Q174" s="22" t="n"/>
      <c r="R174" s="22" t="n"/>
      <c r="S174" s="25" t="n"/>
    </row>
    <row r="175">
      <c r="A175" s="22" t="n"/>
      <c r="B175" s="22" t="n"/>
      <c r="C175" s="19">
        <f>IFERROR(IF(B175="","",VLOOKUP(B175,'Vendor Directory'!$A$2:$B$151,2,FALSE)),"")</f>
        <v/>
      </c>
      <c r="D175" s="24" t="n"/>
      <c r="E175" s="27" t="n"/>
      <c r="F175" s="22" t="n"/>
      <c r="G175" s="22" t="n"/>
      <c r="H175" s="22" t="n"/>
      <c r="I175" s="22" t="n"/>
      <c r="J175" s="22" t="n"/>
      <c r="K175" s="25" t="n"/>
      <c r="L175" s="22" t="n"/>
      <c r="M175" s="24" t="n"/>
      <c r="N175" s="22" t="n"/>
      <c r="O175" s="19">
        <f>IFERROR(IF(A175="","",IF(L175="No","No Follow-Up",IF(P175&lt;&gt;"","Completed",IF(M175="","Open",IF(M175&lt;TODAY(),"Overdue",IF(M175&lt;=TODAY()+Dashboard!$B$8,"Due Soon","Open")))))),"Check Entry")</f>
        <v/>
      </c>
      <c r="P175" s="24" t="n"/>
      <c r="Q175" s="22" t="n"/>
      <c r="R175" s="22" t="n"/>
      <c r="S175" s="25" t="n"/>
    </row>
    <row r="176">
      <c r="A176" s="22" t="n"/>
      <c r="B176" s="22" t="n"/>
      <c r="C176" s="19">
        <f>IFERROR(IF(B176="","",VLOOKUP(B176,'Vendor Directory'!$A$2:$B$151,2,FALSE)),"")</f>
        <v/>
      </c>
      <c r="D176" s="24" t="n"/>
      <c r="E176" s="27" t="n"/>
      <c r="F176" s="22" t="n"/>
      <c r="G176" s="22" t="n"/>
      <c r="H176" s="22" t="n"/>
      <c r="I176" s="22" t="n"/>
      <c r="J176" s="22" t="n"/>
      <c r="K176" s="25" t="n"/>
      <c r="L176" s="22" t="n"/>
      <c r="M176" s="24" t="n"/>
      <c r="N176" s="22" t="n"/>
      <c r="O176" s="19">
        <f>IFERROR(IF(A176="","",IF(L176="No","No Follow-Up",IF(P176&lt;&gt;"","Completed",IF(M176="","Open",IF(M176&lt;TODAY(),"Overdue",IF(M176&lt;=TODAY()+Dashboard!$B$8,"Due Soon","Open")))))),"Check Entry")</f>
        <v/>
      </c>
      <c r="P176" s="24" t="n"/>
      <c r="Q176" s="22" t="n"/>
      <c r="R176" s="22" t="n"/>
      <c r="S176" s="25" t="n"/>
    </row>
    <row r="177">
      <c r="A177" s="22" t="n"/>
      <c r="B177" s="22" t="n"/>
      <c r="C177" s="19">
        <f>IFERROR(IF(B177="","",VLOOKUP(B177,'Vendor Directory'!$A$2:$B$151,2,FALSE)),"")</f>
        <v/>
      </c>
      <c r="D177" s="24" t="n"/>
      <c r="E177" s="27" t="n"/>
      <c r="F177" s="22" t="n"/>
      <c r="G177" s="22" t="n"/>
      <c r="H177" s="22" t="n"/>
      <c r="I177" s="22" t="n"/>
      <c r="J177" s="22" t="n"/>
      <c r="K177" s="25" t="n"/>
      <c r="L177" s="22" t="n"/>
      <c r="M177" s="24" t="n"/>
      <c r="N177" s="22" t="n"/>
      <c r="O177" s="19">
        <f>IFERROR(IF(A177="","",IF(L177="No","No Follow-Up",IF(P177&lt;&gt;"","Completed",IF(M177="","Open",IF(M177&lt;TODAY(),"Overdue",IF(M177&lt;=TODAY()+Dashboard!$B$8,"Due Soon","Open")))))),"Check Entry")</f>
        <v/>
      </c>
      <c r="P177" s="24" t="n"/>
      <c r="Q177" s="22" t="n"/>
      <c r="R177" s="22" t="n"/>
      <c r="S177" s="25" t="n"/>
    </row>
    <row r="178">
      <c r="A178" s="22" t="n"/>
      <c r="B178" s="22" t="n"/>
      <c r="C178" s="19">
        <f>IFERROR(IF(B178="","",VLOOKUP(B178,'Vendor Directory'!$A$2:$B$151,2,FALSE)),"")</f>
        <v/>
      </c>
      <c r="D178" s="24" t="n"/>
      <c r="E178" s="27" t="n"/>
      <c r="F178" s="22" t="n"/>
      <c r="G178" s="22" t="n"/>
      <c r="H178" s="22" t="n"/>
      <c r="I178" s="22" t="n"/>
      <c r="J178" s="22" t="n"/>
      <c r="K178" s="25" t="n"/>
      <c r="L178" s="22" t="n"/>
      <c r="M178" s="24" t="n"/>
      <c r="N178" s="22" t="n"/>
      <c r="O178" s="19">
        <f>IFERROR(IF(A178="","",IF(L178="No","No Follow-Up",IF(P178&lt;&gt;"","Completed",IF(M178="","Open",IF(M178&lt;TODAY(),"Overdue",IF(M178&lt;=TODAY()+Dashboard!$B$8,"Due Soon","Open")))))),"Check Entry")</f>
        <v/>
      </c>
      <c r="P178" s="24" t="n"/>
      <c r="Q178" s="22" t="n"/>
      <c r="R178" s="22" t="n"/>
      <c r="S178" s="25" t="n"/>
    </row>
    <row r="179">
      <c r="A179" s="22" t="n"/>
      <c r="B179" s="22" t="n"/>
      <c r="C179" s="19">
        <f>IFERROR(IF(B179="","",VLOOKUP(B179,'Vendor Directory'!$A$2:$B$151,2,FALSE)),"")</f>
        <v/>
      </c>
      <c r="D179" s="24" t="n"/>
      <c r="E179" s="27" t="n"/>
      <c r="F179" s="22" t="n"/>
      <c r="G179" s="22" t="n"/>
      <c r="H179" s="22" t="n"/>
      <c r="I179" s="22" t="n"/>
      <c r="J179" s="22" t="n"/>
      <c r="K179" s="25" t="n"/>
      <c r="L179" s="22" t="n"/>
      <c r="M179" s="24" t="n"/>
      <c r="N179" s="22" t="n"/>
      <c r="O179" s="19">
        <f>IFERROR(IF(A179="","",IF(L179="No","No Follow-Up",IF(P179&lt;&gt;"","Completed",IF(M179="","Open",IF(M179&lt;TODAY(),"Overdue",IF(M179&lt;=TODAY()+Dashboard!$B$8,"Due Soon","Open")))))),"Check Entry")</f>
        <v/>
      </c>
      <c r="P179" s="24" t="n"/>
      <c r="Q179" s="22" t="n"/>
      <c r="R179" s="22" t="n"/>
      <c r="S179" s="25" t="n"/>
    </row>
    <row r="180">
      <c r="A180" s="22" t="n"/>
      <c r="B180" s="22" t="n"/>
      <c r="C180" s="19">
        <f>IFERROR(IF(B180="","",VLOOKUP(B180,'Vendor Directory'!$A$2:$B$151,2,FALSE)),"")</f>
        <v/>
      </c>
      <c r="D180" s="24" t="n"/>
      <c r="E180" s="27" t="n"/>
      <c r="F180" s="22" t="n"/>
      <c r="G180" s="22" t="n"/>
      <c r="H180" s="22" t="n"/>
      <c r="I180" s="22" t="n"/>
      <c r="J180" s="22" t="n"/>
      <c r="K180" s="25" t="n"/>
      <c r="L180" s="22" t="n"/>
      <c r="M180" s="24" t="n"/>
      <c r="N180" s="22" t="n"/>
      <c r="O180" s="19">
        <f>IFERROR(IF(A180="","",IF(L180="No","No Follow-Up",IF(P180&lt;&gt;"","Completed",IF(M180="","Open",IF(M180&lt;TODAY(),"Overdue",IF(M180&lt;=TODAY()+Dashboard!$B$8,"Due Soon","Open")))))),"Check Entry")</f>
        <v/>
      </c>
      <c r="P180" s="24" t="n"/>
      <c r="Q180" s="22" t="n"/>
      <c r="R180" s="22" t="n"/>
      <c r="S180" s="25" t="n"/>
    </row>
    <row r="181">
      <c r="A181" s="22" t="n"/>
      <c r="B181" s="22" t="n"/>
      <c r="C181" s="19">
        <f>IFERROR(IF(B181="","",VLOOKUP(B181,'Vendor Directory'!$A$2:$B$151,2,FALSE)),"")</f>
        <v/>
      </c>
      <c r="D181" s="24" t="n"/>
      <c r="E181" s="27" t="n"/>
      <c r="F181" s="22" t="n"/>
      <c r="G181" s="22" t="n"/>
      <c r="H181" s="22" t="n"/>
      <c r="I181" s="22" t="n"/>
      <c r="J181" s="22" t="n"/>
      <c r="K181" s="25" t="n"/>
      <c r="L181" s="22" t="n"/>
      <c r="M181" s="24" t="n"/>
      <c r="N181" s="22" t="n"/>
      <c r="O181" s="19">
        <f>IFERROR(IF(A181="","",IF(L181="No","No Follow-Up",IF(P181&lt;&gt;"","Completed",IF(M181="","Open",IF(M181&lt;TODAY(),"Overdue",IF(M181&lt;=TODAY()+Dashboard!$B$8,"Due Soon","Open")))))),"Check Entry")</f>
        <v/>
      </c>
      <c r="P181" s="24" t="n"/>
      <c r="Q181" s="22" t="n"/>
      <c r="R181" s="22" t="n"/>
      <c r="S181" s="25" t="n"/>
    </row>
    <row r="182">
      <c r="A182" s="22" t="n"/>
      <c r="B182" s="22" t="n"/>
      <c r="C182" s="19">
        <f>IFERROR(IF(B182="","",VLOOKUP(B182,'Vendor Directory'!$A$2:$B$151,2,FALSE)),"")</f>
        <v/>
      </c>
      <c r="D182" s="24" t="n"/>
      <c r="E182" s="27" t="n"/>
      <c r="F182" s="22" t="n"/>
      <c r="G182" s="22" t="n"/>
      <c r="H182" s="22" t="n"/>
      <c r="I182" s="22" t="n"/>
      <c r="J182" s="22" t="n"/>
      <c r="K182" s="25" t="n"/>
      <c r="L182" s="22" t="n"/>
      <c r="M182" s="24" t="n"/>
      <c r="N182" s="22" t="n"/>
      <c r="O182" s="19">
        <f>IFERROR(IF(A182="","",IF(L182="No","No Follow-Up",IF(P182&lt;&gt;"","Completed",IF(M182="","Open",IF(M182&lt;TODAY(),"Overdue",IF(M182&lt;=TODAY()+Dashboard!$B$8,"Due Soon","Open")))))),"Check Entry")</f>
        <v/>
      </c>
      <c r="P182" s="24" t="n"/>
      <c r="Q182" s="22" t="n"/>
      <c r="R182" s="22" t="n"/>
      <c r="S182" s="25" t="n"/>
    </row>
    <row r="183">
      <c r="A183" s="22" t="n"/>
      <c r="B183" s="22" t="n"/>
      <c r="C183" s="19">
        <f>IFERROR(IF(B183="","",VLOOKUP(B183,'Vendor Directory'!$A$2:$B$151,2,FALSE)),"")</f>
        <v/>
      </c>
      <c r="D183" s="24" t="n"/>
      <c r="E183" s="27" t="n"/>
      <c r="F183" s="22" t="n"/>
      <c r="G183" s="22" t="n"/>
      <c r="H183" s="22" t="n"/>
      <c r="I183" s="22" t="n"/>
      <c r="J183" s="22" t="n"/>
      <c r="K183" s="25" t="n"/>
      <c r="L183" s="22" t="n"/>
      <c r="M183" s="24" t="n"/>
      <c r="N183" s="22" t="n"/>
      <c r="O183" s="19">
        <f>IFERROR(IF(A183="","",IF(L183="No","No Follow-Up",IF(P183&lt;&gt;"","Completed",IF(M183="","Open",IF(M183&lt;TODAY(),"Overdue",IF(M183&lt;=TODAY()+Dashboard!$B$8,"Due Soon","Open")))))),"Check Entry")</f>
        <v/>
      </c>
      <c r="P183" s="24" t="n"/>
      <c r="Q183" s="22" t="n"/>
      <c r="R183" s="22" t="n"/>
      <c r="S183" s="25" t="n"/>
    </row>
    <row r="184">
      <c r="A184" s="22" t="n"/>
      <c r="B184" s="22" t="n"/>
      <c r="C184" s="19">
        <f>IFERROR(IF(B184="","",VLOOKUP(B184,'Vendor Directory'!$A$2:$B$151,2,FALSE)),"")</f>
        <v/>
      </c>
      <c r="D184" s="24" t="n"/>
      <c r="E184" s="27" t="n"/>
      <c r="F184" s="22" t="n"/>
      <c r="G184" s="22" t="n"/>
      <c r="H184" s="22" t="n"/>
      <c r="I184" s="22" t="n"/>
      <c r="J184" s="22" t="n"/>
      <c r="K184" s="25" t="n"/>
      <c r="L184" s="22" t="n"/>
      <c r="M184" s="24" t="n"/>
      <c r="N184" s="22" t="n"/>
      <c r="O184" s="19">
        <f>IFERROR(IF(A184="","",IF(L184="No","No Follow-Up",IF(P184&lt;&gt;"","Completed",IF(M184="","Open",IF(M184&lt;TODAY(),"Overdue",IF(M184&lt;=TODAY()+Dashboard!$B$8,"Due Soon","Open")))))),"Check Entry")</f>
        <v/>
      </c>
      <c r="P184" s="24" t="n"/>
      <c r="Q184" s="22" t="n"/>
      <c r="R184" s="22" t="n"/>
      <c r="S184" s="25" t="n"/>
    </row>
    <row r="185">
      <c r="A185" s="22" t="n"/>
      <c r="B185" s="22" t="n"/>
      <c r="C185" s="19">
        <f>IFERROR(IF(B185="","",VLOOKUP(B185,'Vendor Directory'!$A$2:$B$151,2,FALSE)),"")</f>
        <v/>
      </c>
      <c r="D185" s="24" t="n"/>
      <c r="E185" s="27" t="n"/>
      <c r="F185" s="22" t="n"/>
      <c r="G185" s="22" t="n"/>
      <c r="H185" s="22" t="n"/>
      <c r="I185" s="22" t="n"/>
      <c r="J185" s="22" t="n"/>
      <c r="K185" s="25" t="n"/>
      <c r="L185" s="22" t="n"/>
      <c r="M185" s="24" t="n"/>
      <c r="N185" s="22" t="n"/>
      <c r="O185" s="19">
        <f>IFERROR(IF(A185="","",IF(L185="No","No Follow-Up",IF(P185&lt;&gt;"","Completed",IF(M185="","Open",IF(M185&lt;TODAY(),"Overdue",IF(M185&lt;=TODAY()+Dashboard!$B$8,"Due Soon","Open")))))),"Check Entry")</f>
        <v/>
      </c>
      <c r="P185" s="24" t="n"/>
      <c r="Q185" s="22" t="n"/>
      <c r="R185" s="22" t="n"/>
      <c r="S185" s="25" t="n"/>
    </row>
    <row r="186">
      <c r="A186" s="22" t="n"/>
      <c r="B186" s="22" t="n"/>
      <c r="C186" s="19">
        <f>IFERROR(IF(B186="","",VLOOKUP(B186,'Vendor Directory'!$A$2:$B$151,2,FALSE)),"")</f>
        <v/>
      </c>
      <c r="D186" s="24" t="n"/>
      <c r="E186" s="27" t="n"/>
      <c r="F186" s="22" t="n"/>
      <c r="G186" s="22" t="n"/>
      <c r="H186" s="22" t="n"/>
      <c r="I186" s="22" t="n"/>
      <c r="J186" s="22" t="n"/>
      <c r="K186" s="25" t="n"/>
      <c r="L186" s="22" t="n"/>
      <c r="M186" s="24" t="n"/>
      <c r="N186" s="22" t="n"/>
      <c r="O186" s="19">
        <f>IFERROR(IF(A186="","",IF(L186="No","No Follow-Up",IF(P186&lt;&gt;"","Completed",IF(M186="","Open",IF(M186&lt;TODAY(),"Overdue",IF(M186&lt;=TODAY()+Dashboard!$B$8,"Due Soon","Open")))))),"Check Entry")</f>
        <v/>
      </c>
      <c r="P186" s="24" t="n"/>
      <c r="Q186" s="22" t="n"/>
      <c r="R186" s="22" t="n"/>
      <c r="S186" s="25" t="n"/>
    </row>
    <row r="187">
      <c r="A187" s="22" t="n"/>
      <c r="B187" s="22" t="n"/>
      <c r="C187" s="19">
        <f>IFERROR(IF(B187="","",VLOOKUP(B187,'Vendor Directory'!$A$2:$B$151,2,FALSE)),"")</f>
        <v/>
      </c>
      <c r="D187" s="24" t="n"/>
      <c r="E187" s="27" t="n"/>
      <c r="F187" s="22" t="n"/>
      <c r="G187" s="22" t="n"/>
      <c r="H187" s="22" t="n"/>
      <c r="I187" s="22" t="n"/>
      <c r="J187" s="22" t="n"/>
      <c r="K187" s="25" t="n"/>
      <c r="L187" s="22" t="n"/>
      <c r="M187" s="24" t="n"/>
      <c r="N187" s="22" t="n"/>
      <c r="O187" s="19">
        <f>IFERROR(IF(A187="","",IF(L187="No","No Follow-Up",IF(P187&lt;&gt;"","Completed",IF(M187="","Open",IF(M187&lt;TODAY(),"Overdue",IF(M187&lt;=TODAY()+Dashboard!$B$8,"Due Soon","Open")))))),"Check Entry")</f>
        <v/>
      </c>
      <c r="P187" s="24" t="n"/>
      <c r="Q187" s="22" t="n"/>
      <c r="R187" s="22" t="n"/>
      <c r="S187" s="25" t="n"/>
    </row>
    <row r="188">
      <c r="A188" s="22" t="n"/>
      <c r="B188" s="22" t="n"/>
      <c r="C188" s="19">
        <f>IFERROR(IF(B188="","",VLOOKUP(B188,'Vendor Directory'!$A$2:$B$151,2,FALSE)),"")</f>
        <v/>
      </c>
      <c r="D188" s="24" t="n"/>
      <c r="E188" s="27" t="n"/>
      <c r="F188" s="22" t="n"/>
      <c r="G188" s="22" t="n"/>
      <c r="H188" s="22" t="n"/>
      <c r="I188" s="22" t="n"/>
      <c r="J188" s="22" t="n"/>
      <c r="K188" s="25" t="n"/>
      <c r="L188" s="22" t="n"/>
      <c r="M188" s="24" t="n"/>
      <c r="N188" s="22" t="n"/>
      <c r="O188" s="19">
        <f>IFERROR(IF(A188="","",IF(L188="No","No Follow-Up",IF(P188&lt;&gt;"","Completed",IF(M188="","Open",IF(M188&lt;TODAY(),"Overdue",IF(M188&lt;=TODAY()+Dashboard!$B$8,"Due Soon","Open")))))),"Check Entry")</f>
        <v/>
      </c>
      <c r="P188" s="24" t="n"/>
      <c r="Q188" s="22" t="n"/>
      <c r="R188" s="22" t="n"/>
      <c r="S188" s="25" t="n"/>
    </row>
    <row r="189">
      <c r="A189" s="22" t="n"/>
      <c r="B189" s="22" t="n"/>
      <c r="C189" s="19">
        <f>IFERROR(IF(B189="","",VLOOKUP(B189,'Vendor Directory'!$A$2:$B$151,2,FALSE)),"")</f>
        <v/>
      </c>
      <c r="D189" s="24" t="n"/>
      <c r="E189" s="27" t="n"/>
      <c r="F189" s="22" t="n"/>
      <c r="G189" s="22" t="n"/>
      <c r="H189" s="22" t="n"/>
      <c r="I189" s="22" t="n"/>
      <c r="J189" s="22" t="n"/>
      <c r="K189" s="25" t="n"/>
      <c r="L189" s="22" t="n"/>
      <c r="M189" s="24" t="n"/>
      <c r="N189" s="22" t="n"/>
      <c r="O189" s="19">
        <f>IFERROR(IF(A189="","",IF(L189="No","No Follow-Up",IF(P189&lt;&gt;"","Completed",IF(M189="","Open",IF(M189&lt;TODAY(),"Overdue",IF(M189&lt;=TODAY()+Dashboard!$B$8,"Due Soon","Open")))))),"Check Entry")</f>
        <v/>
      </c>
      <c r="P189" s="24" t="n"/>
      <c r="Q189" s="22" t="n"/>
      <c r="R189" s="22" t="n"/>
      <c r="S189" s="25" t="n"/>
    </row>
    <row r="190">
      <c r="A190" s="22" t="n"/>
      <c r="B190" s="22" t="n"/>
      <c r="C190" s="19">
        <f>IFERROR(IF(B190="","",VLOOKUP(B190,'Vendor Directory'!$A$2:$B$151,2,FALSE)),"")</f>
        <v/>
      </c>
      <c r="D190" s="24" t="n"/>
      <c r="E190" s="27" t="n"/>
      <c r="F190" s="22" t="n"/>
      <c r="G190" s="22" t="n"/>
      <c r="H190" s="22" t="n"/>
      <c r="I190" s="22" t="n"/>
      <c r="J190" s="22" t="n"/>
      <c r="K190" s="25" t="n"/>
      <c r="L190" s="22" t="n"/>
      <c r="M190" s="24" t="n"/>
      <c r="N190" s="22" t="n"/>
      <c r="O190" s="19">
        <f>IFERROR(IF(A190="","",IF(L190="No","No Follow-Up",IF(P190&lt;&gt;"","Completed",IF(M190="","Open",IF(M190&lt;TODAY(),"Overdue",IF(M190&lt;=TODAY()+Dashboard!$B$8,"Due Soon","Open")))))),"Check Entry")</f>
        <v/>
      </c>
      <c r="P190" s="24" t="n"/>
      <c r="Q190" s="22" t="n"/>
      <c r="R190" s="22" t="n"/>
      <c r="S190" s="25" t="n"/>
    </row>
    <row r="191">
      <c r="A191" s="22" t="n"/>
      <c r="B191" s="22" t="n"/>
      <c r="C191" s="19">
        <f>IFERROR(IF(B191="","",VLOOKUP(B191,'Vendor Directory'!$A$2:$B$151,2,FALSE)),"")</f>
        <v/>
      </c>
      <c r="D191" s="24" t="n"/>
      <c r="E191" s="27" t="n"/>
      <c r="F191" s="22" t="n"/>
      <c r="G191" s="22" t="n"/>
      <c r="H191" s="22" t="n"/>
      <c r="I191" s="22" t="n"/>
      <c r="J191" s="22" t="n"/>
      <c r="K191" s="25" t="n"/>
      <c r="L191" s="22" t="n"/>
      <c r="M191" s="24" t="n"/>
      <c r="N191" s="22" t="n"/>
      <c r="O191" s="19">
        <f>IFERROR(IF(A191="","",IF(L191="No","No Follow-Up",IF(P191&lt;&gt;"","Completed",IF(M191="","Open",IF(M191&lt;TODAY(),"Overdue",IF(M191&lt;=TODAY()+Dashboard!$B$8,"Due Soon","Open")))))),"Check Entry")</f>
        <v/>
      </c>
      <c r="P191" s="24" t="n"/>
      <c r="Q191" s="22" t="n"/>
      <c r="R191" s="22" t="n"/>
      <c r="S191" s="25" t="n"/>
    </row>
    <row r="192">
      <c r="A192" s="22" t="n"/>
      <c r="B192" s="22" t="n"/>
      <c r="C192" s="19">
        <f>IFERROR(IF(B192="","",VLOOKUP(B192,'Vendor Directory'!$A$2:$B$151,2,FALSE)),"")</f>
        <v/>
      </c>
      <c r="D192" s="24" t="n"/>
      <c r="E192" s="27" t="n"/>
      <c r="F192" s="22" t="n"/>
      <c r="G192" s="22" t="n"/>
      <c r="H192" s="22" t="n"/>
      <c r="I192" s="22" t="n"/>
      <c r="J192" s="22" t="n"/>
      <c r="K192" s="25" t="n"/>
      <c r="L192" s="22" t="n"/>
      <c r="M192" s="24" t="n"/>
      <c r="N192" s="22" t="n"/>
      <c r="O192" s="19">
        <f>IFERROR(IF(A192="","",IF(L192="No","No Follow-Up",IF(P192&lt;&gt;"","Completed",IF(M192="","Open",IF(M192&lt;TODAY(),"Overdue",IF(M192&lt;=TODAY()+Dashboard!$B$8,"Due Soon","Open")))))),"Check Entry")</f>
        <v/>
      </c>
      <c r="P192" s="24" t="n"/>
      <c r="Q192" s="22" t="n"/>
      <c r="R192" s="22" t="n"/>
      <c r="S192" s="25" t="n"/>
    </row>
    <row r="193">
      <c r="A193" s="22" t="n"/>
      <c r="B193" s="22" t="n"/>
      <c r="C193" s="19">
        <f>IFERROR(IF(B193="","",VLOOKUP(B193,'Vendor Directory'!$A$2:$B$151,2,FALSE)),"")</f>
        <v/>
      </c>
      <c r="D193" s="24" t="n"/>
      <c r="E193" s="27" t="n"/>
      <c r="F193" s="22" t="n"/>
      <c r="G193" s="22" t="n"/>
      <c r="H193" s="22" t="n"/>
      <c r="I193" s="22" t="n"/>
      <c r="J193" s="22" t="n"/>
      <c r="K193" s="25" t="n"/>
      <c r="L193" s="22" t="n"/>
      <c r="M193" s="24" t="n"/>
      <c r="N193" s="22" t="n"/>
      <c r="O193" s="19">
        <f>IFERROR(IF(A193="","",IF(L193="No","No Follow-Up",IF(P193&lt;&gt;"","Completed",IF(M193="","Open",IF(M193&lt;TODAY(),"Overdue",IF(M193&lt;=TODAY()+Dashboard!$B$8,"Due Soon","Open")))))),"Check Entry")</f>
        <v/>
      </c>
      <c r="P193" s="24" t="n"/>
      <c r="Q193" s="22" t="n"/>
      <c r="R193" s="22" t="n"/>
      <c r="S193" s="25" t="n"/>
    </row>
    <row r="194">
      <c r="A194" s="22" t="n"/>
      <c r="B194" s="22" t="n"/>
      <c r="C194" s="19">
        <f>IFERROR(IF(B194="","",VLOOKUP(B194,'Vendor Directory'!$A$2:$B$151,2,FALSE)),"")</f>
        <v/>
      </c>
      <c r="D194" s="24" t="n"/>
      <c r="E194" s="27" t="n"/>
      <c r="F194" s="22" t="n"/>
      <c r="G194" s="22" t="n"/>
      <c r="H194" s="22" t="n"/>
      <c r="I194" s="22" t="n"/>
      <c r="J194" s="22" t="n"/>
      <c r="K194" s="25" t="n"/>
      <c r="L194" s="22" t="n"/>
      <c r="M194" s="24" t="n"/>
      <c r="N194" s="22" t="n"/>
      <c r="O194" s="19">
        <f>IFERROR(IF(A194="","",IF(L194="No","No Follow-Up",IF(P194&lt;&gt;"","Completed",IF(M194="","Open",IF(M194&lt;TODAY(),"Overdue",IF(M194&lt;=TODAY()+Dashboard!$B$8,"Due Soon","Open")))))),"Check Entry")</f>
        <v/>
      </c>
      <c r="P194" s="24" t="n"/>
      <c r="Q194" s="22" t="n"/>
      <c r="R194" s="22" t="n"/>
      <c r="S194" s="25" t="n"/>
    </row>
    <row r="195">
      <c r="A195" s="22" t="n"/>
      <c r="B195" s="22" t="n"/>
      <c r="C195" s="19">
        <f>IFERROR(IF(B195="","",VLOOKUP(B195,'Vendor Directory'!$A$2:$B$151,2,FALSE)),"")</f>
        <v/>
      </c>
      <c r="D195" s="24" t="n"/>
      <c r="E195" s="27" t="n"/>
      <c r="F195" s="22" t="n"/>
      <c r="G195" s="22" t="n"/>
      <c r="H195" s="22" t="n"/>
      <c r="I195" s="22" t="n"/>
      <c r="J195" s="22" t="n"/>
      <c r="K195" s="25" t="n"/>
      <c r="L195" s="22" t="n"/>
      <c r="M195" s="24" t="n"/>
      <c r="N195" s="22" t="n"/>
      <c r="O195" s="19">
        <f>IFERROR(IF(A195="","",IF(L195="No","No Follow-Up",IF(P195&lt;&gt;"","Completed",IF(M195="","Open",IF(M195&lt;TODAY(),"Overdue",IF(M195&lt;=TODAY()+Dashboard!$B$8,"Due Soon","Open")))))),"Check Entry")</f>
        <v/>
      </c>
      <c r="P195" s="24" t="n"/>
      <c r="Q195" s="22" t="n"/>
      <c r="R195" s="22" t="n"/>
      <c r="S195" s="25" t="n"/>
    </row>
    <row r="196">
      <c r="A196" s="22" t="n"/>
      <c r="B196" s="22" t="n"/>
      <c r="C196" s="19">
        <f>IFERROR(IF(B196="","",VLOOKUP(B196,'Vendor Directory'!$A$2:$B$151,2,FALSE)),"")</f>
        <v/>
      </c>
      <c r="D196" s="24" t="n"/>
      <c r="E196" s="27" t="n"/>
      <c r="F196" s="22" t="n"/>
      <c r="G196" s="22" t="n"/>
      <c r="H196" s="22" t="n"/>
      <c r="I196" s="22" t="n"/>
      <c r="J196" s="22" t="n"/>
      <c r="K196" s="25" t="n"/>
      <c r="L196" s="22" t="n"/>
      <c r="M196" s="24" t="n"/>
      <c r="N196" s="22" t="n"/>
      <c r="O196" s="19">
        <f>IFERROR(IF(A196="","",IF(L196="No","No Follow-Up",IF(P196&lt;&gt;"","Completed",IF(M196="","Open",IF(M196&lt;TODAY(),"Overdue",IF(M196&lt;=TODAY()+Dashboard!$B$8,"Due Soon","Open")))))),"Check Entry")</f>
        <v/>
      </c>
      <c r="P196" s="24" t="n"/>
      <c r="Q196" s="22" t="n"/>
      <c r="R196" s="22" t="n"/>
      <c r="S196" s="25" t="n"/>
    </row>
    <row r="197">
      <c r="A197" s="22" t="n"/>
      <c r="B197" s="22" t="n"/>
      <c r="C197" s="19">
        <f>IFERROR(IF(B197="","",VLOOKUP(B197,'Vendor Directory'!$A$2:$B$151,2,FALSE)),"")</f>
        <v/>
      </c>
      <c r="D197" s="24" t="n"/>
      <c r="E197" s="27" t="n"/>
      <c r="F197" s="22" t="n"/>
      <c r="G197" s="22" t="n"/>
      <c r="H197" s="22" t="n"/>
      <c r="I197" s="22" t="n"/>
      <c r="J197" s="22" t="n"/>
      <c r="K197" s="25" t="n"/>
      <c r="L197" s="22" t="n"/>
      <c r="M197" s="24" t="n"/>
      <c r="N197" s="22" t="n"/>
      <c r="O197" s="19">
        <f>IFERROR(IF(A197="","",IF(L197="No","No Follow-Up",IF(P197&lt;&gt;"","Completed",IF(M197="","Open",IF(M197&lt;TODAY(),"Overdue",IF(M197&lt;=TODAY()+Dashboard!$B$8,"Due Soon","Open")))))),"Check Entry")</f>
        <v/>
      </c>
      <c r="P197" s="24" t="n"/>
      <c r="Q197" s="22" t="n"/>
      <c r="R197" s="22" t="n"/>
      <c r="S197" s="25" t="n"/>
    </row>
    <row r="198">
      <c r="A198" s="22" t="n"/>
      <c r="B198" s="22" t="n"/>
      <c r="C198" s="19">
        <f>IFERROR(IF(B198="","",VLOOKUP(B198,'Vendor Directory'!$A$2:$B$151,2,FALSE)),"")</f>
        <v/>
      </c>
      <c r="D198" s="24" t="n"/>
      <c r="E198" s="27" t="n"/>
      <c r="F198" s="22" t="n"/>
      <c r="G198" s="22" t="n"/>
      <c r="H198" s="22" t="n"/>
      <c r="I198" s="22" t="n"/>
      <c r="J198" s="22" t="n"/>
      <c r="K198" s="25" t="n"/>
      <c r="L198" s="22" t="n"/>
      <c r="M198" s="24" t="n"/>
      <c r="N198" s="22" t="n"/>
      <c r="O198" s="19">
        <f>IFERROR(IF(A198="","",IF(L198="No","No Follow-Up",IF(P198&lt;&gt;"","Completed",IF(M198="","Open",IF(M198&lt;TODAY(),"Overdue",IF(M198&lt;=TODAY()+Dashboard!$B$8,"Due Soon","Open")))))),"Check Entry")</f>
        <v/>
      </c>
      <c r="P198" s="24" t="n"/>
      <c r="Q198" s="22" t="n"/>
      <c r="R198" s="22" t="n"/>
      <c r="S198" s="25" t="n"/>
    </row>
    <row r="199">
      <c r="A199" s="22" t="n"/>
      <c r="B199" s="22" t="n"/>
      <c r="C199" s="19">
        <f>IFERROR(IF(B199="","",VLOOKUP(B199,'Vendor Directory'!$A$2:$B$151,2,FALSE)),"")</f>
        <v/>
      </c>
      <c r="D199" s="24" t="n"/>
      <c r="E199" s="27" t="n"/>
      <c r="F199" s="22" t="n"/>
      <c r="G199" s="22" t="n"/>
      <c r="H199" s="22" t="n"/>
      <c r="I199" s="22" t="n"/>
      <c r="J199" s="22" t="n"/>
      <c r="K199" s="25" t="n"/>
      <c r="L199" s="22" t="n"/>
      <c r="M199" s="24" t="n"/>
      <c r="N199" s="22" t="n"/>
      <c r="O199" s="19">
        <f>IFERROR(IF(A199="","",IF(L199="No","No Follow-Up",IF(P199&lt;&gt;"","Completed",IF(M199="","Open",IF(M199&lt;TODAY(),"Overdue",IF(M199&lt;=TODAY()+Dashboard!$B$8,"Due Soon","Open")))))),"Check Entry")</f>
        <v/>
      </c>
      <c r="P199" s="24" t="n"/>
      <c r="Q199" s="22" t="n"/>
      <c r="R199" s="22" t="n"/>
      <c r="S199" s="25" t="n"/>
    </row>
    <row r="200">
      <c r="A200" s="22" t="n"/>
      <c r="B200" s="22" t="n"/>
      <c r="C200" s="19">
        <f>IFERROR(IF(B200="","",VLOOKUP(B200,'Vendor Directory'!$A$2:$B$151,2,FALSE)),"")</f>
        <v/>
      </c>
      <c r="D200" s="24" t="n"/>
      <c r="E200" s="27" t="n"/>
      <c r="F200" s="22" t="n"/>
      <c r="G200" s="22" t="n"/>
      <c r="H200" s="22" t="n"/>
      <c r="I200" s="22" t="n"/>
      <c r="J200" s="22" t="n"/>
      <c r="K200" s="25" t="n"/>
      <c r="L200" s="22" t="n"/>
      <c r="M200" s="24" t="n"/>
      <c r="N200" s="22" t="n"/>
      <c r="O200" s="19">
        <f>IFERROR(IF(A200="","",IF(L200="No","No Follow-Up",IF(P200&lt;&gt;"","Completed",IF(M200="","Open",IF(M200&lt;TODAY(),"Overdue",IF(M200&lt;=TODAY()+Dashboard!$B$8,"Due Soon","Open")))))),"Check Entry")</f>
        <v/>
      </c>
      <c r="P200" s="24" t="n"/>
      <c r="Q200" s="22" t="n"/>
      <c r="R200" s="22" t="n"/>
      <c r="S200" s="25" t="n"/>
    </row>
    <row r="201">
      <c r="A201" s="22" t="n"/>
      <c r="B201" s="22" t="n"/>
      <c r="C201" s="19">
        <f>IFERROR(IF(B201="","",VLOOKUP(B201,'Vendor Directory'!$A$2:$B$151,2,FALSE)),"")</f>
        <v/>
      </c>
      <c r="D201" s="24" t="n"/>
      <c r="E201" s="27" t="n"/>
      <c r="F201" s="22" t="n"/>
      <c r="G201" s="22" t="n"/>
      <c r="H201" s="22" t="n"/>
      <c r="I201" s="22" t="n"/>
      <c r="J201" s="22" t="n"/>
      <c r="K201" s="25" t="n"/>
      <c r="L201" s="22" t="n"/>
      <c r="M201" s="24" t="n"/>
      <c r="N201" s="22" t="n"/>
      <c r="O201" s="19">
        <f>IFERROR(IF(A201="","",IF(L201="No","No Follow-Up",IF(P201&lt;&gt;"","Completed",IF(M201="","Open",IF(M201&lt;TODAY(),"Overdue",IF(M201&lt;=TODAY()+Dashboard!$B$8,"Due Soon","Open")))))),"Check Entry")</f>
        <v/>
      </c>
      <c r="P201" s="24" t="n"/>
      <c r="Q201" s="22" t="n"/>
      <c r="R201" s="22" t="n"/>
      <c r="S201" s="25" t="n"/>
    </row>
    <row r="202">
      <c r="A202" s="22" t="n"/>
      <c r="B202" s="22" t="n"/>
      <c r="C202" s="19">
        <f>IFERROR(IF(B202="","",VLOOKUP(B202,'Vendor Directory'!$A$2:$B$151,2,FALSE)),"")</f>
        <v/>
      </c>
      <c r="D202" s="24" t="n"/>
      <c r="E202" s="27" t="n"/>
      <c r="F202" s="22" t="n"/>
      <c r="G202" s="22" t="n"/>
      <c r="H202" s="22" t="n"/>
      <c r="I202" s="22" t="n"/>
      <c r="J202" s="22" t="n"/>
      <c r="K202" s="25" t="n"/>
      <c r="L202" s="22" t="n"/>
      <c r="M202" s="24" t="n"/>
      <c r="N202" s="22" t="n"/>
      <c r="O202" s="19">
        <f>IFERROR(IF(A202="","",IF(L202="No","No Follow-Up",IF(P202&lt;&gt;"","Completed",IF(M202="","Open",IF(M202&lt;TODAY(),"Overdue",IF(M202&lt;=TODAY()+Dashboard!$B$8,"Due Soon","Open")))))),"Check Entry")</f>
        <v/>
      </c>
      <c r="P202" s="24" t="n"/>
      <c r="Q202" s="22" t="n"/>
      <c r="R202" s="22" t="n"/>
      <c r="S202" s="25" t="n"/>
    </row>
    <row r="203">
      <c r="A203" s="22" t="n"/>
      <c r="B203" s="22" t="n"/>
      <c r="C203" s="19">
        <f>IFERROR(IF(B203="","",VLOOKUP(B203,'Vendor Directory'!$A$2:$B$151,2,FALSE)),"")</f>
        <v/>
      </c>
      <c r="D203" s="24" t="n"/>
      <c r="E203" s="27" t="n"/>
      <c r="F203" s="22" t="n"/>
      <c r="G203" s="22" t="n"/>
      <c r="H203" s="22" t="n"/>
      <c r="I203" s="22" t="n"/>
      <c r="J203" s="22" t="n"/>
      <c r="K203" s="25" t="n"/>
      <c r="L203" s="22" t="n"/>
      <c r="M203" s="24" t="n"/>
      <c r="N203" s="22" t="n"/>
      <c r="O203" s="19">
        <f>IFERROR(IF(A203="","",IF(L203="No","No Follow-Up",IF(P203&lt;&gt;"","Completed",IF(M203="","Open",IF(M203&lt;TODAY(),"Overdue",IF(M203&lt;=TODAY()+Dashboard!$B$8,"Due Soon","Open")))))),"Check Entry")</f>
        <v/>
      </c>
      <c r="P203" s="24" t="n"/>
      <c r="Q203" s="22" t="n"/>
      <c r="R203" s="22" t="n"/>
      <c r="S203" s="25" t="n"/>
    </row>
    <row r="204">
      <c r="A204" s="22" t="n"/>
      <c r="B204" s="22" t="n"/>
      <c r="C204" s="19">
        <f>IFERROR(IF(B204="","",VLOOKUP(B204,'Vendor Directory'!$A$2:$B$151,2,FALSE)),"")</f>
        <v/>
      </c>
      <c r="D204" s="24" t="n"/>
      <c r="E204" s="27" t="n"/>
      <c r="F204" s="22" t="n"/>
      <c r="G204" s="22" t="n"/>
      <c r="H204" s="22" t="n"/>
      <c r="I204" s="22" t="n"/>
      <c r="J204" s="22" t="n"/>
      <c r="K204" s="25" t="n"/>
      <c r="L204" s="22" t="n"/>
      <c r="M204" s="24" t="n"/>
      <c r="N204" s="22" t="n"/>
      <c r="O204" s="19">
        <f>IFERROR(IF(A204="","",IF(L204="No","No Follow-Up",IF(P204&lt;&gt;"","Completed",IF(M204="","Open",IF(M204&lt;TODAY(),"Overdue",IF(M204&lt;=TODAY()+Dashboard!$B$8,"Due Soon","Open")))))),"Check Entry")</f>
        <v/>
      </c>
      <c r="P204" s="24" t="n"/>
      <c r="Q204" s="22" t="n"/>
      <c r="R204" s="22" t="n"/>
      <c r="S204" s="25" t="n"/>
    </row>
    <row r="205">
      <c r="A205" s="22" t="n"/>
      <c r="B205" s="22" t="n"/>
      <c r="C205" s="19">
        <f>IFERROR(IF(B205="","",VLOOKUP(B205,'Vendor Directory'!$A$2:$B$151,2,FALSE)),"")</f>
        <v/>
      </c>
      <c r="D205" s="24" t="n"/>
      <c r="E205" s="27" t="n"/>
      <c r="F205" s="22" t="n"/>
      <c r="G205" s="22" t="n"/>
      <c r="H205" s="22" t="n"/>
      <c r="I205" s="22" t="n"/>
      <c r="J205" s="22" t="n"/>
      <c r="K205" s="25" t="n"/>
      <c r="L205" s="22" t="n"/>
      <c r="M205" s="24" t="n"/>
      <c r="N205" s="22" t="n"/>
      <c r="O205" s="19">
        <f>IFERROR(IF(A205="","",IF(L205="No","No Follow-Up",IF(P205&lt;&gt;"","Completed",IF(M205="","Open",IF(M205&lt;TODAY(),"Overdue",IF(M205&lt;=TODAY()+Dashboard!$B$8,"Due Soon","Open")))))),"Check Entry")</f>
        <v/>
      </c>
      <c r="P205" s="24" t="n"/>
      <c r="Q205" s="22" t="n"/>
      <c r="R205" s="22" t="n"/>
      <c r="S205" s="25" t="n"/>
    </row>
    <row r="206">
      <c r="A206" s="22" t="n"/>
      <c r="B206" s="22" t="n"/>
      <c r="C206" s="19">
        <f>IFERROR(IF(B206="","",VLOOKUP(B206,'Vendor Directory'!$A$2:$B$151,2,FALSE)),"")</f>
        <v/>
      </c>
      <c r="D206" s="24" t="n"/>
      <c r="E206" s="27" t="n"/>
      <c r="F206" s="22" t="n"/>
      <c r="G206" s="22" t="n"/>
      <c r="H206" s="22" t="n"/>
      <c r="I206" s="22" t="n"/>
      <c r="J206" s="22" t="n"/>
      <c r="K206" s="25" t="n"/>
      <c r="L206" s="22" t="n"/>
      <c r="M206" s="24" t="n"/>
      <c r="N206" s="22" t="n"/>
      <c r="O206" s="19">
        <f>IFERROR(IF(A206="","",IF(L206="No","No Follow-Up",IF(P206&lt;&gt;"","Completed",IF(M206="","Open",IF(M206&lt;TODAY(),"Overdue",IF(M206&lt;=TODAY()+Dashboard!$B$8,"Due Soon","Open")))))),"Check Entry")</f>
        <v/>
      </c>
      <c r="P206" s="24" t="n"/>
      <c r="Q206" s="22" t="n"/>
      <c r="R206" s="22" t="n"/>
      <c r="S206" s="25" t="n"/>
    </row>
    <row r="207">
      <c r="A207" s="22" t="n"/>
      <c r="B207" s="22" t="n"/>
      <c r="C207" s="19">
        <f>IFERROR(IF(B207="","",VLOOKUP(B207,'Vendor Directory'!$A$2:$B$151,2,FALSE)),"")</f>
        <v/>
      </c>
      <c r="D207" s="24" t="n"/>
      <c r="E207" s="27" t="n"/>
      <c r="F207" s="22" t="n"/>
      <c r="G207" s="22" t="n"/>
      <c r="H207" s="22" t="n"/>
      <c r="I207" s="22" t="n"/>
      <c r="J207" s="22" t="n"/>
      <c r="K207" s="25" t="n"/>
      <c r="L207" s="22" t="n"/>
      <c r="M207" s="24" t="n"/>
      <c r="N207" s="22" t="n"/>
      <c r="O207" s="19">
        <f>IFERROR(IF(A207="","",IF(L207="No","No Follow-Up",IF(P207&lt;&gt;"","Completed",IF(M207="","Open",IF(M207&lt;TODAY(),"Overdue",IF(M207&lt;=TODAY()+Dashboard!$B$8,"Due Soon","Open")))))),"Check Entry")</f>
        <v/>
      </c>
      <c r="P207" s="24" t="n"/>
      <c r="Q207" s="22" t="n"/>
      <c r="R207" s="22" t="n"/>
      <c r="S207" s="25" t="n"/>
    </row>
    <row r="208">
      <c r="A208" s="22" t="n"/>
      <c r="B208" s="22" t="n"/>
      <c r="C208" s="19">
        <f>IFERROR(IF(B208="","",VLOOKUP(B208,'Vendor Directory'!$A$2:$B$151,2,FALSE)),"")</f>
        <v/>
      </c>
      <c r="D208" s="24" t="n"/>
      <c r="E208" s="27" t="n"/>
      <c r="F208" s="22" t="n"/>
      <c r="G208" s="22" t="n"/>
      <c r="H208" s="22" t="n"/>
      <c r="I208" s="22" t="n"/>
      <c r="J208" s="22" t="n"/>
      <c r="K208" s="25" t="n"/>
      <c r="L208" s="22" t="n"/>
      <c r="M208" s="24" t="n"/>
      <c r="N208" s="22" t="n"/>
      <c r="O208" s="19">
        <f>IFERROR(IF(A208="","",IF(L208="No","No Follow-Up",IF(P208&lt;&gt;"","Completed",IF(M208="","Open",IF(M208&lt;TODAY(),"Overdue",IF(M208&lt;=TODAY()+Dashboard!$B$8,"Due Soon","Open")))))),"Check Entry")</f>
        <v/>
      </c>
      <c r="P208" s="24" t="n"/>
      <c r="Q208" s="22" t="n"/>
      <c r="R208" s="22" t="n"/>
      <c r="S208" s="25" t="n"/>
    </row>
    <row r="209">
      <c r="A209" s="22" t="n"/>
      <c r="B209" s="22" t="n"/>
      <c r="C209" s="19">
        <f>IFERROR(IF(B209="","",VLOOKUP(B209,'Vendor Directory'!$A$2:$B$151,2,FALSE)),"")</f>
        <v/>
      </c>
      <c r="D209" s="24" t="n"/>
      <c r="E209" s="27" t="n"/>
      <c r="F209" s="22" t="n"/>
      <c r="G209" s="22" t="n"/>
      <c r="H209" s="22" t="n"/>
      <c r="I209" s="22" t="n"/>
      <c r="J209" s="22" t="n"/>
      <c r="K209" s="25" t="n"/>
      <c r="L209" s="22" t="n"/>
      <c r="M209" s="24" t="n"/>
      <c r="N209" s="22" t="n"/>
      <c r="O209" s="19">
        <f>IFERROR(IF(A209="","",IF(L209="No","No Follow-Up",IF(P209&lt;&gt;"","Completed",IF(M209="","Open",IF(M209&lt;TODAY(),"Overdue",IF(M209&lt;=TODAY()+Dashboard!$B$8,"Due Soon","Open")))))),"Check Entry")</f>
        <v/>
      </c>
      <c r="P209" s="24" t="n"/>
      <c r="Q209" s="22" t="n"/>
      <c r="R209" s="22" t="n"/>
      <c r="S209" s="25" t="n"/>
    </row>
    <row r="210">
      <c r="A210" s="22" t="n"/>
      <c r="B210" s="22" t="n"/>
      <c r="C210" s="19">
        <f>IFERROR(IF(B210="","",VLOOKUP(B210,'Vendor Directory'!$A$2:$B$151,2,FALSE)),"")</f>
        <v/>
      </c>
      <c r="D210" s="24" t="n"/>
      <c r="E210" s="27" t="n"/>
      <c r="F210" s="22" t="n"/>
      <c r="G210" s="22" t="n"/>
      <c r="H210" s="22" t="n"/>
      <c r="I210" s="22" t="n"/>
      <c r="J210" s="22" t="n"/>
      <c r="K210" s="25" t="n"/>
      <c r="L210" s="22" t="n"/>
      <c r="M210" s="24" t="n"/>
      <c r="N210" s="22" t="n"/>
      <c r="O210" s="19">
        <f>IFERROR(IF(A210="","",IF(L210="No","No Follow-Up",IF(P210&lt;&gt;"","Completed",IF(M210="","Open",IF(M210&lt;TODAY(),"Overdue",IF(M210&lt;=TODAY()+Dashboard!$B$8,"Due Soon","Open")))))),"Check Entry")</f>
        <v/>
      </c>
      <c r="P210" s="24" t="n"/>
      <c r="Q210" s="22" t="n"/>
      <c r="R210" s="22" t="n"/>
      <c r="S210" s="25" t="n"/>
    </row>
    <row r="211">
      <c r="A211" s="22" t="n"/>
      <c r="B211" s="22" t="n"/>
      <c r="C211" s="19">
        <f>IFERROR(IF(B211="","",VLOOKUP(B211,'Vendor Directory'!$A$2:$B$151,2,FALSE)),"")</f>
        <v/>
      </c>
      <c r="D211" s="24" t="n"/>
      <c r="E211" s="27" t="n"/>
      <c r="F211" s="22" t="n"/>
      <c r="G211" s="22" t="n"/>
      <c r="H211" s="22" t="n"/>
      <c r="I211" s="22" t="n"/>
      <c r="J211" s="22" t="n"/>
      <c r="K211" s="25" t="n"/>
      <c r="L211" s="22" t="n"/>
      <c r="M211" s="24" t="n"/>
      <c r="N211" s="22" t="n"/>
      <c r="O211" s="19">
        <f>IFERROR(IF(A211="","",IF(L211="No","No Follow-Up",IF(P211&lt;&gt;"","Completed",IF(M211="","Open",IF(M211&lt;TODAY(),"Overdue",IF(M211&lt;=TODAY()+Dashboard!$B$8,"Due Soon","Open")))))),"Check Entry")</f>
        <v/>
      </c>
      <c r="P211" s="24" t="n"/>
      <c r="Q211" s="22" t="n"/>
      <c r="R211" s="22" t="n"/>
      <c r="S211" s="25" t="n"/>
    </row>
    <row r="212">
      <c r="A212" s="22" t="n"/>
      <c r="B212" s="22" t="n"/>
      <c r="C212" s="19">
        <f>IFERROR(IF(B212="","",VLOOKUP(B212,'Vendor Directory'!$A$2:$B$151,2,FALSE)),"")</f>
        <v/>
      </c>
      <c r="D212" s="24" t="n"/>
      <c r="E212" s="27" t="n"/>
      <c r="F212" s="22" t="n"/>
      <c r="G212" s="22" t="n"/>
      <c r="H212" s="22" t="n"/>
      <c r="I212" s="22" t="n"/>
      <c r="J212" s="22" t="n"/>
      <c r="K212" s="25" t="n"/>
      <c r="L212" s="22" t="n"/>
      <c r="M212" s="24" t="n"/>
      <c r="N212" s="22" t="n"/>
      <c r="O212" s="19">
        <f>IFERROR(IF(A212="","",IF(L212="No","No Follow-Up",IF(P212&lt;&gt;"","Completed",IF(M212="","Open",IF(M212&lt;TODAY(),"Overdue",IF(M212&lt;=TODAY()+Dashboard!$B$8,"Due Soon","Open")))))),"Check Entry")</f>
        <v/>
      </c>
      <c r="P212" s="24" t="n"/>
      <c r="Q212" s="22" t="n"/>
      <c r="R212" s="22" t="n"/>
      <c r="S212" s="25" t="n"/>
    </row>
    <row r="213">
      <c r="A213" s="22" t="n"/>
      <c r="B213" s="22" t="n"/>
      <c r="C213" s="19">
        <f>IFERROR(IF(B213="","",VLOOKUP(B213,'Vendor Directory'!$A$2:$B$151,2,FALSE)),"")</f>
        <v/>
      </c>
      <c r="D213" s="24" t="n"/>
      <c r="E213" s="27" t="n"/>
      <c r="F213" s="22" t="n"/>
      <c r="G213" s="22" t="n"/>
      <c r="H213" s="22" t="n"/>
      <c r="I213" s="22" t="n"/>
      <c r="J213" s="22" t="n"/>
      <c r="K213" s="25" t="n"/>
      <c r="L213" s="22" t="n"/>
      <c r="M213" s="24" t="n"/>
      <c r="N213" s="22" t="n"/>
      <c r="O213" s="19">
        <f>IFERROR(IF(A213="","",IF(L213="No","No Follow-Up",IF(P213&lt;&gt;"","Completed",IF(M213="","Open",IF(M213&lt;TODAY(),"Overdue",IF(M213&lt;=TODAY()+Dashboard!$B$8,"Due Soon","Open")))))),"Check Entry")</f>
        <v/>
      </c>
      <c r="P213" s="24" t="n"/>
      <c r="Q213" s="22" t="n"/>
      <c r="R213" s="22" t="n"/>
      <c r="S213" s="25" t="n"/>
    </row>
    <row r="214">
      <c r="A214" s="22" t="n"/>
      <c r="B214" s="22" t="n"/>
      <c r="C214" s="19">
        <f>IFERROR(IF(B214="","",VLOOKUP(B214,'Vendor Directory'!$A$2:$B$151,2,FALSE)),"")</f>
        <v/>
      </c>
      <c r="D214" s="24" t="n"/>
      <c r="E214" s="27" t="n"/>
      <c r="F214" s="22" t="n"/>
      <c r="G214" s="22" t="n"/>
      <c r="H214" s="22" t="n"/>
      <c r="I214" s="22" t="n"/>
      <c r="J214" s="22" t="n"/>
      <c r="K214" s="25" t="n"/>
      <c r="L214" s="22" t="n"/>
      <c r="M214" s="24" t="n"/>
      <c r="N214" s="22" t="n"/>
      <c r="O214" s="19">
        <f>IFERROR(IF(A214="","",IF(L214="No","No Follow-Up",IF(P214&lt;&gt;"","Completed",IF(M214="","Open",IF(M214&lt;TODAY(),"Overdue",IF(M214&lt;=TODAY()+Dashboard!$B$8,"Due Soon","Open")))))),"Check Entry")</f>
        <v/>
      </c>
      <c r="P214" s="24" t="n"/>
      <c r="Q214" s="22" t="n"/>
      <c r="R214" s="22" t="n"/>
      <c r="S214" s="25" t="n"/>
    </row>
    <row r="215">
      <c r="A215" s="22" t="n"/>
      <c r="B215" s="22" t="n"/>
      <c r="C215" s="19">
        <f>IFERROR(IF(B215="","",VLOOKUP(B215,'Vendor Directory'!$A$2:$B$151,2,FALSE)),"")</f>
        <v/>
      </c>
      <c r="D215" s="24" t="n"/>
      <c r="E215" s="27" t="n"/>
      <c r="F215" s="22" t="n"/>
      <c r="G215" s="22" t="n"/>
      <c r="H215" s="22" t="n"/>
      <c r="I215" s="22" t="n"/>
      <c r="J215" s="22" t="n"/>
      <c r="K215" s="25" t="n"/>
      <c r="L215" s="22" t="n"/>
      <c r="M215" s="24" t="n"/>
      <c r="N215" s="22" t="n"/>
      <c r="O215" s="19">
        <f>IFERROR(IF(A215="","",IF(L215="No","No Follow-Up",IF(P215&lt;&gt;"","Completed",IF(M215="","Open",IF(M215&lt;TODAY(),"Overdue",IF(M215&lt;=TODAY()+Dashboard!$B$8,"Due Soon","Open")))))),"Check Entry")</f>
        <v/>
      </c>
      <c r="P215" s="24" t="n"/>
      <c r="Q215" s="22" t="n"/>
      <c r="R215" s="22" t="n"/>
      <c r="S215" s="25" t="n"/>
    </row>
    <row r="216">
      <c r="A216" s="22" t="n"/>
      <c r="B216" s="22" t="n"/>
      <c r="C216" s="19">
        <f>IFERROR(IF(B216="","",VLOOKUP(B216,'Vendor Directory'!$A$2:$B$151,2,FALSE)),"")</f>
        <v/>
      </c>
      <c r="D216" s="24" t="n"/>
      <c r="E216" s="27" t="n"/>
      <c r="F216" s="22" t="n"/>
      <c r="G216" s="22" t="n"/>
      <c r="H216" s="22" t="n"/>
      <c r="I216" s="22" t="n"/>
      <c r="J216" s="22" t="n"/>
      <c r="K216" s="25" t="n"/>
      <c r="L216" s="22" t="n"/>
      <c r="M216" s="24" t="n"/>
      <c r="N216" s="22" t="n"/>
      <c r="O216" s="19">
        <f>IFERROR(IF(A216="","",IF(L216="No","No Follow-Up",IF(P216&lt;&gt;"","Completed",IF(M216="","Open",IF(M216&lt;TODAY(),"Overdue",IF(M216&lt;=TODAY()+Dashboard!$B$8,"Due Soon","Open")))))),"Check Entry")</f>
        <v/>
      </c>
      <c r="P216" s="24" t="n"/>
      <c r="Q216" s="22" t="n"/>
      <c r="R216" s="22" t="n"/>
      <c r="S216" s="25" t="n"/>
    </row>
    <row r="217">
      <c r="A217" s="22" t="n"/>
      <c r="B217" s="22" t="n"/>
      <c r="C217" s="19">
        <f>IFERROR(IF(B217="","",VLOOKUP(B217,'Vendor Directory'!$A$2:$B$151,2,FALSE)),"")</f>
        <v/>
      </c>
      <c r="D217" s="24" t="n"/>
      <c r="E217" s="27" t="n"/>
      <c r="F217" s="22" t="n"/>
      <c r="G217" s="22" t="n"/>
      <c r="H217" s="22" t="n"/>
      <c r="I217" s="22" t="n"/>
      <c r="J217" s="22" t="n"/>
      <c r="K217" s="25" t="n"/>
      <c r="L217" s="22" t="n"/>
      <c r="M217" s="24" t="n"/>
      <c r="N217" s="22" t="n"/>
      <c r="O217" s="19">
        <f>IFERROR(IF(A217="","",IF(L217="No","No Follow-Up",IF(P217&lt;&gt;"","Completed",IF(M217="","Open",IF(M217&lt;TODAY(),"Overdue",IF(M217&lt;=TODAY()+Dashboard!$B$8,"Due Soon","Open")))))),"Check Entry")</f>
        <v/>
      </c>
      <c r="P217" s="24" t="n"/>
      <c r="Q217" s="22" t="n"/>
      <c r="R217" s="22" t="n"/>
      <c r="S217" s="25" t="n"/>
    </row>
    <row r="218">
      <c r="A218" s="22" t="n"/>
      <c r="B218" s="22" t="n"/>
      <c r="C218" s="19">
        <f>IFERROR(IF(B218="","",VLOOKUP(B218,'Vendor Directory'!$A$2:$B$151,2,FALSE)),"")</f>
        <v/>
      </c>
      <c r="D218" s="24" t="n"/>
      <c r="E218" s="27" t="n"/>
      <c r="F218" s="22" t="n"/>
      <c r="G218" s="22" t="n"/>
      <c r="H218" s="22" t="n"/>
      <c r="I218" s="22" t="n"/>
      <c r="J218" s="22" t="n"/>
      <c r="K218" s="25" t="n"/>
      <c r="L218" s="22" t="n"/>
      <c r="M218" s="24" t="n"/>
      <c r="N218" s="22" t="n"/>
      <c r="O218" s="19">
        <f>IFERROR(IF(A218="","",IF(L218="No","No Follow-Up",IF(P218&lt;&gt;"","Completed",IF(M218="","Open",IF(M218&lt;TODAY(),"Overdue",IF(M218&lt;=TODAY()+Dashboard!$B$8,"Due Soon","Open")))))),"Check Entry")</f>
        <v/>
      </c>
      <c r="P218" s="24" t="n"/>
      <c r="Q218" s="22" t="n"/>
      <c r="R218" s="22" t="n"/>
      <c r="S218" s="25" t="n"/>
    </row>
    <row r="219">
      <c r="A219" s="22" t="n"/>
      <c r="B219" s="22" t="n"/>
      <c r="C219" s="19">
        <f>IFERROR(IF(B219="","",VLOOKUP(B219,'Vendor Directory'!$A$2:$B$151,2,FALSE)),"")</f>
        <v/>
      </c>
      <c r="D219" s="24" t="n"/>
      <c r="E219" s="27" t="n"/>
      <c r="F219" s="22" t="n"/>
      <c r="G219" s="22" t="n"/>
      <c r="H219" s="22" t="n"/>
      <c r="I219" s="22" t="n"/>
      <c r="J219" s="22" t="n"/>
      <c r="K219" s="25" t="n"/>
      <c r="L219" s="22" t="n"/>
      <c r="M219" s="24" t="n"/>
      <c r="N219" s="22" t="n"/>
      <c r="O219" s="19">
        <f>IFERROR(IF(A219="","",IF(L219="No","No Follow-Up",IF(P219&lt;&gt;"","Completed",IF(M219="","Open",IF(M219&lt;TODAY(),"Overdue",IF(M219&lt;=TODAY()+Dashboard!$B$8,"Due Soon","Open")))))),"Check Entry")</f>
        <v/>
      </c>
      <c r="P219" s="24" t="n"/>
      <c r="Q219" s="22" t="n"/>
      <c r="R219" s="22" t="n"/>
      <c r="S219" s="25" t="n"/>
    </row>
    <row r="220">
      <c r="A220" s="22" t="n"/>
      <c r="B220" s="22" t="n"/>
      <c r="C220" s="19">
        <f>IFERROR(IF(B220="","",VLOOKUP(B220,'Vendor Directory'!$A$2:$B$151,2,FALSE)),"")</f>
        <v/>
      </c>
      <c r="D220" s="24" t="n"/>
      <c r="E220" s="27" t="n"/>
      <c r="F220" s="22" t="n"/>
      <c r="G220" s="22" t="n"/>
      <c r="H220" s="22" t="n"/>
      <c r="I220" s="22" t="n"/>
      <c r="J220" s="22" t="n"/>
      <c r="K220" s="25" t="n"/>
      <c r="L220" s="22" t="n"/>
      <c r="M220" s="24" t="n"/>
      <c r="N220" s="22" t="n"/>
      <c r="O220" s="19">
        <f>IFERROR(IF(A220="","",IF(L220="No","No Follow-Up",IF(P220&lt;&gt;"","Completed",IF(M220="","Open",IF(M220&lt;TODAY(),"Overdue",IF(M220&lt;=TODAY()+Dashboard!$B$8,"Due Soon","Open")))))),"Check Entry")</f>
        <v/>
      </c>
      <c r="P220" s="24" t="n"/>
      <c r="Q220" s="22" t="n"/>
      <c r="R220" s="22" t="n"/>
      <c r="S220" s="25" t="n"/>
    </row>
    <row r="221">
      <c r="A221" s="22" t="n"/>
      <c r="B221" s="22" t="n"/>
      <c r="C221" s="19">
        <f>IFERROR(IF(B221="","",VLOOKUP(B221,'Vendor Directory'!$A$2:$B$151,2,FALSE)),"")</f>
        <v/>
      </c>
      <c r="D221" s="24" t="n"/>
      <c r="E221" s="27" t="n"/>
      <c r="F221" s="22" t="n"/>
      <c r="G221" s="22" t="n"/>
      <c r="H221" s="22" t="n"/>
      <c r="I221" s="22" t="n"/>
      <c r="J221" s="22" t="n"/>
      <c r="K221" s="25" t="n"/>
      <c r="L221" s="22" t="n"/>
      <c r="M221" s="24" t="n"/>
      <c r="N221" s="22" t="n"/>
      <c r="O221" s="19">
        <f>IFERROR(IF(A221="","",IF(L221="No","No Follow-Up",IF(P221&lt;&gt;"","Completed",IF(M221="","Open",IF(M221&lt;TODAY(),"Overdue",IF(M221&lt;=TODAY()+Dashboard!$B$8,"Due Soon","Open")))))),"Check Entry")</f>
        <v/>
      </c>
      <c r="P221" s="24" t="n"/>
      <c r="Q221" s="22" t="n"/>
      <c r="R221" s="22" t="n"/>
      <c r="S221" s="25" t="n"/>
    </row>
    <row r="222">
      <c r="A222" s="22" t="n"/>
      <c r="B222" s="22" t="n"/>
      <c r="C222" s="19">
        <f>IFERROR(IF(B222="","",VLOOKUP(B222,'Vendor Directory'!$A$2:$B$151,2,FALSE)),"")</f>
        <v/>
      </c>
      <c r="D222" s="24" t="n"/>
      <c r="E222" s="27" t="n"/>
      <c r="F222" s="22" t="n"/>
      <c r="G222" s="22" t="n"/>
      <c r="H222" s="22" t="n"/>
      <c r="I222" s="22" t="n"/>
      <c r="J222" s="22" t="n"/>
      <c r="K222" s="25" t="n"/>
      <c r="L222" s="22" t="n"/>
      <c r="M222" s="24" t="n"/>
      <c r="N222" s="22" t="n"/>
      <c r="O222" s="19">
        <f>IFERROR(IF(A222="","",IF(L222="No","No Follow-Up",IF(P222&lt;&gt;"","Completed",IF(M222="","Open",IF(M222&lt;TODAY(),"Overdue",IF(M222&lt;=TODAY()+Dashboard!$B$8,"Due Soon","Open")))))),"Check Entry")</f>
        <v/>
      </c>
      <c r="P222" s="24" t="n"/>
      <c r="Q222" s="22" t="n"/>
      <c r="R222" s="22" t="n"/>
      <c r="S222" s="25" t="n"/>
    </row>
    <row r="223">
      <c r="A223" s="22" t="n"/>
      <c r="B223" s="22" t="n"/>
      <c r="C223" s="19">
        <f>IFERROR(IF(B223="","",VLOOKUP(B223,'Vendor Directory'!$A$2:$B$151,2,FALSE)),"")</f>
        <v/>
      </c>
      <c r="D223" s="24" t="n"/>
      <c r="E223" s="27" t="n"/>
      <c r="F223" s="22" t="n"/>
      <c r="G223" s="22" t="n"/>
      <c r="H223" s="22" t="n"/>
      <c r="I223" s="22" t="n"/>
      <c r="J223" s="22" t="n"/>
      <c r="K223" s="25" t="n"/>
      <c r="L223" s="22" t="n"/>
      <c r="M223" s="24" t="n"/>
      <c r="N223" s="22" t="n"/>
      <c r="O223" s="19">
        <f>IFERROR(IF(A223="","",IF(L223="No","No Follow-Up",IF(P223&lt;&gt;"","Completed",IF(M223="","Open",IF(M223&lt;TODAY(),"Overdue",IF(M223&lt;=TODAY()+Dashboard!$B$8,"Due Soon","Open")))))),"Check Entry")</f>
        <v/>
      </c>
      <c r="P223" s="24" t="n"/>
      <c r="Q223" s="22" t="n"/>
      <c r="R223" s="22" t="n"/>
      <c r="S223" s="25" t="n"/>
    </row>
    <row r="224">
      <c r="A224" s="22" t="n"/>
      <c r="B224" s="22" t="n"/>
      <c r="C224" s="19">
        <f>IFERROR(IF(B224="","",VLOOKUP(B224,'Vendor Directory'!$A$2:$B$151,2,FALSE)),"")</f>
        <v/>
      </c>
      <c r="D224" s="24" t="n"/>
      <c r="E224" s="27" t="n"/>
      <c r="F224" s="22" t="n"/>
      <c r="G224" s="22" t="n"/>
      <c r="H224" s="22" t="n"/>
      <c r="I224" s="22" t="n"/>
      <c r="J224" s="22" t="n"/>
      <c r="K224" s="25" t="n"/>
      <c r="L224" s="22" t="n"/>
      <c r="M224" s="24" t="n"/>
      <c r="N224" s="22" t="n"/>
      <c r="O224" s="19">
        <f>IFERROR(IF(A224="","",IF(L224="No","No Follow-Up",IF(P224&lt;&gt;"","Completed",IF(M224="","Open",IF(M224&lt;TODAY(),"Overdue",IF(M224&lt;=TODAY()+Dashboard!$B$8,"Due Soon","Open")))))),"Check Entry")</f>
        <v/>
      </c>
      <c r="P224" s="24" t="n"/>
      <c r="Q224" s="22" t="n"/>
      <c r="R224" s="22" t="n"/>
      <c r="S224" s="25" t="n"/>
    </row>
    <row r="225">
      <c r="A225" s="22" t="n"/>
      <c r="B225" s="22" t="n"/>
      <c r="C225" s="19">
        <f>IFERROR(IF(B225="","",VLOOKUP(B225,'Vendor Directory'!$A$2:$B$151,2,FALSE)),"")</f>
        <v/>
      </c>
      <c r="D225" s="24" t="n"/>
      <c r="E225" s="27" t="n"/>
      <c r="F225" s="22" t="n"/>
      <c r="G225" s="22" t="n"/>
      <c r="H225" s="22" t="n"/>
      <c r="I225" s="22" t="n"/>
      <c r="J225" s="22" t="n"/>
      <c r="K225" s="25" t="n"/>
      <c r="L225" s="22" t="n"/>
      <c r="M225" s="24" t="n"/>
      <c r="N225" s="22" t="n"/>
      <c r="O225" s="19">
        <f>IFERROR(IF(A225="","",IF(L225="No","No Follow-Up",IF(P225&lt;&gt;"","Completed",IF(M225="","Open",IF(M225&lt;TODAY(),"Overdue",IF(M225&lt;=TODAY()+Dashboard!$B$8,"Due Soon","Open")))))),"Check Entry")</f>
        <v/>
      </c>
      <c r="P225" s="24" t="n"/>
      <c r="Q225" s="22" t="n"/>
      <c r="R225" s="22" t="n"/>
      <c r="S225" s="25" t="n"/>
    </row>
    <row r="226">
      <c r="A226" s="22" t="n"/>
      <c r="B226" s="22" t="n"/>
      <c r="C226" s="19">
        <f>IFERROR(IF(B226="","",VLOOKUP(B226,'Vendor Directory'!$A$2:$B$151,2,FALSE)),"")</f>
        <v/>
      </c>
      <c r="D226" s="24" t="n"/>
      <c r="E226" s="27" t="n"/>
      <c r="F226" s="22" t="n"/>
      <c r="G226" s="22" t="n"/>
      <c r="H226" s="22" t="n"/>
      <c r="I226" s="22" t="n"/>
      <c r="J226" s="22" t="n"/>
      <c r="K226" s="25" t="n"/>
      <c r="L226" s="22" t="n"/>
      <c r="M226" s="24" t="n"/>
      <c r="N226" s="22" t="n"/>
      <c r="O226" s="19">
        <f>IFERROR(IF(A226="","",IF(L226="No","No Follow-Up",IF(P226&lt;&gt;"","Completed",IF(M226="","Open",IF(M226&lt;TODAY(),"Overdue",IF(M226&lt;=TODAY()+Dashboard!$B$8,"Due Soon","Open")))))),"Check Entry")</f>
        <v/>
      </c>
      <c r="P226" s="24" t="n"/>
      <c r="Q226" s="22" t="n"/>
      <c r="R226" s="22" t="n"/>
      <c r="S226" s="25" t="n"/>
    </row>
    <row r="227">
      <c r="A227" s="22" t="n"/>
      <c r="B227" s="22" t="n"/>
      <c r="C227" s="19">
        <f>IFERROR(IF(B227="","",VLOOKUP(B227,'Vendor Directory'!$A$2:$B$151,2,FALSE)),"")</f>
        <v/>
      </c>
      <c r="D227" s="24" t="n"/>
      <c r="E227" s="27" t="n"/>
      <c r="F227" s="22" t="n"/>
      <c r="G227" s="22" t="n"/>
      <c r="H227" s="22" t="n"/>
      <c r="I227" s="22" t="n"/>
      <c r="J227" s="22" t="n"/>
      <c r="K227" s="25" t="n"/>
      <c r="L227" s="22" t="n"/>
      <c r="M227" s="24" t="n"/>
      <c r="N227" s="22" t="n"/>
      <c r="O227" s="19">
        <f>IFERROR(IF(A227="","",IF(L227="No","No Follow-Up",IF(P227&lt;&gt;"","Completed",IF(M227="","Open",IF(M227&lt;TODAY(),"Overdue",IF(M227&lt;=TODAY()+Dashboard!$B$8,"Due Soon","Open")))))),"Check Entry")</f>
        <v/>
      </c>
      <c r="P227" s="24" t="n"/>
      <c r="Q227" s="22" t="n"/>
      <c r="R227" s="22" t="n"/>
      <c r="S227" s="25" t="n"/>
    </row>
    <row r="228">
      <c r="A228" s="22" t="n"/>
      <c r="B228" s="22" t="n"/>
      <c r="C228" s="19">
        <f>IFERROR(IF(B228="","",VLOOKUP(B228,'Vendor Directory'!$A$2:$B$151,2,FALSE)),"")</f>
        <v/>
      </c>
      <c r="D228" s="24" t="n"/>
      <c r="E228" s="27" t="n"/>
      <c r="F228" s="22" t="n"/>
      <c r="G228" s="22" t="n"/>
      <c r="H228" s="22" t="n"/>
      <c r="I228" s="22" t="n"/>
      <c r="J228" s="22" t="n"/>
      <c r="K228" s="25" t="n"/>
      <c r="L228" s="22" t="n"/>
      <c r="M228" s="24" t="n"/>
      <c r="N228" s="22" t="n"/>
      <c r="O228" s="19">
        <f>IFERROR(IF(A228="","",IF(L228="No","No Follow-Up",IF(P228&lt;&gt;"","Completed",IF(M228="","Open",IF(M228&lt;TODAY(),"Overdue",IF(M228&lt;=TODAY()+Dashboard!$B$8,"Due Soon","Open")))))),"Check Entry")</f>
        <v/>
      </c>
      <c r="P228" s="24" t="n"/>
      <c r="Q228" s="22" t="n"/>
      <c r="R228" s="22" t="n"/>
      <c r="S228" s="25" t="n"/>
    </row>
    <row r="229">
      <c r="A229" s="22" t="n"/>
      <c r="B229" s="22" t="n"/>
      <c r="C229" s="19">
        <f>IFERROR(IF(B229="","",VLOOKUP(B229,'Vendor Directory'!$A$2:$B$151,2,FALSE)),"")</f>
        <v/>
      </c>
      <c r="D229" s="24" t="n"/>
      <c r="E229" s="27" t="n"/>
      <c r="F229" s="22" t="n"/>
      <c r="G229" s="22" t="n"/>
      <c r="H229" s="22" t="n"/>
      <c r="I229" s="22" t="n"/>
      <c r="J229" s="22" t="n"/>
      <c r="K229" s="25" t="n"/>
      <c r="L229" s="22" t="n"/>
      <c r="M229" s="24" t="n"/>
      <c r="N229" s="22" t="n"/>
      <c r="O229" s="19">
        <f>IFERROR(IF(A229="","",IF(L229="No","No Follow-Up",IF(P229&lt;&gt;"","Completed",IF(M229="","Open",IF(M229&lt;TODAY(),"Overdue",IF(M229&lt;=TODAY()+Dashboard!$B$8,"Due Soon","Open")))))),"Check Entry")</f>
        <v/>
      </c>
      <c r="P229" s="24" t="n"/>
      <c r="Q229" s="22" t="n"/>
      <c r="R229" s="22" t="n"/>
      <c r="S229" s="25" t="n"/>
    </row>
    <row r="230">
      <c r="A230" s="22" t="n"/>
      <c r="B230" s="22" t="n"/>
      <c r="C230" s="19">
        <f>IFERROR(IF(B230="","",VLOOKUP(B230,'Vendor Directory'!$A$2:$B$151,2,FALSE)),"")</f>
        <v/>
      </c>
      <c r="D230" s="24" t="n"/>
      <c r="E230" s="27" t="n"/>
      <c r="F230" s="22" t="n"/>
      <c r="G230" s="22" t="n"/>
      <c r="H230" s="22" t="n"/>
      <c r="I230" s="22" t="n"/>
      <c r="J230" s="22" t="n"/>
      <c r="K230" s="25" t="n"/>
      <c r="L230" s="22" t="n"/>
      <c r="M230" s="24" t="n"/>
      <c r="N230" s="22" t="n"/>
      <c r="O230" s="19">
        <f>IFERROR(IF(A230="","",IF(L230="No","No Follow-Up",IF(P230&lt;&gt;"","Completed",IF(M230="","Open",IF(M230&lt;TODAY(),"Overdue",IF(M230&lt;=TODAY()+Dashboard!$B$8,"Due Soon","Open")))))),"Check Entry")</f>
        <v/>
      </c>
      <c r="P230" s="24" t="n"/>
      <c r="Q230" s="22" t="n"/>
      <c r="R230" s="22" t="n"/>
      <c r="S230" s="25" t="n"/>
    </row>
    <row r="231">
      <c r="A231" s="22" t="n"/>
      <c r="B231" s="22" t="n"/>
      <c r="C231" s="19">
        <f>IFERROR(IF(B231="","",VLOOKUP(B231,'Vendor Directory'!$A$2:$B$151,2,FALSE)),"")</f>
        <v/>
      </c>
      <c r="D231" s="24" t="n"/>
      <c r="E231" s="27" t="n"/>
      <c r="F231" s="22" t="n"/>
      <c r="G231" s="22" t="n"/>
      <c r="H231" s="22" t="n"/>
      <c r="I231" s="22" t="n"/>
      <c r="J231" s="22" t="n"/>
      <c r="K231" s="25" t="n"/>
      <c r="L231" s="22" t="n"/>
      <c r="M231" s="24" t="n"/>
      <c r="N231" s="22" t="n"/>
      <c r="O231" s="19">
        <f>IFERROR(IF(A231="","",IF(L231="No","No Follow-Up",IF(P231&lt;&gt;"","Completed",IF(M231="","Open",IF(M231&lt;TODAY(),"Overdue",IF(M231&lt;=TODAY()+Dashboard!$B$8,"Due Soon","Open")))))),"Check Entry")</f>
        <v/>
      </c>
      <c r="P231" s="24" t="n"/>
      <c r="Q231" s="22" t="n"/>
      <c r="R231" s="22" t="n"/>
      <c r="S231" s="25" t="n"/>
    </row>
    <row r="232">
      <c r="A232" s="22" t="n"/>
      <c r="B232" s="22" t="n"/>
      <c r="C232" s="19">
        <f>IFERROR(IF(B232="","",VLOOKUP(B232,'Vendor Directory'!$A$2:$B$151,2,FALSE)),"")</f>
        <v/>
      </c>
      <c r="D232" s="24" t="n"/>
      <c r="E232" s="27" t="n"/>
      <c r="F232" s="22" t="n"/>
      <c r="G232" s="22" t="n"/>
      <c r="H232" s="22" t="n"/>
      <c r="I232" s="22" t="n"/>
      <c r="J232" s="22" t="n"/>
      <c r="K232" s="25" t="n"/>
      <c r="L232" s="22" t="n"/>
      <c r="M232" s="24" t="n"/>
      <c r="N232" s="22" t="n"/>
      <c r="O232" s="19">
        <f>IFERROR(IF(A232="","",IF(L232="No","No Follow-Up",IF(P232&lt;&gt;"","Completed",IF(M232="","Open",IF(M232&lt;TODAY(),"Overdue",IF(M232&lt;=TODAY()+Dashboard!$B$8,"Due Soon","Open")))))),"Check Entry")</f>
        <v/>
      </c>
      <c r="P232" s="24" t="n"/>
      <c r="Q232" s="22" t="n"/>
      <c r="R232" s="22" t="n"/>
      <c r="S232" s="25" t="n"/>
    </row>
    <row r="233">
      <c r="A233" s="22" t="n"/>
      <c r="B233" s="22" t="n"/>
      <c r="C233" s="19">
        <f>IFERROR(IF(B233="","",VLOOKUP(B233,'Vendor Directory'!$A$2:$B$151,2,FALSE)),"")</f>
        <v/>
      </c>
      <c r="D233" s="24" t="n"/>
      <c r="E233" s="27" t="n"/>
      <c r="F233" s="22" t="n"/>
      <c r="G233" s="22" t="n"/>
      <c r="H233" s="22" t="n"/>
      <c r="I233" s="22" t="n"/>
      <c r="J233" s="22" t="n"/>
      <c r="K233" s="25" t="n"/>
      <c r="L233" s="22" t="n"/>
      <c r="M233" s="24" t="n"/>
      <c r="N233" s="22" t="n"/>
      <c r="O233" s="19">
        <f>IFERROR(IF(A233="","",IF(L233="No","No Follow-Up",IF(P233&lt;&gt;"","Completed",IF(M233="","Open",IF(M233&lt;TODAY(),"Overdue",IF(M233&lt;=TODAY()+Dashboard!$B$8,"Due Soon","Open")))))),"Check Entry")</f>
        <v/>
      </c>
      <c r="P233" s="24" t="n"/>
      <c r="Q233" s="22" t="n"/>
      <c r="R233" s="22" t="n"/>
      <c r="S233" s="25" t="n"/>
    </row>
    <row r="234">
      <c r="A234" s="22" t="n"/>
      <c r="B234" s="22" t="n"/>
      <c r="C234" s="19">
        <f>IFERROR(IF(B234="","",VLOOKUP(B234,'Vendor Directory'!$A$2:$B$151,2,FALSE)),"")</f>
        <v/>
      </c>
      <c r="D234" s="24" t="n"/>
      <c r="E234" s="27" t="n"/>
      <c r="F234" s="22" t="n"/>
      <c r="G234" s="22" t="n"/>
      <c r="H234" s="22" t="n"/>
      <c r="I234" s="22" t="n"/>
      <c r="J234" s="22" t="n"/>
      <c r="K234" s="25" t="n"/>
      <c r="L234" s="22" t="n"/>
      <c r="M234" s="24" t="n"/>
      <c r="N234" s="22" t="n"/>
      <c r="O234" s="19">
        <f>IFERROR(IF(A234="","",IF(L234="No","No Follow-Up",IF(P234&lt;&gt;"","Completed",IF(M234="","Open",IF(M234&lt;TODAY(),"Overdue",IF(M234&lt;=TODAY()+Dashboard!$B$8,"Due Soon","Open")))))),"Check Entry")</f>
        <v/>
      </c>
      <c r="P234" s="24" t="n"/>
      <c r="Q234" s="22" t="n"/>
      <c r="R234" s="22" t="n"/>
      <c r="S234" s="25" t="n"/>
    </row>
    <row r="235">
      <c r="A235" s="22" t="n"/>
      <c r="B235" s="22" t="n"/>
      <c r="C235" s="19">
        <f>IFERROR(IF(B235="","",VLOOKUP(B235,'Vendor Directory'!$A$2:$B$151,2,FALSE)),"")</f>
        <v/>
      </c>
      <c r="D235" s="24" t="n"/>
      <c r="E235" s="27" t="n"/>
      <c r="F235" s="22" t="n"/>
      <c r="G235" s="22" t="n"/>
      <c r="H235" s="22" t="n"/>
      <c r="I235" s="22" t="n"/>
      <c r="J235" s="22" t="n"/>
      <c r="K235" s="25" t="n"/>
      <c r="L235" s="22" t="n"/>
      <c r="M235" s="24" t="n"/>
      <c r="N235" s="22" t="n"/>
      <c r="O235" s="19">
        <f>IFERROR(IF(A235="","",IF(L235="No","No Follow-Up",IF(P235&lt;&gt;"","Completed",IF(M235="","Open",IF(M235&lt;TODAY(),"Overdue",IF(M235&lt;=TODAY()+Dashboard!$B$8,"Due Soon","Open")))))),"Check Entry")</f>
        <v/>
      </c>
      <c r="P235" s="24" t="n"/>
      <c r="Q235" s="22" t="n"/>
      <c r="R235" s="22" t="n"/>
      <c r="S235" s="25" t="n"/>
    </row>
    <row r="236">
      <c r="A236" s="22" t="n"/>
      <c r="B236" s="22" t="n"/>
      <c r="C236" s="19">
        <f>IFERROR(IF(B236="","",VLOOKUP(B236,'Vendor Directory'!$A$2:$B$151,2,FALSE)),"")</f>
        <v/>
      </c>
      <c r="D236" s="24" t="n"/>
      <c r="E236" s="27" t="n"/>
      <c r="F236" s="22" t="n"/>
      <c r="G236" s="22" t="n"/>
      <c r="H236" s="22" t="n"/>
      <c r="I236" s="22" t="n"/>
      <c r="J236" s="22" t="n"/>
      <c r="K236" s="25" t="n"/>
      <c r="L236" s="22" t="n"/>
      <c r="M236" s="24" t="n"/>
      <c r="N236" s="22" t="n"/>
      <c r="O236" s="19">
        <f>IFERROR(IF(A236="","",IF(L236="No","No Follow-Up",IF(P236&lt;&gt;"","Completed",IF(M236="","Open",IF(M236&lt;TODAY(),"Overdue",IF(M236&lt;=TODAY()+Dashboard!$B$8,"Due Soon","Open")))))),"Check Entry")</f>
        <v/>
      </c>
      <c r="P236" s="24" t="n"/>
      <c r="Q236" s="22" t="n"/>
      <c r="R236" s="22" t="n"/>
      <c r="S236" s="25" t="n"/>
    </row>
    <row r="237">
      <c r="A237" s="22" t="n"/>
      <c r="B237" s="22" t="n"/>
      <c r="C237" s="19">
        <f>IFERROR(IF(B237="","",VLOOKUP(B237,'Vendor Directory'!$A$2:$B$151,2,FALSE)),"")</f>
        <v/>
      </c>
      <c r="D237" s="24" t="n"/>
      <c r="E237" s="27" t="n"/>
      <c r="F237" s="22" t="n"/>
      <c r="G237" s="22" t="n"/>
      <c r="H237" s="22" t="n"/>
      <c r="I237" s="22" t="n"/>
      <c r="J237" s="22" t="n"/>
      <c r="K237" s="25" t="n"/>
      <c r="L237" s="22" t="n"/>
      <c r="M237" s="24" t="n"/>
      <c r="N237" s="22" t="n"/>
      <c r="O237" s="19">
        <f>IFERROR(IF(A237="","",IF(L237="No","No Follow-Up",IF(P237&lt;&gt;"","Completed",IF(M237="","Open",IF(M237&lt;TODAY(),"Overdue",IF(M237&lt;=TODAY()+Dashboard!$B$8,"Due Soon","Open")))))),"Check Entry")</f>
        <v/>
      </c>
      <c r="P237" s="24" t="n"/>
      <c r="Q237" s="22" t="n"/>
      <c r="R237" s="22" t="n"/>
      <c r="S237" s="25" t="n"/>
    </row>
    <row r="238">
      <c r="A238" s="22" t="n"/>
      <c r="B238" s="22" t="n"/>
      <c r="C238" s="19">
        <f>IFERROR(IF(B238="","",VLOOKUP(B238,'Vendor Directory'!$A$2:$B$151,2,FALSE)),"")</f>
        <v/>
      </c>
      <c r="D238" s="24" t="n"/>
      <c r="E238" s="27" t="n"/>
      <c r="F238" s="22" t="n"/>
      <c r="G238" s="22" t="n"/>
      <c r="H238" s="22" t="n"/>
      <c r="I238" s="22" t="n"/>
      <c r="J238" s="22" t="n"/>
      <c r="K238" s="25" t="n"/>
      <c r="L238" s="22" t="n"/>
      <c r="M238" s="24" t="n"/>
      <c r="N238" s="22" t="n"/>
      <c r="O238" s="19">
        <f>IFERROR(IF(A238="","",IF(L238="No","No Follow-Up",IF(P238&lt;&gt;"","Completed",IF(M238="","Open",IF(M238&lt;TODAY(),"Overdue",IF(M238&lt;=TODAY()+Dashboard!$B$8,"Due Soon","Open")))))),"Check Entry")</f>
        <v/>
      </c>
      <c r="P238" s="24" t="n"/>
      <c r="Q238" s="22" t="n"/>
      <c r="R238" s="22" t="n"/>
      <c r="S238" s="25" t="n"/>
    </row>
    <row r="239">
      <c r="A239" s="22" t="n"/>
      <c r="B239" s="22" t="n"/>
      <c r="C239" s="19">
        <f>IFERROR(IF(B239="","",VLOOKUP(B239,'Vendor Directory'!$A$2:$B$151,2,FALSE)),"")</f>
        <v/>
      </c>
      <c r="D239" s="24" t="n"/>
      <c r="E239" s="27" t="n"/>
      <c r="F239" s="22" t="n"/>
      <c r="G239" s="22" t="n"/>
      <c r="H239" s="22" t="n"/>
      <c r="I239" s="22" t="n"/>
      <c r="J239" s="22" t="n"/>
      <c r="K239" s="25" t="n"/>
      <c r="L239" s="22" t="n"/>
      <c r="M239" s="24" t="n"/>
      <c r="N239" s="22" t="n"/>
      <c r="O239" s="19">
        <f>IFERROR(IF(A239="","",IF(L239="No","No Follow-Up",IF(P239&lt;&gt;"","Completed",IF(M239="","Open",IF(M239&lt;TODAY(),"Overdue",IF(M239&lt;=TODAY()+Dashboard!$B$8,"Due Soon","Open")))))),"Check Entry")</f>
        <v/>
      </c>
      <c r="P239" s="24" t="n"/>
      <c r="Q239" s="22" t="n"/>
      <c r="R239" s="22" t="n"/>
      <c r="S239" s="25" t="n"/>
    </row>
    <row r="240">
      <c r="A240" s="22" t="n"/>
      <c r="B240" s="22" t="n"/>
      <c r="C240" s="19">
        <f>IFERROR(IF(B240="","",VLOOKUP(B240,'Vendor Directory'!$A$2:$B$151,2,FALSE)),"")</f>
        <v/>
      </c>
      <c r="D240" s="24" t="n"/>
      <c r="E240" s="27" t="n"/>
      <c r="F240" s="22" t="n"/>
      <c r="G240" s="22" t="n"/>
      <c r="H240" s="22" t="n"/>
      <c r="I240" s="22" t="n"/>
      <c r="J240" s="22" t="n"/>
      <c r="K240" s="25" t="n"/>
      <c r="L240" s="22" t="n"/>
      <c r="M240" s="24" t="n"/>
      <c r="N240" s="22" t="n"/>
      <c r="O240" s="19">
        <f>IFERROR(IF(A240="","",IF(L240="No","No Follow-Up",IF(P240&lt;&gt;"","Completed",IF(M240="","Open",IF(M240&lt;TODAY(),"Overdue",IF(M240&lt;=TODAY()+Dashboard!$B$8,"Due Soon","Open")))))),"Check Entry")</f>
        <v/>
      </c>
      <c r="P240" s="24" t="n"/>
      <c r="Q240" s="22" t="n"/>
      <c r="R240" s="22" t="n"/>
      <c r="S240" s="25" t="n"/>
    </row>
    <row r="241">
      <c r="A241" s="22" t="n"/>
      <c r="B241" s="22" t="n"/>
      <c r="C241" s="19">
        <f>IFERROR(IF(B241="","",VLOOKUP(B241,'Vendor Directory'!$A$2:$B$151,2,FALSE)),"")</f>
        <v/>
      </c>
      <c r="D241" s="24" t="n"/>
      <c r="E241" s="27" t="n"/>
      <c r="F241" s="22" t="n"/>
      <c r="G241" s="22" t="n"/>
      <c r="H241" s="22" t="n"/>
      <c r="I241" s="22" t="n"/>
      <c r="J241" s="22" t="n"/>
      <c r="K241" s="25" t="n"/>
      <c r="L241" s="22" t="n"/>
      <c r="M241" s="24" t="n"/>
      <c r="N241" s="22" t="n"/>
      <c r="O241" s="19">
        <f>IFERROR(IF(A241="","",IF(L241="No","No Follow-Up",IF(P241&lt;&gt;"","Completed",IF(M241="","Open",IF(M241&lt;TODAY(),"Overdue",IF(M241&lt;=TODAY()+Dashboard!$B$8,"Due Soon","Open")))))),"Check Entry")</f>
        <v/>
      </c>
      <c r="P241" s="24" t="n"/>
      <c r="Q241" s="22" t="n"/>
      <c r="R241" s="22" t="n"/>
      <c r="S241" s="25" t="n"/>
    </row>
    <row r="242">
      <c r="A242" s="22" t="n"/>
      <c r="B242" s="22" t="n"/>
      <c r="C242" s="19">
        <f>IFERROR(IF(B242="","",VLOOKUP(B242,'Vendor Directory'!$A$2:$B$151,2,FALSE)),"")</f>
        <v/>
      </c>
      <c r="D242" s="24" t="n"/>
      <c r="E242" s="27" t="n"/>
      <c r="F242" s="22" t="n"/>
      <c r="G242" s="22" t="n"/>
      <c r="H242" s="22" t="n"/>
      <c r="I242" s="22" t="n"/>
      <c r="J242" s="22" t="n"/>
      <c r="K242" s="25" t="n"/>
      <c r="L242" s="22" t="n"/>
      <c r="M242" s="24" t="n"/>
      <c r="N242" s="22" t="n"/>
      <c r="O242" s="19">
        <f>IFERROR(IF(A242="","",IF(L242="No","No Follow-Up",IF(P242&lt;&gt;"","Completed",IF(M242="","Open",IF(M242&lt;TODAY(),"Overdue",IF(M242&lt;=TODAY()+Dashboard!$B$8,"Due Soon","Open")))))),"Check Entry")</f>
        <v/>
      </c>
      <c r="P242" s="24" t="n"/>
      <c r="Q242" s="22" t="n"/>
      <c r="R242" s="22" t="n"/>
      <c r="S242" s="25" t="n"/>
    </row>
    <row r="243">
      <c r="A243" s="22" t="n"/>
      <c r="B243" s="22" t="n"/>
      <c r="C243" s="19">
        <f>IFERROR(IF(B243="","",VLOOKUP(B243,'Vendor Directory'!$A$2:$B$151,2,FALSE)),"")</f>
        <v/>
      </c>
      <c r="D243" s="24" t="n"/>
      <c r="E243" s="27" t="n"/>
      <c r="F243" s="22" t="n"/>
      <c r="G243" s="22" t="n"/>
      <c r="H243" s="22" t="n"/>
      <c r="I243" s="22" t="n"/>
      <c r="J243" s="22" t="n"/>
      <c r="K243" s="25" t="n"/>
      <c r="L243" s="22" t="n"/>
      <c r="M243" s="24" t="n"/>
      <c r="N243" s="22" t="n"/>
      <c r="O243" s="19">
        <f>IFERROR(IF(A243="","",IF(L243="No","No Follow-Up",IF(P243&lt;&gt;"","Completed",IF(M243="","Open",IF(M243&lt;TODAY(),"Overdue",IF(M243&lt;=TODAY()+Dashboard!$B$8,"Due Soon","Open")))))),"Check Entry")</f>
        <v/>
      </c>
      <c r="P243" s="24" t="n"/>
      <c r="Q243" s="22" t="n"/>
      <c r="R243" s="22" t="n"/>
      <c r="S243" s="25" t="n"/>
    </row>
    <row r="244">
      <c r="A244" s="22" t="n"/>
      <c r="B244" s="22" t="n"/>
      <c r="C244" s="19">
        <f>IFERROR(IF(B244="","",VLOOKUP(B244,'Vendor Directory'!$A$2:$B$151,2,FALSE)),"")</f>
        <v/>
      </c>
      <c r="D244" s="24" t="n"/>
      <c r="E244" s="27" t="n"/>
      <c r="F244" s="22" t="n"/>
      <c r="G244" s="22" t="n"/>
      <c r="H244" s="22" t="n"/>
      <c r="I244" s="22" t="n"/>
      <c r="J244" s="22" t="n"/>
      <c r="K244" s="25" t="n"/>
      <c r="L244" s="22" t="n"/>
      <c r="M244" s="24" t="n"/>
      <c r="N244" s="22" t="n"/>
      <c r="O244" s="19">
        <f>IFERROR(IF(A244="","",IF(L244="No","No Follow-Up",IF(P244&lt;&gt;"","Completed",IF(M244="","Open",IF(M244&lt;TODAY(),"Overdue",IF(M244&lt;=TODAY()+Dashboard!$B$8,"Due Soon","Open")))))),"Check Entry")</f>
        <v/>
      </c>
      <c r="P244" s="24" t="n"/>
      <c r="Q244" s="22" t="n"/>
      <c r="R244" s="22" t="n"/>
      <c r="S244" s="25" t="n"/>
    </row>
    <row r="245">
      <c r="A245" s="22" t="n"/>
      <c r="B245" s="22" t="n"/>
      <c r="C245" s="19">
        <f>IFERROR(IF(B245="","",VLOOKUP(B245,'Vendor Directory'!$A$2:$B$151,2,FALSE)),"")</f>
        <v/>
      </c>
      <c r="D245" s="24" t="n"/>
      <c r="E245" s="27" t="n"/>
      <c r="F245" s="22" t="n"/>
      <c r="G245" s="22" t="n"/>
      <c r="H245" s="22" t="n"/>
      <c r="I245" s="22" t="n"/>
      <c r="J245" s="22" t="n"/>
      <c r="K245" s="25" t="n"/>
      <c r="L245" s="22" t="n"/>
      <c r="M245" s="24" t="n"/>
      <c r="N245" s="22" t="n"/>
      <c r="O245" s="19">
        <f>IFERROR(IF(A245="","",IF(L245="No","No Follow-Up",IF(P245&lt;&gt;"","Completed",IF(M245="","Open",IF(M245&lt;TODAY(),"Overdue",IF(M245&lt;=TODAY()+Dashboard!$B$8,"Due Soon","Open")))))),"Check Entry")</f>
        <v/>
      </c>
      <c r="P245" s="24" t="n"/>
      <c r="Q245" s="22" t="n"/>
      <c r="R245" s="22" t="n"/>
      <c r="S245" s="25" t="n"/>
    </row>
    <row r="246">
      <c r="A246" s="22" t="n"/>
      <c r="B246" s="22" t="n"/>
      <c r="C246" s="19">
        <f>IFERROR(IF(B246="","",VLOOKUP(B246,'Vendor Directory'!$A$2:$B$151,2,FALSE)),"")</f>
        <v/>
      </c>
      <c r="D246" s="24" t="n"/>
      <c r="E246" s="27" t="n"/>
      <c r="F246" s="22" t="n"/>
      <c r="G246" s="22" t="n"/>
      <c r="H246" s="22" t="n"/>
      <c r="I246" s="22" t="n"/>
      <c r="J246" s="22" t="n"/>
      <c r="K246" s="25" t="n"/>
      <c r="L246" s="22" t="n"/>
      <c r="M246" s="24" t="n"/>
      <c r="N246" s="22" t="n"/>
      <c r="O246" s="19">
        <f>IFERROR(IF(A246="","",IF(L246="No","No Follow-Up",IF(P246&lt;&gt;"","Completed",IF(M246="","Open",IF(M246&lt;TODAY(),"Overdue",IF(M246&lt;=TODAY()+Dashboard!$B$8,"Due Soon","Open")))))),"Check Entry")</f>
        <v/>
      </c>
      <c r="P246" s="24" t="n"/>
      <c r="Q246" s="22" t="n"/>
      <c r="R246" s="22" t="n"/>
      <c r="S246" s="25" t="n"/>
    </row>
    <row r="247">
      <c r="A247" s="22" t="n"/>
      <c r="B247" s="22" t="n"/>
      <c r="C247" s="19">
        <f>IFERROR(IF(B247="","",VLOOKUP(B247,'Vendor Directory'!$A$2:$B$151,2,FALSE)),"")</f>
        <v/>
      </c>
      <c r="D247" s="24" t="n"/>
      <c r="E247" s="27" t="n"/>
      <c r="F247" s="22" t="n"/>
      <c r="G247" s="22" t="n"/>
      <c r="H247" s="22" t="n"/>
      <c r="I247" s="22" t="n"/>
      <c r="J247" s="22" t="n"/>
      <c r="K247" s="25" t="n"/>
      <c r="L247" s="22" t="n"/>
      <c r="M247" s="24" t="n"/>
      <c r="N247" s="22" t="n"/>
      <c r="O247" s="19">
        <f>IFERROR(IF(A247="","",IF(L247="No","No Follow-Up",IF(P247&lt;&gt;"","Completed",IF(M247="","Open",IF(M247&lt;TODAY(),"Overdue",IF(M247&lt;=TODAY()+Dashboard!$B$8,"Due Soon","Open")))))),"Check Entry")</f>
        <v/>
      </c>
      <c r="P247" s="24" t="n"/>
      <c r="Q247" s="22" t="n"/>
      <c r="R247" s="22" t="n"/>
      <c r="S247" s="25" t="n"/>
    </row>
    <row r="248">
      <c r="A248" s="22" t="n"/>
      <c r="B248" s="22" t="n"/>
      <c r="C248" s="19">
        <f>IFERROR(IF(B248="","",VLOOKUP(B248,'Vendor Directory'!$A$2:$B$151,2,FALSE)),"")</f>
        <v/>
      </c>
      <c r="D248" s="24" t="n"/>
      <c r="E248" s="27" t="n"/>
      <c r="F248" s="22" t="n"/>
      <c r="G248" s="22" t="n"/>
      <c r="H248" s="22" t="n"/>
      <c r="I248" s="22" t="n"/>
      <c r="J248" s="22" t="n"/>
      <c r="K248" s="25" t="n"/>
      <c r="L248" s="22" t="n"/>
      <c r="M248" s="24" t="n"/>
      <c r="N248" s="22" t="n"/>
      <c r="O248" s="19">
        <f>IFERROR(IF(A248="","",IF(L248="No","No Follow-Up",IF(P248&lt;&gt;"","Completed",IF(M248="","Open",IF(M248&lt;TODAY(),"Overdue",IF(M248&lt;=TODAY()+Dashboard!$B$8,"Due Soon","Open")))))),"Check Entry")</f>
        <v/>
      </c>
      <c r="P248" s="24" t="n"/>
      <c r="Q248" s="22" t="n"/>
      <c r="R248" s="22" t="n"/>
      <c r="S248" s="25" t="n"/>
    </row>
    <row r="249">
      <c r="A249" s="22" t="n"/>
      <c r="B249" s="22" t="n"/>
      <c r="C249" s="19">
        <f>IFERROR(IF(B249="","",VLOOKUP(B249,'Vendor Directory'!$A$2:$B$151,2,FALSE)),"")</f>
        <v/>
      </c>
      <c r="D249" s="24" t="n"/>
      <c r="E249" s="27" t="n"/>
      <c r="F249" s="22" t="n"/>
      <c r="G249" s="22" t="n"/>
      <c r="H249" s="22" t="n"/>
      <c r="I249" s="22" t="n"/>
      <c r="J249" s="22" t="n"/>
      <c r="K249" s="25" t="n"/>
      <c r="L249" s="22" t="n"/>
      <c r="M249" s="24" t="n"/>
      <c r="N249" s="22" t="n"/>
      <c r="O249" s="19">
        <f>IFERROR(IF(A249="","",IF(L249="No","No Follow-Up",IF(P249&lt;&gt;"","Completed",IF(M249="","Open",IF(M249&lt;TODAY(),"Overdue",IF(M249&lt;=TODAY()+Dashboard!$B$8,"Due Soon","Open")))))),"Check Entry")</f>
        <v/>
      </c>
      <c r="P249" s="24" t="n"/>
      <c r="Q249" s="22" t="n"/>
      <c r="R249" s="22" t="n"/>
      <c r="S249" s="25" t="n"/>
    </row>
    <row r="250">
      <c r="A250" s="22" t="n"/>
      <c r="B250" s="22" t="n"/>
      <c r="C250" s="19">
        <f>IFERROR(IF(B250="","",VLOOKUP(B250,'Vendor Directory'!$A$2:$B$151,2,FALSE)),"")</f>
        <v/>
      </c>
      <c r="D250" s="24" t="n"/>
      <c r="E250" s="27" t="n"/>
      <c r="F250" s="22" t="n"/>
      <c r="G250" s="22" t="n"/>
      <c r="H250" s="22" t="n"/>
      <c r="I250" s="22" t="n"/>
      <c r="J250" s="22" t="n"/>
      <c r="K250" s="25" t="n"/>
      <c r="L250" s="22" t="n"/>
      <c r="M250" s="24" t="n"/>
      <c r="N250" s="22" t="n"/>
      <c r="O250" s="19">
        <f>IFERROR(IF(A250="","",IF(L250="No","No Follow-Up",IF(P250&lt;&gt;"","Completed",IF(M250="","Open",IF(M250&lt;TODAY(),"Overdue",IF(M250&lt;=TODAY()+Dashboard!$B$8,"Due Soon","Open")))))),"Check Entry")</f>
        <v/>
      </c>
      <c r="P250" s="24" t="n"/>
      <c r="Q250" s="22" t="n"/>
      <c r="R250" s="22" t="n"/>
      <c r="S250" s="25" t="n"/>
    </row>
    <row r="251">
      <c r="A251" s="22" t="n"/>
      <c r="B251" s="22" t="n"/>
      <c r="C251" s="19">
        <f>IFERROR(IF(B251="","",VLOOKUP(B251,'Vendor Directory'!$A$2:$B$151,2,FALSE)),"")</f>
        <v/>
      </c>
      <c r="D251" s="24" t="n"/>
      <c r="E251" s="27" t="n"/>
      <c r="F251" s="22" t="n"/>
      <c r="G251" s="22" t="n"/>
      <c r="H251" s="22" t="n"/>
      <c r="I251" s="22" t="n"/>
      <c r="J251" s="22" t="n"/>
      <c r="K251" s="25" t="n"/>
      <c r="L251" s="22" t="n"/>
      <c r="M251" s="24" t="n"/>
      <c r="N251" s="22" t="n"/>
      <c r="O251" s="19">
        <f>IFERROR(IF(A251="","",IF(L251="No","No Follow-Up",IF(P251&lt;&gt;"","Completed",IF(M251="","Open",IF(M251&lt;TODAY(),"Overdue",IF(M251&lt;=TODAY()+Dashboard!$B$8,"Due Soon","Open")))))),"Check Entry")</f>
        <v/>
      </c>
      <c r="P251" s="24" t="n"/>
      <c r="Q251" s="22" t="n"/>
      <c r="R251" s="22" t="n"/>
      <c r="S251" s="25" t="n"/>
    </row>
    <row r="252">
      <c r="A252" s="22" t="n"/>
      <c r="B252" s="22" t="n"/>
      <c r="C252" s="19">
        <f>IFERROR(IF(B252="","",VLOOKUP(B252,'Vendor Directory'!$A$2:$B$151,2,FALSE)),"")</f>
        <v/>
      </c>
      <c r="D252" s="24" t="n"/>
      <c r="E252" s="27" t="n"/>
      <c r="F252" s="22" t="n"/>
      <c r="G252" s="22" t="n"/>
      <c r="H252" s="22" t="n"/>
      <c r="I252" s="22" t="n"/>
      <c r="J252" s="22" t="n"/>
      <c r="K252" s="25" t="n"/>
      <c r="L252" s="22" t="n"/>
      <c r="M252" s="24" t="n"/>
      <c r="N252" s="22" t="n"/>
      <c r="O252" s="19">
        <f>IFERROR(IF(A252="","",IF(L252="No","No Follow-Up",IF(P252&lt;&gt;"","Completed",IF(M252="","Open",IF(M252&lt;TODAY(),"Overdue",IF(M252&lt;=TODAY()+Dashboard!$B$8,"Due Soon","Open")))))),"Check Entry")</f>
        <v/>
      </c>
      <c r="P252" s="24" t="n"/>
      <c r="Q252" s="22" t="n"/>
      <c r="R252" s="22" t="n"/>
      <c r="S252" s="25" t="n"/>
    </row>
    <row r="253">
      <c r="A253" s="22" t="n"/>
      <c r="B253" s="22" t="n"/>
      <c r="C253" s="19">
        <f>IFERROR(IF(B253="","",VLOOKUP(B253,'Vendor Directory'!$A$2:$B$151,2,FALSE)),"")</f>
        <v/>
      </c>
      <c r="D253" s="24" t="n"/>
      <c r="E253" s="27" t="n"/>
      <c r="F253" s="22" t="n"/>
      <c r="G253" s="22" t="n"/>
      <c r="H253" s="22" t="n"/>
      <c r="I253" s="22" t="n"/>
      <c r="J253" s="22" t="n"/>
      <c r="K253" s="25" t="n"/>
      <c r="L253" s="22" t="n"/>
      <c r="M253" s="24" t="n"/>
      <c r="N253" s="22" t="n"/>
      <c r="O253" s="19">
        <f>IFERROR(IF(A253="","",IF(L253="No","No Follow-Up",IF(P253&lt;&gt;"","Completed",IF(M253="","Open",IF(M253&lt;TODAY(),"Overdue",IF(M253&lt;=TODAY()+Dashboard!$B$8,"Due Soon","Open")))))),"Check Entry")</f>
        <v/>
      </c>
      <c r="P253" s="24" t="n"/>
      <c r="Q253" s="22" t="n"/>
      <c r="R253" s="22" t="n"/>
      <c r="S253" s="25" t="n"/>
    </row>
    <row r="254">
      <c r="A254" s="22" t="n"/>
      <c r="B254" s="22" t="n"/>
      <c r="C254" s="19">
        <f>IFERROR(IF(B254="","",VLOOKUP(B254,'Vendor Directory'!$A$2:$B$151,2,FALSE)),"")</f>
        <v/>
      </c>
      <c r="D254" s="24" t="n"/>
      <c r="E254" s="27" t="n"/>
      <c r="F254" s="22" t="n"/>
      <c r="G254" s="22" t="n"/>
      <c r="H254" s="22" t="n"/>
      <c r="I254" s="22" t="n"/>
      <c r="J254" s="22" t="n"/>
      <c r="K254" s="25" t="n"/>
      <c r="L254" s="22" t="n"/>
      <c r="M254" s="24" t="n"/>
      <c r="N254" s="22" t="n"/>
      <c r="O254" s="19">
        <f>IFERROR(IF(A254="","",IF(L254="No","No Follow-Up",IF(P254&lt;&gt;"","Completed",IF(M254="","Open",IF(M254&lt;TODAY(),"Overdue",IF(M254&lt;=TODAY()+Dashboard!$B$8,"Due Soon","Open")))))),"Check Entry")</f>
        <v/>
      </c>
      <c r="P254" s="24" t="n"/>
      <c r="Q254" s="22" t="n"/>
      <c r="R254" s="22" t="n"/>
      <c r="S254" s="25" t="n"/>
    </row>
    <row r="255">
      <c r="A255" s="22" t="n"/>
      <c r="B255" s="22" t="n"/>
      <c r="C255" s="19">
        <f>IFERROR(IF(B255="","",VLOOKUP(B255,'Vendor Directory'!$A$2:$B$151,2,FALSE)),"")</f>
        <v/>
      </c>
      <c r="D255" s="24" t="n"/>
      <c r="E255" s="27" t="n"/>
      <c r="F255" s="22" t="n"/>
      <c r="G255" s="22" t="n"/>
      <c r="H255" s="22" t="n"/>
      <c r="I255" s="22" t="n"/>
      <c r="J255" s="22" t="n"/>
      <c r="K255" s="25" t="n"/>
      <c r="L255" s="22" t="n"/>
      <c r="M255" s="24" t="n"/>
      <c r="N255" s="22" t="n"/>
      <c r="O255" s="19">
        <f>IFERROR(IF(A255="","",IF(L255="No","No Follow-Up",IF(P255&lt;&gt;"","Completed",IF(M255="","Open",IF(M255&lt;TODAY(),"Overdue",IF(M255&lt;=TODAY()+Dashboard!$B$8,"Due Soon","Open")))))),"Check Entry")</f>
        <v/>
      </c>
      <c r="P255" s="24" t="n"/>
      <c r="Q255" s="22" t="n"/>
      <c r="R255" s="22" t="n"/>
      <c r="S255" s="25" t="n"/>
    </row>
    <row r="256">
      <c r="A256" s="22" t="n"/>
      <c r="B256" s="22" t="n"/>
      <c r="C256" s="19">
        <f>IFERROR(IF(B256="","",VLOOKUP(B256,'Vendor Directory'!$A$2:$B$151,2,FALSE)),"")</f>
        <v/>
      </c>
      <c r="D256" s="24" t="n"/>
      <c r="E256" s="27" t="n"/>
      <c r="F256" s="22" t="n"/>
      <c r="G256" s="22" t="n"/>
      <c r="H256" s="22" t="n"/>
      <c r="I256" s="22" t="n"/>
      <c r="J256" s="22" t="n"/>
      <c r="K256" s="25" t="n"/>
      <c r="L256" s="22" t="n"/>
      <c r="M256" s="24" t="n"/>
      <c r="N256" s="22" t="n"/>
      <c r="O256" s="19">
        <f>IFERROR(IF(A256="","",IF(L256="No","No Follow-Up",IF(P256&lt;&gt;"","Completed",IF(M256="","Open",IF(M256&lt;TODAY(),"Overdue",IF(M256&lt;=TODAY()+Dashboard!$B$8,"Due Soon","Open")))))),"Check Entry")</f>
        <v/>
      </c>
      <c r="P256" s="24" t="n"/>
      <c r="Q256" s="22" t="n"/>
      <c r="R256" s="22" t="n"/>
      <c r="S256" s="25" t="n"/>
    </row>
    <row r="257">
      <c r="A257" s="22" t="n"/>
      <c r="B257" s="22" t="n"/>
      <c r="C257" s="19">
        <f>IFERROR(IF(B257="","",VLOOKUP(B257,'Vendor Directory'!$A$2:$B$151,2,FALSE)),"")</f>
        <v/>
      </c>
      <c r="D257" s="24" t="n"/>
      <c r="E257" s="27" t="n"/>
      <c r="F257" s="22" t="n"/>
      <c r="G257" s="22" t="n"/>
      <c r="H257" s="22" t="n"/>
      <c r="I257" s="22" t="n"/>
      <c r="J257" s="22" t="n"/>
      <c r="K257" s="25" t="n"/>
      <c r="L257" s="22" t="n"/>
      <c r="M257" s="24" t="n"/>
      <c r="N257" s="22" t="n"/>
      <c r="O257" s="19">
        <f>IFERROR(IF(A257="","",IF(L257="No","No Follow-Up",IF(P257&lt;&gt;"","Completed",IF(M257="","Open",IF(M257&lt;TODAY(),"Overdue",IF(M257&lt;=TODAY()+Dashboard!$B$8,"Due Soon","Open")))))),"Check Entry")</f>
        <v/>
      </c>
      <c r="P257" s="24" t="n"/>
      <c r="Q257" s="22" t="n"/>
      <c r="R257" s="22" t="n"/>
      <c r="S257" s="25" t="n"/>
    </row>
    <row r="258">
      <c r="A258" s="22" t="n"/>
      <c r="B258" s="22" t="n"/>
      <c r="C258" s="19">
        <f>IFERROR(IF(B258="","",VLOOKUP(B258,'Vendor Directory'!$A$2:$B$151,2,FALSE)),"")</f>
        <v/>
      </c>
      <c r="D258" s="24" t="n"/>
      <c r="E258" s="27" t="n"/>
      <c r="F258" s="22" t="n"/>
      <c r="G258" s="22" t="n"/>
      <c r="H258" s="22" t="n"/>
      <c r="I258" s="22" t="n"/>
      <c r="J258" s="22" t="n"/>
      <c r="K258" s="25" t="n"/>
      <c r="L258" s="22" t="n"/>
      <c r="M258" s="24" t="n"/>
      <c r="N258" s="22" t="n"/>
      <c r="O258" s="19">
        <f>IFERROR(IF(A258="","",IF(L258="No","No Follow-Up",IF(P258&lt;&gt;"","Completed",IF(M258="","Open",IF(M258&lt;TODAY(),"Overdue",IF(M258&lt;=TODAY()+Dashboard!$B$8,"Due Soon","Open")))))),"Check Entry")</f>
        <v/>
      </c>
      <c r="P258" s="24" t="n"/>
      <c r="Q258" s="22" t="n"/>
      <c r="R258" s="22" t="n"/>
      <c r="S258" s="25" t="n"/>
    </row>
    <row r="259">
      <c r="A259" s="22" t="n"/>
      <c r="B259" s="22" t="n"/>
      <c r="C259" s="19">
        <f>IFERROR(IF(B259="","",VLOOKUP(B259,'Vendor Directory'!$A$2:$B$151,2,FALSE)),"")</f>
        <v/>
      </c>
      <c r="D259" s="24" t="n"/>
      <c r="E259" s="27" t="n"/>
      <c r="F259" s="22" t="n"/>
      <c r="G259" s="22" t="n"/>
      <c r="H259" s="22" t="n"/>
      <c r="I259" s="22" t="n"/>
      <c r="J259" s="22" t="n"/>
      <c r="K259" s="25" t="n"/>
      <c r="L259" s="22" t="n"/>
      <c r="M259" s="24" t="n"/>
      <c r="N259" s="22" t="n"/>
      <c r="O259" s="19">
        <f>IFERROR(IF(A259="","",IF(L259="No","No Follow-Up",IF(P259&lt;&gt;"","Completed",IF(M259="","Open",IF(M259&lt;TODAY(),"Overdue",IF(M259&lt;=TODAY()+Dashboard!$B$8,"Due Soon","Open")))))),"Check Entry")</f>
        <v/>
      </c>
      <c r="P259" s="24" t="n"/>
      <c r="Q259" s="22" t="n"/>
      <c r="R259" s="22" t="n"/>
      <c r="S259" s="25" t="n"/>
    </row>
    <row r="260">
      <c r="A260" s="22" t="n"/>
      <c r="B260" s="22" t="n"/>
      <c r="C260" s="19">
        <f>IFERROR(IF(B260="","",VLOOKUP(B260,'Vendor Directory'!$A$2:$B$151,2,FALSE)),"")</f>
        <v/>
      </c>
      <c r="D260" s="24" t="n"/>
      <c r="E260" s="27" t="n"/>
      <c r="F260" s="22" t="n"/>
      <c r="G260" s="22" t="n"/>
      <c r="H260" s="22" t="n"/>
      <c r="I260" s="22" t="n"/>
      <c r="J260" s="22" t="n"/>
      <c r="K260" s="25" t="n"/>
      <c r="L260" s="22" t="n"/>
      <c r="M260" s="24" t="n"/>
      <c r="N260" s="22" t="n"/>
      <c r="O260" s="19">
        <f>IFERROR(IF(A260="","",IF(L260="No","No Follow-Up",IF(P260&lt;&gt;"","Completed",IF(M260="","Open",IF(M260&lt;TODAY(),"Overdue",IF(M260&lt;=TODAY()+Dashboard!$B$8,"Due Soon","Open")))))),"Check Entry")</f>
        <v/>
      </c>
      <c r="P260" s="24" t="n"/>
      <c r="Q260" s="22" t="n"/>
      <c r="R260" s="22" t="n"/>
      <c r="S260" s="25" t="n"/>
    </row>
    <row r="261">
      <c r="A261" s="22" t="n"/>
      <c r="B261" s="22" t="n"/>
      <c r="C261" s="19">
        <f>IFERROR(IF(B261="","",VLOOKUP(B261,'Vendor Directory'!$A$2:$B$151,2,FALSE)),"")</f>
        <v/>
      </c>
      <c r="D261" s="24" t="n"/>
      <c r="E261" s="27" t="n"/>
      <c r="F261" s="22" t="n"/>
      <c r="G261" s="22" t="n"/>
      <c r="H261" s="22" t="n"/>
      <c r="I261" s="22" t="n"/>
      <c r="J261" s="22" t="n"/>
      <c r="K261" s="25" t="n"/>
      <c r="L261" s="22" t="n"/>
      <c r="M261" s="24" t="n"/>
      <c r="N261" s="22" t="n"/>
      <c r="O261" s="19">
        <f>IFERROR(IF(A261="","",IF(L261="No","No Follow-Up",IF(P261&lt;&gt;"","Completed",IF(M261="","Open",IF(M261&lt;TODAY(),"Overdue",IF(M261&lt;=TODAY()+Dashboard!$B$8,"Due Soon","Open")))))),"Check Entry")</f>
        <v/>
      </c>
      <c r="P261" s="24" t="n"/>
      <c r="Q261" s="22" t="n"/>
      <c r="R261" s="22" t="n"/>
      <c r="S261" s="25" t="n"/>
    </row>
    <row r="262">
      <c r="A262" s="22" t="n"/>
      <c r="B262" s="22" t="n"/>
      <c r="C262" s="19">
        <f>IFERROR(IF(B262="","",VLOOKUP(B262,'Vendor Directory'!$A$2:$B$151,2,FALSE)),"")</f>
        <v/>
      </c>
      <c r="D262" s="24" t="n"/>
      <c r="E262" s="27" t="n"/>
      <c r="F262" s="22" t="n"/>
      <c r="G262" s="22" t="n"/>
      <c r="H262" s="22" t="n"/>
      <c r="I262" s="22" t="n"/>
      <c r="J262" s="22" t="n"/>
      <c r="K262" s="25" t="n"/>
      <c r="L262" s="22" t="n"/>
      <c r="M262" s="24" t="n"/>
      <c r="N262" s="22" t="n"/>
      <c r="O262" s="19">
        <f>IFERROR(IF(A262="","",IF(L262="No","No Follow-Up",IF(P262&lt;&gt;"","Completed",IF(M262="","Open",IF(M262&lt;TODAY(),"Overdue",IF(M262&lt;=TODAY()+Dashboard!$B$8,"Due Soon","Open")))))),"Check Entry")</f>
        <v/>
      </c>
      <c r="P262" s="24" t="n"/>
      <c r="Q262" s="22" t="n"/>
      <c r="R262" s="22" t="n"/>
      <c r="S262" s="25" t="n"/>
    </row>
    <row r="263">
      <c r="A263" s="22" t="n"/>
      <c r="B263" s="22" t="n"/>
      <c r="C263" s="19">
        <f>IFERROR(IF(B263="","",VLOOKUP(B263,'Vendor Directory'!$A$2:$B$151,2,FALSE)),"")</f>
        <v/>
      </c>
      <c r="D263" s="24" t="n"/>
      <c r="E263" s="27" t="n"/>
      <c r="F263" s="22" t="n"/>
      <c r="G263" s="22" t="n"/>
      <c r="H263" s="22" t="n"/>
      <c r="I263" s="22" t="n"/>
      <c r="J263" s="22" t="n"/>
      <c r="K263" s="25" t="n"/>
      <c r="L263" s="22" t="n"/>
      <c r="M263" s="24" t="n"/>
      <c r="N263" s="22" t="n"/>
      <c r="O263" s="19">
        <f>IFERROR(IF(A263="","",IF(L263="No","No Follow-Up",IF(P263&lt;&gt;"","Completed",IF(M263="","Open",IF(M263&lt;TODAY(),"Overdue",IF(M263&lt;=TODAY()+Dashboard!$B$8,"Due Soon","Open")))))),"Check Entry")</f>
        <v/>
      </c>
      <c r="P263" s="24" t="n"/>
      <c r="Q263" s="22" t="n"/>
      <c r="R263" s="22" t="n"/>
      <c r="S263" s="25" t="n"/>
    </row>
    <row r="264">
      <c r="A264" s="22" t="n"/>
      <c r="B264" s="22" t="n"/>
      <c r="C264" s="19">
        <f>IFERROR(IF(B264="","",VLOOKUP(B264,'Vendor Directory'!$A$2:$B$151,2,FALSE)),"")</f>
        <v/>
      </c>
      <c r="D264" s="24" t="n"/>
      <c r="E264" s="27" t="n"/>
      <c r="F264" s="22" t="n"/>
      <c r="G264" s="22" t="n"/>
      <c r="H264" s="22" t="n"/>
      <c r="I264" s="22" t="n"/>
      <c r="J264" s="22" t="n"/>
      <c r="K264" s="25" t="n"/>
      <c r="L264" s="22" t="n"/>
      <c r="M264" s="24" t="n"/>
      <c r="N264" s="22" t="n"/>
      <c r="O264" s="19">
        <f>IFERROR(IF(A264="","",IF(L264="No","No Follow-Up",IF(P264&lt;&gt;"","Completed",IF(M264="","Open",IF(M264&lt;TODAY(),"Overdue",IF(M264&lt;=TODAY()+Dashboard!$B$8,"Due Soon","Open")))))),"Check Entry")</f>
        <v/>
      </c>
      <c r="P264" s="24" t="n"/>
      <c r="Q264" s="22" t="n"/>
      <c r="R264" s="22" t="n"/>
      <c r="S264" s="25" t="n"/>
    </row>
    <row r="265">
      <c r="A265" s="22" t="n"/>
      <c r="B265" s="22" t="n"/>
      <c r="C265" s="19">
        <f>IFERROR(IF(B265="","",VLOOKUP(B265,'Vendor Directory'!$A$2:$B$151,2,FALSE)),"")</f>
        <v/>
      </c>
      <c r="D265" s="24" t="n"/>
      <c r="E265" s="27" t="n"/>
      <c r="F265" s="22" t="n"/>
      <c r="G265" s="22" t="n"/>
      <c r="H265" s="22" t="n"/>
      <c r="I265" s="22" t="n"/>
      <c r="J265" s="22" t="n"/>
      <c r="K265" s="25" t="n"/>
      <c r="L265" s="22" t="n"/>
      <c r="M265" s="24" t="n"/>
      <c r="N265" s="22" t="n"/>
      <c r="O265" s="19">
        <f>IFERROR(IF(A265="","",IF(L265="No","No Follow-Up",IF(P265&lt;&gt;"","Completed",IF(M265="","Open",IF(M265&lt;TODAY(),"Overdue",IF(M265&lt;=TODAY()+Dashboard!$B$8,"Due Soon","Open")))))),"Check Entry")</f>
        <v/>
      </c>
      <c r="P265" s="24" t="n"/>
      <c r="Q265" s="22" t="n"/>
      <c r="R265" s="22" t="n"/>
      <c r="S265" s="25" t="n"/>
    </row>
    <row r="266">
      <c r="A266" s="22" t="n"/>
      <c r="B266" s="22" t="n"/>
      <c r="C266" s="19">
        <f>IFERROR(IF(B266="","",VLOOKUP(B266,'Vendor Directory'!$A$2:$B$151,2,FALSE)),"")</f>
        <v/>
      </c>
      <c r="D266" s="24" t="n"/>
      <c r="E266" s="27" t="n"/>
      <c r="F266" s="22" t="n"/>
      <c r="G266" s="22" t="n"/>
      <c r="H266" s="22" t="n"/>
      <c r="I266" s="22" t="n"/>
      <c r="J266" s="22" t="n"/>
      <c r="K266" s="25" t="n"/>
      <c r="L266" s="22" t="n"/>
      <c r="M266" s="24" t="n"/>
      <c r="N266" s="22" t="n"/>
      <c r="O266" s="19">
        <f>IFERROR(IF(A266="","",IF(L266="No","No Follow-Up",IF(P266&lt;&gt;"","Completed",IF(M266="","Open",IF(M266&lt;TODAY(),"Overdue",IF(M266&lt;=TODAY()+Dashboard!$B$8,"Due Soon","Open")))))),"Check Entry")</f>
        <v/>
      </c>
      <c r="P266" s="24" t="n"/>
      <c r="Q266" s="22" t="n"/>
      <c r="R266" s="22" t="n"/>
      <c r="S266" s="25" t="n"/>
    </row>
    <row r="267">
      <c r="A267" s="22" t="n"/>
      <c r="B267" s="22" t="n"/>
      <c r="C267" s="19">
        <f>IFERROR(IF(B267="","",VLOOKUP(B267,'Vendor Directory'!$A$2:$B$151,2,FALSE)),"")</f>
        <v/>
      </c>
      <c r="D267" s="24" t="n"/>
      <c r="E267" s="27" t="n"/>
      <c r="F267" s="22" t="n"/>
      <c r="G267" s="22" t="n"/>
      <c r="H267" s="22" t="n"/>
      <c r="I267" s="22" t="n"/>
      <c r="J267" s="22" t="n"/>
      <c r="K267" s="25" t="n"/>
      <c r="L267" s="22" t="n"/>
      <c r="M267" s="24" t="n"/>
      <c r="N267" s="22" t="n"/>
      <c r="O267" s="19">
        <f>IFERROR(IF(A267="","",IF(L267="No","No Follow-Up",IF(P267&lt;&gt;"","Completed",IF(M267="","Open",IF(M267&lt;TODAY(),"Overdue",IF(M267&lt;=TODAY()+Dashboard!$B$8,"Due Soon","Open")))))),"Check Entry")</f>
        <v/>
      </c>
      <c r="P267" s="24" t="n"/>
      <c r="Q267" s="22" t="n"/>
      <c r="R267" s="22" t="n"/>
      <c r="S267" s="25" t="n"/>
    </row>
    <row r="268">
      <c r="A268" s="22" t="n"/>
      <c r="B268" s="22" t="n"/>
      <c r="C268" s="19">
        <f>IFERROR(IF(B268="","",VLOOKUP(B268,'Vendor Directory'!$A$2:$B$151,2,FALSE)),"")</f>
        <v/>
      </c>
      <c r="D268" s="24" t="n"/>
      <c r="E268" s="27" t="n"/>
      <c r="F268" s="22" t="n"/>
      <c r="G268" s="22" t="n"/>
      <c r="H268" s="22" t="n"/>
      <c r="I268" s="22" t="n"/>
      <c r="J268" s="22" t="n"/>
      <c r="K268" s="25" t="n"/>
      <c r="L268" s="22" t="n"/>
      <c r="M268" s="24" t="n"/>
      <c r="N268" s="22" t="n"/>
      <c r="O268" s="19">
        <f>IFERROR(IF(A268="","",IF(L268="No","No Follow-Up",IF(P268&lt;&gt;"","Completed",IF(M268="","Open",IF(M268&lt;TODAY(),"Overdue",IF(M268&lt;=TODAY()+Dashboard!$B$8,"Due Soon","Open")))))),"Check Entry")</f>
        <v/>
      </c>
      <c r="P268" s="24" t="n"/>
      <c r="Q268" s="22" t="n"/>
      <c r="R268" s="22" t="n"/>
      <c r="S268" s="25" t="n"/>
    </row>
    <row r="269">
      <c r="A269" s="22" t="n"/>
      <c r="B269" s="22" t="n"/>
      <c r="C269" s="19">
        <f>IFERROR(IF(B269="","",VLOOKUP(B269,'Vendor Directory'!$A$2:$B$151,2,FALSE)),"")</f>
        <v/>
      </c>
      <c r="D269" s="24" t="n"/>
      <c r="E269" s="27" t="n"/>
      <c r="F269" s="22" t="n"/>
      <c r="G269" s="22" t="n"/>
      <c r="H269" s="22" t="n"/>
      <c r="I269" s="22" t="n"/>
      <c r="J269" s="22" t="n"/>
      <c r="K269" s="25" t="n"/>
      <c r="L269" s="22" t="n"/>
      <c r="M269" s="24" t="n"/>
      <c r="N269" s="22" t="n"/>
      <c r="O269" s="19">
        <f>IFERROR(IF(A269="","",IF(L269="No","No Follow-Up",IF(P269&lt;&gt;"","Completed",IF(M269="","Open",IF(M269&lt;TODAY(),"Overdue",IF(M269&lt;=TODAY()+Dashboard!$B$8,"Due Soon","Open")))))),"Check Entry")</f>
        <v/>
      </c>
      <c r="P269" s="24" t="n"/>
      <c r="Q269" s="22" t="n"/>
      <c r="R269" s="22" t="n"/>
      <c r="S269" s="25" t="n"/>
    </row>
    <row r="270">
      <c r="A270" s="22" t="n"/>
      <c r="B270" s="22" t="n"/>
      <c r="C270" s="19">
        <f>IFERROR(IF(B270="","",VLOOKUP(B270,'Vendor Directory'!$A$2:$B$151,2,FALSE)),"")</f>
        <v/>
      </c>
      <c r="D270" s="24" t="n"/>
      <c r="E270" s="27" t="n"/>
      <c r="F270" s="22" t="n"/>
      <c r="G270" s="22" t="n"/>
      <c r="H270" s="22" t="n"/>
      <c r="I270" s="22" t="n"/>
      <c r="J270" s="22" t="n"/>
      <c r="K270" s="25" t="n"/>
      <c r="L270" s="22" t="n"/>
      <c r="M270" s="24" t="n"/>
      <c r="N270" s="22" t="n"/>
      <c r="O270" s="19">
        <f>IFERROR(IF(A270="","",IF(L270="No","No Follow-Up",IF(P270&lt;&gt;"","Completed",IF(M270="","Open",IF(M270&lt;TODAY(),"Overdue",IF(M270&lt;=TODAY()+Dashboard!$B$8,"Due Soon","Open")))))),"Check Entry")</f>
        <v/>
      </c>
      <c r="P270" s="24" t="n"/>
      <c r="Q270" s="22" t="n"/>
      <c r="R270" s="22" t="n"/>
      <c r="S270" s="25" t="n"/>
    </row>
    <row r="271">
      <c r="A271" s="22" t="n"/>
      <c r="B271" s="22" t="n"/>
      <c r="C271" s="19">
        <f>IFERROR(IF(B271="","",VLOOKUP(B271,'Vendor Directory'!$A$2:$B$151,2,FALSE)),"")</f>
        <v/>
      </c>
      <c r="D271" s="24" t="n"/>
      <c r="E271" s="27" t="n"/>
      <c r="F271" s="22" t="n"/>
      <c r="G271" s="22" t="n"/>
      <c r="H271" s="22" t="n"/>
      <c r="I271" s="22" t="n"/>
      <c r="J271" s="22" t="n"/>
      <c r="K271" s="25" t="n"/>
      <c r="L271" s="22" t="n"/>
      <c r="M271" s="24" t="n"/>
      <c r="N271" s="22" t="n"/>
      <c r="O271" s="19">
        <f>IFERROR(IF(A271="","",IF(L271="No","No Follow-Up",IF(P271&lt;&gt;"","Completed",IF(M271="","Open",IF(M271&lt;TODAY(),"Overdue",IF(M271&lt;=TODAY()+Dashboard!$B$8,"Due Soon","Open")))))),"Check Entry")</f>
        <v/>
      </c>
      <c r="P271" s="24" t="n"/>
      <c r="Q271" s="22" t="n"/>
      <c r="R271" s="22" t="n"/>
      <c r="S271" s="25" t="n"/>
    </row>
    <row r="272">
      <c r="A272" s="22" t="n"/>
      <c r="B272" s="22" t="n"/>
      <c r="C272" s="19">
        <f>IFERROR(IF(B272="","",VLOOKUP(B272,'Vendor Directory'!$A$2:$B$151,2,FALSE)),"")</f>
        <v/>
      </c>
      <c r="D272" s="24" t="n"/>
      <c r="E272" s="27" t="n"/>
      <c r="F272" s="22" t="n"/>
      <c r="G272" s="22" t="n"/>
      <c r="H272" s="22" t="n"/>
      <c r="I272" s="22" t="n"/>
      <c r="J272" s="22" t="n"/>
      <c r="K272" s="25" t="n"/>
      <c r="L272" s="22" t="n"/>
      <c r="M272" s="24" t="n"/>
      <c r="N272" s="22" t="n"/>
      <c r="O272" s="19">
        <f>IFERROR(IF(A272="","",IF(L272="No","No Follow-Up",IF(P272&lt;&gt;"","Completed",IF(M272="","Open",IF(M272&lt;TODAY(),"Overdue",IF(M272&lt;=TODAY()+Dashboard!$B$8,"Due Soon","Open")))))),"Check Entry")</f>
        <v/>
      </c>
      <c r="P272" s="24" t="n"/>
      <c r="Q272" s="22" t="n"/>
      <c r="R272" s="22" t="n"/>
      <c r="S272" s="25" t="n"/>
    </row>
    <row r="273">
      <c r="A273" s="22" t="n"/>
      <c r="B273" s="22" t="n"/>
      <c r="C273" s="19">
        <f>IFERROR(IF(B273="","",VLOOKUP(B273,'Vendor Directory'!$A$2:$B$151,2,FALSE)),"")</f>
        <v/>
      </c>
      <c r="D273" s="24" t="n"/>
      <c r="E273" s="27" t="n"/>
      <c r="F273" s="22" t="n"/>
      <c r="G273" s="22" t="n"/>
      <c r="H273" s="22" t="n"/>
      <c r="I273" s="22" t="n"/>
      <c r="J273" s="22" t="n"/>
      <c r="K273" s="25" t="n"/>
      <c r="L273" s="22" t="n"/>
      <c r="M273" s="24" t="n"/>
      <c r="N273" s="22" t="n"/>
      <c r="O273" s="19">
        <f>IFERROR(IF(A273="","",IF(L273="No","No Follow-Up",IF(P273&lt;&gt;"","Completed",IF(M273="","Open",IF(M273&lt;TODAY(),"Overdue",IF(M273&lt;=TODAY()+Dashboard!$B$8,"Due Soon","Open")))))),"Check Entry")</f>
        <v/>
      </c>
      <c r="P273" s="24" t="n"/>
      <c r="Q273" s="22" t="n"/>
      <c r="R273" s="22" t="n"/>
      <c r="S273" s="25" t="n"/>
    </row>
    <row r="274">
      <c r="A274" s="22" t="n"/>
      <c r="B274" s="22" t="n"/>
      <c r="C274" s="19">
        <f>IFERROR(IF(B274="","",VLOOKUP(B274,'Vendor Directory'!$A$2:$B$151,2,FALSE)),"")</f>
        <v/>
      </c>
      <c r="D274" s="24" t="n"/>
      <c r="E274" s="27" t="n"/>
      <c r="F274" s="22" t="n"/>
      <c r="G274" s="22" t="n"/>
      <c r="H274" s="22" t="n"/>
      <c r="I274" s="22" t="n"/>
      <c r="J274" s="22" t="n"/>
      <c r="K274" s="25" t="n"/>
      <c r="L274" s="22" t="n"/>
      <c r="M274" s="24" t="n"/>
      <c r="N274" s="22" t="n"/>
      <c r="O274" s="19">
        <f>IFERROR(IF(A274="","",IF(L274="No","No Follow-Up",IF(P274&lt;&gt;"","Completed",IF(M274="","Open",IF(M274&lt;TODAY(),"Overdue",IF(M274&lt;=TODAY()+Dashboard!$B$8,"Due Soon","Open")))))),"Check Entry")</f>
        <v/>
      </c>
      <c r="P274" s="24" t="n"/>
      <c r="Q274" s="22" t="n"/>
      <c r="R274" s="22" t="n"/>
      <c r="S274" s="25" t="n"/>
    </row>
    <row r="275">
      <c r="A275" s="22" t="n"/>
      <c r="B275" s="22" t="n"/>
      <c r="C275" s="19">
        <f>IFERROR(IF(B275="","",VLOOKUP(B275,'Vendor Directory'!$A$2:$B$151,2,FALSE)),"")</f>
        <v/>
      </c>
      <c r="D275" s="24" t="n"/>
      <c r="E275" s="27" t="n"/>
      <c r="F275" s="22" t="n"/>
      <c r="G275" s="22" t="n"/>
      <c r="H275" s="22" t="n"/>
      <c r="I275" s="22" t="n"/>
      <c r="J275" s="22" t="n"/>
      <c r="K275" s="25" t="n"/>
      <c r="L275" s="22" t="n"/>
      <c r="M275" s="24" t="n"/>
      <c r="N275" s="22" t="n"/>
      <c r="O275" s="19">
        <f>IFERROR(IF(A275="","",IF(L275="No","No Follow-Up",IF(P275&lt;&gt;"","Completed",IF(M275="","Open",IF(M275&lt;TODAY(),"Overdue",IF(M275&lt;=TODAY()+Dashboard!$B$8,"Due Soon","Open")))))),"Check Entry")</f>
        <v/>
      </c>
      <c r="P275" s="24" t="n"/>
      <c r="Q275" s="22" t="n"/>
      <c r="R275" s="22" t="n"/>
      <c r="S275" s="25" t="n"/>
    </row>
    <row r="276">
      <c r="A276" s="22" t="n"/>
      <c r="B276" s="22" t="n"/>
      <c r="C276" s="19">
        <f>IFERROR(IF(B276="","",VLOOKUP(B276,'Vendor Directory'!$A$2:$B$151,2,FALSE)),"")</f>
        <v/>
      </c>
      <c r="D276" s="24" t="n"/>
      <c r="E276" s="27" t="n"/>
      <c r="F276" s="22" t="n"/>
      <c r="G276" s="22" t="n"/>
      <c r="H276" s="22" t="n"/>
      <c r="I276" s="22" t="n"/>
      <c r="J276" s="22" t="n"/>
      <c r="K276" s="25" t="n"/>
      <c r="L276" s="22" t="n"/>
      <c r="M276" s="24" t="n"/>
      <c r="N276" s="22" t="n"/>
      <c r="O276" s="19">
        <f>IFERROR(IF(A276="","",IF(L276="No","No Follow-Up",IF(P276&lt;&gt;"","Completed",IF(M276="","Open",IF(M276&lt;TODAY(),"Overdue",IF(M276&lt;=TODAY()+Dashboard!$B$8,"Due Soon","Open")))))),"Check Entry")</f>
        <v/>
      </c>
      <c r="P276" s="24" t="n"/>
      <c r="Q276" s="22" t="n"/>
      <c r="R276" s="22" t="n"/>
      <c r="S276" s="25" t="n"/>
    </row>
    <row r="277">
      <c r="A277" s="22" t="n"/>
      <c r="B277" s="22" t="n"/>
      <c r="C277" s="19">
        <f>IFERROR(IF(B277="","",VLOOKUP(B277,'Vendor Directory'!$A$2:$B$151,2,FALSE)),"")</f>
        <v/>
      </c>
      <c r="D277" s="24" t="n"/>
      <c r="E277" s="27" t="n"/>
      <c r="F277" s="22" t="n"/>
      <c r="G277" s="22" t="n"/>
      <c r="H277" s="22" t="n"/>
      <c r="I277" s="22" t="n"/>
      <c r="J277" s="22" t="n"/>
      <c r="K277" s="25" t="n"/>
      <c r="L277" s="22" t="n"/>
      <c r="M277" s="24" t="n"/>
      <c r="N277" s="22" t="n"/>
      <c r="O277" s="19">
        <f>IFERROR(IF(A277="","",IF(L277="No","No Follow-Up",IF(P277&lt;&gt;"","Completed",IF(M277="","Open",IF(M277&lt;TODAY(),"Overdue",IF(M277&lt;=TODAY()+Dashboard!$B$8,"Due Soon","Open")))))),"Check Entry")</f>
        <v/>
      </c>
      <c r="P277" s="24" t="n"/>
      <c r="Q277" s="22" t="n"/>
      <c r="R277" s="22" t="n"/>
      <c r="S277" s="25" t="n"/>
    </row>
    <row r="278">
      <c r="A278" s="22" t="n"/>
      <c r="B278" s="22" t="n"/>
      <c r="C278" s="19">
        <f>IFERROR(IF(B278="","",VLOOKUP(B278,'Vendor Directory'!$A$2:$B$151,2,FALSE)),"")</f>
        <v/>
      </c>
      <c r="D278" s="24" t="n"/>
      <c r="E278" s="27" t="n"/>
      <c r="F278" s="22" t="n"/>
      <c r="G278" s="22" t="n"/>
      <c r="H278" s="22" t="n"/>
      <c r="I278" s="22" t="n"/>
      <c r="J278" s="22" t="n"/>
      <c r="K278" s="25" t="n"/>
      <c r="L278" s="22" t="n"/>
      <c r="M278" s="24" t="n"/>
      <c r="N278" s="22" t="n"/>
      <c r="O278" s="19">
        <f>IFERROR(IF(A278="","",IF(L278="No","No Follow-Up",IF(P278&lt;&gt;"","Completed",IF(M278="","Open",IF(M278&lt;TODAY(),"Overdue",IF(M278&lt;=TODAY()+Dashboard!$B$8,"Due Soon","Open")))))),"Check Entry")</f>
        <v/>
      </c>
      <c r="P278" s="24" t="n"/>
      <c r="Q278" s="22" t="n"/>
      <c r="R278" s="22" t="n"/>
      <c r="S278" s="25" t="n"/>
    </row>
    <row r="279">
      <c r="A279" s="22" t="n"/>
      <c r="B279" s="22" t="n"/>
      <c r="C279" s="19">
        <f>IFERROR(IF(B279="","",VLOOKUP(B279,'Vendor Directory'!$A$2:$B$151,2,FALSE)),"")</f>
        <v/>
      </c>
      <c r="D279" s="24" t="n"/>
      <c r="E279" s="27" t="n"/>
      <c r="F279" s="22" t="n"/>
      <c r="G279" s="22" t="n"/>
      <c r="H279" s="22" t="n"/>
      <c r="I279" s="22" t="n"/>
      <c r="J279" s="22" t="n"/>
      <c r="K279" s="25" t="n"/>
      <c r="L279" s="22" t="n"/>
      <c r="M279" s="24" t="n"/>
      <c r="N279" s="22" t="n"/>
      <c r="O279" s="19">
        <f>IFERROR(IF(A279="","",IF(L279="No","No Follow-Up",IF(P279&lt;&gt;"","Completed",IF(M279="","Open",IF(M279&lt;TODAY(),"Overdue",IF(M279&lt;=TODAY()+Dashboard!$B$8,"Due Soon","Open")))))),"Check Entry")</f>
        <v/>
      </c>
      <c r="P279" s="24" t="n"/>
      <c r="Q279" s="22" t="n"/>
      <c r="R279" s="22" t="n"/>
      <c r="S279" s="25" t="n"/>
    </row>
    <row r="280">
      <c r="A280" s="22" t="n"/>
      <c r="B280" s="22" t="n"/>
      <c r="C280" s="19">
        <f>IFERROR(IF(B280="","",VLOOKUP(B280,'Vendor Directory'!$A$2:$B$151,2,FALSE)),"")</f>
        <v/>
      </c>
      <c r="D280" s="24" t="n"/>
      <c r="E280" s="27" t="n"/>
      <c r="F280" s="22" t="n"/>
      <c r="G280" s="22" t="n"/>
      <c r="H280" s="22" t="n"/>
      <c r="I280" s="22" t="n"/>
      <c r="J280" s="22" t="n"/>
      <c r="K280" s="25" t="n"/>
      <c r="L280" s="22" t="n"/>
      <c r="M280" s="24" t="n"/>
      <c r="N280" s="22" t="n"/>
      <c r="O280" s="19">
        <f>IFERROR(IF(A280="","",IF(L280="No","No Follow-Up",IF(P280&lt;&gt;"","Completed",IF(M280="","Open",IF(M280&lt;TODAY(),"Overdue",IF(M280&lt;=TODAY()+Dashboard!$B$8,"Due Soon","Open")))))),"Check Entry")</f>
        <v/>
      </c>
      <c r="P280" s="24" t="n"/>
      <c r="Q280" s="22" t="n"/>
      <c r="R280" s="22" t="n"/>
      <c r="S280" s="25" t="n"/>
    </row>
    <row r="281">
      <c r="A281" s="22" t="n"/>
      <c r="B281" s="22" t="n"/>
      <c r="C281" s="19">
        <f>IFERROR(IF(B281="","",VLOOKUP(B281,'Vendor Directory'!$A$2:$B$151,2,FALSE)),"")</f>
        <v/>
      </c>
      <c r="D281" s="24" t="n"/>
      <c r="E281" s="27" t="n"/>
      <c r="F281" s="22" t="n"/>
      <c r="G281" s="22" t="n"/>
      <c r="H281" s="22" t="n"/>
      <c r="I281" s="22" t="n"/>
      <c r="J281" s="22" t="n"/>
      <c r="K281" s="25" t="n"/>
      <c r="L281" s="22" t="n"/>
      <c r="M281" s="24" t="n"/>
      <c r="N281" s="22" t="n"/>
      <c r="O281" s="19">
        <f>IFERROR(IF(A281="","",IF(L281="No","No Follow-Up",IF(P281&lt;&gt;"","Completed",IF(M281="","Open",IF(M281&lt;TODAY(),"Overdue",IF(M281&lt;=TODAY()+Dashboard!$B$8,"Due Soon","Open")))))),"Check Entry")</f>
        <v/>
      </c>
      <c r="P281" s="24" t="n"/>
      <c r="Q281" s="22" t="n"/>
      <c r="R281" s="22" t="n"/>
      <c r="S281" s="25" t="n"/>
    </row>
    <row r="282">
      <c r="A282" s="22" t="n"/>
      <c r="B282" s="22" t="n"/>
      <c r="C282" s="19">
        <f>IFERROR(IF(B282="","",VLOOKUP(B282,'Vendor Directory'!$A$2:$B$151,2,FALSE)),"")</f>
        <v/>
      </c>
      <c r="D282" s="24" t="n"/>
      <c r="E282" s="27" t="n"/>
      <c r="F282" s="22" t="n"/>
      <c r="G282" s="22" t="n"/>
      <c r="H282" s="22" t="n"/>
      <c r="I282" s="22" t="n"/>
      <c r="J282" s="22" t="n"/>
      <c r="K282" s="25" t="n"/>
      <c r="L282" s="22" t="n"/>
      <c r="M282" s="24" t="n"/>
      <c r="N282" s="22" t="n"/>
      <c r="O282" s="19">
        <f>IFERROR(IF(A282="","",IF(L282="No","No Follow-Up",IF(P282&lt;&gt;"","Completed",IF(M282="","Open",IF(M282&lt;TODAY(),"Overdue",IF(M282&lt;=TODAY()+Dashboard!$B$8,"Due Soon","Open")))))),"Check Entry")</f>
        <v/>
      </c>
      <c r="P282" s="24" t="n"/>
      <c r="Q282" s="22" t="n"/>
      <c r="R282" s="22" t="n"/>
      <c r="S282" s="25" t="n"/>
    </row>
    <row r="283">
      <c r="A283" s="22" t="n"/>
      <c r="B283" s="22" t="n"/>
      <c r="C283" s="19">
        <f>IFERROR(IF(B283="","",VLOOKUP(B283,'Vendor Directory'!$A$2:$B$151,2,FALSE)),"")</f>
        <v/>
      </c>
      <c r="D283" s="24" t="n"/>
      <c r="E283" s="27" t="n"/>
      <c r="F283" s="22" t="n"/>
      <c r="G283" s="22" t="n"/>
      <c r="H283" s="22" t="n"/>
      <c r="I283" s="22" t="n"/>
      <c r="J283" s="22" t="n"/>
      <c r="K283" s="25" t="n"/>
      <c r="L283" s="22" t="n"/>
      <c r="M283" s="24" t="n"/>
      <c r="N283" s="22" t="n"/>
      <c r="O283" s="19">
        <f>IFERROR(IF(A283="","",IF(L283="No","No Follow-Up",IF(P283&lt;&gt;"","Completed",IF(M283="","Open",IF(M283&lt;TODAY(),"Overdue",IF(M283&lt;=TODAY()+Dashboard!$B$8,"Due Soon","Open")))))),"Check Entry")</f>
        <v/>
      </c>
      <c r="P283" s="24" t="n"/>
      <c r="Q283" s="22" t="n"/>
      <c r="R283" s="22" t="n"/>
      <c r="S283" s="25" t="n"/>
    </row>
    <row r="284">
      <c r="A284" s="22" t="n"/>
      <c r="B284" s="22" t="n"/>
      <c r="C284" s="19">
        <f>IFERROR(IF(B284="","",VLOOKUP(B284,'Vendor Directory'!$A$2:$B$151,2,FALSE)),"")</f>
        <v/>
      </c>
      <c r="D284" s="24" t="n"/>
      <c r="E284" s="27" t="n"/>
      <c r="F284" s="22" t="n"/>
      <c r="G284" s="22" t="n"/>
      <c r="H284" s="22" t="n"/>
      <c r="I284" s="22" t="n"/>
      <c r="J284" s="22" t="n"/>
      <c r="K284" s="25" t="n"/>
      <c r="L284" s="22" t="n"/>
      <c r="M284" s="24" t="n"/>
      <c r="N284" s="22" t="n"/>
      <c r="O284" s="19">
        <f>IFERROR(IF(A284="","",IF(L284="No","No Follow-Up",IF(P284&lt;&gt;"","Completed",IF(M284="","Open",IF(M284&lt;TODAY(),"Overdue",IF(M284&lt;=TODAY()+Dashboard!$B$8,"Due Soon","Open")))))),"Check Entry")</f>
        <v/>
      </c>
      <c r="P284" s="24" t="n"/>
      <c r="Q284" s="22" t="n"/>
      <c r="R284" s="22" t="n"/>
      <c r="S284" s="25" t="n"/>
    </row>
    <row r="285">
      <c r="A285" s="22" t="n"/>
      <c r="B285" s="22" t="n"/>
      <c r="C285" s="19">
        <f>IFERROR(IF(B285="","",VLOOKUP(B285,'Vendor Directory'!$A$2:$B$151,2,FALSE)),"")</f>
        <v/>
      </c>
      <c r="D285" s="24" t="n"/>
      <c r="E285" s="27" t="n"/>
      <c r="F285" s="22" t="n"/>
      <c r="G285" s="22" t="n"/>
      <c r="H285" s="22" t="n"/>
      <c r="I285" s="22" t="n"/>
      <c r="J285" s="22" t="n"/>
      <c r="K285" s="25" t="n"/>
      <c r="L285" s="22" t="n"/>
      <c r="M285" s="24" t="n"/>
      <c r="N285" s="22" t="n"/>
      <c r="O285" s="19">
        <f>IFERROR(IF(A285="","",IF(L285="No","No Follow-Up",IF(P285&lt;&gt;"","Completed",IF(M285="","Open",IF(M285&lt;TODAY(),"Overdue",IF(M285&lt;=TODAY()+Dashboard!$B$8,"Due Soon","Open")))))),"Check Entry")</f>
        <v/>
      </c>
      <c r="P285" s="24" t="n"/>
      <c r="Q285" s="22" t="n"/>
      <c r="R285" s="22" t="n"/>
      <c r="S285" s="25" t="n"/>
    </row>
    <row r="286">
      <c r="A286" s="22" t="n"/>
      <c r="B286" s="22" t="n"/>
      <c r="C286" s="19">
        <f>IFERROR(IF(B286="","",VLOOKUP(B286,'Vendor Directory'!$A$2:$B$151,2,FALSE)),"")</f>
        <v/>
      </c>
      <c r="D286" s="24" t="n"/>
      <c r="E286" s="27" t="n"/>
      <c r="F286" s="22" t="n"/>
      <c r="G286" s="22" t="n"/>
      <c r="H286" s="22" t="n"/>
      <c r="I286" s="22" t="n"/>
      <c r="J286" s="22" t="n"/>
      <c r="K286" s="25" t="n"/>
      <c r="L286" s="22" t="n"/>
      <c r="M286" s="24" t="n"/>
      <c r="N286" s="22" t="n"/>
      <c r="O286" s="19">
        <f>IFERROR(IF(A286="","",IF(L286="No","No Follow-Up",IF(P286&lt;&gt;"","Completed",IF(M286="","Open",IF(M286&lt;TODAY(),"Overdue",IF(M286&lt;=TODAY()+Dashboard!$B$8,"Due Soon","Open")))))),"Check Entry")</f>
        <v/>
      </c>
      <c r="P286" s="24" t="n"/>
      <c r="Q286" s="22" t="n"/>
      <c r="R286" s="22" t="n"/>
      <c r="S286" s="25" t="n"/>
    </row>
    <row r="287">
      <c r="A287" s="22" t="n"/>
      <c r="B287" s="22" t="n"/>
      <c r="C287" s="19">
        <f>IFERROR(IF(B287="","",VLOOKUP(B287,'Vendor Directory'!$A$2:$B$151,2,FALSE)),"")</f>
        <v/>
      </c>
      <c r="D287" s="24" t="n"/>
      <c r="E287" s="27" t="n"/>
      <c r="F287" s="22" t="n"/>
      <c r="G287" s="22" t="n"/>
      <c r="H287" s="22" t="n"/>
      <c r="I287" s="22" t="n"/>
      <c r="J287" s="22" t="n"/>
      <c r="K287" s="25" t="n"/>
      <c r="L287" s="22" t="n"/>
      <c r="M287" s="24" t="n"/>
      <c r="N287" s="22" t="n"/>
      <c r="O287" s="19">
        <f>IFERROR(IF(A287="","",IF(L287="No","No Follow-Up",IF(P287&lt;&gt;"","Completed",IF(M287="","Open",IF(M287&lt;TODAY(),"Overdue",IF(M287&lt;=TODAY()+Dashboard!$B$8,"Due Soon","Open")))))),"Check Entry")</f>
        <v/>
      </c>
      <c r="P287" s="24" t="n"/>
      <c r="Q287" s="22" t="n"/>
      <c r="R287" s="22" t="n"/>
      <c r="S287" s="25" t="n"/>
    </row>
    <row r="288">
      <c r="A288" s="22" t="n"/>
      <c r="B288" s="22" t="n"/>
      <c r="C288" s="19">
        <f>IFERROR(IF(B288="","",VLOOKUP(B288,'Vendor Directory'!$A$2:$B$151,2,FALSE)),"")</f>
        <v/>
      </c>
      <c r="D288" s="24" t="n"/>
      <c r="E288" s="27" t="n"/>
      <c r="F288" s="22" t="n"/>
      <c r="G288" s="22" t="n"/>
      <c r="H288" s="22" t="n"/>
      <c r="I288" s="22" t="n"/>
      <c r="J288" s="22" t="n"/>
      <c r="K288" s="25" t="n"/>
      <c r="L288" s="22" t="n"/>
      <c r="M288" s="24" t="n"/>
      <c r="N288" s="22" t="n"/>
      <c r="O288" s="19">
        <f>IFERROR(IF(A288="","",IF(L288="No","No Follow-Up",IF(P288&lt;&gt;"","Completed",IF(M288="","Open",IF(M288&lt;TODAY(),"Overdue",IF(M288&lt;=TODAY()+Dashboard!$B$8,"Due Soon","Open")))))),"Check Entry")</f>
        <v/>
      </c>
      <c r="P288" s="24" t="n"/>
      <c r="Q288" s="22" t="n"/>
      <c r="R288" s="22" t="n"/>
      <c r="S288" s="25" t="n"/>
    </row>
    <row r="289">
      <c r="A289" s="22" t="n"/>
      <c r="B289" s="22" t="n"/>
      <c r="C289" s="19">
        <f>IFERROR(IF(B289="","",VLOOKUP(B289,'Vendor Directory'!$A$2:$B$151,2,FALSE)),"")</f>
        <v/>
      </c>
      <c r="D289" s="24" t="n"/>
      <c r="E289" s="27" t="n"/>
      <c r="F289" s="22" t="n"/>
      <c r="G289" s="22" t="n"/>
      <c r="H289" s="22" t="n"/>
      <c r="I289" s="22" t="n"/>
      <c r="J289" s="22" t="n"/>
      <c r="K289" s="25" t="n"/>
      <c r="L289" s="22" t="n"/>
      <c r="M289" s="24" t="n"/>
      <c r="N289" s="22" t="n"/>
      <c r="O289" s="19">
        <f>IFERROR(IF(A289="","",IF(L289="No","No Follow-Up",IF(P289&lt;&gt;"","Completed",IF(M289="","Open",IF(M289&lt;TODAY(),"Overdue",IF(M289&lt;=TODAY()+Dashboard!$B$8,"Due Soon","Open")))))),"Check Entry")</f>
        <v/>
      </c>
      <c r="P289" s="24" t="n"/>
      <c r="Q289" s="22" t="n"/>
      <c r="R289" s="22" t="n"/>
      <c r="S289" s="25" t="n"/>
    </row>
    <row r="290">
      <c r="A290" s="22" t="n"/>
      <c r="B290" s="22" t="n"/>
      <c r="C290" s="19">
        <f>IFERROR(IF(B290="","",VLOOKUP(B290,'Vendor Directory'!$A$2:$B$151,2,FALSE)),"")</f>
        <v/>
      </c>
      <c r="D290" s="24" t="n"/>
      <c r="E290" s="27" t="n"/>
      <c r="F290" s="22" t="n"/>
      <c r="G290" s="22" t="n"/>
      <c r="H290" s="22" t="n"/>
      <c r="I290" s="22" t="n"/>
      <c r="J290" s="22" t="n"/>
      <c r="K290" s="25" t="n"/>
      <c r="L290" s="22" t="n"/>
      <c r="M290" s="24" t="n"/>
      <c r="N290" s="22" t="n"/>
      <c r="O290" s="19">
        <f>IFERROR(IF(A290="","",IF(L290="No","No Follow-Up",IF(P290&lt;&gt;"","Completed",IF(M290="","Open",IF(M290&lt;TODAY(),"Overdue",IF(M290&lt;=TODAY()+Dashboard!$B$8,"Due Soon","Open")))))),"Check Entry")</f>
        <v/>
      </c>
      <c r="P290" s="24" t="n"/>
      <c r="Q290" s="22" t="n"/>
      <c r="R290" s="22" t="n"/>
      <c r="S290" s="25" t="n"/>
    </row>
    <row r="291">
      <c r="A291" s="22" t="n"/>
      <c r="B291" s="22" t="n"/>
      <c r="C291" s="19">
        <f>IFERROR(IF(B291="","",VLOOKUP(B291,'Vendor Directory'!$A$2:$B$151,2,FALSE)),"")</f>
        <v/>
      </c>
      <c r="D291" s="24" t="n"/>
      <c r="E291" s="27" t="n"/>
      <c r="F291" s="22" t="n"/>
      <c r="G291" s="22" t="n"/>
      <c r="H291" s="22" t="n"/>
      <c r="I291" s="22" t="n"/>
      <c r="J291" s="22" t="n"/>
      <c r="K291" s="25" t="n"/>
      <c r="L291" s="22" t="n"/>
      <c r="M291" s="24" t="n"/>
      <c r="N291" s="22" t="n"/>
      <c r="O291" s="19">
        <f>IFERROR(IF(A291="","",IF(L291="No","No Follow-Up",IF(P291&lt;&gt;"","Completed",IF(M291="","Open",IF(M291&lt;TODAY(),"Overdue",IF(M291&lt;=TODAY()+Dashboard!$B$8,"Due Soon","Open")))))),"Check Entry")</f>
        <v/>
      </c>
      <c r="P291" s="24" t="n"/>
      <c r="Q291" s="22" t="n"/>
      <c r="R291" s="22" t="n"/>
      <c r="S291" s="25" t="n"/>
    </row>
    <row r="292">
      <c r="A292" s="22" t="n"/>
      <c r="B292" s="22" t="n"/>
      <c r="C292" s="19">
        <f>IFERROR(IF(B292="","",VLOOKUP(B292,'Vendor Directory'!$A$2:$B$151,2,FALSE)),"")</f>
        <v/>
      </c>
      <c r="D292" s="24" t="n"/>
      <c r="E292" s="27" t="n"/>
      <c r="F292" s="22" t="n"/>
      <c r="G292" s="22" t="n"/>
      <c r="H292" s="22" t="n"/>
      <c r="I292" s="22" t="n"/>
      <c r="J292" s="22" t="n"/>
      <c r="K292" s="25" t="n"/>
      <c r="L292" s="22" t="n"/>
      <c r="M292" s="24" t="n"/>
      <c r="N292" s="22" t="n"/>
      <c r="O292" s="19">
        <f>IFERROR(IF(A292="","",IF(L292="No","No Follow-Up",IF(P292&lt;&gt;"","Completed",IF(M292="","Open",IF(M292&lt;TODAY(),"Overdue",IF(M292&lt;=TODAY()+Dashboard!$B$8,"Due Soon","Open")))))),"Check Entry")</f>
        <v/>
      </c>
      <c r="P292" s="24" t="n"/>
      <c r="Q292" s="22" t="n"/>
      <c r="R292" s="22" t="n"/>
      <c r="S292" s="25" t="n"/>
    </row>
    <row r="293">
      <c r="A293" s="22" t="n"/>
      <c r="B293" s="22" t="n"/>
      <c r="C293" s="19">
        <f>IFERROR(IF(B293="","",VLOOKUP(B293,'Vendor Directory'!$A$2:$B$151,2,FALSE)),"")</f>
        <v/>
      </c>
      <c r="D293" s="24" t="n"/>
      <c r="E293" s="27" t="n"/>
      <c r="F293" s="22" t="n"/>
      <c r="G293" s="22" t="n"/>
      <c r="H293" s="22" t="n"/>
      <c r="I293" s="22" t="n"/>
      <c r="J293" s="22" t="n"/>
      <c r="K293" s="25" t="n"/>
      <c r="L293" s="22" t="n"/>
      <c r="M293" s="24" t="n"/>
      <c r="N293" s="22" t="n"/>
      <c r="O293" s="19">
        <f>IFERROR(IF(A293="","",IF(L293="No","No Follow-Up",IF(P293&lt;&gt;"","Completed",IF(M293="","Open",IF(M293&lt;TODAY(),"Overdue",IF(M293&lt;=TODAY()+Dashboard!$B$8,"Due Soon","Open")))))),"Check Entry")</f>
        <v/>
      </c>
      <c r="P293" s="24" t="n"/>
      <c r="Q293" s="22" t="n"/>
      <c r="R293" s="22" t="n"/>
      <c r="S293" s="25" t="n"/>
    </row>
    <row r="294">
      <c r="A294" s="22" t="n"/>
      <c r="B294" s="22" t="n"/>
      <c r="C294" s="19">
        <f>IFERROR(IF(B294="","",VLOOKUP(B294,'Vendor Directory'!$A$2:$B$151,2,FALSE)),"")</f>
        <v/>
      </c>
      <c r="D294" s="24" t="n"/>
      <c r="E294" s="27" t="n"/>
      <c r="F294" s="22" t="n"/>
      <c r="G294" s="22" t="n"/>
      <c r="H294" s="22" t="n"/>
      <c r="I294" s="22" t="n"/>
      <c r="J294" s="22" t="n"/>
      <c r="K294" s="25" t="n"/>
      <c r="L294" s="22" t="n"/>
      <c r="M294" s="24" t="n"/>
      <c r="N294" s="22" t="n"/>
      <c r="O294" s="19">
        <f>IFERROR(IF(A294="","",IF(L294="No","No Follow-Up",IF(P294&lt;&gt;"","Completed",IF(M294="","Open",IF(M294&lt;TODAY(),"Overdue",IF(M294&lt;=TODAY()+Dashboard!$B$8,"Due Soon","Open")))))),"Check Entry")</f>
        <v/>
      </c>
      <c r="P294" s="24" t="n"/>
      <c r="Q294" s="22" t="n"/>
      <c r="R294" s="22" t="n"/>
      <c r="S294" s="25" t="n"/>
    </row>
    <row r="295">
      <c r="A295" s="22" t="n"/>
      <c r="B295" s="22" t="n"/>
      <c r="C295" s="19">
        <f>IFERROR(IF(B295="","",VLOOKUP(B295,'Vendor Directory'!$A$2:$B$151,2,FALSE)),"")</f>
        <v/>
      </c>
      <c r="D295" s="24" t="n"/>
      <c r="E295" s="27" t="n"/>
      <c r="F295" s="22" t="n"/>
      <c r="G295" s="22" t="n"/>
      <c r="H295" s="22" t="n"/>
      <c r="I295" s="22" t="n"/>
      <c r="J295" s="22" t="n"/>
      <c r="K295" s="25" t="n"/>
      <c r="L295" s="22" t="n"/>
      <c r="M295" s="24" t="n"/>
      <c r="N295" s="22" t="n"/>
      <c r="O295" s="19">
        <f>IFERROR(IF(A295="","",IF(L295="No","No Follow-Up",IF(P295&lt;&gt;"","Completed",IF(M295="","Open",IF(M295&lt;TODAY(),"Overdue",IF(M295&lt;=TODAY()+Dashboard!$B$8,"Due Soon","Open")))))),"Check Entry")</f>
        <v/>
      </c>
      <c r="P295" s="24" t="n"/>
      <c r="Q295" s="22" t="n"/>
      <c r="R295" s="22" t="n"/>
      <c r="S295" s="25" t="n"/>
    </row>
    <row r="296">
      <c r="A296" s="22" t="n"/>
      <c r="B296" s="22" t="n"/>
      <c r="C296" s="19">
        <f>IFERROR(IF(B296="","",VLOOKUP(B296,'Vendor Directory'!$A$2:$B$151,2,FALSE)),"")</f>
        <v/>
      </c>
      <c r="D296" s="24" t="n"/>
      <c r="E296" s="27" t="n"/>
      <c r="F296" s="22" t="n"/>
      <c r="G296" s="22" t="n"/>
      <c r="H296" s="22" t="n"/>
      <c r="I296" s="22" t="n"/>
      <c r="J296" s="22" t="n"/>
      <c r="K296" s="25" t="n"/>
      <c r="L296" s="22" t="n"/>
      <c r="M296" s="24" t="n"/>
      <c r="N296" s="22" t="n"/>
      <c r="O296" s="19">
        <f>IFERROR(IF(A296="","",IF(L296="No","No Follow-Up",IF(P296&lt;&gt;"","Completed",IF(M296="","Open",IF(M296&lt;TODAY(),"Overdue",IF(M296&lt;=TODAY()+Dashboard!$B$8,"Due Soon","Open")))))),"Check Entry")</f>
        <v/>
      </c>
      <c r="P296" s="24" t="n"/>
      <c r="Q296" s="22" t="n"/>
      <c r="R296" s="22" t="n"/>
      <c r="S296" s="25" t="n"/>
    </row>
    <row r="297">
      <c r="A297" s="22" t="n"/>
      <c r="B297" s="22" t="n"/>
      <c r="C297" s="19">
        <f>IFERROR(IF(B297="","",VLOOKUP(B297,'Vendor Directory'!$A$2:$B$151,2,FALSE)),"")</f>
        <v/>
      </c>
      <c r="D297" s="24" t="n"/>
      <c r="E297" s="27" t="n"/>
      <c r="F297" s="22" t="n"/>
      <c r="G297" s="22" t="n"/>
      <c r="H297" s="22" t="n"/>
      <c r="I297" s="22" t="n"/>
      <c r="J297" s="22" t="n"/>
      <c r="K297" s="25" t="n"/>
      <c r="L297" s="22" t="n"/>
      <c r="M297" s="24" t="n"/>
      <c r="N297" s="22" t="n"/>
      <c r="O297" s="19">
        <f>IFERROR(IF(A297="","",IF(L297="No","No Follow-Up",IF(P297&lt;&gt;"","Completed",IF(M297="","Open",IF(M297&lt;TODAY(),"Overdue",IF(M297&lt;=TODAY()+Dashboard!$B$8,"Due Soon","Open")))))),"Check Entry")</f>
        <v/>
      </c>
      <c r="P297" s="24" t="n"/>
      <c r="Q297" s="22" t="n"/>
      <c r="R297" s="22" t="n"/>
      <c r="S297" s="25" t="n"/>
    </row>
    <row r="298">
      <c r="A298" s="22" t="n"/>
      <c r="B298" s="22" t="n"/>
      <c r="C298" s="19">
        <f>IFERROR(IF(B298="","",VLOOKUP(B298,'Vendor Directory'!$A$2:$B$151,2,FALSE)),"")</f>
        <v/>
      </c>
      <c r="D298" s="24" t="n"/>
      <c r="E298" s="27" t="n"/>
      <c r="F298" s="22" t="n"/>
      <c r="G298" s="22" t="n"/>
      <c r="H298" s="22" t="n"/>
      <c r="I298" s="22" t="n"/>
      <c r="J298" s="22" t="n"/>
      <c r="K298" s="25" t="n"/>
      <c r="L298" s="22" t="n"/>
      <c r="M298" s="24" t="n"/>
      <c r="N298" s="22" t="n"/>
      <c r="O298" s="19">
        <f>IFERROR(IF(A298="","",IF(L298="No","No Follow-Up",IF(P298&lt;&gt;"","Completed",IF(M298="","Open",IF(M298&lt;TODAY(),"Overdue",IF(M298&lt;=TODAY()+Dashboard!$B$8,"Due Soon","Open")))))),"Check Entry")</f>
        <v/>
      </c>
      <c r="P298" s="24" t="n"/>
      <c r="Q298" s="22" t="n"/>
      <c r="R298" s="22" t="n"/>
      <c r="S298" s="25" t="n"/>
    </row>
    <row r="299">
      <c r="A299" s="22" t="n"/>
      <c r="B299" s="22" t="n"/>
      <c r="C299" s="19">
        <f>IFERROR(IF(B299="","",VLOOKUP(B299,'Vendor Directory'!$A$2:$B$151,2,FALSE)),"")</f>
        <v/>
      </c>
      <c r="D299" s="24" t="n"/>
      <c r="E299" s="27" t="n"/>
      <c r="F299" s="22" t="n"/>
      <c r="G299" s="22" t="n"/>
      <c r="H299" s="22" t="n"/>
      <c r="I299" s="22" t="n"/>
      <c r="J299" s="22" t="n"/>
      <c r="K299" s="25" t="n"/>
      <c r="L299" s="22" t="n"/>
      <c r="M299" s="24" t="n"/>
      <c r="N299" s="22" t="n"/>
      <c r="O299" s="19">
        <f>IFERROR(IF(A299="","",IF(L299="No","No Follow-Up",IF(P299&lt;&gt;"","Completed",IF(M299="","Open",IF(M299&lt;TODAY(),"Overdue",IF(M299&lt;=TODAY()+Dashboard!$B$8,"Due Soon","Open")))))),"Check Entry")</f>
        <v/>
      </c>
      <c r="P299" s="24" t="n"/>
      <c r="Q299" s="22" t="n"/>
      <c r="R299" s="22" t="n"/>
      <c r="S299" s="25" t="n"/>
    </row>
    <row r="300">
      <c r="A300" s="22" t="n"/>
      <c r="B300" s="22" t="n"/>
      <c r="C300" s="19">
        <f>IFERROR(IF(B300="","",VLOOKUP(B300,'Vendor Directory'!$A$2:$B$151,2,FALSE)),"")</f>
        <v/>
      </c>
      <c r="D300" s="24" t="n"/>
      <c r="E300" s="27" t="n"/>
      <c r="F300" s="22" t="n"/>
      <c r="G300" s="22" t="n"/>
      <c r="H300" s="22" t="n"/>
      <c r="I300" s="22" t="n"/>
      <c r="J300" s="22" t="n"/>
      <c r="K300" s="25" t="n"/>
      <c r="L300" s="22" t="n"/>
      <c r="M300" s="24" t="n"/>
      <c r="N300" s="22" t="n"/>
      <c r="O300" s="19">
        <f>IFERROR(IF(A300="","",IF(L300="No","No Follow-Up",IF(P300&lt;&gt;"","Completed",IF(M300="","Open",IF(M300&lt;TODAY(),"Overdue",IF(M300&lt;=TODAY()+Dashboard!$B$8,"Due Soon","Open")))))),"Check Entry")</f>
        <v/>
      </c>
      <c r="P300" s="24" t="n"/>
      <c r="Q300" s="22" t="n"/>
      <c r="R300" s="22" t="n"/>
      <c r="S300" s="25" t="n"/>
    </row>
    <row r="301">
      <c r="A301" s="22" t="n"/>
      <c r="B301" s="22" t="n"/>
      <c r="C301" s="19">
        <f>IFERROR(IF(B301="","",VLOOKUP(B301,'Vendor Directory'!$A$2:$B$151,2,FALSE)),"")</f>
        <v/>
      </c>
      <c r="D301" s="24" t="n"/>
      <c r="E301" s="27" t="n"/>
      <c r="F301" s="22" t="n"/>
      <c r="G301" s="22" t="n"/>
      <c r="H301" s="22" t="n"/>
      <c r="I301" s="22" t="n"/>
      <c r="J301" s="22" t="n"/>
      <c r="K301" s="25" t="n"/>
      <c r="L301" s="22" t="n"/>
      <c r="M301" s="24" t="n"/>
      <c r="N301" s="22" t="n"/>
      <c r="O301" s="19">
        <f>IFERROR(IF(A301="","",IF(L301="No","No Follow-Up",IF(P301&lt;&gt;"","Completed",IF(M301="","Open",IF(M301&lt;TODAY(),"Overdue",IF(M301&lt;=TODAY()+Dashboard!$B$8,"Due Soon","Open")))))),"Check Entry")</f>
        <v/>
      </c>
      <c r="P301" s="24" t="n"/>
      <c r="Q301" s="22" t="n"/>
      <c r="R301" s="22" t="n"/>
      <c r="S301" s="25" t="n"/>
    </row>
  </sheetData>
  <conditionalFormatting sqref="O2:O301">
    <cfRule type="expression" priority="1" dxfId="0">
      <formula>$O2="Overdue"</formula>
    </cfRule>
    <cfRule type="expression" priority="2" dxfId="1">
      <formula>$O2="Due Soon"</formula>
    </cfRule>
    <cfRule type="expression" priority="3" dxfId="3">
      <formula>$O2="Completed"</formula>
    </cfRule>
  </conditionalFormatting>
  <dataValidations count="4">
    <dataValidation sqref="B2:B301" showDropDown="0" showInputMessage="0" showErrorMessage="1" allowBlank="0" errorTitle="Unknown Vendor ID" error="Select a Vendor ID from the Vendor Directory." type="list">
      <formula1>'Vendor Directory'!$A$2:$A$151</formula1>
    </dataValidation>
    <dataValidation sqref="F2:F301" showDropDown="0" showInputMessage="1" showErrorMessage="1" allowBlank="0" errorTitle="Invalid selection" error="Select a value from the list." promptTitle="Select a value" prompt="Select how the interaction occurred." type="list" errorStyle="stop">
      <formula1>"Email,Phone,Text Message,Video Call,In Person,Vendor Portal,Other"</formula1>
    </dataValidation>
    <dataValidation sqref="G2:G301" showDropDown="0" showInputMessage="1" showErrorMessage="1" allowBlank="0" errorTitle="Invalid selection" error="Select a value from the list." promptTitle="Select a value" prompt="Select the responsible property department." type="list" errorStyle="stop">
      <formula1>"Administration,Banquets,Engineering,Events,Finance,Food and Beverage,Front Office,Grounds,Housekeeping,Information Technology,Purchasing,Sales,Security,Spa,Other"</formula1>
    </dataValidation>
    <dataValidation sqref="L2:L301" showDropDown="0" showInputMessage="1" showErrorMessage="1" allowBlank="0" errorTitle="Invalid selection" error="Select a value from the list." promptTitle="Select a value" prompt="Select Yes when follow-up must be tracked." type="list" errorStyle="stop">
      <formula1>"Yes,No"</formula1>
    </dataValidation>
  </dataValidations>
  <pageMargins left="0.75" right="0.75" top="1" bottom="1" header="0.5" footer="0.5"/>
  <pageSetup fitToWidth="1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showGridLines="0" zoomScale="70" zoomScaleNormal="7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>
      <c r="A1" s="1" t="inlineStr">
        <is>
          <t>Hotel Vendor Contact Workbook Instructions</t>
        </is>
      </c>
    </row>
    <row r="2">
      <c r="A2" s="4" t="inlineStr">
        <is>
          <t>Navigation</t>
        </is>
      </c>
      <c r="B2" s="28" t="inlineStr">
        <is>
          <t>Dashboard</t>
        </is>
      </c>
      <c r="C2" s="28" t="inlineStr">
        <is>
          <t>Vendor Directory</t>
        </is>
      </c>
      <c r="D2" s="28" t="inlineStr">
        <is>
          <t>Contact Log</t>
        </is>
      </c>
    </row>
    <row r="3">
      <c r="A3" s="29" t="inlineStr">
        <is>
          <t>Getting Started</t>
        </is>
      </c>
    </row>
    <row r="4" ht="30" customHeight="1">
      <c r="A4" s="30" t="inlineStr">
        <is>
          <t>Review the editable monitoring settings on the Dashboard.</t>
        </is>
      </c>
    </row>
    <row r="5" ht="30" customHeight="1">
      <c r="A5" s="31" t="inlineStr">
        <is>
          <t>Replace the fictional sample records with the property's actual vendor information.</t>
        </is>
      </c>
    </row>
    <row r="6" ht="30" customHeight="1">
      <c r="A6" s="30" t="inlineStr">
        <is>
          <t>Keep Vendor IDs unique and add each meaningful interaction to the Contact Log.</t>
        </is>
      </c>
    </row>
    <row r="8">
      <c r="A8" s="29" t="inlineStr">
        <is>
          <t>Using the Vendor Directory</t>
        </is>
      </c>
    </row>
    <row r="9" ht="30" customHeight="1">
      <c r="A9" s="31" t="inlineStr">
        <is>
          <t>Use one row per vendor account or service location.</t>
        </is>
      </c>
    </row>
    <row r="10" ht="30" customHeight="1">
      <c r="A10" s="30" t="inlineStr">
        <is>
          <t>Update the Last Verified Date whenever vendor details are reviewed.</t>
        </is>
      </c>
    </row>
    <row r="11" ht="30" customHeight="1">
      <c r="A11" s="31" t="inlineStr">
        <is>
          <t>Do not store passwords, payment card numbers, bank account numbers, or other sensitive credentials.</t>
        </is>
      </c>
    </row>
    <row r="13">
      <c r="A13" s="29" t="inlineStr">
        <is>
          <t>Using the Contact Log</t>
        </is>
      </c>
    </row>
    <row r="14" ht="30" customHeight="1">
      <c r="A14" s="30" t="inlineStr">
        <is>
          <t>Select the Vendor ID so the Vendor Name fills automatically.</t>
        </is>
      </c>
    </row>
    <row r="15" ht="30" customHeight="1">
      <c r="A15" s="31" t="inlineStr">
        <is>
          <t>Enter a follow-up date when action is required and a resolution date when completed.</t>
        </is>
      </c>
    </row>
    <row r="17">
      <c r="A17" s="29" t="inlineStr">
        <is>
          <t>Important Note</t>
        </is>
      </c>
    </row>
    <row r="18" ht="30" customHeight="1">
      <c r="A18" s="30" t="inlineStr">
        <is>
          <t>This workbook is an internal vendor-contact and follow-up tool. Adjust monitoring thresholds to match the property's policies and agreements.</t>
        </is>
      </c>
    </row>
  </sheetData>
  <mergeCells count="14">
    <mergeCell ref="A9:H9"/>
    <mergeCell ref="A4:H4"/>
    <mergeCell ref="A18:H18"/>
    <mergeCell ref="A3:H3"/>
    <mergeCell ref="A1:H1"/>
    <mergeCell ref="A15:H15"/>
    <mergeCell ref="A10:H10"/>
    <mergeCell ref="A13:H13"/>
    <mergeCell ref="A11:H11"/>
    <mergeCell ref="A14:H14"/>
    <mergeCell ref="A5:H5"/>
    <mergeCell ref="A8:H8"/>
    <mergeCell ref="A6:H6"/>
    <mergeCell ref="A17:H17"/>
  </mergeCells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D2" r:id="rId3"/>
  </hyperlink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2026-09-06T02:07:44Z</dcterms:created>
  <dcterms:modified xmlns:dcterms="http://purl.org/dc/terms/" xmlns:xsi="http://www.w3.org/2001/XMLSchema-instance" xsi:type="dcterms:W3CDTF">2026-09-06T02:07:46+00:00Z</dcterms:modified>
</cp:coreProperties>
</file>