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aily Forecast" sheetId="2" state="visible" r:id="rId2"/>
    <sheet xmlns:r="http://schemas.openxmlformats.org/officeDocument/2006/relationships" name="Assumptions" sheetId="3" state="visible" r:id="rId3"/>
    <sheet xmlns:r="http://schemas.openxmlformats.org/officeDocument/2006/relationships" name="Instructions" sheetId="4" state="visible" r:id="rId4"/>
  </sheets>
  <definedNames>
    <definedName name="_xlnm._FilterDatabase" localSheetId="0" hidden="1">'Dashboard'!$A$28:$D$59</definedName>
    <definedName name="_xlnm.Print_Area" localSheetId="0">'Dashboard'!$A$1:$R$59</definedName>
    <definedName name="_xlnm._FilterDatabase" localSheetId="1" hidden="1">'Daily Forecast'!$A$4:$V$124</definedName>
    <definedName name="_xlnm.Print_Area" localSheetId="1">'Daily Forecast'!$A$1:$V$124</definedName>
    <definedName name="_xlnm.Print_Area" localSheetId="2">'Assumptions'!$A$1:$C$13</definedName>
    <definedName name="_xlnm.Print_Area" localSheetId="3">'Instructions'!$A$1:$H$27</definedName>
  </definedNames>
  <calcPr calcId="124519" fullCalcOnLoad="1"/>
</workbook>
</file>

<file path=xl/styles.xml><?xml version="1.0" encoding="utf-8"?>
<styleSheet xmlns="http://schemas.openxmlformats.org/spreadsheetml/2006/main">
  <numFmts count="3">
    <numFmt numFmtId="164" formatCode="m/d/yyyy"/>
    <numFmt numFmtId="165" formatCode="0.0%"/>
    <numFmt numFmtId="166" formatCode="$#,##0.00"/>
  </numFmts>
  <fonts count="8">
    <font>
      <name val="Calibri"/>
      <family val="2"/>
      <color theme="1"/>
      <sz val="11"/>
      <scheme val="minor"/>
    </font>
    <font>
      <name val="Calibri"/>
      <b val="1"/>
      <color rgb="00FFFFFF"/>
      <sz val="18"/>
    </font>
    <font>
      <name val="Calibri"/>
      <i val="1"/>
      <color rgb="00FFFFFF"/>
      <sz val="11"/>
    </font>
    <font>
      <name val="Calibri"/>
      <b val="1"/>
      <color rgb="00263746"/>
      <sz val="10"/>
    </font>
    <font>
      <name val="Calibri"/>
      <color rgb="00263746"/>
      <sz val="10"/>
    </font>
    <font>
      <name val="Calibri"/>
      <b val="1"/>
      <color rgb="00FFFFFF"/>
      <sz val="11"/>
    </font>
    <font>
      <name val="Calibri"/>
      <b val="1"/>
      <color rgb="0017324D"/>
      <sz val="16"/>
    </font>
    <font>
      <name val="Calibri"/>
      <color rgb="00263746"/>
      <sz val="9"/>
    </font>
  </fonts>
  <fills count="10">
    <fill>
      <patternFill/>
    </fill>
    <fill>
      <patternFill patternType="gray125"/>
    </fill>
    <fill>
      <patternFill patternType="solid">
        <fgColor rgb="0017324D"/>
      </patternFill>
    </fill>
    <fill>
      <patternFill patternType="solid">
        <fgColor rgb="002B5D74"/>
      </patternFill>
    </fill>
    <fill>
      <patternFill patternType="solid">
        <fgColor rgb="00FFF1CE"/>
      </patternFill>
    </fill>
    <fill>
      <patternFill patternType="solid">
        <fgColor rgb="00E9EFF3"/>
      </patternFill>
    </fill>
    <fill>
      <patternFill patternType="solid">
        <fgColor rgb="00FFFFFF"/>
      </patternFill>
    </fill>
    <fill>
      <patternFill patternType="solid">
        <fgColor rgb="00DCEAF2"/>
      </patternFill>
    </fill>
    <fill>
      <patternFill patternType="solid">
        <fgColor rgb="00D9EAF7"/>
      </patternFill>
    </fill>
    <fill>
      <patternFill patternType="solid">
        <fgColor rgb="00DDEFE8"/>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62">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left" vertical="center"/>
    </xf>
    <xf numFmtId="0" fontId="0" fillId="3" borderId="0" pivotButton="0" quotePrefix="0" xfId="0"/>
    <xf numFmtId="0" fontId="3" fillId="0" borderId="0" pivotButton="0" quotePrefix="0" xfId="0"/>
    <xf numFmtId="164" fontId="4" fillId="0" borderId="0" pivotButton="0" quotePrefix="0" xfId="0"/>
    <xf numFmtId="164" fontId="0" fillId="4" borderId="1" applyProtection="1" pivotButton="0" quotePrefix="0" xfId="0">
      <protection locked="0" hidden="0"/>
    </xf>
    <xf numFmtId="0" fontId="3" fillId="5" borderId="1" pivotButton="0" quotePrefix="0" xfId="0"/>
    <xf numFmtId="0" fontId="5" fillId="3" borderId="1" applyAlignment="1" pivotButton="0" quotePrefix="0" xfId="0">
      <alignment horizontal="center" vertical="center"/>
    </xf>
    <xf numFmtId="0" fontId="0" fillId="3" borderId="1" pivotButton="0" quotePrefix="0" xfId="0"/>
    <xf numFmtId="1" fontId="6" fillId="6" borderId="1" applyAlignment="1" pivotButton="0" quotePrefix="0" xfId="0">
      <alignment horizontal="center" vertical="center"/>
    </xf>
    <xf numFmtId="0" fontId="0" fillId="6" borderId="1" pivotButton="0" quotePrefix="0" xfId="0"/>
    <xf numFmtId="165" fontId="6" fillId="6" borderId="1" applyAlignment="1" pivotButton="0" quotePrefix="0" xfId="0">
      <alignment horizontal="center" vertical="center"/>
    </xf>
    <xf numFmtId="166" fontId="6" fillId="6" borderId="1" applyAlignment="1" pivotButton="0" quotePrefix="0" xfId="0">
      <alignment horizontal="center" vertical="center"/>
    </xf>
    <xf numFmtId="0" fontId="5" fillId="2" borderId="0" pivotButton="0" quotePrefix="0" xfId="0"/>
    <xf numFmtId="0" fontId="0" fillId="2" borderId="0" pivotButton="0" quotePrefix="0" xfId="0"/>
    <xf numFmtId="0" fontId="3" fillId="0" borderId="0" applyAlignment="1" pivotButton="0" quotePrefix="0" xfId="0">
      <alignment horizontal="left" vertical="top" wrapText="1"/>
    </xf>
    <xf numFmtId="165" fontId="4" fillId="5" borderId="1" pivotButton="0" quotePrefix="0" xfId="0"/>
    <xf numFmtId="166" fontId="4" fillId="5" borderId="1" pivotButton="0" quotePrefix="0" xfId="0"/>
    <xf numFmtId="1" fontId="6" fillId="0" borderId="1" applyAlignment="1" pivotButton="0" quotePrefix="0" xfId="0">
      <alignment horizontal="center" vertical="center"/>
    </xf>
    <xf numFmtId="164" fontId="7" fillId="0" borderId="1" pivotButton="0" quotePrefix="0" xfId="0"/>
    <xf numFmtId="166" fontId="7" fillId="0" borderId="1" pivotButton="0" quotePrefix="0" xfId="0"/>
    <xf numFmtId="165" fontId="7" fillId="0" borderId="1" pivotButton="0" quotePrefix="0" xfId="0"/>
    <xf numFmtId="0" fontId="2" fillId="3" borderId="0" applyAlignment="1" pivotButton="0" quotePrefix="0" xfId="0">
      <alignment horizontal="left" vertical="top" wrapText="1"/>
    </xf>
    <xf numFmtId="0" fontId="4" fillId="0" borderId="0" applyAlignment="1" pivotButton="0" quotePrefix="0" xfId="0">
      <alignment horizontal="left" vertical="top" wrapText="1"/>
    </xf>
    <xf numFmtId="0" fontId="5" fillId="2" borderId="1" applyAlignment="1" pivotButton="0" quotePrefix="0" xfId="0">
      <alignment horizontal="center" vertical="center"/>
    </xf>
    <xf numFmtId="164" fontId="4" fillId="4" borderId="1" applyAlignment="1" applyProtection="1" pivotButton="0" quotePrefix="0" xfId="0">
      <alignment horizontal="center" vertical="center"/>
      <protection locked="0" hidden="0"/>
    </xf>
    <xf numFmtId="0" fontId="4" fillId="7" borderId="1" applyAlignment="1" pivotButton="0" quotePrefix="0" xfId="0">
      <alignment horizontal="center" vertical="center"/>
    </xf>
    <xf numFmtId="0" fontId="4" fillId="4" borderId="1" applyAlignment="1" applyProtection="1" pivotButton="0" quotePrefix="0" xfId="0">
      <alignment horizontal="left" vertical="top" wrapText="1"/>
      <protection locked="0" hidden="0"/>
    </xf>
    <xf numFmtId="1" fontId="4" fillId="4" borderId="1" applyAlignment="1" applyProtection="1" pivotButton="0" quotePrefix="0" xfId="0">
      <alignment horizontal="center" vertical="center"/>
      <protection locked="0" hidden="0"/>
    </xf>
    <xf numFmtId="1" fontId="4" fillId="7" borderId="1" applyAlignment="1" pivotButton="0" quotePrefix="0" xfId="0">
      <alignment horizontal="center" vertical="center"/>
    </xf>
    <xf numFmtId="166" fontId="4" fillId="4" borderId="1" applyAlignment="1" applyProtection="1" pivotButton="0" quotePrefix="0" xfId="0">
      <alignment horizontal="center" vertical="center"/>
      <protection locked="0" hidden="0"/>
    </xf>
    <xf numFmtId="1" fontId="4" fillId="8" borderId="1" applyAlignment="1" applyProtection="1" pivotButton="0" quotePrefix="0" xfId="0">
      <alignment horizontal="center" vertical="center"/>
      <protection locked="0" hidden="0"/>
    </xf>
    <xf numFmtId="166" fontId="4" fillId="8" borderId="1" applyAlignment="1" applyProtection="1" pivotButton="0" quotePrefix="0" xfId="0">
      <alignment horizontal="center" vertical="center"/>
      <protection locked="0" hidden="0"/>
    </xf>
    <xf numFmtId="165" fontId="4" fillId="7" borderId="1" applyAlignment="1" pivotButton="0" quotePrefix="0" xfId="0">
      <alignment horizontal="center" vertical="center"/>
    </xf>
    <xf numFmtId="166" fontId="4" fillId="7" borderId="1" applyAlignment="1" pivotButton="0" quotePrefix="0" xfId="0">
      <alignment horizontal="center" vertical="center"/>
    </xf>
    <xf numFmtId="1" fontId="4" fillId="9" borderId="1" applyAlignment="1" applyProtection="1" pivotButton="0" quotePrefix="0" xfId="0">
      <alignment horizontal="center" vertical="center"/>
      <protection locked="0" hidden="0"/>
    </xf>
    <xf numFmtId="166" fontId="4" fillId="9" borderId="1" applyAlignment="1" applyProtection="1" pivotButton="0" quotePrefix="0" xfId="0">
      <alignment horizontal="center" vertical="center"/>
      <protection locked="0" hidden="0"/>
    </xf>
    <xf numFmtId="0" fontId="4" fillId="5" borderId="1" applyAlignment="1" pivotButton="0" quotePrefix="0" xfId="0">
      <alignment horizontal="center" vertical="center"/>
    </xf>
    <xf numFmtId="1" fontId="4" fillId="5" borderId="1" applyAlignment="1" pivotButton="0" quotePrefix="0" xfId="0">
      <alignment horizontal="center" vertical="center"/>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1" fontId="4" fillId="4" borderId="1" applyProtection="1" pivotButton="0" quotePrefix="0" xfId="0">
      <protection locked="0" hidden="0"/>
    </xf>
    <xf numFmtId="165" fontId="4" fillId="4" borderId="1" applyProtection="1" pivotButton="0" quotePrefix="0" xfId="0">
      <protection locked="0" hidden="0"/>
    </xf>
    <xf numFmtId="166" fontId="4" fillId="4" borderId="1" applyProtection="1" pivotButton="0" quotePrefix="0" xfId="0">
      <protection locked="0" hidden="0"/>
    </xf>
    <xf numFmtId="0" fontId="5" fillId="3" borderId="1" pivotButton="0" quotePrefix="0" xfId="0"/>
    <xf numFmtId="0" fontId="4" fillId="0" borderId="1" applyAlignment="1" pivotButton="0" quotePrefix="0" xfId="0">
      <alignment horizontal="left" vertical="top" wrapText="1"/>
    </xf>
    <xf numFmtId="165" fontId="6" fillId="6" borderId="1" applyAlignment="1" pivotButton="0" quotePrefix="0" xfId="0">
      <alignment horizontal="center" vertical="center"/>
    </xf>
    <xf numFmtId="166" fontId="6" fillId="6" borderId="1" applyAlignment="1" pivotButton="0" quotePrefix="0" xfId="0">
      <alignment horizontal="center" vertical="center"/>
    </xf>
    <xf numFmtId="165" fontId="4" fillId="5" borderId="1" pivotButton="0" quotePrefix="0" xfId="0"/>
    <xf numFmtId="166" fontId="4" fillId="5" borderId="1" pivotButton="0" quotePrefix="0" xfId="0"/>
    <xf numFmtId="166" fontId="7" fillId="0" borderId="1" pivotButton="0" quotePrefix="0" xfId="0"/>
    <xf numFmtId="165" fontId="7" fillId="0" borderId="1" pivotButton="0" quotePrefix="0" xfId="0"/>
    <xf numFmtId="166" fontId="4" fillId="4" borderId="1" applyAlignment="1" applyProtection="1" pivotButton="0" quotePrefix="0" xfId="0">
      <alignment horizontal="center" vertical="center"/>
      <protection locked="0" hidden="0"/>
    </xf>
    <xf numFmtId="166" fontId="4" fillId="8" borderId="1" applyAlignment="1" applyProtection="1" pivotButton="0" quotePrefix="0" xfId="0">
      <alignment horizontal="center" vertical="center"/>
      <protection locked="0" hidden="0"/>
    </xf>
    <xf numFmtId="165" fontId="4" fillId="7" borderId="1" applyAlignment="1" pivotButton="0" quotePrefix="0" xfId="0">
      <alignment horizontal="center" vertical="center"/>
    </xf>
    <xf numFmtId="166" fontId="4" fillId="7" borderId="1" applyAlignment="1" pivotButton="0" quotePrefix="0" xfId="0">
      <alignment horizontal="center" vertical="center"/>
    </xf>
    <xf numFmtId="166" fontId="4" fillId="9" borderId="1" applyAlignment="1" applyProtection="1" pivotButton="0" quotePrefix="0" xfId="0">
      <alignment horizontal="center" vertical="center"/>
      <protection locked="0" hidden="0"/>
    </xf>
    <xf numFmtId="165" fontId="4" fillId="5" borderId="1" applyAlignment="1" pivotButton="0" quotePrefix="0" xfId="0">
      <alignment horizontal="center" vertical="center"/>
    </xf>
    <xf numFmtId="166" fontId="4" fillId="5" borderId="1" applyAlignment="1" pivotButton="0" quotePrefix="0" xfId="0">
      <alignment horizontal="center" vertical="center"/>
    </xf>
    <xf numFmtId="165" fontId="4" fillId="4" borderId="1" applyProtection="1" pivotButton="0" quotePrefix="0" xfId="0">
      <protection locked="0" hidden="0"/>
    </xf>
    <xf numFmtId="166" fontId="4" fillId="4" borderId="1" applyProtection="1" pivotButton="0" quotePrefix="0" xfId="0">
      <protection locked="0" hidden="0"/>
    </xf>
  </cellXfs>
  <cellStyles count="1">
    <cellStyle name="Normal" xfId="0" builtinId="0" hidden="0"/>
  </cellStyles>
  <dxfs count="6">
    <dxf>
      <font>
        <name val="Calibri"/>
        <b val="1"/>
        <color rgb="00C73939"/>
        <sz val="10"/>
      </font>
      <fill>
        <patternFill patternType="solid">
          <fgColor rgb="00F8D7DA"/>
        </patternFill>
      </fill>
    </dxf>
    <dxf>
      <fill>
        <patternFill patternType="solid">
          <fgColor rgb="00C6EFCE"/>
        </patternFill>
      </fill>
    </dxf>
    <dxf>
      <fill>
        <patternFill patternType="solid">
          <fgColor rgb="00FFE6B3"/>
        </patternFill>
      </fill>
    </dxf>
    <dxf>
      <fill>
        <patternFill patternType="solid">
          <fgColor rgb="00F8D7DA"/>
        </patternFill>
      </fill>
    </dxf>
    <dxf>
      <font>
        <name val="Calibri"/>
        <b val="1"/>
        <color rgb="00147D64"/>
        <sz val="10"/>
      </font>
      <fill>
        <patternFill patternType="solid">
          <fgColor rgb="00C6EFCE"/>
        </patternFill>
      </fill>
    </dxf>
    <dxf>
      <fill>
        <patternFill patternType="solid">
          <fgColor rgb="00D9EA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Daily Forecast Room Revenue</a:t>
            </a:r>
          </a:p>
        </rich>
      </tx>
    </title>
    <plotArea>
      <barChart>
        <barDir val="col"/>
        <grouping val="clustered"/>
        <ser>
          <idx val="0"/>
          <order val="0"/>
          <tx>
            <strRef>
              <f>'Dashboard'!B28</f>
            </strRef>
          </tx>
          <spPr>
            <a:solidFill xmlns:a="http://schemas.openxmlformats.org/drawingml/2006/main">
              <a:srgbClr val="2B5D74"/>
            </a:solidFill>
            <a:ln xmlns:a="http://schemas.openxmlformats.org/drawingml/2006/main">
              <a:solidFill>
                <a:srgbClr val="2B5D74"/>
              </a:solidFill>
              <a:prstDash val="solid"/>
            </a:ln>
          </spPr>
          <cat>
            <numRef>
              <f>'Dashboard'!$A$29:$A$59</f>
            </numRef>
          </cat>
          <val>
            <numRef>
              <f>'Dashboard'!$B$29:$B$59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Stay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Room Revenue</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Forecast Occupancy vs. Target</a:t>
            </a:r>
          </a:p>
        </rich>
      </tx>
    </title>
    <plotArea>
      <lineChart>
        <grouping val="standard"/>
        <ser>
          <idx val="0"/>
          <order val="0"/>
          <tx>
            <strRef>
              <f>'Dashboard'!C28</f>
            </strRef>
          </tx>
          <spPr>
            <a:ln xmlns:a="http://schemas.openxmlformats.org/drawingml/2006/main" w="25000">
              <a:solidFill>
                <a:srgbClr val="2B5D74"/>
              </a:solidFill>
              <a:prstDash val="solid"/>
            </a:ln>
          </spPr>
          <marker>
            <symbol val="none"/>
            <spPr>
              <a:ln xmlns:a="http://schemas.openxmlformats.org/drawingml/2006/main">
                <a:prstDash val="solid"/>
              </a:ln>
            </spPr>
          </marker>
          <cat>
            <numRef>
              <f>'Dashboard'!$A$29:$A$59</f>
            </numRef>
          </cat>
          <val>
            <numRef>
              <f>'Dashboard'!$C$29:$C$59</f>
            </numRef>
          </val>
        </ser>
        <ser>
          <idx val="1"/>
          <order val="1"/>
          <tx>
            <strRef>
              <f>'Dashboard'!D28</f>
            </strRef>
          </tx>
          <spPr>
            <a:ln xmlns:a="http://schemas.openxmlformats.org/drawingml/2006/main" w="25000">
              <a:solidFill>
                <a:srgbClr val="147D64"/>
              </a:solidFill>
              <a:prstDash val="solid"/>
            </a:ln>
          </spPr>
          <marker>
            <symbol val="none"/>
            <spPr>
              <a:ln xmlns:a="http://schemas.openxmlformats.org/drawingml/2006/main">
                <a:prstDash val="solid"/>
              </a:ln>
            </spPr>
          </marker>
          <cat>
            <numRef>
              <f>'Dashboard'!$A$29:$A$59</f>
            </numRef>
          </cat>
          <val>
            <numRef>
              <f>'Dashboard'!$D$29:$D$59</f>
            </numRef>
          </val>
        </ser>
        <axId val="10"/>
        <axId val="100"/>
      </lineChart>
      <catAx>
        <axId val="10"/>
        <scaling>
          <orientation val="minMax"/>
        </scaling>
        <axPos val="l"/>
        <title>
          <tx>
            <rich>
              <a:bodyPr xmlns:a="http://schemas.openxmlformats.org/drawingml/2006/main"/>
              <a:p xmlns:a="http://schemas.openxmlformats.org/drawingml/2006/main">
                <a:pPr>
                  <a:defRPr/>
                </a:pPr>
                <a:r>
                  <a:t>Stay Date</a:t>
                </a:r>
              </a:p>
            </rich>
          </tx>
        </title>
        <majorTickMark val="none"/>
        <minorTickMark val="none"/>
        <crossAx val="100"/>
        <lblOffset val="100"/>
      </catAx>
      <valAx>
        <axId val="100"/>
        <scaling>
          <orientation val="minMax"/>
          <max val="1"/>
          <min val="0"/>
        </scaling>
        <axPos val="l"/>
        <majorGridlines/>
        <title>
          <tx>
            <rich>
              <a:bodyPr xmlns:a="http://schemas.openxmlformats.org/drawingml/2006/main"/>
              <a:p xmlns:a="http://schemas.openxmlformats.org/drawingml/2006/main">
                <a:pPr>
                  <a:defRPr/>
                </a:pPr>
                <a:r>
                  <a:t>Occupancy</a:t>
                </a:r>
              </a:p>
            </rich>
          </tx>
        </title>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3</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504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DailyForecastTable" displayName="DailyForecastTable" ref="A4:V124" headerRowCount="1">
  <autoFilter ref="A4:V124"/>
  <tableColumns count="22">
    <tableColumn id="1" name="Forecast Date"/>
    <tableColumn id="2" name="Day"/>
    <tableColumn id="3" name="Demand Driver / Notes"/>
    <tableColumn id="4" name="Physical Rooms"/>
    <tableColumn id="5" name="Out of Order Rooms"/>
    <tableColumn id="6" name="Sellable Rooms"/>
    <tableColumn id="7" name="On-the-Books Rooms"/>
    <tableColumn id="8" name="On-the-Books Revenue"/>
    <tableColumn id="9" name="Expected Pickup Rooms"/>
    <tableColumn id="10" name="Expected Pickup ADR"/>
    <tableColumn id="11" name="Override Forecast Rooms"/>
    <tableColumn id="12" name="Override Forecast ADR"/>
    <tableColumn id="13" name="Base Forecast Rooms"/>
    <tableColumn id="14" name="Forecast Rooms Sold"/>
    <tableColumn id="15" name="Forecast Occupancy"/>
    <tableColumn id="16" name="Forecast ADR"/>
    <tableColumn id="17" name="Forecast Room Revenue"/>
    <tableColumn id="18" name="Forecast RevPAR"/>
    <tableColumn id="19" name="Actual Rooms Sold"/>
    <tableColumn id="20" name="Actual Room Revenue"/>
    <tableColumn id="21" name="Revenue Variance"/>
    <tableColumn id="22" name="Statu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zoomScale="70" zoomScaleNormal="70" workbookViewId="0">
      <pane ySplit="4" topLeftCell="A5" activePane="bottomLeft" state="frozen"/>
      <selection pane="bottomLeft" activeCell="A1" sqref="A1"/>
    </sheetView>
  </sheetViews>
  <sheetFormatPr baseColWidth="8" defaultRowHeight="15"/>
  <cols>
    <col width="28" customWidth="1" min="1" max="1"/>
    <col width="15" customWidth="1" min="2" max="2"/>
    <col width="4" customWidth="1" min="3" max="3"/>
    <col width="24" customWidth="1" min="4" max="4"/>
    <col width="16" customWidth="1" min="5" max="5"/>
    <col width="4" customWidth="1" min="6" max="6"/>
    <col width="24" customWidth="1" min="7" max="7"/>
    <col width="16" customWidth="1" min="8" max="8"/>
    <col width="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ht="30" customHeight="1">
      <c r="A1" s="1" t="inlineStr">
        <is>
          <t>Hotel Room Revenue Forecast Dashboard</t>
        </is>
      </c>
    </row>
    <row r="2">
      <c r="A2" s="2" t="inlineStr">
        <is>
          <t>Daily occupancy, ADR, RevPAR, and room revenue outlook</t>
        </is>
      </c>
      <c r="B2" s="3" t="n"/>
      <c r="C2" s="3" t="n"/>
      <c r="D2" s="3" t="n"/>
      <c r="E2" s="3" t="n"/>
      <c r="F2" s="3" t="n"/>
      <c r="G2" s="3" t="n"/>
      <c r="H2" s="3" t="n"/>
    </row>
    <row r="3">
      <c r="A3" s="4" t="inlineStr">
        <is>
          <t>Forecast last updated</t>
        </is>
      </c>
      <c r="B3" s="5">
        <f>IFERROR(TODAY(),"")</f>
        <v/>
      </c>
    </row>
    <row r="4"/>
    <row r="5">
      <c r="A5" s="4" t="inlineStr">
        <is>
          <t>Reporting Start Date</t>
        </is>
      </c>
      <c r="B5" s="6" t="n">
        <v>46204</v>
      </c>
      <c r="D5" s="4" t="inlineStr">
        <is>
          <t>Date Range Check</t>
        </is>
      </c>
      <c r="E5" s="7">
        <f>IFERROR(IF(OR(B5="",B6=""),"Enter both dates",IF(B5&gt;B6,"Start date is after end date","OK")),"Enter both dates")</f>
        <v/>
      </c>
    </row>
    <row r="6">
      <c r="A6" s="4" t="inlineStr">
        <is>
          <t>Reporting End Date</t>
        </is>
      </c>
      <c r="B6" s="6" t="n">
        <v>46234</v>
      </c>
    </row>
    <row r="7"/>
    <row r="8"/>
    <row r="9">
      <c r="A9" s="8" t="inlineStr">
        <is>
          <t>Sellable Room Nights</t>
        </is>
      </c>
      <c r="B9" s="9" t="n"/>
      <c r="C9" s="8" t="inlineStr">
        <is>
          <t>Forecast Rooms Sold</t>
        </is>
      </c>
      <c r="D9" s="9" t="n"/>
      <c r="E9" s="8" t="inlineStr">
        <is>
          <t>Forecast Occupancy</t>
        </is>
      </c>
      <c r="F9" s="9" t="n"/>
      <c r="G9" s="8" t="inlineStr">
        <is>
          <t>Forecast ADR</t>
        </is>
      </c>
      <c r="H9" s="9" t="n"/>
    </row>
    <row r="10">
      <c r="A10" s="10">
        <f>IFERROR(SUMIFS('Daily Forecast'!$F$5:$F$124,'Daily Forecast'!$A$5:$A$124,"&gt;="&amp;$B$5,'Daily Forecast'!$A$5:$A$124,"&lt;="&amp;$B$6),0)</f>
        <v/>
      </c>
      <c r="B10" s="11" t="n"/>
      <c r="C10" s="10">
        <f>IFERROR(SUMIFS('Daily Forecast'!$N$5:$N$124,'Daily Forecast'!$A$5:$A$124,"&gt;="&amp;$B$5,'Daily Forecast'!$A$5:$A$124,"&lt;="&amp;$B$6),0)</f>
        <v/>
      </c>
      <c r="D10" s="11" t="n"/>
      <c r="E10" s="47">
        <f>IFERROR(SUMIFS('Daily Forecast'!$N$5:$N$124,'Daily Forecast'!$A$5:$A$124,"&gt;="&amp;$B$5,'Daily Forecast'!$A$5:$A$124,"&lt;="&amp;$B$6)/SUMIFS('Daily Forecast'!$F$5:$F$124,'Daily Forecast'!$A$5:$A$124,"&gt;="&amp;$B$5,'Daily Forecast'!$A$5:$A$124,"&lt;="&amp;$B$6),0)</f>
        <v/>
      </c>
      <c r="F10" s="11" t="n"/>
      <c r="G10" s="48">
        <f>IFERROR(SUMIFS('Daily Forecast'!$Q$5:$Q$124,'Daily Forecast'!$A$5:$A$124,"&gt;="&amp;$B$5,'Daily Forecast'!$A$5:$A$124,"&lt;="&amp;$B$6)/SUMIFS('Daily Forecast'!$N$5:$N$124,'Daily Forecast'!$A$5:$A$124,"&gt;="&amp;$B$5,'Daily Forecast'!$A$5:$A$124,"&lt;="&amp;$B$6),0)</f>
        <v/>
      </c>
      <c r="H10" s="11" t="n"/>
    </row>
    <row r="11"/>
    <row r="12"/>
    <row r="13">
      <c r="A13" s="8" t="inlineStr">
        <is>
          <t>Forecast RevPAR</t>
        </is>
      </c>
      <c r="B13" s="9" t="n"/>
      <c r="C13" s="8" t="inlineStr">
        <is>
          <t>Forecast Room Revenue</t>
        </is>
      </c>
      <c r="D13" s="9" t="n"/>
      <c r="E13" s="8" t="inlineStr">
        <is>
          <t>On-the-Books Revenue</t>
        </is>
      </c>
      <c r="F13" s="9" t="n"/>
      <c r="G13" s="8" t="inlineStr">
        <is>
          <t>Expected Pickup Revenue</t>
        </is>
      </c>
      <c r="H13" s="9" t="n"/>
    </row>
    <row r="14">
      <c r="A14" s="48">
        <f>IFERROR(SUMIFS('Daily Forecast'!$Q$5:$Q$124,'Daily Forecast'!$A$5:$A$124,"&gt;="&amp;$B$5,'Daily Forecast'!$A$5:$A$124,"&lt;="&amp;$B$6)/SUMIFS('Daily Forecast'!$F$5:$F$124,'Daily Forecast'!$A$5:$A$124,"&gt;="&amp;$B$5,'Daily Forecast'!$A$5:$A$124,"&lt;="&amp;$B$6),0)</f>
        <v/>
      </c>
      <c r="B14" s="11" t="n"/>
      <c r="C14" s="48">
        <f>IFERROR(SUMIFS('Daily Forecast'!$Q$5:$Q$124,'Daily Forecast'!$A$5:$A$124,"&gt;="&amp;$B$5,'Daily Forecast'!$A$5:$A$124,"&lt;="&amp;$B$6),0)</f>
        <v/>
      </c>
      <c r="D14" s="11" t="n"/>
      <c r="E14" s="48">
        <f>IFERROR(SUMIFS('Daily Forecast'!$H$5:$H$124,'Daily Forecast'!$A$5:$A$124,"&gt;="&amp;$B$5,'Daily Forecast'!$A$5:$A$124,"&lt;="&amp;$B$6),0)</f>
        <v/>
      </c>
      <c r="F14" s="11" t="n"/>
      <c r="G14" s="48">
        <f>IFERROR(SUMIFS('Daily Forecast'!$Q$5:$Q$124,'Daily Forecast'!$A$5:$A$124,"&gt;="&amp;$B$5,'Daily Forecast'!$A$5:$A$124,"&lt;="&amp;$B$6)-SUMIFS('Daily Forecast'!$H$5:$H$124,'Daily Forecast'!$A$5:$A$124,"&gt;="&amp;$B$5,'Daily Forecast'!$A$5:$A$124,"&lt;="&amp;$B$6),0)</f>
        <v/>
      </c>
      <c r="H14" s="11" t="n"/>
    </row>
    <row r="15"/>
    <row r="16"/>
    <row r="17">
      <c r="A17" s="14" t="inlineStr">
        <is>
          <t>Supplemental Metrics</t>
        </is>
      </c>
      <c r="B17" s="15" t="n"/>
      <c r="C17" s="15" t="n"/>
      <c r="D17" s="15" t="n"/>
      <c r="E17" s="15" t="n"/>
      <c r="F17" s="15" t="n"/>
      <c r="G17" s="15" t="n"/>
      <c r="H17" s="15" t="n"/>
    </row>
    <row r="18">
      <c r="A18" s="16" t="inlineStr">
        <is>
          <t>Target Occupancy</t>
        </is>
      </c>
      <c r="B18" s="49">
        <f>IFERROR('Assumptions'!$B$6,0)</f>
        <v/>
      </c>
      <c r="D18" s="16" t="inlineStr">
        <is>
          <t>Target ADR</t>
        </is>
      </c>
      <c r="E18" s="50">
        <f>IFERROR('Assumptions'!$B$7,0)</f>
        <v/>
      </c>
    </row>
    <row r="19">
      <c r="A19" s="16" t="inlineStr">
        <is>
          <t>Occupancy to Target</t>
        </is>
      </c>
      <c r="B19" s="49">
        <f>IFERROR($E$10-'Assumptions'!$B$6,0)</f>
        <v/>
      </c>
      <c r="D19" s="16" t="inlineStr">
        <is>
          <t>ADR to Target</t>
        </is>
      </c>
      <c r="E19" s="50">
        <f>IFERROR($G$10-'Assumptions'!$B$7,0)</f>
        <v/>
      </c>
    </row>
    <row r="20"/>
    <row r="21">
      <c r="A21" s="16" t="inlineStr">
        <is>
          <t>Estimated Room Tax — Not Included in Room Revenue</t>
        </is>
      </c>
      <c r="B21" s="50">
        <f>IFERROR($C$14*'Assumptions'!$B$10,0)</f>
        <v/>
      </c>
      <c r="D21" s="16" t="inlineStr">
        <is>
          <t>Actual Room Revenue</t>
        </is>
      </c>
      <c r="E21" s="50">
        <f>IFERROR(SUMIFS('Daily Forecast'!$T$5:$T$124,'Daily Forecast'!$A$5:$A$124,"&gt;="&amp;$B$5,'Daily Forecast'!$A$5:$A$124,"&lt;="&amp;$B$6),0)</f>
        <v/>
      </c>
    </row>
    <row r="22">
      <c r="A22" s="16" t="inlineStr">
        <is>
          <t>Actual vs. Forecast Revenue</t>
        </is>
      </c>
      <c r="B22" s="50">
        <f>IFERROR(SUMIFS('Daily Forecast'!$T$5:$T$124,'Daily Forecast'!$A$5:$A$124,"&gt;="&amp;$B$5,'Daily Forecast'!$A$5:$A$124,"&lt;="&amp;$B$6)-SUMIFS('Daily Forecast'!$Q$5:$Q$124,'Daily Forecast'!$A$5:$A$124,"&gt;="&amp;$B$5,'Daily Forecast'!$A$5:$A$124,"&lt;="&amp;$B$6,'Daily Forecast'!$T$5:$T$124,"&lt;&gt;"),0)</f>
        <v/>
      </c>
    </row>
    <row r="23"/>
    <row r="24">
      <c r="A24" s="14" t="inlineStr">
        <is>
          <t>Operational Alerts</t>
        </is>
      </c>
      <c r="B24" s="15" t="n"/>
      <c r="C24" s="15" t="n"/>
      <c r="D24" s="15" t="n"/>
      <c r="E24" s="15" t="n"/>
      <c r="F24" s="15" t="n"/>
      <c r="G24" s="15" t="n"/>
      <c r="H24" s="15" t="n"/>
    </row>
    <row r="25">
      <c r="A25" s="16" t="inlineStr">
        <is>
          <t>Dates Below Occupancy Alert</t>
        </is>
      </c>
      <c r="B25" s="19">
        <f>IFERROR(COUNTIFS('Daily Forecast'!$A$5:$A$124,"&gt;="&amp;$B$5,'Daily Forecast'!$A$5:$A$124,"&lt;="&amp;$B$6,'Daily Forecast'!$O$5:$O$124,"&lt;"&amp;'Assumptions'!$B$8),0)</f>
        <v/>
      </c>
      <c r="D25" s="16" t="inlineStr">
        <is>
          <t>Dates Below ADR Alert</t>
        </is>
      </c>
      <c r="E25" s="19">
        <f>IFERROR(COUNTIFS('Daily Forecast'!$A$5:$A$124,"&gt;="&amp;$B$5,'Daily Forecast'!$A$5:$A$124,"&lt;="&amp;$B$6,'Daily Forecast'!$P$5:$P$124,"&lt;"&amp;'Assumptions'!$B$9),0)</f>
        <v/>
      </c>
      <c r="G25" s="16" t="inlineStr">
        <is>
          <t>Past Dates Missing Actuals</t>
        </is>
      </c>
      <c r="H25" s="19">
        <f>IFERROR(COUNTIFS('Daily Forecast'!$A$5:$A$124,"&gt;="&amp;$B$5,'Daily Forecast'!$A$5:$A$124,"&lt;="&amp;$B$6,'Daily Forecast'!$A$5:$A$124,"&lt;"&amp;TODAY(),'Daily Forecast'!$V$5:$V$124,"Past Due"),0)</f>
        <v/>
      </c>
    </row>
    <row r="26">
      <c r="E26">
        <f>""</f>
        <v/>
      </c>
    </row>
    <row r="27">
      <c r="E27">
        <f>""</f>
        <v/>
      </c>
    </row>
    <row r="28" hidden="1" outlineLevel="1">
      <c r="A28" s="8" t="inlineStr">
        <is>
          <t>Chart Date</t>
        </is>
      </c>
      <c r="B28" s="8" t="inlineStr">
        <is>
          <t>Forecast Room Revenue</t>
        </is>
      </c>
      <c r="C28" s="8" t="inlineStr">
        <is>
          <t>Forecast Occupancy</t>
        </is>
      </c>
      <c r="D28" s="8" t="inlineStr">
        <is>
          <t>Target Occupancy</t>
        </is>
      </c>
      <c r="E28">
        <f>""</f>
        <v/>
      </c>
    </row>
    <row r="29" hidden="1" outlineLevel="1">
      <c r="A29" s="20">
        <f>IFERROR($B$5,"")</f>
        <v/>
      </c>
      <c r="B29" s="51">
        <f>IFERROR(IF(A29="","",IFERROR(INDEX('Daily Forecast'!$Q$5:$Q$124,MATCH(A29,'Daily Forecast'!$A$5:$A$124,0)),0)),"")</f>
        <v/>
      </c>
      <c r="C29" s="52">
        <f>IFERROR(IF(A29="","",IFERROR(INDEX('Daily Forecast'!$O$5:$O$124,MATCH(A29,'Daily Forecast'!$A$5:$A$124,0)),0)),"")</f>
        <v/>
      </c>
      <c r="D29" s="52">
        <f>IFERROR(IF(A29="","",'Assumptions'!$B$6),"")</f>
        <v/>
      </c>
      <c r="E29">
        <f>""</f>
        <v/>
      </c>
    </row>
    <row r="30" hidden="1" outlineLevel="1">
      <c r="A30" s="20">
        <f>IFERROR(IF(A29&lt;$B$6,A29+1,""),"")</f>
        <v/>
      </c>
      <c r="B30" s="51">
        <f>IFERROR(IF(A30="","",IFERROR(INDEX('Daily Forecast'!$Q$5:$Q$124,MATCH(A30,'Daily Forecast'!$A$5:$A$124,0)),0)),"")</f>
        <v/>
      </c>
      <c r="C30" s="52">
        <f>IFERROR(IF(A30="","",IFERROR(INDEX('Daily Forecast'!$O$5:$O$124,MATCH(A30,'Daily Forecast'!$A$5:$A$124,0)),0)),"")</f>
        <v/>
      </c>
      <c r="D30" s="52">
        <f>IFERROR(IF(A30="","",'Assumptions'!$B$6),"")</f>
        <v/>
      </c>
      <c r="E30">
        <f>""</f>
        <v/>
      </c>
    </row>
    <row r="31" hidden="1" outlineLevel="1">
      <c r="A31" s="20">
        <f>IFERROR(IF(A30&lt;$B$6,A30+1,""),"")</f>
        <v/>
      </c>
      <c r="B31" s="51">
        <f>IFERROR(IF(A31="","",IFERROR(INDEX('Daily Forecast'!$Q$5:$Q$124,MATCH(A31,'Daily Forecast'!$A$5:$A$124,0)),0)),"")</f>
        <v/>
      </c>
      <c r="C31" s="52">
        <f>IFERROR(IF(A31="","",IFERROR(INDEX('Daily Forecast'!$O$5:$O$124,MATCH(A31,'Daily Forecast'!$A$5:$A$124,0)),0)),"")</f>
        <v/>
      </c>
      <c r="D31" s="52">
        <f>IFERROR(IF(A31="","",'Assumptions'!$B$6),"")</f>
        <v/>
      </c>
      <c r="E31">
        <f>""</f>
        <v/>
      </c>
    </row>
    <row r="32" hidden="1" outlineLevel="1">
      <c r="A32" s="20">
        <f>IFERROR(IF(A31&lt;$B$6,A31+1,""),"")</f>
        <v/>
      </c>
      <c r="B32" s="51">
        <f>IFERROR(IF(A32="","",IFERROR(INDEX('Daily Forecast'!$Q$5:$Q$124,MATCH(A32,'Daily Forecast'!$A$5:$A$124,0)),0)),"")</f>
        <v/>
      </c>
      <c r="C32" s="52">
        <f>IFERROR(IF(A32="","",IFERROR(INDEX('Daily Forecast'!$O$5:$O$124,MATCH(A32,'Daily Forecast'!$A$5:$A$124,0)),0)),"")</f>
        <v/>
      </c>
      <c r="D32" s="52">
        <f>IFERROR(IF(A32="","",'Assumptions'!$B$6),"")</f>
        <v/>
      </c>
      <c r="E32">
        <f>""</f>
        <v/>
      </c>
    </row>
    <row r="33" hidden="1" outlineLevel="1">
      <c r="A33" s="20">
        <f>IFERROR(IF(A32&lt;$B$6,A32+1,""),"")</f>
        <v/>
      </c>
      <c r="B33" s="51">
        <f>IFERROR(IF(A33="","",IFERROR(INDEX('Daily Forecast'!$Q$5:$Q$124,MATCH(A33,'Daily Forecast'!$A$5:$A$124,0)),0)),"")</f>
        <v/>
      </c>
      <c r="C33" s="52">
        <f>IFERROR(IF(A33="","",IFERROR(INDEX('Daily Forecast'!$O$5:$O$124,MATCH(A33,'Daily Forecast'!$A$5:$A$124,0)),0)),"")</f>
        <v/>
      </c>
      <c r="D33" s="52">
        <f>IFERROR(IF(A33="","",'Assumptions'!$B$6),"")</f>
        <v/>
      </c>
      <c r="E33">
        <f>""</f>
        <v/>
      </c>
    </row>
    <row r="34" hidden="1" outlineLevel="1">
      <c r="A34" s="20">
        <f>IFERROR(IF(A33&lt;$B$6,A33+1,""),"")</f>
        <v/>
      </c>
      <c r="B34" s="51">
        <f>IFERROR(IF(A34="","",IFERROR(INDEX('Daily Forecast'!$Q$5:$Q$124,MATCH(A34,'Daily Forecast'!$A$5:$A$124,0)),0)),"")</f>
        <v/>
      </c>
      <c r="C34" s="52">
        <f>IFERROR(IF(A34="","",IFERROR(INDEX('Daily Forecast'!$O$5:$O$124,MATCH(A34,'Daily Forecast'!$A$5:$A$124,0)),0)),"")</f>
        <v/>
      </c>
      <c r="D34" s="52">
        <f>IFERROR(IF(A34="","",'Assumptions'!$B$6),"")</f>
        <v/>
      </c>
      <c r="E34">
        <f>""</f>
        <v/>
      </c>
    </row>
    <row r="35" hidden="1" outlineLevel="1">
      <c r="A35" s="20">
        <f>IFERROR(IF(A34&lt;$B$6,A34+1,""),"")</f>
        <v/>
      </c>
      <c r="B35" s="51">
        <f>IFERROR(IF(A35="","",IFERROR(INDEX('Daily Forecast'!$Q$5:$Q$124,MATCH(A35,'Daily Forecast'!$A$5:$A$124,0)),0)),"")</f>
        <v/>
      </c>
      <c r="C35" s="52">
        <f>IFERROR(IF(A35="","",IFERROR(INDEX('Daily Forecast'!$O$5:$O$124,MATCH(A35,'Daily Forecast'!$A$5:$A$124,0)),0)),"")</f>
        <v/>
      </c>
      <c r="D35" s="52">
        <f>IFERROR(IF(A35="","",'Assumptions'!$B$6),"")</f>
        <v/>
      </c>
      <c r="E35">
        <f>""</f>
        <v/>
      </c>
    </row>
    <row r="36" hidden="1" outlineLevel="1">
      <c r="A36" s="20">
        <f>IFERROR(IF(A35&lt;$B$6,A35+1,""),"")</f>
        <v/>
      </c>
      <c r="B36" s="51">
        <f>IFERROR(IF(A36="","",IFERROR(INDEX('Daily Forecast'!$Q$5:$Q$124,MATCH(A36,'Daily Forecast'!$A$5:$A$124,0)),0)),"")</f>
        <v/>
      </c>
      <c r="C36" s="52">
        <f>IFERROR(IF(A36="","",IFERROR(INDEX('Daily Forecast'!$O$5:$O$124,MATCH(A36,'Daily Forecast'!$A$5:$A$124,0)),0)),"")</f>
        <v/>
      </c>
      <c r="D36" s="52">
        <f>IFERROR(IF(A36="","",'Assumptions'!$B$6),"")</f>
        <v/>
      </c>
      <c r="E36">
        <f>""</f>
        <v/>
      </c>
    </row>
    <row r="37" hidden="1" outlineLevel="1">
      <c r="A37" s="20">
        <f>IFERROR(IF(A36&lt;$B$6,A36+1,""),"")</f>
        <v/>
      </c>
      <c r="B37" s="51">
        <f>IFERROR(IF(A37="","",IFERROR(INDEX('Daily Forecast'!$Q$5:$Q$124,MATCH(A37,'Daily Forecast'!$A$5:$A$124,0)),0)),"")</f>
        <v/>
      </c>
      <c r="C37" s="52">
        <f>IFERROR(IF(A37="","",IFERROR(INDEX('Daily Forecast'!$O$5:$O$124,MATCH(A37,'Daily Forecast'!$A$5:$A$124,0)),0)),"")</f>
        <v/>
      </c>
      <c r="D37" s="52">
        <f>IFERROR(IF(A37="","",'Assumptions'!$B$6),"")</f>
        <v/>
      </c>
      <c r="E37">
        <f>""</f>
        <v/>
      </c>
    </row>
    <row r="38" hidden="1" outlineLevel="1">
      <c r="A38" s="20">
        <f>IFERROR(IF(A37&lt;$B$6,A37+1,""),"")</f>
        <v/>
      </c>
      <c r="B38" s="51">
        <f>IFERROR(IF(A38="","",IFERROR(INDEX('Daily Forecast'!$Q$5:$Q$124,MATCH(A38,'Daily Forecast'!$A$5:$A$124,0)),0)),"")</f>
        <v/>
      </c>
      <c r="C38" s="52">
        <f>IFERROR(IF(A38="","",IFERROR(INDEX('Daily Forecast'!$O$5:$O$124,MATCH(A38,'Daily Forecast'!$A$5:$A$124,0)),0)),"")</f>
        <v/>
      </c>
      <c r="D38" s="52">
        <f>IFERROR(IF(A38="","",'Assumptions'!$B$6),"")</f>
        <v/>
      </c>
      <c r="E38">
        <f>""</f>
        <v/>
      </c>
    </row>
    <row r="39" hidden="1" outlineLevel="1">
      <c r="A39" s="20">
        <f>IFERROR(IF(A38&lt;$B$6,A38+1,""),"")</f>
        <v/>
      </c>
      <c r="B39" s="51">
        <f>IFERROR(IF(A39="","",IFERROR(INDEX('Daily Forecast'!$Q$5:$Q$124,MATCH(A39,'Daily Forecast'!$A$5:$A$124,0)),0)),"")</f>
        <v/>
      </c>
      <c r="C39" s="52">
        <f>IFERROR(IF(A39="","",IFERROR(INDEX('Daily Forecast'!$O$5:$O$124,MATCH(A39,'Daily Forecast'!$A$5:$A$124,0)),0)),"")</f>
        <v/>
      </c>
      <c r="D39" s="52">
        <f>IFERROR(IF(A39="","",'Assumptions'!$B$6),"")</f>
        <v/>
      </c>
      <c r="E39">
        <f>""</f>
        <v/>
      </c>
    </row>
    <row r="40" hidden="1" outlineLevel="1">
      <c r="A40" s="20">
        <f>IFERROR(IF(A39&lt;$B$6,A39+1,""),"")</f>
        <v/>
      </c>
      <c r="B40" s="51">
        <f>IFERROR(IF(A40="","",IFERROR(INDEX('Daily Forecast'!$Q$5:$Q$124,MATCH(A40,'Daily Forecast'!$A$5:$A$124,0)),0)),"")</f>
        <v/>
      </c>
      <c r="C40" s="52">
        <f>IFERROR(IF(A40="","",IFERROR(INDEX('Daily Forecast'!$O$5:$O$124,MATCH(A40,'Daily Forecast'!$A$5:$A$124,0)),0)),"")</f>
        <v/>
      </c>
      <c r="D40" s="52">
        <f>IFERROR(IF(A40="","",'Assumptions'!$B$6),"")</f>
        <v/>
      </c>
      <c r="E40">
        <f>""</f>
        <v/>
      </c>
    </row>
    <row r="41" hidden="1" outlineLevel="1">
      <c r="A41" s="20">
        <f>IFERROR(IF(A40&lt;$B$6,A40+1,""),"")</f>
        <v/>
      </c>
      <c r="B41" s="51">
        <f>IFERROR(IF(A41="","",IFERROR(INDEX('Daily Forecast'!$Q$5:$Q$124,MATCH(A41,'Daily Forecast'!$A$5:$A$124,0)),0)),"")</f>
        <v/>
      </c>
      <c r="C41" s="52">
        <f>IFERROR(IF(A41="","",IFERROR(INDEX('Daily Forecast'!$O$5:$O$124,MATCH(A41,'Daily Forecast'!$A$5:$A$124,0)),0)),"")</f>
        <v/>
      </c>
      <c r="D41" s="52">
        <f>IFERROR(IF(A41="","",'Assumptions'!$B$6),"")</f>
        <v/>
      </c>
      <c r="E41">
        <f>""</f>
        <v/>
      </c>
    </row>
    <row r="42" hidden="1" outlineLevel="1">
      <c r="A42" s="20">
        <f>IFERROR(IF(A41&lt;$B$6,A41+1,""),"")</f>
        <v/>
      </c>
      <c r="B42" s="51">
        <f>IFERROR(IF(A42="","",IFERROR(INDEX('Daily Forecast'!$Q$5:$Q$124,MATCH(A42,'Daily Forecast'!$A$5:$A$124,0)),0)),"")</f>
        <v/>
      </c>
      <c r="C42" s="52">
        <f>IFERROR(IF(A42="","",IFERROR(INDEX('Daily Forecast'!$O$5:$O$124,MATCH(A42,'Daily Forecast'!$A$5:$A$124,0)),0)),"")</f>
        <v/>
      </c>
      <c r="D42" s="52">
        <f>IFERROR(IF(A42="","",'Assumptions'!$B$6),"")</f>
        <v/>
      </c>
      <c r="E42">
        <f>""</f>
        <v/>
      </c>
    </row>
    <row r="43" hidden="1" outlineLevel="1">
      <c r="A43" s="20">
        <f>IFERROR(IF(A42&lt;$B$6,A42+1,""),"")</f>
        <v/>
      </c>
      <c r="B43" s="51">
        <f>IFERROR(IF(A43="","",IFERROR(INDEX('Daily Forecast'!$Q$5:$Q$124,MATCH(A43,'Daily Forecast'!$A$5:$A$124,0)),0)),"")</f>
        <v/>
      </c>
      <c r="C43" s="52">
        <f>IFERROR(IF(A43="","",IFERROR(INDEX('Daily Forecast'!$O$5:$O$124,MATCH(A43,'Daily Forecast'!$A$5:$A$124,0)),0)),"")</f>
        <v/>
      </c>
      <c r="D43" s="52">
        <f>IFERROR(IF(A43="","",'Assumptions'!$B$6),"")</f>
        <v/>
      </c>
      <c r="E43">
        <f>""</f>
        <v/>
      </c>
    </row>
    <row r="44" hidden="1" outlineLevel="1">
      <c r="A44" s="20">
        <f>IFERROR(IF(A43&lt;$B$6,A43+1,""),"")</f>
        <v/>
      </c>
      <c r="B44" s="51">
        <f>IFERROR(IF(A44="","",IFERROR(INDEX('Daily Forecast'!$Q$5:$Q$124,MATCH(A44,'Daily Forecast'!$A$5:$A$124,0)),0)),"")</f>
        <v/>
      </c>
      <c r="C44" s="52">
        <f>IFERROR(IF(A44="","",IFERROR(INDEX('Daily Forecast'!$O$5:$O$124,MATCH(A44,'Daily Forecast'!$A$5:$A$124,0)),0)),"")</f>
        <v/>
      </c>
      <c r="D44" s="52">
        <f>IFERROR(IF(A44="","",'Assumptions'!$B$6),"")</f>
        <v/>
      </c>
      <c r="E44">
        <f>""</f>
        <v/>
      </c>
    </row>
    <row r="45" hidden="1" outlineLevel="1">
      <c r="A45" s="20">
        <f>IFERROR(IF(A44&lt;$B$6,A44+1,""),"")</f>
        <v/>
      </c>
      <c r="B45" s="51">
        <f>IFERROR(IF(A45="","",IFERROR(INDEX('Daily Forecast'!$Q$5:$Q$124,MATCH(A45,'Daily Forecast'!$A$5:$A$124,0)),0)),"")</f>
        <v/>
      </c>
      <c r="C45" s="52">
        <f>IFERROR(IF(A45="","",IFERROR(INDEX('Daily Forecast'!$O$5:$O$124,MATCH(A45,'Daily Forecast'!$A$5:$A$124,0)),0)),"")</f>
        <v/>
      </c>
      <c r="D45" s="52">
        <f>IFERROR(IF(A45="","",'Assumptions'!$B$6),"")</f>
        <v/>
      </c>
      <c r="E45">
        <f>""</f>
        <v/>
      </c>
    </row>
    <row r="46" hidden="1" outlineLevel="1">
      <c r="A46" s="20">
        <f>IFERROR(IF(A45&lt;$B$6,A45+1,""),"")</f>
        <v/>
      </c>
      <c r="B46" s="51">
        <f>IFERROR(IF(A46="","",IFERROR(INDEX('Daily Forecast'!$Q$5:$Q$124,MATCH(A46,'Daily Forecast'!$A$5:$A$124,0)),0)),"")</f>
        <v/>
      </c>
      <c r="C46" s="52">
        <f>IFERROR(IF(A46="","",IFERROR(INDEX('Daily Forecast'!$O$5:$O$124,MATCH(A46,'Daily Forecast'!$A$5:$A$124,0)),0)),"")</f>
        <v/>
      </c>
      <c r="D46" s="52">
        <f>IFERROR(IF(A46="","",'Assumptions'!$B$6),"")</f>
        <v/>
      </c>
      <c r="E46">
        <f>""</f>
        <v/>
      </c>
    </row>
    <row r="47" hidden="1" outlineLevel="1">
      <c r="A47" s="20">
        <f>IFERROR(IF(A46&lt;$B$6,A46+1,""),"")</f>
        <v/>
      </c>
      <c r="B47" s="51">
        <f>IFERROR(IF(A47="","",IFERROR(INDEX('Daily Forecast'!$Q$5:$Q$124,MATCH(A47,'Daily Forecast'!$A$5:$A$124,0)),0)),"")</f>
        <v/>
      </c>
      <c r="C47" s="52">
        <f>IFERROR(IF(A47="","",IFERROR(INDEX('Daily Forecast'!$O$5:$O$124,MATCH(A47,'Daily Forecast'!$A$5:$A$124,0)),0)),"")</f>
        <v/>
      </c>
      <c r="D47" s="52">
        <f>IFERROR(IF(A47="","",'Assumptions'!$B$6),"")</f>
        <v/>
      </c>
      <c r="E47">
        <f>""</f>
        <v/>
      </c>
    </row>
    <row r="48" hidden="1" outlineLevel="1">
      <c r="A48" s="20">
        <f>IFERROR(IF(A47&lt;$B$6,A47+1,""),"")</f>
        <v/>
      </c>
      <c r="B48" s="51">
        <f>IFERROR(IF(A48="","",IFERROR(INDEX('Daily Forecast'!$Q$5:$Q$124,MATCH(A48,'Daily Forecast'!$A$5:$A$124,0)),0)),"")</f>
        <v/>
      </c>
      <c r="C48" s="52">
        <f>IFERROR(IF(A48="","",IFERROR(INDEX('Daily Forecast'!$O$5:$O$124,MATCH(A48,'Daily Forecast'!$A$5:$A$124,0)),0)),"")</f>
        <v/>
      </c>
      <c r="D48" s="52">
        <f>IFERROR(IF(A48="","",'Assumptions'!$B$6),"")</f>
        <v/>
      </c>
      <c r="E48">
        <f>""</f>
        <v/>
      </c>
    </row>
    <row r="49" hidden="1" outlineLevel="1">
      <c r="A49" s="20">
        <f>IFERROR(IF(A48&lt;$B$6,A48+1,""),"")</f>
        <v/>
      </c>
      <c r="B49" s="51">
        <f>IFERROR(IF(A49="","",IFERROR(INDEX('Daily Forecast'!$Q$5:$Q$124,MATCH(A49,'Daily Forecast'!$A$5:$A$124,0)),0)),"")</f>
        <v/>
      </c>
      <c r="C49" s="52">
        <f>IFERROR(IF(A49="","",IFERROR(INDEX('Daily Forecast'!$O$5:$O$124,MATCH(A49,'Daily Forecast'!$A$5:$A$124,0)),0)),"")</f>
        <v/>
      </c>
      <c r="D49" s="52">
        <f>IFERROR(IF(A49="","",'Assumptions'!$B$6),"")</f>
        <v/>
      </c>
      <c r="E49">
        <f>""</f>
        <v/>
      </c>
    </row>
    <row r="50" hidden="1" outlineLevel="1">
      <c r="A50" s="20">
        <f>IFERROR(IF(A49&lt;$B$6,A49+1,""),"")</f>
        <v/>
      </c>
      <c r="B50" s="51">
        <f>IFERROR(IF(A50="","",IFERROR(INDEX('Daily Forecast'!$Q$5:$Q$124,MATCH(A50,'Daily Forecast'!$A$5:$A$124,0)),0)),"")</f>
        <v/>
      </c>
      <c r="C50" s="52">
        <f>IFERROR(IF(A50="","",IFERROR(INDEX('Daily Forecast'!$O$5:$O$124,MATCH(A50,'Daily Forecast'!$A$5:$A$124,0)),0)),"")</f>
        <v/>
      </c>
      <c r="D50" s="52">
        <f>IFERROR(IF(A50="","",'Assumptions'!$B$6),"")</f>
        <v/>
      </c>
      <c r="E50">
        <f>""</f>
        <v/>
      </c>
    </row>
    <row r="51" hidden="1" outlineLevel="1">
      <c r="A51" s="20">
        <f>IFERROR(IF(A50&lt;$B$6,A50+1,""),"")</f>
        <v/>
      </c>
      <c r="B51" s="51">
        <f>IFERROR(IF(A51="","",IFERROR(INDEX('Daily Forecast'!$Q$5:$Q$124,MATCH(A51,'Daily Forecast'!$A$5:$A$124,0)),0)),"")</f>
        <v/>
      </c>
      <c r="C51" s="52">
        <f>IFERROR(IF(A51="","",IFERROR(INDEX('Daily Forecast'!$O$5:$O$124,MATCH(A51,'Daily Forecast'!$A$5:$A$124,0)),0)),"")</f>
        <v/>
      </c>
      <c r="D51" s="52">
        <f>IFERROR(IF(A51="","",'Assumptions'!$B$6),"")</f>
        <v/>
      </c>
      <c r="E51">
        <f>""</f>
        <v/>
      </c>
    </row>
    <row r="52" hidden="1" outlineLevel="1">
      <c r="A52" s="20">
        <f>IFERROR(IF(A51&lt;$B$6,A51+1,""),"")</f>
        <v/>
      </c>
      <c r="B52" s="51">
        <f>IFERROR(IF(A52="","",IFERROR(INDEX('Daily Forecast'!$Q$5:$Q$124,MATCH(A52,'Daily Forecast'!$A$5:$A$124,0)),0)),"")</f>
        <v/>
      </c>
      <c r="C52" s="52">
        <f>IFERROR(IF(A52="","",IFERROR(INDEX('Daily Forecast'!$O$5:$O$124,MATCH(A52,'Daily Forecast'!$A$5:$A$124,0)),0)),"")</f>
        <v/>
      </c>
      <c r="D52" s="52">
        <f>IFERROR(IF(A52="","",'Assumptions'!$B$6),"")</f>
        <v/>
      </c>
      <c r="E52">
        <f>""</f>
        <v/>
      </c>
    </row>
    <row r="53" hidden="1" outlineLevel="1">
      <c r="A53" s="20">
        <f>IFERROR(IF(A52&lt;$B$6,A52+1,""),"")</f>
        <v/>
      </c>
      <c r="B53" s="51">
        <f>IFERROR(IF(A53="","",IFERROR(INDEX('Daily Forecast'!$Q$5:$Q$124,MATCH(A53,'Daily Forecast'!$A$5:$A$124,0)),0)),"")</f>
        <v/>
      </c>
      <c r="C53" s="52">
        <f>IFERROR(IF(A53="","",IFERROR(INDEX('Daily Forecast'!$O$5:$O$124,MATCH(A53,'Daily Forecast'!$A$5:$A$124,0)),0)),"")</f>
        <v/>
      </c>
      <c r="D53" s="52">
        <f>IFERROR(IF(A53="","",'Assumptions'!$B$6),"")</f>
        <v/>
      </c>
      <c r="E53">
        <f>""</f>
        <v/>
      </c>
    </row>
    <row r="54" hidden="1" outlineLevel="1">
      <c r="A54" s="20">
        <f>IFERROR(IF(A53&lt;$B$6,A53+1,""),"")</f>
        <v/>
      </c>
      <c r="B54" s="51">
        <f>IFERROR(IF(A54="","",IFERROR(INDEX('Daily Forecast'!$Q$5:$Q$124,MATCH(A54,'Daily Forecast'!$A$5:$A$124,0)),0)),"")</f>
        <v/>
      </c>
      <c r="C54" s="52">
        <f>IFERROR(IF(A54="","",IFERROR(INDEX('Daily Forecast'!$O$5:$O$124,MATCH(A54,'Daily Forecast'!$A$5:$A$124,0)),0)),"")</f>
        <v/>
      </c>
      <c r="D54" s="52">
        <f>IFERROR(IF(A54="","",'Assumptions'!$B$6),"")</f>
        <v/>
      </c>
      <c r="E54">
        <f>""</f>
        <v/>
      </c>
    </row>
    <row r="55" hidden="1" outlineLevel="1">
      <c r="A55" s="20">
        <f>IFERROR(IF(A54&lt;$B$6,A54+1,""),"")</f>
        <v/>
      </c>
      <c r="B55" s="51">
        <f>IFERROR(IF(A55="","",IFERROR(INDEX('Daily Forecast'!$Q$5:$Q$124,MATCH(A55,'Daily Forecast'!$A$5:$A$124,0)),0)),"")</f>
        <v/>
      </c>
      <c r="C55" s="52">
        <f>IFERROR(IF(A55="","",IFERROR(INDEX('Daily Forecast'!$O$5:$O$124,MATCH(A55,'Daily Forecast'!$A$5:$A$124,0)),0)),"")</f>
        <v/>
      </c>
      <c r="D55" s="52">
        <f>IFERROR(IF(A55="","",'Assumptions'!$B$6),"")</f>
        <v/>
      </c>
      <c r="E55">
        <f>""</f>
        <v/>
      </c>
    </row>
    <row r="56" hidden="1" outlineLevel="1">
      <c r="A56" s="20">
        <f>IFERROR(IF(A55&lt;$B$6,A55+1,""),"")</f>
        <v/>
      </c>
      <c r="B56" s="51">
        <f>IFERROR(IF(A56="","",IFERROR(INDEX('Daily Forecast'!$Q$5:$Q$124,MATCH(A56,'Daily Forecast'!$A$5:$A$124,0)),0)),"")</f>
        <v/>
      </c>
      <c r="C56" s="52">
        <f>IFERROR(IF(A56="","",IFERROR(INDEX('Daily Forecast'!$O$5:$O$124,MATCH(A56,'Daily Forecast'!$A$5:$A$124,0)),0)),"")</f>
        <v/>
      </c>
      <c r="D56" s="52">
        <f>IFERROR(IF(A56="","",'Assumptions'!$B$6),"")</f>
        <v/>
      </c>
      <c r="E56">
        <f>""</f>
        <v/>
      </c>
    </row>
    <row r="57" hidden="1" outlineLevel="1">
      <c r="A57" s="20">
        <f>IFERROR(IF(A56&lt;$B$6,A56+1,""),"")</f>
        <v/>
      </c>
      <c r="B57" s="51">
        <f>IFERROR(IF(A57="","",IFERROR(INDEX('Daily Forecast'!$Q$5:$Q$124,MATCH(A57,'Daily Forecast'!$A$5:$A$124,0)),0)),"")</f>
        <v/>
      </c>
      <c r="C57" s="52">
        <f>IFERROR(IF(A57="","",IFERROR(INDEX('Daily Forecast'!$O$5:$O$124,MATCH(A57,'Daily Forecast'!$A$5:$A$124,0)),0)),"")</f>
        <v/>
      </c>
      <c r="D57" s="52">
        <f>IFERROR(IF(A57="","",'Assumptions'!$B$6),"")</f>
        <v/>
      </c>
      <c r="E57">
        <f>""</f>
        <v/>
      </c>
    </row>
    <row r="58" hidden="1" outlineLevel="1">
      <c r="A58" s="20">
        <f>IFERROR(IF(A57&lt;$B$6,A57+1,""),"")</f>
        <v/>
      </c>
      <c r="B58" s="51">
        <f>IFERROR(IF(A58="","",IFERROR(INDEX('Daily Forecast'!$Q$5:$Q$124,MATCH(A58,'Daily Forecast'!$A$5:$A$124,0)),0)),"")</f>
        <v/>
      </c>
      <c r="C58" s="52">
        <f>IFERROR(IF(A58="","",IFERROR(INDEX('Daily Forecast'!$O$5:$O$124,MATCH(A58,'Daily Forecast'!$A$5:$A$124,0)),0)),"")</f>
        <v/>
      </c>
      <c r="D58" s="52">
        <f>IFERROR(IF(A58="","",'Assumptions'!$B$6),"")</f>
        <v/>
      </c>
      <c r="E58">
        <f>""</f>
        <v/>
      </c>
    </row>
    <row r="59" hidden="1" outlineLevel="1">
      <c r="A59" s="20">
        <f>IFERROR(IF(A58&lt;$B$6,A58+1,""),"")</f>
        <v/>
      </c>
      <c r="B59" s="51">
        <f>IFERROR(IF(A59="","",IFERROR(INDEX('Daily Forecast'!$Q$5:$Q$124,MATCH(A59,'Daily Forecast'!$A$5:$A$124,0)),0)),"")</f>
        <v/>
      </c>
      <c r="C59" s="52">
        <f>IFERROR(IF(A59="","",IFERROR(INDEX('Daily Forecast'!$O$5:$O$124,MATCH(A59,'Daily Forecast'!$A$5:$A$124,0)),0)),"")</f>
        <v/>
      </c>
      <c r="D59" s="52">
        <f>IFERROR(IF(A59="","",'Assumptions'!$B$6),"")</f>
        <v/>
      </c>
      <c r="E59">
        <f>""</f>
        <v/>
      </c>
    </row>
    <row r="60">
      <c r="A60">
        <f>""</f>
        <v/>
      </c>
      <c r="B60">
        <f>""</f>
        <v/>
      </c>
      <c r="C60">
        <f>""</f>
        <v/>
      </c>
      <c r="D60">
        <f>""</f>
        <v/>
      </c>
      <c r="E60">
        <f>""</f>
        <v/>
      </c>
    </row>
    <row r="61">
      <c r="A61">
        <f>""</f>
        <v/>
      </c>
      <c r="B61">
        <f>""</f>
        <v/>
      </c>
      <c r="C61">
        <f>""</f>
        <v/>
      </c>
      <c r="D61">
        <f>""</f>
        <v/>
      </c>
      <c r="E61">
        <f>""</f>
        <v/>
      </c>
    </row>
    <row r="62">
      <c r="A62">
        <f>""</f>
        <v/>
      </c>
      <c r="B62">
        <f>""</f>
        <v/>
      </c>
      <c r="C62">
        <f>""</f>
        <v/>
      </c>
      <c r="D62">
        <f>""</f>
        <v/>
      </c>
      <c r="E62">
        <f>""</f>
        <v/>
      </c>
    </row>
    <row r="63">
      <c r="A63">
        <f>""</f>
        <v/>
      </c>
      <c r="B63">
        <f>""</f>
        <v/>
      </c>
      <c r="C63">
        <f>""</f>
        <v/>
      </c>
      <c r="D63">
        <f>""</f>
        <v/>
      </c>
      <c r="E63">
        <f>""</f>
        <v/>
      </c>
    </row>
    <row r="64">
      <c r="A64">
        <f>""</f>
        <v/>
      </c>
      <c r="B64">
        <f>""</f>
        <v/>
      </c>
      <c r="C64">
        <f>""</f>
        <v/>
      </c>
      <c r="D64">
        <f>""</f>
        <v/>
      </c>
      <c r="E64">
        <f>""</f>
        <v/>
      </c>
    </row>
    <row r="65">
      <c r="A65">
        <f>""</f>
        <v/>
      </c>
      <c r="B65">
        <f>""</f>
        <v/>
      </c>
      <c r="C65">
        <f>""</f>
        <v/>
      </c>
      <c r="D65">
        <f>""</f>
        <v/>
      </c>
      <c r="E65">
        <f>""</f>
        <v/>
      </c>
    </row>
    <row r="66">
      <c r="A66">
        <f>""</f>
        <v/>
      </c>
      <c r="B66">
        <f>""</f>
        <v/>
      </c>
      <c r="C66">
        <f>""</f>
        <v/>
      </c>
      <c r="D66">
        <f>""</f>
        <v/>
      </c>
      <c r="E66">
        <f>""</f>
        <v/>
      </c>
    </row>
    <row r="67">
      <c r="A67">
        <f>""</f>
        <v/>
      </c>
      <c r="B67">
        <f>""</f>
        <v/>
      </c>
      <c r="C67">
        <f>""</f>
        <v/>
      </c>
      <c r="D67">
        <f>""</f>
        <v/>
      </c>
      <c r="E67">
        <f>""</f>
        <v/>
      </c>
    </row>
    <row r="68">
      <c r="A68">
        <f>""</f>
        <v/>
      </c>
      <c r="B68">
        <f>""</f>
        <v/>
      </c>
      <c r="C68">
        <f>""</f>
        <v/>
      </c>
      <c r="D68">
        <f>""</f>
        <v/>
      </c>
      <c r="E68">
        <f>""</f>
        <v/>
      </c>
    </row>
    <row r="69">
      <c r="A69">
        <f>""</f>
        <v/>
      </c>
      <c r="B69">
        <f>""</f>
        <v/>
      </c>
      <c r="C69">
        <f>""</f>
        <v/>
      </c>
      <c r="D69">
        <f>""</f>
        <v/>
      </c>
      <c r="E69">
        <f>""</f>
        <v/>
      </c>
    </row>
    <row r="70">
      <c r="A70">
        <f>""</f>
        <v/>
      </c>
      <c r="B70">
        <f>""</f>
        <v/>
      </c>
      <c r="C70">
        <f>""</f>
        <v/>
      </c>
      <c r="D70">
        <f>""</f>
        <v/>
      </c>
      <c r="E70">
        <f>""</f>
        <v/>
      </c>
    </row>
    <row r="71">
      <c r="A71">
        <f>""</f>
        <v/>
      </c>
      <c r="B71">
        <f>""</f>
        <v/>
      </c>
      <c r="C71">
        <f>""</f>
        <v/>
      </c>
      <c r="D71">
        <f>""</f>
        <v/>
      </c>
      <c r="E71">
        <f>""</f>
        <v/>
      </c>
    </row>
    <row r="72">
      <c r="A72">
        <f>""</f>
        <v/>
      </c>
      <c r="B72">
        <f>""</f>
        <v/>
      </c>
      <c r="C72">
        <f>""</f>
        <v/>
      </c>
      <c r="D72">
        <f>""</f>
        <v/>
      </c>
      <c r="E72">
        <f>""</f>
        <v/>
      </c>
    </row>
    <row r="73">
      <c r="A73">
        <f>""</f>
        <v/>
      </c>
      <c r="B73">
        <f>""</f>
        <v/>
      </c>
      <c r="C73">
        <f>""</f>
        <v/>
      </c>
      <c r="D73">
        <f>""</f>
        <v/>
      </c>
      <c r="E73">
        <f>""</f>
        <v/>
      </c>
    </row>
    <row r="74">
      <c r="A74">
        <f>""</f>
        <v/>
      </c>
      <c r="B74">
        <f>""</f>
        <v/>
      </c>
      <c r="C74">
        <f>""</f>
        <v/>
      </c>
      <c r="D74">
        <f>""</f>
        <v/>
      </c>
      <c r="E74">
        <f>""</f>
        <v/>
      </c>
    </row>
    <row r="75">
      <c r="A75">
        <f>""</f>
        <v/>
      </c>
      <c r="B75">
        <f>""</f>
        <v/>
      </c>
      <c r="C75">
        <f>""</f>
        <v/>
      </c>
      <c r="D75">
        <f>""</f>
        <v/>
      </c>
      <c r="E75">
        <f>""</f>
        <v/>
      </c>
    </row>
    <row r="76">
      <c r="A76">
        <f>""</f>
        <v/>
      </c>
      <c r="B76">
        <f>""</f>
        <v/>
      </c>
      <c r="C76">
        <f>""</f>
        <v/>
      </c>
      <c r="D76">
        <f>""</f>
        <v/>
      </c>
      <c r="E76">
        <f>""</f>
        <v/>
      </c>
    </row>
    <row r="77">
      <c r="A77">
        <f>""</f>
        <v/>
      </c>
      <c r="B77">
        <f>""</f>
        <v/>
      </c>
      <c r="C77">
        <f>""</f>
        <v/>
      </c>
      <c r="D77">
        <f>""</f>
        <v/>
      </c>
      <c r="E77">
        <f>""</f>
        <v/>
      </c>
    </row>
    <row r="78">
      <c r="A78">
        <f>""</f>
        <v/>
      </c>
      <c r="B78">
        <f>""</f>
        <v/>
      </c>
      <c r="C78">
        <f>""</f>
        <v/>
      </c>
      <c r="D78">
        <f>""</f>
        <v/>
      </c>
      <c r="E78">
        <f>""</f>
        <v/>
      </c>
    </row>
    <row r="79">
      <c r="A79">
        <f>""</f>
        <v/>
      </c>
      <c r="B79">
        <f>""</f>
        <v/>
      </c>
      <c r="C79">
        <f>""</f>
        <v/>
      </c>
      <c r="D79">
        <f>""</f>
        <v/>
      </c>
      <c r="E79">
        <f>""</f>
        <v/>
      </c>
    </row>
    <row r="80">
      <c r="A80">
        <f>""</f>
        <v/>
      </c>
      <c r="B80">
        <f>""</f>
        <v/>
      </c>
      <c r="C80">
        <f>""</f>
        <v/>
      </c>
      <c r="D80">
        <f>""</f>
        <v/>
      </c>
      <c r="E80">
        <f>""</f>
        <v/>
      </c>
    </row>
    <row r="81">
      <c r="A81">
        <f>""</f>
        <v/>
      </c>
      <c r="B81">
        <f>""</f>
        <v/>
      </c>
      <c r="C81">
        <f>""</f>
        <v/>
      </c>
      <c r="D81">
        <f>""</f>
        <v/>
      </c>
      <c r="E81">
        <f>""</f>
        <v/>
      </c>
    </row>
    <row r="82">
      <c r="A82">
        <f>""</f>
        <v/>
      </c>
      <c r="B82">
        <f>""</f>
        <v/>
      </c>
      <c r="C82">
        <f>""</f>
        <v/>
      </c>
      <c r="D82">
        <f>""</f>
        <v/>
      </c>
      <c r="E82">
        <f>""</f>
        <v/>
      </c>
    </row>
    <row r="83">
      <c r="A83">
        <f>""</f>
        <v/>
      </c>
      <c r="B83">
        <f>""</f>
        <v/>
      </c>
      <c r="C83">
        <f>""</f>
        <v/>
      </c>
      <c r="D83">
        <f>""</f>
        <v/>
      </c>
      <c r="E83">
        <f>""</f>
        <v/>
      </c>
    </row>
    <row r="84">
      <c r="A84">
        <f>""</f>
        <v/>
      </c>
      <c r="B84">
        <f>""</f>
        <v/>
      </c>
      <c r="C84">
        <f>""</f>
        <v/>
      </c>
      <c r="D84">
        <f>""</f>
        <v/>
      </c>
      <c r="E84">
        <f>""</f>
        <v/>
      </c>
    </row>
    <row r="85">
      <c r="A85">
        <f>""</f>
        <v/>
      </c>
      <c r="B85">
        <f>""</f>
        <v/>
      </c>
      <c r="C85">
        <f>""</f>
        <v/>
      </c>
      <c r="D85">
        <f>""</f>
        <v/>
      </c>
      <c r="E85">
        <f>""</f>
        <v/>
      </c>
    </row>
    <row r="86">
      <c r="A86">
        <f>""</f>
        <v/>
      </c>
      <c r="B86">
        <f>""</f>
        <v/>
      </c>
      <c r="C86">
        <f>""</f>
        <v/>
      </c>
      <c r="D86">
        <f>""</f>
        <v/>
      </c>
      <c r="E86">
        <f>""</f>
        <v/>
      </c>
    </row>
    <row r="87">
      <c r="A87">
        <f>""</f>
        <v/>
      </c>
      <c r="B87">
        <f>""</f>
        <v/>
      </c>
      <c r="C87">
        <f>""</f>
        <v/>
      </c>
      <c r="D87">
        <f>""</f>
        <v/>
      </c>
      <c r="E87">
        <f>""</f>
        <v/>
      </c>
    </row>
    <row r="88">
      <c r="A88">
        <f>""</f>
        <v/>
      </c>
      <c r="B88">
        <f>""</f>
        <v/>
      </c>
      <c r="C88">
        <f>""</f>
        <v/>
      </c>
      <c r="D88">
        <f>""</f>
        <v/>
      </c>
      <c r="E88">
        <f>""</f>
        <v/>
      </c>
    </row>
    <row r="89">
      <c r="A89">
        <f>""</f>
        <v/>
      </c>
      <c r="B89">
        <f>""</f>
        <v/>
      </c>
      <c r="C89">
        <f>""</f>
        <v/>
      </c>
      <c r="D89">
        <f>""</f>
        <v/>
      </c>
      <c r="E89">
        <f>""</f>
        <v/>
      </c>
    </row>
    <row r="90">
      <c r="A90">
        <f>""</f>
        <v/>
      </c>
      <c r="B90">
        <f>""</f>
        <v/>
      </c>
      <c r="C90">
        <f>""</f>
        <v/>
      </c>
      <c r="D90">
        <f>""</f>
        <v/>
      </c>
      <c r="E90">
        <f>""</f>
        <v/>
      </c>
    </row>
    <row r="91">
      <c r="A91">
        <f>""</f>
        <v/>
      </c>
      <c r="B91">
        <f>""</f>
        <v/>
      </c>
      <c r="C91">
        <f>""</f>
        <v/>
      </c>
      <c r="D91">
        <f>""</f>
        <v/>
      </c>
      <c r="E91">
        <f>""</f>
        <v/>
      </c>
    </row>
    <row r="92">
      <c r="A92">
        <f>""</f>
        <v/>
      </c>
      <c r="B92">
        <f>""</f>
        <v/>
      </c>
      <c r="C92">
        <f>""</f>
        <v/>
      </c>
      <c r="D92">
        <f>""</f>
        <v/>
      </c>
      <c r="E92">
        <f>""</f>
        <v/>
      </c>
    </row>
    <row r="93">
      <c r="A93">
        <f>""</f>
        <v/>
      </c>
      <c r="B93">
        <f>""</f>
        <v/>
      </c>
      <c r="C93">
        <f>""</f>
        <v/>
      </c>
      <c r="D93">
        <f>""</f>
        <v/>
      </c>
      <c r="E93">
        <f>""</f>
        <v/>
      </c>
    </row>
    <row r="94">
      <c r="A94">
        <f>""</f>
        <v/>
      </c>
      <c r="B94">
        <f>""</f>
        <v/>
      </c>
      <c r="C94">
        <f>""</f>
        <v/>
      </c>
      <c r="D94">
        <f>""</f>
        <v/>
      </c>
      <c r="E94">
        <f>""</f>
        <v/>
      </c>
    </row>
    <row r="95">
      <c r="A95">
        <f>""</f>
        <v/>
      </c>
      <c r="B95">
        <f>""</f>
        <v/>
      </c>
      <c r="C95">
        <f>""</f>
        <v/>
      </c>
      <c r="D95">
        <f>""</f>
        <v/>
      </c>
      <c r="E95">
        <f>""</f>
        <v/>
      </c>
    </row>
    <row r="96">
      <c r="A96">
        <f>""</f>
        <v/>
      </c>
      <c r="B96">
        <f>""</f>
        <v/>
      </c>
      <c r="C96">
        <f>""</f>
        <v/>
      </c>
      <c r="D96">
        <f>""</f>
        <v/>
      </c>
      <c r="E96">
        <f>""</f>
        <v/>
      </c>
    </row>
    <row r="97">
      <c r="A97">
        <f>""</f>
        <v/>
      </c>
      <c r="B97">
        <f>""</f>
        <v/>
      </c>
      <c r="C97">
        <f>""</f>
        <v/>
      </c>
      <c r="D97">
        <f>""</f>
        <v/>
      </c>
      <c r="E97">
        <f>""</f>
        <v/>
      </c>
    </row>
    <row r="98">
      <c r="A98">
        <f>""</f>
        <v/>
      </c>
      <c r="B98">
        <f>""</f>
        <v/>
      </c>
      <c r="C98">
        <f>""</f>
        <v/>
      </c>
      <c r="D98">
        <f>""</f>
        <v/>
      </c>
      <c r="E98">
        <f>""</f>
        <v/>
      </c>
    </row>
    <row r="99">
      <c r="A99">
        <f>""</f>
        <v/>
      </c>
      <c r="B99">
        <f>""</f>
        <v/>
      </c>
      <c r="C99">
        <f>""</f>
        <v/>
      </c>
      <c r="D99">
        <f>""</f>
        <v/>
      </c>
      <c r="E99">
        <f>""</f>
        <v/>
      </c>
    </row>
    <row r="100">
      <c r="A100">
        <f>""</f>
        <v/>
      </c>
      <c r="B100">
        <f>""</f>
        <v/>
      </c>
      <c r="C100">
        <f>""</f>
        <v/>
      </c>
      <c r="D100">
        <f>""</f>
        <v/>
      </c>
      <c r="E100">
        <f>""</f>
        <v/>
      </c>
    </row>
    <row r="101">
      <c r="A101">
        <f>""</f>
        <v/>
      </c>
      <c r="B101">
        <f>""</f>
        <v/>
      </c>
      <c r="C101">
        <f>""</f>
        <v/>
      </c>
      <c r="D101">
        <f>""</f>
        <v/>
      </c>
      <c r="E101">
        <f>""</f>
        <v/>
      </c>
    </row>
  </sheetData>
  <autoFilter ref="A28:D59"/>
  <mergeCells count="1">
    <mergeCell ref="A1:H1"/>
  </mergeCells>
  <conditionalFormatting sqref="E5">
    <cfRule type="expression" priority="1" dxfId="0" stopIfTrue="1">
      <formula>$E$5&lt;&gt;"OK"</formula>
    </cfRule>
  </conditionalFormatting>
  <conditionalFormatting sqref="B25">
    <cfRule type="cellIs" priority="2" operator="equal" dxfId="1">
      <formula>0</formula>
    </cfRule>
    <cfRule type="cellIs" priority="3" operator="between" dxfId="2">
      <formula>1</formula>
      <formula>3</formula>
    </cfRule>
    <cfRule type="cellIs" priority="4" operator="greaterThan" dxfId="3">
      <formula>3</formula>
    </cfRule>
  </conditionalFormatting>
  <conditionalFormatting sqref="E25">
    <cfRule type="cellIs" priority="5" operator="equal" dxfId="1">
      <formula>0</formula>
    </cfRule>
    <cfRule type="cellIs" priority="6" operator="between" dxfId="2">
      <formula>1</formula>
      <formula>3</formula>
    </cfRule>
    <cfRule type="cellIs" priority="7" operator="greaterThan" dxfId="3">
      <formula>3</formula>
    </cfRule>
  </conditionalFormatting>
  <conditionalFormatting sqref="H25">
    <cfRule type="cellIs" priority="8" operator="equal" dxfId="1">
      <formula>0</formula>
    </cfRule>
    <cfRule type="cellIs" priority="9" operator="between" dxfId="2">
      <formula>1</formula>
      <formula>3</formula>
    </cfRule>
    <cfRule type="cellIs" priority="10" operator="greaterThan" dxfId="3">
      <formula>3</formula>
    </cfRule>
  </conditionalFormatting>
  <dataValidations count="1">
    <dataValidation sqref="B5:B6" showDropDown="0" showInputMessage="1" showErrorMessage="1" allowBlank="0" errorTitle="Invalid reporting date" error="Enter a date from 1/1/2026 through 12/31/2026." promptTitle="Dashboard reporting dates" prompt="Enter a 2026 date. Dashboard metrics and charts use this reporting range." type="date" errorStyle="stop" operator="between">
      <formula1>2026-01-01</formula1>
      <formula2>2026-12-31</formula2>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124"/>
  <sheetViews>
    <sheetView showGridLines="0" zoomScale="70" zoomScaleNormal="70" workbookViewId="0">
      <pane ySplit="4" topLeftCell="A5" activePane="bottomLeft" state="frozen"/>
      <selection pane="bottomLeft" activeCell="A1" sqref="A1"/>
    </sheetView>
  </sheetViews>
  <sheetFormatPr baseColWidth="8" defaultRowHeight="15"/>
  <cols>
    <col width="13" customWidth="1" min="1" max="1"/>
    <col width="8" customWidth="1" min="2" max="2"/>
    <col width="34" customWidth="1" min="3" max="3"/>
    <col width="13" customWidth="1" min="4" max="4"/>
    <col width="15" customWidth="1" min="5" max="5"/>
    <col width="13" customWidth="1" min="6" max="6"/>
    <col width="16" customWidth="1" min="7" max="7"/>
    <col width="18" customWidth="1" min="8" max="8"/>
    <col width="17" customWidth="1" min="9" max="9"/>
    <col width="17" customWidth="1" min="10" max="10"/>
    <col width="19" customWidth="1" min="11" max="11"/>
    <col width="18" customWidth="1" min="12" max="12"/>
    <col width="17" customWidth="1" min="13" max="13"/>
    <col width="18" customWidth="1" min="14" max="14"/>
    <col width="16" customWidth="1" min="15" max="15"/>
    <col width="15" customWidth="1" min="16" max="16"/>
    <col width="19" customWidth="1" min="17" max="17"/>
    <col width="16" customWidth="1" min="18" max="18"/>
    <col width="16" customWidth="1" min="19" max="19"/>
    <col width="18" customWidth="1" min="20" max="20"/>
    <col width="16" customWidth="1" min="21" max="21"/>
    <col width="12" customWidth="1" min="22" max="22"/>
  </cols>
  <sheetData>
    <row r="1" ht="30" customHeight="1">
      <c r="A1" s="1" t="inlineStr">
        <is>
          <t>Daily Room Revenue Forecast</t>
        </is>
      </c>
    </row>
    <row r="2" ht="30" customHeight="1">
      <c r="A2" s="23" t="inlineStr">
        <is>
          <t>Enter or paste daily inputs in the yellow cells. Blue cells contain formulas. Room revenue excludes taxes and ancillary revenue.</t>
        </is>
      </c>
    </row>
    <row r="3" ht="28" customHeight="1">
      <c r="A3" s="24" t="inlineStr">
        <is>
          <t>Enter one row per stay date. Use override fields only when management has approved a different rooms-sold or ADR forecast.</t>
        </is>
      </c>
    </row>
    <row r="4" ht="38" customHeight="1">
      <c r="A4" s="25" t="inlineStr">
        <is>
          <t>Forecast Date</t>
        </is>
      </c>
      <c r="B4" s="25" t="inlineStr">
        <is>
          <t>Day</t>
        </is>
      </c>
      <c r="C4" s="25" t="inlineStr">
        <is>
          <t>Demand Driver / Notes</t>
        </is>
      </c>
      <c r="D4" s="25" t="inlineStr">
        <is>
          <t>Physical Rooms</t>
        </is>
      </c>
      <c r="E4" s="25" t="inlineStr">
        <is>
          <t>Out of Order Rooms</t>
        </is>
      </c>
      <c r="F4" s="25" t="inlineStr">
        <is>
          <t>Sellable Rooms</t>
        </is>
      </c>
      <c r="G4" s="25" t="inlineStr">
        <is>
          <t>On-the-Books Rooms</t>
        </is>
      </c>
      <c r="H4" s="25" t="inlineStr">
        <is>
          <t>On-the-Books Revenue</t>
        </is>
      </c>
      <c r="I4" s="25" t="inlineStr">
        <is>
          <t>Expected Pickup Rooms</t>
        </is>
      </c>
      <c r="J4" s="25" t="inlineStr">
        <is>
          <t>Expected Pickup ADR</t>
        </is>
      </c>
      <c r="K4" s="25" t="inlineStr">
        <is>
          <t>Override Forecast Rooms</t>
        </is>
      </c>
      <c r="L4" s="25" t="inlineStr">
        <is>
          <t>Override Forecast ADR</t>
        </is>
      </c>
      <c r="M4" s="25" t="inlineStr">
        <is>
          <t>Base Forecast Rooms</t>
        </is>
      </c>
      <c r="N4" s="25" t="inlineStr">
        <is>
          <t>Forecast Rooms Sold</t>
        </is>
      </c>
      <c r="O4" s="25" t="inlineStr">
        <is>
          <t>Forecast Occupancy</t>
        </is>
      </c>
      <c r="P4" s="25" t="inlineStr">
        <is>
          <t>Forecast ADR</t>
        </is>
      </c>
      <c r="Q4" s="25" t="inlineStr">
        <is>
          <t>Forecast Room Revenue</t>
        </is>
      </c>
      <c r="R4" s="25" t="inlineStr">
        <is>
          <t>Forecast RevPAR</t>
        </is>
      </c>
      <c r="S4" s="25" t="inlineStr">
        <is>
          <t>Actual Rooms Sold</t>
        </is>
      </c>
      <c r="T4" s="25" t="inlineStr">
        <is>
          <t>Actual Room Revenue</t>
        </is>
      </c>
      <c r="U4" s="25" t="inlineStr">
        <is>
          <t>Revenue Variance</t>
        </is>
      </c>
      <c r="V4" s="25" t="inlineStr">
        <is>
          <t>Status</t>
        </is>
      </c>
    </row>
    <row r="5">
      <c r="A5" s="26" t="n">
        <v>46204</v>
      </c>
      <c r="B5" s="27">
        <f>IFERROR(IF(A5="","",TEXT(A5,"ddd")),"")</f>
        <v/>
      </c>
      <c r="C5" s="28" t="inlineStr">
        <is>
          <t>Summer weekday demand</t>
        </is>
      </c>
      <c r="D5" s="29" t="n">
        <v>120</v>
      </c>
      <c r="E5" s="29" t="n">
        <v>3</v>
      </c>
      <c r="F5" s="30">
        <f>IFERROR(IF(A5="","",MAX(0,D5-E5)),"")</f>
        <v/>
      </c>
      <c r="G5" s="29" t="n">
        <v>68</v>
      </c>
      <c r="H5" s="53" t="n">
        <v>12512</v>
      </c>
      <c r="I5" s="29" t="n">
        <v>14</v>
      </c>
      <c r="J5" s="53" t="n">
        <v>194</v>
      </c>
      <c r="K5" s="32" t="n"/>
      <c r="L5" s="54" t="n"/>
      <c r="M5" s="30">
        <f>IFERROR(IF(A5="","",MIN(F5,MAX(0,G5+I5))),"")</f>
        <v/>
      </c>
      <c r="N5" s="30">
        <f>IFERROR(IF(A5="","",MIN(F5,MAX(0,IF(K5&lt;&gt;"",K5,M5)))),"")</f>
        <v/>
      </c>
      <c r="O5" s="55">
        <f>IFERROR(IF(A5="","",IFERROR(N5/F5,0)),"")</f>
        <v/>
      </c>
      <c r="P5" s="56">
        <f>IFERROR(IF(A5="","",IF(L5&lt;&gt;"",L5,IFERROR((H5+(I5*J5))/(G5+I5),0))),"")</f>
        <v/>
      </c>
      <c r="Q5" s="56">
        <f>IFERROR(IF(A5="","",N5*P5),"")</f>
        <v/>
      </c>
      <c r="R5" s="56">
        <f>IFERROR(IF(A5="","",IFERROR(Q5/F5,0)),"")</f>
        <v/>
      </c>
      <c r="S5" s="36" t="n"/>
      <c r="T5" s="57" t="n"/>
      <c r="U5" s="56">
        <f>IFERROR(IF(OR(A5="",T5=""),"",T5-Q5),"")</f>
        <v/>
      </c>
      <c r="V5" s="27">
        <f>IFERROR(IF(A5="","",IF(AND(A5&lt;=TODAY(),S5&lt;&gt;"",T5&lt;&gt;""),"Actual",IF(A5&lt;TODAY(),"Past Due","Forecast"))),"")</f>
        <v/>
      </c>
    </row>
    <row r="6">
      <c r="A6" s="26" t="n">
        <v>46205</v>
      </c>
      <c r="B6" s="38">
        <f>IFERROR(IF(A6="","",TEXT(A6,"ddd")),"")</f>
        <v/>
      </c>
      <c r="C6" s="28" t="inlineStr">
        <is>
          <t>Regional youth tournament arrivals</t>
        </is>
      </c>
      <c r="D6" s="29" t="n">
        <v>120</v>
      </c>
      <c r="E6" s="29" t="n">
        <v>3</v>
      </c>
      <c r="F6" s="39">
        <f>IFERROR(IF(A6="","",MAX(0,D6-E6)),"")</f>
        <v/>
      </c>
      <c r="G6" s="29" t="n">
        <v>79</v>
      </c>
      <c r="H6" s="53" t="n">
        <v>15405</v>
      </c>
      <c r="I6" s="29" t="n">
        <v>18</v>
      </c>
      <c r="J6" s="53" t="n">
        <v>205</v>
      </c>
      <c r="K6" s="32" t="n"/>
      <c r="L6" s="54" t="n"/>
      <c r="M6" s="39">
        <f>IFERROR(IF(A6="","",MIN(F6,MAX(0,G6+I6))),"")</f>
        <v/>
      </c>
      <c r="N6" s="39">
        <f>IFERROR(IF(A6="","",MIN(F6,MAX(0,IF(K6&lt;&gt;"",K6,M6)))),"")</f>
        <v/>
      </c>
      <c r="O6" s="58">
        <f>IFERROR(IF(A6="","",IFERROR(N6/F6,0)),"")</f>
        <v/>
      </c>
      <c r="P6" s="59">
        <f>IFERROR(IF(A6="","",IF(L6&lt;&gt;"",L6,IFERROR((H6+(I6*J6))/(G6+I6),0))),"")</f>
        <v/>
      </c>
      <c r="Q6" s="59">
        <f>IFERROR(IF(A6="","",N6*P6),"")</f>
        <v/>
      </c>
      <c r="R6" s="59">
        <f>IFERROR(IF(A6="","",IFERROR(Q6/F6,0)),"")</f>
        <v/>
      </c>
      <c r="S6" s="36" t="n"/>
      <c r="T6" s="57" t="n"/>
      <c r="U6" s="59">
        <f>IFERROR(IF(OR(A6="",T6=""),"",T6-Q6),"")</f>
        <v/>
      </c>
      <c r="V6" s="38">
        <f>IFERROR(IF(A6="","",IF(AND(A6&lt;=TODAY(),S6&lt;&gt;"",T6&lt;&gt;""),"Actual",IF(A6&lt;TODAY(),"Past Due","Forecast"))),"")</f>
        <v/>
      </c>
    </row>
    <row r="7">
      <c r="A7" s="26" t="n">
        <v>46206</v>
      </c>
      <c r="B7" s="27">
        <f>IFERROR(IF(A7="","",TEXT(A7,"ddd")),"")</f>
        <v/>
      </c>
      <c r="C7" s="28" t="inlineStr">
        <is>
          <t>Independence Day weekend</t>
        </is>
      </c>
      <c r="D7" s="29" t="n">
        <v>120</v>
      </c>
      <c r="E7" s="29" t="n">
        <v>2</v>
      </c>
      <c r="F7" s="30">
        <f>IFERROR(IF(A7="","",MAX(0,D7-E7)),"")</f>
        <v/>
      </c>
      <c r="G7" s="29" t="n">
        <v>101</v>
      </c>
      <c r="H7" s="53" t="n">
        <v>21614</v>
      </c>
      <c r="I7" s="29" t="n">
        <v>12</v>
      </c>
      <c r="J7" s="53" t="n">
        <v>229</v>
      </c>
      <c r="K7" s="32" t="n">
        <v>116</v>
      </c>
      <c r="L7" s="54" t="n">
        <v>218</v>
      </c>
      <c r="M7" s="30">
        <f>IFERROR(IF(A7="","",MIN(F7,MAX(0,G7+I7))),"")</f>
        <v/>
      </c>
      <c r="N7" s="30">
        <f>IFERROR(IF(A7="","",MIN(F7,MAX(0,IF(K7&lt;&gt;"",K7,M7)))),"")</f>
        <v/>
      </c>
      <c r="O7" s="55">
        <f>IFERROR(IF(A7="","",IFERROR(N7/F7,0)),"")</f>
        <v/>
      </c>
      <c r="P7" s="56">
        <f>IFERROR(IF(A7="","",IF(L7&lt;&gt;"",L7,IFERROR((H7+(I7*J7))/(G7+I7),0))),"")</f>
        <v/>
      </c>
      <c r="Q7" s="56">
        <f>IFERROR(IF(A7="","",N7*P7),"")</f>
        <v/>
      </c>
      <c r="R7" s="56">
        <f>IFERROR(IF(A7="","",IFERROR(Q7/F7,0)),"")</f>
        <v/>
      </c>
      <c r="S7" s="36" t="n"/>
      <c r="T7" s="57" t="n"/>
      <c r="U7" s="56">
        <f>IFERROR(IF(OR(A7="",T7=""),"",T7-Q7),"")</f>
        <v/>
      </c>
      <c r="V7" s="27">
        <f>IFERROR(IF(A7="","",IF(AND(A7&lt;=TODAY(),S7&lt;&gt;"",T7&lt;&gt;""),"Actual",IF(A7&lt;TODAY(),"Past Due","Forecast"))),"")</f>
        <v/>
      </c>
    </row>
    <row r="8">
      <c r="A8" s="26" t="n">
        <v>46207</v>
      </c>
      <c r="B8" s="38">
        <f>IFERROR(IF(A8="","",TEXT(A8,"ddd")),"")</f>
        <v/>
      </c>
      <c r="C8" s="28" t="inlineStr">
        <is>
          <t>Independence Day holiday</t>
        </is>
      </c>
      <c r="D8" s="29" t="n">
        <v>120</v>
      </c>
      <c r="E8" s="29" t="n">
        <v>2</v>
      </c>
      <c r="F8" s="39">
        <f>IFERROR(IF(A8="","",MAX(0,D8-E8)),"")</f>
        <v/>
      </c>
      <c r="G8" s="29" t="n">
        <v>112</v>
      </c>
      <c r="H8" s="53" t="n">
        <v>25760</v>
      </c>
      <c r="I8" s="29" t="n">
        <v>6</v>
      </c>
      <c r="J8" s="53" t="n">
        <v>245</v>
      </c>
      <c r="K8" s="32" t="n">
        <v>118</v>
      </c>
      <c r="L8" s="54" t="n">
        <v>232</v>
      </c>
      <c r="M8" s="39">
        <f>IFERROR(IF(A8="","",MIN(F8,MAX(0,G8+I8))),"")</f>
        <v/>
      </c>
      <c r="N8" s="39">
        <f>IFERROR(IF(A8="","",MIN(F8,MAX(0,IF(K8&lt;&gt;"",K8,M8)))),"")</f>
        <v/>
      </c>
      <c r="O8" s="58">
        <f>IFERROR(IF(A8="","",IFERROR(N8/F8,0)),"")</f>
        <v/>
      </c>
      <c r="P8" s="59">
        <f>IFERROR(IF(A8="","",IF(L8&lt;&gt;"",L8,IFERROR((H8+(I8*J8))/(G8+I8),0))),"")</f>
        <v/>
      </c>
      <c r="Q8" s="59">
        <f>IFERROR(IF(A8="","",N8*P8),"")</f>
        <v/>
      </c>
      <c r="R8" s="59">
        <f>IFERROR(IF(A8="","",IFERROR(Q8/F8,0)),"")</f>
        <v/>
      </c>
      <c r="S8" s="36" t="n"/>
      <c r="T8" s="57" t="n"/>
      <c r="U8" s="59">
        <f>IFERROR(IF(OR(A8="",T8=""),"",T8-Q8),"")</f>
        <v/>
      </c>
      <c r="V8" s="38">
        <f>IFERROR(IF(A8="","",IF(AND(A8&lt;=TODAY(),S8&lt;&gt;"",T8&lt;&gt;""),"Actual",IF(A8&lt;TODAY(),"Past Due","Forecast"))),"")</f>
        <v/>
      </c>
    </row>
    <row r="9">
      <c r="A9" s="26" t="n">
        <v>46208</v>
      </c>
      <c r="B9" s="27">
        <f>IFERROR(IF(A9="","",TEXT(A9,"ddd")),"")</f>
        <v/>
      </c>
      <c r="C9" s="28" t="inlineStr">
        <is>
          <t>Holiday weekend departures</t>
        </is>
      </c>
      <c r="D9" s="29" t="n">
        <v>120</v>
      </c>
      <c r="E9" s="29" t="n">
        <v>2</v>
      </c>
      <c r="F9" s="30">
        <f>IFERROR(IF(A9="","",MAX(0,D9-E9)),"")</f>
        <v/>
      </c>
      <c r="G9" s="29" t="n">
        <v>94</v>
      </c>
      <c r="H9" s="53" t="n">
        <v>20116</v>
      </c>
      <c r="I9" s="29" t="n">
        <v>10</v>
      </c>
      <c r="J9" s="53" t="n">
        <v>218</v>
      </c>
      <c r="K9" s="32" t="n"/>
      <c r="L9" s="54" t="n"/>
      <c r="M9" s="30">
        <f>IFERROR(IF(A9="","",MIN(F9,MAX(0,G9+I9))),"")</f>
        <v/>
      </c>
      <c r="N9" s="30">
        <f>IFERROR(IF(A9="","",MIN(F9,MAX(0,IF(K9&lt;&gt;"",K9,M9)))),"")</f>
        <v/>
      </c>
      <c r="O9" s="55">
        <f>IFERROR(IF(A9="","",IFERROR(N9/F9,0)),"")</f>
        <v/>
      </c>
      <c r="P9" s="56">
        <f>IFERROR(IF(A9="","",IF(L9&lt;&gt;"",L9,IFERROR((H9+(I9*J9))/(G9+I9),0))),"")</f>
        <v/>
      </c>
      <c r="Q9" s="56">
        <f>IFERROR(IF(A9="","",N9*P9),"")</f>
        <v/>
      </c>
      <c r="R9" s="56">
        <f>IFERROR(IF(A9="","",IFERROR(Q9/F9,0)),"")</f>
        <v/>
      </c>
      <c r="S9" s="36" t="n"/>
      <c r="T9" s="57" t="n"/>
      <c r="U9" s="56">
        <f>IFERROR(IF(OR(A9="",T9=""),"",T9-Q9),"")</f>
        <v/>
      </c>
      <c r="V9" s="27">
        <f>IFERROR(IF(A9="","",IF(AND(A9&lt;=TODAY(),S9&lt;&gt;"",T9&lt;&gt;""),"Actual",IF(A9&lt;TODAY(),"Past Due","Forecast"))),"")</f>
        <v/>
      </c>
    </row>
    <row r="10">
      <c r="A10" s="26" t="n">
        <v>46209</v>
      </c>
      <c r="B10" s="38">
        <f>IFERROR(IF(A10="","",TEXT(A10,"ddd")),"")</f>
        <v/>
      </c>
      <c r="C10" s="28" t="inlineStr">
        <is>
          <t>Monday shoulder night</t>
        </is>
      </c>
      <c r="D10" s="29" t="n">
        <v>120</v>
      </c>
      <c r="E10" s="29" t="n">
        <v>4</v>
      </c>
      <c r="F10" s="39">
        <f>IFERROR(IF(A10="","",MAX(0,D10-E10)),"")</f>
        <v/>
      </c>
      <c r="G10" s="29" t="n">
        <v>61</v>
      </c>
      <c r="H10" s="53" t="n">
        <v>10919</v>
      </c>
      <c r="I10" s="29" t="n">
        <v>13</v>
      </c>
      <c r="J10" s="53" t="n">
        <v>179</v>
      </c>
      <c r="K10" s="32" t="n"/>
      <c r="L10" s="54" t="n"/>
      <c r="M10" s="39">
        <f>IFERROR(IF(A10="","",MIN(F10,MAX(0,G10+I10))),"")</f>
        <v/>
      </c>
      <c r="N10" s="39">
        <f>IFERROR(IF(A10="","",MIN(F10,MAX(0,IF(K10&lt;&gt;"",K10,M10)))),"")</f>
        <v/>
      </c>
      <c r="O10" s="58">
        <f>IFERROR(IF(A10="","",IFERROR(N10/F10,0)),"")</f>
        <v/>
      </c>
      <c r="P10" s="59">
        <f>IFERROR(IF(A10="","",IF(L10&lt;&gt;"",L10,IFERROR((H10+(I10*J10))/(G10+I10),0))),"")</f>
        <v/>
      </c>
      <c r="Q10" s="59">
        <f>IFERROR(IF(A10="","",N10*P10),"")</f>
        <v/>
      </c>
      <c r="R10" s="59">
        <f>IFERROR(IF(A10="","",IFERROR(Q10/F10,0)),"")</f>
        <v/>
      </c>
      <c r="S10" s="36" t="n"/>
      <c r="T10" s="57" t="n"/>
      <c r="U10" s="59">
        <f>IFERROR(IF(OR(A10="",T10=""),"",T10-Q10),"")</f>
        <v/>
      </c>
      <c r="V10" s="38">
        <f>IFERROR(IF(A10="","",IF(AND(A10&lt;=TODAY(),S10&lt;&gt;"",T10&lt;&gt;""),"Actual",IF(A10&lt;TODAY(),"Past Due","Forecast"))),"")</f>
        <v/>
      </c>
    </row>
    <row r="11">
      <c r="A11" s="26" t="n">
        <v>46210</v>
      </c>
      <c r="B11" s="27">
        <f>IFERROR(IF(A11="","",TEXT(A11,"ddd")),"")</f>
        <v/>
      </c>
      <c r="C11" s="28" t="inlineStr">
        <is>
          <t>Corporate training group</t>
        </is>
      </c>
      <c r="D11" s="29" t="n">
        <v>120</v>
      </c>
      <c r="E11" s="29" t="n">
        <v>4</v>
      </c>
      <c r="F11" s="30">
        <f>IFERROR(IF(A11="","",MAX(0,D11-E11)),"")</f>
        <v/>
      </c>
      <c r="G11" s="29" t="n">
        <v>84</v>
      </c>
      <c r="H11" s="53" t="n">
        <v>16716</v>
      </c>
      <c r="I11" s="29" t="n">
        <v>12</v>
      </c>
      <c r="J11" s="53" t="n">
        <v>203</v>
      </c>
      <c r="K11" s="32" t="n"/>
      <c r="L11" s="54" t="n"/>
      <c r="M11" s="30">
        <f>IFERROR(IF(A11="","",MIN(F11,MAX(0,G11+I11))),"")</f>
        <v/>
      </c>
      <c r="N11" s="30">
        <f>IFERROR(IF(A11="","",MIN(F11,MAX(0,IF(K11&lt;&gt;"",K11,M11)))),"")</f>
        <v/>
      </c>
      <c r="O11" s="55">
        <f>IFERROR(IF(A11="","",IFERROR(N11/F11,0)),"")</f>
        <v/>
      </c>
      <c r="P11" s="56">
        <f>IFERROR(IF(A11="","",IF(L11&lt;&gt;"",L11,IFERROR((H11+(I11*J11))/(G11+I11),0))),"")</f>
        <v/>
      </c>
      <c r="Q11" s="56">
        <f>IFERROR(IF(A11="","",N11*P11),"")</f>
        <v/>
      </c>
      <c r="R11" s="56">
        <f>IFERROR(IF(A11="","",IFERROR(Q11/F11,0)),"")</f>
        <v/>
      </c>
      <c r="S11" s="36" t="n"/>
      <c r="T11" s="57" t="n"/>
      <c r="U11" s="56">
        <f>IFERROR(IF(OR(A11="",T11=""),"",T11-Q11),"")</f>
        <v/>
      </c>
      <c r="V11" s="27">
        <f>IFERROR(IF(A11="","",IF(AND(A11&lt;=TODAY(),S11&lt;&gt;"",T11&lt;&gt;""),"Actual",IF(A11&lt;TODAY(),"Past Due","Forecast"))),"")</f>
        <v/>
      </c>
    </row>
    <row r="12">
      <c r="A12" s="26" t="n">
        <v>46211</v>
      </c>
      <c r="B12" s="38">
        <f>IFERROR(IF(A12="","",TEXT(A12,"ddd")),"")</f>
        <v/>
      </c>
      <c r="C12" s="28" t="inlineStr">
        <is>
          <t>Corporate training group</t>
        </is>
      </c>
      <c r="D12" s="29" t="n">
        <v>120</v>
      </c>
      <c r="E12" s="29" t="n">
        <v>4</v>
      </c>
      <c r="F12" s="39">
        <f>IFERROR(IF(A12="","",MAX(0,D12-E12)),"")</f>
        <v/>
      </c>
      <c r="G12" s="29" t="n">
        <v>88</v>
      </c>
      <c r="H12" s="53" t="n">
        <v>17952</v>
      </c>
      <c r="I12" s="29" t="n">
        <v>11</v>
      </c>
      <c r="J12" s="53" t="n">
        <v>207</v>
      </c>
      <c r="K12" s="32" t="n"/>
      <c r="L12" s="54" t="n"/>
      <c r="M12" s="39">
        <f>IFERROR(IF(A12="","",MIN(F12,MAX(0,G12+I12))),"")</f>
        <v/>
      </c>
      <c r="N12" s="39">
        <f>IFERROR(IF(A12="","",MIN(F12,MAX(0,IF(K12&lt;&gt;"",K12,M12)))),"")</f>
        <v/>
      </c>
      <c r="O12" s="58">
        <f>IFERROR(IF(A12="","",IFERROR(N12/F12,0)),"")</f>
        <v/>
      </c>
      <c r="P12" s="59">
        <f>IFERROR(IF(A12="","",IF(L12&lt;&gt;"",L12,IFERROR((H12+(I12*J12))/(G12+I12),0))),"")</f>
        <v/>
      </c>
      <c r="Q12" s="59">
        <f>IFERROR(IF(A12="","",N12*P12),"")</f>
        <v/>
      </c>
      <c r="R12" s="59">
        <f>IFERROR(IF(A12="","",IFERROR(Q12/F12,0)),"")</f>
        <v/>
      </c>
      <c r="S12" s="36" t="n"/>
      <c r="T12" s="57" t="n"/>
      <c r="U12" s="59">
        <f>IFERROR(IF(OR(A12="",T12=""),"",T12-Q12),"")</f>
        <v/>
      </c>
      <c r="V12" s="38">
        <f>IFERROR(IF(A12="","",IF(AND(A12&lt;=TODAY(),S12&lt;&gt;"",T12&lt;&gt;""),"Actual",IF(A12&lt;TODAY(),"Past Due","Forecast"))),"")</f>
        <v/>
      </c>
    </row>
    <row r="13">
      <c r="A13" s="26" t="n">
        <v>46212</v>
      </c>
      <c r="B13" s="27">
        <f>IFERROR(IF(A13="","",TEXT(A13,"ddd")),"")</f>
        <v/>
      </c>
      <c r="C13" s="28" t="inlineStr">
        <is>
          <t>Downtown concert</t>
        </is>
      </c>
      <c r="D13" s="29" t="n">
        <v>120</v>
      </c>
      <c r="E13" s="29" t="n">
        <v>2</v>
      </c>
      <c r="F13" s="30">
        <f>IFERROR(IF(A13="","",MAX(0,D13-E13)),"")</f>
        <v/>
      </c>
      <c r="G13" s="29" t="n">
        <v>96</v>
      </c>
      <c r="H13" s="53" t="n">
        <v>20160</v>
      </c>
      <c r="I13" s="29" t="n">
        <v>16</v>
      </c>
      <c r="J13" s="53" t="n">
        <v>225</v>
      </c>
      <c r="K13" s="32" t="n">
        <v>116</v>
      </c>
      <c r="L13" s="54" t="n">
        <v>220</v>
      </c>
      <c r="M13" s="30">
        <f>IFERROR(IF(A13="","",MIN(F13,MAX(0,G13+I13))),"")</f>
        <v/>
      </c>
      <c r="N13" s="30">
        <f>IFERROR(IF(A13="","",MIN(F13,MAX(0,IF(K13&lt;&gt;"",K13,M13)))),"")</f>
        <v/>
      </c>
      <c r="O13" s="55">
        <f>IFERROR(IF(A13="","",IFERROR(N13/F13,0)),"")</f>
        <v/>
      </c>
      <c r="P13" s="56">
        <f>IFERROR(IF(A13="","",IF(L13&lt;&gt;"",L13,IFERROR((H13+(I13*J13))/(G13+I13),0))),"")</f>
        <v/>
      </c>
      <c r="Q13" s="56">
        <f>IFERROR(IF(A13="","",N13*P13),"")</f>
        <v/>
      </c>
      <c r="R13" s="56">
        <f>IFERROR(IF(A13="","",IFERROR(Q13/F13,0)),"")</f>
        <v/>
      </c>
      <c r="S13" s="36" t="n"/>
      <c r="T13" s="57" t="n"/>
      <c r="U13" s="56">
        <f>IFERROR(IF(OR(A13="",T13=""),"",T13-Q13),"")</f>
        <v/>
      </c>
      <c r="V13" s="27">
        <f>IFERROR(IF(A13="","",IF(AND(A13&lt;=TODAY(),S13&lt;&gt;"",T13&lt;&gt;""),"Actual",IF(A13&lt;TODAY(),"Past Due","Forecast"))),"")</f>
        <v/>
      </c>
    </row>
    <row r="14">
      <c r="A14" s="26" t="n">
        <v>46213</v>
      </c>
      <c r="B14" s="38">
        <f>IFERROR(IF(A14="","",TEXT(A14,"ddd")),"")</f>
        <v/>
      </c>
      <c r="C14" s="28" t="inlineStr">
        <is>
          <t>Weekend leisure arrivals</t>
        </is>
      </c>
      <c r="D14" s="29" t="n">
        <v>120</v>
      </c>
      <c r="E14" s="29" t="n">
        <v>2</v>
      </c>
      <c r="F14" s="39">
        <f>IFERROR(IF(A14="","",MAX(0,D14-E14)),"")</f>
        <v/>
      </c>
      <c r="G14" s="29" t="n">
        <v>103</v>
      </c>
      <c r="H14" s="53" t="n">
        <v>22557</v>
      </c>
      <c r="I14" s="29" t="n">
        <v>13</v>
      </c>
      <c r="J14" s="53" t="n">
        <v>234</v>
      </c>
      <c r="K14" s="32" t="n"/>
      <c r="L14" s="54" t="n"/>
      <c r="M14" s="39">
        <f>IFERROR(IF(A14="","",MIN(F14,MAX(0,G14+I14))),"")</f>
        <v/>
      </c>
      <c r="N14" s="39">
        <f>IFERROR(IF(A14="","",MIN(F14,MAX(0,IF(K14&lt;&gt;"",K14,M14)))),"")</f>
        <v/>
      </c>
      <c r="O14" s="58">
        <f>IFERROR(IF(A14="","",IFERROR(N14/F14,0)),"")</f>
        <v/>
      </c>
      <c r="P14" s="59">
        <f>IFERROR(IF(A14="","",IF(L14&lt;&gt;"",L14,IFERROR((H14+(I14*J14))/(G14+I14),0))),"")</f>
        <v/>
      </c>
      <c r="Q14" s="59">
        <f>IFERROR(IF(A14="","",N14*P14),"")</f>
        <v/>
      </c>
      <c r="R14" s="59">
        <f>IFERROR(IF(A14="","",IFERROR(Q14/F14,0)),"")</f>
        <v/>
      </c>
      <c r="S14" s="36" t="n"/>
      <c r="T14" s="57" t="n"/>
      <c r="U14" s="59">
        <f>IFERROR(IF(OR(A14="",T14=""),"",T14-Q14),"")</f>
        <v/>
      </c>
      <c r="V14" s="38">
        <f>IFERROR(IF(A14="","",IF(AND(A14&lt;=TODAY(),S14&lt;&gt;"",T14&lt;&gt;""),"Actual",IF(A14&lt;TODAY(),"Past Due","Forecast"))),"")</f>
        <v/>
      </c>
    </row>
    <row r="15">
      <c r="A15" s="26" t="n"/>
      <c r="B15" s="27">
        <f>IFERROR(IF(A15="","",TEXT(A15,"ddd")),"")</f>
        <v/>
      </c>
      <c r="C15" s="28" t="n"/>
      <c r="D15" s="29" t="n"/>
      <c r="E15" s="29" t="n"/>
      <c r="F15" s="30">
        <f>IFERROR(IF(A15="","",MAX(0,D15-E15)),"")</f>
        <v/>
      </c>
      <c r="G15" s="29" t="n"/>
      <c r="H15" s="53" t="n"/>
      <c r="I15" s="29" t="n"/>
      <c r="J15" s="53" t="n"/>
      <c r="K15" s="32" t="n"/>
      <c r="L15" s="54" t="n"/>
      <c r="M15" s="30">
        <f>IFERROR(IF(A15="","",MIN(F15,MAX(0,G15+I15))),"")</f>
        <v/>
      </c>
      <c r="N15" s="30">
        <f>IFERROR(IF(A15="","",MIN(F15,MAX(0,IF(K15&lt;&gt;"",K15,M15)))),"")</f>
        <v/>
      </c>
      <c r="O15" s="55">
        <f>IFERROR(IF(A15="","",IFERROR(N15/F15,0)),"")</f>
        <v/>
      </c>
      <c r="P15" s="56">
        <f>IFERROR(IF(A15="","",IF(L15&lt;&gt;"",L15,IFERROR((H15+(I15*J15))/(G15+I15),0))),"")</f>
        <v/>
      </c>
      <c r="Q15" s="56">
        <f>IFERROR(IF(A15="","",N15*P15),"")</f>
        <v/>
      </c>
      <c r="R15" s="56">
        <f>IFERROR(IF(A15="","",IFERROR(Q15/F15,0)),"")</f>
        <v/>
      </c>
      <c r="S15" s="36" t="n"/>
      <c r="T15" s="57" t="n"/>
      <c r="U15" s="56">
        <f>IFERROR(IF(OR(A15="",T15=""),"",T15-Q15),"")</f>
        <v/>
      </c>
      <c r="V15" s="27">
        <f>IFERROR(IF(A15="","",IF(AND(A15&lt;=TODAY(),S15&lt;&gt;"",T15&lt;&gt;""),"Actual",IF(A15&lt;TODAY(),"Past Due","Forecast"))),"")</f>
        <v/>
      </c>
    </row>
    <row r="16">
      <c r="A16" s="26" t="n"/>
      <c r="B16" s="38">
        <f>IFERROR(IF(A16="","",TEXT(A16,"ddd")),"")</f>
        <v/>
      </c>
      <c r="C16" s="28" t="n"/>
      <c r="D16" s="29" t="n"/>
      <c r="E16" s="29" t="n"/>
      <c r="F16" s="39">
        <f>IFERROR(IF(A16="","",MAX(0,D16-E16)),"")</f>
        <v/>
      </c>
      <c r="G16" s="29" t="n"/>
      <c r="H16" s="53" t="n"/>
      <c r="I16" s="29" t="n"/>
      <c r="J16" s="53" t="n"/>
      <c r="K16" s="32" t="n"/>
      <c r="L16" s="54" t="n"/>
      <c r="M16" s="39">
        <f>IFERROR(IF(A16="","",MIN(F16,MAX(0,G16+I16))),"")</f>
        <v/>
      </c>
      <c r="N16" s="39">
        <f>IFERROR(IF(A16="","",MIN(F16,MAX(0,IF(K16&lt;&gt;"",K16,M16)))),"")</f>
        <v/>
      </c>
      <c r="O16" s="58">
        <f>IFERROR(IF(A16="","",IFERROR(N16/F16,0)),"")</f>
        <v/>
      </c>
      <c r="P16" s="59">
        <f>IFERROR(IF(A16="","",IF(L16&lt;&gt;"",L16,IFERROR((H16+(I16*J16))/(G16+I16),0))),"")</f>
        <v/>
      </c>
      <c r="Q16" s="59">
        <f>IFERROR(IF(A16="","",N16*P16),"")</f>
        <v/>
      </c>
      <c r="R16" s="59">
        <f>IFERROR(IF(A16="","",IFERROR(Q16/F16,0)),"")</f>
        <v/>
      </c>
      <c r="S16" s="36" t="n"/>
      <c r="T16" s="57" t="n"/>
      <c r="U16" s="59">
        <f>IFERROR(IF(OR(A16="",T16=""),"",T16-Q16),"")</f>
        <v/>
      </c>
      <c r="V16" s="38">
        <f>IFERROR(IF(A16="","",IF(AND(A16&lt;=TODAY(),S16&lt;&gt;"",T16&lt;&gt;""),"Actual",IF(A16&lt;TODAY(),"Past Due","Forecast"))),"")</f>
        <v/>
      </c>
    </row>
    <row r="17">
      <c r="A17" s="26" t="n"/>
      <c r="B17" s="27">
        <f>IFERROR(IF(A17="","",TEXT(A17,"ddd")),"")</f>
        <v/>
      </c>
      <c r="C17" s="28" t="n"/>
      <c r="D17" s="29" t="n"/>
      <c r="E17" s="29" t="n"/>
      <c r="F17" s="30">
        <f>IFERROR(IF(A17="","",MAX(0,D17-E17)),"")</f>
        <v/>
      </c>
      <c r="G17" s="29" t="n"/>
      <c r="H17" s="53" t="n"/>
      <c r="I17" s="29" t="n"/>
      <c r="J17" s="53" t="n"/>
      <c r="K17" s="32" t="n"/>
      <c r="L17" s="54" t="n"/>
      <c r="M17" s="30">
        <f>IFERROR(IF(A17="","",MIN(F17,MAX(0,G17+I17))),"")</f>
        <v/>
      </c>
      <c r="N17" s="30">
        <f>IFERROR(IF(A17="","",MIN(F17,MAX(0,IF(K17&lt;&gt;"",K17,M17)))),"")</f>
        <v/>
      </c>
      <c r="O17" s="55">
        <f>IFERROR(IF(A17="","",IFERROR(N17/F17,0)),"")</f>
        <v/>
      </c>
      <c r="P17" s="56">
        <f>IFERROR(IF(A17="","",IF(L17&lt;&gt;"",L17,IFERROR((H17+(I17*J17))/(G17+I17),0))),"")</f>
        <v/>
      </c>
      <c r="Q17" s="56">
        <f>IFERROR(IF(A17="","",N17*P17),"")</f>
        <v/>
      </c>
      <c r="R17" s="56">
        <f>IFERROR(IF(A17="","",IFERROR(Q17/F17,0)),"")</f>
        <v/>
      </c>
      <c r="S17" s="36" t="n"/>
      <c r="T17" s="57" t="n"/>
      <c r="U17" s="56">
        <f>IFERROR(IF(OR(A17="",T17=""),"",T17-Q17),"")</f>
        <v/>
      </c>
      <c r="V17" s="27">
        <f>IFERROR(IF(A17="","",IF(AND(A17&lt;=TODAY(),S17&lt;&gt;"",T17&lt;&gt;""),"Actual",IF(A17&lt;TODAY(),"Past Due","Forecast"))),"")</f>
        <v/>
      </c>
    </row>
    <row r="18">
      <c r="A18" s="26" t="n"/>
      <c r="B18" s="38">
        <f>IFERROR(IF(A18="","",TEXT(A18,"ddd")),"")</f>
        <v/>
      </c>
      <c r="C18" s="28" t="n"/>
      <c r="D18" s="29" t="n"/>
      <c r="E18" s="29" t="n"/>
      <c r="F18" s="39">
        <f>IFERROR(IF(A18="","",MAX(0,D18-E18)),"")</f>
        <v/>
      </c>
      <c r="G18" s="29" t="n"/>
      <c r="H18" s="53" t="n"/>
      <c r="I18" s="29" t="n"/>
      <c r="J18" s="53" t="n"/>
      <c r="K18" s="32" t="n"/>
      <c r="L18" s="54" t="n"/>
      <c r="M18" s="39">
        <f>IFERROR(IF(A18="","",MIN(F18,MAX(0,G18+I18))),"")</f>
        <v/>
      </c>
      <c r="N18" s="39">
        <f>IFERROR(IF(A18="","",MIN(F18,MAX(0,IF(K18&lt;&gt;"",K18,M18)))),"")</f>
        <v/>
      </c>
      <c r="O18" s="58">
        <f>IFERROR(IF(A18="","",IFERROR(N18/F18,0)),"")</f>
        <v/>
      </c>
      <c r="P18" s="59">
        <f>IFERROR(IF(A18="","",IF(L18&lt;&gt;"",L18,IFERROR((H18+(I18*J18))/(G18+I18),0))),"")</f>
        <v/>
      </c>
      <c r="Q18" s="59">
        <f>IFERROR(IF(A18="","",N18*P18),"")</f>
        <v/>
      </c>
      <c r="R18" s="59">
        <f>IFERROR(IF(A18="","",IFERROR(Q18/F18,0)),"")</f>
        <v/>
      </c>
      <c r="S18" s="36" t="n"/>
      <c r="T18" s="57" t="n"/>
      <c r="U18" s="59">
        <f>IFERROR(IF(OR(A18="",T18=""),"",T18-Q18),"")</f>
        <v/>
      </c>
      <c r="V18" s="38">
        <f>IFERROR(IF(A18="","",IF(AND(A18&lt;=TODAY(),S18&lt;&gt;"",T18&lt;&gt;""),"Actual",IF(A18&lt;TODAY(),"Past Due","Forecast"))),"")</f>
        <v/>
      </c>
    </row>
    <row r="19">
      <c r="A19" s="26" t="n"/>
      <c r="B19" s="27">
        <f>IFERROR(IF(A19="","",TEXT(A19,"ddd")),"")</f>
        <v/>
      </c>
      <c r="C19" s="28" t="n"/>
      <c r="D19" s="29" t="n"/>
      <c r="E19" s="29" t="n"/>
      <c r="F19" s="30">
        <f>IFERROR(IF(A19="","",MAX(0,D19-E19)),"")</f>
        <v/>
      </c>
      <c r="G19" s="29" t="n"/>
      <c r="H19" s="53" t="n"/>
      <c r="I19" s="29" t="n"/>
      <c r="J19" s="53" t="n"/>
      <c r="K19" s="32" t="n"/>
      <c r="L19" s="54" t="n"/>
      <c r="M19" s="30">
        <f>IFERROR(IF(A19="","",MIN(F19,MAX(0,G19+I19))),"")</f>
        <v/>
      </c>
      <c r="N19" s="30">
        <f>IFERROR(IF(A19="","",MIN(F19,MAX(0,IF(K19&lt;&gt;"",K19,M19)))),"")</f>
        <v/>
      </c>
      <c r="O19" s="55">
        <f>IFERROR(IF(A19="","",IFERROR(N19/F19,0)),"")</f>
        <v/>
      </c>
      <c r="P19" s="56">
        <f>IFERROR(IF(A19="","",IF(L19&lt;&gt;"",L19,IFERROR((H19+(I19*J19))/(G19+I19),0))),"")</f>
        <v/>
      </c>
      <c r="Q19" s="56">
        <f>IFERROR(IF(A19="","",N19*P19),"")</f>
        <v/>
      </c>
      <c r="R19" s="56">
        <f>IFERROR(IF(A19="","",IFERROR(Q19/F19,0)),"")</f>
        <v/>
      </c>
      <c r="S19" s="36" t="n"/>
      <c r="T19" s="57" t="n"/>
      <c r="U19" s="56">
        <f>IFERROR(IF(OR(A19="",T19=""),"",T19-Q19),"")</f>
        <v/>
      </c>
      <c r="V19" s="27">
        <f>IFERROR(IF(A19="","",IF(AND(A19&lt;=TODAY(),S19&lt;&gt;"",T19&lt;&gt;""),"Actual",IF(A19&lt;TODAY(),"Past Due","Forecast"))),"")</f>
        <v/>
      </c>
    </row>
    <row r="20">
      <c r="A20" s="26" t="n"/>
      <c r="B20" s="38">
        <f>IFERROR(IF(A20="","",TEXT(A20,"ddd")),"")</f>
        <v/>
      </c>
      <c r="C20" s="28" t="n"/>
      <c r="D20" s="29" t="n"/>
      <c r="E20" s="29" t="n"/>
      <c r="F20" s="39">
        <f>IFERROR(IF(A20="","",MAX(0,D20-E20)),"")</f>
        <v/>
      </c>
      <c r="G20" s="29" t="n"/>
      <c r="H20" s="53" t="n"/>
      <c r="I20" s="29" t="n"/>
      <c r="J20" s="53" t="n"/>
      <c r="K20" s="32" t="n"/>
      <c r="L20" s="54" t="n"/>
      <c r="M20" s="39">
        <f>IFERROR(IF(A20="","",MIN(F20,MAX(0,G20+I20))),"")</f>
        <v/>
      </c>
      <c r="N20" s="39">
        <f>IFERROR(IF(A20="","",MIN(F20,MAX(0,IF(K20&lt;&gt;"",K20,M20)))),"")</f>
        <v/>
      </c>
      <c r="O20" s="58">
        <f>IFERROR(IF(A20="","",IFERROR(N20/F20,0)),"")</f>
        <v/>
      </c>
      <c r="P20" s="59">
        <f>IFERROR(IF(A20="","",IF(L20&lt;&gt;"",L20,IFERROR((H20+(I20*J20))/(G20+I20),0))),"")</f>
        <v/>
      </c>
      <c r="Q20" s="59">
        <f>IFERROR(IF(A20="","",N20*P20),"")</f>
        <v/>
      </c>
      <c r="R20" s="59">
        <f>IFERROR(IF(A20="","",IFERROR(Q20/F20,0)),"")</f>
        <v/>
      </c>
      <c r="S20" s="36" t="n"/>
      <c r="T20" s="57" t="n"/>
      <c r="U20" s="59">
        <f>IFERROR(IF(OR(A20="",T20=""),"",T20-Q20),"")</f>
        <v/>
      </c>
      <c r="V20" s="38">
        <f>IFERROR(IF(A20="","",IF(AND(A20&lt;=TODAY(),S20&lt;&gt;"",T20&lt;&gt;""),"Actual",IF(A20&lt;TODAY(),"Past Due","Forecast"))),"")</f>
        <v/>
      </c>
    </row>
    <row r="21">
      <c r="A21" s="26" t="n"/>
      <c r="B21" s="27">
        <f>IFERROR(IF(A21="","",TEXT(A21,"ddd")),"")</f>
        <v/>
      </c>
      <c r="C21" s="28" t="n"/>
      <c r="D21" s="29" t="n"/>
      <c r="E21" s="29" t="n"/>
      <c r="F21" s="30">
        <f>IFERROR(IF(A21="","",MAX(0,D21-E21)),"")</f>
        <v/>
      </c>
      <c r="G21" s="29" t="n"/>
      <c r="H21" s="53" t="n"/>
      <c r="I21" s="29" t="n"/>
      <c r="J21" s="53" t="n"/>
      <c r="K21" s="32" t="n"/>
      <c r="L21" s="54" t="n"/>
      <c r="M21" s="30">
        <f>IFERROR(IF(A21="","",MIN(F21,MAX(0,G21+I21))),"")</f>
        <v/>
      </c>
      <c r="N21" s="30">
        <f>IFERROR(IF(A21="","",MIN(F21,MAX(0,IF(K21&lt;&gt;"",K21,M21)))),"")</f>
        <v/>
      </c>
      <c r="O21" s="55">
        <f>IFERROR(IF(A21="","",IFERROR(N21/F21,0)),"")</f>
        <v/>
      </c>
      <c r="P21" s="56">
        <f>IFERROR(IF(A21="","",IF(L21&lt;&gt;"",L21,IFERROR((H21+(I21*J21))/(G21+I21),0))),"")</f>
        <v/>
      </c>
      <c r="Q21" s="56">
        <f>IFERROR(IF(A21="","",N21*P21),"")</f>
        <v/>
      </c>
      <c r="R21" s="56">
        <f>IFERROR(IF(A21="","",IFERROR(Q21/F21,0)),"")</f>
        <v/>
      </c>
      <c r="S21" s="36" t="n"/>
      <c r="T21" s="57" t="n"/>
      <c r="U21" s="56">
        <f>IFERROR(IF(OR(A21="",T21=""),"",T21-Q21),"")</f>
        <v/>
      </c>
      <c r="V21" s="27">
        <f>IFERROR(IF(A21="","",IF(AND(A21&lt;=TODAY(),S21&lt;&gt;"",T21&lt;&gt;""),"Actual",IF(A21&lt;TODAY(),"Past Due","Forecast"))),"")</f>
        <v/>
      </c>
    </row>
    <row r="22">
      <c r="A22" s="26" t="n"/>
      <c r="B22" s="38">
        <f>IFERROR(IF(A22="","",TEXT(A22,"ddd")),"")</f>
        <v/>
      </c>
      <c r="C22" s="28" t="n"/>
      <c r="D22" s="29" t="n"/>
      <c r="E22" s="29" t="n"/>
      <c r="F22" s="39">
        <f>IFERROR(IF(A22="","",MAX(0,D22-E22)),"")</f>
        <v/>
      </c>
      <c r="G22" s="29" t="n"/>
      <c r="H22" s="53" t="n"/>
      <c r="I22" s="29" t="n"/>
      <c r="J22" s="53" t="n"/>
      <c r="K22" s="32" t="n"/>
      <c r="L22" s="54" t="n"/>
      <c r="M22" s="39">
        <f>IFERROR(IF(A22="","",MIN(F22,MAX(0,G22+I22))),"")</f>
        <v/>
      </c>
      <c r="N22" s="39">
        <f>IFERROR(IF(A22="","",MIN(F22,MAX(0,IF(K22&lt;&gt;"",K22,M22)))),"")</f>
        <v/>
      </c>
      <c r="O22" s="58">
        <f>IFERROR(IF(A22="","",IFERROR(N22/F22,0)),"")</f>
        <v/>
      </c>
      <c r="P22" s="59">
        <f>IFERROR(IF(A22="","",IF(L22&lt;&gt;"",L22,IFERROR((H22+(I22*J22))/(G22+I22),0))),"")</f>
        <v/>
      </c>
      <c r="Q22" s="59">
        <f>IFERROR(IF(A22="","",N22*P22),"")</f>
        <v/>
      </c>
      <c r="R22" s="59">
        <f>IFERROR(IF(A22="","",IFERROR(Q22/F22,0)),"")</f>
        <v/>
      </c>
      <c r="S22" s="36" t="n"/>
      <c r="T22" s="57" t="n"/>
      <c r="U22" s="59">
        <f>IFERROR(IF(OR(A22="",T22=""),"",T22-Q22),"")</f>
        <v/>
      </c>
      <c r="V22" s="38">
        <f>IFERROR(IF(A22="","",IF(AND(A22&lt;=TODAY(),S22&lt;&gt;"",T22&lt;&gt;""),"Actual",IF(A22&lt;TODAY(),"Past Due","Forecast"))),"")</f>
        <v/>
      </c>
    </row>
    <row r="23">
      <c r="A23" s="26" t="n"/>
      <c r="B23" s="27">
        <f>IFERROR(IF(A23="","",TEXT(A23,"ddd")),"")</f>
        <v/>
      </c>
      <c r="C23" s="28" t="n"/>
      <c r="D23" s="29" t="n"/>
      <c r="E23" s="29" t="n"/>
      <c r="F23" s="30">
        <f>IFERROR(IF(A23="","",MAX(0,D23-E23)),"")</f>
        <v/>
      </c>
      <c r="G23" s="29" t="n"/>
      <c r="H23" s="53" t="n"/>
      <c r="I23" s="29" t="n"/>
      <c r="J23" s="53" t="n"/>
      <c r="K23" s="32" t="n"/>
      <c r="L23" s="54" t="n"/>
      <c r="M23" s="30">
        <f>IFERROR(IF(A23="","",MIN(F23,MAX(0,G23+I23))),"")</f>
        <v/>
      </c>
      <c r="N23" s="30">
        <f>IFERROR(IF(A23="","",MIN(F23,MAX(0,IF(K23&lt;&gt;"",K23,M23)))),"")</f>
        <v/>
      </c>
      <c r="O23" s="55">
        <f>IFERROR(IF(A23="","",IFERROR(N23/F23,0)),"")</f>
        <v/>
      </c>
      <c r="P23" s="56">
        <f>IFERROR(IF(A23="","",IF(L23&lt;&gt;"",L23,IFERROR((H23+(I23*J23))/(G23+I23),0))),"")</f>
        <v/>
      </c>
      <c r="Q23" s="56">
        <f>IFERROR(IF(A23="","",N23*P23),"")</f>
        <v/>
      </c>
      <c r="R23" s="56">
        <f>IFERROR(IF(A23="","",IFERROR(Q23/F23,0)),"")</f>
        <v/>
      </c>
      <c r="S23" s="36" t="n"/>
      <c r="T23" s="57" t="n"/>
      <c r="U23" s="56">
        <f>IFERROR(IF(OR(A23="",T23=""),"",T23-Q23),"")</f>
        <v/>
      </c>
      <c r="V23" s="27">
        <f>IFERROR(IF(A23="","",IF(AND(A23&lt;=TODAY(),S23&lt;&gt;"",T23&lt;&gt;""),"Actual",IF(A23&lt;TODAY(),"Past Due","Forecast"))),"")</f>
        <v/>
      </c>
    </row>
    <row r="24">
      <c r="A24" s="26" t="n"/>
      <c r="B24" s="38">
        <f>IFERROR(IF(A24="","",TEXT(A24,"ddd")),"")</f>
        <v/>
      </c>
      <c r="C24" s="28" t="n"/>
      <c r="D24" s="29" t="n"/>
      <c r="E24" s="29" t="n"/>
      <c r="F24" s="39">
        <f>IFERROR(IF(A24="","",MAX(0,D24-E24)),"")</f>
        <v/>
      </c>
      <c r="G24" s="29" t="n"/>
      <c r="H24" s="53" t="n"/>
      <c r="I24" s="29" t="n"/>
      <c r="J24" s="53" t="n"/>
      <c r="K24" s="32" t="n"/>
      <c r="L24" s="54" t="n"/>
      <c r="M24" s="39">
        <f>IFERROR(IF(A24="","",MIN(F24,MAX(0,G24+I24))),"")</f>
        <v/>
      </c>
      <c r="N24" s="39">
        <f>IFERROR(IF(A24="","",MIN(F24,MAX(0,IF(K24&lt;&gt;"",K24,M24)))),"")</f>
        <v/>
      </c>
      <c r="O24" s="58">
        <f>IFERROR(IF(A24="","",IFERROR(N24/F24,0)),"")</f>
        <v/>
      </c>
      <c r="P24" s="59">
        <f>IFERROR(IF(A24="","",IF(L24&lt;&gt;"",L24,IFERROR((H24+(I24*J24))/(G24+I24),0))),"")</f>
        <v/>
      </c>
      <c r="Q24" s="59">
        <f>IFERROR(IF(A24="","",N24*P24),"")</f>
        <v/>
      </c>
      <c r="R24" s="59">
        <f>IFERROR(IF(A24="","",IFERROR(Q24/F24,0)),"")</f>
        <v/>
      </c>
      <c r="S24" s="36" t="n"/>
      <c r="T24" s="57" t="n"/>
      <c r="U24" s="59">
        <f>IFERROR(IF(OR(A24="",T24=""),"",T24-Q24),"")</f>
        <v/>
      </c>
      <c r="V24" s="38">
        <f>IFERROR(IF(A24="","",IF(AND(A24&lt;=TODAY(),S24&lt;&gt;"",T24&lt;&gt;""),"Actual",IF(A24&lt;TODAY(),"Past Due","Forecast"))),"")</f>
        <v/>
      </c>
    </row>
    <row r="25">
      <c r="A25" s="26" t="n"/>
      <c r="B25" s="27">
        <f>IFERROR(IF(A25="","",TEXT(A25,"ddd")),"")</f>
        <v/>
      </c>
      <c r="C25" s="28" t="n"/>
      <c r="D25" s="29" t="n"/>
      <c r="E25" s="29" t="n"/>
      <c r="F25" s="30">
        <f>IFERROR(IF(A25="","",MAX(0,D25-E25)),"")</f>
        <v/>
      </c>
      <c r="G25" s="29" t="n"/>
      <c r="H25" s="53" t="n"/>
      <c r="I25" s="29" t="n"/>
      <c r="J25" s="53" t="n"/>
      <c r="K25" s="32" t="n"/>
      <c r="L25" s="54" t="n"/>
      <c r="M25" s="30">
        <f>IFERROR(IF(A25="","",MIN(F25,MAX(0,G25+I25))),"")</f>
        <v/>
      </c>
      <c r="N25" s="30">
        <f>IFERROR(IF(A25="","",MIN(F25,MAX(0,IF(K25&lt;&gt;"",K25,M25)))),"")</f>
        <v/>
      </c>
      <c r="O25" s="55">
        <f>IFERROR(IF(A25="","",IFERROR(N25/F25,0)),"")</f>
        <v/>
      </c>
      <c r="P25" s="56">
        <f>IFERROR(IF(A25="","",IF(L25&lt;&gt;"",L25,IFERROR((H25+(I25*J25))/(G25+I25),0))),"")</f>
        <v/>
      </c>
      <c r="Q25" s="56">
        <f>IFERROR(IF(A25="","",N25*P25),"")</f>
        <v/>
      </c>
      <c r="R25" s="56">
        <f>IFERROR(IF(A25="","",IFERROR(Q25/F25,0)),"")</f>
        <v/>
      </c>
      <c r="S25" s="36" t="n"/>
      <c r="T25" s="57" t="n"/>
      <c r="U25" s="56">
        <f>IFERROR(IF(OR(A25="",T25=""),"",T25-Q25),"")</f>
        <v/>
      </c>
      <c r="V25" s="27">
        <f>IFERROR(IF(A25="","",IF(AND(A25&lt;=TODAY(),S25&lt;&gt;"",T25&lt;&gt;""),"Actual",IF(A25&lt;TODAY(),"Past Due","Forecast"))),"")</f>
        <v/>
      </c>
    </row>
    <row r="26">
      <c r="A26" s="26" t="n"/>
      <c r="B26" s="38">
        <f>IFERROR(IF(A26="","",TEXT(A26,"ddd")),"")</f>
        <v/>
      </c>
      <c r="C26" s="28" t="n"/>
      <c r="D26" s="29" t="n"/>
      <c r="E26" s="29" t="n"/>
      <c r="F26" s="39">
        <f>IFERROR(IF(A26="","",MAX(0,D26-E26)),"")</f>
        <v/>
      </c>
      <c r="G26" s="29" t="n"/>
      <c r="H26" s="53" t="n"/>
      <c r="I26" s="29" t="n"/>
      <c r="J26" s="53" t="n"/>
      <c r="K26" s="32" t="n"/>
      <c r="L26" s="54" t="n"/>
      <c r="M26" s="39">
        <f>IFERROR(IF(A26="","",MIN(F26,MAX(0,G26+I26))),"")</f>
        <v/>
      </c>
      <c r="N26" s="39">
        <f>IFERROR(IF(A26="","",MIN(F26,MAX(0,IF(K26&lt;&gt;"",K26,M26)))),"")</f>
        <v/>
      </c>
      <c r="O26" s="58">
        <f>IFERROR(IF(A26="","",IFERROR(N26/F26,0)),"")</f>
        <v/>
      </c>
      <c r="P26" s="59">
        <f>IFERROR(IF(A26="","",IF(L26&lt;&gt;"",L26,IFERROR((H26+(I26*J26))/(G26+I26),0))),"")</f>
        <v/>
      </c>
      <c r="Q26" s="59">
        <f>IFERROR(IF(A26="","",N26*P26),"")</f>
        <v/>
      </c>
      <c r="R26" s="59">
        <f>IFERROR(IF(A26="","",IFERROR(Q26/F26,0)),"")</f>
        <v/>
      </c>
      <c r="S26" s="36" t="n"/>
      <c r="T26" s="57" t="n"/>
      <c r="U26" s="59">
        <f>IFERROR(IF(OR(A26="",T26=""),"",T26-Q26),"")</f>
        <v/>
      </c>
      <c r="V26" s="38">
        <f>IFERROR(IF(A26="","",IF(AND(A26&lt;=TODAY(),S26&lt;&gt;"",T26&lt;&gt;""),"Actual",IF(A26&lt;TODAY(),"Past Due","Forecast"))),"")</f>
        <v/>
      </c>
    </row>
    <row r="27">
      <c r="A27" s="26" t="n"/>
      <c r="B27" s="27">
        <f>IFERROR(IF(A27="","",TEXT(A27,"ddd")),"")</f>
        <v/>
      </c>
      <c r="C27" s="28" t="n"/>
      <c r="D27" s="29" t="n"/>
      <c r="E27" s="29" t="n"/>
      <c r="F27" s="30">
        <f>IFERROR(IF(A27="","",MAX(0,D27-E27)),"")</f>
        <v/>
      </c>
      <c r="G27" s="29" t="n"/>
      <c r="H27" s="53" t="n"/>
      <c r="I27" s="29" t="n"/>
      <c r="J27" s="53" t="n"/>
      <c r="K27" s="32" t="n"/>
      <c r="L27" s="54" t="n"/>
      <c r="M27" s="30">
        <f>IFERROR(IF(A27="","",MIN(F27,MAX(0,G27+I27))),"")</f>
        <v/>
      </c>
      <c r="N27" s="30">
        <f>IFERROR(IF(A27="","",MIN(F27,MAX(0,IF(K27&lt;&gt;"",K27,M27)))),"")</f>
        <v/>
      </c>
      <c r="O27" s="55">
        <f>IFERROR(IF(A27="","",IFERROR(N27/F27,0)),"")</f>
        <v/>
      </c>
      <c r="P27" s="56">
        <f>IFERROR(IF(A27="","",IF(L27&lt;&gt;"",L27,IFERROR((H27+(I27*J27))/(G27+I27),0))),"")</f>
        <v/>
      </c>
      <c r="Q27" s="56">
        <f>IFERROR(IF(A27="","",N27*P27),"")</f>
        <v/>
      </c>
      <c r="R27" s="56">
        <f>IFERROR(IF(A27="","",IFERROR(Q27/F27,0)),"")</f>
        <v/>
      </c>
      <c r="S27" s="36" t="n"/>
      <c r="T27" s="57" t="n"/>
      <c r="U27" s="56">
        <f>IFERROR(IF(OR(A27="",T27=""),"",T27-Q27),"")</f>
        <v/>
      </c>
      <c r="V27" s="27">
        <f>IFERROR(IF(A27="","",IF(AND(A27&lt;=TODAY(),S27&lt;&gt;"",T27&lt;&gt;""),"Actual",IF(A27&lt;TODAY(),"Past Due","Forecast"))),"")</f>
        <v/>
      </c>
    </row>
    <row r="28">
      <c r="A28" s="26" t="n"/>
      <c r="B28" s="38">
        <f>IFERROR(IF(A28="","",TEXT(A28,"ddd")),"")</f>
        <v/>
      </c>
      <c r="C28" s="28" t="n"/>
      <c r="D28" s="29" t="n"/>
      <c r="E28" s="29" t="n"/>
      <c r="F28" s="39">
        <f>IFERROR(IF(A28="","",MAX(0,D28-E28)),"")</f>
        <v/>
      </c>
      <c r="G28" s="29" t="n"/>
      <c r="H28" s="53" t="n"/>
      <c r="I28" s="29" t="n"/>
      <c r="J28" s="53" t="n"/>
      <c r="K28" s="32" t="n"/>
      <c r="L28" s="54" t="n"/>
      <c r="M28" s="39">
        <f>IFERROR(IF(A28="","",MIN(F28,MAX(0,G28+I28))),"")</f>
        <v/>
      </c>
      <c r="N28" s="39">
        <f>IFERROR(IF(A28="","",MIN(F28,MAX(0,IF(K28&lt;&gt;"",K28,M28)))),"")</f>
        <v/>
      </c>
      <c r="O28" s="58">
        <f>IFERROR(IF(A28="","",IFERROR(N28/F28,0)),"")</f>
        <v/>
      </c>
      <c r="P28" s="59">
        <f>IFERROR(IF(A28="","",IF(L28&lt;&gt;"",L28,IFERROR((H28+(I28*J28))/(G28+I28),0))),"")</f>
        <v/>
      </c>
      <c r="Q28" s="59">
        <f>IFERROR(IF(A28="","",N28*P28),"")</f>
        <v/>
      </c>
      <c r="R28" s="59">
        <f>IFERROR(IF(A28="","",IFERROR(Q28/F28,0)),"")</f>
        <v/>
      </c>
      <c r="S28" s="36" t="n"/>
      <c r="T28" s="57" t="n"/>
      <c r="U28" s="59">
        <f>IFERROR(IF(OR(A28="",T28=""),"",T28-Q28),"")</f>
        <v/>
      </c>
      <c r="V28" s="38">
        <f>IFERROR(IF(A28="","",IF(AND(A28&lt;=TODAY(),S28&lt;&gt;"",T28&lt;&gt;""),"Actual",IF(A28&lt;TODAY(),"Past Due","Forecast"))),"")</f>
        <v/>
      </c>
    </row>
    <row r="29">
      <c r="A29" s="26" t="n"/>
      <c r="B29" s="27">
        <f>IFERROR(IF(A29="","",TEXT(A29,"ddd")),"")</f>
        <v/>
      </c>
      <c r="C29" s="28" t="n"/>
      <c r="D29" s="29" t="n"/>
      <c r="E29" s="29" t="n"/>
      <c r="F29" s="30">
        <f>IFERROR(IF(A29="","",MAX(0,D29-E29)),"")</f>
        <v/>
      </c>
      <c r="G29" s="29" t="n"/>
      <c r="H29" s="53" t="n"/>
      <c r="I29" s="29" t="n"/>
      <c r="J29" s="53" t="n"/>
      <c r="K29" s="32" t="n"/>
      <c r="L29" s="54" t="n"/>
      <c r="M29" s="30">
        <f>IFERROR(IF(A29="","",MIN(F29,MAX(0,G29+I29))),"")</f>
        <v/>
      </c>
      <c r="N29" s="30">
        <f>IFERROR(IF(A29="","",MIN(F29,MAX(0,IF(K29&lt;&gt;"",K29,M29)))),"")</f>
        <v/>
      </c>
      <c r="O29" s="55">
        <f>IFERROR(IF(A29="","",IFERROR(N29/F29,0)),"")</f>
        <v/>
      </c>
      <c r="P29" s="56">
        <f>IFERROR(IF(A29="","",IF(L29&lt;&gt;"",L29,IFERROR((H29+(I29*J29))/(G29+I29),0))),"")</f>
        <v/>
      </c>
      <c r="Q29" s="56">
        <f>IFERROR(IF(A29="","",N29*P29),"")</f>
        <v/>
      </c>
      <c r="R29" s="56">
        <f>IFERROR(IF(A29="","",IFERROR(Q29/F29,0)),"")</f>
        <v/>
      </c>
      <c r="S29" s="36" t="n"/>
      <c r="T29" s="57" t="n"/>
      <c r="U29" s="56">
        <f>IFERROR(IF(OR(A29="",T29=""),"",T29-Q29),"")</f>
        <v/>
      </c>
      <c r="V29" s="27">
        <f>IFERROR(IF(A29="","",IF(AND(A29&lt;=TODAY(),S29&lt;&gt;"",T29&lt;&gt;""),"Actual",IF(A29&lt;TODAY(),"Past Due","Forecast"))),"")</f>
        <v/>
      </c>
    </row>
    <row r="30">
      <c r="A30" s="26" t="n"/>
      <c r="B30" s="38">
        <f>IFERROR(IF(A30="","",TEXT(A30,"ddd")),"")</f>
        <v/>
      </c>
      <c r="C30" s="28" t="n"/>
      <c r="D30" s="29" t="n"/>
      <c r="E30" s="29" t="n"/>
      <c r="F30" s="39">
        <f>IFERROR(IF(A30="","",MAX(0,D30-E30)),"")</f>
        <v/>
      </c>
      <c r="G30" s="29" t="n"/>
      <c r="H30" s="53" t="n"/>
      <c r="I30" s="29" t="n"/>
      <c r="J30" s="53" t="n"/>
      <c r="K30" s="32" t="n"/>
      <c r="L30" s="54" t="n"/>
      <c r="M30" s="39">
        <f>IFERROR(IF(A30="","",MIN(F30,MAX(0,G30+I30))),"")</f>
        <v/>
      </c>
      <c r="N30" s="39">
        <f>IFERROR(IF(A30="","",MIN(F30,MAX(0,IF(K30&lt;&gt;"",K30,M30)))),"")</f>
        <v/>
      </c>
      <c r="O30" s="58">
        <f>IFERROR(IF(A30="","",IFERROR(N30/F30,0)),"")</f>
        <v/>
      </c>
      <c r="P30" s="59">
        <f>IFERROR(IF(A30="","",IF(L30&lt;&gt;"",L30,IFERROR((H30+(I30*J30))/(G30+I30),0))),"")</f>
        <v/>
      </c>
      <c r="Q30" s="59">
        <f>IFERROR(IF(A30="","",N30*P30),"")</f>
        <v/>
      </c>
      <c r="R30" s="59">
        <f>IFERROR(IF(A30="","",IFERROR(Q30/F30,0)),"")</f>
        <v/>
      </c>
      <c r="S30" s="36" t="n"/>
      <c r="T30" s="57" t="n"/>
      <c r="U30" s="59">
        <f>IFERROR(IF(OR(A30="",T30=""),"",T30-Q30),"")</f>
        <v/>
      </c>
      <c r="V30" s="38">
        <f>IFERROR(IF(A30="","",IF(AND(A30&lt;=TODAY(),S30&lt;&gt;"",T30&lt;&gt;""),"Actual",IF(A30&lt;TODAY(),"Past Due","Forecast"))),"")</f>
        <v/>
      </c>
    </row>
    <row r="31">
      <c r="A31" s="26" t="n"/>
      <c r="B31" s="27">
        <f>IFERROR(IF(A31="","",TEXT(A31,"ddd")),"")</f>
        <v/>
      </c>
      <c r="C31" s="28" t="n"/>
      <c r="D31" s="29" t="n"/>
      <c r="E31" s="29" t="n"/>
      <c r="F31" s="30">
        <f>IFERROR(IF(A31="","",MAX(0,D31-E31)),"")</f>
        <v/>
      </c>
      <c r="G31" s="29" t="n"/>
      <c r="H31" s="53" t="n"/>
      <c r="I31" s="29" t="n"/>
      <c r="J31" s="53" t="n"/>
      <c r="K31" s="32" t="n"/>
      <c r="L31" s="54" t="n"/>
      <c r="M31" s="30">
        <f>IFERROR(IF(A31="","",MIN(F31,MAX(0,G31+I31))),"")</f>
        <v/>
      </c>
      <c r="N31" s="30">
        <f>IFERROR(IF(A31="","",MIN(F31,MAX(0,IF(K31&lt;&gt;"",K31,M31)))),"")</f>
        <v/>
      </c>
      <c r="O31" s="55">
        <f>IFERROR(IF(A31="","",IFERROR(N31/F31,0)),"")</f>
        <v/>
      </c>
      <c r="P31" s="56">
        <f>IFERROR(IF(A31="","",IF(L31&lt;&gt;"",L31,IFERROR((H31+(I31*J31))/(G31+I31),0))),"")</f>
        <v/>
      </c>
      <c r="Q31" s="56">
        <f>IFERROR(IF(A31="","",N31*P31),"")</f>
        <v/>
      </c>
      <c r="R31" s="56">
        <f>IFERROR(IF(A31="","",IFERROR(Q31/F31,0)),"")</f>
        <v/>
      </c>
      <c r="S31" s="36" t="n"/>
      <c r="T31" s="57" t="n"/>
      <c r="U31" s="56">
        <f>IFERROR(IF(OR(A31="",T31=""),"",T31-Q31),"")</f>
        <v/>
      </c>
      <c r="V31" s="27">
        <f>IFERROR(IF(A31="","",IF(AND(A31&lt;=TODAY(),S31&lt;&gt;"",T31&lt;&gt;""),"Actual",IF(A31&lt;TODAY(),"Past Due","Forecast"))),"")</f>
        <v/>
      </c>
    </row>
    <row r="32">
      <c r="A32" s="26" t="n"/>
      <c r="B32" s="38">
        <f>IFERROR(IF(A32="","",TEXT(A32,"ddd")),"")</f>
        <v/>
      </c>
      <c r="C32" s="28" t="n"/>
      <c r="D32" s="29" t="n"/>
      <c r="E32" s="29" t="n"/>
      <c r="F32" s="39">
        <f>IFERROR(IF(A32="","",MAX(0,D32-E32)),"")</f>
        <v/>
      </c>
      <c r="G32" s="29" t="n"/>
      <c r="H32" s="53" t="n"/>
      <c r="I32" s="29" t="n"/>
      <c r="J32" s="53" t="n"/>
      <c r="K32" s="32" t="n"/>
      <c r="L32" s="54" t="n"/>
      <c r="M32" s="39">
        <f>IFERROR(IF(A32="","",MIN(F32,MAX(0,G32+I32))),"")</f>
        <v/>
      </c>
      <c r="N32" s="39">
        <f>IFERROR(IF(A32="","",MIN(F32,MAX(0,IF(K32&lt;&gt;"",K32,M32)))),"")</f>
        <v/>
      </c>
      <c r="O32" s="58">
        <f>IFERROR(IF(A32="","",IFERROR(N32/F32,0)),"")</f>
        <v/>
      </c>
      <c r="P32" s="59">
        <f>IFERROR(IF(A32="","",IF(L32&lt;&gt;"",L32,IFERROR((H32+(I32*J32))/(G32+I32),0))),"")</f>
        <v/>
      </c>
      <c r="Q32" s="59">
        <f>IFERROR(IF(A32="","",N32*P32),"")</f>
        <v/>
      </c>
      <c r="R32" s="59">
        <f>IFERROR(IF(A32="","",IFERROR(Q32/F32,0)),"")</f>
        <v/>
      </c>
      <c r="S32" s="36" t="n"/>
      <c r="T32" s="57" t="n"/>
      <c r="U32" s="59">
        <f>IFERROR(IF(OR(A32="",T32=""),"",T32-Q32),"")</f>
        <v/>
      </c>
      <c r="V32" s="38">
        <f>IFERROR(IF(A32="","",IF(AND(A32&lt;=TODAY(),S32&lt;&gt;"",T32&lt;&gt;""),"Actual",IF(A32&lt;TODAY(),"Past Due","Forecast"))),"")</f>
        <v/>
      </c>
    </row>
    <row r="33">
      <c r="A33" s="26" t="n"/>
      <c r="B33" s="27">
        <f>IFERROR(IF(A33="","",TEXT(A33,"ddd")),"")</f>
        <v/>
      </c>
      <c r="C33" s="28" t="n"/>
      <c r="D33" s="29" t="n"/>
      <c r="E33" s="29" t="n"/>
      <c r="F33" s="30">
        <f>IFERROR(IF(A33="","",MAX(0,D33-E33)),"")</f>
        <v/>
      </c>
      <c r="G33" s="29" t="n"/>
      <c r="H33" s="53" t="n"/>
      <c r="I33" s="29" t="n"/>
      <c r="J33" s="53" t="n"/>
      <c r="K33" s="32" t="n"/>
      <c r="L33" s="54" t="n"/>
      <c r="M33" s="30">
        <f>IFERROR(IF(A33="","",MIN(F33,MAX(0,G33+I33))),"")</f>
        <v/>
      </c>
      <c r="N33" s="30">
        <f>IFERROR(IF(A33="","",MIN(F33,MAX(0,IF(K33&lt;&gt;"",K33,M33)))),"")</f>
        <v/>
      </c>
      <c r="O33" s="55">
        <f>IFERROR(IF(A33="","",IFERROR(N33/F33,0)),"")</f>
        <v/>
      </c>
      <c r="P33" s="56">
        <f>IFERROR(IF(A33="","",IF(L33&lt;&gt;"",L33,IFERROR((H33+(I33*J33))/(G33+I33),0))),"")</f>
        <v/>
      </c>
      <c r="Q33" s="56">
        <f>IFERROR(IF(A33="","",N33*P33),"")</f>
        <v/>
      </c>
      <c r="R33" s="56">
        <f>IFERROR(IF(A33="","",IFERROR(Q33/F33,0)),"")</f>
        <v/>
      </c>
      <c r="S33" s="36" t="n"/>
      <c r="T33" s="57" t="n"/>
      <c r="U33" s="56">
        <f>IFERROR(IF(OR(A33="",T33=""),"",T33-Q33),"")</f>
        <v/>
      </c>
      <c r="V33" s="27">
        <f>IFERROR(IF(A33="","",IF(AND(A33&lt;=TODAY(),S33&lt;&gt;"",T33&lt;&gt;""),"Actual",IF(A33&lt;TODAY(),"Past Due","Forecast"))),"")</f>
        <v/>
      </c>
    </row>
    <row r="34">
      <c r="A34" s="26" t="n"/>
      <c r="B34" s="38">
        <f>IFERROR(IF(A34="","",TEXT(A34,"ddd")),"")</f>
        <v/>
      </c>
      <c r="C34" s="28" t="n"/>
      <c r="D34" s="29" t="n"/>
      <c r="E34" s="29" t="n"/>
      <c r="F34" s="39">
        <f>IFERROR(IF(A34="","",MAX(0,D34-E34)),"")</f>
        <v/>
      </c>
      <c r="G34" s="29" t="n"/>
      <c r="H34" s="53" t="n"/>
      <c r="I34" s="29" t="n"/>
      <c r="J34" s="53" t="n"/>
      <c r="K34" s="32" t="n"/>
      <c r="L34" s="54" t="n"/>
      <c r="M34" s="39">
        <f>IFERROR(IF(A34="","",MIN(F34,MAX(0,G34+I34))),"")</f>
        <v/>
      </c>
      <c r="N34" s="39">
        <f>IFERROR(IF(A34="","",MIN(F34,MAX(0,IF(K34&lt;&gt;"",K34,M34)))),"")</f>
        <v/>
      </c>
      <c r="O34" s="58">
        <f>IFERROR(IF(A34="","",IFERROR(N34/F34,0)),"")</f>
        <v/>
      </c>
      <c r="P34" s="59">
        <f>IFERROR(IF(A34="","",IF(L34&lt;&gt;"",L34,IFERROR((H34+(I34*J34))/(G34+I34),0))),"")</f>
        <v/>
      </c>
      <c r="Q34" s="59">
        <f>IFERROR(IF(A34="","",N34*P34),"")</f>
        <v/>
      </c>
      <c r="R34" s="59">
        <f>IFERROR(IF(A34="","",IFERROR(Q34/F34,0)),"")</f>
        <v/>
      </c>
      <c r="S34" s="36" t="n"/>
      <c r="T34" s="57" t="n"/>
      <c r="U34" s="59">
        <f>IFERROR(IF(OR(A34="",T34=""),"",T34-Q34),"")</f>
        <v/>
      </c>
      <c r="V34" s="38">
        <f>IFERROR(IF(A34="","",IF(AND(A34&lt;=TODAY(),S34&lt;&gt;"",T34&lt;&gt;""),"Actual",IF(A34&lt;TODAY(),"Past Due","Forecast"))),"")</f>
        <v/>
      </c>
    </row>
    <row r="35">
      <c r="A35" s="26" t="n"/>
      <c r="B35" s="27">
        <f>IFERROR(IF(A35="","",TEXT(A35,"ddd")),"")</f>
        <v/>
      </c>
      <c r="C35" s="28" t="n"/>
      <c r="D35" s="29" t="n"/>
      <c r="E35" s="29" t="n"/>
      <c r="F35" s="30">
        <f>IFERROR(IF(A35="","",MAX(0,D35-E35)),"")</f>
        <v/>
      </c>
      <c r="G35" s="29" t="n"/>
      <c r="H35" s="53" t="n"/>
      <c r="I35" s="29" t="n"/>
      <c r="J35" s="53" t="n"/>
      <c r="K35" s="32" t="n"/>
      <c r="L35" s="54" t="n"/>
      <c r="M35" s="30">
        <f>IFERROR(IF(A35="","",MIN(F35,MAX(0,G35+I35))),"")</f>
        <v/>
      </c>
      <c r="N35" s="30">
        <f>IFERROR(IF(A35="","",MIN(F35,MAX(0,IF(K35&lt;&gt;"",K35,M35)))),"")</f>
        <v/>
      </c>
      <c r="O35" s="55">
        <f>IFERROR(IF(A35="","",IFERROR(N35/F35,0)),"")</f>
        <v/>
      </c>
      <c r="P35" s="56">
        <f>IFERROR(IF(A35="","",IF(L35&lt;&gt;"",L35,IFERROR((H35+(I35*J35))/(G35+I35),0))),"")</f>
        <v/>
      </c>
      <c r="Q35" s="56">
        <f>IFERROR(IF(A35="","",N35*P35),"")</f>
        <v/>
      </c>
      <c r="R35" s="56">
        <f>IFERROR(IF(A35="","",IFERROR(Q35/F35,0)),"")</f>
        <v/>
      </c>
      <c r="S35" s="36" t="n"/>
      <c r="T35" s="57" t="n"/>
      <c r="U35" s="56">
        <f>IFERROR(IF(OR(A35="",T35=""),"",T35-Q35),"")</f>
        <v/>
      </c>
      <c r="V35" s="27">
        <f>IFERROR(IF(A35="","",IF(AND(A35&lt;=TODAY(),S35&lt;&gt;"",T35&lt;&gt;""),"Actual",IF(A35&lt;TODAY(),"Past Due","Forecast"))),"")</f>
        <v/>
      </c>
    </row>
    <row r="36">
      <c r="A36" s="26" t="n"/>
      <c r="B36" s="38">
        <f>IFERROR(IF(A36="","",TEXT(A36,"ddd")),"")</f>
        <v/>
      </c>
      <c r="C36" s="28" t="n"/>
      <c r="D36" s="29" t="n"/>
      <c r="E36" s="29" t="n"/>
      <c r="F36" s="39">
        <f>IFERROR(IF(A36="","",MAX(0,D36-E36)),"")</f>
        <v/>
      </c>
      <c r="G36" s="29" t="n"/>
      <c r="H36" s="53" t="n"/>
      <c r="I36" s="29" t="n"/>
      <c r="J36" s="53" t="n"/>
      <c r="K36" s="32" t="n"/>
      <c r="L36" s="54" t="n"/>
      <c r="M36" s="39">
        <f>IFERROR(IF(A36="","",MIN(F36,MAX(0,G36+I36))),"")</f>
        <v/>
      </c>
      <c r="N36" s="39">
        <f>IFERROR(IF(A36="","",MIN(F36,MAX(0,IF(K36&lt;&gt;"",K36,M36)))),"")</f>
        <v/>
      </c>
      <c r="O36" s="58">
        <f>IFERROR(IF(A36="","",IFERROR(N36/F36,0)),"")</f>
        <v/>
      </c>
      <c r="P36" s="59">
        <f>IFERROR(IF(A36="","",IF(L36&lt;&gt;"",L36,IFERROR((H36+(I36*J36))/(G36+I36),0))),"")</f>
        <v/>
      </c>
      <c r="Q36" s="59">
        <f>IFERROR(IF(A36="","",N36*P36),"")</f>
        <v/>
      </c>
      <c r="R36" s="59">
        <f>IFERROR(IF(A36="","",IFERROR(Q36/F36,0)),"")</f>
        <v/>
      </c>
      <c r="S36" s="36" t="n"/>
      <c r="T36" s="57" t="n"/>
      <c r="U36" s="59">
        <f>IFERROR(IF(OR(A36="",T36=""),"",T36-Q36),"")</f>
        <v/>
      </c>
      <c r="V36" s="38">
        <f>IFERROR(IF(A36="","",IF(AND(A36&lt;=TODAY(),S36&lt;&gt;"",T36&lt;&gt;""),"Actual",IF(A36&lt;TODAY(),"Past Due","Forecast"))),"")</f>
        <v/>
      </c>
    </row>
    <row r="37">
      <c r="A37" s="26" t="n"/>
      <c r="B37" s="27">
        <f>IFERROR(IF(A37="","",TEXT(A37,"ddd")),"")</f>
        <v/>
      </c>
      <c r="C37" s="28" t="n"/>
      <c r="D37" s="29" t="n"/>
      <c r="E37" s="29" t="n"/>
      <c r="F37" s="30">
        <f>IFERROR(IF(A37="","",MAX(0,D37-E37)),"")</f>
        <v/>
      </c>
      <c r="G37" s="29" t="n"/>
      <c r="H37" s="53" t="n"/>
      <c r="I37" s="29" t="n"/>
      <c r="J37" s="53" t="n"/>
      <c r="K37" s="32" t="n"/>
      <c r="L37" s="54" t="n"/>
      <c r="M37" s="30">
        <f>IFERROR(IF(A37="","",MIN(F37,MAX(0,G37+I37))),"")</f>
        <v/>
      </c>
      <c r="N37" s="30">
        <f>IFERROR(IF(A37="","",MIN(F37,MAX(0,IF(K37&lt;&gt;"",K37,M37)))),"")</f>
        <v/>
      </c>
      <c r="O37" s="55">
        <f>IFERROR(IF(A37="","",IFERROR(N37/F37,0)),"")</f>
        <v/>
      </c>
      <c r="P37" s="56">
        <f>IFERROR(IF(A37="","",IF(L37&lt;&gt;"",L37,IFERROR((H37+(I37*J37))/(G37+I37),0))),"")</f>
        <v/>
      </c>
      <c r="Q37" s="56">
        <f>IFERROR(IF(A37="","",N37*P37),"")</f>
        <v/>
      </c>
      <c r="R37" s="56">
        <f>IFERROR(IF(A37="","",IFERROR(Q37/F37,0)),"")</f>
        <v/>
      </c>
      <c r="S37" s="36" t="n"/>
      <c r="T37" s="57" t="n"/>
      <c r="U37" s="56">
        <f>IFERROR(IF(OR(A37="",T37=""),"",T37-Q37),"")</f>
        <v/>
      </c>
      <c r="V37" s="27">
        <f>IFERROR(IF(A37="","",IF(AND(A37&lt;=TODAY(),S37&lt;&gt;"",T37&lt;&gt;""),"Actual",IF(A37&lt;TODAY(),"Past Due","Forecast"))),"")</f>
        <v/>
      </c>
    </row>
    <row r="38">
      <c r="A38" s="26" t="n"/>
      <c r="B38" s="38">
        <f>IFERROR(IF(A38="","",TEXT(A38,"ddd")),"")</f>
        <v/>
      </c>
      <c r="C38" s="28" t="n"/>
      <c r="D38" s="29" t="n"/>
      <c r="E38" s="29" t="n"/>
      <c r="F38" s="39">
        <f>IFERROR(IF(A38="","",MAX(0,D38-E38)),"")</f>
        <v/>
      </c>
      <c r="G38" s="29" t="n"/>
      <c r="H38" s="53" t="n"/>
      <c r="I38" s="29" t="n"/>
      <c r="J38" s="53" t="n"/>
      <c r="K38" s="32" t="n"/>
      <c r="L38" s="54" t="n"/>
      <c r="M38" s="39">
        <f>IFERROR(IF(A38="","",MIN(F38,MAX(0,G38+I38))),"")</f>
        <v/>
      </c>
      <c r="N38" s="39">
        <f>IFERROR(IF(A38="","",MIN(F38,MAX(0,IF(K38&lt;&gt;"",K38,M38)))),"")</f>
        <v/>
      </c>
      <c r="O38" s="58">
        <f>IFERROR(IF(A38="","",IFERROR(N38/F38,0)),"")</f>
        <v/>
      </c>
      <c r="P38" s="59">
        <f>IFERROR(IF(A38="","",IF(L38&lt;&gt;"",L38,IFERROR((H38+(I38*J38))/(G38+I38),0))),"")</f>
        <v/>
      </c>
      <c r="Q38" s="59">
        <f>IFERROR(IF(A38="","",N38*P38),"")</f>
        <v/>
      </c>
      <c r="R38" s="59">
        <f>IFERROR(IF(A38="","",IFERROR(Q38/F38,0)),"")</f>
        <v/>
      </c>
      <c r="S38" s="36" t="n"/>
      <c r="T38" s="57" t="n"/>
      <c r="U38" s="59">
        <f>IFERROR(IF(OR(A38="",T38=""),"",T38-Q38),"")</f>
        <v/>
      </c>
      <c r="V38" s="38">
        <f>IFERROR(IF(A38="","",IF(AND(A38&lt;=TODAY(),S38&lt;&gt;"",T38&lt;&gt;""),"Actual",IF(A38&lt;TODAY(),"Past Due","Forecast"))),"")</f>
        <v/>
      </c>
    </row>
    <row r="39">
      <c r="A39" s="26" t="n"/>
      <c r="B39" s="27">
        <f>IFERROR(IF(A39="","",TEXT(A39,"ddd")),"")</f>
        <v/>
      </c>
      <c r="C39" s="28" t="n"/>
      <c r="D39" s="29" t="n"/>
      <c r="E39" s="29" t="n"/>
      <c r="F39" s="30">
        <f>IFERROR(IF(A39="","",MAX(0,D39-E39)),"")</f>
        <v/>
      </c>
      <c r="G39" s="29" t="n"/>
      <c r="H39" s="53" t="n"/>
      <c r="I39" s="29" t="n"/>
      <c r="J39" s="53" t="n"/>
      <c r="K39" s="32" t="n"/>
      <c r="L39" s="54" t="n"/>
      <c r="M39" s="30">
        <f>IFERROR(IF(A39="","",MIN(F39,MAX(0,G39+I39))),"")</f>
        <v/>
      </c>
      <c r="N39" s="30">
        <f>IFERROR(IF(A39="","",MIN(F39,MAX(0,IF(K39&lt;&gt;"",K39,M39)))),"")</f>
        <v/>
      </c>
      <c r="O39" s="55">
        <f>IFERROR(IF(A39="","",IFERROR(N39/F39,0)),"")</f>
        <v/>
      </c>
      <c r="P39" s="56">
        <f>IFERROR(IF(A39="","",IF(L39&lt;&gt;"",L39,IFERROR((H39+(I39*J39))/(G39+I39),0))),"")</f>
        <v/>
      </c>
      <c r="Q39" s="56">
        <f>IFERROR(IF(A39="","",N39*P39),"")</f>
        <v/>
      </c>
      <c r="R39" s="56">
        <f>IFERROR(IF(A39="","",IFERROR(Q39/F39,0)),"")</f>
        <v/>
      </c>
      <c r="S39" s="36" t="n"/>
      <c r="T39" s="57" t="n"/>
      <c r="U39" s="56">
        <f>IFERROR(IF(OR(A39="",T39=""),"",T39-Q39),"")</f>
        <v/>
      </c>
      <c r="V39" s="27">
        <f>IFERROR(IF(A39="","",IF(AND(A39&lt;=TODAY(),S39&lt;&gt;"",T39&lt;&gt;""),"Actual",IF(A39&lt;TODAY(),"Past Due","Forecast"))),"")</f>
        <v/>
      </c>
    </row>
    <row r="40">
      <c r="A40" s="26" t="n"/>
      <c r="B40" s="38">
        <f>IFERROR(IF(A40="","",TEXT(A40,"ddd")),"")</f>
        <v/>
      </c>
      <c r="C40" s="28" t="n"/>
      <c r="D40" s="29" t="n"/>
      <c r="E40" s="29" t="n"/>
      <c r="F40" s="39">
        <f>IFERROR(IF(A40="","",MAX(0,D40-E40)),"")</f>
        <v/>
      </c>
      <c r="G40" s="29" t="n"/>
      <c r="H40" s="53" t="n"/>
      <c r="I40" s="29" t="n"/>
      <c r="J40" s="53" t="n"/>
      <c r="K40" s="32" t="n"/>
      <c r="L40" s="54" t="n"/>
      <c r="M40" s="39">
        <f>IFERROR(IF(A40="","",MIN(F40,MAX(0,G40+I40))),"")</f>
        <v/>
      </c>
      <c r="N40" s="39">
        <f>IFERROR(IF(A40="","",MIN(F40,MAX(0,IF(K40&lt;&gt;"",K40,M40)))),"")</f>
        <v/>
      </c>
      <c r="O40" s="58">
        <f>IFERROR(IF(A40="","",IFERROR(N40/F40,0)),"")</f>
        <v/>
      </c>
      <c r="P40" s="59">
        <f>IFERROR(IF(A40="","",IF(L40&lt;&gt;"",L40,IFERROR((H40+(I40*J40))/(G40+I40),0))),"")</f>
        <v/>
      </c>
      <c r="Q40" s="59">
        <f>IFERROR(IF(A40="","",N40*P40),"")</f>
        <v/>
      </c>
      <c r="R40" s="59">
        <f>IFERROR(IF(A40="","",IFERROR(Q40/F40,0)),"")</f>
        <v/>
      </c>
      <c r="S40" s="36" t="n"/>
      <c r="T40" s="57" t="n"/>
      <c r="U40" s="59">
        <f>IFERROR(IF(OR(A40="",T40=""),"",T40-Q40),"")</f>
        <v/>
      </c>
      <c r="V40" s="38">
        <f>IFERROR(IF(A40="","",IF(AND(A40&lt;=TODAY(),S40&lt;&gt;"",T40&lt;&gt;""),"Actual",IF(A40&lt;TODAY(),"Past Due","Forecast"))),"")</f>
        <v/>
      </c>
    </row>
    <row r="41">
      <c r="A41" s="26" t="n"/>
      <c r="B41" s="27">
        <f>IFERROR(IF(A41="","",TEXT(A41,"ddd")),"")</f>
        <v/>
      </c>
      <c r="C41" s="28" t="n"/>
      <c r="D41" s="29" t="n"/>
      <c r="E41" s="29" t="n"/>
      <c r="F41" s="30">
        <f>IFERROR(IF(A41="","",MAX(0,D41-E41)),"")</f>
        <v/>
      </c>
      <c r="G41" s="29" t="n"/>
      <c r="H41" s="53" t="n"/>
      <c r="I41" s="29" t="n"/>
      <c r="J41" s="53" t="n"/>
      <c r="K41" s="32" t="n"/>
      <c r="L41" s="54" t="n"/>
      <c r="M41" s="30">
        <f>IFERROR(IF(A41="","",MIN(F41,MAX(0,G41+I41))),"")</f>
        <v/>
      </c>
      <c r="N41" s="30">
        <f>IFERROR(IF(A41="","",MIN(F41,MAX(0,IF(K41&lt;&gt;"",K41,M41)))),"")</f>
        <v/>
      </c>
      <c r="O41" s="55">
        <f>IFERROR(IF(A41="","",IFERROR(N41/F41,0)),"")</f>
        <v/>
      </c>
      <c r="P41" s="56">
        <f>IFERROR(IF(A41="","",IF(L41&lt;&gt;"",L41,IFERROR((H41+(I41*J41))/(G41+I41),0))),"")</f>
        <v/>
      </c>
      <c r="Q41" s="56">
        <f>IFERROR(IF(A41="","",N41*P41),"")</f>
        <v/>
      </c>
      <c r="R41" s="56">
        <f>IFERROR(IF(A41="","",IFERROR(Q41/F41,0)),"")</f>
        <v/>
      </c>
      <c r="S41" s="36" t="n"/>
      <c r="T41" s="57" t="n"/>
      <c r="U41" s="56">
        <f>IFERROR(IF(OR(A41="",T41=""),"",T41-Q41),"")</f>
        <v/>
      </c>
      <c r="V41" s="27">
        <f>IFERROR(IF(A41="","",IF(AND(A41&lt;=TODAY(),S41&lt;&gt;"",T41&lt;&gt;""),"Actual",IF(A41&lt;TODAY(),"Past Due","Forecast"))),"")</f>
        <v/>
      </c>
    </row>
    <row r="42">
      <c r="A42" s="26" t="n"/>
      <c r="B42" s="38">
        <f>IFERROR(IF(A42="","",TEXT(A42,"ddd")),"")</f>
        <v/>
      </c>
      <c r="C42" s="28" t="n"/>
      <c r="D42" s="29" t="n"/>
      <c r="E42" s="29" t="n"/>
      <c r="F42" s="39">
        <f>IFERROR(IF(A42="","",MAX(0,D42-E42)),"")</f>
        <v/>
      </c>
      <c r="G42" s="29" t="n"/>
      <c r="H42" s="53" t="n"/>
      <c r="I42" s="29" t="n"/>
      <c r="J42" s="53" t="n"/>
      <c r="K42" s="32" t="n"/>
      <c r="L42" s="54" t="n"/>
      <c r="M42" s="39">
        <f>IFERROR(IF(A42="","",MIN(F42,MAX(0,G42+I42))),"")</f>
        <v/>
      </c>
      <c r="N42" s="39">
        <f>IFERROR(IF(A42="","",MIN(F42,MAX(0,IF(K42&lt;&gt;"",K42,M42)))),"")</f>
        <v/>
      </c>
      <c r="O42" s="58">
        <f>IFERROR(IF(A42="","",IFERROR(N42/F42,0)),"")</f>
        <v/>
      </c>
      <c r="P42" s="59">
        <f>IFERROR(IF(A42="","",IF(L42&lt;&gt;"",L42,IFERROR((H42+(I42*J42))/(G42+I42),0))),"")</f>
        <v/>
      </c>
      <c r="Q42" s="59">
        <f>IFERROR(IF(A42="","",N42*P42),"")</f>
        <v/>
      </c>
      <c r="R42" s="59">
        <f>IFERROR(IF(A42="","",IFERROR(Q42/F42,0)),"")</f>
        <v/>
      </c>
      <c r="S42" s="36" t="n"/>
      <c r="T42" s="57" t="n"/>
      <c r="U42" s="59">
        <f>IFERROR(IF(OR(A42="",T42=""),"",T42-Q42),"")</f>
        <v/>
      </c>
      <c r="V42" s="38">
        <f>IFERROR(IF(A42="","",IF(AND(A42&lt;=TODAY(),S42&lt;&gt;"",T42&lt;&gt;""),"Actual",IF(A42&lt;TODAY(),"Past Due","Forecast"))),"")</f>
        <v/>
      </c>
    </row>
    <row r="43">
      <c r="A43" s="26" t="n"/>
      <c r="B43" s="27">
        <f>IFERROR(IF(A43="","",TEXT(A43,"ddd")),"")</f>
        <v/>
      </c>
      <c r="C43" s="28" t="n"/>
      <c r="D43" s="29" t="n"/>
      <c r="E43" s="29" t="n"/>
      <c r="F43" s="30">
        <f>IFERROR(IF(A43="","",MAX(0,D43-E43)),"")</f>
        <v/>
      </c>
      <c r="G43" s="29" t="n"/>
      <c r="H43" s="53" t="n"/>
      <c r="I43" s="29" t="n"/>
      <c r="J43" s="53" t="n"/>
      <c r="K43" s="32" t="n"/>
      <c r="L43" s="54" t="n"/>
      <c r="M43" s="30">
        <f>IFERROR(IF(A43="","",MIN(F43,MAX(0,G43+I43))),"")</f>
        <v/>
      </c>
      <c r="N43" s="30">
        <f>IFERROR(IF(A43="","",MIN(F43,MAX(0,IF(K43&lt;&gt;"",K43,M43)))),"")</f>
        <v/>
      </c>
      <c r="O43" s="55">
        <f>IFERROR(IF(A43="","",IFERROR(N43/F43,0)),"")</f>
        <v/>
      </c>
      <c r="P43" s="56">
        <f>IFERROR(IF(A43="","",IF(L43&lt;&gt;"",L43,IFERROR((H43+(I43*J43))/(G43+I43),0))),"")</f>
        <v/>
      </c>
      <c r="Q43" s="56">
        <f>IFERROR(IF(A43="","",N43*P43),"")</f>
        <v/>
      </c>
      <c r="R43" s="56">
        <f>IFERROR(IF(A43="","",IFERROR(Q43/F43,0)),"")</f>
        <v/>
      </c>
      <c r="S43" s="36" t="n"/>
      <c r="T43" s="57" t="n"/>
      <c r="U43" s="56">
        <f>IFERROR(IF(OR(A43="",T43=""),"",T43-Q43),"")</f>
        <v/>
      </c>
      <c r="V43" s="27">
        <f>IFERROR(IF(A43="","",IF(AND(A43&lt;=TODAY(),S43&lt;&gt;"",T43&lt;&gt;""),"Actual",IF(A43&lt;TODAY(),"Past Due","Forecast"))),"")</f>
        <v/>
      </c>
    </row>
    <row r="44">
      <c r="A44" s="26" t="n"/>
      <c r="B44" s="38">
        <f>IFERROR(IF(A44="","",TEXT(A44,"ddd")),"")</f>
        <v/>
      </c>
      <c r="C44" s="28" t="n"/>
      <c r="D44" s="29" t="n"/>
      <c r="E44" s="29" t="n"/>
      <c r="F44" s="39">
        <f>IFERROR(IF(A44="","",MAX(0,D44-E44)),"")</f>
        <v/>
      </c>
      <c r="G44" s="29" t="n"/>
      <c r="H44" s="53" t="n"/>
      <c r="I44" s="29" t="n"/>
      <c r="J44" s="53" t="n"/>
      <c r="K44" s="32" t="n"/>
      <c r="L44" s="54" t="n"/>
      <c r="M44" s="39">
        <f>IFERROR(IF(A44="","",MIN(F44,MAX(0,G44+I44))),"")</f>
        <v/>
      </c>
      <c r="N44" s="39">
        <f>IFERROR(IF(A44="","",MIN(F44,MAX(0,IF(K44&lt;&gt;"",K44,M44)))),"")</f>
        <v/>
      </c>
      <c r="O44" s="58">
        <f>IFERROR(IF(A44="","",IFERROR(N44/F44,0)),"")</f>
        <v/>
      </c>
      <c r="P44" s="59">
        <f>IFERROR(IF(A44="","",IF(L44&lt;&gt;"",L44,IFERROR((H44+(I44*J44))/(G44+I44),0))),"")</f>
        <v/>
      </c>
      <c r="Q44" s="59">
        <f>IFERROR(IF(A44="","",N44*P44),"")</f>
        <v/>
      </c>
      <c r="R44" s="59">
        <f>IFERROR(IF(A44="","",IFERROR(Q44/F44,0)),"")</f>
        <v/>
      </c>
      <c r="S44" s="36" t="n"/>
      <c r="T44" s="57" t="n"/>
      <c r="U44" s="59">
        <f>IFERROR(IF(OR(A44="",T44=""),"",T44-Q44),"")</f>
        <v/>
      </c>
      <c r="V44" s="38">
        <f>IFERROR(IF(A44="","",IF(AND(A44&lt;=TODAY(),S44&lt;&gt;"",T44&lt;&gt;""),"Actual",IF(A44&lt;TODAY(),"Past Due","Forecast"))),"")</f>
        <v/>
      </c>
    </row>
    <row r="45">
      <c r="A45" s="26" t="n"/>
      <c r="B45" s="27">
        <f>IFERROR(IF(A45="","",TEXT(A45,"ddd")),"")</f>
        <v/>
      </c>
      <c r="C45" s="28" t="n"/>
      <c r="D45" s="29" t="n"/>
      <c r="E45" s="29" t="n"/>
      <c r="F45" s="30">
        <f>IFERROR(IF(A45="","",MAX(0,D45-E45)),"")</f>
        <v/>
      </c>
      <c r="G45" s="29" t="n"/>
      <c r="H45" s="53" t="n"/>
      <c r="I45" s="29" t="n"/>
      <c r="J45" s="53" t="n"/>
      <c r="K45" s="32" t="n"/>
      <c r="L45" s="54" t="n"/>
      <c r="M45" s="30">
        <f>IFERROR(IF(A45="","",MIN(F45,MAX(0,G45+I45))),"")</f>
        <v/>
      </c>
      <c r="N45" s="30">
        <f>IFERROR(IF(A45="","",MIN(F45,MAX(0,IF(K45&lt;&gt;"",K45,M45)))),"")</f>
        <v/>
      </c>
      <c r="O45" s="55">
        <f>IFERROR(IF(A45="","",IFERROR(N45/F45,0)),"")</f>
        <v/>
      </c>
      <c r="P45" s="56">
        <f>IFERROR(IF(A45="","",IF(L45&lt;&gt;"",L45,IFERROR((H45+(I45*J45))/(G45+I45),0))),"")</f>
        <v/>
      </c>
      <c r="Q45" s="56">
        <f>IFERROR(IF(A45="","",N45*P45),"")</f>
        <v/>
      </c>
      <c r="R45" s="56">
        <f>IFERROR(IF(A45="","",IFERROR(Q45/F45,0)),"")</f>
        <v/>
      </c>
      <c r="S45" s="36" t="n"/>
      <c r="T45" s="57" t="n"/>
      <c r="U45" s="56">
        <f>IFERROR(IF(OR(A45="",T45=""),"",T45-Q45),"")</f>
        <v/>
      </c>
      <c r="V45" s="27">
        <f>IFERROR(IF(A45="","",IF(AND(A45&lt;=TODAY(),S45&lt;&gt;"",T45&lt;&gt;""),"Actual",IF(A45&lt;TODAY(),"Past Due","Forecast"))),"")</f>
        <v/>
      </c>
    </row>
    <row r="46">
      <c r="A46" s="26" t="n"/>
      <c r="B46" s="38">
        <f>IFERROR(IF(A46="","",TEXT(A46,"ddd")),"")</f>
        <v/>
      </c>
      <c r="C46" s="28" t="n"/>
      <c r="D46" s="29" t="n"/>
      <c r="E46" s="29" t="n"/>
      <c r="F46" s="39">
        <f>IFERROR(IF(A46="","",MAX(0,D46-E46)),"")</f>
        <v/>
      </c>
      <c r="G46" s="29" t="n"/>
      <c r="H46" s="53" t="n"/>
      <c r="I46" s="29" t="n"/>
      <c r="J46" s="53" t="n"/>
      <c r="K46" s="32" t="n"/>
      <c r="L46" s="54" t="n"/>
      <c r="M46" s="39">
        <f>IFERROR(IF(A46="","",MIN(F46,MAX(0,G46+I46))),"")</f>
        <v/>
      </c>
      <c r="N46" s="39">
        <f>IFERROR(IF(A46="","",MIN(F46,MAX(0,IF(K46&lt;&gt;"",K46,M46)))),"")</f>
        <v/>
      </c>
      <c r="O46" s="58">
        <f>IFERROR(IF(A46="","",IFERROR(N46/F46,0)),"")</f>
        <v/>
      </c>
      <c r="P46" s="59">
        <f>IFERROR(IF(A46="","",IF(L46&lt;&gt;"",L46,IFERROR((H46+(I46*J46))/(G46+I46),0))),"")</f>
        <v/>
      </c>
      <c r="Q46" s="59">
        <f>IFERROR(IF(A46="","",N46*P46),"")</f>
        <v/>
      </c>
      <c r="R46" s="59">
        <f>IFERROR(IF(A46="","",IFERROR(Q46/F46,0)),"")</f>
        <v/>
      </c>
      <c r="S46" s="36" t="n"/>
      <c r="T46" s="57" t="n"/>
      <c r="U46" s="59">
        <f>IFERROR(IF(OR(A46="",T46=""),"",T46-Q46),"")</f>
        <v/>
      </c>
      <c r="V46" s="38">
        <f>IFERROR(IF(A46="","",IF(AND(A46&lt;=TODAY(),S46&lt;&gt;"",T46&lt;&gt;""),"Actual",IF(A46&lt;TODAY(),"Past Due","Forecast"))),"")</f>
        <v/>
      </c>
    </row>
    <row r="47">
      <c r="A47" s="26" t="n"/>
      <c r="B47" s="27">
        <f>IFERROR(IF(A47="","",TEXT(A47,"ddd")),"")</f>
        <v/>
      </c>
      <c r="C47" s="28" t="n"/>
      <c r="D47" s="29" t="n"/>
      <c r="E47" s="29" t="n"/>
      <c r="F47" s="30">
        <f>IFERROR(IF(A47="","",MAX(0,D47-E47)),"")</f>
        <v/>
      </c>
      <c r="G47" s="29" t="n"/>
      <c r="H47" s="53" t="n"/>
      <c r="I47" s="29" t="n"/>
      <c r="J47" s="53" t="n"/>
      <c r="K47" s="32" t="n"/>
      <c r="L47" s="54" t="n"/>
      <c r="M47" s="30">
        <f>IFERROR(IF(A47="","",MIN(F47,MAX(0,G47+I47))),"")</f>
        <v/>
      </c>
      <c r="N47" s="30">
        <f>IFERROR(IF(A47="","",MIN(F47,MAX(0,IF(K47&lt;&gt;"",K47,M47)))),"")</f>
        <v/>
      </c>
      <c r="O47" s="55">
        <f>IFERROR(IF(A47="","",IFERROR(N47/F47,0)),"")</f>
        <v/>
      </c>
      <c r="P47" s="56">
        <f>IFERROR(IF(A47="","",IF(L47&lt;&gt;"",L47,IFERROR((H47+(I47*J47))/(G47+I47),0))),"")</f>
        <v/>
      </c>
      <c r="Q47" s="56">
        <f>IFERROR(IF(A47="","",N47*P47),"")</f>
        <v/>
      </c>
      <c r="R47" s="56">
        <f>IFERROR(IF(A47="","",IFERROR(Q47/F47,0)),"")</f>
        <v/>
      </c>
      <c r="S47" s="36" t="n"/>
      <c r="T47" s="57" t="n"/>
      <c r="U47" s="56">
        <f>IFERROR(IF(OR(A47="",T47=""),"",T47-Q47),"")</f>
        <v/>
      </c>
      <c r="V47" s="27">
        <f>IFERROR(IF(A47="","",IF(AND(A47&lt;=TODAY(),S47&lt;&gt;"",T47&lt;&gt;""),"Actual",IF(A47&lt;TODAY(),"Past Due","Forecast"))),"")</f>
        <v/>
      </c>
    </row>
    <row r="48">
      <c r="A48" s="26" t="n"/>
      <c r="B48" s="38">
        <f>IFERROR(IF(A48="","",TEXT(A48,"ddd")),"")</f>
        <v/>
      </c>
      <c r="C48" s="28" t="n"/>
      <c r="D48" s="29" t="n"/>
      <c r="E48" s="29" t="n"/>
      <c r="F48" s="39">
        <f>IFERROR(IF(A48="","",MAX(0,D48-E48)),"")</f>
        <v/>
      </c>
      <c r="G48" s="29" t="n"/>
      <c r="H48" s="53" t="n"/>
      <c r="I48" s="29" t="n"/>
      <c r="J48" s="53" t="n"/>
      <c r="K48" s="32" t="n"/>
      <c r="L48" s="54" t="n"/>
      <c r="M48" s="39">
        <f>IFERROR(IF(A48="","",MIN(F48,MAX(0,G48+I48))),"")</f>
        <v/>
      </c>
      <c r="N48" s="39">
        <f>IFERROR(IF(A48="","",MIN(F48,MAX(0,IF(K48&lt;&gt;"",K48,M48)))),"")</f>
        <v/>
      </c>
      <c r="O48" s="58">
        <f>IFERROR(IF(A48="","",IFERROR(N48/F48,0)),"")</f>
        <v/>
      </c>
      <c r="P48" s="59">
        <f>IFERROR(IF(A48="","",IF(L48&lt;&gt;"",L48,IFERROR((H48+(I48*J48))/(G48+I48),0))),"")</f>
        <v/>
      </c>
      <c r="Q48" s="59">
        <f>IFERROR(IF(A48="","",N48*P48),"")</f>
        <v/>
      </c>
      <c r="R48" s="59">
        <f>IFERROR(IF(A48="","",IFERROR(Q48/F48,0)),"")</f>
        <v/>
      </c>
      <c r="S48" s="36" t="n"/>
      <c r="T48" s="57" t="n"/>
      <c r="U48" s="59">
        <f>IFERROR(IF(OR(A48="",T48=""),"",T48-Q48),"")</f>
        <v/>
      </c>
      <c r="V48" s="38">
        <f>IFERROR(IF(A48="","",IF(AND(A48&lt;=TODAY(),S48&lt;&gt;"",T48&lt;&gt;""),"Actual",IF(A48&lt;TODAY(),"Past Due","Forecast"))),"")</f>
        <v/>
      </c>
    </row>
    <row r="49">
      <c r="A49" s="26" t="n"/>
      <c r="B49" s="27">
        <f>IFERROR(IF(A49="","",TEXT(A49,"ddd")),"")</f>
        <v/>
      </c>
      <c r="C49" s="28" t="n"/>
      <c r="D49" s="29" t="n"/>
      <c r="E49" s="29" t="n"/>
      <c r="F49" s="30">
        <f>IFERROR(IF(A49="","",MAX(0,D49-E49)),"")</f>
        <v/>
      </c>
      <c r="G49" s="29" t="n"/>
      <c r="H49" s="53" t="n"/>
      <c r="I49" s="29" t="n"/>
      <c r="J49" s="53" t="n"/>
      <c r="K49" s="32" t="n"/>
      <c r="L49" s="54" t="n"/>
      <c r="M49" s="30">
        <f>IFERROR(IF(A49="","",MIN(F49,MAX(0,G49+I49))),"")</f>
        <v/>
      </c>
      <c r="N49" s="30">
        <f>IFERROR(IF(A49="","",MIN(F49,MAX(0,IF(K49&lt;&gt;"",K49,M49)))),"")</f>
        <v/>
      </c>
      <c r="O49" s="55">
        <f>IFERROR(IF(A49="","",IFERROR(N49/F49,0)),"")</f>
        <v/>
      </c>
      <c r="P49" s="56">
        <f>IFERROR(IF(A49="","",IF(L49&lt;&gt;"",L49,IFERROR((H49+(I49*J49))/(G49+I49),0))),"")</f>
        <v/>
      </c>
      <c r="Q49" s="56">
        <f>IFERROR(IF(A49="","",N49*P49),"")</f>
        <v/>
      </c>
      <c r="R49" s="56">
        <f>IFERROR(IF(A49="","",IFERROR(Q49/F49,0)),"")</f>
        <v/>
      </c>
      <c r="S49" s="36" t="n"/>
      <c r="T49" s="57" t="n"/>
      <c r="U49" s="56">
        <f>IFERROR(IF(OR(A49="",T49=""),"",T49-Q49),"")</f>
        <v/>
      </c>
      <c r="V49" s="27">
        <f>IFERROR(IF(A49="","",IF(AND(A49&lt;=TODAY(),S49&lt;&gt;"",T49&lt;&gt;""),"Actual",IF(A49&lt;TODAY(),"Past Due","Forecast"))),"")</f>
        <v/>
      </c>
    </row>
    <row r="50">
      <c r="A50" s="26" t="n"/>
      <c r="B50" s="38">
        <f>IFERROR(IF(A50="","",TEXT(A50,"ddd")),"")</f>
        <v/>
      </c>
      <c r="C50" s="28" t="n"/>
      <c r="D50" s="29" t="n"/>
      <c r="E50" s="29" t="n"/>
      <c r="F50" s="39">
        <f>IFERROR(IF(A50="","",MAX(0,D50-E50)),"")</f>
        <v/>
      </c>
      <c r="G50" s="29" t="n"/>
      <c r="H50" s="53" t="n"/>
      <c r="I50" s="29" t="n"/>
      <c r="J50" s="53" t="n"/>
      <c r="K50" s="32" t="n"/>
      <c r="L50" s="54" t="n"/>
      <c r="M50" s="39">
        <f>IFERROR(IF(A50="","",MIN(F50,MAX(0,G50+I50))),"")</f>
        <v/>
      </c>
      <c r="N50" s="39">
        <f>IFERROR(IF(A50="","",MIN(F50,MAX(0,IF(K50&lt;&gt;"",K50,M50)))),"")</f>
        <v/>
      </c>
      <c r="O50" s="58">
        <f>IFERROR(IF(A50="","",IFERROR(N50/F50,0)),"")</f>
        <v/>
      </c>
      <c r="P50" s="59">
        <f>IFERROR(IF(A50="","",IF(L50&lt;&gt;"",L50,IFERROR((H50+(I50*J50))/(G50+I50),0))),"")</f>
        <v/>
      </c>
      <c r="Q50" s="59">
        <f>IFERROR(IF(A50="","",N50*P50),"")</f>
        <v/>
      </c>
      <c r="R50" s="59">
        <f>IFERROR(IF(A50="","",IFERROR(Q50/F50,0)),"")</f>
        <v/>
      </c>
      <c r="S50" s="36" t="n"/>
      <c r="T50" s="57" t="n"/>
      <c r="U50" s="59">
        <f>IFERROR(IF(OR(A50="",T50=""),"",T50-Q50),"")</f>
        <v/>
      </c>
      <c r="V50" s="38">
        <f>IFERROR(IF(A50="","",IF(AND(A50&lt;=TODAY(),S50&lt;&gt;"",T50&lt;&gt;""),"Actual",IF(A50&lt;TODAY(),"Past Due","Forecast"))),"")</f>
        <v/>
      </c>
    </row>
    <row r="51">
      <c r="A51" s="26" t="n"/>
      <c r="B51" s="27">
        <f>IFERROR(IF(A51="","",TEXT(A51,"ddd")),"")</f>
        <v/>
      </c>
      <c r="C51" s="28" t="n"/>
      <c r="D51" s="29" t="n"/>
      <c r="E51" s="29" t="n"/>
      <c r="F51" s="30">
        <f>IFERROR(IF(A51="","",MAX(0,D51-E51)),"")</f>
        <v/>
      </c>
      <c r="G51" s="29" t="n"/>
      <c r="H51" s="53" t="n"/>
      <c r="I51" s="29" t="n"/>
      <c r="J51" s="53" t="n"/>
      <c r="K51" s="32" t="n"/>
      <c r="L51" s="54" t="n"/>
      <c r="M51" s="30">
        <f>IFERROR(IF(A51="","",MIN(F51,MAX(0,G51+I51))),"")</f>
        <v/>
      </c>
      <c r="N51" s="30">
        <f>IFERROR(IF(A51="","",MIN(F51,MAX(0,IF(K51&lt;&gt;"",K51,M51)))),"")</f>
        <v/>
      </c>
      <c r="O51" s="55">
        <f>IFERROR(IF(A51="","",IFERROR(N51/F51,0)),"")</f>
        <v/>
      </c>
      <c r="P51" s="56">
        <f>IFERROR(IF(A51="","",IF(L51&lt;&gt;"",L51,IFERROR((H51+(I51*J51))/(G51+I51),0))),"")</f>
        <v/>
      </c>
      <c r="Q51" s="56">
        <f>IFERROR(IF(A51="","",N51*P51),"")</f>
        <v/>
      </c>
      <c r="R51" s="56">
        <f>IFERROR(IF(A51="","",IFERROR(Q51/F51,0)),"")</f>
        <v/>
      </c>
      <c r="S51" s="36" t="n"/>
      <c r="T51" s="57" t="n"/>
      <c r="U51" s="56">
        <f>IFERROR(IF(OR(A51="",T51=""),"",T51-Q51),"")</f>
        <v/>
      </c>
      <c r="V51" s="27">
        <f>IFERROR(IF(A51="","",IF(AND(A51&lt;=TODAY(),S51&lt;&gt;"",T51&lt;&gt;""),"Actual",IF(A51&lt;TODAY(),"Past Due","Forecast"))),"")</f>
        <v/>
      </c>
    </row>
    <row r="52">
      <c r="A52" s="26" t="n"/>
      <c r="B52" s="38">
        <f>IFERROR(IF(A52="","",TEXT(A52,"ddd")),"")</f>
        <v/>
      </c>
      <c r="C52" s="28" t="n"/>
      <c r="D52" s="29" t="n"/>
      <c r="E52" s="29" t="n"/>
      <c r="F52" s="39">
        <f>IFERROR(IF(A52="","",MAX(0,D52-E52)),"")</f>
        <v/>
      </c>
      <c r="G52" s="29" t="n"/>
      <c r="H52" s="53" t="n"/>
      <c r="I52" s="29" t="n"/>
      <c r="J52" s="53" t="n"/>
      <c r="K52" s="32" t="n"/>
      <c r="L52" s="54" t="n"/>
      <c r="M52" s="39">
        <f>IFERROR(IF(A52="","",MIN(F52,MAX(0,G52+I52))),"")</f>
        <v/>
      </c>
      <c r="N52" s="39">
        <f>IFERROR(IF(A52="","",MIN(F52,MAX(0,IF(K52&lt;&gt;"",K52,M52)))),"")</f>
        <v/>
      </c>
      <c r="O52" s="58">
        <f>IFERROR(IF(A52="","",IFERROR(N52/F52,0)),"")</f>
        <v/>
      </c>
      <c r="P52" s="59">
        <f>IFERROR(IF(A52="","",IF(L52&lt;&gt;"",L52,IFERROR((H52+(I52*J52))/(G52+I52),0))),"")</f>
        <v/>
      </c>
      <c r="Q52" s="59">
        <f>IFERROR(IF(A52="","",N52*P52),"")</f>
        <v/>
      </c>
      <c r="R52" s="59">
        <f>IFERROR(IF(A52="","",IFERROR(Q52/F52,0)),"")</f>
        <v/>
      </c>
      <c r="S52" s="36" t="n"/>
      <c r="T52" s="57" t="n"/>
      <c r="U52" s="59">
        <f>IFERROR(IF(OR(A52="",T52=""),"",T52-Q52),"")</f>
        <v/>
      </c>
      <c r="V52" s="38">
        <f>IFERROR(IF(A52="","",IF(AND(A52&lt;=TODAY(),S52&lt;&gt;"",T52&lt;&gt;""),"Actual",IF(A52&lt;TODAY(),"Past Due","Forecast"))),"")</f>
        <v/>
      </c>
    </row>
    <row r="53">
      <c r="A53" s="26" t="n"/>
      <c r="B53" s="27">
        <f>IFERROR(IF(A53="","",TEXT(A53,"ddd")),"")</f>
        <v/>
      </c>
      <c r="C53" s="28" t="n"/>
      <c r="D53" s="29" t="n"/>
      <c r="E53" s="29" t="n"/>
      <c r="F53" s="30">
        <f>IFERROR(IF(A53="","",MAX(0,D53-E53)),"")</f>
        <v/>
      </c>
      <c r="G53" s="29" t="n"/>
      <c r="H53" s="53" t="n"/>
      <c r="I53" s="29" t="n"/>
      <c r="J53" s="53" t="n"/>
      <c r="K53" s="32" t="n"/>
      <c r="L53" s="54" t="n"/>
      <c r="M53" s="30">
        <f>IFERROR(IF(A53="","",MIN(F53,MAX(0,G53+I53))),"")</f>
        <v/>
      </c>
      <c r="N53" s="30">
        <f>IFERROR(IF(A53="","",MIN(F53,MAX(0,IF(K53&lt;&gt;"",K53,M53)))),"")</f>
        <v/>
      </c>
      <c r="O53" s="55">
        <f>IFERROR(IF(A53="","",IFERROR(N53/F53,0)),"")</f>
        <v/>
      </c>
      <c r="P53" s="56">
        <f>IFERROR(IF(A53="","",IF(L53&lt;&gt;"",L53,IFERROR((H53+(I53*J53))/(G53+I53),0))),"")</f>
        <v/>
      </c>
      <c r="Q53" s="56">
        <f>IFERROR(IF(A53="","",N53*P53),"")</f>
        <v/>
      </c>
      <c r="R53" s="56">
        <f>IFERROR(IF(A53="","",IFERROR(Q53/F53,0)),"")</f>
        <v/>
      </c>
      <c r="S53" s="36" t="n"/>
      <c r="T53" s="57" t="n"/>
      <c r="U53" s="56">
        <f>IFERROR(IF(OR(A53="",T53=""),"",T53-Q53),"")</f>
        <v/>
      </c>
      <c r="V53" s="27">
        <f>IFERROR(IF(A53="","",IF(AND(A53&lt;=TODAY(),S53&lt;&gt;"",T53&lt;&gt;""),"Actual",IF(A53&lt;TODAY(),"Past Due","Forecast"))),"")</f>
        <v/>
      </c>
    </row>
    <row r="54">
      <c r="A54" s="26" t="n"/>
      <c r="B54" s="38">
        <f>IFERROR(IF(A54="","",TEXT(A54,"ddd")),"")</f>
        <v/>
      </c>
      <c r="C54" s="28" t="n"/>
      <c r="D54" s="29" t="n"/>
      <c r="E54" s="29" t="n"/>
      <c r="F54" s="39">
        <f>IFERROR(IF(A54="","",MAX(0,D54-E54)),"")</f>
        <v/>
      </c>
      <c r="G54" s="29" t="n"/>
      <c r="H54" s="53" t="n"/>
      <c r="I54" s="29" t="n"/>
      <c r="J54" s="53" t="n"/>
      <c r="K54" s="32" t="n"/>
      <c r="L54" s="54" t="n"/>
      <c r="M54" s="39">
        <f>IFERROR(IF(A54="","",MIN(F54,MAX(0,G54+I54))),"")</f>
        <v/>
      </c>
      <c r="N54" s="39">
        <f>IFERROR(IF(A54="","",MIN(F54,MAX(0,IF(K54&lt;&gt;"",K54,M54)))),"")</f>
        <v/>
      </c>
      <c r="O54" s="58">
        <f>IFERROR(IF(A54="","",IFERROR(N54/F54,0)),"")</f>
        <v/>
      </c>
      <c r="P54" s="59">
        <f>IFERROR(IF(A54="","",IF(L54&lt;&gt;"",L54,IFERROR((H54+(I54*J54))/(G54+I54),0))),"")</f>
        <v/>
      </c>
      <c r="Q54" s="59">
        <f>IFERROR(IF(A54="","",N54*P54),"")</f>
        <v/>
      </c>
      <c r="R54" s="59">
        <f>IFERROR(IF(A54="","",IFERROR(Q54/F54,0)),"")</f>
        <v/>
      </c>
      <c r="S54" s="36" t="n"/>
      <c r="T54" s="57" t="n"/>
      <c r="U54" s="59">
        <f>IFERROR(IF(OR(A54="",T54=""),"",T54-Q54),"")</f>
        <v/>
      </c>
      <c r="V54" s="38">
        <f>IFERROR(IF(A54="","",IF(AND(A54&lt;=TODAY(),S54&lt;&gt;"",T54&lt;&gt;""),"Actual",IF(A54&lt;TODAY(),"Past Due","Forecast"))),"")</f>
        <v/>
      </c>
    </row>
    <row r="55">
      <c r="A55" s="26" t="n"/>
      <c r="B55" s="27">
        <f>IFERROR(IF(A55="","",TEXT(A55,"ddd")),"")</f>
        <v/>
      </c>
      <c r="C55" s="28" t="n"/>
      <c r="D55" s="29" t="n"/>
      <c r="E55" s="29" t="n"/>
      <c r="F55" s="30">
        <f>IFERROR(IF(A55="","",MAX(0,D55-E55)),"")</f>
        <v/>
      </c>
      <c r="G55" s="29" t="n"/>
      <c r="H55" s="53" t="n"/>
      <c r="I55" s="29" t="n"/>
      <c r="J55" s="53" t="n"/>
      <c r="K55" s="32" t="n"/>
      <c r="L55" s="54" t="n"/>
      <c r="M55" s="30">
        <f>IFERROR(IF(A55="","",MIN(F55,MAX(0,G55+I55))),"")</f>
        <v/>
      </c>
      <c r="N55" s="30">
        <f>IFERROR(IF(A55="","",MIN(F55,MAX(0,IF(K55&lt;&gt;"",K55,M55)))),"")</f>
        <v/>
      </c>
      <c r="O55" s="55">
        <f>IFERROR(IF(A55="","",IFERROR(N55/F55,0)),"")</f>
        <v/>
      </c>
      <c r="P55" s="56">
        <f>IFERROR(IF(A55="","",IF(L55&lt;&gt;"",L55,IFERROR((H55+(I55*J55))/(G55+I55),0))),"")</f>
        <v/>
      </c>
      <c r="Q55" s="56">
        <f>IFERROR(IF(A55="","",N55*P55),"")</f>
        <v/>
      </c>
      <c r="R55" s="56">
        <f>IFERROR(IF(A55="","",IFERROR(Q55/F55,0)),"")</f>
        <v/>
      </c>
      <c r="S55" s="36" t="n"/>
      <c r="T55" s="57" t="n"/>
      <c r="U55" s="56">
        <f>IFERROR(IF(OR(A55="",T55=""),"",T55-Q55),"")</f>
        <v/>
      </c>
      <c r="V55" s="27">
        <f>IFERROR(IF(A55="","",IF(AND(A55&lt;=TODAY(),S55&lt;&gt;"",T55&lt;&gt;""),"Actual",IF(A55&lt;TODAY(),"Past Due","Forecast"))),"")</f>
        <v/>
      </c>
    </row>
    <row r="56">
      <c r="A56" s="26" t="n"/>
      <c r="B56" s="38">
        <f>IFERROR(IF(A56="","",TEXT(A56,"ddd")),"")</f>
        <v/>
      </c>
      <c r="C56" s="28" t="n"/>
      <c r="D56" s="29" t="n"/>
      <c r="E56" s="29" t="n"/>
      <c r="F56" s="39">
        <f>IFERROR(IF(A56="","",MAX(0,D56-E56)),"")</f>
        <v/>
      </c>
      <c r="G56" s="29" t="n"/>
      <c r="H56" s="53" t="n"/>
      <c r="I56" s="29" t="n"/>
      <c r="J56" s="53" t="n"/>
      <c r="K56" s="32" t="n"/>
      <c r="L56" s="54" t="n"/>
      <c r="M56" s="39">
        <f>IFERROR(IF(A56="","",MIN(F56,MAX(0,G56+I56))),"")</f>
        <v/>
      </c>
      <c r="N56" s="39">
        <f>IFERROR(IF(A56="","",MIN(F56,MAX(0,IF(K56&lt;&gt;"",K56,M56)))),"")</f>
        <v/>
      </c>
      <c r="O56" s="58">
        <f>IFERROR(IF(A56="","",IFERROR(N56/F56,0)),"")</f>
        <v/>
      </c>
      <c r="P56" s="59">
        <f>IFERROR(IF(A56="","",IF(L56&lt;&gt;"",L56,IFERROR((H56+(I56*J56))/(G56+I56),0))),"")</f>
        <v/>
      </c>
      <c r="Q56" s="59">
        <f>IFERROR(IF(A56="","",N56*P56),"")</f>
        <v/>
      </c>
      <c r="R56" s="59">
        <f>IFERROR(IF(A56="","",IFERROR(Q56/F56,0)),"")</f>
        <v/>
      </c>
      <c r="S56" s="36" t="n"/>
      <c r="T56" s="57" t="n"/>
      <c r="U56" s="59">
        <f>IFERROR(IF(OR(A56="",T56=""),"",T56-Q56),"")</f>
        <v/>
      </c>
      <c r="V56" s="38">
        <f>IFERROR(IF(A56="","",IF(AND(A56&lt;=TODAY(),S56&lt;&gt;"",T56&lt;&gt;""),"Actual",IF(A56&lt;TODAY(),"Past Due","Forecast"))),"")</f>
        <v/>
      </c>
    </row>
    <row r="57">
      <c r="A57" s="26" t="n"/>
      <c r="B57" s="27">
        <f>IFERROR(IF(A57="","",TEXT(A57,"ddd")),"")</f>
        <v/>
      </c>
      <c r="C57" s="28" t="n"/>
      <c r="D57" s="29" t="n"/>
      <c r="E57" s="29" t="n"/>
      <c r="F57" s="30">
        <f>IFERROR(IF(A57="","",MAX(0,D57-E57)),"")</f>
        <v/>
      </c>
      <c r="G57" s="29" t="n"/>
      <c r="H57" s="53" t="n"/>
      <c r="I57" s="29" t="n"/>
      <c r="J57" s="53" t="n"/>
      <c r="K57" s="32" t="n"/>
      <c r="L57" s="54" t="n"/>
      <c r="M57" s="30">
        <f>IFERROR(IF(A57="","",MIN(F57,MAX(0,G57+I57))),"")</f>
        <v/>
      </c>
      <c r="N57" s="30">
        <f>IFERROR(IF(A57="","",MIN(F57,MAX(0,IF(K57&lt;&gt;"",K57,M57)))),"")</f>
        <v/>
      </c>
      <c r="O57" s="55">
        <f>IFERROR(IF(A57="","",IFERROR(N57/F57,0)),"")</f>
        <v/>
      </c>
      <c r="P57" s="56">
        <f>IFERROR(IF(A57="","",IF(L57&lt;&gt;"",L57,IFERROR((H57+(I57*J57))/(G57+I57),0))),"")</f>
        <v/>
      </c>
      <c r="Q57" s="56">
        <f>IFERROR(IF(A57="","",N57*P57),"")</f>
        <v/>
      </c>
      <c r="R57" s="56">
        <f>IFERROR(IF(A57="","",IFERROR(Q57/F57,0)),"")</f>
        <v/>
      </c>
      <c r="S57" s="36" t="n"/>
      <c r="T57" s="57" t="n"/>
      <c r="U57" s="56">
        <f>IFERROR(IF(OR(A57="",T57=""),"",T57-Q57),"")</f>
        <v/>
      </c>
      <c r="V57" s="27">
        <f>IFERROR(IF(A57="","",IF(AND(A57&lt;=TODAY(),S57&lt;&gt;"",T57&lt;&gt;""),"Actual",IF(A57&lt;TODAY(),"Past Due","Forecast"))),"")</f>
        <v/>
      </c>
    </row>
    <row r="58">
      <c r="A58" s="26" t="n"/>
      <c r="B58" s="38">
        <f>IFERROR(IF(A58="","",TEXT(A58,"ddd")),"")</f>
        <v/>
      </c>
      <c r="C58" s="28" t="n"/>
      <c r="D58" s="29" t="n"/>
      <c r="E58" s="29" t="n"/>
      <c r="F58" s="39">
        <f>IFERROR(IF(A58="","",MAX(0,D58-E58)),"")</f>
        <v/>
      </c>
      <c r="G58" s="29" t="n"/>
      <c r="H58" s="53" t="n"/>
      <c r="I58" s="29" t="n"/>
      <c r="J58" s="53" t="n"/>
      <c r="K58" s="32" t="n"/>
      <c r="L58" s="54" t="n"/>
      <c r="M58" s="39">
        <f>IFERROR(IF(A58="","",MIN(F58,MAX(0,G58+I58))),"")</f>
        <v/>
      </c>
      <c r="N58" s="39">
        <f>IFERROR(IF(A58="","",MIN(F58,MAX(0,IF(K58&lt;&gt;"",K58,M58)))),"")</f>
        <v/>
      </c>
      <c r="O58" s="58">
        <f>IFERROR(IF(A58="","",IFERROR(N58/F58,0)),"")</f>
        <v/>
      </c>
      <c r="P58" s="59">
        <f>IFERROR(IF(A58="","",IF(L58&lt;&gt;"",L58,IFERROR((H58+(I58*J58))/(G58+I58),0))),"")</f>
        <v/>
      </c>
      <c r="Q58" s="59">
        <f>IFERROR(IF(A58="","",N58*P58),"")</f>
        <v/>
      </c>
      <c r="R58" s="59">
        <f>IFERROR(IF(A58="","",IFERROR(Q58/F58,0)),"")</f>
        <v/>
      </c>
      <c r="S58" s="36" t="n"/>
      <c r="T58" s="57" t="n"/>
      <c r="U58" s="59">
        <f>IFERROR(IF(OR(A58="",T58=""),"",T58-Q58),"")</f>
        <v/>
      </c>
      <c r="V58" s="38">
        <f>IFERROR(IF(A58="","",IF(AND(A58&lt;=TODAY(),S58&lt;&gt;"",T58&lt;&gt;""),"Actual",IF(A58&lt;TODAY(),"Past Due","Forecast"))),"")</f>
        <v/>
      </c>
    </row>
    <row r="59">
      <c r="A59" s="26" t="n"/>
      <c r="B59" s="27">
        <f>IFERROR(IF(A59="","",TEXT(A59,"ddd")),"")</f>
        <v/>
      </c>
      <c r="C59" s="28" t="n"/>
      <c r="D59" s="29" t="n"/>
      <c r="E59" s="29" t="n"/>
      <c r="F59" s="30">
        <f>IFERROR(IF(A59="","",MAX(0,D59-E59)),"")</f>
        <v/>
      </c>
      <c r="G59" s="29" t="n"/>
      <c r="H59" s="53" t="n"/>
      <c r="I59" s="29" t="n"/>
      <c r="J59" s="53" t="n"/>
      <c r="K59" s="32" t="n"/>
      <c r="L59" s="54" t="n"/>
      <c r="M59" s="30">
        <f>IFERROR(IF(A59="","",MIN(F59,MAX(0,G59+I59))),"")</f>
        <v/>
      </c>
      <c r="N59" s="30">
        <f>IFERROR(IF(A59="","",MIN(F59,MAX(0,IF(K59&lt;&gt;"",K59,M59)))),"")</f>
        <v/>
      </c>
      <c r="O59" s="55">
        <f>IFERROR(IF(A59="","",IFERROR(N59/F59,0)),"")</f>
        <v/>
      </c>
      <c r="P59" s="56">
        <f>IFERROR(IF(A59="","",IF(L59&lt;&gt;"",L59,IFERROR((H59+(I59*J59))/(G59+I59),0))),"")</f>
        <v/>
      </c>
      <c r="Q59" s="56">
        <f>IFERROR(IF(A59="","",N59*P59),"")</f>
        <v/>
      </c>
      <c r="R59" s="56">
        <f>IFERROR(IF(A59="","",IFERROR(Q59/F59,0)),"")</f>
        <v/>
      </c>
      <c r="S59" s="36" t="n"/>
      <c r="T59" s="57" t="n"/>
      <c r="U59" s="56">
        <f>IFERROR(IF(OR(A59="",T59=""),"",T59-Q59),"")</f>
        <v/>
      </c>
      <c r="V59" s="27">
        <f>IFERROR(IF(A59="","",IF(AND(A59&lt;=TODAY(),S59&lt;&gt;"",T59&lt;&gt;""),"Actual",IF(A59&lt;TODAY(),"Past Due","Forecast"))),"")</f>
        <v/>
      </c>
    </row>
    <row r="60">
      <c r="A60" s="26" t="n"/>
      <c r="B60" s="38">
        <f>IFERROR(IF(A60="","",TEXT(A60,"ddd")),"")</f>
        <v/>
      </c>
      <c r="C60" s="28" t="n"/>
      <c r="D60" s="29" t="n"/>
      <c r="E60" s="29" t="n"/>
      <c r="F60" s="39">
        <f>IFERROR(IF(A60="","",MAX(0,D60-E60)),"")</f>
        <v/>
      </c>
      <c r="G60" s="29" t="n"/>
      <c r="H60" s="53" t="n"/>
      <c r="I60" s="29" t="n"/>
      <c r="J60" s="53" t="n"/>
      <c r="K60" s="32" t="n"/>
      <c r="L60" s="54" t="n"/>
      <c r="M60" s="39">
        <f>IFERROR(IF(A60="","",MIN(F60,MAX(0,G60+I60))),"")</f>
        <v/>
      </c>
      <c r="N60" s="39">
        <f>IFERROR(IF(A60="","",MIN(F60,MAX(0,IF(K60&lt;&gt;"",K60,M60)))),"")</f>
        <v/>
      </c>
      <c r="O60" s="58">
        <f>IFERROR(IF(A60="","",IFERROR(N60/F60,0)),"")</f>
        <v/>
      </c>
      <c r="P60" s="59">
        <f>IFERROR(IF(A60="","",IF(L60&lt;&gt;"",L60,IFERROR((H60+(I60*J60))/(G60+I60),0))),"")</f>
        <v/>
      </c>
      <c r="Q60" s="59">
        <f>IFERROR(IF(A60="","",N60*P60),"")</f>
        <v/>
      </c>
      <c r="R60" s="59">
        <f>IFERROR(IF(A60="","",IFERROR(Q60/F60,0)),"")</f>
        <v/>
      </c>
      <c r="S60" s="36" t="n"/>
      <c r="T60" s="57" t="n"/>
      <c r="U60" s="59">
        <f>IFERROR(IF(OR(A60="",T60=""),"",T60-Q60),"")</f>
        <v/>
      </c>
      <c r="V60" s="38">
        <f>IFERROR(IF(A60="","",IF(AND(A60&lt;=TODAY(),S60&lt;&gt;"",T60&lt;&gt;""),"Actual",IF(A60&lt;TODAY(),"Past Due","Forecast"))),"")</f>
        <v/>
      </c>
    </row>
    <row r="61">
      <c r="A61" s="26" t="n"/>
      <c r="B61" s="27">
        <f>IFERROR(IF(A61="","",TEXT(A61,"ddd")),"")</f>
        <v/>
      </c>
      <c r="C61" s="28" t="n"/>
      <c r="D61" s="29" t="n"/>
      <c r="E61" s="29" t="n"/>
      <c r="F61" s="30">
        <f>IFERROR(IF(A61="","",MAX(0,D61-E61)),"")</f>
        <v/>
      </c>
      <c r="G61" s="29" t="n"/>
      <c r="H61" s="53" t="n"/>
      <c r="I61" s="29" t="n"/>
      <c r="J61" s="53" t="n"/>
      <c r="K61" s="32" t="n"/>
      <c r="L61" s="54" t="n"/>
      <c r="M61" s="30">
        <f>IFERROR(IF(A61="","",MIN(F61,MAX(0,G61+I61))),"")</f>
        <v/>
      </c>
      <c r="N61" s="30">
        <f>IFERROR(IF(A61="","",MIN(F61,MAX(0,IF(K61&lt;&gt;"",K61,M61)))),"")</f>
        <v/>
      </c>
      <c r="O61" s="55">
        <f>IFERROR(IF(A61="","",IFERROR(N61/F61,0)),"")</f>
        <v/>
      </c>
      <c r="P61" s="56">
        <f>IFERROR(IF(A61="","",IF(L61&lt;&gt;"",L61,IFERROR((H61+(I61*J61))/(G61+I61),0))),"")</f>
        <v/>
      </c>
      <c r="Q61" s="56">
        <f>IFERROR(IF(A61="","",N61*P61),"")</f>
        <v/>
      </c>
      <c r="R61" s="56">
        <f>IFERROR(IF(A61="","",IFERROR(Q61/F61,0)),"")</f>
        <v/>
      </c>
      <c r="S61" s="36" t="n"/>
      <c r="T61" s="57" t="n"/>
      <c r="U61" s="56">
        <f>IFERROR(IF(OR(A61="",T61=""),"",T61-Q61),"")</f>
        <v/>
      </c>
      <c r="V61" s="27">
        <f>IFERROR(IF(A61="","",IF(AND(A61&lt;=TODAY(),S61&lt;&gt;"",T61&lt;&gt;""),"Actual",IF(A61&lt;TODAY(),"Past Due","Forecast"))),"")</f>
        <v/>
      </c>
    </row>
    <row r="62">
      <c r="A62" s="26" t="n"/>
      <c r="B62" s="38">
        <f>IFERROR(IF(A62="","",TEXT(A62,"ddd")),"")</f>
        <v/>
      </c>
      <c r="C62" s="28" t="n"/>
      <c r="D62" s="29" t="n"/>
      <c r="E62" s="29" t="n"/>
      <c r="F62" s="39">
        <f>IFERROR(IF(A62="","",MAX(0,D62-E62)),"")</f>
        <v/>
      </c>
      <c r="G62" s="29" t="n"/>
      <c r="H62" s="53" t="n"/>
      <c r="I62" s="29" t="n"/>
      <c r="J62" s="53" t="n"/>
      <c r="K62" s="32" t="n"/>
      <c r="L62" s="54" t="n"/>
      <c r="M62" s="39">
        <f>IFERROR(IF(A62="","",MIN(F62,MAX(0,G62+I62))),"")</f>
        <v/>
      </c>
      <c r="N62" s="39">
        <f>IFERROR(IF(A62="","",MIN(F62,MAX(0,IF(K62&lt;&gt;"",K62,M62)))),"")</f>
        <v/>
      </c>
      <c r="O62" s="58">
        <f>IFERROR(IF(A62="","",IFERROR(N62/F62,0)),"")</f>
        <v/>
      </c>
      <c r="P62" s="59">
        <f>IFERROR(IF(A62="","",IF(L62&lt;&gt;"",L62,IFERROR((H62+(I62*J62))/(G62+I62),0))),"")</f>
        <v/>
      </c>
      <c r="Q62" s="59">
        <f>IFERROR(IF(A62="","",N62*P62),"")</f>
        <v/>
      </c>
      <c r="R62" s="59">
        <f>IFERROR(IF(A62="","",IFERROR(Q62/F62,0)),"")</f>
        <v/>
      </c>
      <c r="S62" s="36" t="n"/>
      <c r="T62" s="57" t="n"/>
      <c r="U62" s="59">
        <f>IFERROR(IF(OR(A62="",T62=""),"",T62-Q62),"")</f>
        <v/>
      </c>
      <c r="V62" s="38">
        <f>IFERROR(IF(A62="","",IF(AND(A62&lt;=TODAY(),S62&lt;&gt;"",T62&lt;&gt;""),"Actual",IF(A62&lt;TODAY(),"Past Due","Forecast"))),"")</f>
        <v/>
      </c>
    </row>
    <row r="63">
      <c r="A63" s="26" t="n"/>
      <c r="B63" s="27">
        <f>IFERROR(IF(A63="","",TEXT(A63,"ddd")),"")</f>
        <v/>
      </c>
      <c r="C63" s="28" t="n"/>
      <c r="D63" s="29" t="n"/>
      <c r="E63" s="29" t="n"/>
      <c r="F63" s="30">
        <f>IFERROR(IF(A63="","",MAX(0,D63-E63)),"")</f>
        <v/>
      </c>
      <c r="G63" s="29" t="n"/>
      <c r="H63" s="53" t="n"/>
      <c r="I63" s="29" t="n"/>
      <c r="J63" s="53" t="n"/>
      <c r="K63" s="32" t="n"/>
      <c r="L63" s="54" t="n"/>
      <c r="M63" s="30">
        <f>IFERROR(IF(A63="","",MIN(F63,MAX(0,G63+I63))),"")</f>
        <v/>
      </c>
      <c r="N63" s="30">
        <f>IFERROR(IF(A63="","",MIN(F63,MAX(0,IF(K63&lt;&gt;"",K63,M63)))),"")</f>
        <v/>
      </c>
      <c r="O63" s="55">
        <f>IFERROR(IF(A63="","",IFERROR(N63/F63,0)),"")</f>
        <v/>
      </c>
      <c r="P63" s="56">
        <f>IFERROR(IF(A63="","",IF(L63&lt;&gt;"",L63,IFERROR((H63+(I63*J63))/(G63+I63),0))),"")</f>
        <v/>
      </c>
      <c r="Q63" s="56">
        <f>IFERROR(IF(A63="","",N63*P63),"")</f>
        <v/>
      </c>
      <c r="R63" s="56">
        <f>IFERROR(IF(A63="","",IFERROR(Q63/F63,0)),"")</f>
        <v/>
      </c>
      <c r="S63" s="36" t="n"/>
      <c r="T63" s="57" t="n"/>
      <c r="U63" s="56">
        <f>IFERROR(IF(OR(A63="",T63=""),"",T63-Q63),"")</f>
        <v/>
      </c>
      <c r="V63" s="27">
        <f>IFERROR(IF(A63="","",IF(AND(A63&lt;=TODAY(),S63&lt;&gt;"",T63&lt;&gt;""),"Actual",IF(A63&lt;TODAY(),"Past Due","Forecast"))),"")</f>
        <v/>
      </c>
    </row>
    <row r="64">
      <c r="A64" s="26" t="n"/>
      <c r="B64" s="38">
        <f>IFERROR(IF(A64="","",TEXT(A64,"ddd")),"")</f>
        <v/>
      </c>
      <c r="C64" s="28" t="n"/>
      <c r="D64" s="29" t="n"/>
      <c r="E64" s="29" t="n"/>
      <c r="F64" s="39">
        <f>IFERROR(IF(A64="","",MAX(0,D64-E64)),"")</f>
        <v/>
      </c>
      <c r="G64" s="29" t="n"/>
      <c r="H64" s="53" t="n"/>
      <c r="I64" s="29" t="n"/>
      <c r="J64" s="53" t="n"/>
      <c r="K64" s="32" t="n"/>
      <c r="L64" s="54" t="n"/>
      <c r="M64" s="39">
        <f>IFERROR(IF(A64="","",MIN(F64,MAX(0,G64+I64))),"")</f>
        <v/>
      </c>
      <c r="N64" s="39">
        <f>IFERROR(IF(A64="","",MIN(F64,MAX(0,IF(K64&lt;&gt;"",K64,M64)))),"")</f>
        <v/>
      </c>
      <c r="O64" s="58">
        <f>IFERROR(IF(A64="","",IFERROR(N64/F64,0)),"")</f>
        <v/>
      </c>
      <c r="P64" s="59">
        <f>IFERROR(IF(A64="","",IF(L64&lt;&gt;"",L64,IFERROR((H64+(I64*J64))/(G64+I64),0))),"")</f>
        <v/>
      </c>
      <c r="Q64" s="59">
        <f>IFERROR(IF(A64="","",N64*P64),"")</f>
        <v/>
      </c>
      <c r="R64" s="59">
        <f>IFERROR(IF(A64="","",IFERROR(Q64/F64,0)),"")</f>
        <v/>
      </c>
      <c r="S64" s="36" t="n"/>
      <c r="T64" s="57" t="n"/>
      <c r="U64" s="59">
        <f>IFERROR(IF(OR(A64="",T64=""),"",T64-Q64),"")</f>
        <v/>
      </c>
      <c r="V64" s="38">
        <f>IFERROR(IF(A64="","",IF(AND(A64&lt;=TODAY(),S64&lt;&gt;"",T64&lt;&gt;""),"Actual",IF(A64&lt;TODAY(),"Past Due","Forecast"))),"")</f>
        <v/>
      </c>
    </row>
    <row r="65">
      <c r="A65" s="26" t="n"/>
      <c r="B65" s="27">
        <f>IFERROR(IF(A65="","",TEXT(A65,"ddd")),"")</f>
        <v/>
      </c>
      <c r="C65" s="28" t="n"/>
      <c r="D65" s="29" t="n"/>
      <c r="E65" s="29" t="n"/>
      <c r="F65" s="30">
        <f>IFERROR(IF(A65="","",MAX(0,D65-E65)),"")</f>
        <v/>
      </c>
      <c r="G65" s="29" t="n"/>
      <c r="H65" s="53" t="n"/>
      <c r="I65" s="29" t="n"/>
      <c r="J65" s="53" t="n"/>
      <c r="K65" s="32" t="n"/>
      <c r="L65" s="54" t="n"/>
      <c r="M65" s="30">
        <f>IFERROR(IF(A65="","",MIN(F65,MAX(0,G65+I65))),"")</f>
        <v/>
      </c>
      <c r="N65" s="30">
        <f>IFERROR(IF(A65="","",MIN(F65,MAX(0,IF(K65&lt;&gt;"",K65,M65)))),"")</f>
        <v/>
      </c>
      <c r="O65" s="55">
        <f>IFERROR(IF(A65="","",IFERROR(N65/F65,0)),"")</f>
        <v/>
      </c>
      <c r="P65" s="56">
        <f>IFERROR(IF(A65="","",IF(L65&lt;&gt;"",L65,IFERROR((H65+(I65*J65))/(G65+I65),0))),"")</f>
        <v/>
      </c>
      <c r="Q65" s="56">
        <f>IFERROR(IF(A65="","",N65*P65),"")</f>
        <v/>
      </c>
      <c r="R65" s="56">
        <f>IFERROR(IF(A65="","",IFERROR(Q65/F65,0)),"")</f>
        <v/>
      </c>
      <c r="S65" s="36" t="n"/>
      <c r="T65" s="57" t="n"/>
      <c r="U65" s="56">
        <f>IFERROR(IF(OR(A65="",T65=""),"",T65-Q65),"")</f>
        <v/>
      </c>
      <c r="V65" s="27">
        <f>IFERROR(IF(A65="","",IF(AND(A65&lt;=TODAY(),S65&lt;&gt;"",T65&lt;&gt;""),"Actual",IF(A65&lt;TODAY(),"Past Due","Forecast"))),"")</f>
        <v/>
      </c>
    </row>
    <row r="66">
      <c r="A66" s="26" t="n"/>
      <c r="B66" s="38">
        <f>IFERROR(IF(A66="","",TEXT(A66,"ddd")),"")</f>
        <v/>
      </c>
      <c r="C66" s="28" t="n"/>
      <c r="D66" s="29" t="n"/>
      <c r="E66" s="29" t="n"/>
      <c r="F66" s="39">
        <f>IFERROR(IF(A66="","",MAX(0,D66-E66)),"")</f>
        <v/>
      </c>
      <c r="G66" s="29" t="n"/>
      <c r="H66" s="53" t="n"/>
      <c r="I66" s="29" t="n"/>
      <c r="J66" s="53" t="n"/>
      <c r="K66" s="32" t="n"/>
      <c r="L66" s="54" t="n"/>
      <c r="M66" s="39">
        <f>IFERROR(IF(A66="","",MIN(F66,MAX(0,G66+I66))),"")</f>
        <v/>
      </c>
      <c r="N66" s="39">
        <f>IFERROR(IF(A66="","",MIN(F66,MAX(0,IF(K66&lt;&gt;"",K66,M66)))),"")</f>
        <v/>
      </c>
      <c r="O66" s="58">
        <f>IFERROR(IF(A66="","",IFERROR(N66/F66,0)),"")</f>
        <v/>
      </c>
      <c r="P66" s="59">
        <f>IFERROR(IF(A66="","",IF(L66&lt;&gt;"",L66,IFERROR((H66+(I66*J66))/(G66+I66),0))),"")</f>
        <v/>
      </c>
      <c r="Q66" s="59">
        <f>IFERROR(IF(A66="","",N66*P66),"")</f>
        <v/>
      </c>
      <c r="R66" s="59">
        <f>IFERROR(IF(A66="","",IFERROR(Q66/F66,0)),"")</f>
        <v/>
      </c>
      <c r="S66" s="36" t="n"/>
      <c r="T66" s="57" t="n"/>
      <c r="U66" s="59">
        <f>IFERROR(IF(OR(A66="",T66=""),"",T66-Q66),"")</f>
        <v/>
      </c>
      <c r="V66" s="38">
        <f>IFERROR(IF(A66="","",IF(AND(A66&lt;=TODAY(),S66&lt;&gt;"",T66&lt;&gt;""),"Actual",IF(A66&lt;TODAY(),"Past Due","Forecast"))),"")</f>
        <v/>
      </c>
    </row>
    <row r="67">
      <c r="A67" s="26" t="n"/>
      <c r="B67" s="27">
        <f>IFERROR(IF(A67="","",TEXT(A67,"ddd")),"")</f>
        <v/>
      </c>
      <c r="C67" s="28" t="n"/>
      <c r="D67" s="29" t="n"/>
      <c r="E67" s="29" t="n"/>
      <c r="F67" s="30">
        <f>IFERROR(IF(A67="","",MAX(0,D67-E67)),"")</f>
        <v/>
      </c>
      <c r="G67" s="29" t="n"/>
      <c r="H67" s="53" t="n"/>
      <c r="I67" s="29" t="n"/>
      <c r="J67" s="53" t="n"/>
      <c r="K67" s="32" t="n"/>
      <c r="L67" s="54" t="n"/>
      <c r="M67" s="30">
        <f>IFERROR(IF(A67="","",MIN(F67,MAX(0,G67+I67))),"")</f>
        <v/>
      </c>
      <c r="N67" s="30">
        <f>IFERROR(IF(A67="","",MIN(F67,MAX(0,IF(K67&lt;&gt;"",K67,M67)))),"")</f>
        <v/>
      </c>
      <c r="O67" s="55">
        <f>IFERROR(IF(A67="","",IFERROR(N67/F67,0)),"")</f>
        <v/>
      </c>
      <c r="P67" s="56">
        <f>IFERROR(IF(A67="","",IF(L67&lt;&gt;"",L67,IFERROR((H67+(I67*J67))/(G67+I67),0))),"")</f>
        <v/>
      </c>
      <c r="Q67" s="56">
        <f>IFERROR(IF(A67="","",N67*P67),"")</f>
        <v/>
      </c>
      <c r="R67" s="56">
        <f>IFERROR(IF(A67="","",IFERROR(Q67/F67,0)),"")</f>
        <v/>
      </c>
      <c r="S67" s="36" t="n"/>
      <c r="T67" s="57" t="n"/>
      <c r="U67" s="56">
        <f>IFERROR(IF(OR(A67="",T67=""),"",T67-Q67),"")</f>
        <v/>
      </c>
      <c r="V67" s="27">
        <f>IFERROR(IF(A67="","",IF(AND(A67&lt;=TODAY(),S67&lt;&gt;"",T67&lt;&gt;""),"Actual",IF(A67&lt;TODAY(),"Past Due","Forecast"))),"")</f>
        <v/>
      </c>
    </row>
    <row r="68">
      <c r="A68" s="26" t="n"/>
      <c r="B68" s="38">
        <f>IFERROR(IF(A68="","",TEXT(A68,"ddd")),"")</f>
        <v/>
      </c>
      <c r="C68" s="28" t="n"/>
      <c r="D68" s="29" t="n"/>
      <c r="E68" s="29" t="n"/>
      <c r="F68" s="39">
        <f>IFERROR(IF(A68="","",MAX(0,D68-E68)),"")</f>
        <v/>
      </c>
      <c r="G68" s="29" t="n"/>
      <c r="H68" s="53" t="n"/>
      <c r="I68" s="29" t="n"/>
      <c r="J68" s="53" t="n"/>
      <c r="K68" s="32" t="n"/>
      <c r="L68" s="54" t="n"/>
      <c r="M68" s="39">
        <f>IFERROR(IF(A68="","",MIN(F68,MAX(0,G68+I68))),"")</f>
        <v/>
      </c>
      <c r="N68" s="39">
        <f>IFERROR(IF(A68="","",MIN(F68,MAX(0,IF(K68&lt;&gt;"",K68,M68)))),"")</f>
        <v/>
      </c>
      <c r="O68" s="58">
        <f>IFERROR(IF(A68="","",IFERROR(N68/F68,0)),"")</f>
        <v/>
      </c>
      <c r="P68" s="59">
        <f>IFERROR(IF(A68="","",IF(L68&lt;&gt;"",L68,IFERROR((H68+(I68*J68))/(G68+I68),0))),"")</f>
        <v/>
      </c>
      <c r="Q68" s="59">
        <f>IFERROR(IF(A68="","",N68*P68),"")</f>
        <v/>
      </c>
      <c r="R68" s="59">
        <f>IFERROR(IF(A68="","",IFERROR(Q68/F68,0)),"")</f>
        <v/>
      </c>
      <c r="S68" s="36" t="n"/>
      <c r="T68" s="57" t="n"/>
      <c r="U68" s="59">
        <f>IFERROR(IF(OR(A68="",T68=""),"",T68-Q68),"")</f>
        <v/>
      </c>
      <c r="V68" s="38">
        <f>IFERROR(IF(A68="","",IF(AND(A68&lt;=TODAY(),S68&lt;&gt;"",T68&lt;&gt;""),"Actual",IF(A68&lt;TODAY(),"Past Due","Forecast"))),"")</f>
        <v/>
      </c>
    </row>
    <row r="69">
      <c r="A69" s="26" t="n"/>
      <c r="B69" s="27">
        <f>IFERROR(IF(A69="","",TEXT(A69,"ddd")),"")</f>
        <v/>
      </c>
      <c r="C69" s="28" t="n"/>
      <c r="D69" s="29" t="n"/>
      <c r="E69" s="29" t="n"/>
      <c r="F69" s="30">
        <f>IFERROR(IF(A69="","",MAX(0,D69-E69)),"")</f>
        <v/>
      </c>
      <c r="G69" s="29" t="n"/>
      <c r="H69" s="53" t="n"/>
      <c r="I69" s="29" t="n"/>
      <c r="J69" s="53" t="n"/>
      <c r="K69" s="32" t="n"/>
      <c r="L69" s="54" t="n"/>
      <c r="M69" s="30">
        <f>IFERROR(IF(A69="","",MIN(F69,MAX(0,G69+I69))),"")</f>
        <v/>
      </c>
      <c r="N69" s="30">
        <f>IFERROR(IF(A69="","",MIN(F69,MAX(0,IF(K69&lt;&gt;"",K69,M69)))),"")</f>
        <v/>
      </c>
      <c r="O69" s="55">
        <f>IFERROR(IF(A69="","",IFERROR(N69/F69,0)),"")</f>
        <v/>
      </c>
      <c r="P69" s="56">
        <f>IFERROR(IF(A69="","",IF(L69&lt;&gt;"",L69,IFERROR((H69+(I69*J69))/(G69+I69),0))),"")</f>
        <v/>
      </c>
      <c r="Q69" s="56">
        <f>IFERROR(IF(A69="","",N69*P69),"")</f>
        <v/>
      </c>
      <c r="R69" s="56">
        <f>IFERROR(IF(A69="","",IFERROR(Q69/F69,0)),"")</f>
        <v/>
      </c>
      <c r="S69" s="36" t="n"/>
      <c r="T69" s="57" t="n"/>
      <c r="U69" s="56">
        <f>IFERROR(IF(OR(A69="",T69=""),"",T69-Q69),"")</f>
        <v/>
      </c>
      <c r="V69" s="27">
        <f>IFERROR(IF(A69="","",IF(AND(A69&lt;=TODAY(),S69&lt;&gt;"",T69&lt;&gt;""),"Actual",IF(A69&lt;TODAY(),"Past Due","Forecast"))),"")</f>
        <v/>
      </c>
    </row>
    <row r="70">
      <c r="A70" s="26" t="n"/>
      <c r="B70" s="38">
        <f>IFERROR(IF(A70="","",TEXT(A70,"ddd")),"")</f>
        <v/>
      </c>
      <c r="C70" s="28" t="n"/>
      <c r="D70" s="29" t="n"/>
      <c r="E70" s="29" t="n"/>
      <c r="F70" s="39">
        <f>IFERROR(IF(A70="","",MAX(0,D70-E70)),"")</f>
        <v/>
      </c>
      <c r="G70" s="29" t="n"/>
      <c r="H70" s="53" t="n"/>
      <c r="I70" s="29" t="n"/>
      <c r="J70" s="53" t="n"/>
      <c r="K70" s="32" t="n"/>
      <c r="L70" s="54" t="n"/>
      <c r="M70" s="39">
        <f>IFERROR(IF(A70="","",MIN(F70,MAX(0,G70+I70))),"")</f>
        <v/>
      </c>
      <c r="N70" s="39">
        <f>IFERROR(IF(A70="","",MIN(F70,MAX(0,IF(K70&lt;&gt;"",K70,M70)))),"")</f>
        <v/>
      </c>
      <c r="O70" s="58">
        <f>IFERROR(IF(A70="","",IFERROR(N70/F70,0)),"")</f>
        <v/>
      </c>
      <c r="P70" s="59">
        <f>IFERROR(IF(A70="","",IF(L70&lt;&gt;"",L70,IFERROR((H70+(I70*J70))/(G70+I70),0))),"")</f>
        <v/>
      </c>
      <c r="Q70" s="59">
        <f>IFERROR(IF(A70="","",N70*P70),"")</f>
        <v/>
      </c>
      <c r="R70" s="59">
        <f>IFERROR(IF(A70="","",IFERROR(Q70/F70,0)),"")</f>
        <v/>
      </c>
      <c r="S70" s="36" t="n"/>
      <c r="T70" s="57" t="n"/>
      <c r="U70" s="59">
        <f>IFERROR(IF(OR(A70="",T70=""),"",T70-Q70),"")</f>
        <v/>
      </c>
      <c r="V70" s="38">
        <f>IFERROR(IF(A70="","",IF(AND(A70&lt;=TODAY(),S70&lt;&gt;"",T70&lt;&gt;""),"Actual",IF(A70&lt;TODAY(),"Past Due","Forecast"))),"")</f>
        <v/>
      </c>
    </row>
    <row r="71">
      <c r="A71" s="26" t="n"/>
      <c r="B71" s="27">
        <f>IFERROR(IF(A71="","",TEXT(A71,"ddd")),"")</f>
        <v/>
      </c>
      <c r="C71" s="28" t="n"/>
      <c r="D71" s="29" t="n"/>
      <c r="E71" s="29" t="n"/>
      <c r="F71" s="30">
        <f>IFERROR(IF(A71="","",MAX(0,D71-E71)),"")</f>
        <v/>
      </c>
      <c r="G71" s="29" t="n"/>
      <c r="H71" s="53" t="n"/>
      <c r="I71" s="29" t="n"/>
      <c r="J71" s="53" t="n"/>
      <c r="K71" s="32" t="n"/>
      <c r="L71" s="54" t="n"/>
      <c r="M71" s="30">
        <f>IFERROR(IF(A71="","",MIN(F71,MAX(0,G71+I71))),"")</f>
        <v/>
      </c>
      <c r="N71" s="30">
        <f>IFERROR(IF(A71="","",MIN(F71,MAX(0,IF(K71&lt;&gt;"",K71,M71)))),"")</f>
        <v/>
      </c>
      <c r="O71" s="55">
        <f>IFERROR(IF(A71="","",IFERROR(N71/F71,0)),"")</f>
        <v/>
      </c>
      <c r="P71" s="56">
        <f>IFERROR(IF(A71="","",IF(L71&lt;&gt;"",L71,IFERROR((H71+(I71*J71))/(G71+I71),0))),"")</f>
        <v/>
      </c>
      <c r="Q71" s="56">
        <f>IFERROR(IF(A71="","",N71*P71),"")</f>
        <v/>
      </c>
      <c r="R71" s="56">
        <f>IFERROR(IF(A71="","",IFERROR(Q71/F71,0)),"")</f>
        <v/>
      </c>
      <c r="S71" s="36" t="n"/>
      <c r="T71" s="57" t="n"/>
      <c r="U71" s="56">
        <f>IFERROR(IF(OR(A71="",T71=""),"",T71-Q71),"")</f>
        <v/>
      </c>
      <c r="V71" s="27">
        <f>IFERROR(IF(A71="","",IF(AND(A71&lt;=TODAY(),S71&lt;&gt;"",T71&lt;&gt;""),"Actual",IF(A71&lt;TODAY(),"Past Due","Forecast"))),"")</f>
        <v/>
      </c>
    </row>
    <row r="72">
      <c r="A72" s="26" t="n"/>
      <c r="B72" s="38">
        <f>IFERROR(IF(A72="","",TEXT(A72,"ddd")),"")</f>
        <v/>
      </c>
      <c r="C72" s="28" t="n"/>
      <c r="D72" s="29" t="n"/>
      <c r="E72" s="29" t="n"/>
      <c r="F72" s="39">
        <f>IFERROR(IF(A72="","",MAX(0,D72-E72)),"")</f>
        <v/>
      </c>
      <c r="G72" s="29" t="n"/>
      <c r="H72" s="53" t="n"/>
      <c r="I72" s="29" t="n"/>
      <c r="J72" s="53" t="n"/>
      <c r="K72" s="32" t="n"/>
      <c r="L72" s="54" t="n"/>
      <c r="M72" s="39">
        <f>IFERROR(IF(A72="","",MIN(F72,MAX(0,G72+I72))),"")</f>
        <v/>
      </c>
      <c r="N72" s="39">
        <f>IFERROR(IF(A72="","",MIN(F72,MAX(0,IF(K72&lt;&gt;"",K72,M72)))),"")</f>
        <v/>
      </c>
      <c r="O72" s="58">
        <f>IFERROR(IF(A72="","",IFERROR(N72/F72,0)),"")</f>
        <v/>
      </c>
      <c r="P72" s="59">
        <f>IFERROR(IF(A72="","",IF(L72&lt;&gt;"",L72,IFERROR((H72+(I72*J72))/(G72+I72),0))),"")</f>
        <v/>
      </c>
      <c r="Q72" s="59">
        <f>IFERROR(IF(A72="","",N72*P72),"")</f>
        <v/>
      </c>
      <c r="R72" s="59">
        <f>IFERROR(IF(A72="","",IFERROR(Q72/F72,0)),"")</f>
        <v/>
      </c>
      <c r="S72" s="36" t="n"/>
      <c r="T72" s="57" t="n"/>
      <c r="U72" s="59">
        <f>IFERROR(IF(OR(A72="",T72=""),"",T72-Q72),"")</f>
        <v/>
      </c>
      <c r="V72" s="38">
        <f>IFERROR(IF(A72="","",IF(AND(A72&lt;=TODAY(),S72&lt;&gt;"",T72&lt;&gt;""),"Actual",IF(A72&lt;TODAY(),"Past Due","Forecast"))),"")</f>
        <v/>
      </c>
    </row>
    <row r="73">
      <c r="A73" s="26" t="n"/>
      <c r="B73" s="27">
        <f>IFERROR(IF(A73="","",TEXT(A73,"ddd")),"")</f>
        <v/>
      </c>
      <c r="C73" s="28" t="n"/>
      <c r="D73" s="29" t="n"/>
      <c r="E73" s="29" t="n"/>
      <c r="F73" s="30">
        <f>IFERROR(IF(A73="","",MAX(0,D73-E73)),"")</f>
        <v/>
      </c>
      <c r="G73" s="29" t="n"/>
      <c r="H73" s="53" t="n"/>
      <c r="I73" s="29" t="n"/>
      <c r="J73" s="53" t="n"/>
      <c r="K73" s="32" t="n"/>
      <c r="L73" s="54" t="n"/>
      <c r="M73" s="30">
        <f>IFERROR(IF(A73="","",MIN(F73,MAX(0,G73+I73))),"")</f>
        <v/>
      </c>
      <c r="N73" s="30">
        <f>IFERROR(IF(A73="","",MIN(F73,MAX(0,IF(K73&lt;&gt;"",K73,M73)))),"")</f>
        <v/>
      </c>
      <c r="O73" s="55">
        <f>IFERROR(IF(A73="","",IFERROR(N73/F73,0)),"")</f>
        <v/>
      </c>
      <c r="P73" s="56">
        <f>IFERROR(IF(A73="","",IF(L73&lt;&gt;"",L73,IFERROR((H73+(I73*J73))/(G73+I73),0))),"")</f>
        <v/>
      </c>
      <c r="Q73" s="56">
        <f>IFERROR(IF(A73="","",N73*P73),"")</f>
        <v/>
      </c>
      <c r="R73" s="56">
        <f>IFERROR(IF(A73="","",IFERROR(Q73/F73,0)),"")</f>
        <v/>
      </c>
      <c r="S73" s="36" t="n"/>
      <c r="T73" s="57" t="n"/>
      <c r="U73" s="56">
        <f>IFERROR(IF(OR(A73="",T73=""),"",T73-Q73),"")</f>
        <v/>
      </c>
      <c r="V73" s="27">
        <f>IFERROR(IF(A73="","",IF(AND(A73&lt;=TODAY(),S73&lt;&gt;"",T73&lt;&gt;""),"Actual",IF(A73&lt;TODAY(),"Past Due","Forecast"))),"")</f>
        <v/>
      </c>
    </row>
    <row r="74">
      <c r="A74" s="26" t="n"/>
      <c r="B74" s="38">
        <f>IFERROR(IF(A74="","",TEXT(A74,"ddd")),"")</f>
        <v/>
      </c>
      <c r="C74" s="28" t="n"/>
      <c r="D74" s="29" t="n"/>
      <c r="E74" s="29" t="n"/>
      <c r="F74" s="39">
        <f>IFERROR(IF(A74="","",MAX(0,D74-E74)),"")</f>
        <v/>
      </c>
      <c r="G74" s="29" t="n"/>
      <c r="H74" s="53" t="n"/>
      <c r="I74" s="29" t="n"/>
      <c r="J74" s="53" t="n"/>
      <c r="K74" s="32" t="n"/>
      <c r="L74" s="54" t="n"/>
      <c r="M74" s="39">
        <f>IFERROR(IF(A74="","",MIN(F74,MAX(0,G74+I74))),"")</f>
        <v/>
      </c>
      <c r="N74" s="39">
        <f>IFERROR(IF(A74="","",MIN(F74,MAX(0,IF(K74&lt;&gt;"",K74,M74)))),"")</f>
        <v/>
      </c>
      <c r="O74" s="58">
        <f>IFERROR(IF(A74="","",IFERROR(N74/F74,0)),"")</f>
        <v/>
      </c>
      <c r="P74" s="59">
        <f>IFERROR(IF(A74="","",IF(L74&lt;&gt;"",L74,IFERROR((H74+(I74*J74))/(G74+I74),0))),"")</f>
        <v/>
      </c>
      <c r="Q74" s="59">
        <f>IFERROR(IF(A74="","",N74*P74),"")</f>
        <v/>
      </c>
      <c r="R74" s="59">
        <f>IFERROR(IF(A74="","",IFERROR(Q74/F74,0)),"")</f>
        <v/>
      </c>
      <c r="S74" s="36" t="n"/>
      <c r="T74" s="57" t="n"/>
      <c r="U74" s="59">
        <f>IFERROR(IF(OR(A74="",T74=""),"",T74-Q74),"")</f>
        <v/>
      </c>
      <c r="V74" s="38">
        <f>IFERROR(IF(A74="","",IF(AND(A74&lt;=TODAY(),S74&lt;&gt;"",T74&lt;&gt;""),"Actual",IF(A74&lt;TODAY(),"Past Due","Forecast"))),"")</f>
        <v/>
      </c>
    </row>
    <row r="75">
      <c r="A75" s="26" t="n"/>
      <c r="B75" s="27">
        <f>IFERROR(IF(A75="","",TEXT(A75,"ddd")),"")</f>
        <v/>
      </c>
      <c r="C75" s="28" t="n"/>
      <c r="D75" s="29" t="n"/>
      <c r="E75" s="29" t="n"/>
      <c r="F75" s="30">
        <f>IFERROR(IF(A75="","",MAX(0,D75-E75)),"")</f>
        <v/>
      </c>
      <c r="G75" s="29" t="n"/>
      <c r="H75" s="53" t="n"/>
      <c r="I75" s="29" t="n"/>
      <c r="J75" s="53" t="n"/>
      <c r="K75" s="32" t="n"/>
      <c r="L75" s="54" t="n"/>
      <c r="M75" s="30">
        <f>IFERROR(IF(A75="","",MIN(F75,MAX(0,G75+I75))),"")</f>
        <v/>
      </c>
      <c r="N75" s="30">
        <f>IFERROR(IF(A75="","",MIN(F75,MAX(0,IF(K75&lt;&gt;"",K75,M75)))),"")</f>
        <v/>
      </c>
      <c r="O75" s="55">
        <f>IFERROR(IF(A75="","",IFERROR(N75/F75,0)),"")</f>
        <v/>
      </c>
      <c r="P75" s="56">
        <f>IFERROR(IF(A75="","",IF(L75&lt;&gt;"",L75,IFERROR((H75+(I75*J75))/(G75+I75),0))),"")</f>
        <v/>
      </c>
      <c r="Q75" s="56">
        <f>IFERROR(IF(A75="","",N75*P75),"")</f>
        <v/>
      </c>
      <c r="R75" s="56">
        <f>IFERROR(IF(A75="","",IFERROR(Q75/F75,0)),"")</f>
        <v/>
      </c>
      <c r="S75" s="36" t="n"/>
      <c r="T75" s="57" t="n"/>
      <c r="U75" s="56">
        <f>IFERROR(IF(OR(A75="",T75=""),"",T75-Q75),"")</f>
        <v/>
      </c>
      <c r="V75" s="27">
        <f>IFERROR(IF(A75="","",IF(AND(A75&lt;=TODAY(),S75&lt;&gt;"",T75&lt;&gt;""),"Actual",IF(A75&lt;TODAY(),"Past Due","Forecast"))),"")</f>
        <v/>
      </c>
    </row>
    <row r="76">
      <c r="A76" s="26" t="n"/>
      <c r="B76" s="38">
        <f>IFERROR(IF(A76="","",TEXT(A76,"ddd")),"")</f>
        <v/>
      </c>
      <c r="C76" s="28" t="n"/>
      <c r="D76" s="29" t="n"/>
      <c r="E76" s="29" t="n"/>
      <c r="F76" s="39">
        <f>IFERROR(IF(A76="","",MAX(0,D76-E76)),"")</f>
        <v/>
      </c>
      <c r="G76" s="29" t="n"/>
      <c r="H76" s="53" t="n"/>
      <c r="I76" s="29" t="n"/>
      <c r="J76" s="53" t="n"/>
      <c r="K76" s="32" t="n"/>
      <c r="L76" s="54" t="n"/>
      <c r="M76" s="39">
        <f>IFERROR(IF(A76="","",MIN(F76,MAX(0,G76+I76))),"")</f>
        <v/>
      </c>
      <c r="N76" s="39">
        <f>IFERROR(IF(A76="","",MIN(F76,MAX(0,IF(K76&lt;&gt;"",K76,M76)))),"")</f>
        <v/>
      </c>
      <c r="O76" s="58">
        <f>IFERROR(IF(A76="","",IFERROR(N76/F76,0)),"")</f>
        <v/>
      </c>
      <c r="P76" s="59">
        <f>IFERROR(IF(A76="","",IF(L76&lt;&gt;"",L76,IFERROR((H76+(I76*J76))/(G76+I76),0))),"")</f>
        <v/>
      </c>
      <c r="Q76" s="59">
        <f>IFERROR(IF(A76="","",N76*P76),"")</f>
        <v/>
      </c>
      <c r="R76" s="59">
        <f>IFERROR(IF(A76="","",IFERROR(Q76/F76,0)),"")</f>
        <v/>
      </c>
      <c r="S76" s="36" t="n"/>
      <c r="T76" s="57" t="n"/>
      <c r="U76" s="59">
        <f>IFERROR(IF(OR(A76="",T76=""),"",T76-Q76),"")</f>
        <v/>
      </c>
      <c r="V76" s="38">
        <f>IFERROR(IF(A76="","",IF(AND(A76&lt;=TODAY(),S76&lt;&gt;"",T76&lt;&gt;""),"Actual",IF(A76&lt;TODAY(),"Past Due","Forecast"))),"")</f>
        <v/>
      </c>
    </row>
    <row r="77">
      <c r="A77" s="26" t="n"/>
      <c r="B77" s="27">
        <f>IFERROR(IF(A77="","",TEXT(A77,"ddd")),"")</f>
        <v/>
      </c>
      <c r="C77" s="28" t="n"/>
      <c r="D77" s="29" t="n"/>
      <c r="E77" s="29" t="n"/>
      <c r="F77" s="30">
        <f>IFERROR(IF(A77="","",MAX(0,D77-E77)),"")</f>
        <v/>
      </c>
      <c r="G77" s="29" t="n"/>
      <c r="H77" s="53" t="n"/>
      <c r="I77" s="29" t="n"/>
      <c r="J77" s="53" t="n"/>
      <c r="K77" s="32" t="n"/>
      <c r="L77" s="54" t="n"/>
      <c r="M77" s="30">
        <f>IFERROR(IF(A77="","",MIN(F77,MAX(0,G77+I77))),"")</f>
        <v/>
      </c>
      <c r="N77" s="30">
        <f>IFERROR(IF(A77="","",MIN(F77,MAX(0,IF(K77&lt;&gt;"",K77,M77)))),"")</f>
        <v/>
      </c>
      <c r="O77" s="55">
        <f>IFERROR(IF(A77="","",IFERROR(N77/F77,0)),"")</f>
        <v/>
      </c>
      <c r="P77" s="56">
        <f>IFERROR(IF(A77="","",IF(L77&lt;&gt;"",L77,IFERROR((H77+(I77*J77))/(G77+I77),0))),"")</f>
        <v/>
      </c>
      <c r="Q77" s="56">
        <f>IFERROR(IF(A77="","",N77*P77),"")</f>
        <v/>
      </c>
      <c r="R77" s="56">
        <f>IFERROR(IF(A77="","",IFERROR(Q77/F77,0)),"")</f>
        <v/>
      </c>
      <c r="S77" s="36" t="n"/>
      <c r="T77" s="57" t="n"/>
      <c r="U77" s="56">
        <f>IFERROR(IF(OR(A77="",T77=""),"",T77-Q77),"")</f>
        <v/>
      </c>
      <c r="V77" s="27">
        <f>IFERROR(IF(A77="","",IF(AND(A77&lt;=TODAY(),S77&lt;&gt;"",T77&lt;&gt;""),"Actual",IF(A77&lt;TODAY(),"Past Due","Forecast"))),"")</f>
        <v/>
      </c>
    </row>
    <row r="78">
      <c r="A78" s="26" t="n"/>
      <c r="B78" s="38">
        <f>IFERROR(IF(A78="","",TEXT(A78,"ddd")),"")</f>
        <v/>
      </c>
      <c r="C78" s="28" t="n"/>
      <c r="D78" s="29" t="n"/>
      <c r="E78" s="29" t="n"/>
      <c r="F78" s="39">
        <f>IFERROR(IF(A78="","",MAX(0,D78-E78)),"")</f>
        <v/>
      </c>
      <c r="G78" s="29" t="n"/>
      <c r="H78" s="53" t="n"/>
      <c r="I78" s="29" t="n"/>
      <c r="J78" s="53" t="n"/>
      <c r="K78" s="32" t="n"/>
      <c r="L78" s="54" t="n"/>
      <c r="M78" s="39">
        <f>IFERROR(IF(A78="","",MIN(F78,MAX(0,G78+I78))),"")</f>
        <v/>
      </c>
      <c r="N78" s="39">
        <f>IFERROR(IF(A78="","",MIN(F78,MAX(0,IF(K78&lt;&gt;"",K78,M78)))),"")</f>
        <v/>
      </c>
      <c r="O78" s="58">
        <f>IFERROR(IF(A78="","",IFERROR(N78/F78,0)),"")</f>
        <v/>
      </c>
      <c r="P78" s="59">
        <f>IFERROR(IF(A78="","",IF(L78&lt;&gt;"",L78,IFERROR((H78+(I78*J78))/(G78+I78),0))),"")</f>
        <v/>
      </c>
      <c r="Q78" s="59">
        <f>IFERROR(IF(A78="","",N78*P78),"")</f>
        <v/>
      </c>
      <c r="R78" s="59">
        <f>IFERROR(IF(A78="","",IFERROR(Q78/F78,0)),"")</f>
        <v/>
      </c>
      <c r="S78" s="36" t="n"/>
      <c r="T78" s="57" t="n"/>
      <c r="U78" s="59">
        <f>IFERROR(IF(OR(A78="",T78=""),"",T78-Q78),"")</f>
        <v/>
      </c>
      <c r="V78" s="38">
        <f>IFERROR(IF(A78="","",IF(AND(A78&lt;=TODAY(),S78&lt;&gt;"",T78&lt;&gt;""),"Actual",IF(A78&lt;TODAY(),"Past Due","Forecast"))),"")</f>
        <v/>
      </c>
    </row>
    <row r="79">
      <c r="A79" s="26" t="n"/>
      <c r="B79" s="27">
        <f>IFERROR(IF(A79="","",TEXT(A79,"ddd")),"")</f>
        <v/>
      </c>
      <c r="C79" s="28" t="n"/>
      <c r="D79" s="29" t="n"/>
      <c r="E79" s="29" t="n"/>
      <c r="F79" s="30">
        <f>IFERROR(IF(A79="","",MAX(0,D79-E79)),"")</f>
        <v/>
      </c>
      <c r="G79" s="29" t="n"/>
      <c r="H79" s="53" t="n"/>
      <c r="I79" s="29" t="n"/>
      <c r="J79" s="53" t="n"/>
      <c r="K79" s="32" t="n"/>
      <c r="L79" s="54" t="n"/>
      <c r="M79" s="30">
        <f>IFERROR(IF(A79="","",MIN(F79,MAX(0,G79+I79))),"")</f>
        <v/>
      </c>
      <c r="N79" s="30">
        <f>IFERROR(IF(A79="","",MIN(F79,MAX(0,IF(K79&lt;&gt;"",K79,M79)))),"")</f>
        <v/>
      </c>
      <c r="O79" s="55">
        <f>IFERROR(IF(A79="","",IFERROR(N79/F79,0)),"")</f>
        <v/>
      </c>
      <c r="P79" s="56">
        <f>IFERROR(IF(A79="","",IF(L79&lt;&gt;"",L79,IFERROR((H79+(I79*J79))/(G79+I79),0))),"")</f>
        <v/>
      </c>
      <c r="Q79" s="56">
        <f>IFERROR(IF(A79="","",N79*P79),"")</f>
        <v/>
      </c>
      <c r="R79" s="56">
        <f>IFERROR(IF(A79="","",IFERROR(Q79/F79,0)),"")</f>
        <v/>
      </c>
      <c r="S79" s="36" t="n"/>
      <c r="T79" s="57" t="n"/>
      <c r="U79" s="56">
        <f>IFERROR(IF(OR(A79="",T79=""),"",T79-Q79),"")</f>
        <v/>
      </c>
      <c r="V79" s="27">
        <f>IFERROR(IF(A79="","",IF(AND(A79&lt;=TODAY(),S79&lt;&gt;"",T79&lt;&gt;""),"Actual",IF(A79&lt;TODAY(),"Past Due","Forecast"))),"")</f>
        <v/>
      </c>
    </row>
    <row r="80">
      <c r="A80" s="26" t="n"/>
      <c r="B80" s="38">
        <f>IFERROR(IF(A80="","",TEXT(A80,"ddd")),"")</f>
        <v/>
      </c>
      <c r="C80" s="28" t="n"/>
      <c r="D80" s="29" t="n"/>
      <c r="E80" s="29" t="n"/>
      <c r="F80" s="39">
        <f>IFERROR(IF(A80="","",MAX(0,D80-E80)),"")</f>
        <v/>
      </c>
      <c r="G80" s="29" t="n"/>
      <c r="H80" s="53" t="n"/>
      <c r="I80" s="29" t="n"/>
      <c r="J80" s="53" t="n"/>
      <c r="K80" s="32" t="n"/>
      <c r="L80" s="54" t="n"/>
      <c r="M80" s="39">
        <f>IFERROR(IF(A80="","",MIN(F80,MAX(0,G80+I80))),"")</f>
        <v/>
      </c>
      <c r="N80" s="39">
        <f>IFERROR(IF(A80="","",MIN(F80,MAX(0,IF(K80&lt;&gt;"",K80,M80)))),"")</f>
        <v/>
      </c>
      <c r="O80" s="58">
        <f>IFERROR(IF(A80="","",IFERROR(N80/F80,0)),"")</f>
        <v/>
      </c>
      <c r="P80" s="59">
        <f>IFERROR(IF(A80="","",IF(L80&lt;&gt;"",L80,IFERROR((H80+(I80*J80))/(G80+I80),0))),"")</f>
        <v/>
      </c>
      <c r="Q80" s="59">
        <f>IFERROR(IF(A80="","",N80*P80),"")</f>
        <v/>
      </c>
      <c r="R80" s="59">
        <f>IFERROR(IF(A80="","",IFERROR(Q80/F80,0)),"")</f>
        <v/>
      </c>
      <c r="S80" s="36" t="n"/>
      <c r="T80" s="57" t="n"/>
      <c r="U80" s="59">
        <f>IFERROR(IF(OR(A80="",T80=""),"",T80-Q80),"")</f>
        <v/>
      </c>
      <c r="V80" s="38">
        <f>IFERROR(IF(A80="","",IF(AND(A80&lt;=TODAY(),S80&lt;&gt;"",T80&lt;&gt;""),"Actual",IF(A80&lt;TODAY(),"Past Due","Forecast"))),"")</f>
        <v/>
      </c>
    </row>
    <row r="81">
      <c r="A81" s="26" t="n"/>
      <c r="B81" s="27">
        <f>IFERROR(IF(A81="","",TEXT(A81,"ddd")),"")</f>
        <v/>
      </c>
      <c r="C81" s="28" t="n"/>
      <c r="D81" s="29" t="n"/>
      <c r="E81" s="29" t="n"/>
      <c r="F81" s="30">
        <f>IFERROR(IF(A81="","",MAX(0,D81-E81)),"")</f>
        <v/>
      </c>
      <c r="G81" s="29" t="n"/>
      <c r="H81" s="53" t="n"/>
      <c r="I81" s="29" t="n"/>
      <c r="J81" s="53" t="n"/>
      <c r="K81" s="32" t="n"/>
      <c r="L81" s="54" t="n"/>
      <c r="M81" s="30">
        <f>IFERROR(IF(A81="","",MIN(F81,MAX(0,G81+I81))),"")</f>
        <v/>
      </c>
      <c r="N81" s="30">
        <f>IFERROR(IF(A81="","",MIN(F81,MAX(0,IF(K81&lt;&gt;"",K81,M81)))),"")</f>
        <v/>
      </c>
      <c r="O81" s="55">
        <f>IFERROR(IF(A81="","",IFERROR(N81/F81,0)),"")</f>
        <v/>
      </c>
      <c r="P81" s="56">
        <f>IFERROR(IF(A81="","",IF(L81&lt;&gt;"",L81,IFERROR((H81+(I81*J81))/(G81+I81),0))),"")</f>
        <v/>
      </c>
      <c r="Q81" s="56">
        <f>IFERROR(IF(A81="","",N81*P81),"")</f>
        <v/>
      </c>
      <c r="R81" s="56">
        <f>IFERROR(IF(A81="","",IFERROR(Q81/F81,0)),"")</f>
        <v/>
      </c>
      <c r="S81" s="36" t="n"/>
      <c r="T81" s="57" t="n"/>
      <c r="U81" s="56">
        <f>IFERROR(IF(OR(A81="",T81=""),"",T81-Q81),"")</f>
        <v/>
      </c>
      <c r="V81" s="27">
        <f>IFERROR(IF(A81="","",IF(AND(A81&lt;=TODAY(),S81&lt;&gt;"",T81&lt;&gt;""),"Actual",IF(A81&lt;TODAY(),"Past Due","Forecast"))),"")</f>
        <v/>
      </c>
    </row>
    <row r="82">
      <c r="A82" s="26" t="n"/>
      <c r="B82" s="38">
        <f>IFERROR(IF(A82="","",TEXT(A82,"ddd")),"")</f>
        <v/>
      </c>
      <c r="C82" s="28" t="n"/>
      <c r="D82" s="29" t="n"/>
      <c r="E82" s="29" t="n"/>
      <c r="F82" s="39">
        <f>IFERROR(IF(A82="","",MAX(0,D82-E82)),"")</f>
        <v/>
      </c>
      <c r="G82" s="29" t="n"/>
      <c r="H82" s="53" t="n"/>
      <c r="I82" s="29" t="n"/>
      <c r="J82" s="53" t="n"/>
      <c r="K82" s="32" t="n"/>
      <c r="L82" s="54" t="n"/>
      <c r="M82" s="39">
        <f>IFERROR(IF(A82="","",MIN(F82,MAX(0,G82+I82))),"")</f>
        <v/>
      </c>
      <c r="N82" s="39">
        <f>IFERROR(IF(A82="","",MIN(F82,MAX(0,IF(K82&lt;&gt;"",K82,M82)))),"")</f>
        <v/>
      </c>
      <c r="O82" s="58">
        <f>IFERROR(IF(A82="","",IFERROR(N82/F82,0)),"")</f>
        <v/>
      </c>
      <c r="P82" s="59">
        <f>IFERROR(IF(A82="","",IF(L82&lt;&gt;"",L82,IFERROR((H82+(I82*J82))/(G82+I82),0))),"")</f>
        <v/>
      </c>
      <c r="Q82" s="59">
        <f>IFERROR(IF(A82="","",N82*P82),"")</f>
        <v/>
      </c>
      <c r="R82" s="59">
        <f>IFERROR(IF(A82="","",IFERROR(Q82/F82,0)),"")</f>
        <v/>
      </c>
      <c r="S82" s="36" t="n"/>
      <c r="T82" s="57" t="n"/>
      <c r="U82" s="59">
        <f>IFERROR(IF(OR(A82="",T82=""),"",T82-Q82),"")</f>
        <v/>
      </c>
      <c r="V82" s="38">
        <f>IFERROR(IF(A82="","",IF(AND(A82&lt;=TODAY(),S82&lt;&gt;"",T82&lt;&gt;""),"Actual",IF(A82&lt;TODAY(),"Past Due","Forecast"))),"")</f>
        <v/>
      </c>
    </row>
    <row r="83">
      <c r="A83" s="26" t="n"/>
      <c r="B83" s="27">
        <f>IFERROR(IF(A83="","",TEXT(A83,"ddd")),"")</f>
        <v/>
      </c>
      <c r="C83" s="28" t="n"/>
      <c r="D83" s="29" t="n"/>
      <c r="E83" s="29" t="n"/>
      <c r="F83" s="30">
        <f>IFERROR(IF(A83="","",MAX(0,D83-E83)),"")</f>
        <v/>
      </c>
      <c r="G83" s="29" t="n"/>
      <c r="H83" s="53" t="n"/>
      <c r="I83" s="29" t="n"/>
      <c r="J83" s="53" t="n"/>
      <c r="K83" s="32" t="n"/>
      <c r="L83" s="54" t="n"/>
      <c r="M83" s="30">
        <f>IFERROR(IF(A83="","",MIN(F83,MAX(0,G83+I83))),"")</f>
        <v/>
      </c>
      <c r="N83" s="30">
        <f>IFERROR(IF(A83="","",MIN(F83,MAX(0,IF(K83&lt;&gt;"",K83,M83)))),"")</f>
        <v/>
      </c>
      <c r="O83" s="55">
        <f>IFERROR(IF(A83="","",IFERROR(N83/F83,0)),"")</f>
        <v/>
      </c>
      <c r="P83" s="56">
        <f>IFERROR(IF(A83="","",IF(L83&lt;&gt;"",L83,IFERROR((H83+(I83*J83))/(G83+I83),0))),"")</f>
        <v/>
      </c>
      <c r="Q83" s="56">
        <f>IFERROR(IF(A83="","",N83*P83),"")</f>
        <v/>
      </c>
      <c r="R83" s="56">
        <f>IFERROR(IF(A83="","",IFERROR(Q83/F83,0)),"")</f>
        <v/>
      </c>
      <c r="S83" s="36" t="n"/>
      <c r="T83" s="57" t="n"/>
      <c r="U83" s="56">
        <f>IFERROR(IF(OR(A83="",T83=""),"",T83-Q83),"")</f>
        <v/>
      </c>
      <c r="V83" s="27">
        <f>IFERROR(IF(A83="","",IF(AND(A83&lt;=TODAY(),S83&lt;&gt;"",T83&lt;&gt;""),"Actual",IF(A83&lt;TODAY(),"Past Due","Forecast"))),"")</f>
        <v/>
      </c>
    </row>
    <row r="84">
      <c r="A84" s="26" t="n"/>
      <c r="B84" s="38">
        <f>IFERROR(IF(A84="","",TEXT(A84,"ddd")),"")</f>
        <v/>
      </c>
      <c r="C84" s="28" t="n"/>
      <c r="D84" s="29" t="n"/>
      <c r="E84" s="29" t="n"/>
      <c r="F84" s="39">
        <f>IFERROR(IF(A84="","",MAX(0,D84-E84)),"")</f>
        <v/>
      </c>
      <c r="G84" s="29" t="n"/>
      <c r="H84" s="53" t="n"/>
      <c r="I84" s="29" t="n"/>
      <c r="J84" s="53" t="n"/>
      <c r="K84" s="32" t="n"/>
      <c r="L84" s="54" t="n"/>
      <c r="M84" s="39">
        <f>IFERROR(IF(A84="","",MIN(F84,MAX(0,G84+I84))),"")</f>
        <v/>
      </c>
      <c r="N84" s="39">
        <f>IFERROR(IF(A84="","",MIN(F84,MAX(0,IF(K84&lt;&gt;"",K84,M84)))),"")</f>
        <v/>
      </c>
      <c r="O84" s="58">
        <f>IFERROR(IF(A84="","",IFERROR(N84/F84,0)),"")</f>
        <v/>
      </c>
      <c r="P84" s="59">
        <f>IFERROR(IF(A84="","",IF(L84&lt;&gt;"",L84,IFERROR((H84+(I84*J84))/(G84+I84),0))),"")</f>
        <v/>
      </c>
      <c r="Q84" s="59">
        <f>IFERROR(IF(A84="","",N84*P84),"")</f>
        <v/>
      </c>
      <c r="R84" s="59">
        <f>IFERROR(IF(A84="","",IFERROR(Q84/F84,0)),"")</f>
        <v/>
      </c>
      <c r="S84" s="36" t="n"/>
      <c r="T84" s="57" t="n"/>
      <c r="U84" s="59">
        <f>IFERROR(IF(OR(A84="",T84=""),"",T84-Q84),"")</f>
        <v/>
      </c>
      <c r="V84" s="38">
        <f>IFERROR(IF(A84="","",IF(AND(A84&lt;=TODAY(),S84&lt;&gt;"",T84&lt;&gt;""),"Actual",IF(A84&lt;TODAY(),"Past Due","Forecast"))),"")</f>
        <v/>
      </c>
    </row>
    <row r="85">
      <c r="A85" s="26" t="n"/>
      <c r="B85" s="27">
        <f>IFERROR(IF(A85="","",TEXT(A85,"ddd")),"")</f>
        <v/>
      </c>
      <c r="C85" s="28" t="n"/>
      <c r="D85" s="29" t="n"/>
      <c r="E85" s="29" t="n"/>
      <c r="F85" s="30">
        <f>IFERROR(IF(A85="","",MAX(0,D85-E85)),"")</f>
        <v/>
      </c>
      <c r="G85" s="29" t="n"/>
      <c r="H85" s="53" t="n"/>
      <c r="I85" s="29" t="n"/>
      <c r="J85" s="53" t="n"/>
      <c r="K85" s="32" t="n"/>
      <c r="L85" s="54" t="n"/>
      <c r="M85" s="30">
        <f>IFERROR(IF(A85="","",MIN(F85,MAX(0,G85+I85))),"")</f>
        <v/>
      </c>
      <c r="N85" s="30">
        <f>IFERROR(IF(A85="","",MIN(F85,MAX(0,IF(K85&lt;&gt;"",K85,M85)))),"")</f>
        <v/>
      </c>
      <c r="O85" s="55">
        <f>IFERROR(IF(A85="","",IFERROR(N85/F85,0)),"")</f>
        <v/>
      </c>
      <c r="P85" s="56">
        <f>IFERROR(IF(A85="","",IF(L85&lt;&gt;"",L85,IFERROR((H85+(I85*J85))/(G85+I85),0))),"")</f>
        <v/>
      </c>
      <c r="Q85" s="56">
        <f>IFERROR(IF(A85="","",N85*P85),"")</f>
        <v/>
      </c>
      <c r="R85" s="56">
        <f>IFERROR(IF(A85="","",IFERROR(Q85/F85,0)),"")</f>
        <v/>
      </c>
      <c r="S85" s="36" t="n"/>
      <c r="T85" s="57" t="n"/>
      <c r="U85" s="56">
        <f>IFERROR(IF(OR(A85="",T85=""),"",T85-Q85),"")</f>
        <v/>
      </c>
      <c r="V85" s="27">
        <f>IFERROR(IF(A85="","",IF(AND(A85&lt;=TODAY(),S85&lt;&gt;"",T85&lt;&gt;""),"Actual",IF(A85&lt;TODAY(),"Past Due","Forecast"))),"")</f>
        <v/>
      </c>
    </row>
    <row r="86">
      <c r="A86" s="26" t="n"/>
      <c r="B86" s="38">
        <f>IFERROR(IF(A86="","",TEXT(A86,"ddd")),"")</f>
        <v/>
      </c>
      <c r="C86" s="28" t="n"/>
      <c r="D86" s="29" t="n"/>
      <c r="E86" s="29" t="n"/>
      <c r="F86" s="39">
        <f>IFERROR(IF(A86="","",MAX(0,D86-E86)),"")</f>
        <v/>
      </c>
      <c r="G86" s="29" t="n"/>
      <c r="H86" s="53" t="n"/>
      <c r="I86" s="29" t="n"/>
      <c r="J86" s="53" t="n"/>
      <c r="K86" s="32" t="n"/>
      <c r="L86" s="54" t="n"/>
      <c r="M86" s="39">
        <f>IFERROR(IF(A86="","",MIN(F86,MAX(0,G86+I86))),"")</f>
        <v/>
      </c>
      <c r="N86" s="39">
        <f>IFERROR(IF(A86="","",MIN(F86,MAX(0,IF(K86&lt;&gt;"",K86,M86)))),"")</f>
        <v/>
      </c>
      <c r="O86" s="58">
        <f>IFERROR(IF(A86="","",IFERROR(N86/F86,0)),"")</f>
        <v/>
      </c>
      <c r="P86" s="59">
        <f>IFERROR(IF(A86="","",IF(L86&lt;&gt;"",L86,IFERROR((H86+(I86*J86))/(G86+I86),0))),"")</f>
        <v/>
      </c>
      <c r="Q86" s="59">
        <f>IFERROR(IF(A86="","",N86*P86),"")</f>
        <v/>
      </c>
      <c r="R86" s="59">
        <f>IFERROR(IF(A86="","",IFERROR(Q86/F86,0)),"")</f>
        <v/>
      </c>
      <c r="S86" s="36" t="n"/>
      <c r="T86" s="57" t="n"/>
      <c r="U86" s="59">
        <f>IFERROR(IF(OR(A86="",T86=""),"",T86-Q86),"")</f>
        <v/>
      </c>
      <c r="V86" s="38">
        <f>IFERROR(IF(A86="","",IF(AND(A86&lt;=TODAY(),S86&lt;&gt;"",T86&lt;&gt;""),"Actual",IF(A86&lt;TODAY(),"Past Due","Forecast"))),"")</f>
        <v/>
      </c>
    </row>
    <row r="87">
      <c r="A87" s="26" t="n"/>
      <c r="B87" s="27">
        <f>IFERROR(IF(A87="","",TEXT(A87,"ddd")),"")</f>
        <v/>
      </c>
      <c r="C87" s="28" t="n"/>
      <c r="D87" s="29" t="n"/>
      <c r="E87" s="29" t="n"/>
      <c r="F87" s="30">
        <f>IFERROR(IF(A87="","",MAX(0,D87-E87)),"")</f>
        <v/>
      </c>
      <c r="G87" s="29" t="n"/>
      <c r="H87" s="53" t="n"/>
      <c r="I87" s="29" t="n"/>
      <c r="J87" s="53" t="n"/>
      <c r="K87" s="32" t="n"/>
      <c r="L87" s="54" t="n"/>
      <c r="M87" s="30">
        <f>IFERROR(IF(A87="","",MIN(F87,MAX(0,G87+I87))),"")</f>
        <v/>
      </c>
      <c r="N87" s="30">
        <f>IFERROR(IF(A87="","",MIN(F87,MAX(0,IF(K87&lt;&gt;"",K87,M87)))),"")</f>
        <v/>
      </c>
      <c r="O87" s="55">
        <f>IFERROR(IF(A87="","",IFERROR(N87/F87,0)),"")</f>
        <v/>
      </c>
      <c r="P87" s="56">
        <f>IFERROR(IF(A87="","",IF(L87&lt;&gt;"",L87,IFERROR((H87+(I87*J87))/(G87+I87),0))),"")</f>
        <v/>
      </c>
      <c r="Q87" s="56">
        <f>IFERROR(IF(A87="","",N87*P87),"")</f>
        <v/>
      </c>
      <c r="R87" s="56">
        <f>IFERROR(IF(A87="","",IFERROR(Q87/F87,0)),"")</f>
        <v/>
      </c>
      <c r="S87" s="36" t="n"/>
      <c r="T87" s="57" t="n"/>
      <c r="U87" s="56">
        <f>IFERROR(IF(OR(A87="",T87=""),"",T87-Q87),"")</f>
        <v/>
      </c>
      <c r="V87" s="27">
        <f>IFERROR(IF(A87="","",IF(AND(A87&lt;=TODAY(),S87&lt;&gt;"",T87&lt;&gt;""),"Actual",IF(A87&lt;TODAY(),"Past Due","Forecast"))),"")</f>
        <v/>
      </c>
    </row>
    <row r="88">
      <c r="A88" s="26" t="n"/>
      <c r="B88" s="38">
        <f>IFERROR(IF(A88="","",TEXT(A88,"ddd")),"")</f>
        <v/>
      </c>
      <c r="C88" s="28" t="n"/>
      <c r="D88" s="29" t="n"/>
      <c r="E88" s="29" t="n"/>
      <c r="F88" s="39">
        <f>IFERROR(IF(A88="","",MAX(0,D88-E88)),"")</f>
        <v/>
      </c>
      <c r="G88" s="29" t="n"/>
      <c r="H88" s="53" t="n"/>
      <c r="I88" s="29" t="n"/>
      <c r="J88" s="53" t="n"/>
      <c r="K88" s="32" t="n"/>
      <c r="L88" s="54" t="n"/>
      <c r="M88" s="39">
        <f>IFERROR(IF(A88="","",MIN(F88,MAX(0,G88+I88))),"")</f>
        <v/>
      </c>
      <c r="N88" s="39">
        <f>IFERROR(IF(A88="","",MIN(F88,MAX(0,IF(K88&lt;&gt;"",K88,M88)))),"")</f>
        <v/>
      </c>
      <c r="O88" s="58">
        <f>IFERROR(IF(A88="","",IFERROR(N88/F88,0)),"")</f>
        <v/>
      </c>
      <c r="P88" s="59">
        <f>IFERROR(IF(A88="","",IF(L88&lt;&gt;"",L88,IFERROR((H88+(I88*J88))/(G88+I88),0))),"")</f>
        <v/>
      </c>
      <c r="Q88" s="59">
        <f>IFERROR(IF(A88="","",N88*P88),"")</f>
        <v/>
      </c>
      <c r="R88" s="59">
        <f>IFERROR(IF(A88="","",IFERROR(Q88/F88,0)),"")</f>
        <v/>
      </c>
      <c r="S88" s="36" t="n"/>
      <c r="T88" s="57" t="n"/>
      <c r="U88" s="59">
        <f>IFERROR(IF(OR(A88="",T88=""),"",T88-Q88),"")</f>
        <v/>
      </c>
      <c r="V88" s="38">
        <f>IFERROR(IF(A88="","",IF(AND(A88&lt;=TODAY(),S88&lt;&gt;"",T88&lt;&gt;""),"Actual",IF(A88&lt;TODAY(),"Past Due","Forecast"))),"")</f>
        <v/>
      </c>
    </row>
    <row r="89">
      <c r="A89" s="26" t="n"/>
      <c r="B89" s="27">
        <f>IFERROR(IF(A89="","",TEXT(A89,"ddd")),"")</f>
        <v/>
      </c>
      <c r="C89" s="28" t="n"/>
      <c r="D89" s="29" t="n"/>
      <c r="E89" s="29" t="n"/>
      <c r="F89" s="30">
        <f>IFERROR(IF(A89="","",MAX(0,D89-E89)),"")</f>
        <v/>
      </c>
      <c r="G89" s="29" t="n"/>
      <c r="H89" s="53" t="n"/>
      <c r="I89" s="29" t="n"/>
      <c r="J89" s="53" t="n"/>
      <c r="K89" s="32" t="n"/>
      <c r="L89" s="54" t="n"/>
      <c r="M89" s="30">
        <f>IFERROR(IF(A89="","",MIN(F89,MAX(0,G89+I89))),"")</f>
        <v/>
      </c>
      <c r="N89" s="30">
        <f>IFERROR(IF(A89="","",MIN(F89,MAX(0,IF(K89&lt;&gt;"",K89,M89)))),"")</f>
        <v/>
      </c>
      <c r="O89" s="55">
        <f>IFERROR(IF(A89="","",IFERROR(N89/F89,0)),"")</f>
        <v/>
      </c>
      <c r="P89" s="56">
        <f>IFERROR(IF(A89="","",IF(L89&lt;&gt;"",L89,IFERROR((H89+(I89*J89))/(G89+I89),0))),"")</f>
        <v/>
      </c>
      <c r="Q89" s="56">
        <f>IFERROR(IF(A89="","",N89*P89),"")</f>
        <v/>
      </c>
      <c r="R89" s="56">
        <f>IFERROR(IF(A89="","",IFERROR(Q89/F89,0)),"")</f>
        <v/>
      </c>
      <c r="S89" s="36" t="n"/>
      <c r="T89" s="57" t="n"/>
      <c r="U89" s="56">
        <f>IFERROR(IF(OR(A89="",T89=""),"",T89-Q89),"")</f>
        <v/>
      </c>
      <c r="V89" s="27">
        <f>IFERROR(IF(A89="","",IF(AND(A89&lt;=TODAY(),S89&lt;&gt;"",T89&lt;&gt;""),"Actual",IF(A89&lt;TODAY(),"Past Due","Forecast"))),"")</f>
        <v/>
      </c>
    </row>
    <row r="90">
      <c r="A90" s="26" t="n"/>
      <c r="B90" s="38">
        <f>IFERROR(IF(A90="","",TEXT(A90,"ddd")),"")</f>
        <v/>
      </c>
      <c r="C90" s="28" t="n"/>
      <c r="D90" s="29" t="n"/>
      <c r="E90" s="29" t="n"/>
      <c r="F90" s="39">
        <f>IFERROR(IF(A90="","",MAX(0,D90-E90)),"")</f>
        <v/>
      </c>
      <c r="G90" s="29" t="n"/>
      <c r="H90" s="53" t="n"/>
      <c r="I90" s="29" t="n"/>
      <c r="J90" s="53" t="n"/>
      <c r="K90" s="32" t="n"/>
      <c r="L90" s="54" t="n"/>
      <c r="M90" s="39">
        <f>IFERROR(IF(A90="","",MIN(F90,MAX(0,G90+I90))),"")</f>
        <v/>
      </c>
      <c r="N90" s="39">
        <f>IFERROR(IF(A90="","",MIN(F90,MAX(0,IF(K90&lt;&gt;"",K90,M90)))),"")</f>
        <v/>
      </c>
      <c r="O90" s="58">
        <f>IFERROR(IF(A90="","",IFERROR(N90/F90,0)),"")</f>
        <v/>
      </c>
      <c r="P90" s="59">
        <f>IFERROR(IF(A90="","",IF(L90&lt;&gt;"",L90,IFERROR((H90+(I90*J90))/(G90+I90),0))),"")</f>
        <v/>
      </c>
      <c r="Q90" s="59">
        <f>IFERROR(IF(A90="","",N90*P90),"")</f>
        <v/>
      </c>
      <c r="R90" s="59">
        <f>IFERROR(IF(A90="","",IFERROR(Q90/F90,0)),"")</f>
        <v/>
      </c>
      <c r="S90" s="36" t="n"/>
      <c r="T90" s="57" t="n"/>
      <c r="U90" s="59">
        <f>IFERROR(IF(OR(A90="",T90=""),"",T90-Q90),"")</f>
        <v/>
      </c>
      <c r="V90" s="38">
        <f>IFERROR(IF(A90="","",IF(AND(A90&lt;=TODAY(),S90&lt;&gt;"",T90&lt;&gt;""),"Actual",IF(A90&lt;TODAY(),"Past Due","Forecast"))),"")</f>
        <v/>
      </c>
    </row>
    <row r="91">
      <c r="A91" s="26" t="n"/>
      <c r="B91" s="27">
        <f>IFERROR(IF(A91="","",TEXT(A91,"ddd")),"")</f>
        <v/>
      </c>
      <c r="C91" s="28" t="n"/>
      <c r="D91" s="29" t="n"/>
      <c r="E91" s="29" t="n"/>
      <c r="F91" s="30">
        <f>IFERROR(IF(A91="","",MAX(0,D91-E91)),"")</f>
        <v/>
      </c>
      <c r="G91" s="29" t="n"/>
      <c r="H91" s="53" t="n"/>
      <c r="I91" s="29" t="n"/>
      <c r="J91" s="53" t="n"/>
      <c r="K91" s="32" t="n"/>
      <c r="L91" s="54" t="n"/>
      <c r="M91" s="30">
        <f>IFERROR(IF(A91="","",MIN(F91,MAX(0,G91+I91))),"")</f>
        <v/>
      </c>
      <c r="N91" s="30">
        <f>IFERROR(IF(A91="","",MIN(F91,MAX(0,IF(K91&lt;&gt;"",K91,M91)))),"")</f>
        <v/>
      </c>
      <c r="O91" s="55">
        <f>IFERROR(IF(A91="","",IFERROR(N91/F91,0)),"")</f>
        <v/>
      </c>
      <c r="P91" s="56">
        <f>IFERROR(IF(A91="","",IF(L91&lt;&gt;"",L91,IFERROR((H91+(I91*J91))/(G91+I91),0))),"")</f>
        <v/>
      </c>
      <c r="Q91" s="56">
        <f>IFERROR(IF(A91="","",N91*P91),"")</f>
        <v/>
      </c>
      <c r="R91" s="56">
        <f>IFERROR(IF(A91="","",IFERROR(Q91/F91,0)),"")</f>
        <v/>
      </c>
      <c r="S91" s="36" t="n"/>
      <c r="T91" s="57" t="n"/>
      <c r="U91" s="56">
        <f>IFERROR(IF(OR(A91="",T91=""),"",T91-Q91),"")</f>
        <v/>
      </c>
      <c r="V91" s="27">
        <f>IFERROR(IF(A91="","",IF(AND(A91&lt;=TODAY(),S91&lt;&gt;"",T91&lt;&gt;""),"Actual",IF(A91&lt;TODAY(),"Past Due","Forecast"))),"")</f>
        <v/>
      </c>
    </row>
    <row r="92">
      <c r="A92" s="26" t="n"/>
      <c r="B92" s="38">
        <f>IFERROR(IF(A92="","",TEXT(A92,"ddd")),"")</f>
        <v/>
      </c>
      <c r="C92" s="28" t="n"/>
      <c r="D92" s="29" t="n"/>
      <c r="E92" s="29" t="n"/>
      <c r="F92" s="39">
        <f>IFERROR(IF(A92="","",MAX(0,D92-E92)),"")</f>
        <v/>
      </c>
      <c r="G92" s="29" t="n"/>
      <c r="H92" s="53" t="n"/>
      <c r="I92" s="29" t="n"/>
      <c r="J92" s="53" t="n"/>
      <c r="K92" s="32" t="n"/>
      <c r="L92" s="54" t="n"/>
      <c r="M92" s="39">
        <f>IFERROR(IF(A92="","",MIN(F92,MAX(0,G92+I92))),"")</f>
        <v/>
      </c>
      <c r="N92" s="39">
        <f>IFERROR(IF(A92="","",MIN(F92,MAX(0,IF(K92&lt;&gt;"",K92,M92)))),"")</f>
        <v/>
      </c>
      <c r="O92" s="58">
        <f>IFERROR(IF(A92="","",IFERROR(N92/F92,0)),"")</f>
        <v/>
      </c>
      <c r="P92" s="59">
        <f>IFERROR(IF(A92="","",IF(L92&lt;&gt;"",L92,IFERROR((H92+(I92*J92))/(G92+I92),0))),"")</f>
        <v/>
      </c>
      <c r="Q92" s="59">
        <f>IFERROR(IF(A92="","",N92*P92),"")</f>
        <v/>
      </c>
      <c r="R92" s="59">
        <f>IFERROR(IF(A92="","",IFERROR(Q92/F92,0)),"")</f>
        <v/>
      </c>
      <c r="S92" s="36" t="n"/>
      <c r="T92" s="57" t="n"/>
      <c r="U92" s="59">
        <f>IFERROR(IF(OR(A92="",T92=""),"",T92-Q92),"")</f>
        <v/>
      </c>
      <c r="V92" s="38">
        <f>IFERROR(IF(A92="","",IF(AND(A92&lt;=TODAY(),S92&lt;&gt;"",T92&lt;&gt;""),"Actual",IF(A92&lt;TODAY(),"Past Due","Forecast"))),"")</f>
        <v/>
      </c>
    </row>
    <row r="93">
      <c r="A93" s="26" t="n"/>
      <c r="B93" s="27">
        <f>IFERROR(IF(A93="","",TEXT(A93,"ddd")),"")</f>
        <v/>
      </c>
      <c r="C93" s="28" t="n"/>
      <c r="D93" s="29" t="n"/>
      <c r="E93" s="29" t="n"/>
      <c r="F93" s="30">
        <f>IFERROR(IF(A93="","",MAX(0,D93-E93)),"")</f>
        <v/>
      </c>
      <c r="G93" s="29" t="n"/>
      <c r="H93" s="53" t="n"/>
      <c r="I93" s="29" t="n"/>
      <c r="J93" s="53" t="n"/>
      <c r="K93" s="32" t="n"/>
      <c r="L93" s="54" t="n"/>
      <c r="M93" s="30">
        <f>IFERROR(IF(A93="","",MIN(F93,MAX(0,G93+I93))),"")</f>
        <v/>
      </c>
      <c r="N93" s="30">
        <f>IFERROR(IF(A93="","",MIN(F93,MAX(0,IF(K93&lt;&gt;"",K93,M93)))),"")</f>
        <v/>
      </c>
      <c r="O93" s="55">
        <f>IFERROR(IF(A93="","",IFERROR(N93/F93,0)),"")</f>
        <v/>
      </c>
      <c r="P93" s="56">
        <f>IFERROR(IF(A93="","",IF(L93&lt;&gt;"",L93,IFERROR((H93+(I93*J93))/(G93+I93),0))),"")</f>
        <v/>
      </c>
      <c r="Q93" s="56">
        <f>IFERROR(IF(A93="","",N93*P93),"")</f>
        <v/>
      </c>
      <c r="R93" s="56">
        <f>IFERROR(IF(A93="","",IFERROR(Q93/F93,0)),"")</f>
        <v/>
      </c>
      <c r="S93" s="36" t="n"/>
      <c r="T93" s="57" t="n"/>
      <c r="U93" s="56">
        <f>IFERROR(IF(OR(A93="",T93=""),"",T93-Q93),"")</f>
        <v/>
      </c>
      <c r="V93" s="27">
        <f>IFERROR(IF(A93="","",IF(AND(A93&lt;=TODAY(),S93&lt;&gt;"",T93&lt;&gt;""),"Actual",IF(A93&lt;TODAY(),"Past Due","Forecast"))),"")</f>
        <v/>
      </c>
    </row>
    <row r="94">
      <c r="A94" s="26" t="n"/>
      <c r="B94" s="38">
        <f>IFERROR(IF(A94="","",TEXT(A94,"ddd")),"")</f>
        <v/>
      </c>
      <c r="C94" s="28" t="n"/>
      <c r="D94" s="29" t="n"/>
      <c r="E94" s="29" t="n"/>
      <c r="F94" s="39">
        <f>IFERROR(IF(A94="","",MAX(0,D94-E94)),"")</f>
        <v/>
      </c>
      <c r="G94" s="29" t="n"/>
      <c r="H94" s="53" t="n"/>
      <c r="I94" s="29" t="n"/>
      <c r="J94" s="53" t="n"/>
      <c r="K94" s="32" t="n"/>
      <c r="L94" s="54" t="n"/>
      <c r="M94" s="39">
        <f>IFERROR(IF(A94="","",MIN(F94,MAX(0,G94+I94))),"")</f>
        <v/>
      </c>
      <c r="N94" s="39">
        <f>IFERROR(IF(A94="","",MIN(F94,MAX(0,IF(K94&lt;&gt;"",K94,M94)))),"")</f>
        <v/>
      </c>
      <c r="O94" s="58">
        <f>IFERROR(IF(A94="","",IFERROR(N94/F94,0)),"")</f>
        <v/>
      </c>
      <c r="P94" s="59">
        <f>IFERROR(IF(A94="","",IF(L94&lt;&gt;"",L94,IFERROR((H94+(I94*J94))/(G94+I94),0))),"")</f>
        <v/>
      </c>
      <c r="Q94" s="59">
        <f>IFERROR(IF(A94="","",N94*P94),"")</f>
        <v/>
      </c>
      <c r="R94" s="59">
        <f>IFERROR(IF(A94="","",IFERROR(Q94/F94,0)),"")</f>
        <v/>
      </c>
      <c r="S94" s="36" t="n"/>
      <c r="T94" s="57" t="n"/>
      <c r="U94" s="59">
        <f>IFERROR(IF(OR(A94="",T94=""),"",T94-Q94),"")</f>
        <v/>
      </c>
      <c r="V94" s="38">
        <f>IFERROR(IF(A94="","",IF(AND(A94&lt;=TODAY(),S94&lt;&gt;"",T94&lt;&gt;""),"Actual",IF(A94&lt;TODAY(),"Past Due","Forecast"))),"")</f>
        <v/>
      </c>
    </row>
    <row r="95">
      <c r="A95" s="26" t="n"/>
      <c r="B95" s="27">
        <f>IFERROR(IF(A95="","",TEXT(A95,"ddd")),"")</f>
        <v/>
      </c>
      <c r="C95" s="28" t="n"/>
      <c r="D95" s="29" t="n"/>
      <c r="E95" s="29" t="n"/>
      <c r="F95" s="30">
        <f>IFERROR(IF(A95="","",MAX(0,D95-E95)),"")</f>
        <v/>
      </c>
      <c r="G95" s="29" t="n"/>
      <c r="H95" s="53" t="n"/>
      <c r="I95" s="29" t="n"/>
      <c r="J95" s="53" t="n"/>
      <c r="K95" s="32" t="n"/>
      <c r="L95" s="54" t="n"/>
      <c r="M95" s="30">
        <f>IFERROR(IF(A95="","",MIN(F95,MAX(0,G95+I95))),"")</f>
        <v/>
      </c>
      <c r="N95" s="30">
        <f>IFERROR(IF(A95="","",MIN(F95,MAX(0,IF(K95&lt;&gt;"",K95,M95)))),"")</f>
        <v/>
      </c>
      <c r="O95" s="55">
        <f>IFERROR(IF(A95="","",IFERROR(N95/F95,0)),"")</f>
        <v/>
      </c>
      <c r="P95" s="56">
        <f>IFERROR(IF(A95="","",IF(L95&lt;&gt;"",L95,IFERROR((H95+(I95*J95))/(G95+I95),0))),"")</f>
        <v/>
      </c>
      <c r="Q95" s="56">
        <f>IFERROR(IF(A95="","",N95*P95),"")</f>
        <v/>
      </c>
      <c r="R95" s="56">
        <f>IFERROR(IF(A95="","",IFERROR(Q95/F95,0)),"")</f>
        <v/>
      </c>
      <c r="S95" s="36" t="n"/>
      <c r="T95" s="57" t="n"/>
      <c r="U95" s="56">
        <f>IFERROR(IF(OR(A95="",T95=""),"",T95-Q95),"")</f>
        <v/>
      </c>
      <c r="V95" s="27">
        <f>IFERROR(IF(A95="","",IF(AND(A95&lt;=TODAY(),S95&lt;&gt;"",T95&lt;&gt;""),"Actual",IF(A95&lt;TODAY(),"Past Due","Forecast"))),"")</f>
        <v/>
      </c>
    </row>
    <row r="96">
      <c r="A96" s="26" t="n"/>
      <c r="B96" s="38">
        <f>IFERROR(IF(A96="","",TEXT(A96,"ddd")),"")</f>
        <v/>
      </c>
      <c r="C96" s="28" t="n"/>
      <c r="D96" s="29" t="n"/>
      <c r="E96" s="29" t="n"/>
      <c r="F96" s="39">
        <f>IFERROR(IF(A96="","",MAX(0,D96-E96)),"")</f>
        <v/>
      </c>
      <c r="G96" s="29" t="n"/>
      <c r="H96" s="53" t="n"/>
      <c r="I96" s="29" t="n"/>
      <c r="J96" s="53" t="n"/>
      <c r="K96" s="32" t="n"/>
      <c r="L96" s="54" t="n"/>
      <c r="M96" s="39">
        <f>IFERROR(IF(A96="","",MIN(F96,MAX(0,G96+I96))),"")</f>
        <v/>
      </c>
      <c r="N96" s="39">
        <f>IFERROR(IF(A96="","",MIN(F96,MAX(0,IF(K96&lt;&gt;"",K96,M96)))),"")</f>
        <v/>
      </c>
      <c r="O96" s="58">
        <f>IFERROR(IF(A96="","",IFERROR(N96/F96,0)),"")</f>
        <v/>
      </c>
      <c r="P96" s="59">
        <f>IFERROR(IF(A96="","",IF(L96&lt;&gt;"",L96,IFERROR((H96+(I96*J96))/(G96+I96),0))),"")</f>
        <v/>
      </c>
      <c r="Q96" s="59">
        <f>IFERROR(IF(A96="","",N96*P96),"")</f>
        <v/>
      </c>
      <c r="R96" s="59">
        <f>IFERROR(IF(A96="","",IFERROR(Q96/F96,0)),"")</f>
        <v/>
      </c>
      <c r="S96" s="36" t="n"/>
      <c r="T96" s="57" t="n"/>
      <c r="U96" s="59">
        <f>IFERROR(IF(OR(A96="",T96=""),"",T96-Q96),"")</f>
        <v/>
      </c>
      <c r="V96" s="38">
        <f>IFERROR(IF(A96="","",IF(AND(A96&lt;=TODAY(),S96&lt;&gt;"",T96&lt;&gt;""),"Actual",IF(A96&lt;TODAY(),"Past Due","Forecast"))),"")</f>
        <v/>
      </c>
    </row>
    <row r="97">
      <c r="A97" s="26" t="n"/>
      <c r="B97" s="27">
        <f>IFERROR(IF(A97="","",TEXT(A97,"ddd")),"")</f>
        <v/>
      </c>
      <c r="C97" s="28" t="n"/>
      <c r="D97" s="29" t="n"/>
      <c r="E97" s="29" t="n"/>
      <c r="F97" s="30">
        <f>IFERROR(IF(A97="","",MAX(0,D97-E97)),"")</f>
        <v/>
      </c>
      <c r="G97" s="29" t="n"/>
      <c r="H97" s="53" t="n"/>
      <c r="I97" s="29" t="n"/>
      <c r="J97" s="53" t="n"/>
      <c r="K97" s="32" t="n"/>
      <c r="L97" s="54" t="n"/>
      <c r="M97" s="30">
        <f>IFERROR(IF(A97="","",MIN(F97,MAX(0,G97+I97))),"")</f>
        <v/>
      </c>
      <c r="N97" s="30">
        <f>IFERROR(IF(A97="","",MIN(F97,MAX(0,IF(K97&lt;&gt;"",K97,M97)))),"")</f>
        <v/>
      </c>
      <c r="O97" s="55">
        <f>IFERROR(IF(A97="","",IFERROR(N97/F97,0)),"")</f>
        <v/>
      </c>
      <c r="P97" s="56">
        <f>IFERROR(IF(A97="","",IF(L97&lt;&gt;"",L97,IFERROR((H97+(I97*J97))/(G97+I97),0))),"")</f>
        <v/>
      </c>
      <c r="Q97" s="56">
        <f>IFERROR(IF(A97="","",N97*P97),"")</f>
        <v/>
      </c>
      <c r="R97" s="56">
        <f>IFERROR(IF(A97="","",IFERROR(Q97/F97,0)),"")</f>
        <v/>
      </c>
      <c r="S97" s="36" t="n"/>
      <c r="T97" s="57" t="n"/>
      <c r="U97" s="56">
        <f>IFERROR(IF(OR(A97="",T97=""),"",T97-Q97),"")</f>
        <v/>
      </c>
      <c r="V97" s="27">
        <f>IFERROR(IF(A97="","",IF(AND(A97&lt;=TODAY(),S97&lt;&gt;"",T97&lt;&gt;""),"Actual",IF(A97&lt;TODAY(),"Past Due","Forecast"))),"")</f>
        <v/>
      </c>
    </row>
    <row r="98">
      <c r="A98" s="26" t="n"/>
      <c r="B98" s="38">
        <f>IFERROR(IF(A98="","",TEXT(A98,"ddd")),"")</f>
        <v/>
      </c>
      <c r="C98" s="28" t="n"/>
      <c r="D98" s="29" t="n"/>
      <c r="E98" s="29" t="n"/>
      <c r="F98" s="39">
        <f>IFERROR(IF(A98="","",MAX(0,D98-E98)),"")</f>
        <v/>
      </c>
      <c r="G98" s="29" t="n"/>
      <c r="H98" s="53" t="n"/>
      <c r="I98" s="29" t="n"/>
      <c r="J98" s="53" t="n"/>
      <c r="K98" s="32" t="n"/>
      <c r="L98" s="54" t="n"/>
      <c r="M98" s="39">
        <f>IFERROR(IF(A98="","",MIN(F98,MAX(0,G98+I98))),"")</f>
        <v/>
      </c>
      <c r="N98" s="39">
        <f>IFERROR(IF(A98="","",MIN(F98,MAX(0,IF(K98&lt;&gt;"",K98,M98)))),"")</f>
        <v/>
      </c>
      <c r="O98" s="58">
        <f>IFERROR(IF(A98="","",IFERROR(N98/F98,0)),"")</f>
        <v/>
      </c>
      <c r="P98" s="59">
        <f>IFERROR(IF(A98="","",IF(L98&lt;&gt;"",L98,IFERROR((H98+(I98*J98))/(G98+I98),0))),"")</f>
        <v/>
      </c>
      <c r="Q98" s="59">
        <f>IFERROR(IF(A98="","",N98*P98),"")</f>
        <v/>
      </c>
      <c r="R98" s="59">
        <f>IFERROR(IF(A98="","",IFERROR(Q98/F98,0)),"")</f>
        <v/>
      </c>
      <c r="S98" s="36" t="n"/>
      <c r="T98" s="57" t="n"/>
      <c r="U98" s="59">
        <f>IFERROR(IF(OR(A98="",T98=""),"",T98-Q98),"")</f>
        <v/>
      </c>
      <c r="V98" s="38">
        <f>IFERROR(IF(A98="","",IF(AND(A98&lt;=TODAY(),S98&lt;&gt;"",T98&lt;&gt;""),"Actual",IF(A98&lt;TODAY(),"Past Due","Forecast"))),"")</f>
        <v/>
      </c>
    </row>
    <row r="99">
      <c r="A99" s="26" t="n"/>
      <c r="B99" s="27">
        <f>IFERROR(IF(A99="","",TEXT(A99,"ddd")),"")</f>
        <v/>
      </c>
      <c r="C99" s="28" t="n"/>
      <c r="D99" s="29" t="n"/>
      <c r="E99" s="29" t="n"/>
      <c r="F99" s="30">
        <f>IFERROR(IF(A99="","",MAX(0,D99-E99)),"")</f>
        <v/>
      </c>
      <c r="G99" s="29" t="n"/>
      <c r="H99" s="53" t="n"/>
      <c r="I99" s="29" t="n"/>
      <c r="J99" s="53" t="n"/>
      <c r="K99" s="32" t="n"/>
      <c r="L99" s="54" t="n"/>
      <c r="M99" s="30">
        <f>IFERROR(IF(A99="","",MIN(F99,MAX(0,G99+I99))),"")</f>
        <v/>
      </c>
      <c r="N99" s="30">
        <f>IFERROR(IF(A99="","",MIN(F99,MAX(0,IF(K99&lt;&gt;"",K99,M99)))),"")</f>
        <v/>
      </c>
      <c r="O99" s="55">
        <f>IFERROR(IF(A99="","",IFERROR(N99/F99,0)),"")</f>
        <v/>
      </c>
      <c r="P99" s="56">
        <f>IFERROR(IF(A99="","",IF(L99&lt;&gt;"",L99,IFERROR((H99+(I99*J99))/(G99+I99),0))),"")</f>
        <v/>
      </c>
      <c r="Q99" s="56">
        <f>IFERROR(IF(A99="","",N99*P99),"")</f>
        <v/>
      </c>
      <c r="R99" s="56">
        <f>IFERROR(IF(A99="","",IFERROR(Q99/F99,0)),"")</f>
        <v/>
      </c>
      <c r="S99" s="36" t="n"/>
      <c r="T99" s="57" t="n"/>
      <c r="U99" s="56">
        <f>IFERROR(IF(OR(A99="",T99=""),"",T99-Q99),"")</f>
        <v/>
      </c>
      <c r="V99" s="27">
        <f>IFERROR(IF(A99="","",IF(AND(A99&lt;=TODAY(),S99&lt;&gt;"",T99&lt;&gt;""),"Actual",IF(A99&lt;TODAY(),"Past Due","Forecast"))),"")</f>
        <v/>
      </c>
    </row>
    <row r="100">
      <c r="A100" s="26" t="n"/>
      <c r="B100" s="38">
        <f>IFERROR(IF(A100="","",TEXT(A100,"ddd")),"")</f>
        <v/>
      </c>
      <c r="C100" s="28" t="n"/>
      <c r="D100" s="29" t="n"/>
      <c r="E100" s="29" t="n"/>
      <c r="F100" s="39">
        <f>IFERROR(IF(A100="","",MAX(0,D100-E100)),"")</f>
        <v/>
      </c>
      <c r="G100" s="29" t="n"/>
      <c r="H100" s="53" t="n"/>
      <c r="I100" s="29" t="n"/>
      <c r="J100" s="53" t="n"/>
      <c r="K100" s="32" t="n"/>
      <c r="L100" s="54" t="n"/>
      <c r="M100" s="39">
        <f>IFERROR(IF(A100="","",MIN(F100,MAX(0,G100+I100))),"")</f>
        <v/>
      </c>
      <c r="N100" s="39">
        <f>IFERROR(IF(A100="","",MIN(F100,MAX(0,IF(K100&lt;&gt;"",K100,M100)))),"")</f>
        <v/>
      </c>
      <c r="O100" s="58">
        <f>IFERROR(IF(A100="","",IFERROR(N100/F100,0)),"")</f>
        <v/>
      </c>
      <c r="P100" s="59">
        <f>IFERROR(IF(A100="","",IF(L100&lt;&gt;"",L100,IFERROR((H100+(I100*J100))/(G100+I100),0))),"")</f>
        <v/>
      </c>
      <c r="Q100" s="59">
        <f>IFERROR(IF(A100="","",N100*P100),"")</f>
        <v/>
      </c>
      <c r="R100" s="59">
        <f>IFERROR(IF(A100="","",IFERROR(Q100/F100,0)),"")</f>
        <v/>
      </c>
      <c r="S100" s="36" t="n"/>
      <c r="T100" s="57" t="n"/>
      <c r="U100" s="59">
        <f>IFERROR(IF(OR(A100="",T100=""),"",T100-Q100),"")</f>
        <v/>
      </c>
      <c r="V100" s="38">
        <f>IFERROR(IF(A100="","",IF(AND(A100&lt;=TODAY(),S100&lt;&gt;"",T100&lt;&gt;""),"Actual",IF(A100&lt;TODAY(),"Past Due","Forecast"))),"")</f>
        <v/>
      </c>
    </row>
    <row r="101">
      <c r="A101" s="26" t="n"/>
      <c r="B101" s="27">
        <f>IFERROR(IF(A101="","",TEXT(A101,"ddd")),"")</f>
        <v/>
      </c>
      <c r="C101" s="28" t="n"/>
      <c r="D101" s="29" t="n"/>
      <c r="E101" s="29" t="n"/>
      <c r="F101" s="30">
        <f>IFERROR(IF(A101="","",MAX(0,D101-E101)),"")</f>
        <v/>
      </c>
      <c r="G101" s="29" t="n"/>
      <c r="H101" s="53" t="n"/>
      <c r="I101" s="29" t="n"/>
      <c r="J101" s="53" t="n"/>
      <c r="K101" s="32" t="n"/>
      <c r="L101" s="54" t="n"/>
      <c r="M101" s="30">
        <f>IFERROR(IF(A101="","",MIN(F101,MAX(0,G101+I101))),"")</f>
        <v/>
      </c>
      <c r="N101" s="30">
        <f>IFERROR(IF(A101="","",MIN(F101,MAX(0,IF(K101&lt;&gt;"",K101,M101)))),"")</f>
        <v/>
      </c>
      <c r="O101" s="55">
        <f>IFERROR(IF(A101="","",IFERROR(N101/F101,0)),"")</f>
        <v/>
      </c>
      <c r="P101" s="56">
        <f>IFERROR(IF(A101="","",IF(L101&lt;&gt;"",L101,IFERROR((H101+(I101*J101))/(G101+I101),0))),"")</f>
        <v/>
      </c>
      <c r="Q101" s="56">
        <f>IFERROR(IF(A101="","",N101*P101),"")</f>
        <v/>
      </c>
      <c r="R101" s="56">
        <f>IFERROR(IF(A101="","",IFERROR(Q101/F101,0)),"")</f>
        <v/>
      </c>
      <c r="S101" s="36" t="n"/>
      <c r="T101" s="57" t="n"/>
      <c r="U101" s="56">
        <f>IFERROR(IF(OR(A101="",T101=""),"",T101-Q101),"")</f>
        <v/>
      </c>
      <c r="V101" s="27">
        <f>IFERROR(IF(A101="","",IF(AND(A101&lt;=TODAY(),S101&lt;&gt;"",T101&lt;&gt;""),"Actual",IF(A101&lt;TODAY(),"Past Due","Forecast"))),"")</f>
        <v/>
      </c>
    </row>
    <row r="102">
      <c r="A102" s="26" t="n"/>
      <c r="B102" s="38">
        <f>IFERROR(IF(A102="","",TEXT(A102,"ddd")),"")</f>
        <v/>
      </c>
      <c r="C102" s="28" t="n"/>
      <c r="D102" s="29" t="n"/>
      <c r="E102" s="29" t="n"/>
      <c r="F102" s="39">
        <f>IFERROR(IF(A102="","",MAX(0,D102-E102)),"")</f>
        <v/>
      </c>
      <c r="G102" s="29" t="n"/>
      <c r="H102" s="53" t="n"/>
      <c r="I102" s="29" t="n"/>
      <c r="J102" s="53" t="n"/>
      <c r="K102" s="32" t="n"/>
      <c r="L102" s="54" t="n"/>
      <c r="M102" s="39">
        <f>IFERROR(IF(A102="","",MIN(F102,MAX(0,G102+I102))),"")</f>
        <v/>
      </c>
      <c r="N102" s="39">
        <f>IFERROR(IF(A102="","",MIN(F102,MAX(0,IF(K102&lt;&gt;"",K102,M102)))),"")</f>
        <v/>
      </c>
      <c r="O102" s="58">
        <f>IFERROR(IF(A102="","",IFERROR(N102/F102,0)),"")</f>
        <v/>
      </c>
      <c r="P102" s="59">
        <f>IFERROR(IF(A102="","",IF(L102&lt;&gt;"",L102,IFERROR((H102+(I102*J102))/(G102+I102),0))),"")</f>
        <v/>
      </c>
      <c r="Q102" s="59">
        <f>IFERROR(IF(A102="","",N102*P102),"")</f>
        <v/>
      </c>
      <c r="R102" s="59">
        <f>IFERROR(IF(A102="","",IFERROR(Q102/F102,0)),"")</f>
        <v/>
      </c>
      <c r="S102" s="36" t="n"/>
      <c r="T102" s="57" t="n"/>
      <c r="U102" s="59">
        <f>IFERROR(IF(OR(A102="",T102=""),"",T102-Q102),"")</f>
        <v/>
      </c>
      <c r="V102" s="38">
        <f>IFERROR(IF(A102="","",IF(AND(A102&lt;=TODAY(),S102&lt;&gt;"",T102&lt;&gt;""),"Actual",IF(A102&lt;TODAY(),"Past Due","Forecast"))),"")</f>
        <v/>
      </c>
    </row>
    <row r="103">
      <c r="A103" s="26" t="n"/>
      <c r="B103" s="27">
        <f>IFERROR(IF(A103="","",TEXT(A103,"ddd")),"")</f>
        <v/>
      </c>
      <c r="C103" s="28" t="n"/>
      <c r="D103" s="29" t="n"/>
      <c r="E103" s="29" t="n"/>
      <c r="F103" s="30">
        <f>IFERROR(IF(A103="","",MAX(0,D103-E103)),"")</f>
        <v/>
      </c>
      <c r="G103" s="29" t="n"/>
      <c r="H103" s="53" t="n"/>
      <c r="I103" s="29" t="n"/>
      <c r="J103" s="53" t="n"/>
      <c r="K103" s="32" t="n"/>
      <c r="L103" s="54" t="n"/>
      <c r="M103" s="30">
        <f>IFERROR(IF(A103="","",MIN(F103,MAX(0,G103+I103))),"")</f>
        <v/>
      </c>
      <c r="N103" s="30">
        <f>IFERROR(IF(A103="","",MIN(F103,MAX(0,IF(K103&lt;&gt;"",K103,M103)))),"")</f>
        <v/>
      </c>
      <c r="O103" s="55">
        <f>IFERROR(IF(A103="","",IFERROR(N103/F103,0)),"")</f>
        <v/>
      </c>
      <c r="P103" s="56">
        <f>IFERROR(IF(A103="","",IF(L103&lt;&gt;"",L103,IFERROR((H103+(I103*J103))/(G103+I103),0))),"")</f>
        <v/>
      </c>
      <c r="Q103" s="56">
        <f>IFERROR(IF(A103="","",N103*P103),"")</f>
        <v/>
      </c>
      <c r="R103" s="56">
        <f>IFERROR(IF(A103="","",IFERROR(Q103/F103,0)),"")</f>
        <v/>
      </c>
      <c r="S103" s="36" t="n"/>
      <c r="T103" s="57" t="n"/>
      <c r="U103" s="56">
        <f>IFERROR(IF(OR(A103="",T103=""),"",T103-Q103),"")</f>
        <v/>
      </c>
      <c r="V103" s="27">
        <f>IFERROR(IF(A103="","",IF(AND(A103&lt;=TODAY(),S103&lt;&gt;"",T103&lt;&gt;""),"Actual",IF(A103&lt;TODAY(),"Past Due","Forecast"))),"")</f>
        <v/>
      </c>
    </row>
    <row r="104">
      <c r="A104" s="26" t="n"/>
      <c r="B104" s="38">
        <f>IFERROR(IF(A104="","",TEXT(A104,"ddd")),"")</f>
        <v/>
      </c>
      <c r="C104" s="28" t="n"/>
      <c r="D104" s="29" t="n"/>
      <c r="E104" s="29" t="n"/>
      <c r="F104" s="39">
        <f>IFERROR(IF(A104="","",MAX(0,D104-E104)),"")</f>
        <v/>
      </c>
      <c r="G104" s="29" t="n"/>
      <c r="H104" s="53" t="n"/>
      <c r="I104" s="29" t="n"/>
      <c r="J104" s="53" t="n"/>
      <c r="K104" s="32" t="n"/>
      <c r="L104" s="54" t="n"/>
      <c r="M104" s="39">
        <f>IFERROR(IF(A104="","",MIN(F104,MAX(0,G104+I104))),"")</f>
        <v/>
      </c>
      <c r="N104" s="39">
        <f>IFERROR(IF(A104="","",MIN(F104,MAX(0,IF(K104&lt;&gt;"",K104,M104)))),"")</f>
        <v/>
      </c>
      <c r="O104" s="58">
        <f>IFERROR(IF(A104="","",IFERROR(N104/F104,0)),"")</f>
        <v/>
      </c>
      <c r="P104" s="59">
        <f>IFERROR(IF(A104="","",IF(L104&lt;&gt;"",L104,IFERROR((H104+(I104*J104))/(G104+I104),0))),"")</f>
        <v/>
      </c>
      <c r="Q104" s="59">
        <f>IFERROR(IF(A104="","",N104*P104),"")</f>
        <v/>
      </c>
      <c r="R104" s="59">
        <f>IFERROR(IF(A104="","",IFERROR(Q104/F104,0)),"")</f>
        <v/>
      </c>
      <c r="S104" s="36" t="n"/>
      <c r="T104" s="57" t="n"/>
      <c r="U104" s="59">
        <f>IFERROR(IF(OR(A104="",T104=""),"",T104-Q104),"")</f>
        <v/>
      </c>
      <c r="V104" s="38">
        <f>IFERROR(IF(A104="","",IF(AND(A104&lt;=TODAY(),S104&lt;&gt;"",T104&lt;&gt;""),"Actual",IF(A104&lt;TODAY(),"Past Due","Forecast"))),"")</f>
        <v/>
      </c>
    </row>
    <row r="105">
      <c r="A105" s="26" t="n"/>
      <c r="B105" s="27">
        <f>IFERROR(IF(A105="","",TEXT(A105,"ddd")),"")</f>
        <v/>
      </c>
      <c r="C105" s="28" t="n"/>
      <c r="D105" s="29" t="n"/>
      <c r="E105" s="29" t="n"/>
      <c r="F105" s="30">
        <f>IFERROR(IF(A105="","",MAX(0,D105-E105)),"")</f>
        <v/>
      </c>
      <c r="G105" s="29" t="n"/>
      <c r="H105" s="53" t="n"/>
      <c r="I105" s="29" t="n"/>
      <c r="J105" s="53" t="n"/>
      <c r="K105" s="32" t="n"/>
      <c r="L105" s="54" t="n"/>
      <c r="M105" s="30">
        <f>IFERROR(IF(A105="","",MIN(F105,MAX(0,G105+I105))),"")</f>
        <v/>
      </c>
      <c r="N105" s="30">
        <f>IFERROR(IF(A105="","",MIN(F105,MAX(0,IF(K105&lt;&gt;"",K105,M105)))),"")</f>
        <v/>
      </c>
      <c r="O105" s="55">
        <f>IFERROR(IF(A105="","",IFERROR(N105/F105,0)),"")</f>
        <v/>
      </c>
      <c r="P105" s="56">
        <f>IFERROR(IF(A105="","",IF(L105&lt;&gt;"",L105,IFERROR((H105+(I105*J105))/(G105+I105),0))),"")</f>
        <v/>
      </c>
      <c r="Q105" s="56">
        <f>IFERROR(IF(A105="","",N105*P105),"")</f>
        <v/>
      </c>
      <c r="R105" s="56">
        <f>IFERROR(IF(A105="","",IFERROR(Q105/F105,0)),"")</f>
        <v/>
      </c>
      <c r="S105" s="36" t="n"/>
      <c r="T105" s="57" t="n"/>
      <c r="U105" s="56">
        <f>IFERROR(IF(OR(A105="",T105=""),"",T105-Q105),"")</f>
        <v/>
      </c>
      <c r="V105" s="27">
        <f>IFERROR(IF(A105="","",IF(AND(A105&lt;=TODAY(),S105&lt;&gt;"",T105&lt;&gt;""),"Actual",IF(A105&lt;TODAY(),"Past Due","Forecast"))),"")</f>
        <v/>
      </c>
    </row>
    <row r="106">
      <c r="A106" s="26" t="n"/>
      <c r="B106" s="38">
        <f>IFERROR(IF(A106="","",TEXT(A106,"ddd")),"")</f>
        <v/>
      </c>
      <c r="C106" s="28" t="n"/>
      <c r="D106" s="29" t="n"/>
      <c r="E106" s="29" t="n"/>
      <c r="F106" s="39">
        <f>IFERROR(IF(A106="","",MAX(0,D106-E106)),"")</f>
        <v/>
      </c>
      <c r="G106" s="29" t="n"/>
      <c r="H106" s="53" t="n"/>
      <c r="I106" s="29" t="n"/>
      <c r="J106" s="53" t="n"/>
      <c r="K106" s="32" t="n"/>
      <c r="L106" s="54" t="n"/>
      <c r="M106" s="39">
        <f>IFERROR(IF(A106="","",MIN(F106,MAX(0,G106+I106))),"")</f>
        <v/>
      </c>
      <c r="N106" s="39">
        <f>IFERROR(IF(A106="","",MIN(F106,MAX(0,IF(K106&lt;&gt;"",K106,M106)))),"")</f>
        <v/>
      </c>
      <c r="O106" s="58">
        <f>IFERROR(IF(A106="","",IFERROR(N106/F106,0)),"")</f>
        <v/>
      </c>
      <c r="P106" s="59">
        <f>IFERROR(IF(A106="","",IF(L106&lt;&gt;"",L106,IFERROR((H106+(I106*J106))/(G106+I106),0))),"")</f>
        <v/>
      </c>
      <c r="Q106" s="59">
        <f>IFERROR(IF(A106="","",N106*P106),"")</f>
        <v/>
      </c>
      <c r="R106" s="59">
        <f>IFERROR(IF(A106="","",IFERROR(Q106/F106,0)),"")</f>
        <v/>
      </c>
      <c r="S106" s="36" t="n"/>
      <c r="T106" s="57" t="n"/>
      <c r="U106" s="59">
        <f>IFERROR(IF(OR(A106="",T106=""),"",T106-Q106),"")</f>
        <v/>
      </c>
      <c r="V106" s="38">
        <f>IFERROR(IF(A106="","",IF(AND(A106&lt;=TODAY(),S106&lt;&gt;"",T106&lt;&gt;""),"Actual",IF(A106&lt;TODAY(),"Past Due","Forecast"))),"")</f>
        <v/>
      </c>
    </row>
    <row r="107">
      <c r="A107" s="26" t="n"/>
      <c r="B107" s="27">
        <f>IFERROR(IF(A107="","",TEXT(A107,"ddd")),"")</f>
        <v/>
      </c>
      <c r="C107" s="28" t="n"/>
      <c r="D107" s="29" t="n"/>
      <c r="E107" s="29" t="n"/>
      <c r="F107" s="30">
        <f>IFERROR(IF(A107="","",MAX(0,D107-E107)),"")</f>
        <v/>
      </c>
      <c r="G107" s="29" t="n"/>
      <c r="H107" s="53" t="n"/>
      <c r="I107" s="29" t="n"/>
      <c r="J107" s="53" t="n"/>
      <c r="K107" s="32" t="n"/>
      <c r="L107" s="54" t="n"/>
      <c r="M107" s="30">
        <f>IFERROR(IF(A107="","",MIN(F107,MAX(0,G107+I107))),"")</f>
        <v/>
      </c>
      <c r="N107" s="30">
        <f>IFERROR(IF(A107="","",MIN(F107,MAX(0,IF(K107&lt;&gt;"",K107,M107)))),"")</f>
        <v/>
      </c>
      <c r="O107" s="55">
        <f>IFERROR(IF(A107="","",IFERROR(N107/F107,0)),"")</f>
        <v/>
      </c>
      <c r="P107" s="56">
        <f>IFERROR(IF(A107="","",IF(L107&lt;&gt;"",L107,IFERROR((H107+(I107*J107))/(G107+I107),0))),"")</f>
        <v/>
      </c>
      <c r="Q107" s="56">
        <f>IFERROR(IF(A107="","",N107*P107),"")</f>
        <v/>
      </c>
      <c r="R107" s="56">
        <f>IFERROR(IF(A107="","",IFERROR(Q107/F107,0)),"")</f>
        <v/>
      </c>
      <c r="S107" s="36" t="n"/>
      <c r="T107" s="57" t="n"/>
      <c r="U107" s="56">
        <f>IFERROR(IF(OR(A107="",T107=""),"",T107-Q107),"")</f>
        <v/>
      </c>
      <c r="V107" s="27">
        <f>IFERROR(IF(A107="","",IF(AND(A107&lt;=TODAY(),S107&lt;&gt;"",T107&lt;&gt;""),"Actual",IF(A107&lt;TODAY(),"Past Due","Forecast"))),"")</f>
        <v/>
      </c>
    </row>
    <row r="108">
      <c r="A108" s="26" t="n"/>
      <c r="B108" s="38">
        <f>IFERROR(IF(A108="","",TEXT(A108,"ddd")),"")</f>
        <v/>
      </c>
      <c r="C108" s="28" t="n"/>
      <c r="D108" s="29" t="n"/>
      <c r="E108" s="29" t="n"/>
      <c r="F108" s="39">
        <f>IFERROR(IF(A108="","",MAX(0,D108-E108)),"")</f>
        <v/>
      </c>
      <c r="G108" s="29" t="n"/>
      <c r="H108" s="53" t="n"/>
      <c r="I108" s="29" t="n"/>
      <c r="J108" s="53" t="n"/>
      <c r="K108" s="32" t="n"/>
      <c r="L108" s="54" t="n"/>
      <c r="M108" s="39">
        <f>IFERROR(IF(A108="","",MIN(F108,MAX(0,G108+I108))),"")</f>
        <v/>
      </c>
      <c r="N108" s="39">
        <f>IFERROR(IF(A108="","",MIN(F108,MAX(0,IF(K108&lt;&gt;"",K108,M108)))),"")</f>
        <v/>
      </c>
      <c r="O108" s="58">
        <f>IFERROR(IF(A108="","",IFERROR(N108/F108,0)),"")</f>
        <v/>
      </c>
      <c r="P108" s="59">
        <f>IFERROR(IF(A108="","",IF(L108&lt;&gt;"",L108,IFERROR((H108+(I108*J108))/(G108+I108),0))),"")</f>
        <v/>
      </c>
      <c r="Q108" s="59">
        <f>IFERROR(IF(A108="","",N108*P108),"")</f>
        <v/>
      </c>
      <c r="R108" s="59">
        <f>IFERROR(IF(A108="","",IFERROR(Q108/F108,0)),"")</f>
        <v/>
      </c>
      <c r="S108" s="36" t="n"/>
      <c r="T108" s="57" t="n"/>
      <c r="U108" s="59">
        <f>IFERROR(IF(OR(A108="",T108=""),"",T108-Q108),"")</f>
        <v/>
      </c>
      <c r="V108" s="38">
        <f>IFERROR(IF(A108="","",IF(AND(A108&lt;=TODAY(),S108&lt;&gt;"",T108&lt;&gt;""),"Actual",IF(A108&lt;TODAY(),"Past Due","Forecast"))),"")</f>
        <v/>
      </c>
    </row>
    <row r="109">
      <c r="A109" s="26" t="n"/>
      <c r="B109" s="27">
        <f>IFERROR(IF(A109="","",TEXT(A109,"ddd")),"")</f>
        <v/>
      </c>
      <c r="C109" s="28" t="n"/>
      <c r="D109" s="29" t="n"/>
      <c r="E109" s="29" t="n"/>
      <c r="F109" s="30">
        <f>IFERROR(IF(A109="","",MAX(0,D109-E109)),"")</f>
        <v/>
      </c>
      <c r="G109" s="29" t="n"/>
      <c r="H109" s="53" t="n"/>
      <c r="I109" s="29" t="n"/>
      <c r="J109" s="53" t="n"/>
      <c r="K109" s="32" t="n"/>
      <c r="L109" s="54" t="n"/>
      <c r="M109" s="30">
        <f>IFERROR(IF(A109="","",MIN(F109,MAX(0,G109+I109))),"")</f>
        <v/>
      </c>
      <c r="N109" s="30">
        <f>IFERROR(IF(A109="","",MIN(F109,MAX(0,IF(K109&lt;&gt;"",K109,M109)))),"")</f>
        <v/>
      </c>
      <c r="O109" s="55">
        <f>IFERROR(IF(A109="","",IFERROR(N109/F109,0)),"")</f>
        <v/>
      </c>
      <c r="P109" s="56">
        <f>IFERROR(IF(A109="","",IF(L109&lt;&gt;"",L109,IFERROR((H109+(I109*J109))/(G109+I109),0))),"")</f>
        <v/>
      </c>
      <c r="Q109" s="56">
        <f>IFERROR(IF(A109="","",N109*P109),"")</f>
        <v/>
      </c>
      <c r="R109" s="56">
        <f>IFERROR(IF(A109="","",IFERROR(Q109/F109,0)),"")</f>
        <v/>
      </c>
      <c r="S109" s="36" t="n"/>
      <c r="T109" s="57" t="n"/>
      <c r="U109" s="56">
        <f>IFERROR(IF(OR(A109="",T109=""),"",T109-Q109),"")</f>
        <v/>
      </c>
      <c r="V109" s="27">
        <f>IFERROR(IF(A109="","",IF(AND(A109&lt;=TODAY(),S109&lt;&gt;"",T109&lt;&gt;""),"Actual",IF(A109&lt;TODAY(),"Past Due","Forecast"))),"")</f>
        <v/>
      </c>
    </row>
    <row r="110">
      <c r="A110" s="26" t="n"/>
      <c r="B110" s="38">
        <f>IFERROR(IF(A110="","",TEXT(A110,"ddd")),"")</f>
        <v/>
      </c>
      <c r="C110" s="28" t="n"/>
      <c r="D110" s="29" t="n"/>
      <c r="E110" s="29" t="n"/>
      <c r="F110" s="39">
        <f>IFERROR(IF(A110="","",MAX(0,D110-E110)),"")</f>
        <v/>
      </c>
      <c r="G110" s="29" t="n"/>
      <c r="H110" s="53" t="n"/>
      <c r="I110" s="29" t="n"/>
      <c r="J110" s="53" t="n"/>
      <c r="K110" s="32" t="n"/>
      <c r="L110" s="54" t="n"/>
      <c r="M110" s="39">
        <f>IFERROR(IF(A110="","",MIN(F110,MAX(0,G110+I110))),"")</f>
        <v/>
      </c>
      <c r="N110" s="39">
        <f>IFERROR(IF(A110="","",MIN(F110,MAX(0,IF(K110&lt;&gt;"",K110,M110)))),"")</f>
        <v/>
      </c>
      <c r="O110" s="58">
        <f>IFERROR(IF(A110="","",IFERROR(N110/F110,0)),"")</f>
        <v/>
      </c>
      <c r="P110" s="59">
        <f>IFERROR(IF(A110="","",IF(L110&lt;&gt;"",L110,IFERROR((H110+(I110*J110))/(G110+I110),0))),"")</f>
        <v/>
      </c>
      <c r="Q110" s="59">
        <f>IFERROR(IF(A110="","",N110*P110),"")</f>
        <v/>
      </c>
      <c r="R110" s="59">
        <f>IFERROR(IF(A110="","",IFERROR(Q110/F110,0)),"")</f>
        <v/>
      </c>
      <c r="S110" s="36" t="n"/>
      <c r="T110" s="57" t="n"/>
      <c r="U110" s="59">
        <f>IFERROR(IF(OR(A110="",T110=""),"",T110-Q110),"")</f>
        <v/>
      </c>
      <c r="V110" s="38">
        <f>IFERROR(IF(A110="","",IF(AND(A110&lt;=TODAY(),S110&lt;&gt;"",T110&lt;&gt;""),"Actual",IF(A110&lt;TODAY(),"Past Due","Forecast"))),"")</f>
        <v/>
      </c>
    </row>
    <row r="111">
      <c r="A111" s="26" t="n"/>
      <c r="B111" s="27">
        <f>IFERROR(IF(A111="","",TEXT(A111,"ddd")),"")</f>
        <v/>
      </c>
      <c r="C111" s="28" t="n"/>
      <c r="D111" s="29" t="n"/>
      <c r="E111" s="29" t="n"/>
      <c r="F111" s="30">
        <f>IFERROR(IF(A111="","",MAX(0,D111-E111)),"")</f>
        <v/>
      </c>
      <c r="G111" s="29" t="n"/>
      <c r="H111" s="53" t="n"/>
      <c r="I111" s="29" t="n"/>
      <c r="J111" s="53" t="n"/>
      <c r="K111" s="32" t="n"/>
      <c r="L111" s="54" t="n"/>
      <c r="M111" s="30">
        <f>IFERROR(IF(A111="","",MIN(F111,MAX(0,G111+I111))),"")</f>
        <v/>
      </c>
      <c r="N111" s="30">
        <f>IFERROR(IF(A111="","",MIN(F111,MAX(0,IF(K111&lt;&gt;"",K111,M111)))),"")</f>
        <v/>
      </c>
      <c r="O111" s="55">
        <f>IFERROR(IF(A111="","",IFERROR(N111/F111,0)),"")</f>
        <v/>
      </c>
      <c r="P111" s="56">
        <f>IFERROR(IF(A111="","",IF(L111&lt;&gt;"",L111,IFERROR((H111+(I111*J111))/(G111+I111),0))),"")</f>
        <v/>
      </c>
      <c r="Q111" s="56">
        <f>IFERROR(IF(A111="","",N111*P111),"")</f>
        <v/>
      </c>
      <c r="R111" s="56">
        <f>IFERROR(IF(A111="","",IFERROR(Q111/F111,0)),"")</f>
        <v/>
      </c>
      <c r="S111" s="36" t="n"/>
      <c r="T111" s="57" t="n"/>
      <c r="U111" s="56">
        <f>IFERROR(IF(OR(A111="",T111=""),"",T111-Q111),"")</f>
        <v/>
      </c>
      <c r="V111" s="27">
        <f>IFERROR(IF(A111="","",IF(AND(A111&lt;=TODAY(),S111&lt;&gt;"",T111&lt;&gt;""),"Actual",IF(A111&lt;TODAY(),"Past Due","Forecast"))),"")</f>
        <v/>
      </c>
    </row>
    <row r="112">
      <c r="A112" s="26" t="n"/>
      <c r="B112" s="38">
        <f>IFERROR(IF(A112="","",TEXT(A112,"ddd")),"")</f>
        <v/>
      </c>
      <c r="C112" s="28" t="n"/>
      <c r="D112" s="29" t="n"/>
      <c r="E112" s="29" t="n"/>
      <c r="F112" s="39">
        <f>IFERROR(IF(A112="","",MAX(0,D112-E112)),"")</f>
        <v/>
      </c>
      <c r="G112" s="29" t="n"/>
      <c r="H112" s="53" t="n"/>
      <c r="I112" s="29" t="n"/>
      <c r="J112" s="53" t="n"/>
      <c r="K112" s="32" t="n"/>
      <c r="L112" s="54" t="n"/>
      <c r="M112" s="39">
        <f>IFERROR(IF(A112="","",MIN(F112,MAX(0,G112+I112))),"")</f>
        <v/>
      </c>
      <c r="N112" s="39">
        <f>IFERROR(IF(A112="","",MIN(F112,MAX(0,IF(K112&lt;&gt;"",K112,M112)))),"")</f>
        <v/>
      </c>
      <c r="O112" s="58">
        <f>IFERROR(IF(A112="","",IFERROR(N112/F112,0)),"")</f>
        <v/>
      </c>
      <c r="P112" s="59">
        <f>IFERROR(IF(A112="","",IF(L112&lt;&gt;"",L112,IFERROR((H112+(I112*J112))/(G112+I112),0))),"")</f>
        <v/>
      </c>
      <c r="Q112" s="59">
        <f>IFERROR(IF(A112="","",N112*P112),"")</f>
        <v/>
      </c>
      <c r="R112" s="59">
        <f>IFERROR(IF(A112="","",IFERROR(Q112/F112,0)),"")</f>
        <v/>
      </c>
      <c r="S112" s="36" t="n"/>
      <c r="T112" s="57" t="n"/>
      <c r="U112" s="59">
        <f>IFERROR(IF(OR(A112="",T112=""),"",T112-Q112),"")</f>
        <v/>
      </c>
      <c r="V112" s="38">
        <f>IFERROR(IF(A112="","",IF(AND(A112&lt;=TODAY(),S112&lt;&gt;"",T112&lt;&gt;""),"Actual",IF(A112&lt;TODAY(),"Past Due","Forecast"))),"")</f>
        <v/>
      </c>
    </row>
    <row r="113">
      <c r="A113" s="26" t="n"/>
      <c r="B113" s="27">
        <f>IFERROR(IF(A113="","",TEXT(A113,"ddd")),"")</f>
        <v/>
      </c>
      <c r="C113" s="28" t="n"/>
      <c r="D113" s="29" t="n"/>
      <c r="E113" s="29" t="n"/>
      <c r="F113" s="30">
        <f>IFERROR(IF(A113="","",MAX(0,D113-E113)),"")</f>
        <v/>
      </c>
      <c r="G113" s="29" t="n"/>
      <c r="H113" s="53" t="n"/>
      <c r="I113" s="29" t="n"/>
      <c r="J113" s="53" t="n"/>
      <c r="K113" s="32" t="n"/>
      <c r="L113" s="54" t="n"/>
      <c r="M113" s="30">
        <f>IFERROR(IF(A113="","",MIN(F113,MAX(0,G113+I113))),"")</f>
        <v/>
      </c>
      <c r="N113" s="30">
        <f>IFERROR(IF(A113="","",MIN(F113,MAX(0,IF(K113&lt;&gt;"",K113,M113)))),"")</f>
        <v/>
      </c>
      <c r="O113" s="55">
        <f>IFERROR(IF(A113="","",IFERROR(N113/F113,0)),"")</f>
        <v/>
      </c>
      <c r="P113" s="56">
        <f>IFERROR(IF(A113="","",IF(L113&lt;&gt;"",L113,IFERROR((H113+(I113*J113))/(G113+I113),0))),"")</f>
        <v/>
      </c>
      <c r="Q113" s="56">
        <f>IFERROR(IF(A113="","",N113*P113),"")</f>
        <v/>
      </c>
      <c r="R113" s="56">
        <f>IFERROR(IF(A113="","",IFERROR(Q113/F113,0)),"")</f>
        <v/>
      </c>
      <c r="S113" s="36" t="n"/>
      <c r="T113" s="57" t="n"/>
      <c r="U113" s="56">
        <f>IFERROR(IF(OR(A113="",T113=""),"",T113-Q113),"")</f>
        <v/>
      </c>
      <c r="V113" s="27">
        <f>IFERROR(IF(A113="","",IF(AND(A113&lt;=TODAY(),S113&lt;&gt;"",T113&lt;&gt;""),"Actual",IF(A113&lt;TODAY(),"Past Due","Forecast"))),"")</f>
        <v/>
      </c>
    </row>
    <row r="114">
      <c r="A114" s="26" t="n"/>
      <c r="B114" s="38">
        <f>IFERROR(IF(A114="","",TEXT(A114,"ddd")),"")</f>
        <v/>
      </c>
      <c r="C114" s="28" t="n"/>
      <c r="D114" s="29" t="n"/>
      <c r="E114" s="29" t="n"/>
      <c r="F114" s="39">
        <f>IFERROR(IF(A114="","",MAX(0,D114-E114)),"")</f>
        <v/>
      </c>
      <c r="G114" s="29" t="n"/>
      <c r="H114" s="53" t="n"/>
      <c r="I114" s="29" t="n"/>
      <c r="J114" s="53" t="n"/>
      <c r="K114" s="32" t="n"/>
      <c r="L114" s="54" t="n"/>
      <c r="M114" s="39">
        <f>IFERROR(IF(A114="","",MIN(F114,MAX(0,G114+I114))),"")</f>
        <v/>
      </c>
      <c r="N114" s="39">
        <f>IFERROR(IF(A114="","",MIN(F114,MAX(0,IF(K114&lt;&gt;"",K114,M114)))),"")</f>
        <v/>
      </c>
      <c r="O114" s="58">
        <f>IFERROR(IF(A114="","",IFERROR(N114/F114,0)),"")</f>
        <v/>
      </c>
      <c r="P114" s="59">
        <f>IFERROR(IF(A114="","",IF(L114&lt;&gt;"",L114,IFERROR((H114+(I114*J114))/(G114+I114),0))),"")</f>
        <v/>
      </c>
      <c r="Q114" s="59">
        <f>IFERROR(IF(A114="","",N114*P114),"")</f>
        <v/>
      </c>
      <c r="R114" s="59">
        <f>IFERROR(IF(A114="","",IFERROR(Q114/F114,0)),"")</f>
        <v/>
      </c>
      <c r="S114" s="36" t="n"/>
      <c r="T114" s="57" t="n"/>
      <c r="U114" s="59">
        <f>IFERROR(IF(OR(A114="",T114=""),"",T114-Q114),"")</f>
        <v/>
      </c>
      <c r="V114" s="38">
        <f>IFERROR(IF(A114="","",IF(AND(A114&lt;=TODAY(),S114&lt;&gt;"",T114&lt;&gt;""),"Actual",IF(A114&lt;TODAY(),"Past Due","Forecast"))),"")</f>
        <v/>
      </c>
    </row>
    <row r="115">
      <c r="A115" s="26" t="n"/>
      <c r="B115" s="27">
        <f>IFERROR(IF(A115="","",TEXT(A115,"ddd")),"")</f>
        <v/>
      </c>
      <c r="C115" s="28" t="n"/>
      <c r="D115" s="29" t="n"/>
      <c r="E115" s="29" t="n"/>
      <c r="F115" s="30">
        <f>IFERROR(IF(A115="","",MAX(0,D115-E115)),"")</f>
        <v/>
      </c>
      <c r="G115" s="29" t="n"/>
      <c r="H115" s="53" t="n"/>
      <c r="I115" s="29" t="n"/>
      <c r="J115" s="53" t="n"/>
      <c r="K115" s="32" t="n"/>
      <c r="L115" s="54" t="n"/>
      <c r="M115" s="30">
        <f>IFERROR(IF(A115="","",MIN(F115,MAX(0,G115+I115))),"")</f>
        <v/>
      </c>
      <c r="N115" s="30">
        <f>IFERROR(IF(A115="","",MIN(F115,MAX(0,IF(K115&lt;&gt;"",K115,M115)))),"")</f>
        <v/>
      </c>
      <c r="O115" s="55">
        <f>IFERROR(IF(A115="","",IFERROR(N115/F115,0)),"")</f>
        <v/>
      </c>
      <c r="P115" s="56">
        <f>IFERROR(IF(A115="","",IF(L115&lt;&gt;"",L115,IFERROR((H115+(I115*J115))/(G115+I115),0))),"")</f>
        <v/>
      </c>
      <c r="Q115" s="56">
        <f>IFERROR(IF(A115="","",N115*P115),"")</f>
        <v/>
      </c>
      <c r="R115" s="56">
        <f>IFERROR(IF(A115="","",IFERROR(Q115/F115,0)),"")</f>
        <v/>
      </c>
      <c r="S115" s="36" t="n"/>
      <c r="T115" s="57" t="n"/>
      <c r="U115" s="56">
        <f>IFERROR(IF(OR(A115="",T115=""),"",T115-Q115),"")</f>
        <v/>
      </c>
      <c r="V115" s="27">
        <f>IFERROR(IF(A115="","",IF(AND(A115&lt;=TODAY(),S115&lt;&gt;"",T115&lt;&gt;""),"Actual",IF(A115&lt;TODAY(),"Past Due","Forecast"))),"")</f>
        <v/>
      </c>
    </row>
    <row r="116">
      <c r="A116" s="26" t="n"/>
      <c r="B116" s="38">
        <f>IFERROR(IF(A116="","",TEXT(A116,"ddd")),"")</f>
        <v/>
      </c>
      <c r="C116" s="28" t="n"/>
      <c r="D116" s="29" t="n"/>
      <c r="E116" s="29" t="n"/>
      <c r="F116" s="39">
        <f>IFERROR(IF(A116="","",MAX(0,D116-E116)),"")</f>
        <v/>
      </c>
      <c r="G116" s="29" t="n"/>
      <c r="H116" s="53" t="n"/>
      <c r="I116" s="29" t="n"/>
      <c r="J116" s="53" t="n"/>
      <c r="K116" s="32" t="n"/>
      <c r="L116" s="54" t="n"/>
      <c r="M116" s="39">
        <f>IFERROR(IF(A116="","",MIN(F116,MAX(0,G116+I116))),"")</f>
        <v/>
      </c>
      <c r="N116" s="39">
        <f>IFERROR(IF(A116="","",MIN(F116,MAX(0,IF(K116&lt;&gt;"",K116,M116)))),"")</f>
        <v/>
      </c>
      <c r="O116" s="58">
        <f>IFERROR(IF(A116="","",IFERROR(N116/F116,0)),"")</f>
        <v/>
      </c>
      <c r="P116" s="59">
        <f>IFERROR(IF(A116="","",IF(L116&lt;&gt;"",L116,IFERROR((H116+(I116*J116))/(G116+I116),0))),"")</f>
        <v/>
      </c>
      <c r="Q116" s="59">
        <f>IFERROR(IF(A116="","",N116*P116),"")</f>
        <v/>
      </c>
      <c r="R116" s="59">
        <f>IFERROR(IF(A116="","",IFERROR(Q116/F116,0)),"")</f>
        <v/>
      </c>
      <c r="S116" s="36" t="n"/>
      <c r="T116" s="57" t="n"/>
      <c r="U116" s="59">
        <f>IFERROR(IF(OR(A116="",T116=""),"",T116-Q116),"")</f>
        <v/>
      </c>
      <c r="V116" s="38">
        <f>IFERROR(IF(A116="","",IF(AND(A116&lt;=TODAY(),S116&lt;&gt;"",T116&lt;&gt;""),"Actual",IF(A116&lt;TODAY(),"Past Due","Forecast"))),"")</f>
        <v/>
      </c>
    </row>
    <row r="117">
      <c r="A117" s="26" t="n"/>
      <c r="B117" s="27">
        <f>IFERROR(IF(A117="","",TEXT(A117,"ddd")),"")</f>
        <v/>
      </c>
      <c r="C117" s="28" t="n"/>
      <c r="D117" s="29" t="n"/>
      <c r="E117" s="29" t="n"/>
      <c r="F117" s="30">
        <f>IFERROR(IF(A117="","",MAX(0,D117-E117)),"")</f>
        <v/>
      </c>
      <c r="G117" s="29" t="n"/>
      <c r="H117" s="53" t="n"/>
      <c r="I117" s="29" t="n"/>
      <c r="J117" s="53" t="n"/>
      <c r="K117" s="32" t="n"/>
      <c r="L117" s="54" t="n"/>
      <c r="M117" s="30">
        <f>IFERROR(IF(A117="","",MIN(F117,MAX(0,G117+I117))),"")</f>
        <v/>
      </c>
      <c r="N117" s="30">
        <f>IFERROR(IF(A117="","",MIN(F117,MAX(0,IF(K117&lt;&gt;"",K117,M117)))),"")</f>
        <v/>
      </c>
      <c r="O117" s="55">
        <f>IFERROR(IF(A117="","",IFERROR(N117/F117,0)),"")</f>
        <v/>
      </c>
      <c r="P117" s="56">
        <f>IFERROR(IF(A117="","",IF(L117&lt;&gt;"",L117,IFERROR((H117+(I117*J117))/(G117+I117),0))),"")</f>
        <v/>
      </c>
      <c r="Q117" s="56">
        <f>IFERROR(IF(A117="","",N117*P117),"")</f>
        <v/>
      </c>
      <c r="R117" s="56">
        <f>IFERROR(IF(A117="","",IFERROR(Q117/F117,0)),"")</f>
        <v/>
      </c>
      <c r="S117" s="36" t="n"/>
      <c r="T117" s="57" t="n"/>
      <c r="U117" s="56">
        <f>IFERROR(IF(OR(A117="",T117=""),"",T117-Q117),"")</f>
        <v/>
      </c>
      <c r="V117" s="27">
        <f>IFERROR(IF(A117="","",IF(AND(A117&lt;=TODAY(),S117&lt;&gt;"",T117&lt;&gt;""),"Actual",IF(A117&lt;TODAY(),"Past Due","Forecast"))),"")</f>
        <v/>
      </c>
    </row>
    <row r="118">
      <c r="A118" s="26" t="n"/>
      <c r="B118" s="38">
        <f>IFERROR(IF(A118="","",TEXT(A118,"ddd")),"")</f>
        <v/>
      </c>
      <c r="C118" s="28" t="n"/>
      <c r="D118" s="29" t="n"/>
      <c r="E118" s="29" t="n"/>
      <c r="F118" s="39">
        <f>IFERROR(IF(A118="","",MAX(0,D118-E118)),"")</f>
        <v/>
      </c>
      <c r="G118" s="29" t="n"/>
      <c r="H118" s="53" t="n"/>
      <c r="I118" s="29" t="n"/>
      <c r="J118" s="53" t="n"/>
      <c r="K118" s="32" t="n"/>
      <c r="L118" s="54" t="n"/>
      <c r="M118" s="39">
        <f>IFERROR(IF(A118="","",MIN(F118,MAX(0,G118+I118))),"")</f>
        <v/>
      </c>
      <c r="N118" s="39">
        <f>IFERROR(IF(A118="","",MIN(F118,MAX(0,IF(K118&lt;&gt;"",K118,M118)))),"")</f>
        <v/>
      </c>
      <c r="O118" s="58">
        <f>IFERROR(IF(A118="","",IFERROR(N118/F118,0)),"")</f>
        <v/>
      </c>
      <c r="P118" s="59">
        <f>IFERROR(IF(A118="","",IF(L118&lt;&gt;"",L118,IFERROR((H118+(I118*J118))/(G118+I118),0))),"")</f>
        <v/>
      </c>
      <c r="Q118" s="59">
        <f>IFERROR(IF(A118="","",N118*P118),"")</f>
        <v/>
      </c>
      <c r="R118" s="59">
        <f>IFERROR(IF(A118="","",IFERROR(Q118/F118,0)),"")</f>
        <v/>
      </c>
      <c r="S118" s="36" t="n"/>
      <c r="T118" s="57" t="n"/>
      <c r="U118" s="59">
        <f>IFERROR(IF(OR(A118="",T118=""),"",T118-Q118),"")</f>
        <v/>
      </c>
      <c r="V118" s="38">
        <f>IFERROR(IF(A118="","",IF(AND(A118&lt;=TODAY(),S118&lt;&gt;"",T118&lt;&gt;""),"Actual",IF(A118&lt;TODAY(),"Past Due","Forecast"))),"")</f>
        <v/>
      </c>
    </row>
    <row r="119">
      <c r="A119" s="26" t="n"/>
      <c r="B119" s="27">
        <f>IFERROR(IF(A119="","",TEXT(A119,"ddd")),"")</f>
        <v/>
      </c>
      <c r="C119" s="28" t="n"/>
      <c r="D119" s="29" t="n"/>
      <c r="E119" s="29" t="n"/>
      <c r="F119" s="30">
        <f>IFERROR(IF(A119="","",MAX(0,D119-E119)),"")</f>
        <v/>
      </c>
      <c r="G119" s="29" t="n"/>
      <c r="H119" s="53" t="n"/>
      <c r="I119" s="29" t="n"/>
      <c r="J119" s="53" t="n"/>
      <c r="K119" s="32" t="n"/>
      <c r="L119" s="54" t="n"/>
      <c r="M119" s="30">
        <f>IFERROR(IF(A119="","",MIN(F119,MAX(0,G119+I119))),"")</f>
        <v/>
      </c>
      <c r="N119" s="30">
        <f>IFERROR(IF(A119="","",MIN(F119,MAX(0,IF(K119&lt;&gt;"",K119,M119)))),"")</f>
        <v/>
      </c>
      <c r="O119" s="55">
        <f>IFERROR(IF(A119="","",IFERROR(N119/F119,0)),"")</f>
        <v/>
      </c>
      <c r="P119" s="56">
        <f>IFERROR(IF(A119="","",IF(L119&lt;&gt;"",L119,IFERROR((H119+(I119*J119))/(G119+I119),0))),"")</f>
        <v/>
      </c>
      <c r="Q119" s="56">
        <f>IFERROR(IF(A119="","",N119*P119),"")</f>
        <v/>
      </c>
      <c r="R119" s="56">
        <f>IFERROR(IF(A119="","",IFERROR(Q119/F119,0)),"")</f>
        <v/>
      </c>
      <c r="S119" s="36" t="n"/>
      <c r="T119" s="57" t="n"/>
      <c r="U119" s="56">
        <f>IFERROR(IF(OR(A119="",T119=""),"",T119-Q119),"")</f>
        <v/>
      </c>
      <c r="V119" s="27">
        <f>IFERROR(IF(A119="","",IF(AND(A119&lt;=TODAY(),S119&lt;&gt;"",T119&lt;&gt;""),"Actual",IF(A119&lt;TODAY(),"Past Due","Forecast"))),"")</f>
        <v/>
      </c>
    </row>
    <row r="120">
      <c r="A120" s="26" t="n"/>
      <c r="B120" s="38">
        <f>IFERROR(IF(A120="","",TEXT(A120,"ddd")),"")</f>
        <v/>
      </c>
      <c r="C120" s="28" t="n"/>
      <c r="D120" s="29" t="n"/>
      <c r="E120" s="29" t="n"/>
      <c r="F120" s="39">
        <f>IFERROR(IF(A120="","",MAX(0,D120-E120)),"")</f>
        <v/>
      </c>
      <c r="G120" s="29" t="n"/>
      <c r="H120" s="53" t="n"/>
      <c r="I120" s="29" t="n"/>
      <c r="J120" s="53" t="n"/>
      <c r="K120" s="32" t="n"/>
      <c r="L120" s="54" t="n"/>
      <c r="M120" s="39">
        <f>IFERROR(IF(A120="","",MIN(F120,MAX(0,G120+I120))),"")</f>
        <v/>
      </c>
      <c r="N120" s="39">
        <f>IFERROR(IF(A120="","",MIN(F120,MAX(0,IF(K120&lt;&gt;"",K120,M120)))),"")</f>
        <v/>
      </c>
      <c r="O120" s="58">
        <f>IFERROR(IF(A120="","",IFERROR(N120/F120,0)),"")</f>
        <v/>
      </c>
      <c r="P120" s="59">
        <f>IFERROR(IF(A120="","",IF(L120&lt;&gt;"",L120,IFERROR((H120+(I120*J120))/(G120+I120),0))),"")</f>
        <v/>
      </c>
      <c r="Q120" s="59">
        <f>IFERROR(IF(A120="","",N120*P120),"")</f>
        <v/>
      </c>
      <c r="R120" s="59">
        <f>IFERROR(IF(A120="","",IFERROR(Q120/F120,0)),"")</f>
        <v/>
      </c>
      <c r="S120" s="36" t="n"/>
      <c r="T120" s="57" t="n"/>
      <c r="U120" s="59">
        <f>IFERROR(IF(OR(A120="",T120=""),"",T120-Q120),"")</f>
        <v/>
      </c>
      <c r="V120" s="38">
        <f>IFERROR(IF(A120="","",IF(AND(A120&lt;=TODAY(),S120&lt;&gt;"",T120&lt;&gt;""),"Actual",IF(A120&lt;TODAY(),"Past Due","Forecast"))),"")</f>
        <v/>
      </c>
    </row>
    <row r="121">
      <c r="A121" s="26" t="n"/>
      <c r="B121" s="27">
        <f>IFERROR(IF(A121="","",TEXT(A121,"ddd")),"")</f>
        <v/>
      </c>
      <c r="C121" s="28" t="n"/>
      <c r="D121" s="29" t="n"/>
      <c r="E121" s="29" t="n"/>
      <c r="F121" s="30">
        <f>IFERROR(IF(A121="","",MAX(0,D121-E121)),"")</f>
        <v/>
      </c>
      <c r="G121" s="29" t="n"/>
      <c r="H121" s="53" t="n"/>
      <c r="I121" s="29" t="n"/>
      <c r="J121" s="53" t="n"/>
      <c r="K121" s="32" t="n"/>
      <c r="L121" s="54" t="n"/>
      <c r="M121" s="30">
        <f>IFERROR(IF(A121="","",MIN(F121,MAX(0,G121+I121))),"")</f>
        <v/>
      </c>
      <c r="N121" s="30">
        <f>IFERROR(IF(A121="","",MIN(F121,MAX(0,IF(K121&lt;&gt;"",K121,M121)))),"")</f>
        <v/>
      </c>
      <c r="O121" s="55">
        <f>IFERROR(IF(A121="","",IFERROR(N121/F121,0)),"")</f>
        <v/>
      </c>
      <c r="P121" s="56">
        <f>IFERROR(IF(A121="","",IF(L121&lt;&gt;"",L121,IFERROR((H121+(I121*J121))/(G121+I121),0))),"")</f>
        <v/>
      </c>
      <c r="Q121" s="56">
        <f>IFERROR(IF(A121="","",N121*P121),"")</f>
        <v/>
      </c>
      <c r="R121" s="56">
        <f>IFERROR(IF(A121="","",IFERROR(Q121/F121,0)),"")</f>
        <v/>
      </c>
      <c r="S121" s="36" t="n"/>
      <c r="T121" s="57" t="n"/>
      <c r="U121" s="56">
        <f>IFERROR(IF(OR(A121="",T121=""),"",T121-Q121),"")</f>
        <v/>
      </c>
      <c r="V121" s="27">
        <f>IFERROR(IF(A121="","",IF(AND(A121&lt;=TODAY(),S121&lt;&gt;"",T121&lt;&gt;""),"Actual",IF(A121&lt;TODAY(),"Past Due","Forecast"))),"")</f>
        <v/>
      </c>
    </row>
    <row r="122">
      <c r="A122" s="26" t="n"/>
      <c r="B122" s="38">
        <f>IFERROR(IF(A122="","",TEXT(A122,"ddd")),"")</f>
        <v/>
      </c>
      <c r="C122" s="28" t="n"/>
      <c r="D122" s="29" t="n"/>
      <c r="E122" s="29" t="n"/>
      <c r="F122" s="39">
        <f>IFERROR(IF(A122="","",MAX(0,D122-E122)),"")</f>
        <v/>
      </c>
      <c r="G122" s="29" t="n"/>
      <c r="H122" s="53" t="n"/>
      <c r="I122" s="29" t="n"/>
      <c r="J122" s="53" t="n"/>
      <c r="K122" s="32" t="n"/>
      <c r="L122" s="54" t="n"/>
      <c r="M122" s="39">
        <f>IFERROR(IF(A122="","",MIN(F122,MAX(0,G122+I122))),"")</f>
        <v/>
      </c>
      <c r="N122" s="39">
        <f>IFERROR(IF(A122="","",MIN(F122,MAX(0,IF(K122&lt;&gt;"",K122,M122)))),"")</f>
        <v/>
      </c>
      <c r="O122" s="58">
        <f>IFERROR(IF(A122="","",IFERROR(N122/F122,0)),"")</f>
        <v/>
      </c>
      <c r="P122" s="59">
        <f>IFERROR(IF(A122="","",IF(L122&lt;&gt;"",L122,IFERROR((H122+(I122*J122))/(G122+I122),0))),"")</f>
        <v/>
      </c>
      <c r="Q122" s="59">
        <f>IFERROR(IF(A122="","",N122*P122),"")</f>
        <v/>
      </c>
      <c r="R122" s="59">
        <f>IFERROR(IF(A122="","",IFERROR(Q122/F122,0)),"")</f>
        <v/>
      </c>
      <c r="S122" s="36" t="n"/>
      <c r="T122" s="57" t="n"/>
      <c r="U122" s="59">
        <f>IFERROR(IF(OR(A122="",T122=""),"",T122-Q122),"")</f>
        <v/>
      </c>
      <c r="V122" s="38">
        <f>IFERROR(IF(A122="","",IF(AND(A122&lt;=TODAY(),S122&lt;&gt;"",T122&lt;&gt;""),"Actual",IF(A122&lt;TODAY(),"Past Due","Forecast"))),"")</f>
        <v/>
      </c>
    </row>
    <row r="123">
      <c r="A123" s="26" t="n"/>
      <c r="B123" s="27">
        <f>IFERROR(IF(A123="","",TEXT(A123,"ddd")),"")</f>
        <v/>
      </c>
      <c r="C123" s="28" t="n"/>
      <c r="D123" s="29" t="n"/>
      <c r="E123" s="29" t="n"/>
      <c r="F123" s="30">
        <f>IFERROR(IF(A123="","",MAX(0,D123-E123)),"")</f>
        <v/>
      </c>
      <c r="G123" s="29" t="n"/>
      <c r="H123" s="53" t="n"/>
      <c r="I123" s="29" t="n"/>
      <c r="J123" s="53" t="n"/>
      <c r="K123" s="32" t="n"/>
      <c r="L123" s="54" t="n"/>
      <c r="M123" s="30">
        <f>IFERROR(IF(A123="","",MIN(F123,MAX(0,G123+I123))),"")</f>
        <v/>
      </c>
      <c r="N123" s="30">
        <f>IFERROR(IF(A123="","",MIN(F123,MAX(0,IF(K123&lt;&gt;"",K123,M123)))),"")</f>
        <v/>
      </c>
      <c r="O123" s="55">
        <f>IFERROR(IF(A123="","",IFERROR(N123/F123,0)),"")</f>
        <v/>
      </c>
      <c r="P123" s="56">
        <f>IFERROR(IF(A123="","",IF(L123&lt;&gt;"",L123,IFERROR((H123+(I123*J123))/(G123+I123),0))),"")</f>
        <v/>
      </c>
      <c r="Q123" s="56">
        <f>IFERROR(IF(A123="","",N123*P123),"")</f>
        <v/>
      </c>
      <c r="R123" s="56">
        <f>IFERROR(IF(A123="","",IFERROR(Q123/F123,0)),"")</f>
        <v/>
      </c>
      <c r="S123" s="36" t="n"/>
      <c r="T123" s="57" t="n"/>
      <c r="U123" s="56">
        <f>IFERROR(IF(OR(A123="",T123=""),"",T123-Q123),"")</f>
        <v/>
      </c>
      <c r="V123" s="27">
        <f>IFERROR(IF(A123="","",IF(AND(A123&lt;=TODAY(),S123&lt;&gt;"",T123&lt;&gt;""),"Actual",IF(A123&lt;TODAY(),"Past Due","Forecast"))),"")</f>
        <v/>
      </c>
    </row>
    <row r="124">
      <c r="A124" s="26" t="n"/>
      <c r="B124" s="38">
        <f>IFERROR(IF(A124="","",TEXT(A124,"ddd")),"")</f>
        <v/>
      </c>
      <c r="C124" s="28" t="n"/>
      <c r="D124" s="29" t="n"/>
      <c r="E124" s="29" t="n"/>
      <c r="F124" s="39">
        <f>IFERROR(IF(A124="","",MAX(0,D124-E124)),"")</f>
        <v/>
      </c>
      <c r="G124" s="29" t="n"/>
      <c r="H124" s="53" t="n"/>
      <c r="I124" s="29" t="n"/>
      <c r="J124" s="53" t="n"/>
      <c r="K124" s="32" t="n"/>
      <c r="L124" s="54" t="n"/>
      <c r="M124" s="39">
        <f>IFERROR(IF(A124="","",MIN(F124,MAX(0,G124+I124))),"")</f>
        <v/>
      </c>
      <c r="N124" s="39">
        <f>IFERROR(IF(A124="","",MIN(F124,MAX(0,IF(K124&lt;&gt;"",K124,M124)))),"")</f>
        <v/>
      </c>
      <c r="O124" s="58">
        <f>IFERROR(IF(A124="","",IFERROR(N124/F124,0)),"")</f>
        <v/>
      </c>
      <c r="P124" s="59">
        <f>IFERROR(IF(A124="","",IF(L124&lt;&gt;"",L124,IFERROR((H124+(I124*J124))/(G124+I124),0))),"")</f>
        <v/>
      </c>
      <c r="Q124" s="59">
        <f>IFERROR(IF(A124="","",N124*P124),"")</f>
        <v/>
      </c>
      <c r="R124" s="59">
        <f>IFERROR(IF(A124="","",IFERROR(Q124/F124,0)),"")</f>
        <v/>
      </c>
      <c r="S124" s="36" t="n"/>
      <c r="T124" s="57" t="n"/>
      <c r="U124" s="59">
        <f>IFERROR(IF(OR(A124="",T124=""),"",T124-Q124),"")</f>
        <v/>
      </c>
      <c r="V124" s="38">
        <f>IFERROR(IF(A124="","",IF(AND(A124&lt;=TODAY(),S124&lt;&gt;"",T124&lt;&gt;""),"Actual",IF(A124&lt;TODAY(),"Past Due","Forecast"))),"")</f>
        <v/>
      </c>
    </row>
  </sheetData>
  <autoFilter ref="A4:V124"/>
  <mergeCells count="1">
    <mergeCell ref="A1:V1"/>
  </mergeCells>
  <conditionalFormatting sqref="O5:O124">
    <cfRule type="expression" priority="1" dxfId="2">
      <formula>AND($A5&lt;&gt;"",$O5&lt;'Assumptions'!$B$8)</formula>
    </cfRule>
    <cfRule type="expression" priority="2" dxfId="0">
      <formula>AND($A5&lt;&gt;"",$O5&gt;'Assumptions'!$B$5)</formula>
    </cfRule>
  </conditionalFormatting>
  <conditionalFormatting sqref="P5:P124">
    <cfRule type="expression" priority="3" dxfId="2">
      <formula>AND($A5&lt;&gt;"",$P5&lt;'Assumptions'!$B$9)</formula>
    </cfRule>
  </conditionalFormatting>
  <conditionalFormatting sqref="A5:V124">
    <cfRule type="expression" priority="4" dxfId="0">
      <formula>AND($A5&lt;&gt;"",$G5&gt;$F5)</formula>
    </cfRule>
  </conditionalFormatting>
  <conditionalFormatting sqref="D5:E124">
    <cfRule type="expression" priority="5" dxfId="0">
      <formula>AND($A5&lt;&gt;"",$E5&gt;$D5)</formula>
    </cfRule>
  </conditionalFormatting>
  <conditionalFormatting sqref="V5:V124">
    <cfRule type="expression" priority="6" dxfId="0">
      <formula>$V5="Past Due"</formula>
    </cfRule>
  </conditionalFormatting>
  <conditionalFormatting sqref="U5:U124">
    <cfRule type="cellIs" priority="7" operator="lessThan" dxfId="0">
      <formula>0</formula>
    </cfRule>
    <cfRule type="cellIs" priority="8" operator="greaterThan" dxfId="4">
      <formula>0</formula>
    </cfRule>
  </conditionalFormatting>
  <conditionalFormatting sqref="K5:L124">
    <cfRule type="expression" priority="9" dxfId="5">
      <formula>OR($K5&lt;&gt;"",$L5&lt;&gt;"")</formula>
    </cfRule>
  </conditionalFormatting>
  <dataValidations count="5">
    <dataValidation sqref="A5:A124" showDropDown="0" showInputMessage="0" showErrorMessage="1" allowBlank="0" errorTitle="Invalid forecast date" error="Enter a stay date from 1/1/2026 through 12/31/2026." type="date" operator="between">
      <formula1>2026-01-01</formula1>
      <formula2>2026-12-31</formula2>
    </dataValidation>
    <dataValidation sqref="A5:A124" showDropDown="0" showInputMessage="0" showErrorMessage="1" allowBlank="0" errorTitle="Duplicate stay date" error="Each stay date may appear only once." type="custom">
      <formula1>=OR(A5="",COUNTIF($A$5:$A$124,A5)=1)</formula1>
    </dataValidation>
    <dataValidation sqref="D5:D124" showDropDown="0" showInputMessage="0" showErrorMessage="1" allowBlank="0" error="Enter a whole number from 1 through 5,000." type="whole" operator="between">
      <formula1>1</formula1>
      <formula2>5000</formula2>
    </dataValidation>
    <dataValidation sqref="E5:E124 G5:G124 I5:I124 K5:K124 S5:S124" showDropDown="0" showInputMessage="0" showErrorMessage="1" allowBlank="0" error="Enter a whole number from 0 through 5,000, or leave the cell blank." type="whole" operator="between">
      <formula1>0</formula1>
      <formula2>5000</formula2>
    </dataValidation>
    <dataValidation sqref="H5:H124 J5:J124 L5:L124 T5:T124" showDropDown="0" showInputMessage="0" showErrorMessage="1" allowBlank="0" error="Enter a nonnegative dollar amount, or leave the cell blank." type="decimal" operator="between">
      <formula1>0</formula1>
      <formula2>1000000</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D13"/>
  <sheetViews>
    <sheetView showGridLines="0" zoomScale="70" zoomScaleNormal="70" workbookViewId="0">
      <pane ySplit="3" topLeftCell="A4" activePane="bottomLeft" state="frozen"/>
      <selection pane="bottomLeft" activeCell="A1" sqref="A1"/>
    </sheetView>
  </sheetViews>
  <sheetFormatPr baseColWidth="8" defaultRowHeight="15"/>
  <cols>
    <col width="34" customWidth="1" min="1" max="1"/>
    <col width="22" customWidth="1" min="2" max="2"/>
    <col width="78" customWidth="1" min="3" max="3"/>
    <col width="4" customWidth="1" min="4" max="4"/>
  </cols>
  <sheetData>
    <row r="1" ht="30" customHeight="1">
      <c r="A1" s="1" t="inlineStr">
        <is>
          <t>Forecast Assumptions and Operating Targets</t>
        </is>
      </c>
    </row>
    <row r="2" ht="30" customHeight="1">
      <c r="A2" s="23" t="inlineStr">
        <is>
          <t>Review yellow cells before using the forecast. Values are planning assumptions and should reflect the property’s current operating strategy.</t>
        </is>
      </c>
    </row>
    <row r="4" ht="32" customHeight="1">
      <c r="A4" s="4" t="inlineStr">
        <is>
          <t>Default Physical Rooms</t>
        </is>
      </c>
      <c r="B4" s="42" t="n">
        <v>120</v>
      </c>
      <c r="C4" s="24" t="inlineStr">
        <is>
          <t>Starting inventory reference; daily inventory is entered on Daily Forecast.</t>
        </is>
      </c>
    </row>
    <row r="5" ht="32" customHeight="1">
      <c r="A5" s="4" t="inlineStr">
        <is>
          <t>Maximum Occupancy</t>
        </is>
      </c>
      <c r="B5" s="60" t="n">
        <v>1</v>
      </c>
      <c r="C5" s="24" t="inlineStr">
        <is>
          <t>Upper planning limit for sold rooms as a percentage of sellable rooms.</t>
        </is>
      </c>
    </row>
    <row r="6" ht="32" customHeight="1">
      <c r="A6" s="4" t="inlineStr">
        <is>
          <t>Target Occupancy</t>
        </is>
      </c>
      <c r="B6" s="60" t="n">
        <v>0.75</v>
      </c>
      <c r="C6" s="24" t="inlineStr">
        <is>
          <t>Property occupancy objective used on the dashboard.</t>
        </is>
      </c>
    </row>
    <row r="7" ht="32" customHeight="1">
      <c r="A7" s="4" t="inlineStr">
        <is>
          <t>Target ADR</t>
        </is>
      </c>
      <c r="B7" s="61" t="n">
        <v>189</v>
      </c>
      <c r="C7" s="24" t="inlineStr">
        <is>
          <t>Property ADR objective used on the dashboard.</t>
        </is>
      </c>
    </row>
    <row r="8" ht="32" customHeight="1">
      <c r="A8" s="4" t="inlineStr">
        <is>
          <t>Low Occupancy Alert Threshold</t>
        </is>
      </c>
      <c r="B8" s="60" t="n">
        <v>0.65</v>
      </c>
      <c r="C8" s="24" t="inlineStr">
        <is>
          <t>Dates below this percentage receive an alert.</t>
        </is>
      </c>
    </row>
    <row r="9" ht="32" customHeight="1">
      <c r="A9" s="4" t="inlineStr">
        <is>
          <t>Low ADR Alert Threshold</t>
        </is>
      </c>
      <c r="B9" s="61" t="n">
        <v>170</v>
      </c>
      <c r="C9" s="24" t="inlineStr">
        <is>
          <t>Dates below this ADR receive an alert.</t>
        </is>
      </c>
    </row>
    <row r="10" ht="32" customHeight="1">
      <c r="A10" s="4" t="inlineStr">
        <is>
          <t>Estimated Room Tax Rate</t>
        </is>
      </c>
      <c r="B10" s="60" t="n">
        <v>0</v>
      </c>
      <c r="C10" s="24" t="inlineStr">
        <is>
          <t>Optional planning estimate only; enter the rate applicable to the property after internal review.</t>
        </is>
      </c>
    </row>
    <row r="13">
      <c r="A13" s="4" t="inlineStr">
        <is>
          <t>Assumption Check</t>
        </is>
      </c>
      <c r="B13" s="7">
        <f>IFERROR(IF(B8&gt;B6,"Low occupancy alert is above target occupancy",IF(B5&lt;B6,"Maximum occupancy is below target occupancy",IF(B9&gt;B7,"Low ADR alert is above target ADR","OK"))),"Review assumptions")</f>
        <v/>
      </c>
    </row>
  </sheetData>
  <mergeCells count="1">
    <mergeCell ref="A1:D1"/>
  </mergeCells>
  <conditionalFormatting sqref="B13">
    <cfRule type="expression" priority="1" dxfId="0">
      <formula>$B$13&lt;&gt;"OK"</formula>
    </cfRule>
  </conditionalFormatting>
  <dataValidations count="4">
    <dataValidation sqref="B4" showDropDown="0" showInputMessage="0" showErrorMessage="0" allowBlank="0" type="whole" operator="between">
      <formula1>1</formula1>
      <formula2>5000</formula2>
    </dataValidation>
    <dataValidation sqref="B5:B6 B8" showDropDown="0" showInputMessage="0" showErrorMessage="0" allowBlank="0" type="decimal" operator="between">
      <formula1>0</formula1>
      <formula2>1</formula2>
    </dataValidation>
    <dataValidation sqref="B10" showDropDown="0" showInputMessage="0" showErrorMessage="0" allowBlank="0" type="decimal" operator="between">
      <formula1>0</formula1>
      <formula2>0.3</formula2>
    </dataValidation>
    <dataValidation sqref="B7 B9" showDropDown="0" showInputMessage="0" showErrorMessage="0" allowBlank="0" type="decimal" operator="between">
      <formula1>0</formula1>
      <formula2>10000</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5"/>
  <sheetViews>
    <sheetView showGridLines="0" zoomScale="70" zoomScaleNormal="70" workbookViewId="0">
      <pane ySplit="2" topLeftCell="A3" activePane="bottomLeft" state="frozen"/>
      <selection pane="bottomLeft" activeCell="A1" sqref="A1"/>
    </sheetView>
  </sheetViews>
  <sheetFormatPr baseColWidth="8" defaultRowHeight="15"/>
  <cols>
    <col width="118" customWidth="1" min="1" max="1"/>
    <col width="3" customWidth="1" min="2" max="2"/>
    <col width="3" customWidth="1" min="3" max="3"/>
    <col width="3" customWidth="1" min="4" max="4"/>
    <col width="3" customWidth="1" min="5" max="5"/>
    <col width="3" customWidth="1" min="6" max="6"/>
    <col width="3" customWidth="1" min="7" max="7"/>
    <col width="3" customWidth="1" min="8" max="8"/>
  </cols>
  <sheetData>
    <row r="1" ht="30" customHeight="1">
      <c r="A1" s="1" t="inlineStr">
        <is>
          <t>How to Use the Hotel Room Revenue Forecast</t>
        </is>
      </c>
    </row>
    <row r="3" ht="23" customHeight="1">
      <c r="A3" s="45" t="inlineStr">
        <is>
          <t>1. Review Assumptions</t>
        </is>
      </c>
    </row>
    <row r="4" ht="42" customHeight="1">
      <c r="A4" s="46" t="inlineStr">
        <is>
          <t>Confirm room inventory, occupancy targets, ADR targets, alert thresholds, and the optional estimated room tax rate before maintaining the forecast.</t>
        </is>
      </c>
    </row>
    <row r="6" ht="23" customHeight="1">
      <c r="A6" s="45" t="inlineStr">
        <is>
          <t>2. Enter Daily Forecast Inputs</t>
        </is>
      </c>
    </row>
    <row r="7" ht="42" customHeight="1">
      <c r="A7" s="46" t="inlineStr">
        <is>
          <t>Enter one row per stay date. Update physical room inventory, out-of-order rooms, on-the-books rooms, on-the-books room revenue, expected pickup rooms, expected pickup ADR, and demand drivers or event notes. Room revenue should exclude taxes, resort fees, parking, food and beverage, and other ancillary revenue unless the property deliberately uses a different internal definition.</t>
        </is>
      </c>
    </row>
    <row r="9" ht="23" customHeight="1">
      <c r="A9" s="45" t="inlineStr">
        <is>
          <t>3. Use Overrides Carefully</t>
        </is>
      </c>
    </row>
    <row r="10" ht="42" customHeight="1">
      <c r="A10" s="46" t="inlineStr">
        <is>
          <t>Use Override Forecast Rooms and Override Forecast ADR only when management has approved a forecast different from the calculated base forecast.</t>
        </is>
      </c>
    </row>
    <row r="12" ht="23" customHeight="1">
      <c r="A12" s="45" t="inlineStr">
        <is>
          <t>4. Update Actual Results</t>
        </is>
      </c>
    </row>
    <row r="13" ht="42" customHeight="1">
      <c r="A13" s="46" t="inlineStr">
        <is>
          <t>After a stay date has passed, enter final paid rooms sold and actual room revenue. The Status column will then change from Past Due to Actual.</t>
        </is>
      </c>
    </row>
    <row r="15" ht="23" customHeight="1">
      <c r="A15" s="45" t="inlineStr">
        <is>
          <t>5. Review the Dashboard</t>
        </is>
      </c>
    </row>
    <row r="16" ht="42" customHeight="1">
      <c r="A16" s="46" t="inlineStr">
        <is>
          <t>Change the Reporting Start Date and Reporting End Date to control dashboard metrics and charts. Review occupancy, ADR, RevPAR, forecast room revenue, on-the-books revenue, expected pickup revenue, and actual versus forecast variance.</t>
        </is>
      </c>
    </row>
    <row r="18" ht="23" customHeight="1">
      <c r="A18" s="45" t="inlineStr">
        <is>
          <t>Metric Definitions</t>
        </is>
      </c>
    </row>
    <row r="19" ht="72" customHeight="1">
      <c r="A19" s="46" t="inlineStr">
        <is>
          <t>Occupancy: Rooms sold divided by sellable rooms.
ADR: Room revenue divided by rooms sold.
RevPAR: Room revenue divided by sellable rooms.
Pickup: Additional rooms and revenue expected beyond current on-the-books business.</t>
        </is>
      </c>
    </row>
    <row r="21" ht="23" customHeight="1">
      <c r="A21" s="45" t="inlineStr">
        <is>
          <t>6. Data Handling Note</t>
        </is>
      </c>
    </row>
    <row r="22" ht="42" customHeight="1">
      <c r="A22" s="46" t="inlineStr">
        <is>
          <t>This workbook is a standalone planning tool. It does not automatically connect to a PMS, channel manager, payroll platform, POS system, or accounting system. Users may manually paste summarized daily data into the yellow input cells.</t>
        </is>
      </c>
    </row>
    <row r="24" ht="23" customHeight="1">
      <c r="A24" s="45" t="inlineStr">
        <is>
          <t>7. Operating Review Checklist</t>
        </is>
      </c>
    </row>
    <row r="25" ht="126" customHeight="1">
      <c r="A25" s="46" t="inlineStr">
        <is>
          <t>• Confirm out-of-order inventory.
• Review high-demand dates and local events.
• Compare forecast occupancy and ADR with targets.
• Investigate dates below alert thresholds.
• Review overrides for accuracy.
• Enter actual results for completed stay dates.
• Confirm that the dashboard date range is correct.</t>
        </is>
      </c>
    </row>
  </sheetData>
  <mergeCells count="1">
    <mergeCell ref="A1:H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2026-09-06T10:15:16Z</dcterms:created>
  <dcterms:modified xmlns:dcterms="http://purl.org/dc/terms/" xmlns:xsi="http://www.w3.org/2001/XMLSchema-instance" xsi:type="dcterms:W3CDTF">2026-09-06T10:15:18+00:00Z</dcterms:modified>
</cp:coreProperties>
</file>