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oom Inspections" sheetId="2" state="visible" r:id="rId2"/>
    <sheet xmlns:r="http://schemas.openxmlformats.org/officeDocument/2006/relationships" name="Action Items" sheetId="3" state="visible" r:id="rId3"/>
    <sheet xmlns:r="http://schemas.openxmlformats.org/officeDocument/2006/relationships" name="Setup" sheetId="4" state="visible" r:id="rId4"/>
  </sheets>
  <definedNames>
    <definedName name="_xlnm.Print_Area" localSheetId="0">'Dashboard'!$A$1:$R$47</definedName>
    <definedName name="_xlnm._FilterDatabase" localSheetId="1" hidden="1">'Room Inspections'!$A$1:$BV$201</definedName>
    <definedName name="_xlnm.Print_Area" localSheetId="1">'Room Inspections'!$A$1:$BV$201</definedName>
    <definedName name="_xlnm._FilterDatabase" localSheetId="2" hidden="1">'Action Items'!$A$1:$Z$201</definedName>
    <definedName name="_xlnm.Print_Area" localSheetId="2">'Action Items'!$A$1:$Z$201</definedName>
    <definedName name="_xlnm.Print_Area" localSheetId="3">'Setup'!$A$1:$H$29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0.0%"/>
    <numFmt numFmtId="166" formatCode="$#,##0.00"/>
    <numFmt numFmtId="167" formatCode="0.0 &quot;hour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color rgb="005A6872"/>
      <sz val="9"/>
    </font>
    <font>
      <name val="Calibri"/>
      <color rgb="00253746"/>
      <sz val="10"/>
    </font>
    <font>
      <name val="Calibri"/>
      <b val="1"/>
      <color rgb="00FFFFFF"/>
      <sz val="10"/>
    </font>
    <font>
      <name val="Calibri"/>
      <b val="1"/>
      <color rgb="0017324D"/>
      <sz val="16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DCEAF2"/>
      </patternFill>
    </fill>
    <fill>
      <patternFill patternType="solid">
        <fgColor rgb="00F2F7F8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164" fontId="0" fillId="4" borderId="0" applyProtection="1" pivotButton="0" quotePrefix="0" xfId="0">
      <protection locked="0" hidden="0"/>
    </xf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1" fontId="6" fillId="6" borderId="1" applyAlignment="1" pivotButton="0" quotePrefix="0" xfId="0">
      <alignment horizontal="center" vertical="center"/>
    </xf>
    <xf numFmtId="0" fontId="0" fillId="6" borderId="1" pivotButton="0" quotePrefix="0" xfId="0"/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7" fontId="6" fillId="6" borderId="1" applyAlignment="1" pivotButton="0" quotePrefix="0" xfId="0">
      <alignment horizontal="center" vertical="center"/>
    </xf>
    <xf numFmtId="0" fontId="2" fillId="2" borderId="0" pivotButton="0" quotePrefix="0" xfId="0"/>
    <xf numFmtId="0" fontId="0" fillId="2" borderId="0" pivotButton="0" quotePrefix="0" xfId="0"/>
    <xf numFmtId="0" fontId="2" fillId="2" borderId="1" pivotButton="0" quotePrefix="0" xfId="0"/>
    <xf numFmtId="165" fontId="0" fillId="6" borderId="1" pivotButton="0" quotePrefix="0" xfId="0"/>
    <xf numFmtId="0" fontId="2" fillId="2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18" fontId="4" fillId="4" borderId="1" applyAlignment="1" applyProtection="1" pivotButton="0" quotePrefix="0" xfId="0">
      <alignment horizontal="center" vertical="center"/>
      <protection locked="0" hidden="0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horizontal="left" vertical="top" wrapText="1"/>
      <protection locked="0" hidden="0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/>
    </xf>
    <xf numFmtId="166" fontId="4" fillId="4" borderId="1" applyAlignment="1" applyProtection="1" pivotButton="0" quotePrefix="0" xfId="0">
      <alignment horizontal="center" vertical="center"/>
      <protection locked="0" hidden="0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2" fillId="3" borderId="1" pivotButton="0" quotePrefix="0" xfId="0"/>
    <xf numFmtId="0" fontId="4" fillId="3" borderId="1" pivotButton="0" quotePrefix="0" xfId="0"/>
    <xf numFmtId="0" fontId="4" fillId="0" borderId="1" pivotButton="0" quotePrefix="0" xfId="0"/>
    <xf numFmtId="0" fontId="4" fillId="4" borderId="1" applyProtection="1" pivotButton="0" quotePrefix="0" xfId="0">
      <protection locked="0" hidden="0"/>
    </xf>
    <xf numFmtId="0" fontId="4" fillId="4" borderId="1" pivotButton="0" quotePrefix="0" xfId="0"/>
    <xf numFmtId="165" fontId="4" fillId="4" borderId="1" applyProtection="1" pivotButton="0" quotePrefix="0" xfId="0">
      <protection locked="0" hidden="0"/>
    </xf>
    <xf numFmtId="1" fontId="4" fillId="4" borderId="1" applyProtection="1" pivotButton="0" quotePrefix="0" xfId="0">
      <protection locked="0" hidden="0"/>
    </xf>
    <xf numFmtId="166" fontId="4" fillId="4" borderId="1" applyProtection="1" pivotButton="0" quotePrefix="0" xfId="0">
      <protection locked="0" hidden="0"/>
    </xf>
    <xf numFmtId="0" fontId="4" fillId="0" borderId="1" applyAlignment="1" pivotButton="0" quotePrefix="0" xfId="0">
      <alignment horizontal="left" vertical="top" wrapText="1"/>
    </xf>
    <xf numFmtId="164" fontId="0" fillId="4" borderId="0" applyProtection="1" pivotButton="0" quotePrefix="0" xfId="0">
      <protection locked="0" hidden="0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7" fontId="6" fillId="6" borderId="1" applyAlignment="1" pivotButton="0" quotePrefix="0" xfId="0">
      <alignment horizontal="center" vertical="center"/>
    </xf>
    <xf numFmtId="165" fontId="0" fillId="6" borderId="1" pivotButton="0" quotePrefix="0" xfId="0"/>
    <xf numFmtId="164" fontId="4" fillId="4" borderId="1" applyAlignment="1" applyProtection="1" pivotButton="0" quotePrefix="0" xfId="0">
      <alignment horizontal="center" vertical="center"/>
      <protection locked="0" hidden="0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6" fontId="4" fillId="4" borderId="1" applyAlignment="1" applyProtection="1" pivotButton="0" quotePrefix="0" xfId="0">
      <alignment horizontal="center" vertical="center"/>
      <protection locked="0" hidden="0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5" fontId="4" fillId="4" borderId="1" applyProtection="1" pivotButton="0" quotePrefix="0" xfId="0">
      <protection locked="0" hidden="0"/>
    </xf>
    <xf numFmtId="166" fontId="4" fillId="4" borderId="1" applyProtection="1" pivotButton="0" quotePrefix="0" xfId="0"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9">
    <dxf>
      <font>
        <name val="Calibri"/>
        <b val="1"/>
        <color rgb="00C73939"/>
        <sz val="10"/>
      </font>
      <fill>
        <patternFill patternType="solid">
          <fgColor rgb="00F7D7D7"/>
        </patternFill>
      </fill>
    </dxf>
    <dxf>
      <font>
        <name val="Calibri"/>
        <b val="1"/>
        <color rgb="00147D64"/>
        <sz val="10"/>
      </font>
      <fill>
        <patternFill patternType="solid">
          <fgColor rgb="00DDEFE8"/>
        </patternFill>
      </fill>
    </dxf>
    <dxf>
      <fill>
        <patternFill patternType="solid">
          <fgColor rgb="00FCE8C3"/>
        </patternFill>
      </fill>
    </dxf>
    <dxf>
      <fill>
        <patternFill patternType="solid">
          <fgColor rgb="00D9E1E8"/>
        </patternFill>
      </fill>
    </dxf>
    <dxf>
      <font>
        <name val="Calibri"/>
        <b val="1"/>
        <color rgb="00FFFFFF"/>
        <sz val="10"/>
      </font>
      <fill>
        <patternFill patternType="solid">
          <fgColor rgb="008B1E1E"/>
        </patternFill>
      </fill>
    </dxf>
    <dxf>
      <font>
        <name val="Calibri"/>
        <b val="1"/>
        <color rgb="00C73939"/>
        <sz val="10"/>
      </font>
      <fill>
        <patternFill patternType="solid">
          <fgColor rgb="00F4A6A6"/>
        </patternFill>
      </fill>
    </dxf>
    <dxf>
      <fill>
        <patternFill patternType="solid">
          <fgColor rgb="00E5EDF3"/>
        </patternFill>
      </fill>
    </dxf>
    <dxf>
      <font>
        <name val="Calibri"/>
        <b val="1"/>
        <color rgb="00C73939"/>
        <sz val="10"/>
      </font>
    </dxf>
    <dxf>
      <font>
        <name val="Calibri"/>
        <b val="1"/>
        <color rgb="00147D64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Inspection Results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'Dashboard'!B29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'Dashboard'!$A$30:$A$33</f>
            </numRef>
          </cat>
          <val>
            <numRef>
              <f>'Dashboard'!$B$30:$B$33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Action Items by Department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'Dashboard'!B37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'Dashboard'!$A$38:$A$43</f>
            </numRef>
          </cat>
          <val>
            <numRef>
              <f>'Dashboard'!$B$38:$B$43</f>
            </numRef>
          </val>
        </ser>
        <ser>
          <idx val="1"/>
          <order val="1"/>
          <tx>
            <strRef>
              <f>'Dashboard'!C37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'Dashboard'!$A$38:$A$43</f>
            </numRef>
          </cat>
          <val>
            <numRef>
              <f>'Dashboard'!$C$38:$C$43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spections" displayName="tblInspections" ref="A1:BV201" headerRowCount="1">
  <autoFilter ref="A1:BV201"/>
  <tableColumns count="74">
    <tableColumn id="1" name="Inspection ID"/>
    <tableColumn id="2" name="Inspection Date"/>
    <tableColumn id="3" name="Inspection Time"/>
    <tableColumn id="4" name="Property"/>
    <tableColumn id="5" name="Building or Wing"/>
    <tableColumn id="6" name="Floor"/>
    <tableColumn id="7" name="Room Number"/>
    <tableColumn id="8" name="Room Type"/>
    <tableColumn id="9" name="Inspection Type"/>
    <tableColumn id="10" name="Inspector"/>
    <tableColumn id="11" name="Housekeeper"/>
    <tableColumn id="12" name="Inspection Status"/>
    <tableColumn id="13" name="Occupancy Status"/>
    <tableColumn id="14" name="Door and Lock"/>
    <tableColumn id="15" name="Door Viewer and Latch"/>
    <tableColumn id="16" name="Room Number Sign"/>
    <tableColumn id="17" name="Entry Area Clean"/>
    <tableColumn id="18" name="Carpet or Floor"/>
    <tableColumn id="19" name="Walls and Baseboards"/>
    <tableColumn id="20" name="Windows and Mirrors"/>
    <tableColumn id="21" name="Dust-Free Surfaces"/>
    <tableColumn id="22" name="Trash Removed"/>
    <tableColumn id="23" name="Odor Acceptable"/>
    <tableColumn id="24" name="Sink and Counter"/>
    <tableColumn id="25" name="Toilet"/>
    <tableColumn id="26" name="Tub or Shower"/>
    <tableColumn id="27" name="Bathroom Floor"/>
    <tableColumn id="28" name="Bathroom Mirror"/>
    <tableColumn id="29" name="Towels and Bath Mat"/>
    <tableColumn id="30" name="Bed Linens"/>
    <tableColumn id="31" name="Pillows and Bed Presentation"/>
    <tableColumn id="32" name="Guest Amenities"/>
    <tableColumn id="33" name="Coffee and Beverage Setup"/>
    <tableColumn id="34" name="Closet and Luggage Area"/>
    <tableColumn id="35" name="Furniture Condition"/>
    <tableColumn id="36" name="Drapes and Shades"/>
    <tableColumn id="37" name="Artwork and Decor"/>
    <tableColumn id="38" name="Telephone and Clock"/>
    <tableColumn id="39" name="Television and Remote"/>
    <tableColumn id="40" name="Room Lighting"/>
    <tableColumn id="41" name="Electrical Outlets Visual Check"/>
    <tableColumn id="42" name="Charging Ports"/>
    <tableColumn id="43" name="Appliances Operational"/>
    <tableColumn id="44" name="HVAC Operation"/>
    <tableColumn id="45" name="Room Temperature Acceptable"/>
    <tableColumn id="46" name="Hot and Cold Water"/>
    <tableColumn id="47" name="Drainage"/>
    <tableColumn id="48" name="Leaks Observed"/>
    <tableColumn id="49" name="Smoke Alarm Visual Check"/>
    <tableColumn id="50" name="Carbon Monoxide Alarm Visual Check"/>
    <tableColumn id="51" name="Emergency Information Posted"/>
    <tableColumn id="52" name="Sprinkler Area Unobstructed"/>
    <tableColumn id="53" name="Safe Operational"/>
    <tableColumn id="54" name="Curtains and Lights Set"/>
    <tableColumn id="55" name="Temperature Set"/>
    <tableColumn id="56" name="Welcome Materials Current"/>
    <tableColumn id="57" name="Overall Presentation"/>
    <tableColumn id="58" name="Applicable Items"/>
    <tableColumn id="59" name="Total Passed Items"/>
    <tableColumn id="60" name="Total Failed Items"/>
    <tableColumn id="61" name="Items Not Checked"/>
    <tableColumn id="62" name="Score Percent"/>
    <tableColumn id="63" name="Critical Defect"/>
    <tableColumn id="64" name="Final Result"/>
    <tableColumn id="65" name="Room Release Decision"/>
    <tableColumn id="66" name="Defect Summary"/>
    <tableColumn id="67" name="Photo or File Reference"/>
    <tableColumn id="68" name="Action Items Created"/>
    <tableColumn id="69" name="Inspection Notes"/>
    <tableColumn id="70" name="Manager Review Required"/>
    <tableColumn id="71" name="Review Status"/>
    <tableColumn id="72" name="Reviewed By"/>
    <tableColumn id="73" name="Review Date"/>
    <tableColumn id="74" name="Record Check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tblActions" displayName="tblActions" ref="A1:Z201" headerRowCount="1">
  <autoFilter ref="A1:Z201"/>
  <tableColumns count="26">
    <tableColumn id="1" name="Action ID"/>
    <tableColumn id="2" name="Inspection ID"/>
    <tableColumn id="3" name="Inspection Date"/>
    <tableColumn id="4" name="Room Number"/>
    <tableColumn id="5" name="Defect Category"/>
    <tableColumn id="6" name="Defect Description"/>
    <tableColumn id="7" name="Priority"/>
    <tableColumn id="8" name="Assigned Department"/>
    <tableColumn id="9" name="Assigned To"/>
    <tableColumn id="10" name="Date Opened"/>
    <tableColumn id="11" name="Due Date"/>
    <tableColumn id="12" name="Status"/>
    <tableColumn id="13" name="Date Completed"/>
    <tableColumn id="14" name="Resolution Notes"/>
    <tableColumn id="15" name="Estimated Cost"/>
    <tableColumn id="16" name="Actual Cost"/>
    <tableColumn id="17" name="Cost Variance"/>
    <tableColumn id="18" name="Vendor Reference"/>
    <tableColumn id="19" name="Reinspection Required"/>
    <tableColumn id="20" name="Reinspection Date"/>
    <tableColumn id="21" name="Reinspection Status"/>
    <tableColumn id="22" name="Age in Days"/>
    <tableColumn id="23" name="Days Until Due"/>
    <tableColumn id="24" name="Overdue Flag"/>
    <tableColumn id="25" name="Resolution Hours"/>
    <tableColumn id="26" name="Record Check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6" customWidth="1" min="3" max="3"/>
    <col width="24" customWidth="1" min="4" max="4"/>
    <col width="29" customWidth="1" min="5" max="5"/>
    <col width="16" customWidth="1" min="6" max="6"/>
    <col width="23" customWidth="1" min="7" max="7"/>
    <col width="16" customWidth="1" min="8" max="8"/>
    <col width="3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</cols>
  <sheetData>
    <row r="1" ht="22" customHeight="1">
      <c r="A1" s="1" t="inlineStr">
        <is>
          <t>Hotel Room Inspection Dashboard</t>
        </is>
      </c>
    </row>
    <row r="2" ht="22" customHeight="1">
      <c r="A2" t="inlineStr">
        <is>
          <t>Property:</t>
        </is>
      </c>
      <c r="B2">
        <f>IFERROR('Setup'!$B$4,"")</f>
        <v/>
      </c>
      <c r="D2" t="inlineStr">
        <is>
          <t>Reporting Start Date:</t>
        </is>
      </c>
      <c r="E2" s="36" t="n">
        <v>46023</v>
      </c>
      <c r="G2" t="inlineStr">
        <is>
          <t>Reporting End Date:</t>
        </is>
      </c>
      <c r="H2" s="36" t="n">
        <v>46387</v>
      </c>
    </row>
    <row r="3" ht="22" customHeight="1">
      <c r="A3" s="3" t="inlineStr">
        <is>
          <t>Update the reporting dates to refresh the dashboard metrics and charts.</t>
        </is>
      </c>
    </row>
    <row r="4" ht="22" customHeight="1"/>
    <row r="5" ht="22" customHeight="1">
      <c r="A5" s="4" t="inlineStr">
        <is>
          <t>Inspections Completed</t>
        </is>
      </c>
      <c r="B5" s="5" t="n"/>
      <c r="D5" s="4" t="inlineStr">
        <is>
          <t>Rooms Passed</t>
        </is>
      </c>
      <c r="E5" s="5" t="n"/>
      <c r="G5" s="4" t="inlineStr">
        <is>
          <t>Pass Rate</t>
        </is>
      </c>
      <c r="H5" s="5" t="n"/>
    </row>
    <row r="6" ht="22" customHeight="1">
      <c r="A6" s="6">
        <f>IFERROR(COUNTIFS('Room Inspections'!$B$2:$B$201,"&gt;="&amp;$E$2,'Room Inspections'!$B$2:$B$201,"&lt;="&amp;$H$2,'Room Inspections'!$L$2:$L$201,"Completed"),0)</f>
        <v/>
      </c>
      <c r="B6" s="7" t="n"/>
      <c r="D6" s="6">
        <f>IFERROR(COUNTIFS('Room Inspections'!$B$2:$B$201,"&gt;="&amp;$E$2,'Room Inspections'!$B$2:$B$201,"&lt;="&amp;$H$2,'Room Inspections'!$BL$2:$BL$201,"Pass"),0)</f>
        <v/>
      </c>
      <c r="E6" s="7" t="n"/>
      <c r="G6" s="37">
        <f>IFERROR(D6/A6,0)</f>
        <v/>
      </c>
      <c r="H6" s="7" t="n"/>
    </row>
    <row r="7" ht="22" customHeight="1"/>
    <row r="8" ht="22" customHeight="1"/>
    <row r="9" ht="22" customHeight="1">
      <c r="A9" s="4" t="inlineStr">
        <is>
          <t>Average Inspection Score</t>
        </is>
      </c>
      <c r="B9" s="5" t="n"/>
      <c r="D9" s="4" t="inlineStr">
        <is>
          <t>Failed Checklist Items</t>
        </is>
      </c>
      <c r="E9" s="5" t="n"/>
      <c r="G9" s="4" t="inlineStr">
        <is>
          <t>Open Action Items</t>
        </is>
      </c>
      <c r="H9" s="5" t="n"/>
    </row>
    <row r="10" ht="22" customHeight="1">
      <c r="A10" s="37">
        <f>IFERROR(AVERAGEIFS('Room Inspections'!$BJ$2:$BJ$201,'Room Inspections'!$B$2:$B$201,"&gt;="&amp;$E$2,'Room Inspections'!$B$2:$B$201,"&lt;="&amp;$H$2),0)</f>
        <v/>
      </c>
      <c r="B10" s="7" t="n"/>
      <c r="D10" s="6">
        <f>IFERROR(SUMIFS('Room Inspections'!$BH$2:$BH$201,'Room Inspections'!$B$2:$B$201,"&gt;="&amp;$E$2,'Room Inspections'!$B$2:$B$201,"&lt;="&amp;$H$2),0)</f>
        <v/>
      </c>
      <c r="E10" s="7" t="n"/>
      <c r="G10" s="6">
        <f>IFERROR(COUNTIF('Action Items'!$L$2:$L$201,"Open")+COUNTIF('Action Items'!$L$2:$L$201,"In Progress")+COUNTIF('Action Items'!$L$2:$L$201,"On Hold"),0)</f>
        <v/>
      </c>
      <c r="H10" s="7" t="n"/>
    </row>
    <row r="11" ht="22" customHeight="1"/>
    <row r="12" ht="22" customHeight="1"/>
    <row r="13" ht="22" customHeight="1">
      <c r="A13" s="4" t="inlineStr">
        <is>
          <t>Overdue Action Items</t>
        </is>
      </c>
      <c r="B13" s="5" t="n"/>
      <c r="D13" s="4" t="inlineStr">
        <is>
          <t>Estimated Open Cost</t>
        </is>
      </c>
      <c r="E13" s="5" t="n"/>
      <c r="G13" s="4" t="inlineStr">
        <is>
          <t>Average Resolution Time</t>
        </is>
      </c>
      <c r="H13" s="5" t="n"/>
    </row>
    <row r="14" ht="22" customHeight="1">
      <c r="A14" s="6">
        <f>IFERROR(COUNTIF('Action Items'!$X$2:$X$201,"Overdue"),0)</f>
        <v/>
      </c>
      <c r="B14" s="7" t="n"/>
      <c r="D14" s="38">
        <f>IFERROR(SUMIF('Action Items'!$L$2:$L$201,"Open",'Action Items'!$O$2:$O$201)+SUMIF('Action Items'!$L$2:$L$201,"In Progress",'Action Items'!$O$2:$O$201)+SUMIF('Action Items'!$L$2:$L$201,"On Hold",'Action Items'!$O$2:$O$201),0)</f>
        <v/>
      </c>
      <c r="E14" s="7" t="n"/>
      <c r="G14" s="39">
        <f>IFERROR(AVERAGEIF('Action Items'!$L$2:$L$201,"Completed",'Action Items'!$Y$2:$Y$201),0)</f>
        <v/>
      </c>
      <c r="H14" s="7" t="n"/>
    </row>
    <row r="15" ht="22" customHeight="1">
      <c r="D15">
        <f>""</f>
        <v/>
      </c>
      <c r="G15">
        <f>""</f>
        <v/>
      </c>
    </row>
    <row r="16" ht="22" customHeight="1">
      <c r="D16">
        <f>""</f>
        <v/>
      </c>
      <c r="G16">
        <f>""</f>
        <v/>
      </c>
    </row>
    <row r="17" ht="22" customHeight="1">
      <c r="A17" s="4" t="inlineStr">
        <is>
          <t>Rooms Requiring Reinspection</t>
        </is>
      </c>
      <c r="B17" s="5" t="n"/>
      <c r="D17">
        <f>""</f>
        <v/>
      </c>
      <c r="G17">
        <f>""</f>
        <v/>
      </c>
    </row>
    <row r="18" ht="22" customHeight="1">
      <c r="A18" s="6">
        <f>IFERROR(COUNTIFS('Action Items'!$S$2:$S$201,"Yes",'Action Items'!$U$2:$U$201,"&lt;&gt;Passed"),0)</f>
        <v/>
      </c>
      <c r="B18" s="7" t="n"/>
      <c r="D18">
        <f>""</f>
        <v/>
      </c>
      <c r="G18">
        <f>""</f>
        <v/>
      </c>
    </row>
    <row r="19" ht="22" customHeight="1">
      <c r="A19">
        <f>""</f>
        <v/>
      </c>
      <c r="D19">
        <f>""</f>
        <v/>
      </c>
      <c r="G19">
        <f>""</f>
        <v/>
      </c>
    </row>
    <row r="20" ht="22" customHeight="1">
      <c r="A20">
        <f>""</f>
        <v/>
      </c>
      <c r="D20">
        <f>""</f>
        <v/>
      </c>
      <c r="G20">
        <f>""</f>
        <v/>
      </c>
    </row>
    <row r="21" ht="22" customHeight="1">
      <c r="A21" s="11" t="inlineStr">
        <is>
          <t>Operational Alerts</t>
        </is>
      </c>
      <c r="B21" s="12" t="n"/>
      <c r="D21">
        <f>""</f>
        <v/>
      </c>
      <c r="G21">
        <f>""</f>
        <v/>
      </c>
    </row>
    <row r="22" ht="22" customHeight="1">
      <c r="A22" s="7" t="inlineStr">
        <is>
          <t>Open Critical-Priority Actions</t>
        </is>
      </c>
      <c r="B22" s="7">
        <f>IFERROR(COUNTIFS('Action Items'!$G$2:$G$201,"Critical",'Action Items'!$L$2:$L$201,"&lt;&gt;Completed"),0)</f>
        <v/>
      </c>
      <c r="D22">
        <f>""</f>
        <v/>
      </c>
      <c r="G22">
        <f>""</f>
        <v/>
      </c>
    </row>
    <row r="23" ht="22" customHeight="1">
      <c r="A23" s="7" t="inlineStr">
        <is>
          <t>Actions Due Today</t>
        </is>
      </c>
      <c r="B23" s="7">
        <f>IFERROR(COUNTIF('Action Items'!$X$2:$X$201,"Due Today"),0)</f>
        <v/>
      </c>
      <c r="D23">
        <f>""</f>
        <v/>
      </c>
      <c r="G23">
        <f>""</f>
        <v/>
      </c>
    </row>
    <row r="24" ht="22" customHeight="1">
      <c r="A24" s="7" t="inlineStr">
        <is>
          <t>Actions Overdue</t>
        </is>
      </c>
      <c r="B24" s="7">
        <f>IFERROR(COUNTIF('Action Items'!$X$2:$X$201,"Overdue"),0)</f>
        <v/>
      </c>
      <c r="D24">
        <f>""</f>
        <v/>
      </c>
      <c r="G24">
        <f>""</f>
        <v/>
      </c>
    </row>
    <row r="25" ht="22" customHeight="1">
      <c r="A25" s="7" t="inlineStr">
        <is>
          <t>Failed Inspections Awaiting Reinspection</t>
        </is>
      </c>
      <c r="B25" s="7">
        <f>IFERROR(COUNTIFS('Room Inspections'!$BL$2:$BL$201,"Fail",'Room Inspections'!$BN$2:$BN$201,"&gt;0"),0)</f>
        <v/>
      </c>
      <c r="D25">
        <f>""</f>
        <v/>
      </c>
      <c r="G25">
        <f>""</f>
        <v/>
      </c>
    </row>
    <row r="26" ht="22" customHeight="1">
      <c r="A26" s="7" t="inlineStr">
        <is>
          <t>Rooms Currently Marked Out of Order</t>
        </is>
      </c>
      <c r="B26" s="7">
        <f>IFERROR(COUNTIFS('Room Inspections'!$M$2:$M$201,"Out of Order",'Room Inspections'!$L$2:$L$201,"Completed"),0)</f>
        <v/>
      </c>
      <c r="D26">
        <f>""</f>
        <v/>
      </c>
      <c r="G26">
        <f>""</f>
        <v/>
      </c>
    </row>
    <row r="27" ht="22" customHeight="1">
      <c r="A27">
        <f>""</f>
        <v/>
      </c>
      <c r="D27">
        <f>""</f>
        <v/>
      </c>
      <c r="G27">
        <f>""</f>
        <v/>
      </c>
    </row>
    <row r="28" ht="22" customHeight="1">
      <c r="A28">
        <f>""</f>
        <v/>
      </c>
      <c r="D28">
        <f>""</f>
        <v/>
      </c>
      <c r="G28">
        <f>""</f>
        <v/>
      </c>
    </row>
    <row r="29" ht="22" customHeight="1">
      <c r="A29" s="13" t="inlineStr">
        <is>
          <t>Inspections by Result</t>
        </is>
      </c>
      <c r="B29" s="13" t="inlineStr">
        <is>
          <t>Count</t>
        </is>
      </c>
      <c r="C29" s="13" t="inlineStr">
        <is>
          <t>Percent of Total</t>
        </is>
      </c>
      <c r="D29">
        <f>""</f>
        <v/>
      </c>
      <c r="G29">
        <f>""</f>
        <v/>
      </c>
    </row>
    <row r="30" ht="22" customHeight="1">
      <c r="A30" s="7" t="inlineStr">
        <is>
          <t>Pass</t>
        </is>
      </c>
      <c r="B30" s="7">
        <f>IFERROR(COUNTIFS('Room Inspections'!$B$2:$B$201,"&gt;="&amp;$E$2,'Room Inspections'!$B$2:$B$201,"&lt;="&amp;$H$2,'Room Inspections'!$BL$2:$BL$201,"Pass"),0)</f>
        <v/>
      </c>
      <c r="C30" s="40">
        <f>IFERROR(B30/SUM($B$30:$B$33),0)</f>
        <v/>
      </c>
      <c r="D30">
        <f>""</f>
        <v/>
      </c>
      <c r="G30">
        <f>""</f>
        <v/>
      </c>
    </row>
    <row r="31" ht="22" customHeight="1">
      <c r="A31" s="7" t="inlineStr">
        <is>
          <t>Conditional Pass</t>
        </is>
      </c>
      <c r="B31" s="7">
        <f>IFERROR(COUNTIFS('Room Inspections'!$B$2:$B$201,"&gt;="&amp;$E$2,'Room Inspections'!$B$2:$B$201,"&lt;="&amp;$H$2,'Room Inspections'!$BL$2:$BL$201,"Conditional Pass"),0)</f>
        <v/>
      </c>
      <c r="C31" s="40">
        <f>IFERROR(B31/SUM($B$30:$B$33),0)</f>
        <v/>
      </c>
      <c r="D31">
        <f>""</f>
        <v/>
      </c>
      <c r="G31">
        <f>""</f>
        <v/>
      </c>
    </row>
    <row r="32" ht="22" customHeight="1">
      <c r="A32" s="7" t="inlineStr">
        <is>
          <t>Fail</t>
        </is>
      </c>
      <c r="B32" s="7">
        <f>IFERROR(COUNTIFS('Room Inspections'!$B$2:$B$201,"&gt;="&amp;$E$2,'Room Inspections'!$B$2:$B$201,"&lt;="&amp;$H$2,'Room Inspections'!$BL$2:$BL$201,"Fail"),0)</f>
        <v/>
      </c>
      <c r="C32" s="40">
        <f>IFERROR(B32/SUM($B$30:$B$33),0)</f>
        <v/>
      </c>
      <c r="D32">
        <f>""</f>
        <v/>
      </c>
      <c r="G32">
        <f>""</f>
        <v/>
      </c>
    </row>
    <row r="33" ht="22" customHeight="1">
      <c r="A33" s="7" t="inlineStr">
        <is>
          <t>Not Completed</t>
        </is>
      </c>
      <c r="B33" s="7">
        <f>IFERROR(COUNTIFS('Room Inspections'!$B$2:$B$201,"&gt;="&amp;$E$2,'Room Inspections'!$B$2:$B$201,"&lt;="&amp;$H$2,'Room Inspections'!$L$2:$L$201,"&lt;&gt;Completed"),0)</f>
        <v/>
      </c>
      <c r="C33" s="40">
        <f>IFERROR(B33/SUM($B$30:$B$33),0)</f>
        <v/>
      </c>
      <c r="D33">
        <f>""</f>
        <v/>
      </c>
      <c r="G33">
        <f>""</f>
        <v/>
      </c>
    </row>
    <row r="34" ht="22" customHeight="1">
      <c r="A34">
        <f>""</f>
        <v/>
      </c>
      <c r="D34">
        <f>""</f>
        <v/>
      </c>
      <c r="G34">
        <f>""</f>
        <v/>
      </c>
    </row>
    <row r="35" ht="22" customHeight="1">
      <c r="A35">
        <f>""</f>
        <v/>
      </c>
      <c r="D35">
        <f>""</f>
        <v/>
      </c>
      <c r="G35">
        <f>""</f>
        <v/>
      </c>
    </row>
    <row r="36" ht="22" customHeight="1">
      <c r="A36">
        <f>""</f>
        <v/>
      </c>
      <c r="D36">
        <f>""</f>
        <v/>
      </c>
      <c r="G36">
        <f>""</f>
        <v/>
      </c>
    </row>
    <row r="37" ht="22" customHeight="1">
      <c r="A37" s="13" t="inlineStr">
        <is>
          <t>Action Items by Department</t>
        </is>
      </c>
      <c r="B37" s="13" t="inlineStr">
        <is>
          <t>Open Actions</t>
        </is>
      </c>
      <c r="C37" s="13" t="inlineStr">
        <is>
          <t>Overdue Actions</t>
        </is>
      </c>
      <c r="D37">
        <f>""</f>
        <v/>
      </c>
      <c r="G37">
        <f>""</f>
        <v/>
      </c>
    </row>
    <row r="38" ht="22" customHeight="1">
      <c r="A38" s="7" t="inlineStr">
        <is>
          <t>Housekeeping</t>
        </is>
      </c>
      <c r="B38" s="7">
        <f>IFERROR(COUNTIFS('Action Items'!$H$2:$H$201,$A38,'Action Items'!$L$2:$L$201,"Open")+COUNTIFS('Action Items'!$H$2:$H$201,$A38,'Action Items'!$L$2:$L$201,"In Progress")+COUNTIFS('Action Items'!$H$2:$H$201,$A38,'Action Items'!$L$2:$L$201,"On Hold"),0)</f>
        <v/>
      </c>
      <c r="C38" s="7">
        <f>IFERROR(COUNTIFS('Action Items'!$H$2:$H$201,$A38,'Action Items'!$X$2:$X$201,"Overdue"),0)</f>
        <v/>
      </c>
      <c r="D38">
        <f>""</f>
        <v/>
      </c>
      <c r="G38">
        <f>""</f>
        <v/>
      </c>
    </row>
    <row r="39" ht="22" customHeight="1">
      <c r="A39" s="7" t="inlineStr">
        <is>
          <t>Maintenance</t>
        </is>
      </c>
      <c r="B39" s="7">
        <f>IFERROR(COUNTIFS('Action Items'!$H$2:$H$201,$A39,'Action Items'!$L$2:$L$201,"Open")+COUNTIFS('Action Items'!$H$2:$H$201,$A39,'Action Items'!$L$2:$L$201,"In Progress")+COUNTIFS('Action Items'!$H$2:$H$201,$A39,'Action Items'!$L$2:$L$201,"On Hold"),0)</f>
        <v/>
      </c>
      <c r="C39" s="7">
        <f>IFERROR(COUNTIFS('Action Items'!$H$2:$H$201,$A39,'Action Items'!$X$2:$X$201,"Overdue"),0)</f>
        <v/>
      </c>
      <c r="D39">
        <f>""</f>
        <v/>
      </c>
      <c r="G39">
        <f>""</f>
        <v/>
      </c>
    </row>
    <row r="40" ht="22" customHeight="1">
      <c r="A40" s="7" t="inlineStr">
        <is>
          <t>Front Office</t>
        </is>
      </c>
      <c r="B40" s="7">
        <f>IFERROR(COUNTIFS('Action Items'!$H$2:$H$201,$A40,'Action Items'!$L$2:$L$201,"Open")+COUNTIFS('Action Items'!$H$2:$H$201,$A40,'Action Items'!$L$2:$L$201,"In Progress")+COUNTIFS('Action Items'!$H$2:$H$201,$A40,'Action Items'!$L$2:$L$201,"On Hold"),0)</f>
        <v/>
      </c>
      <c r="C40" s="7">
        <f>IFERROR(COUNTIFS('Action Items'!$H$2:$H$201,$A40,'Action Items'!$X$2:$X$201,"Overdue"),0)</f>
        <v/>
      </c>
      <c r="D40">
        <f>""</f>
        <v/>
      </c>
      <c r="G40">
        <f>""</f>
        <v/>
      </c>
    </row>
    <row r="41" ht="22" customHeight="1">
      <c r="A41" s="7" t="inlineStr">
        <is>
          <t>Security</t>
        </is>
      </c>
      <c r="B41" s="7">
        <f>IFERROR(COUNTIFS('Action Items'!$H$2:$H$201,$A41,'Action Items'!$L$2:$L$201,"Open")+COUNTIFS('Action Items'!$H$2:$H$201,$A41,'Action Items'!$L$2:$L$201,"In Progress")+COUNTIFS('Action Items'!$H$2:$H$201,$A41,'Action Items'!$L$2:$L$201,"On Hold"),0)</f>
        <v/>
      </c>
      <c r="C41" s="7">
        <f>IFERROR(COUNTIFS('Action Items'!$H$2:$H$201,$A41,'Action Items'!$X$2:$X$201,"Overdue"),0)</f>
        <v/>
      </c>
      <c r="D41">
        <f>""</f>
        <v/>
      </c>
      <c r="G41">
        <f>""</f>
        <v/>
      </c>
    </row>
    <row r="42" ht="22" customHeight="1">
      <c r="A42" s="7" t="inlineStr">
        <is>
          <t>Management</t>
        </is>
      </c>
      <c r="B42" s="7">
        <f>IFERROR(COUNTIFS('Action Items'!$H$2:$H$201,$A42,'Action Items'!$L$2:$L$201,"Open")+COUNTIFS('Action Items'!$H$2:$H$201,$A42,'Action Items'!$L$2:$L$201,"In Progress")+COUNTIFS('Action Items'!$H$2:$H$201,$A42,'Action Items'!$L$2:$L$201,"On Hold"),0)</f>
        <v/>
      </c>
      <c r="C42" s="7">
        <f>IFERROR(COUNTIFS('Action Items'!$H$2:$H$201,$A42,'Action Items'!$X$2:$X$201,"Overdue"),0)</f>
        <v/>
      </c>
      <c r="D42">
        <f>""</f>
        <v/>
      </c>
      <c r="G42">
        <f>""</f>
        <v/>
      </c>
    </row>
    <row r="43" ht="22" customHeight="1">
      <c r="A43" s="7" t="inlineStr">
        <is>
          <t>Vendor</t>
        </is>
      </c>
      <c r="B43" s="7">
        <f>IFERROR(COUNTIFS('Action Items'!$H$2:$H$201,$A43,'Action Items'!$L$2:$L$201,"Open")+COUNTIFS('Action Items'!$H$2:$H$201,$A43,'Action Items'!$L$2:$L$201,"In Progress")+COUNTIFS('Action Items'!$H$2:$H$201,$A43,'Action Items'!$L$2:$L$201,"On Hold"),0)</f>
        <v/>
      </c>
      <c r="C43" s="7">
        <f>IFERROR(COUNTIFS('Action Items'!$H$2:$H$201,$A43,'Action Items'!$X$2:$X$201,"Overdue"),0)</f>
        <v/>
      </c>
      <c r="D43">
        <f>""</f>
        <v/>
      </c>
      <c r="G43">
        <f>""</f>
        <v/>
      </c>
    </row>
    <row r="44" ht="22" customHeight="1">
      <c r="A44">
        <f>""</f>
        <v/>
      </c>
      <c r="B44">
        <f>""</f>
        <v/>
      </c>
      <c r="C44">
        <f>""</f>
        <v/>
      </c>
      <c r="D44">
        <f>""</f>
        <v/>
      </c>
      <c r="G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G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G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G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G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G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G101">
        <f>""</f>
        <v/>
      </c>
    </row>
  </sheetData>
  <mergeCells count="2">
    <mergeCell ref="A3:H3"/>
    <mergeCell ref="A1:H1"/>
  </mergeCells>
  <conditionalFormatting sqref="B22:B26">
    <cfRule type="cellIs" priority="1" operator="greaterThan" dxfId="0">
      <formula>0</formula>
    </cfRule>
    <cfRule type="cellIs" priority="2" operator="equal" dxfId="1">
      <formula>0</formula>
    </cfRule>
  </conditionalFormatting>
  <pageMargins left="0.75" right="0.75" top="1" bottom="1" header="0.5" footer="0.5"/>
  <pageSetup orientation="landscape" fitToHeight="0" fitToWidth="1"/>
  <headerFooter>
    <oddHeader/>
    <oddFooter>&amp;C&amp;8 &amp;K5A6872Harbor Point Hotel | &amp;A | Page &amp;P | Printed &amp;D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V201"/>
  <sheetViews>
    <sheetView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22" customWidth="1" min="4" max="4"/>
    <col width="22" customWidth="1" min="5" max="5"/>
    <col width="14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  <col width="18" customWidth="1" min="41" max="41"/>
    <col width="18" customWidth="1" min="42" max="42"/>
    <col width="18" customWidth="1" min="43" max="43"/>
    <col width="18" customWidth="1" min="44" max="44"/>
    <col width="18" customWidth="1" min="45" max="45"/>
    <col width="18" customWidth="1" min="46" max="46"/>
    <col width="18" customWidth="1" min="47" max="47"/>
    <col width="18" customWidth="1" min="48" max="48"/>
    <col width="18" customWidth="1" min="49" max="49"/>
    <col width="18" customWidth="1" min="50" max="50"/>
    <col width="18" customWidth="1" min="51" max="51"/>
    <col width="18" customWidth="1" min="52" max="52"/>
    <col width="18" customWidth="1" min="53" max="53"/>
    <col width="18" customWidth="1" min="54" max="54"/>
    <col width="18" customWidth="1" min="55" max="55"/>
    <col width="18" customWidth="1" min="56" max="56"/>
    <col width="18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22" customWidth="1" min="64" max="64"/>
    <col width="22" customWidth="1" min="65" max="65"/>
    <col width="34" customWidth="1" min="66" max="66"/>
    <col width="34" customWidth="1" min="67" max="67"/>
    <col width="14" customWidth="1" min="68" max="68"/>
    <col width="34" customWidth="1" min="69" max="69"/>
    <col width="22" customWidth="1" min="70" max="70"/>
    <col width="22" customWidth="1" min="71" max="71"/>
    <col width="22" customWidth="1" min="72" max="72"/>
    <col width="14" customWidth="1" min="73" max="73"/>
    <col width="34" customWidth="1" min="74" max="74"/>
  </cols>
  <sheetData>
    <row r="1" ht="55" customHeight="1">
      <c r="A1" s="15" t="inlineStr">
        <is>
          <t>Inspection ID</t>
        </is>
      </c>
      <c r="B1" s="15" t="inlineStr">
        <is>
          <t>Inspection Date</t>
        </is>
      </c>
      <c r="C1" s="15" t="inlineStr">
        <is>
          <t>Inspection Time</t>
        </is>
      </c>
      <c r="D1" s="15" t="inlineStr">
        <is>
          <t>Property</t>
        </is>
      </c>
      <c r="E1" s="15" t="inlineStr">
        <is>
          <t>Building or Wing</t>
        </is>
      </c>
      <c r="F1" s="15" t="inlineStr">
        <is>
          <t>Floor</t>
        </is>
      </c>
      <c r="G1" s="15" t="inlineStr">
        <is>
          <t>Room Number</t>
        </is>
      </c>
      <c r="H1" s="15" t="inlineStr">
        <is>
          <t>Room Type</t>
        </is>
      </c>
      <c r="I1" s="15" t="inlineStr">
        <is>
          <t>Inspection Type</t>
        </is>
      </c>
      <c r="J1" s="15" t="inlineStr">
        <is>
          <t>Inspector</t>
        </is>
      </c>
      <c r="K1" s="15" t="inlineStr">
        <is>
          <t>Housekeeper</t>
        </is>
      </c>
      <c r="L1" s="15" t="inlineStr">
        <is>
          <t>Inspection Status</t>
        </is>
      </c>
      <c r="M1" s="15" t="inlineStr">
        <is>
          <t>Occupancy Status</t>
        </is>
      </c>
      <c r="N1" s="15" t="inlineStr">
        <is>
          <t>Door and Lock</t>
        </is>
      </c>
      <c r="O1" s="15" t="inlineStr">
        <is>
          <t>Door Viewer and Latch</t>
        </is>
      </c>
      <c r="P1" s="15" t="inlineStr">
        <is>
          <t>Room Number Sign</t>
        </is>
      </c>
      <c r="Q1" s="15" t="inlineStr">
        <is>
          <t>Entry Area Clean</t>
        </is>
      </c>
      <c r="R1" s="15" t="inlineStr">
        <is>
          <t>Carpet or Floor</t>
        </is>
      </c>
      <c r="S1" s="15" t="inlineStr">
        <is>
          <t>Walls and Baseboards</t>
        </is>
      </c>
      <c r="T1" s="15" t="inlineStr">
        <is>
          <t>Windows and Mirrors</t>
        </is>
      </c>
      <c r="U1" s="15" t="inlineStr">
        <is>
          <t>Dust-Free Surfaces</t>
        </is>
      </c>
      <c r="V1" s="15" t="inlineStr">
        <is>
          <t>Trash Removed</t>
        </is>
      </c>
      <c r="W1" s="15" t="inlineStr">
        <is>
          <t>Odor Acceptable</t>
        </is>
      </c>
      <c r="X1" s="15" t="inlineStr">
        <is>
          <t>Sink and Counter</t>
        </is>
      </c>
      <c r="Y1" s="15" t="inlineStr">
        <is>
          <t>Toilet</t>
        </is>
      </c>
      <c r="Z1" s="15" t="inlineStr">
        <is>
          <t>Tub or Shower</t>
        </is>
      </c>
      <c r="AA1" s="15" t="inlineStr">
        <is>
          <t>Bathroom Floor</t>
        </is>
      </c>
      <c r="AB1" s="15" t="inlineStr">
        <is>
          <t>Bathroom Mirror</t>
        </is>
      </c>
      <c r="AC1" s="15" t="inlineStr">
        <is>
          <t>Towels and Bath Mat</t>
        </is>
      </c>
      <c r="AD1" s="15" t="inlineStr">
        <is>
          <t>Bed Linens</t>
        </is>
      </c>
      <c r="AE1" s="15" t="inlineStr">
        <is>
          <t>Pillows and Bed Presentation</t>
        </is>
      </c>
      <c r="AF1" s="15" t="inlineStr">
        <is>
          <t>Guest Amenities</t>
        </is>
      </c>
      <c r="AG1" s="15" t="inlineStr">
        <is>
          <t>Coffee and Beverage Setup</t>
        </is>
      </c>
      <c r="AH1" s="15" t="inlineStr">
        <is>
          <t>Closet and Luggage Area</t>
        </is>
      </c>
      <c r="AI1" s="15" t="inlineStr">
        <is>
          <t>Furniture Condition</t>
        </is>
      </c>
      <c r="AJ1" s="15" t="inlineStr">
        <is>
          <t>Drapes and Shades</t>
        </is>
      </c>
      <c r="AK1" s="15" t="inlineStr">
        <is>
          <t>Artwork and Decor</t>
        </is>
      </c>
      <c r="AL1" s="15" t="inlineStr">
        <is>
          <t>Telephone and Clock</t>
        </is>
      </c>
      <c r="AM1" s="15" t="inlineStr">
        <is>
          <t>Television and Remote</t>
        </is>
      </c>
      <c r="AN1" s="15" t="inlineStr">
        <is>
          <t>Room Lighting</t>
        </is>
      </c>
      <c r="AO1" s="15" t="inlineStr">
        <is>
          <t>Electrical Outlets Visual Check</t>
        </is>
      </c>
      <c r="AP1" s="15" t="inlineStr">
        <is>
          <t>Charging Ports</t>
        </is>
      </c>
      <c r="AQ1" s="15" t="inlineStr">
        <is>
          <t>Appliances Operational</t>
        </is>
      </c>
      <c r="AR1" s="15" t="inlineStr">
        <is>
          <t>HVAC Operation</t>
        </is>
      </c>
      <c r="AS1" s="15" t="inlineStr">
        <is>
          <t>Room Temperature Acceptable</t>
        </is>
      </c>
      <c r="AT1" s="15" t="inlineStr">
        <is>
          <t>Hot and Cold Water</t>
        </is>
      </c>
      <c r="AU1" s="15" t="inlineStr">
        <is>
          <t>Drainage</t>
        </is>
      </c>
      <c r="AV1" s="15" t="inlineStr">
        <is>
          <t>Leaks Observed</t>
        </is>
      </c>
      <c r="AW1" s="15" t="inlineStr">
        <is>
          <t>Smoke Alarm Visual Check</t>
        </is>
      </c>
      <c r="AX1" s="15" t="inlineStr">
        <is>
          <t>Carbon Monoxide Alarm Visual Check</t>
        </is>
      </c>
      <c r="AY1" s="15" t="inlineStr">
        <is>
          <t>Emergency Information Posted</t>
        </is>
      </c>
      <c r="AZ1" s="15" t="inlineStr">
        <is>
          <t>Sprinkler Area Unobstructed</t>
        </is>
      </c>
      <c r="BA1" s="15" t="inlineStr">
        <is>
          <t>Safe Operational</t>
        </is>
      </c>
      <c r="BB1" s="15" t="inlineStr">
        <is>
          <t>Curtains and Lights Set</t>
        </is>
      </c>
      <c r="BC1" s="15" t="inlineStr">
        <is>
          <t>Temperature Set</t>
        </is>
      </c>
      <c r="BD1" s="15" t="inlineStr">
        <is>
          <t>Welcome Materials Current</t>
        </is>
      </c>
      <c r="BE1" s="15" t="inlineStr">
        <is>
          <t>Overall Presentation</t>
        </is>
      </c>
      <c r="BF1" s="15" t="inlineStr">
        <is>
          <t>Applicable Items</t>
        </is>
      </c>
      <c r="BG1" s="15" t="inlineStr">
        <is>
          <t>Total Passed Items</t>
        </is>
      </c>
      <c r="BH1" s="15" t="inlineStr">
        <is>
          <t>Total Failed Items</t>
        </is>
      </c>
      <c r="BI1" s="15" t="inlineStr">
        <is>
          <t>Items Not Checked</t>
        </is>
      </c>
      <c r="BJ1" s="15" t="inlineStr">
        <is>
          <t>Score Percent</t>
        </is>
      </c>
      <c r="BK1" s="15" t="inlineStr">
        <is>
          <t>Critical Defect</t>
        </is>
      </c>
      <c r="BL1" s="15" t="inlineStr">
        <is>
          <t>Final Result</t>
        </is>
      </c>
      <c r="BM1" s="15" t="inlineStr">
        <is>
          <t>Room Release Decision</t>
        </is>
      </c>
      <c r="BN1" s="15" t="inlineStr">
        <is>
          <t>Defect Summary</t>
        </is>
      </c>
      <c r="BO1" s="15" t="inlineStr">
        <is>
          <t>Photo or File Reference</t>
        </is>
      </c>
      <c r="BP1" s="15" t="inlineStr">
        <is>
          <t>Action Items Created</t>
        </is>
      </c>
      <c r="BQ1" s="15" t="inlineStr">
        <is>
          <t>Inspection Notes</t>
        </is>
      </c>
      <c r="BR1" s="15" t="inlineStr">
        <is>
          <t>Manager Review Required</t>
        </is>
      </c>
      <c r="BS1" s="15" t="inlineStr">
        <is>
          <t>Review Status</t>
        </is>
      </c>
      <c r="BT1" s="15" t="inlineStr">
        <is>
          <t>Reviewed By</t>
        </is>
      </c>
      <c r="BU1" s="15" t="inlineStr">
        <is>
          <t>Review Date</t>
        </is>
      </c>
      <c r="BV1" s="15" t="inlineStr">
        <is>
          <t>Record Check</t>
        </is>
      </c>
    </row>
    <row r="2" ht="32" customHeight="1">
      <c r="A2" s="16" t="inlineStr">
        <is>
          <t>RI-2026-0001</t>
        </is>
      </c>
      <c r="B2" s="41" t="n">
        <v>46027</v>
      </c>
      <c r="C2" s="18" t="n">
        <v>0.3854166666666667</v>
      </c>
      <c r="D2" s="16" t="inlineStr">
        <is>
          <t>Harbor Point Hotel</t>
        </is>
      </c>
      <c r="E2" s="16" t="inlineStr">
        <is>
          <t>Main Building</t>
        </is>
      </c>
      <c r="F2" s="16" t="inlineStr">
        <is>
          <t>1</t>
        </is>
      </c>
      <c r="G2" s="16" t="inlineStr">
        <is>
          <t>101</t>
        </is>
      </c>
      <c r="H2" s="16" t="inlineStr">
        <is>
          <t>Standard King</t>
        </is>
      </c>
      <c r="I2" s="16" t="inlineStr">
        <is>
          <t>Arrival Ready</t>
        </is>
      </c>
      <c r="J2" s="16" t="inlineStr">
        <is>
          <t>Casey Brooks — Inspector</t>
        </is>
      </c>
      <c r="K2" s="16" t="inlineStr">
        <is>
          <t>Avery Hill — Room Attendant</t>
        </is>
      </c>
      <c r="L2" s="16" t="inlineStr">
        <is>
          <t>Completed</t>
        </is>
      </c>
      <c r="M2" s="16" t="inlineStr">
        <is>
          <t>Due In</t>
        </is>
      </c>
      <c r="N2" s="16" t="inlineStr">
        <is>
          <t>Pass</t>
        </is>
      </c>
      <c r="O2" s="16" t="inlineStr">
        <is>
          <t>Pass</t>
        </is>
      </c>
      <c r="P2" s="16" t="inlineStr">
        <is>
          <t>Pass</t>
        </is>
      </c>
      <c r="Q2" s="16" t="inlineStr">
        <is>
          <t>Pass</t>
        </is>
      </c>
      <c r="R2" s="16" t="inlineStr">
        <is>
          <t>Pass</t>
        </is>
      </c>
      <c r="S2" s="16" t="inlineStr">
        <is>
          <t>Pass</t>
        </is>
      </c>
      <c r="T2" s="16" t="inlineStr">
        <is>
          <t>Pass</t>
        </is>
      </c>
      <c r="U2" s="16" t="inlineStr">
        <is>
          <t>Pass</t>
        </is>
      </c>
      <c r="V2" s="16" t="inlineStr">
        <is>
          <t>Pass</t>
        </is>
      </c>
      <c r="W2" s="16" t="inlineStr">
        <is>
          <t>Pass</t>
        </is>
      </c>
      <c r="X2" s="16" t="inlineStr">
        <is>
          <t>Pass</t>
        </is>
      </c>
      <c r="Y2" s="16" t="inlineStr">
        <is>
          <t>Pass</t>
        </is>
      </c>
      <c r="Z2" s="16" t="inlineStr">
        <is>
          <t>Pass</t>
        </is>
      </c>
      <c r="AA2" s="16" t="inlineStr">
        <is>
          <t>Pass</t>
        </is>
      </c>
      <c r="AB2" s="16" t="inlineStr">
        <is>
          <t>Pass</t>
        </is>
      </c>
      <c r="AC2" s="16" t="inlineStr">
        <is>
          <t>Pass</t>
        </is>
      </c>
      <c r="AD2" s="16" t="inlineStr">
        <is>
          <t>Pass</t>
        </is>
      </c>
      <c r="AE2" s="16" t="inlineStr">
        <is>
          <t>Pass</t>
        </is>
      </c>
      <c r="AF2" s="16" t="inlineStr">
        <is>
          <t>Pass</t>
        </is>
      </c>
      <c r="AG2" s="16" t="inlineStr">
        <is>
          <t>Pass</t>
        </is>
      </c>
      <c r="AH2" s="16" t="inlineStr">
        <is>
          <t>Pass</t>
        </is>
      </c>
      <c r="AI2" s="16" t="inlineStr">
        <is>
          <t>Pass</t>
        </is>
      </c>
      <c r="AJ2" s="16" t="inlineStr">
        <is>
          <t>Pass</t>
        </is>
      </c>
      <c r="AK2" s="16" t="inlineStr">
        <is>
          <t>Pass</t>
        </is>
      </c>
      <c r="AL2" s="16" t="inlineStr">
        <is>
          <t>Pass</t>
        </is>
      </c>
      <c r="AM2" s="16" t="inlineStr">
        <is>
          <t>Pass</t>
        </is>
      </c>
      <c r="AN2" s="16" t="inlineStr">
        <is>
          <t>Pass</t>
        </is>
      </c>
      <c r="AO2" s="16" t="inlineStr">
        <is>
          <t>Pass</t>
        </is>
      </c>
      <c r="AP2" s="16" t="inlineStr">
        <is>
          <t>Pass</t>
        </is>
      </c>
      <c r="AQ2" s="16" t="inlineStr">
        <is>
          <t>Pass</t>
        </is>
      </c>
      <c r="AR2" s="16" t="inlineStr">
        <is>
          <t>Pass</t>
        </is>
      </c>
      <c r="AS2" s="16" t="inlineStr">
        <is>
          <t>Pass</t>
        </is>
      </c>
      <c r="AT2" s="16" t="inlineStr">
        <is>
          <t>Pass</t>
        </is>
      </c>
      <c r="AU2" s="16" t="inlineStr">
        <is>
          <t>Pass</t>
        </is>
      </c>
      <c r="AV2" s="16" t="inlineStr">
        <is>
          <t>No</t>
        </is>
      </c>
      <c r="AW2" s="16" t="inlineStr">
        <is>
          <t>Pass</t>
        </is>
      </c>
      <c r="AX2" s="16" t="inlineStr">
        <is>
          <t>Pass</t>
        </is>
      </c>
      <c r="AY2" s="16" t="inlineStr">
        <is>
          <t>Pass</t>
        </is>
      </c>
      <c r="AZ2" s="16" t="inlineStr">
        <is>
          <t>Pass</t>
        </is>
      </c>
      <c r="BA2" s="16" t="inlineStr">
        <is>
          <t>Pass</t>
        </is>
      </c>
      <c r="BB2" s="16" t="inlineStr">
        <is>
          <t>Pass</t>
        </is>
      </c>
      <c r="BC2" s="16" t="inlineStr">
        <is>
          <t>Pass</t>
        </is>
      </c>
      <c r="BD2" s="16" t="inlineStr">
        <is>
          <t>Pass</t>
        </is>
      </c>
      <c r="BE2" s="16" t="inlineStr">
        <is>
          <t>Pass</t>
        </is>
      </c>
      <c r="BF2" s="19">
        <f>IFERROR(IF($A2="","",COUNTIF($N2:$AU2,"Pass")+COUNTIF($N2:$AU2,"Fail")+COUNTIF($AW2:$BE2,"Pass")+COUNTIF($AW2:$BE2,"Fail")+COUNTIF($AV2,"No")+COUNTIF($AV2,"Yes")),"")</f>
        <v/>
      </c>
      <c r="BG2" s="19">
        <f>IFERROR(IF($A2="","",COUNTIF($N2:$AU2,"Pass")+COUNTIF($AW2:$BE2,"Pass")+COUNTIF($AV2,"No")),"")</f>
        <v/>
      </c>
      <c r="BH2" s="19">
        <f>IFERROR(IF($A2="","",COUNTIF($N2:$AU2,"Fail")+COUNTIF($AW2:$BE2,"Fail")+COUNTIF($AV2,"Yes")),"")</f>
        <v/>
      </c>
      <c r="BI2" s="19">
        <f>IFERROR(IF($A2="","",COUNTIF($N2:$BE2,"Not Checked")),"")</f>
        <v/>
      </c>
      <c r="BJ2" s="42">
        <f>IFERROR(IF($A2="","",$BG2/$BF2),"")</f>
        <v/>
      </c>
      <c r="BK2" s="16" t="inlineStr">
        <is>
          <t>No</t>
        </is>
      </c>
      <c r="BL2" s="19">
        <f>IFERROR(IF($A2="","",IF($L2&lt;&gt;"Completed","",IF($BK2="Yes","Fail",IF($BJ2&lt;'Setup'!$B$12,"Fail",IF($BJ2&lt;'Setup'!$B$11,"Conditional Pass","Pass"))))),"")</f>
        <v/>
      </c>
      <c r="BM2" s="16" t="inlineStr">
        <is>
          <t>Release for Sale</t>
        </is>
      </c>
      <c r="BN2" s="21" t="inlineStr"/>
      <c r="BO2" s="21" t="inlineStr"/>
      <c r="BP2" s="19">
        <f>IFERROR(IF($A2="","",COUNTIF('Action Items'!$B$2:$B$201,$A2)),"")</f>
        <v/>
      </c>
      <c r="BQ2" s="21" t="inlineStr">
        <is>
          <t>Visual and operational observations recorded under property procedures.</t>
        </is>
      </c>
      <c r="BR2" s="19">
        <f>IFERROR(IF($A2="","",IF(OR($BK2="Yes",$BL2="Fail",$BI2&gt;'Setup'!$B$13),"Yes","No")),"")</f>
        <v/>
      </c>
      <c r="BS2" s="16" t="inlineStr">
        <is>
          <t>Not Required</t>
        </is>
      </c>
      <c r="BT2" s="16" t="n"/>
      <c r="BU2" s="41" t="n"/>
      <c r="BV2" s="22">
        <f>IFERROR(IF(COUNTA($A2:$BT2)=0,"",IF($A2="","Missing inspection ID, ","")&amp;IF(COUNTIF($A$2:$A$201,$A2)&gt;1,"Duplicate inspection ID, ","")&amp;IF(AND($L2="Completed",$J2=""),"Completed inspection has no inspector, ","")&amp;IF(AND($L2="Completed",$BF2=0),"No applicable checklist items, ","")&amp;IF(AND($L2="Completed",$BM2=""),"Release decision missing, ","")&amp;IF(AND($BM2="Release for Sale",$BL2="Fail"),"Failed room marked for release, ","")&amp;IF(AND($BM2="Release for Sale",$BK2="Yes"),"Critical defect marked for release, ","")&amp;IF($B2&gt;TODAY(),"Future inspection date, ","")&amp;IF(AND($A2&lt;&gt;"",COUNTIF($A$2:$A$201,$A2)=1,OR($L2&lt;&gt;"Completed",AND($J2&lt;&gt;"",$BF2&gt;0,$BM2&lt;&gt;"")),$B2&lt;=TODAY()),"OK","")),"")</f>
        <v/>
      </c>
    </row>
    <row r="3" ht="32" customHeight="1">
      <c r="A3" s="16" t="inlineStr">
        <is>
          <t>RI-2026-0002</t>
        </is>
      </c>
      <c r="B3" s="41" t="n">
        <v>46027</v>
      </c>
      <c r="C3" s="18" t="n">
        <v>0.4305555555555556</v>
      </c>
      <c r="D3" s="16" t="inlineStr">
        <is>
          <t>Harbor Point Hotel</t>
        </is>
      </c>
      <c r="E3" s="16" t="inlineStr">
        <is>
          <t>Main Building</t>
        </is>
      </c>
      <c r="F3" s="16" t="inlineStr">
        <is>
          <t>2</t>
        </is>
      </c>
      <c r="G3" s="16" t="inlineStr">
        <is>
          <t>102</t>
        </is>
      </c>
      <c r="H3" s="16" t="inlineStr">
        <is>
          <t>Standard Two Queens</t>
        </is>
      </c>
      <c r="I3" s="16" t="inlineStr">
        <is>
          <t>Post-Clean</t>
        </is>
      </c>
      <c r="J3" s="16" t="inlineStr">
        <is>
          <t>Morgan Reed — Inspector</t>
        </is>
      </c>
      <c r="K3" s="16" t="inlineStr">
        <is>
          <t>Riley Carter — Room Attendant</t>
        </is>
      </c>
      <c r="L3" s="16" t="inlineStr">
        <is>
          <t>Completed</t>
        </is>
      </c>
      <c r="M3" s="16" t="inlineStr">
        <is>
          <t>Vacant Clean</t>
        </is>
      </c>
      <c r="N3" s="16" t="inlineStr">
        <is>
          <t>Pass</t>
        </is>
      </c>
      <c r="O3" s="16" t="inlineStr">
        <is>
          <t>Pass</t>
        </is>
      </c>
      <c r="P3" s="16" t="inlineStr">
        <is>
          <t>Pass</t>
        </is>
      </c>
      <c r="Q3" s="16" t="inlineStr">
        <is>
          <t>Fail</t>
        </is>
      </c>
      <c r="R3" s="16" t="inlineStr">
        <is>
          <t>Pass</t>
        </is>
      </c>
      <c r="S3" s="16" t="inlineStr">
        <is>
          <t>Pass</t>
        </is>
      </c>
      <c r="T3" s="16" t="inlineStr">
        <is>
          <t>Pass</t>
        </is>
      </c>
      <c r="U3" s="16" t="inlineStr">
        <is>
          <t>Pass</t>
        </is>
      </c>
      <c r="V3" s="16" t="inlineStr">
        <is>
          <t>Pass</t>
        </is>
      </c>
      <c r="W3" s="16" t="inlineStr">
        <is>
          <t>Pass</t>
        </is>
      </c>
      <c r="X3" s="16" t="inlineStr">
        <is>
          <t>Pass</t>
        </is>
      </c>
      <c r="Y3" s="16" t="inlineStr">
        <is>
          <t>Pass</t>
        </is>
      </c>
      <c r="Z3" s="16" t="inlineStr">
        <is>
          <t>Pass</t>
        </is>
      </c>
      <c r="AA3" s="16" t="inlineStr">
        <is>
          <t>Pass</t>
        </is>
      </c>
      <c r="AB3" s="16" t="inlineStr">
        <is>
          <t>Fail</t>
        </is>
      </c>
      <c r="AC3" s="16" t="inlineStr">
        <is>
          <t>Pass</t>
        </is>
      </c>
      <c r="AD3" s="16" t="inlineStr">
        <is>
          <t>Pass</t>
        </is>
      </c>
      <c r="AE3" s="16" t="inlineStr">
        <is>
          <t>Pass</t>
        </is>
      </c>
      <c r="AF3" s="16" t="inlineStr">
        <is>
          <t>Fail</t>
        </is>
      </c>
      <c r="AG3" s="16" t="inlineStr">
        <is>
          <t>Pass</t>
        </is>
      </c>
      <c r="AH3" s="16" t="inlineStr">
        <is>
          <t>Pass</t>
        </is>
      </c>
      <c r="AI3" s="16" t="inlineStr">
        <is>
          <t>Pass</t>
        </is>
      </c>
      <c r="AJ3" s="16" t="inlineStr">
        <is>
          <t>Pass</t>
        </is>
      </c>
      <c r="AK3" s="16" t="inlineStr">
        <is>
          <t>Pass</t>
        </is>
      </c>
      <c r="AL3" s="16" t="inlineStr">
        <is>
          <t>Pass</t>
        </is>
      </c>
      <c r="AM3" s="16" t="inlineStr">
        <is>
          <t>Pass</t>
        </is>
      </c>
      <c r="AN3" s="16" t="inlineStr">
        <is>
          <t>Pass</t>
        </is>
      </c>
      <c r="AO3" s="16" t="inlineStr">
        <is>
          <t>Pass</t>
        </is>
      </c>
      <c r="AP3" s="16" t="inlineStr">
        <is>
          <t>Pass</t>
        </is>
      </c>
      <c r="AQ3" s="16" t="inlineStr">
        <is>
          <t>Pass</t>
        </is>
      </c>
      <c r="AR3" s="16" t="inlineStr">
        <is>
          <t>Pass</t>
        </is>
      </c>
      <c r="AS3" s="16" t="inlineStr">
        <is>
          <t>Pass</t>
        </is>
      </c>
      <c r="AT3" s="16" t="inlineStr">
        <is>
          <t>Pass</t>
        </is>
      </c>
      <c r="AU3" s="16" t="inlineStr">
        <is>
          <t>Pass</t>
        </is>
      </c>
      <c r="AV3" s="16" t="inlineStr">
        <is>
          <t>No</t>
        </is>
      </c>
      <c r="AW3" s="16" t="inlineStr">
        <is>
          <t>Pass</t>
        </is>
      </c>
      <c r="AX3" s="16" t="inlineStr">
        <is>
          <t>Pass</t>
        </is>
      </c>
      <c r="AY3" s="16" t="inlineStr">
        <is>
          <t>Pass</t>
        </is>
      </c>
      <c r="AZ3" s="16" t="inlineStr">
        <is>
          <t>Pass</t>
        </is>
      </c>
      <c r="BA3" s="16" t="inlineStr">
        <is>
          <t>Pass</t>
        </is>
      </c>
      <c r="BB3" s="16" t="inlineStr">
        <is>
          <t>Pass</t>
        </is>
      </c>
      <c r="BC3" s="16" t="inlineStr">
        <is>
          <t>Pass</t>
        </is>
      </c>
      <c r="BD3" s="16" t="inlineStr">
        <is>
          <t>Pass</t>
        </is>
      </c>
      <c r="BE3" s="16" t="inlineStr">
        <is>
          <t>Pass</t>
        </is>
      </c>
      <c r="BF3" s="19">
        <f>IFERROR(IF($A3="","",COUNTIF($N3:$AU3,"Pass")+COUNTIF($N3:$AU3,"Fail")+COUNTIF($AW3:$BE3,"Pass")+COUNTIF($AW3:$BE3,"Fail")+COUNTIF($AV3,"No")+COUNTIF($AV3,"Yes")),"")</f>
        <v/>
      </c>
      <c r="BG3" s="19">
        <f>IFERROR(IF($A3="","",COUNTIF($N3:$AU3,"Pass")+COUNTIF($AW3:$BE3,"Pass")+COUNTIF($AV3,"No")),"")</f>
        <v/>
      </c>
      <c r="BH3" s="19">
        <f>IFERROR(IF($A3="","",COUNTIF($N3:$AU3,"Fail")+COUNTIF($AW3:$BE3,"Fail")+COUNTIF($AV3,"Yes")),"")</f>
        <v/>
      </c>
      <c r="BI3" s="19">
        <f>IFERROR(IF($A3="","",COUNTIF($N3:$BE3,"Not Checked")),"")</f>
        <v/>
      </c>
      <c r="BJ3" s="42">
        <f>IFERROR(IF($A3="","",$BG3/$BF3),"")</f>
        <v/>
      </c>
      <c r="BK3" s="16" t="inlineStr">
        <is>
          <t>No</t>
        </is>
      </c>
      <c r="BL3" s="19">
        <f>IFERROR(IF($A3="","",IF($L3&lt;&gt;"Completed","",IF($BK3="Yes","Fail",IF($BJ3&lt;'Setup'!$B$12,"Fail",IF($BJ3&lt;'Setup'!$B$11,"Conditional Pass","Pass"))))),"")</f>
        <v/>
      </c>
      <c r="BM3" s="16" t="inlineStr">
        <is>
          <t>Hold for Correction</t>
        </is>
      </c>
      <c r="BN3" s="21" t="inlineStr">
        <is>
          <t>Bathroom mirror streaked, amenities missing, and entry area needs touch-up.</t>
        </is>
      </c>
      <c r="BO3" s="21" t="inlineStr">
        <is>
          <t>Inspection_02.jpg</t>
        </is>
      </c>
      <c r="BP3" s="19">
        <f>IFERROR(IF($A3="","",COUNTIF('Action Items'!$B$2:$B$201,$A3)),"")</f>
        <v/>
      </c>
      <c r="BQ3" s="21" t="inlineStr">
        <is>
          <t>Visual and operational observations recorded under property procedures.</t>
        </is>
      </c>
      <c r="BR3" s="19">
        <f>IFERROR(IF($A3="","",IF(OR($BK3="Yes",$BL3="Fail",$BI3&gt;'Setup'!$B$13),"Yes","No")),"")</f>
        <v/>
      </c>
      <c r="BS3" s="16" t="inlineStr">
        <is>
          <t>Not Required</t>
        </is>
      </c>
      <c r="BT3" s="16" t="n"/>
      <c r="BU3" s="41" t="n"/>
      <c r="BV3" s="22">
        <f>IFERROR(IF(COUNTA($A3:$BT3)=0,"",IF($A3="","Missing inspection ID, ","")&amp;IF(COUNTIF($A$2:$A$201,$A3)&gt;1,"Duplicate inspection ID, ","")&amp;IF(AND($L3="Completed",$J3=""),"Completed inspection has no inspector, ","")&amp;IF(AND($L3="Completed",$BF3=0),"No applicable checklist items, ","")&amp;IF(AND($L3="Completed",$BM3=""),"Release decision missing, ","")&amp;IF(AND($BM3="Release for Sale",$BL3="Fail"),"Failed room marked for release, ","")&amp;IF(AND($BM3="Release for Sale",$BK3="Yes"),"Critical defect marked for release, ","")&amp;IF($B3&gt;TODAY(),"Future inspection date, ","")&amp;IF(AND($A3&lt;&gt;"",COUNTIF($A$2:$A$201,$A3)=1,OR($L3&lt;&gt;"Completed",AND($J3&lt;&gt;"",$BF3&gt;0,$BM3&lt;&gt;"")),$B3&lt;=TODAY()),"OK","")),"")</f>
        <v/>
      </c>
    </row>
    <row r="4" ht="32" customHeight="1">
      <c r="A4" s="16" t="inlineStr">
        <is>
          <t>RI-2026-0003</t>
        </is>
      </c>
      <c r="B4" s="41" t="n">
        <v>46028</v>
      </c>
      <c r="C4" s="18" t="n">
        <v>0.4756944444444444</v>
      </c>
      <c r="D4" s="16" t="inlineStr">
        <is>
          <t>Harbor Point Hotel</t>
        </is>
      </c>
      <c r="E4" s="16" t="inlineStr">
        <is>
          <t>Main Building</t>
        </is>
      </c>
      <c r="F4" s="16" t="inlineStr">
        <is>
          <t>3</t>
        </is>
      </c>
      <c r="G4" s="16" t="inlineStr">
        <is>
          <t>214</t>
        </is>
      </c>
      <c r="H4" s="16" t="inlineStr">
        <is>
          <t>Deluxe King</t>
        </is>
      </c>
      <c r="I4" s="16" t="inlineStr">
        <is>
          <t>Arrival Ready</t>
        </is>
      </c>
      <c r="J4" s="16" t="inlineStr">
        <is>
          <t>Casey Brooks — Inspector</t>
        </is>
      </c>
      <c r="K4" s="16" t="inlineStr">
        <is>
          <t>Avery Hill — Room Attendant</t>
        </is>
      </c>
      <c r="L4" s="16" t="inlineStr">
        <is>
          <t>Completed</t>
        </is>
      </c>
      <c r="M4" s="16" t="inlineStr">
        <is>
          <t>Due In</t>
        </is>
      </c>
      <c r="N4" s="16" t="inlineStr">
        <is>
          <t>Pass</t>
        </is>
      </c>
      <c r="O4" s="16" t="inlineStr">
        <is>
          <t>Pass</t>
        </is>
      </c>
      <c r="P4" s="16" t="inlineStr">
        <is>
          <t>Pass</t>
        </is>
      </c>
      <c r="Q4" s="16" t="inlineStr">
        <is>
          <t>Pass</t>
        </is>
      </c>
      <c r="R4" s="16" t="inlineStr">
        <is>
          <t>Pass</t>
        </is>
      </c>
      <c r="S4" s="16" t="inlineStr">
        <is>
          <t>Pass</t>
        </is>
      </c>
      <c r="T4" s="16" t="inlineStr">
        <is>
          <t>Pass</t>
        </is>
      </c>
      <c r="U4" s="16" t="inlineStr">
        <is>
          <t>Pass</t>
        </is>
      </c>
      <c r="V4" s="16" t="inlineStr">
        <is>
          <t>Pass</t>
        </is>
      </c>
      <c r="W4" s="16" t="inlineStr">
        <is>
          <t>Pass</t>
        </is>
      </c>
      <c r="X4" s="16" t="inlineStr">
        <is>
          <t>Pass</t>
        </is>
      </c>
      <c r="Y4" s="16" t="inlineStr">
        <is>
          <t>Pass</t>
        </is>
      </c>
      <c r="Z4" s="16" t="inlineStr">
        <is>
          <t>Pass</t>
        </is>
      </c>
      <c r="AA4" s="16" t="inlineStr">
        <is>
          <t>Pass</t>
        </is>
      </c>
      <c r="AB4" s="16" t="inlineStr">
        <is>
          <t>Pass</t>
        </is>
      </c>
      <c r="AC4" s="16" t="inlineStr">
        <is>
          <t>Pass</t>
        </is>
      </c>
      <c r="AD4" s="16" t="inlineStr">
        <is>
          <t>Pass</t>
        </is>
      </c>
      <c r="AE4" s="16" t="inlineStr">
        <is>
          <t>Pass</t>
        </is>
      </c>
      <c r="AF4" s="16" t="inlineStr">
        <is>
          <t>Pass</t>
        </is>
      </c>
      <c r="AG4" s="16" t="inlineStr">
        <is>
          <t>Pass</t>
        </is>
      </c>
      <c r="AH4" s="16" t="inlineStr">
        <is>
          <t>Pass</t>
        </is>
      </c>
      <c r="AI4" s="16" t="inlineStr">
        <is>
          <t>Pass</t>
        </is>
      </c>
      <c r="AJ4" s="16" t="inlineStr">
        <is>
          <t>Pass</t>
        </is>
      </c>
      <c r="AK4" s="16" t="inlineStr">
        <is>
          <t>Pass</t>
        </is>
      </c>
      <c r="AL4" s="16" t="inlineStr">
        <is>
          <t>Pass</t>
        </is>
      </c>
      <c r="AM4" s="16" t="inlineStr">
        <is>
          <t>Pass</t>
        </is>
      </c>
      <c r="AN4" s="16" t="inlineStr">
        <is>
          <t>Pass</t>
        </is>
      </c>
      <c r="AO4" s="16" t="inlineStr">
        <is>
          <t>Pass</t>
        </is>
      </c>
      <c r="AP4" s="16" t="inlineStr">
        <is>
          <t>Pass</t>
        </is>
      </c>
      <c r="AQ4" s="16" t="inlineStr">
        <is>
          <t>Pass</t>
        </is>
      </c>
      <c r="AR4" s="16" t="inlineStr">
        <is>
          <t>Fail</t>
        </is>
      </c>
      <c r="AS4" s="16" t="inlineStr">
        <is>
          <t>Pass</t>
        </is>
      </c>
      <c r="AT4" s="16" t="inlineStr">
        <is>
          <t>Pass</t>
        </is>
      </c>
      <c r="AU4" s="16" t="inlineStr">
        <is>
          <t>Pass</t>
        </is>
      </c>
      <c r="AV4" s="16" t="inlineStr">
        <is>
          <t>No</t>
        </is>
      </c>
      <c r="AW4" s="16" t="inlineStr">
        <is>
          <t>Pass</t>
        </is>
      </c>
      <c r="AX4" s="16" t="inlineStr">
        <is>
          <t>Pass</t>
        </is>
      </c>
      <c r="AY4" s="16" t="inlineStr">
        <is>
          <t>Pass</t>
        </is>
      </c>
      <c r="AZ4" s="16" t="inlineStr">
        <is>
          <t>Pass</t>
        </is>
      </c>
      <c r="BA4" s="16" t="inlineStr">
        <is>
          <t>Pass</t>
        </is>
      </c>
      <c r="BB4" s="16" t="inlineStr">
        <is>
          <t>Pass</t>
        </is>
      </c>
      <c r="BC4" s="16" t="inlineStr">
        <is>
          <t>Pass</t>
        </is>
      </c>
      <c r="BD4" s="16" t="inlineStr">
        <is>
          <t>Pass</t>
        </is>
      </c>
      <c r="BE4" s="16" t="inlineStr">
        <is>
          <t>Pass</t>
        </is>
      </c>
      <c r="BF4" s="19">
        <f>IFERROR(IF($A4="","",COUNTIF($N4:$AU4,"Pass")+COUNTIF($N4:$AU4,"Fail")+COUNTIF($AW4:$BE4,"Pass")+COUNTIF($AW4:$BE4,"Fail")+COUNTIF($AV4,"No")+COUNTIF($AV4,"Yes")),"")</f>
        <v/>
      </c>
      <c r="BG4" s="19">
        <f>IFERROR(IF($A4="","",COUNTIF($N4:$AU4,"Pass")+COUNTIF($AW4:$BE4,"Pass")+COUNTIF($AV4,"No")),"")</f>
        <v/>
      </c>
      <c r="BH4" s="19">
        <f>IFERROR(IF($A4="","",COUNTIF($N4:$AU4,"Fail")+COUNTIF($AW4:$BE4,"Fail")+COUNTIF($AV4,"Yes")),"")</f>
        <v/>
      </c>
      <c r="BI4" s="19">
        <f>IFERROR(IF($A4="","",COUNTIF($N4:$BE4,"Not Checked")),"")</f>
        <v/>
      </c>
      <c r="BJ4" s="42">
        <f>IFERROR(IF($A4="","",$BG4/$BF4),"")</f>
        <v/>
      </c>
      <c r="BK4" s="16" t="inlineStr">
        <is>
          <t>Yes</t>
        </is>
      </c>
      <c r="BL4" s="19">
        <f>IFERROR(IF($A4="","",IF($L4&lt;&gt;"Completed","",IF($BK4="Yes","Fail",IF($BJ4&lt;'Setup'!$B$12,"Fail",IF($BJ4&lt;'Setup'!$B$11,"Conditional Pass","Pass"))))),"")</f>
        <v/>
      </c>
      <c r="BM4" s="16" t="inlineStr">
        <is>
          <t>Hold for Correction</t>
        </is>
      </c>
      <c r="BN4" s="21" t="inlineStr">
        <is>
          <t>HVAC did not cool to property target.</t>
        </is>
      </c>
      <c r="BO4" s="21" t="inlineStr">
        <is>
          <t>Inspection_03.jpg</t>
        </is>
      </c>
      <c r="BP4" s="19">
        <f>IFERROR(IF($A4="","",COUNTIF('Action Items'!$B$2:$B$201,$A4)),"")</f>
        <v/>
      </c>
      <c r="BQ4" s="21" t="inlineStr">
        <is>
          <t>Visual and operational observations recorded under property procedures.</t>
        </is>
      </c>
      <c r="BR4" s="19">
        <f>IFERROR(IF($A4="","",IF(OR($BK4="Yes",$BL4="Fail",$BI4&gt;'Setup'!$B$13),"Yes","No")),"")</f>
        <v/>
      </c>
      <c r="BS4" s="16" t="inlineStr">
        <is>
          <t>Pending</t>
        </is>
      </c>
      <c r="BT4" s="16" t="n"/>
      <c r="BU4" s="41" t="n"/>
      <c r="BV4" s="22">
        <f>IFERROR(IF(COUNTA($A4:$BT4)=0,"",IF($A4="","Missing inspection ID, ","")&amp;IF(COUNTIF($A$2:$A$201,$A4)&gt;1,"Duplicate inspection ID, ","")&amp;IF(AND($L4="Completed",$J4=""),"Completed inspection has no inspector, ","")&amp;IF(AND($L4="Completed",$BF4=0),"No applicable checklist items, ","")&amp;IF(AND($L4="Completed",$BM4=""),"Release decision missing, ","")&amp;IF(AND($BM4="Release for Sale",$BL4="Fail"),"Failed room marked for release, ","")&amp;IF(AND($BM4="Release for Sale",$BK4="Yes"),"Critical defect marked for release, ","")&amp;IF($B4&gt;TODAY(),"Future inspection date, ","")&amp;IF(AND($A4&lt;&gt;"",COUNTIF($A$2:$A$201,$A4)=1,OR($L4&lt;&gt;"Completed",AND($J4&lt;&gt;"",$BF4&gt;0,$BM4&lt;&gt;"")),$B4&lt;=TODAY()),"OK","")),"")</f>
        <v/>
      </c>
    </row>
    <row r="5" ht="32" customHeight="1">
      <c r="A5" s="16" t="inlineStr">
        <is>
          <t>RI-2026-0004</t>
        </is>
      </c>
      <c r="B5" s="41" t="n">
        <v>46029</v>
      </c>
      <c r="C5" s="18" t="n">
        <v>0.5208333333333334</v>
      </c>
      <c r="D5" s="16" t="inlineStr">
        <is>
          <t>Harbor Point Hotel</t>
        </is>
      </c>
      <c r="E5" s="16" t="inlineStr">
        <is>
          <t>Main Building</t>
        </is>
      </c>
      <c r="F5" s="16" t="inlineStr">
        <is>
          <t>4</t>
        </is>
      </c>
      <c r="G5" s="16" t="inlineStr">
        <is>
          <t>305</t>
        </is>
      </c>
      <c r="H5" s="16" t="inlineStr">
        <is>
          <t>Junior Suite</t>
        </is>
      </c>
      <c r="I5" s="16" t="inlineStr">
        <is>
          <t>Quality Assurance</t>
        </is>
      </c>
      <c r="J5" s="16" t="inlineStr">
        <is>
          <t>Taylor Morgan — Housekeeping Supervisor</t>
        </is>
      </c>
      <c r="K5" s="16" t="inlineStr">
        <is>
          <t>Riley Carter — Room Attendant</t>
        </is>
      </c>
      <c r="L5" s="16" t="inlineStr">
        <is>
          <t>Completed</t>
        </is>
      </c>
      <c r="M5" s="16" t="inlineStr">
        <is>
          <t>Vacant Clean</t>
        </is>
      </c>
      <c r="N5" s="16" t="inlineStr">
        <is>
          <t>Pass</t>
        </is>
      </c>
      <c r="O5" s="16" t="inlineStr">
        <is>
          <t>Pass</t>
        </is>
      </c>
      <c r="P5" s="16" t="inlineStr">
        <is>
          <t>Pass</t>
        </is>
      </c>
      <c r="Q5" s="16" t="inlineStr">
        <is>
          <t>Pass</t>
        </is>
      </c>
      <c r="R5" s="16" t="inlineStr">
        <is>
          <t>Pass</t>
        </is>
      </c>
      <c r="S5" s="16" t="inlineStr">
        <is>
          <t>Pass</t>
        </is>
      </c>
      <c r="T5" s="16" t="inlineStr">
        <is>
          <t>Pass</t>
        </is>
      </c>
      <c r="U5" s="16" t="inlineStr">
        <is>
          <t>Pass</t>
        </is>
      </c>
      <c r="V5" s="16" t="inlineStr">
        <is>
          <t>Pass</t>
        </is>
      </c>
      <c r="W5" s="16" t="inlineStr">
        <is>
          <t>Pass</t>
        </is>
      </c>
      <c r="X5" s="16" t="inlineStr">
        <is>
          <t>Pass</t>
        </is>
      </c>
      <c r="Y5" s="16" t="inlineStr">
        <is>
          <t>Pass</t>
        </is>
      </c>
      <c r="Z5" s="16" t="inlineStr">
        <is>
          <t>Pass</t>
        </is>
      </c>
      <c r="AA5" s="16" t="inlineStr">
        <is>
          <t>Pass</t>
        </is>
      </c>
      <c r="AB5" s="16" t="inlineStr">
        <is>
          <t>Pass</t>
        </is>
      </c>
      <c r="AC5" s="16" t="inlineStr">
        <is>
          <t>Pass</t>
        </is>
      </c>
      <c r="AD5" s="16" t="inlineStr">
        <is>
          <t>Pass</t>
        </is>
      </c>
      <c r="AE5" s="16" t="inlineStr">
        <is>
          <t>Pass</t>
        </is>
      </c>
      <c r="AF5" s="16" t="inlineStr">
        <is>
          <t>Pass</t>
        </is>
      </c>
      <c r="AG5" s="16" t="inlineStr">
        <is>
          <t>Pass</t>
        </is>
      </c>
      <c r="AH5" s="16" t="inlineStr">
        <is>
          <t>Pass</t>
        </is>
      </c>
      <c r="AI5" s="16" t="inlineStr">
        <is>
          <t>Pass</t>
        </is>
      </c>
      <c r="AJ5" s="16" t="inlineStr">
        <is>
          <t>Pass</t>
        </is>
      </c>
      <c r="AK5" s="16" t="inlineStr">
        <is>
          <t>Pass</t>
        </is>
      </c>
      <c r="AL5" s="16" t="inlineStr">
        <is>
          <t>Pass</t>
        </is>
      </c>
      <c r="AM5" s="16" t="inlineStr">
        <is>
          <t>Pass</t>
        </is>
      </c>
      <c r="AN5" s="16" t="inlineStr">
        <is>
          <t>Pass</t>
        </is>
      </c>
      <c r="AO5" s="16" t="inlineStr">
        <is>
          <t>Pass</t>
        </is>
      </c>
      <c r="AP5" s="16" t="inlineStr">
        <is>
          <t>Pass</t>
        </is>
      </c>
      <c r="AQ5" s="16" t="inlineStr">
        <is>
          <t>Pass</t>
        </is>
      </c>
      <c r="AR5" s="16" t="inlineStr">
        <is>
          <t>Pass</t>
        </is>
      </c>
      <c r="AS5" s="16" t="inlineStr">
        <is>
          <t>Pass</t>
        </is>
      </c>
      <c r="AT5" s="16" t="inlineStr">
        <is>
          <t>Pass</t>
        </is>
      </c>
      <c r="AU5" s="16" t="inlineStr">
        <is>
          <t>Pass</t>
        </is>
      </c>
      <c r="AV5" s="16" t="inlineStr">
        <is>
          <t>No</t>
        </is>
      </c>
      <c r="AW5" s="16" t="inlineStr">
        <is>
          <t>Pass</t>
        </is>
      </c>
      <c r="AX5" s="16" t="inlineStr">
        <is>
          <t>Pass</t>
        </is>
      </c>
      <c r="AY5" s="16" t="inlineStr">
        <is>
          <t>Pass</t>
        </is>
      </c>
      <c r="AZ5" s="16" t="inlineStr">
        <is>
          <t>Pass</t>
        </is>
      </c>
      <c r="BA5" s="16" t="inlineStr">
        <is>
          <t>Pass</t>
        </is>
      </c>
      <c r="BB5" s="16" t="inlineStr">
        <is>
          <t>Pass</t>
        </is>
      </c>
      <c r="BC5" s="16" t="inlineStr">
        <is>
          <t>Pass</t>
        </is>
      </c>
      <c r="BD5" s="16" t="inlineStr">
        <is>
          <t>Pass</t>
        </is>
      </c>
      <c r="BE5" s="16" t="inlineStr">
        <is>
          <t>Pass</t>
        </is>
      </c>
      <c r="BF5" s="19">
        <f>IFERROR(IF($A5="","",COUNTIF($N5:$AU5,"Pass")+COUNTIF($N5:$AU5,"Fail")+COUNTIF($AW5:$BE5,"Pass")+COUNTIF($AW5:$BE5,"Fail")+COUNTIF($AV5,"No")+COUNTIF($AV5,"Yes")),"")</f>
        <v/>
      </c>
      <c r="BG5" s="19">
        <f>IFERROR(IF($A5="","",COUNTIF($N5:$AU5,"Pass")+COUNTIF($AW5:$BE5,"Pass")+COUNTIF($AV5,"No")),"")</f>
        <v/>
      </c>
      <c r="BH5" s="19">
        <f>IFERROR(IF($A5="","",COUNTIF($N5:$AU5,"Fail")+COUNTIF($AW5:$BE5,"Fail")+COUNTIF($AV5,"Yes")),"")</f>
        <v/>
      </c>
      <c r="BI5" s="19">
        <f>IFERROR(IF($A5="","",COUNTIF($N5:$BE5,"Not Checked")),"")</f>
        <v/>
      </c>
      <c r="BJ5" s="42">
        <f>IFERROR(IF($A5="","",$BG5/$BF5),"")</f>
        <v/>
      </c>
      <c r="BK5" s="16" t="inlineStr">
        <is>
          <t>No</t>
        </is>
      </c>
      <c r="BL5" s="19">
        <f>IFERROR(IF($A5="","",IF($L5&lt;&gt;"Completed","",IF($BK5="Yes","Fail",IF($BJ5&lt;'Setup'!$B$12,"Fail",IF($BJ5&lt;'Setup'!$B$11,"Conditional Pass","Pass"))))),"")</f>
        <v/>
      </c>
      <c r="BM5" s="16" t="inlineStr">
        <is>
          <t>Release for Sale</t>
        </is>
      </c>
      <c r="BN5" s="21" t="inlineStr"/>
      <c r="BO5" s="21" t="inlineStr"/>
      <c r="BP5" s="19">
        <f>IFERROR(IF($A5="","",COUNTIF('Action Items'!$B$2:$B$201,$A5)),"")</f>
        <v/>
      </c>
      <c r="BQ5" s="21" t="inlineStr">
        <is>
          <t>Visual and operational observations recorded under property procedures.</t>
        </is>
      </c>
      <c r="BR5" s="19">
        <f>IFERROR(IF($A5="","",IF(OR($BK5="Yes",$BL5="Fail",$BI5&gt;'Setup'!$B$13),"Yes","No")),"")</f>
        <v/>
      </c>
      <c r="BS5" s="16" t="inlineStr">
        <is>
          <t>Not Required</t>
        </is>
      </c>
      <c r="BT5" s="16" t="n"/>
      <c r="BU5" s="41" t="n"/>
      <c r="BV5" s="22">
        <f>IFERROR(IF(COUNTA($A5:$BT5)=0,"",IF($A5="","Missing inspection ID, ","")&amp;IF(COUNTIF($A$2:$A$201,$A5)&gt;1,"Duplicate inspection ID, ","")&amp;IF(AND($L5="Completed",$J5=""),"Completed inspection has no inspector, ","")&amp;IF(AND($L5="Completed",$BF5=0),"No applicable checklist items, ","")&amp;IF(AND($L5="Completed",$BM5=""),"Release decision missing, ","")&amp;IF(AND($BM5="Release for Sale",$BL5="Fail"),"Failed room marked for release, ","")&amp;IF(AND($BM5="Release for Sale",$BK5="Yes"),"Critical defect marked for release, ","")&amp;IF($B5&gt;TODAY(),"Future inspection date, ","")&amp;IF(AND($A5&lt;&gt;"",COUNTIF($A$2:$A$201,$A5)=1,OR($L5&lt;&gt;"Completed",AND($J5&lt;&gt;"",$BF5&gt;0,$BM5&lt;&gt;"")),$B5&lt;=TODAY()),"OK","")),"")</f>
        <v/>
      </c>
    </row>
    <row r="6" ht="32" customHeight="1">
      <c r="A6" s="16" t="inlineStr">
        <is>
          <t>RI-2026-0005</t>
        </is>
      </c>
      <c r="B6" s="41" t="n">
        <v>46030</v>
      </c>
      <c r="C6" s="18" t="n">
        <v>0.3993055555555556</v>
      </c>
      <c r="D6" s="16" t="inlineStr">
        <is>
          <t>Harbor Point Hotel</t>
        </is>
      </c>
      <c r="E6" s="16" t="inlineStr">
        <is>
          <t>Main Building</t>
        </is>
      </c>
      <c r="F6" s="16" t="inlineStr">
        <is>
          <t>5</t>
        </is>
      </c>
      <c r="G6" s="16" t="inlineStr">
        <is>
          <t>118</t>
        </is>
      </c>
      <c r="H6" s="16" t="inlineStr">
        <is>
          <t>Standard King</t>
        </is>
      </c>
      <c r="I6" s="16" t="inlineStr">
        <is>
          <t>Reinspection</t>
        </is>
      </c>
      <c r="J6" s="16" t="inlineStr">
        <is>
          <t>Morgan Reed — Inspector</t>
        </is>
      </c>
      <c r="K6" s="16" t="inlineStr">
        <is>
          <t>Avery Hill — Room Attendant</t>
        </is>
      </c>
      <c r="L6" s="16" t="inlineStr">
        <is>
          <t>Completed</t>
        </is>
      </c>
      <c r="M6" s="16" t="inlineStr">
        <is>
          <t>Vacant Clean</t>
        </is>
      </c>
      <c r="N6" s="16" t="inlineStr">
        <is>
          <t>Pass</t>
        </is>
      </c>
      <c r="O6" s="16" t="inlineStr">
        <is>
          <t>Pass</t>
        </is>
      </c>
      <c r="P6" s="16" t="inlineStr">
        <is>
          <t>Pass</t>
        </is>
      </c>
      <c r="Q6" s="16" t="inlineStr">
        <is>
          <t>Pass</t>
        </is>
      </c>
      <c r="R6" s="16" t="inlineStr">
        <is>
          <t>Pass</t>
        </is>
      </c>
      <c r="S6" s="16" t="inlineStr">
        <is>
          <t>Pass</t>
        </is>
      </c>
      <c r="T6" s="16" t="inlineStr">
        <is>
          <t>Pass</t>
        </is>
      </c>
      <c r="U6" s="16" t="inlineStr">
        <is>
          <t>Pass</t>
        </is>
      </c>
      <c r="V6" s="16" t="inlineStr">
        <is>
          <t>Pass</t>
        </is>
      </c>
      <c r="W6" s="16" t="inlineStr">
        <is>
          <t>Pass</t>
        </is>
      </c>
      <c r="X6" s="16" t="inlineStr">
        <is>
          <t>Pass</t>
        </is>
      </c>
      <c r="Y6" s="16" t="inlineStr">
        <is>
          <t>Pass</t>
        </is>
      </c>
      <c r="Z6" s="16" t="inlineStr">
        <is>
          <t>Pass</t>
        </is>
      </c>
      <c r="AA6" s="16" t="inlineStr">
        <is>
          <t>Pass</t>
        </is>
      </c>
      <c r="AB6" s="16" t="inlineStr">
        <is>
          <t>Pass</t>
        </is>
      </c>
      <c r="AC6" s="16" t="inlineStr">
        <is>
          <t>Pass</t>
        </is>
      </c>
      <c r="AD6" s="16" t="inlineStr">
        <is>
          <t>Pass</t>
        </is>
      </c>
      <c r="AE6" s="16" t="inlineStr">
        <is>
          <t>Pass</t>
        </is>
      </c>
      <c r="AF6" s="16" t="inlineStr">
        <is>
          <t>Pass</t>
        </is>
      </c>
      <c r="AG6" s="16" t="inlineStr">
        <is>
          <t>Pass</t>
        </is>
      </c>
      <c r="AH6" s="16" t="inlineStr">
        <is>
          <t>Pass</t>
        </is>
      </c>
      <c r="AI6" s="16" t="inlineStr">
        <is>
          <t>Pass</t>
        </is>
      </c>
      <c r="AJ6" s="16" t="inlineStr">
        <is>
          <t>Pass</t>
        </is>
      </c>
      <c r="AK6" s="16" t="inlineStr">
        <is>
          <t>Pass</t>
        </is>
      </c>
      <c r="AL6" s="16" t="inlineStr">
        <is>
          <t>Pass</t>
        </is>
      </c>
      <c r="AM6" s="16" t="inlineStr">
        <is>
          <t>Pass</t>
        </is>
      </c>
      <c r="AN6" s="16" t="inlineStr">
        <is>
          <t>Pass</t>
        </is>
      </c>
      <c r="AO6" s="16" t="inlineStr">
        <is>
          <t>Pass</t>
        </is>
      </c>
      <c r="AP6" s="16" t="inlineStr">
        <is>
          <t>Pass</t>
        </is>
      </c>
      <c r="AQ6" s="16" t="inlineStr">
        <is>
          <t>Pass</t>
        </is>
      </c>
      <c r="AR6" s="16" t="inlineStr">
        <is>
          <t>Pass</t>
        </is>
      </c>
      <c r="AS6" s="16" t="inlineStr">
        <is>
          <t>Pass</t>
        </is>
      </c>
      <c r="AT6" s="16" t="inlineStr">
        <is>
          <t>Pass</t>
        </is>
      </c>
      <c r="AU6" s="16" t="inlineStr">
        <is>
          <t>Pass</t>
        </is>
      </c>
      <c r="AV6" s="16" t="inlineStr">
        <is>
          <t>No</t>
        </is>
      </c>
      <c r="AW6" s="16" t="inlineStr">
        <is>
          <t>Pass</t>
        </is>
      </c>
      <c r="AX6" s="16" t="inlineStr">
        <is>
          <t>Pass</t>
        </is>
      </c>
      <c r="AY6" s="16" t="inlineStr">
        <is>
          <t>Pass</t>
        </is>
      </c>
      <c r="AZ6" s="16" t="inlineStr">
        <is>
          <t>Pass</t>
        </is>
      </c>
      <c r="BA6" s="16" t="inlineStr">
        <is>
          <t>Pass</t>
        </is>
      </c>
      <c r="BB6" s="16" t="inlineStr">
        <is>
          <t>Pass</t>
        </is>
      </c>
      <c r="BC6" s="16" t="inlineStr">
        <is>
          <t>Pass</t>
        </is>
      </c>
      <c r="BD6" s="16" t="inlineStr">
        <is>
          <t>Pass</t>
        </is>
      </c>
      <c r="BE6" s="16" t="inlineStr">
        <is>
          <t>Pass</t>
        </is>
      </c>
      <c r="BF6" s="19">
        <f>IFERROR(IF($A6="","",COUNTIF($N6:$AU6,"Pass")+COUNTIF($N6:$AU6,"Fail")+COUNTIF($AW6:$BE6,"Pass")+COUNTIF($AW6:$BE6,"Fail")+COUNTIF($AV6,"No")+COUNTIF($AV6,"Yes")),"")</f>
        <v/>
      </c>
      <c r="BG6" s="19">
        <f>IFERROR(IF($A6="","",COUNTIF($N6:$AU6,"Pass")+COUNTIF($AW6:$BE6,"Pass")+COUNTIF($AV6,"No")),"")</f>
        <v/>
      </c>
      <c r="BH6" s="19">
        <f>IFERROR(IF($A6="","",COUNTIF($N6:$AU6,"Fail")+COUNTIF($AW6:$BE6,"Fail")+COUNTIF($AV6,"Yes")),"")</f>
        <v/>
      </c>
      <c r="BI6" s="19">
        <f>IFERROR(IF($A6="","",COUNTIF($N6:$BE6,"Not Checked")),"")</f>
        <v/>
      </c>
      <c r="BJ6" s="42">
        <f>IFERROR(IF($A6="","",$BG6/$BF6),"")</f>
        <v/>
      </c>
      <c r="BK6" s="16" t="inlineStr">
        <is>
          <t>No</t>
        </is>
      </c>
      <c r="BL6" s="19">
        <f>IFERROR(IF($A6="","",IF($L6&lt;&gt;"Completed","",IF($BK6="Yes","Fail",IF($BJ6&lt;'Setup'!$B$12,"Fail",IF($BJ6&lt;'Setup'!$B$11,"Conditional Pass","Pass"))))),"")</f>
        <v/>
      </c>
      <c r="BM6" s="16" t="inlineStr">
        <is>
          <t>Release for Sale</t>
        </is>
      </c>
      <c r="BN6" s="21" t="inlineStr">
        <is>
          <t>Prior plumbing repair verified operational.</t>
        </is>
      </c>
      <c r="BO6" s="21" t="inlineStr">
        <is>
          <t>Inspection_05.jpg</t>
        </is>
      </c>
      <c r="BP6" s="19">
        <f>IFERROR(IF($A6="","",COUNTIF('Action Items'!$B$2:$B$201,$A6)),"")</f>
        <v/>
      </c>
      <c r="BQ6" s="21" t="inlineStr">
        <is>
          <t>Visual and operational observations recorded under property procedures.</t>
        </is>
      </c>
      <c r="BR6" s="19">
        <f>IFERROR(IF($A6="","",IF(OR($BK6="Yes",$BL6="Fail",$BI6&gt;'Setup'!$B$13),"Yes","No")),"")</f>
        <v/>
      </c>
      <c r="BS6" s="16" t="inlineStr">
        <is>
          <t>Not Required</t>
        </is>
      </c>
      <c r="BT6" s="16" t="n"/>
      <c r="BU6" s="41" t="n"/>
      <c r="BV6" s="22">
        <f>IFERROR(IF(COUNTA($A6:$BT6)=0,"",IF($A6="","Missing inspection ID, ","")&amp;IF(COUNTIF($A$2:$A$201,$A6)&gt;1,"Duplicate inspection ID, ","")&amp;IF(AND($L6="Completed",$J6=""),"Completed inspection has no inspector, ","")&amp;IF(AND($L6="Completed",$BF6=0),"No applicable checklist items, ","")&amp;IF(AND($L6="Completed",$BM6=""),"Release decision missing, ","")&amp;IF(AND($BM6="Release for Sale",$BL6="Fail"),"Failed room marked for release, ","")&amp;IF(AND($BM6="Release for Sale",$BK6="Yes"),"Critical defect marked for release, ","")&amp;IF($B6&gt;TODAY(),"Future inspection date, ","")&amp;IF(AND($A6&lt;&gt;"",COUNTIF($A$2:$A$201,$A6)=1,OR($L6&lt;&gt;"Completed",AND($J6&lt;&gt;"",$BF6&gt;0,$BM6&lt;&gt;"")),$B6&lt;=TODAY()),"OK","")),"")</f>
        <v/>
      </c>
    </row>
    <row r="7" ht="32" customHeight="1">
      <c r="A7" s="16" t="inlineStr">
        <is>
          <t>RI-2026-0006</t>
        </is>
      </c>
      <c r="B7" s="41" t="n">
        <v>46055</v>
      </c>
      <c r="C7" s="18" t="n">
        <v>0.4444444444444444</v>
      </c>
      <c r="D7" s="16" t="inlineStr">
        <is>
          <t>Harbor Point Hotel</t>
        </is>
      </c>
      <c r="E7" s="16" t="inlineStr">
        <is>
          <t>Main Building</t>
        </is>
      </c>
      <c r="F7" s="16" t="inlineStr">
        <is>
          <t>1</t>
        </is>
      </c>
      <c r="G7" s="16" t="inlineStr">
        <is>
          <t>220</t>
        </is>
      </c>
      <c r="H7" s="16" t="inlineStr">
        <is>
          <t>Accessible King</t>
        </is>
      </c>
      <c r="I7" s="16" t="inlineStr">
        <is>
          <t>Stayover</t>
        </is>
      </c>
      <c r="J7" s="16" t="inlineStr">
        <is>
          <t>Casey Brooks — Inspector</t>
        </is>
      </c>
      <c r="K7" s="16" t="inlineStr"/>
      <c r="L7" s="16" t="inlineStr">
        <is>
          <t>Completed</t>
        </is>
      </c>
      <c r="M7" s="16" t="inlineStr">
        <is>
          <t>Occupied</t>
        </is>
      </c>
      <c r="N7" s="16" t="inlineStr">
        <is>
          <t>Pass</t>
        </is>
      </c>
      <c r="O7" s="16" t="inlineStr">
        <is>
          <t>Pass</t>
        </is>
      </c>
      <c r="P7" s="16" t="inlineStr">
        <is>
          <t>Pass</t>
        </is>
      </c>
      <c r="Q7" s="16" t="inlineStr">
        <is>
          <t>Pass</t>
        </is>
      </c>
      <c r="R7" s="16" t="inlineStr">
        <is>
          <t>Pass</t>
        </is>
      </c>
      <c r="S7" s="16" t="inlineStr">
        <is>
          <t>Pass</t>
        </is>
      </c>
      <c r="T7" s="16" t="inlineStr">
        <is>
          <t>Pass</t>
        </is>
      </c>
      <c r="U7" s="16" t="inlineStr">
        <is>
          <t>Pass</t>
        </is>
      </c>
      <c r="V7" s="16" t="inlineStr">
        <is>
          <t>Pass</t>
        </is>
      </c>
      <c r="W7" s="16" t="inlineStr">
        <is>
          <t>Pass</t>
        </is>
      </c>
      <c r="X7" s="16" t="inlineStr">
        <is>
          <t>Pass</t>
        </is>
      </c>
      <c r="Y7" s="16" t="inlineStr">
        <is>
          <t>Pass</t>
        </is>
      </c>
      <c r="Z7" s="16" t="inlineStr">
        <is>
          <t>Pass</t>
        </is>
      </c>
      <c r="AA7" s="16" t="inlineStr">
        <is>
          <t>Pass</t>
        </is>
      </c>
      <c r="AB7" s="16" t="inlineStr">
        <is>
          <t>Pass</t>
        </is>
      </c>
      <c r="AC7" s="16" t="inlineStr">
        <is>
          <t>Pass</t>
        </is>
      </c>
      <c r="AD7" s="16" t="inlineStr">
        <is>
          <t>Pass</t>
        </is>
      </c>
      <c r="AE7" s="16" t="inlineStr">
        <is>
          <t>Pass</t>
        </is>
      </c>
      <c r="AF7" s="16" t="inlineStr">
        <is>
          <t>Pass</t>
        </is>
      </c>
      <c r="AG7" s="16" t="inlineStr">
        <is>
          <t>N/A</t>
        </is>
      </c>
      <c r="AH7" s="16" t="inlineStr">
        <is>
          <t>Pass</t>
        </is>
      </c>
      <c r="AI7" s="16" t="inlineStr">
        <is>
          <t>Pass</t>
        </is>
      </c>
      <c r="AJ7" s="16" t="inlineStr">
        <is>
          <t>Pass</t>
        </is>
      </c>
      <c r="AK7" s="16" t="inlineStr">
        <is>
          <t>Pass</t>
        </is>
      </c>
      <c r="AL7" s="16" t="inlineStr">
        <is>
          <t>Pass</t>
        </is>
      </c>
      <c r="AM7" s="16" t="inlineStr">
        <is>
          <t>Pass</t>
        </is>
      </c>
      <c r="AN7" s="16" t="inlineStr">
        <is>
          <t>Pass</t>
        </is>
      </c>
      <c r="AO7" s="16" t="inlineStr">
        <is>
          <t>Pass</t>
        </is>
      </c>
      <c r="AP7" s="16" t="inlineStr">
        <is>
          <t>Pass</t>
        </is>
      </c>
      <c r="AQ7" s="16" t="inlineStr">
        <is>
          <t>Pass</t>
        </is>
      </c>
      <c r="AR7" s="16" t="inlineStr">
        <is>
          <t>Pass</t>
        </is>
      </c>
      <c r="AS7" s="16" t="inlineStr">
        <is>
          <t>Pass</t>
        </is>
      </c>
      <c r="AT7" s="16" t="inlineStr">
        <is>
          <t>Pass</t>
        </is>
      </c>
      <c r="AU7" s="16" t="inlineStr">
        <is>
          <t>Pass</t>
        </is>
      </c>
      <c r="AV7" s="16" t="inlineStr">
        <is>
          <t>No</t>
        </is>
      </c>
      <c r="AW7" s="16" t="inlineStr">
        <is>
          <t>Pass</t>
        </is>
      </c>
      <c r="AX7" s="16" t="inlineStr">
        <is>
          <t>N/A</t>
        </is>
      </c>
      <c r="AY7" s="16" t="inlineStr">
        <is>
          <t>Pass</t>
        </is>
      </c>
      <c r="AZ7" s="16" t="inlineStr">
        <is>
          <t>N/A</t>
        </is>
      </c>
      <c r="BA7" s="16" t="inlineStr">
        <is>
          <t>N/A</t>
        </is>
      </c>
      <c r="BB7" s="16" t="inlineStr">
        <is>
          <t>Pass</t>
        </is>
      </c>
      <c r="BC7" s="16" t="inlineStr">
        <is>
          <t>Pass</t>
        </is>
      </c>
      <c r="BD7" s="16" t="inlineStr">
        <is>
          <t>N/A</t>
        </is>
      </c>
      <c r="BE7" s="16" t="inlineStr">
        <is>
          <t>Pass</t>
        </is>
      </c>
      <c r="BF7" s="19">
        <f>IFERROR(IF($A7="","",COUNTIF($N7:$AU7,"Pass")+COUNTIF($N7:$AU7,"Fail")+COUNTIF($AW7:$BE7,"Pass")+COUNTIF($AW7:$BE7,"Fail")+COUNTIF($AV7,"No")+COUNTIF($AV7,"Yes")),"")</f>
        <v/>
      </c>
      <c r="BG7" s="19">
        <f>IFERROR(IF($A7="","",COUNTIF($N7:$AU7,"Pass")+COUNTIF($AW7:$BE7,"Pass")+COUNTIF($AV7,"No")),"")</f>
        <v/>
      </c>
      <c r="BH7" s="19">
        <f>IFERROR(IF($A7="","",COUNTIF($N7:$AU7,"Fail")+COUNTIF($AW7:$BE7,"Fail")+COUNTIF($AV7,"Yes")),"")</f>
        <v/>
      </c>
      <c r="BI7" s="19">
        <f>IFERROR(IF($A7="","",COUNTIF($N7:$BE7,"Not Checked")),"")</f>
        <v/>
      </c>
      <c r="BJ7" s="42">
        <f>IFERROR(IF($A7="","",$BG7/$BF7),"")</f>
        <v/>
      </c>
      <c r="BK7" s="16" t="inlineStr">
        <is>
          <t>No</t>
        </is>
      </c>
      <c r="BL7" s="19">
        <f>IFERROR(IF($A7="","",IF($L7&lt;&gt;"Completed","",IF($BK7="Yes","Fail",IF($BJ7&lt;'Setup'!$B$12,"Fail",IF($BJ7&lt;'Setup'!$B$11,"Conditional Pass","Pass"))))),"")</f>
        <v/>
      </c>
      <c r="BM7" s="16" t="inlineStr">
        <is>
          <t>Not Applicable</t>
        </is>
      </c>
      <c r="BN7" s="21" t="inlineStr"/>
      <c r="BO7" s="21" t="inlineStr"/>
      <c r="BP7" s="19">
        <f>IFERROR(IF($A7="","",COUNTIF('Action Items'!$B$2:$B$201,$A7)),"")</f>
        <v/>
      </c>
      <c r="BQ7" s="21" t="inlineStr">
        <is>
          <t>Visual and operational observations recorded under property procedures.</t>
        </is>
      </c>
      <c r="BR7" s="19">
        <f>IFERROR(IF($A7="","",IF(OR($BK7="Yes",$BL7="Fail",$BI7&gt;'Setup'!$B$13),"Yes","No")),"")</f>
        <v/>
      </c>
      <c r="BS7" s="16" t="inlineStr">
        <is>
          <t>Not Required</t>
        </is>
      </c>
      <c r="BT7" s="16" t="n"/>
      <c r="BU7" s="41" t="n"/>
      <c r="BV7" s="22">
        <f>IFERROR(IF(COUNTA($A7:$BT7)=0,"",IF($A7="","Missing inspection ID, ","")&amp;IF(COUNTIF($A$2:$A$201,$A7)&gt;1,"Duplicate inspection ID, ","")&amp;IF(AND($L7="Completed",$J7=""),"Completed inspection has no inspector, ","")&amp;IF(AND($L7="Completed",$BF7=0),"No applicable checklist items, ","")&amp;IF(AND($L7="Completed",$BM7=""),"Release decision missing, ","")&amp;IF(AND($BM7="Release for Sale",$BL7="Fail"),"Failed room marked for release, ","")&amp;IF(AND($BM7="Release for Sale",$BK7="Yes"),"Critical defect marked for release, ","")&amp;IF($B7&gt;TODAY(),"Future inspection date, ","")&amp;IF(AND($A7&lt;&gt;"",COUNTIF($A$2:$A$201,$A7)=1,OR($L7&lt;&gt;"Completed",AND($J7&lt;&gt;"",$BF7&gt;0,$BM7&lt;&gt;"")),$B7&lt;=TODAY()),"OK","")),"")</f>
        <v/>
      </c>
    </row>
    <row r="8" ht="32" customHeight="1">
      <c r="A8" s="16" t="inlineStr">
        <is>
          <t>RI-2026-0007</t>
        </is>
      </c>
      <c r="B8" s="41" t="n">
        <v>46063</v>
      </c>
      <c r="C8" s="18" t="n">
        <v>0.4895833333333333</v>
      </c>
      <c r="D8" s="16" t="inlineStr">
        <is>
          <t>Harbor Point Hotel</t>
        </is>
      </c>
      <c r="E8" s="16" t="inlineStr">
        <is>
          <t>Main Building</t>
        </is>
      </c>
      <c r="F8" s="16" t="inlineStr">
        <is>
          <t>2</t>
        </is>
      </c>
      <c r="G8" s="16" t="inlineStr">
        <is>
          <t>407</t>
        </is>
      </c>
      <c r="H8" s="16" t="inlineStr">
        <is>
          <t>Standard Two Queens</t>
        </is>
      </c>
      <c r="I8" s="16" t="inlineStr">
        <is>
          <t>Preventive</t>
        </is>
      </c>
      <c r="J8" s="16" t="inlineStr">
        <is>
          <t>Morgan Reed — Inspector</t>
        </is>
      </c>
      <c r="K8" s="16" t="inlineStr"/>
      <c r="L8" s="16" t="inlineStr">
        <is>
          <t>Completed</t>
        </is>
      </c>
      <c r="M8" s="16" t="inlineStr">
        <is>
          <t>Vacant Clean</t>
        </is>
      </c>
      <c r="N8" s="16" t="inlineStr">
        <is>
          <t>Pass</t>
        </is>
      </c>
      <c r="O8" s="16" t="inlineStr">
        <is>
          <t>Pass</t>
        </is>
      </c>
      <c r="P8" s="16" t="inlineStr">
        <is>
          <t>Pass</t>
        </is>
      </c>
      <c r="Q8" s="16" t="inlineStr">
        <is>
          <t>Pass</t>
        </is>
      </c>
      <c r="R8" s="16" t="inlineStr">
        <is>
          <t>Pass</t>
        </is>
      </c>
      <c r="S8" s="16" t="inlineStr">
        <is>
          <t>Pass</t>
        </is>
      </c>
      <c r="T8" s="16" t="inlineStr">
        <is>
          <t>Pass</t>
        </is>
      </c>
      <c r="U8" s="16" t="inlineStr">
        <is>
          <t>Pass</t>
        </is>
      </c>
      <c r="V8" s="16" t="inlineStr">
        <is>
          <t>Pass</t>
        </is>
      </c>
      <c r="W8" s="16" t="inlineStr">
        <is>
          <t>Pass</t>
        </is>
      </c>
      <c r="X8" s="16" t="inlineStr">
        <is>
          <t>Pass</t>
        </is>
      </c>
      <c r="Y8" s="16" t="inlineStr">
        <is>
          <t>Pass</t>
        </is>
      </c>
      <c r="Z8" s="16" t="inlineStr">
        <is>
          <t>Pass</t>
        </is>
      </c>
      <c r="AA8" s="16" t="inlineStr">
        <is>
          <t>Pass</t>
        </is>
      </c>
      <c r="AB8" s="16" t="inlineStr">
        <is>
          <t>Pass</t>
        </is>
      </c>
      <c r="AC8" s="16" t="inlineStr">
        <is>
          <t>Pass</t>
        </is>
      </c>
      <c r="AD8" s="16" t="inlineStr">
        <is>
          <t>Pass</t>
        </is>
      </c>
      <c r="AE8" s="16" t="inlineStr">
        <is>
          <t>Pass</t>
        </is>
      </c>
      <c r="AF8" s="16" t="inlineStr">
        <is>
          <t>Pass</t>
        </is>
      </c>
      <c r="AG8" s="16" t="inlineStr">
        <is>
          <t>Pass</t>
        </is>
      </c>
      <c r="AH8" s="16" t="inlineStr">
        <is>
          <t>Pass</t>
        </is>
      </c>
      <c r="AI8" s="16" t="inlineStr">
        <is>
          <t>Pass</t>
        </is>
      </c>
      <c r="AJ8" s="16" t="inlineStr">
        <is>
          <t>Fail</t>
        </is>
      </c>
      <c r="AK8" s="16" t="inlineStr">
        <is>
          <t>Pass</t>
        </is>
      </c>
      <c r="AL8" s="16" t="inlineStr">
        <is>
          <t>Pass</t>
        </is>
      </c>
      <c r="AM8" s="16" t="inlineStr">
        <is>
          <t>Fail</t>
        </is>
      </c>
      <c r="AN8" s="16" t="inlineStr">
        <is>
          <t>Pass</t>
        </is>
      </c>
      <c r="AO8" s="16" t="inlineStr">
        <is>
          <t>Pass</t>
        </is>
      </c>
      <c r="AP8" s="16" t="inlineStr">
        <is>
          <t>Fail</t>
        </is>
      </c>
      <c r="AQ8" s="16" t="inlineStr">
        <is>
          <t>Pass</t>
        </is>
      </c>
      <c r="AR8" s="16" t="inlineStr">
        <is>
          <t>Pass</t>
        </is>
      </c>
      <c r="AS8" s="16" t="inlineStr">
        <is>
          <t>Pass</t>
        </is>
      </c>
      <c r="AT8" s="16" t="inlineStr">
        <is>
          <t>Pass</t>
        </is>
      </c>
      <c r="AU8" s="16" t="inlineStr">
        <is>
          <t>Pass</t>
        </is>
      </c>
      <c r="AV8" s="16" t="inlineStr">
        <is>
          <t>No</t>
        </is>
      </c>
      <c r="AW8" s="16" t="inlineStr">
        <is>
          <t>Pass</t>
        </is>
      </c>
      <c r="AX8" s="16" t="inlineStr">
        <is>
          <t>Pass</t>
        </is>
      </c>
      <c r="AY8" s="16" t="inlineStr">
        <is>
          <t>Pass</t>
        </is>
      </c>
      <c r="AZ8" s="16" t="inlineStr">
        <is>
          <t>Pass</t>
        </is>
      </c>
      <c r="BA8" s="16" t="inlineStr">
        <is>
          <t>Pass</t>
        </is>
      </c>
      <c r="BB8" s="16" t="inlineStr">
        <is>
          <t>Pass</t>
        </is>
      </c>
      <c r="BC8" s="16" t="inlineStr">
        <is>
          <t>Pass</t>
        </is>
      </c>
      <c r="BD8" s="16" t="inlineStr">
        <is>
          <t>Pass</t>
        </is>
      </c>
      <c r="BE8" s="16" t="inlineStr">
        <is>
          <t>Pass</t>
        </is>
      </c>
      <c r="BF8" s="19">
        <f>IFERROR(IF($A8="","",COUNTIF($N8:$AU8,"Pass")+COUNTIF($N8:$AU8,"Fail")+COUNTIF($AW8:$BE8,"Pass")+COUNTIF($AW8:$BE8,"Fail")+COUNTIF($AV8,"No")+COUNTIF($AV8,"Yes")),"")</f>
        <v/>
      </c>
      <c r="BG8" s="19">
        <f>IFERROR(IF($A8="","",COUNTIF($N8:$AU8,"Pass")+COUNTIF($AW8:$BE8,"Pass")+COUNTIF($AV8,"No")),"")</f>
        <v/>
      </c>
      <c r="BH8" s="19">
        <f>IFERROR(IF($A8="","",COUNTIF($N8:$AU8,"Fail")+COUNTIF($AW8:$BE8,"Fail")+COUNTIF($AV8,"Yes")),"")</f>
        <v/>
      </c>
      <c r="BI8" s="19">
        <f>IFERROR(IF($A8="","",COUNTIF($N8:$BE8,"Not Checked")),"")</f>
        <v/>
      </c>
      <c r="BJ8" s="42">
        <f>IFERROR(IF($A8="","",$BG8/$BF8),"")</f>
        <v/>
      </c>
      <c r="BK8" s="16" t="inlineStr">
        <is>
          <t>No</t>
        </is>
      </c>
      <c r="BL8" s="19">
        <f>IFERROR(IF($A8="","",IF($L8&lt;&gt;"Completed","",IF($BK8="Yes","Fail",IF($BJ8&lt;'Setup'!$B$12,"Fail",IF($BJ8&lt;'Setup'!$B$11,"Conditional Pass","Pass"))))),"")</f>
        <v/>
      </c>
      <c r="BM8" s="16" t="inlineStr">
        <is>
          <t>Hold for Correction</t>
        </is>
      </c>
      <c r="BN8" s="21" t="inlineStr">
        <is>
          <t>Television remote missing, charging port failed, and shade damaged.</t>
        </is>
      </c>
      <c r="BO8" s="21" t="inlineStr">
        <is>
          <t>Inspection_07.jpg</t>
        </is>
      </c>
      <c r="BP8" s="19">
        <f>IFERROR(IF($A8="","",COUNTIF('Action Items'!$B$2:$B$201,$A8)),"")</f>
        <v/>
      </c>
      <c r="BQ8" s="21" t="inlineStr">
        <is>
          <t>Visual and operational observations recorded under property procedures.</t>
        </is>
      </c>
      <c r="BR8" s="19">
        <f>IFERROR(IF($A8="","",IF(OR($BK8="Yes",$BL8="Fail",$BI8&gt;'Setup'!$B$13),"Yes","No")),"")</f>
        <v/>
      </c>
      <c r="BS8" s="16" t="inlineStr">
        <is>
          <t>Not Required</t>
        </is>
      </c>
      <c r="BT8" s="16" t="n"/>
      <c r="BU8" s="41" t="n"/>
      <c r="BV8" s="22">
        <f>IFERROR(IF(COUNTA($A8:$BT8)=0,"",IF($A8="","Missing inspection ID, ","")&amp;IF(COUNTIF($A$2:$A$201,$A8)&gt;1,"Duplicate inspection ID, ","")&amp;IF(AND($L8="Completed",$J8=""),"Completed inspection has no inspector, ","")&amp;IF(AND($L8="Completed",$BF8=0),"No applicable checklist items, ","")&amp;IF(AND($L8="Completed",$BM8=""),"Release decision missing, ","")&amp;IF(AND($BM8="Release for Sale",$BL8="Fail"),"Failed room marked for release, ","")&amp;IF(AND($BM8="Release for Sale",$BK8="Yes"),"Critical defect marked for release, ","")&amp;IF($B8&gt;TODAY(),"Future inspection date, ","")&amp;IF(AND($A8&lt;&gt;"",COUNTIF($A$2:$A$201,$A8)=1,OR($L8&lt;&gt;"Completed",AND($J8&lt;&gt;"",$BF8&gt;0,$BM8&lt;&gt;"")),$B8&lt;=TODAY()),"OK","")),"")</f>
        <v/>
      </c>
    </row>
    <row r="9" ht="32" customHeight="1">
      <c r="A9" s="16" t="inlineStr">
        <is>
          <t>RI-2026-0008</t>
        </is>
      </c>
      <c r="B9" s="41" t="n">
        <v>46068</v>
      </c>
      <c r="C9" s="18" t="n">
        <v>0.5347222222222222</v>
      </c>
      <c r="D9" s="16" t="inlineStr">
        <is>
          <t>Harbor Point Hotel</t>
        </is>
      </c>
      <c r="E9" s="16" t="inlineStr">
        <is>
          <t>East Wing</t>
        </is>
      </c>
      <c r="F9" s="16" t="inlineStr">
        <is>
          <t>3</t>
        </is>
      </c>
      <c r="G9" s="16" t="inlineStr">
        <is>
          <t>112</t>
        </is>
      </c>
      <c r="H9" s="16" t="inlineStr">
        <is>
          <t>Deluxe King</t>
        </is>
      </c>
      <c r="I9" s="16" t="inlineStr">
        <is>
          <t>Post-Clean</t>
        </is>
      </c>
      <c r="J9" s="16" t="inlineStr">
        <is>
          <t>Taylor Morgan — Housekeeping Supervisor</t>
        </is>
      </c>
      <c r="K9" s="16" t="inlineStr">
        <is>
          <t>Riley Carter — Room Attendant</t>
        </is>
      </c>
      <c r="L9" s="16" t="inlineStr">
        <is>
          <t>Completed</t>
        </is>
      </c>
      <c r="M9" s="16" t="inlineStr">
        <is>
          <t>Vacant Clean</t>
        </is>
      </c>
      <c r="N9" s="16" t="inlineStr">
        <is>
          <t>Pass</t>
        </is>
      </c>
      <c r="O9" s="16" t="inlineStr">
        <is>
          <t>Pass</t>
        </is>
      </c>
      <c r="P9" s="16" t="inlineStr">
        <is>
          <t>Pass</t>
        </is>
      </c>
      <c r="Q9" s="16" t="inlineStr">
        <is>
          <t>Pass</t>
        </is>
      </c>
      <c r="R9" s="16" t="inlineStr">
        <is>
          <t>Pass</t>
        </is>
      </c>
      <c r="S9" s="16" t="inlineStr">
        <is>
          <t>Pass</t>
        </is>
      </c>
      <c r="T9" s="16" t="inlineStr">
        <is>
          <t>Pass</t>
        </is>
      </c>
      <c r="U9" s="16" t="inlineStr">
        <is>
          <t>Fail</t>
        </is>
      </c>
      <c r="V9" s="16" t="inlineStr">
        <is>
          <t>Pass</t>
        </is>
      </c>
      <c r="W9" s="16" t="inlineStr">
        <is>
          <t>Fail</t>
        </is>
      </c>
      <c r="X9" s="16" t="inlineStr">
        <is>
          <t>Pass</t>
        </is>
      </c>
      <c r="Y9" s="16" t="inlineStr">
        <is>
          <t>Pass</t>
        </is>
      </c>
      <c r="Z9" s="16" t="inlineStr">
        <is>
          <t>Pass</t>
        </is>
      </c>
      <c r="AA9" s="16" t="inlineStr">
        <is>
          <t>Fail</t>
        </is>
      </c>
      <c r="AB9" s="16" t="inlineStr">
        <is>
          <t>Pass</t>
        </is>
      </c>
      <c r="AC9" s="16" t="inlineStr">
        <is>
          <t>Pass</t>
        </is>
      </c>
      <c r="AD9" s="16" t="inlineStr">
        <is>
          <t>Fail</t>
        </is>
      </c>
      <c r="AE9" s="16" t="inlineStr">
        <is>
          <t>Fail</t>
        </is>
      </c>
      <c r="AF9" s="16" t="inlineStr">
        <is>
          <t>Fail</t>
        </is>
      </c>
      <c r="AG9" s="16" t="inlineStr">
        <is>
          <t>Pass</t>
        </is>
      </c>
      <c r="AH9" s="16" t="inlineStr">
        <is>
          <t>Pass</t>
        </is>
      </c>
      <c r="AI9" s="16" t="inlineStr">
        <is>
          <t>Pass</t>
        </is>
      </c>
      <c r="AJ9" s="16" t="inlineStr">
        <is>
          <t>Pass</t>
        </is>
      </c>
      <c r="AK9" s="16" t="inlineStr">
        <is>
          <t>Pass</t>
        </is>
      </c>
      <c r="AL9" s="16" t="inlineStr">
        <is>
          <t>Pass</t>
        </is>
      </c>
      <c r="AM9" s="16" t="inlineStr">
        <is>
          <t>Pass</t>
        </is>
      </c>
      <c r="AN9" s="16" t="inlineStr">
        <is>
          <t>Pass</t>
        </is>
      </c>
      <c r="AO9" s="16" t="inlineStr">
        <is>
          <t>Pass</t>
        </is>
      </c>
      <c r="AP9" s="16" t="inlineStr">
        <is>
          <t>Pass</t>
        </is>
      </c>
      <c r="AQ9" s="16" t="inlineStr">
        <is>
          <t>Pass</t>
        </is>
      </c>
      <c r="AR9" s="16" t="inlineStr">
        <is>
          <t>Pass</t>
        </is>
      </c>
      <c r="AS9" s="16" t="inlineStr">
        <is>
          <t>Pass</t>
        </is>
      </c>
      <c r="AT9" s="16" t="inlineStr">
        <is>
          <t>Pass</t>
        </is>
      </c>
      <c r="AU9" s="16" t="inlineStr">
        <is>
          <t>Pass</t>
        </is>
      </c>
      <c r="AV9" s="16" t="inlineStr">
        <is>
          <t>No</t>
        </is>
      </c>
      <c r="AW9" s="16" t="inlineStr">
        <is>
          <t>Pass</t>
        </is>
      </c>
      <c r="AX9" s="16" t="inlineStr">
        <is>
          <t>Pass</t>
        </is>
      </c>
      <c r="AY9" s="16" t="inlineStr">
        <is>
          <t>Pass</t>
        </is>
      </c>
      <c r="AZ9" s="16" t="inlineStr">
        <is>
          <t>Pass</t>
        </is>
      </c>
      <c r="BA9" s="16" t="inlineStr">
        <is>
          <t>Pass</t>
        </is>
      </c>
      <c r="BB9" s="16" t="inlineStr">
        <is>
          <t>Pass</t>
        </is>
      </c>
      <c r="BC9" s="16" t="inlineStr">
        <is>
          <t>Pass</t>
        </is>
      </c>
      <c r="BD9" s="16" t="inlineStr">
        <is>
          <t>Pass</t>
        </is>
      </c>
      <c r="BE9" s="16" t="inlineStr">
        <is>
          <t>Fail</t>
        </is>
      </c>
      <c r="BF9" s="19">
        <f>IFERROR(IF($A9="","",COUNTIF($N9:$AU9,"Pass")+COUNTIF($N9:$AU9,"Fail")+COUNTIF($AW9:$BE9,"Pass")+COUNTIF($AW9:$BE9,"Fail")+COUNTIF($AV9,"No")+COUNTIF($AV9,"Yes")),"")</f>
        <v/>
      </c>
      <c r="BG9" s="19">
        <f>IFERROR(IF($A9="","",COUNTIF($N9:$AU9,"Pass")+COUNTIF($AW9:$BE9,"Pass")+COUNTIF($AV9,"No")),"")</f>
        <v/>
      </c>
      <c r="BH9" s="19">
        <f>IFERROR(IF($A9="","",COUNTIF($N9:$AU9,"Fail")+COUNTIF($AW9:$BE9,"Fail")+COUNTIF($AV9,"Yes")),"")</f>
        <v/>
      </c>
      <c r="BI9" s="19">
        <f>IFERROR(IF($A9="","",COUNTIF($N9:$BE9,"Not Checked")),"")</f>
        <v/>
      </c>
      <c r="BJ9" s="42">
        <f>IFERROR(IF($A9="","",$BG9/$BF9),"")</f>
        <v/>
      </c>
      <c r="BK9" s="16" t="inlineStr">
        <is>
          <t>Yes</t>
        </is>
      </c>
      <c r="BL9" s="19">
        <f>IFERROR(IF($A9="","",IF($L9&lt;&gt;"Completed","",IF($BK9="Yes","Fail",IF($BJ9&lt;'Setup'!$B$12,"Fail",IF($BJ9&lt;'Setup'!$B$11,"Conditional Pass","Pass"))))),"")</f>
        <v/>
      </c>
      <c r="BM9" s="16" t="inlineStr">
        <is>
          <t>Hold for Correction</t>
        </is>
      </c>
      <c r="BN9" s="21" t="inlineStr">
        <is>
          <t>Bed linens and odor require correction, with multiple presentation defects.</t>
        </is>
      </c>
      <c r="BO9" s="21" t="inlineStr">
        <is>
          <t>Inspection_08.jpg</t>
        </is>
      </c>
      <c r="BP9" s="19">
        <f>IFERROR(IF($A9="","",COUNTIF('Action Items'!$B$2:$B$201,$A9)),"")</f>
        <v/>
      </c>
      <c r="BQ9" s="21" t="inlineStr">
        <is>
          <t>Visual and operational observations recorded under property procedures.</t>
        </is>
      </c>
      <c r="BR9" s="19">
        <f>IFERROR(IF($A9="","",IF(OR($BK9="Yes",$BL9="Fail",$BI9&gt;'Setup'!$B$13),"Yes","No")),"")</f>
        <v/>
      </c>
      <c r="BS9" s="16" t="inlineStr">
        <is>
          <t>Pending</t>
        </is>
      </c>
      <c r="BT9" s="16" t="n"/>
      <c r="BU9" s="41" t="n"/>
      <c r="BV9" s="22">
        <f>IFERROR(IF(COUNTA($A9:$BT9)=0,"",IF($A9="","Missing inspection ID, ","")&amp;IF(COUNTIF($A$2:$A$201,$A9)&gt;1,"Duplicate inspection ID, ","")&amp;IF(AND($L9="Completed",$J9=""),"Completed inspection has no inspector, ","")&amp;IF(AND($L9="Completed",$BF9=0),"No applicable checklist items, ","")&amp;IF(AND($L9="Completed",$BM9=""),"Release decision missing, ","")&amp;IF(AND($BM9="Release for Sale",$BL9="Fail"),"Failed room marked for release, ","")&amp;IF(AND($BM9="Release for Sale",$BK9="Yes"),"Critical defect marked for release, ","")&amp;IF($B9&gt;TODAY(),"Future inspection date, ","")&amp;IF(AND($A9&lt;&gt;"",COUNTIF($A$2:$A$201,$A9)=1,OR($L9&lt;&gt;"Completed",AND($J9&lt;&gt;"",$BF9&gt;0,$BM9&lt;&gt;"")),$B9&lt;=TODAY()),"OK","")),"")</f>
        <v/>
      </c>
    </row>
    <row r="10" ht="32" customHeight="1">
      <c r="A10" s="16" t="inlineStr">
        <is>
          <t>RI-2026-0009</t>
        </is>
      </c>
      <c r="B10" s="41" t="n">
        <v>46082</v>
      </c>
      <c r="C10" s="18" t="n">
        <v>0.4131944444444444</v>
      </c>
      <c r="D10" s="16" t="inlineStr">
        <is>
          <t>Harbor Point Hotel</t>
        </is>
      </c>
      <c r="E10" s="16" t="inlineStr">
        <is>
          <t>East Wing</t>
        </is>
      </c>
      <c r="F10" s="16" t="inlineStr">
        <is>
          <t>4</t>
        </is>
      </c>
      <c r="G10" s="16" t="inlineStr">
        <is>
          <t>316</t>
        </is>
      </c>
      <c r="H10" s="16" t="inlineStr">
        <is>
          <t>One-Bedroom Suite</t>
        </is>
      </c>
      <c r="I10" s="16" t="inlineStr">
        <is>
          <t>Arrival Ready</t>
        </is>
      </c>
      <c r="J10" s="16" t="inlineStr">
        <is>
          <t>Casey Brooks — Inspector</t>
        </is>
      </c>
      <c r="K10" s="16" t="inlineStr">
        <is>
          <t>Avery Hill — Room Attendant</t>
        </is>
      </c>
      <c r="L10" s="16" t="inlineStr">
        <is>
          <t>Completed</t>
        </is>
      </c>
      <c r="M10" s="16" t="inlineStr">
        <is>
          <t>Due In</t>
        </is>
      </c>
      <c r="N10" s="16" t="inlineStr">
        <is>
          <t>Pass</t>
        </is>
      </c>
      <c r="O10" s="16" t="inlineStr">
        <is>
          <t>Pass</t>
        </is>
      </c>
      <c r="P10" s="16" t="inlineStr">
        <is>
          <t>Pass</t>
        </is>
      </c>
      <c r="Q10" s="16" t="inlineStr">
        <is>
          <t>Pass</t>
        </is>
      </c>
      <c r="R10" s="16" t="inlineStr">
        <is>
          <t>Pass</t>
        </is>
      </c>
      <c r="S10" s="16" t="inlineStr">
        <is>
          <t>Pass</t>
        </is>
      </c>
      <c r="T10" s="16" t="inlineStr">
        <is>
          <t>Pass</t>
        </is>
      </c>
      <c r="U10" s="16" t="inlineStr">
        <is>
          <t>Pass</t>
        </is>
      </c>
      <c r="V10" s="16" t="inlineStr">
        <is>
          <t>Pass</t>
        </is>
      </c>
      <c r="W10" s="16" t="inlineStr">
        <is>
          <t>Pass</t>
        </is>
      </c>
      <c r="X10" s="16" t="inlineStr">
        <is>
          <t>Pass</t>
        </is>
      </c>
      <c r="Y10" s="16" t="inlineStr">
        <is>
          <t>Pass</t>
        </is>
      </c>
      <c r="Z10" s="16" t="inlineStr">
        <is>
          <t>Pass</t>
        </is>
      </c>
      <c r="AA10" s="16" t="inlineStr">
        <is>
          <t>Pass</t>
        </is>
      </c>
      <c r="AB10" s="16" t="inlineStr">
        <is>
          <t>Pass</t>
        </is>
      </c>
      <c r="AC10" s="16" t="inlineStr">
        <is>
          <t>Pass</t>
        </is>
      </c>
      <c r="AD10" s="16" t="inlineStr">
        <is>
          <t>Pass</t>
        </is>
      </c>
      <c r="AE10" s="16" t="inlineStr">
        <is>
          <t>Pass</t>
        </is>
      </c>
      <c r="AF10" s="16" t="inlineStr">
        <is>
          <t>Pass</t>
        </is>
      </c>
      <c r="AG10" s="16" t="inlineStr">
        <is>
          <t>Pass</t>
        </is>
      </c>
      <c r="AH10" s="16" t="inlineStr">
        <is>
          <t>Pass</t>
        </is>
      </c>
      <c r="AI10" s="16" t="inlineStr">
        <is>
          <t>Pass</t>
        </is>
      </c>
      <c r="AJ10" s="16" t="inlineStr">
        <is>
          <t>Pass</t>
        </is>
      </c>
      <c r="AK10" s="16" t="inlineStr">
        <is>
          <t>Pass</t>
        </is>
      </c>
      <c r="AL10" s="16" t="inlineStr">
        <is>
          <t>Fail</t>
        </is>
      </c>
      <c r="AM10" s="16" t="inlineStr">
        <is>
          <t>Pass</t>
        </is>
      </c>
      <c r="AN10" s="16" t="inlineStr">
        <is>
          <t>Pass</t>
        </is>
      </c>
      <c r="AO10" s="16" t="inlineStr">
        <is>
          <t>Pass</t>
        </is>
      </c>
      <c r="AP10" s="16" t="inlineStr">
        <is>
          <t>Pass</t>
        </is>
      </c>
      <c r="AQ10" s="16" t="inlineStr">
        <is>
          <t>Pass</t>
        </is>
      </c>
      <c r="AR10" s="16" t="inlineStr">
        <is>
          <t>Pass</t>
        </is>
      </c>
      <c r="AS10" s="16" t="inlineStr">
        <is>
          <t>Pass</t>
        </is>
      </c>
      <c r="AT10" s="16" t="inlineStr">
        <is>
          <t>Pass</t>
        </is>
      </c>
      <c r="AU10" s="16" t="inlineStr">
        <is>
          <t>Pass</t>
        </is>
      </c>
      <c r="AV10" s="16" t="inlineStr">
        <is>
          <t>No</t>
        </is>
      </c>
      <c r="AW10" s="16" t="inlineStr">
        <is>
          <t>Pass</t>
        </is>
      </c>
      <c r="AX10" s="16" t="inlineStr">
        <is>
          <t>Pass</t>
        </is>
      </c>
      <c r="AY10" s="16" t="inlineStr">
        <is>
          <t>Pass</t>
        </is>
      </c>
      <c r="AZ10" s="16" t="inlineStr">
        <is>
          <t>Pass</t>
        </is>
      </c>
      <c r="BA10" s="16" t="inlineStr">
        <is>
          <t>Pass</t>
        </is>
      </c>
      <c r="BB10" s="16" t="inlineStr">
        <is>
          <t>Pass</t>
        </is>
      </c>
      <c r="BC10" s="16" t="inlineStr">
        <is>
          <t>Pass</t>
        </is>
      </c>
      <c r="BD10" s="16" t="inlineStr">
        <is>
          <t>Pass</t>
        </is>
      </c>
      <c r="BE10" s="16" t="inlineStr">
        <is>
          <t>Pass</t>
        </is>
      </c>
      <c r="BF10" s="19">
        <f>IFERROR(IF($A10="","",COUNTIF($N10:$AU10,"Pass")+COUNTIF($N10:$AU10,"Fail")+COUNTIF($AW10:$BE10,"Pass")+COUNTIF($AW10:$BE10,"Fail")+COUNTIF($AV10,"No")+COUNTIF($AV10,"Yes")),"")</f>
        <v/>
      </c>
      <c r="BG10" s="19">
        <f>IFERROR(IF($A10="","",COUNTIF($N10:$AU10,"Pass")+COUNTIF($AW10:$BE10,"Pass")+COUNTIF($AV10,"No")),"")</f>
        <v/>
      </c>
      <c r="BH10" s="19">
        <f>IFERROR(IF($A10="","",COUNTIF($N10:$AU10,"Fail")+COUNTIF($AW10:$BE10,"Fail")+COUNTIF($AV10,"Yes")),"")</f>
        <v/>
      </c>
      <c r="BI10" s="19">
        <f>IFERROR(IF($A10="","",COUNTIF($N10:$BE10,"Not Checked")),"")</f>
        <v/>
      </c>
      <c r="BJ10" s="42">
        <f>IFERROR(IF($A10="","",$BG10/$BF10),"")</f>
        <v/>
      </c>
      <c r="BK10" s="16" t="inlineStr">
        <is>
          <t>No</t>
        </is>
      </c>
      <c r="BL10" s="19">
        <f>IFERROR(IF($A10="","",IF($L10&lt;&gt;"Completed","",IF($BK10="Yes","Fail",IF($BJ10&lt;'Setup'!$B$12,"Fail",IF($BJ10&lt;'Setup'!$B$11,"Conditional Pass","Pass"))))),"")</f>
        <v/>
      </c>
      <c r="BM10" s="16" t="inlineStr">
        <is>
          <t>Manager Review</t>
        </is>
      </c>
      <c r="BN10" s="21" t="inlineStr">
        <is>
          <t>Minor dust on telephone.</t>
        </is>
      </c>
      <c r="BO10" s="21" t="inlineStr">
        <is>
          <t>Inspection_09.jpg</t>
        </is>
      </c>
      <c r="BP10" s="19">
        <f>IFERROR(IF($A10="","",COUNTIF('Action Items'!$B$2:$B$201,$A10)),"")</f>
        <v/>
      </c>
      <c r="BQ10" s="21" t="inlineStr">
        <is>
          <t>Visual and operational observations recorded under property procedures.</t>
        </is>
      </c>
      <c r="BR10" s="19">
        <f>IFERROR(IF($A10="","",IF(OR($BK10="Yes",$BL10="Fail",$BI10&gt;'Setup'!$B$13),"Yes","No")),"")</f>
        <v/>
      </c>
      <c r="BS10" s="16" t="inlineStr">
        <is>
          <t>Not Required</t>
        </is>
      </c>
      <c r="BT10" s="16" t="n"/>
      <c r="BU10" s="41" t="n"/>
      <c r="BV10" s="22">
        <f>IFERROR(IF(COUNTA($A10:$BT10)=0,"",IF($A10="","Missing inspection ID, ","")&amp;IF(COUNTIF($A$2:$A$201,$A10)&gt;1,"Duplicate inspection ID, ","")&amp;IF(AND($L10="Completed",$J10=""),"Completed inspection has no inspector, ","")&amp;IF(AND($L10="Completed",$BF10=0),"No applicable checklist items, ","")&amp;IF(AND($L10="Completed",$BM10=""),"Release decision missing, ","")&amp;IF(AND($BM10="Release for Sale",$BL10="Fail"),"Failed room marked for release, ","")&amp;IF(AND($BM10="Release for Sale",$BK10="Yes"),"Critical defect marked for release, ","")&amp;IF($B10&gt;TODAY(),"Future inspection date, ","")&amp;IF(AND($A10&lt;&gt;"",COUNTIF($A$2:$A$201,$A10)=1,OR($L10&lt;&gt;"Completed",AND($J10&lt;&gt;"",$BF10&gt;0,$BM10&lt;&gt;"")),$B10&lt;=TODAY()),"OK","")),"")</f>
        <v/>
      </c>
    </row>
    <row r="11" ht="32" customHeight="1">
      <c r="A11" s="16" t="inlineStr">
        <is>
          <t>RI-2026-0010</t>
        </is>
      </c>
      <c r="B11" s="41" t="n">
        <v>46084</v>
      </c>
      <c r="C11" s="18" t="n">
        <v>0.4270833333333333</v>
      </c>
      <c r="D11" s="16" t="inlineStr">
        <is>
          <t>Harbor Point Hotel</t>
        </is>
      </c>
      <c r="E11" s="16" t="inlineStr">
        <is>
          <t>East Wing</t>
        </is>
      </c>
      <c r="F11" s="16" t="inlineStr">
        <is>
          <t>5</t>
        </is>
      </c>
      <c r="G11" s="16" t="inlineStr">
        <is>
          <t>509</t>
        </is>
      </c>
      <c r="H11" s="16" t="inlineStr">
        <is>
          <t>Junior Suite</t>
        </is>
      </c>
      <c r="I11" s="16" t="inlineStr">
        <is>
          <t>Out-of-Order Review</t>
        </is>
      </c>
      <c r="J11" s="16" t="inlineStr">
        <is>
          <t>Jordan Lee — Rooms Manager</t>
        </is>
      </c>
      <c r="K11" s="16" t="inlineStr"/>
      <c r="L11" s="16" t="inlineStr">
        <is>
          <t>Completed</t>
        </is>
      </c>
      <c r="M11" s="16" t="inlineStr">
        <is>
          <t>Out of Order</t>
        </is>
      </c>
      <c r="N11" s="16" t="inlineStr">
        <is>
          <t>Pass</t>
        </is>
      </c>
      <c r="O11" s="16" t="inlineStr">
        <is>
          <t>Pass</t>
        </is>
      </c>
      <c r="P11" s="16" t="inlineStr">
        <is>
          <t>Pass</t>
        </is>
      </c>
      <c r="Q11" s="16" t="inlineStr">
        <is>
          <t>Pass</t>
        </is>
      </c>
      <c r="R11" s="16" t="inlineStr">
        <is>
          <t>Pass</t>
        </is>
      </c>
      <c r="S11" s="16" t="inlineStr">
        <is>
          <t>Pass</t>
        </is>
      </c>
      <c r="T11" s="16" t="inlineStr">
        <is>
          <t>Pass</t>
        </is>
      </c>
      <c r="U11" s="16" t="inlineStr">
        <is>
          <t>Pass</t>
        </is>
      </c>
      <c r="V11" s="16" t="inlineStr">
        <is>
          <t>Pass</t>
        </is>
      </c>
      <c r="W11" s="16" t="inlineStr">
        <is>
          <t>Pass</t>
        </is>
      </c>
      <c r="X11" s="16" t="inlineStr">
        <is>
          <t>Pass</t>
        </is>
      </c>
      <c r="Y11" s="16" t="inlineStr">
        <is>
          <t>Pass</t>
        </is>
      </c>
      <c r="Z11" s="16" t="inlineStr">
        <is>
          <t>Pass</t>
        </is>
      </c>
      <c r="AA11" s="16" t="inlineStr">
        <is>
          <t>Pass</t>
        </is>
      </c>
      <c r="AB11" s="16" t="inlineStr">
        <is>
          <t>Pass</t>
        </is>
      </c>
      <c r="AC11" s="16" t="inlineStr">
        <is>
          <t>Pass</t>
        </is>
      </c>
      <c r="AD11" s="16" t="inlineStr">
        <is>
          <t>Pass</t>
        </is>
      </c>
      <c r="AE11" s="16" t="inlineStr">
        <is>
          <t>Pass</t>
        </is>
      </c>
      <c r="AF11" s="16" t="inlineStr">
        <is>
          <t>Pass</t>
        </is>
      </c>
      <c r="AG11" s="16" t="inlineStr">
        <is>
          <t>Pass</t>
        </is>
      </c>
      <c r="AH11" s="16" t="inlineStr">
        <is>
          <t>Pass</t>
        </is>
      </c>
      <c r="AI11" s="16" t="inlineStr">
        <is>
          <t>Pass</t>
        </is>
      </c>
      <c r="AJ11" s="16" t="inlineStr">
        <is>
          <t>Pass</t>
        </is>
      </c>
      <c r="AK11" s="16" t="inlineStr">
        <is>
          <t>Pass</t>
        </is>
      </c>
      <c r="AL11" s="16" t="inlineStr">
        <is>
          <t>Pass</t>
        </is>
      </c>
      <c r="AM11" s="16" t="inlineStr">
        <is>
          <t>Pass</t>
        </is>
      </c>
      <c r="AN11" s="16" t="inlineStr">
        <is>
          <t>Pass</t>
        </is>
      </c>
      <c r="AO11" s="16" t="inlineStr">
        <is>
          <t>Pass</t>
        </is>
      </c>
      <c r="AP11" s="16" t="inlineStr">
        <is>
          <t>Pass</t>
        </is>
      </c>
      <c r="AQ11" s="16" t="inlineStr">
        <is>
          <t>Pass</t>
        </is>
      </c>
      <c r="AR11" s="16" t="inlineStr">
        <is>
          <t>Pass</t>
        </is>
      </c>
      <c r="AS11" s="16" t="inlineStr">
        <is>
          <t>Pass</t>
        </is>
      </c>
      <c r="AT11" s="16" t="inlineStr">
        <is>
          <t>Pass</t>
        </is>
      </c>
      <c r="AU11" s="16" t="inlineStr">
        <is>
          <t>Pass</t>
        </is>
      </c>
      <c r="AV11" s="16" t="inlineStr">
        <is>
          <t>Yes</t>
        </is>
      </c>
      <c r="AW11" s="16" t="inlineStr">
        <is>
          <t>Pass</t>
        </is>
      </c>
      <c r="AX11" s="16" t="inlineStr">
        <is>
          <t>Pass</t>
        </is>
      </c>
      <c r="AY11" s="16" t="inlineStr">
        <is>
          <t>Pass</t>
        </is>
      </c>
      <c r="AZ11" s="16" t="inlineStr">
        <is>
          <t>Pass</t>
        </is>
      </c>
      <c r="BA11" s="16" t="inlineStr">
        <is>
          <t>Pass</t>
        </is>
      </c>
      <c r="BB11" s="16" t="inlineStr">
        <is>
          <t>Pass</t>
        </is>
      </c>
      <c r="BC11" s="16" t="inlineStr">
        <is>
          <t>Pass</t>
        </is>
      </c>
      <c r="BD11" s="16" t="inlineStr">
        <is>
          <t>Pass</t>
        </is>
      </c>
      <c r="BE11" s="16" t="inlineStr">
        <is>
          <t>Pass</t>
        </is>
      </c>
      <c r="BF11" s="19">
        <f>IFERROR(IF($A11="","",COUNTIF($N11:$AU11,"Pass")+COUNTIF($N11:$AU11,"Fail")+COUNTIF($AW11:$BE11,"Pass")+COUNTIF($AW11:$BE11,"Fail")+COUNTIF($AV11,"No")+COUNTIF($AV11,"Yes")),"")</f>
        <v/>
      </c>
      <c r="BG11" s="19">
        <f>IFERROR(IF($A11="","",COUNTIF($N11:$AU11,"Pass")+COUNTIF($AW11:$BE11,"Pass")+COUNTIF($AV11,"No")),"")</f>
        <v/>
      </c>
      <c r="BH11" s="19">
        <f>IFERROR(IF($A11="","",COUNTIF($N11:$AU11,"Fail")+COUNTIF($AW11:$BE11,"Fail")+COUNTIF($AV11,"Yes")),"")</f>
        <v/>
      </c>
      <c r="BI11" s="19">
        <f>IFERROR(IF($A11="","",COUNTIF($N11:$BE11,"Not Checked")),"")</f>
        <v/>
      </c>
      <c r="BJ11" s="42">
        <f>IFERROR(IF($A11="","",$BG11/$BF11),"")</f>
        <v/>
      </c>
      <c r="BK11" s="16" t="inlineStr">
        <is>
          <t>Yes</t>
        </is>
      </c>
      <c r="BL11" s="19">
        <f>IFERROR(IF($A11="","",IF($L11&lt;&gt;"Completed","",IF($BK11="Yes","Fail",IF($BJ11&lt;'Setup'!$B$12,"Fail",IF($BJ11&lt;'Setup'!$B$11,"Conditional Pass","Pass"))))),"")</f>
        <v/>
      </c>
      <c r="BM11" s="16" t="inlineStr">
        <is>
          <t>Keep Out of Order</t>
        </is>
      </c>
      <c r="BN11" s="21" t="inlineStr">
        <is>
          <t>Active sink leak observed during operational check.</t>
        </is>
      </c>
      <c r="BO11" s="21" t="inlineStr">
        <is>
          <t>Inspection_10.jpg</t>
        </is>
      </c>
      <c r="BP11" s="19">
        <f>IFERROR(IF($A11="","",COUNTIF('Action Items'!$B$2:$B$201,$A11)),"")</f>
        <v/>
      </c>
      <c r="BQ11" s="21" t="inlineStr">
        <is>
          <t>Visual and operational observations recorded under property procedures.</t>
        </is>
      </c>
      <c r="BR11" s="19">
        <f>IFERROR(IF($A11="","",IF(OR($BK11="Yes",$BL11="Fail",$BI11&gt;'Setup'!$B$13),"Yes","No")),"")</f>
        <v/>
      </c>
      <c r="BS11" s="16" t="inlineStr">
        <is>
          <t>Pending</t>
        </is>
      </c>
      <c r="BT11" s="16" t="n"/>
      <c r="BU11" s="41" t="n"/>
      <c r="BV11" s="22">
        <f>IFERROR(IF(COUNTA($A11:$BT11)=0,"",IF($A11="","Missing inspection ID, ","")&amp;IF(COUNTIF($A$2:$A$201,$A11)&gt;1,"Duplicate inspection ID, ","")&amp;IF(AND($L11="Completed",$J11=""),"Completed inspection has no inspector, ","")&amp;IF(AND($L11="Completed",$BF11=0),"No applicable checklist items, ","")&amp;IF(AND($L11="Completed",$BM11=""),"Release decision missing, ","")&amp;IF(AND($BM11="Release for Sale",$BL11="Fail"),"Failed room marked for release, ","")&amp;IF(AND($BM11="Release for Sale",$BK11="Yes"),"Critical defect marked for release, ","")&amp;IF($B11&gt;TODAY(),"Future inspection date, ","")&amp;IF(AND($A11&lt;&gt;"",COUNTIF($A$2:$A$201,$A11)=1,OR($L11&lt;&gt;"Completed",AND($J11&lt;&gt;"",$BF11&gt;0,$BM11&lt;&gt;"")),$B11&lt;=TODAY()),"OK","")),"")</f>
        <v/>
      </c>
    </row>
    <row r="12" ht="32" customHeight="1">
      <c r="A12" s="16" t="n"/>
      <c r="B12" s="41" t="n"/>
      <c r="C12" s="18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6" t="n"/>
      <c r="AI12" s="16" t="n"/>
      <c r="AJ12" s="16" t="n"/>
      <c r="AK12" s="16" t="n"/>
      <c r="AL12" s="16" t="n"/>
      <c r="AM12" s="16" t="n"/>
      <c r="AN12" s="16" t="n"/>
      <c r="AO12" s="16" t="n"/>
      <c r="AP12" s="16" t="n"/>
      <c r="AQ12" s="16" t="n"/>
      <c r="AR12" s="16" t="n"/>
      <c r="AS12" s="16" t="n"/>
      <c r="AT12" s="16" t="n"/>
      <c r="AU12" s="16" t="n"/>
      <c r="AV12" s="16" t="n"/>
      <c r="AW12" s="16" t="n"/>
      <c r="AX12" s="16" t="n"/>
      <c r="AY12" s="16" t="n"/>
      <c r="AZ12" s="16" t="n"/>
      <c r="BA12" s="16" t="n"/>
      <c r="BB12" s="16" t="n"/>
      <c r="BC12" s="16" t="n"/>
      <c r="BD12" s="16" t="n"/>
      <c r="BE12" s="16" t="n"/>
      <c r="BF12" s="19">
        <f>IFERROR(IF($A12="","",COUNTIF($N12:$AU12,"Pass")+COUNTIF($N12:$AU12,"Fail")+COUNTIF($AW12:$BE12,"Pass")+COUNTIF($AW12:$BE12,"Fail")+COUNTIF($AV12,"No")+COUNTIF($AV12,"Yes")),"")</f>
        <v/>
      </c>
      <c r="BG12" s="19">
        <f>IFERROR(IF($A12="","",COUNTIF($N12:$AU12,"Pass")+COUNTIF($AW12:$BE12,"Pass")+COUNTIF($AV12,"No")),"")</f>
        <v/>
      </c>
      <c r="BH12" s="19">
        <f>IFERROR(IF($A12="","",COUNTIF($N12:$AU12,"Fail")+COUNTIF($AW12:$BE12,"Fail")+COUNTIF($AV12,"Yes")),"")</f>
        <v/>
      </c>
      <c r="BI12" s="19">
        <f>IFERROR(IF($A12="","",COUNTIF($N12:$BE12,"Not Checked")),"")</f>
        <v/>
      </c>
      <c r="BJ12" s="42">
        <f>IFERROR(IF($A12="","",$BG12/$BF12),"")</f>
        <v/>
      </c>
      <c r="BK12" s="16" t="n"/>
      <c r="BL12" s="19">
        <f>IFERROR(IF($A12="","",IF($L12&lt;&gt;"Completed","",IF($BK12="Yes","Fail",IF($BJ12&lt;'Setup'!$B$12,"Fail",IF($BJ12&lt;'Setup'!$B$11,"Conditional Pass","Pass"))))),"")</f>
        <v/>
      </c>
      <c r="BM12" s="16" t="n"/>
      <c r="BN12" s="21" t="n"/>
      <c r="BO12" s="21" t="n"/>
      <c r="BP12" s="19">
        <f>IFERROR(IF($A12="","",COUNTIF('Action Items'!$B$2:$B$201,$A12)),"")</f>
        <v/>
      </c>
      <c r="BQ12" s="21" t="n"/>
      <c r="BR12" s="19">
        <f>IFERROR(IF($A12="","",IF(OR($BK12="Yes",$BL12="Fail",$BI12&gt;'Setup'!$B$13),"Yes","No")),"")</f>
        <v/>
      </c>
      <c r="BS12" s="16" t="n"/>
      <c r="BT12" s="16" t="n"/>
      <c r="BU12" s="41" t="n"/>
      <c r="BV12" s="22">
        <f>IFERROR(IF(COUNTA($A12:$BT12)=0,"",IF($A12="","Missing inspection ID, ","")&amp;IF(COUNTIF($A$2:$A$201,$A12)&gt;1,"Duplicate inspection ID, ","")&amp;IF(AND($L12="Completed",$J12=""),"Completed inspection has no inspector, ","")&amp;IF(AND($L12="Completed",$BF12=0),"No applicable checklist items, ","")&amp;IF(AND($L12="Completed",$BM12=""),"Release decision missing, ","")&amp;IF(AND($BM12="Release for Sale",$BL12="Fail"),"Failed room marked for release, ","")&amp;IF(AND($BM12="Release for Sale",$BK12="Yes"),"Critical defect marked for release, ","")&amp;IF($B12&gt;TODAY(),"Future inspection date, ","")&amp;IF(AND($A12&lt;&gt;"",COUNTIF($A$2:$A$201,$A12)=1,OR($L12&lt;&gt;"Completed",AND($J12&lt;&gt;"",$BF12&gt;0,$BM12&lt;&gt;"")),$B12&lt;=TODAY()),"OK","")),"")</f>
        <v/>
      </c>
    </row>
    <row r="13" ht="32" customHeight="1">
      <c r="A13" s="16" t="n"/>
      <c r="B13" s="41" t="n"/>
      <c r="C13" s="18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  <c r="AA13" s="16" t="n"/>
      <c r="AB13" s="16" t="n"/>
      <c r="AC13" s="16" t="n"/>
      <c r="AD13" s="16" t="n"/>
      <c r="AE13" s="16" t="n"/>
      <c r="AF13" s="16" t="n"/>
      <c r="AG13" s="16" t="n"/>
      <c r="AH13" s="16" t="n"/>
      <c r="AI13" s="16" t="n"/>
      <c r="AJ13" s="16" t="n"/>
      <c r="AK13" s="16" t="n"/>
      <c r="AL13" s="16" t="n"/>
      <c r="AM13" s="16" t="n"/>
      <c r="AN13" s="16" t="n"/>
      <c r="AO13" s="16" t="n"/>
      <c r="AP13" s="16" t="n"/>
      <c r="AQ13" s="16" t="n"/>
      <c r="AR13" s="16" t="n"/>
      <c r="AS13" s="16" t="n"/>
      <c r="AT13" s="16" t="n"/>
      <c r="AU13" s="16" t="n"/>
      <c r="AV13" s="16" t="n"/>
      <c r="AW13" s="16" t="n"/>
      <c r="AX13" s="16" t="n"/>
      <c r="AY13" s="16" t="n"/>
      <c r="AZ13" s="16" t="n"/>
      <c r="BA13" s="16" t="n"/>
      <c r="BB13" s="16" t="n"/>
      <c r="BC13" s="16" t="n"/>
      <c r="BD13" s="16" t="n"/>
      <c r="BE13" s="16" t="n"/>
      <c r="BF13" s="19">
        <f>IFERROR(IF($A13="","",COUNTIF($N13:$AU13,"Pass")+COUNTIF($N13:$AU13,"Fail")+COUNTIF($AW13:$BE13,"Pass")+COUNTIF($AW13:$BE13,"Fail")+COUNTIF($AV13,"No")+COUNTIF($AV13,"Yes")),"")</f>
        <v/>
      </c>
      <c r="BG13" s="19">
        <f>IFERROR(IF($A13="","",COUNTIF($N13:$AU13,"Pass")+COUNTIF($AW13:$BE13,"Pass")+COUNTIF($AV13,"No")),"")</f>
        <v/>
      </c>
      <c r="BH13" s="19">
        <f>IFERROR(IF($A13="","",COUNTIF($N13:$AU13,"Fail")+COUNTIF($AW13:$BE13,"Fail")+COUNTIF($AV13,"Yes")),"")</f>
        <v/>
      </c>
      <c r="BI13" s="19">
        <f>IFERROR(IF($A13="","",COUNTIF($N13:$BE13,"Not Checked")),"")</f>
        <v/>
      </c>
      <c r="BJ13" s="42">
        <f>IFERROR(IF($A13="","",$BG13/$BF13),"")</f>
        <v/>
      </c>
      <c r="BK13" s="16" t="n"/>
      <c r="BL13" s="19">
        <f>IFERROR(IF($A13="","",IF($L13&lt;&gt;"Completed","",IF($BK13="Yes","Fail",IF($BJ13&lt;'Setup'!$B$12,"Fail",IF($BJ13&lt;'Setup'!$B$11,"Conditional Pass","Pass"))))),"")</f>
        <v/>
      </c>
      <c r="BM13" s="16" t="n"/>
      <c r="BN13" s="21" t="n"/>
      <c r="BO13" s="21" t="n"/>
      <c r="BP13" s="19">
        <f>IFERROR(IF($A13="","",COUNTIF('Action Items'!$B$2:$B$201,$A13)),"")</f>
        <v/>
      </c>
      <c r="BQ13" s="21" t="n"/>
      <c r="BR13" s="19">
        <f>IFERROR(IF($A13="","",IF(OR($BK13="Yes",$BL13="Fail",$BI13&gt;'Setup'!$B$13),"Yes","No")),"")</f>
        <v/>
      </c>
      <c r="BS13" s="16" t="n"/>
      <c r="BT13" s="16" t="n"/>
      <c r="BU13" s="41" t="n"/>
      <c r="BV13" s="22">
        <f>IFERROR(IF(COUNTA($A13:$BT13)=0,"",IF($A13="","Missing inspection ID, ","")&amp;IF(COUNTIF($A$2:$A$201,$A13)&gt;1,"Duplicate inspection ID, ","")&amp;IF(AND($L13="Completed",$J13=""),"Completed inspection has no inspector, ","")&amp;IF(AND($L13="Completed",$BF13=0),"No applicable checklist items, ","")&amp;IF(AND($L13="Completed",$BM13=""),"Release decision missing, ","")&amp;IF(AND($BM13="Release for Sale",$BL13="Fail"),"Failed room marked for release, ","")&amp;IF(AND($BM13="Release for Sale",$BK13="Yes"),"Critical defect marked for release, ","")&amp;IF($B13&gt;TODAY(),"Future inspection date, ","")&amp;IF(AND($A13&lt;&gt;"",COUNTIF($A$2:$A$201,$A13)=1,OR($L13&lt;&gt;"Completed",AND($J13&lt;&gt;"",$BF13&gt;0,$BM13&lt;&gt;"")),$B13&lt;=TODAY()),"OK","")),"")</f>
        <v/>
      </c>
    </row>
    <row r="14" ht="32" customHeight="1">
      <c r="A14" s="16" t="n"/>
      <c r="B14" s="41" t="n"/>
      <c r="C14" s="18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6" t="n"/>
      <c r="AG14" s="16" t="n"/>
      <c r="AH14" s="16" t="n"/>
      <c r="AI14" s="16" t="n"/>
      <c r="AJ14" s="16" t="n"/>
      <c r="AK14" s="16" t="n"/>
      <c r="AL14" s="16" t="n"/>
      <c r="AM14" s="16" t="n"/>
      <c r="AN14" s="16" t="n"/>
      <c r="AO14" s="16" t="n"/>
      <c r="AP14" s="16" t="n"/>
      <c r="AQ14" s="16" t="n"/>
      <c r="AR14" s="16" t="n"/>
      <c r="AS14" s="16" t="n"/>
      <c r="AT14" s="16" t="n"/>
      <c r="AU14" s="16" t="n"/>
      <c r="AV14" s="16" t="n"/>
      <c r="AW14" s="16" t="n"/>
      <c r="AX14" s="16" t="n"/>
      <c r="AY14" s="16" t="n"/>
      <c r="AZ14" s="16" t="n"/>
      <c r="BA14" s="16" t="n"/>
      <c r="BB14" s="16" t="n"/>
      <c r="BC14" s="16" t="n"/>
      <c r="BD14" s="16" t="n"/>
      <c r="BE14" s="16" t="n"/>
      <c r="BF14" s="19">
        <f>IFERROR(IF($A14="","",COUNTIF($N14:$AU14,"Pass")+COUNTIF($N14:$AU14,"Fail")+COUNTIF($AW14:$BE14,"Pass")+COUNTIF($AW14:$BE14,"Fail")+COUNTIF($AV14,"No")+COUNTIF($AV14,"Yes")),"")</f>
        <v/>
      </c>
      <c r="BG14" s="19">
        <f>IFERROR(IF($A14="","",COUNTIF($N14:$AU14,"Pass")+COUNTIF($AW14:$BE14,"Pass")+COUNTIF($AV14,"No")),"")</f>
        <v/>
      </c>
      <c r="BH14" s="19">
        <f>IFERROR(IF($A14="","",COUNTIF($N14:$AU14,"Fail")+COUNTIF($AW14:$BE14,"Fail")+COUNTIF($AV14,"Yes")),"")</f>
        <v/>
      </c>
      <c r="BI14" s="19">
        <f>IFERROR(IF($A14="","",COUNTIF($N14:$BE14,"Not Checked")),"")</f>
        <v/>
      </c>
      <c r="BJ14" s="42">
        <f>IFERROR(IF($A14="","",$BG14/$BF14),"")</f>
        <v/>
      </c>
      <c r="BK14" s="16" t="n"/>
      <c r="BL14" s="19">
        <f>IFERROR(IF($A14="","",IF($L14&lt;&gt;"Completed","",IF($BK14="Yes","Fail",IF($BJ14&lt;'Setup'!$B$12,"Fail",IF($BJ14&lt;'Setup'!$B$11,"Conditional Pass","Pass"))))),"")</f>
        <v/>
      </c>
      <c r="BM14" s="16" t="n"/>
      <c r="BN14" s="21" t="n"/>
      <c r="BO14" s="21" t="n"/>
      <c r="BP14" s="19">
        <f>IFERROR(IF($A14="","",COUNTIF('Action Items'!$B$2:$B$201,$A14)),"")</f>
        <v/>
      </c>
      <c r="BQ14" s="21" t="n"/>
      <c r="BR14" s="19">
        <f>IFERROR(IF($A14="","",IF(OR($BK14="Yes",$BL14="Fail",$BI14&gt;'Setup'!$B$13),"Yes","No")),"")</f>
        <v/>
      </c>
      <c r="BS14" s="16" t="n"/>
      <c r="BT14" s="16" t="n"/>
      <c r="BU14" s="41" t="n"/>
      <c r="BV14" s="22">
        <f>IFERROR(IF(COUNTA($A14:$BT14)=0,"",IF($A14="","Missing inspection ID, ","")&amp;IF(COUNTIF($A$2:$A$201,$A14)&gt;1,"Duplicate inspection ID, ","")&amp;IF(AND($L14="Completed",$J14=""),"Completed inspection has no inspector, ","")&amp;IF(AND($L14="Completed",$BF14=0),"No applicable checklist items, ","")&amp;IF(AND($L14="Completed",$BM14=""),"Release decision missing, ","")&amp;IF(AND($BM14="Release for Sale",$BL14="Fail"),"Failed room marked for release, ","")&amp;IF(AND($BM14="Release for Sale",$BK14="Yes"),"Critical defect marked for release, ","")&amp;IF($B14&gt;TODAY(),"Future inspection date, ","")&amp;IF(AND($A14&lt;&gt;"",COUNTIF($A$2:$A$201,$A14)=1,OR($L14&lt;&gt;"Completed",AND($J14&lt;&gt;"",$BF14&gt;0,$BM14&lt;&gt;"")),$B14&lt;=TODAY()),"OK","")),"")</f>
        <v/>
      </c>
    </row>
    <row r="15" ht="32" customHeight="1">
      <c r="A15" s="16" t="n"/>
      <c r="B15" s="41" t="n"/>
      <c r="C15" s="18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  <c r="Z15" s="16" t="n"/>
      <c r="AA15" s="16" t="n"/>
      <c r="AB15" s="16" t="n"/>
      <c r="AC15" s="16" t="n"/>
      <c r="AD15" s="16" t="n"/>
      <c r="AE15" s="16" t="n"/>
      <c r="AF15" s="16" t="n"/>
      <c r="AG15" s="16" t="n"/>
      <c r="AH15" s="16" t="n"/>
      <c r="AI15" s="16" t="n"/>
      <c r="AJ15" s="16" t="n"/>
      <c r="AK15" s="16" t="n"/>
      <c r="AL15" s="16" t="n"/>
      <c r="AM15" s="16" t="n"/>
      <c r="AN15" s="16" t="n"/>
      <c r="AO15" s="16" t="n"/>
      <c r="AP15" s="16" t="n"/>
      <c r="AQ15" s="16" t="n"/>
      <c r="AR15" s="16" t="n"/>
      <c r="AS15" s="16" t="n"/>
      <c r="AT15" s="16" t="n"/>
      <c r="AU15" s="16" t="n"/>
      <c r="AV15" s="16" t="n"/>
      <c r="AW15" s="16" t="n"/>
      <c r="AX15" s="16" t="n"/>
      <c r="AY15" s="16" t="n"/>
      <c r="AZ15" s="16" t="n"/>
      <c r="BA15" s="16" t="n"/>
      <c r="BB15" s="16" t="n"/>
      <c r="BC15" s="16" t="n"/>
      <c r="BD15" s="16" t="n"/>
      <c r="BE15" s="16" t="n"/>
      <c r="BF15" s="19">
        <f>IFERROR(IF($A15="","",COUNTIF($N15:$AU15,"Pass")+COUNTIF($N15:$AU15,"Fail")+COUNTIF($AW15:$BE15,"Pass")+COUNTIF($AW15:$BE15,"Fail")+COUNTIF($AV15,"No")+COUNTIF($AV15,"Yes")),"")</f>
        <v/>
      </c>
      <c r="BG15" s="19">
        <f>IFERROR(IF($A15="","",COUNTIF($N15:$AU15,"Pass")+COUNTIF($AW15:$BE15,"Pass")+COUNTIF($AV15,"No")),"")</f>
        <v/>
      </c>
      <c r="BH15" s="19">
        <f>IFERROR(IF($A15="","",COUNTIF($N15:$AU15,"Fail")+COUNTIF($AW15:$BE15,"Fail")+COUNTIF($AV15,"Yes")),"")</f>
        <v/>
      </c>
      <c r="BI15" s="19">
        <f>IFERROR(IF($A15="","",COUNTIF($N15:$BE15,"Not Checked")),"")</f>
        <v/>
      </c>
      <c r="BJ15" s="42">
        <f>IFERROR(IF($A15="","",$BG15/$BF15),"")</f>
        <v/>
      </c>
      <c r="BK15" s="16" t="n"/>
      <c r="BL15" s="19">
        <f>IFERROR(IF($A15="","",IF($L15&lt;&gt;"Completed","",IF($BK15="Yes","Fail",IF($BJ15&lt;'Setup'!$B$12,"Fail",IF($BJ15&lt;'Setup'!$B$11,"Conditional Pass","Pass"))))),"")</f>
        <v/>
      </c>
      <c r="BM15" s="16" t="n"/>
      <c r="BN15" s="21" t="n"/>
      <c r="BO15" s="21" t="n"/>
      <c r="BP15" s="19">
        <f>IFERROR(IF($A15="","",COUNTIF('Action Items'!$B$2:$B$201,$A15)),"")</f>
        <v/>
      </c>
      <c r="BQ15" s="21" t="n"/>
      <c r="BR15" s="19">
        <f>IFERROR(IF($A15="","",IF(OR($BK15="Yes",$BL15="Fail",$BI15&gt;'Setup'!$B$13),"Yes","No")),"")</f>
        <v/>
      </c>
      <c r="BS15" s="16" t="n"/>
      <c r="BT15" s="16" t="n"/>
      <c r="BU15" s="41" t="n"/>
      <c r="BV15" s="22">
        <f>IFERROR(IF(COUNTA($A15:$BT15)=0,"",IF($A15="","Missing inspection ID, ","")&amp;IF(COUNTIF($A$2:$A$201,$A15)&gt;1,"Duplicate inspection ID, ","")&amp;IF(AND($L15="Completed",$J15=""),"Completed inspection has no inspector, ","")&amp;IF(AND($L15="Completed",$BF15=0),"No applicable checklist items, ","")&amp;IF(AND($L15="Completed",$BM15=""),"Release decision missing, ","")&amp;IF(AND($BM15="Release for Sale",$BL15="Fail"),"Failed room marked for release, ","")&amp;IF(AND($BM15="Release for Sale",$BK15="Yes"),"Critical defect marked for release, ","")&amp;IF($B15&gt;TODAY(),"Future inspection date, ","")&amp;IF(AND($A15&lt;&gt;"",COUNTIF($A$2:$A$201,$A15)=1,OR($L15&lt;&gt;"Completed",AND($J15&lt;&gt;"",$BF15&gt;0,$BM15&lt;&gt;"")),$B15&lt;=TODAY()),"OK","")),"")</f>
        <v/>
      </c>
    </row>
    <row r="16" ht="32" customHeight="1">
      <c r="A16" s="16" t="n"/>
      <c r="B16" s="41" t="n"/>
      <c r="C16" s="18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6" t="n"/>
      <c r="AG16" s="16" t="n"/>
      <c r="AH16" s="16" t="n"/>
      <c r="AI16" s="16" t="n"/>
      <c r="AJ16" s="16" t="n"/>
      <c r="AK16" s="16" t="n"/>
      <c r="AL16" s="16" t="n"/>
      <c r="AM16" s="16" t="n"/>
      <c r="AN16" s="16" t="n"/>
      <c r="AO16" s="16" t="n"/>
      <c r="AP16" s="16" t="n"/>
      <c r="AQ16" s="16" t="n"/>
      <c r="AR16" s="16" t="n"/>
      <c r="AS16" s="16" t="n"/>
      <c r="AT16" s="16" t="n"/>
      <c r="AU16" s="16" t="n"/>
      <c r="AV16" s="16" t="n"/>
      <c r="AW16" s="16" t="n"/>
      <c r="AX16" s="16" t="n"/>
      <c r="AY16" s="16" t="n"/>
      <c r="AZ16" s="16" t="n"/>
      <c r="BA16" s="16" t="n"/>
      <c r="BB16" s="16" t="n"/>
      <c r="BC16" s="16" t="n"/>
      <c r="BD16" s="16" t="n"/>
      <c r="BE16" s="16" t="n"/>
      <c r="BF16" s="19">
        <f>IFERROR(IF($A16="","",COUNTIF($N16:$AU16,"Pass")+COUNTIF($N16:$AU16,"Fail")+COUNTIF($AW16:$BE16,"Pass")+COUNTIF($AW16:$BE16,"Fail")+COUNTIF($AV16,"No")+COUNTIF($AV16,"Yes")),"")</f>
        <v/>
      </c>
      <c r="BG16" s="19">
        <f>IFERROR(IF($A16="","",COUNTIF($N16:$AU16,"Pass")+COUNTIF($AW16:$BE16,"Pass")+COUNTIF($AV16,"No")),"")</f>
        <v/>
      </c>
      <c r="BH16" s="19">
        <f>IFERROR(IF($A16="","",COUNTIF($N16:$AU16,"Fail")+COUNTIF($AW16:$BE16,"Fail")+COUNTIF($AV16,"Yes")),"")</f>
        <v/>
      </c>
      <c r="BI16" s="19">
        <f>IFERROR(IF($A16="","",COUNTIF($N16:$BE16,"Not Checked")),"")</f>
        <v/>
      </c>
      <c r="BJ16" s="42">
        <f>IFERROR(IF($A16="","",$BG16/$BF16),"")</f>
        <v/>
      </c>
      <c r="BK16" s="16" t="n"/>
      <c r="BL16" s="19">
        <f>IFERROR(IF($A16="","",IF($L16&lt;&gt;"Completed","",IF($BK16="Yes","Fail",IF($BJ16&lt;'Setup'!$B$12,"Fail",IF($BJ16&lt;'Setup'!$B$11,"Conditional Pass","Pass"))))),"")</f>
        <v/>
      </c>
      <c r="BM16" s="16" t="n"/>
      <c r="BN16" s="21" t="n"/>
      <c r="BO16" s="21" t="n"/>
      <c r="BP16" s="19">
        <f>IFERROR(IF($A16="","",COUNTIF('Action Items'!$B$2:$B$201,$A16)),"")</f>
        <v/>
      </c>
      <c r="BQ16" s="21" t="n"/>
      <c r="BR16" s="19">
        <f>IFERROR(IF($A16="","",IF(OR($BK16="Yes",$BL16="Fail",$BI16&gt;'Setup'!$B$13),"Yes","No")),"")</f>
        <v/>
      </c>
      <c r="BS16" s="16" t="n"/>
      <c r="BT16" s="16" t="n"/>
      <c r="BU16" s="41" t="n"/>
      <c r="BV16" s="22">
        <f>IFERROR(IF(COUNTA($A16:$BT16)=0,"",IF($A16="","Missing inspection ID, ","")&amp;IF(COUNTIF($A$2:$A$201,$A16)&gt;1,"Duplicate inspection ID, ","")&amp;IF(AND($L16="Completed",$J16=""),"Completed inspection has no inspector, ","")&amp;IF(AND($L16="Completed",$BF16=0),"No applicable checklist items, ","")&amp;IF(AND($L16="Completed",$BM16=""),"Release decision missing, ","")&amp;IF(AND($BM16="Release for Sale",$BL16="Fail"),"Failed room marked for release, ","")&amp;IF(AND($BM16="Release for Sale",$BK16="Yes"),"Critical defect marked for release, ","")&amp;IF($B16&gt;TODAY(),"Future inspection date, ","")&amp;IF(AND($A16&lt;&gt;"",COUNTIF($A$2:$A$201,$A16)=1,OR($L16&lt;&gt;"Completed",AND($J16&lt;&gt;"",$BF16&gt;0,$BM16&lt;&gt;"")),$B16&lt;=TODAY()),"OK","")),"")</f>
        <v/>
      </c>
    </row>
    <row r="17" ht="32" customHeight="1">
      <c r="A17" s="16" t="n"/>
      <c r="B17" s="41" t="n"/>
      <c r="C17" s="18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6" t="n"/>
      <c r="AG17" s="16" t="n"/>
      <c r="AH17" s="16" t="n"/>
      <c r="AI17" s="16" t="n"/>
      <c r="AJ17" s="16" t="n"/>
      <c r="AK17" s="16" t="n"/>
      <c r="AL17" s="16" t="n"/>
      <c r="AM17" s="16" t="n"/>
      <c r="AN17" s="16" t="n"/>
      <c r="AO17" s="16" t="n"/>
      <c r="AP17" s="16" t="n"/>
      <c r="AQ17" s="16" t="n"/>
      <c r="AR17" s="16" t="n"/>
      <c r="AS17" s="16" t="n"/>
      <c r="AT17" s="16" t="n"/>
      <c r="AU17" s="16" t="n"/>
      <c r="AV17" s="16" t="n"/>
      <c r="AW17" s="16" t="n"/>
      <c r="AX17" s="16" t="n"/>
      <c r="AY17" s="16" t="n"/>
      <c r="AZ17" s="16" t="n"/>
      <c r="BA17" s="16" t="n"/>
      <c r="BB17" s="16" t="n"/>
      <c r="BC17" s="16" t="n"/>
      <c r="BD17" s="16" t="n"/>
      <c r="BE17" s="16" t="n"/>
      <c r="BF17" s="19">
        <f>IFERROR(IF($A17="","",COUNTIF($N17:$AU17,"Pass")+COUNTIF($N17:$AU17,"Fail")+COUNTIF($AW17:$BE17,"Pass")+COUNTIF($AW17:$BE17,"Fail")+COUNTIF($AV17,"No")+COUNTIF($AV17,"Yes")),"")</f>
        <v/>
      </c>
      <c r="BG17" s="19">
        <f>IFERROR(IF($A17="","",COUNTIF($N17:$AU17,"Pass")+COUNTIF($AW17:$BE17,"Pass")+COUNTIF($AV17,"No")),"")</f>
        <v/>
      </c>
      <c r="BH17" s="19">
        <f>IFERROR(IF($A17="","",COUNTIF($N17:$AU17,"Fail")+COUNTIF($AW17:$BE17,"Fail")+COUNTIF($AV17,"Yes")),"")</f>
        <v/>
      </c>
      <c r="BI17" s="19">
        <f>IFERROR(IF($A17="","",COUNTIF($N17:$BE17,"Not Checked")),"")</f>
        <v/>
      </c>
      <c r="BJ17" s="42">
        <f>IFERROR(IF($A17="","",$BG17/$BF17),"")</f>
        <v/>
      </c>
      <c r="BK17" s="16" t="n"/>
      <c r="BL17" s="19">
        <f>IFERROR(IF($A17="","",IF($L17&lt;&gt;"Completed","",IF($BK17="Yes","Fail",IF($BJ17&lt;'Setup'!$B$12,"Fail",IF($BJ17&lt;'Setup'!$B$11,"Conditional Pass","Pass"))))),"")</f>
        <v/>
      </c>
      <c r="BM17" s="16" t="n"/>
      <c r="BN17" s="21" t="n"/>
      <c r="BO17" s="21" t="n"/>
      <c r="BP17" s="19">
        <f>IFERROR(IF($A17="","",COUNTIF('Action Items'!$B$2:$B$201,$A17)),"")</f>
        <v/>
      </c>
      <c r="BQ17" s="21" t="n"/>
      <c r="BR17" s="19">
        <f>IFERROR(IF($A17="","",IF(OR($BK17="Yes",$BL17="Fail",$BI17&gt;'Setup'!$B$13),"Yes","No")),"")</f>
        <v/>
      </c>
      <c r="BS17" s="16" t="n"/>
      <c r="BT17" s="16" t="n"/>
      <c r="BU17" s="41" t="n"/>
      <c r="BV17" s="22">
        <f>IFERROR(IF(COUNTA($A17:$BT17)=0,"",IF($A17="","Missing inspection ID, ","")&amp;IF(COUNTIF($A$2:$A$201,$A17)&gt;1,"Duplicate inspection ID, ","")&amp;IF(AND($L17="Completed",$J17=""),"Completed inspection has no inspector, ","")&amp;IF(AND($L17="Completed",$BF17=0),"No applicable checklist items, ","")&amp;IF(AND($L17="Completed",$BM17=""),"Release decision missing, ","")&amp;IF(AND($BM17="Release for Sale",$BL17="Fail"),"Failed room marked for release, ","")&amp;IF(AND($BM17="Release for Sale",$BK17="Yes"),"Critical defect marked for release, ","")&amp;IF($B17&gt;TODAY(),"Future inspection date, ","")&amp;IF(AND($A17&lt;&gt;"",COUNTIF($A$2:$A$201,$A17)=1,OR($L17&lt;&gt;"Completed",AND($J17&lt;&gt;"",$BF17&gt;0,$BM17&lt;&gt;"")),$B17&lt;=TODAY()),"OK","")),"")</f>
        <v/>
      </c>
    </row>
    <row r="18" ht="32" customHeight="1">
      <c r="A18" s="16" t="n"/>
      <c r="B18" s="41" t="n"/>
      <c r="C18" s="18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6" t="n"/>
      <c r="AG18" s="16" t="n"/>
      <c r="AH18" s="16" t="n"/>
      <c r="AI18" s="16" t="n"/>
      <c r="AJ18" s="16" t="n"/>
      <c r="AK18" s="16" t="n"/>
      <c r="AL18" s="16" t="n"/>
      <c r="AM18" s="16" t="n"/>
      <c r="AN18" s="16" t="n"/>
      <c r="AO18" s="16" t="n"/>
      <c r="AP18" s="16" t="n"/>
      <c r="AQ18" s="16" t="n"/>
      <c r="AR18" s="16" t="n"/>
      <c r="AS18" s="16" t="n"/>
      <c r="AT18" s="16" t="n"/>
      <c r="AU18" s="16" t="n"/>
      <c r="AV18" s="16" t="n"/>
      <c r="AW18" s="16" t="n"/>
      <c r="AX18" s="16" t="n"/>
      <c r="AY18" s="16" t="n"/>
      <c r="AZ18" s="16" t="n"/>
      <c r="BA18" s="16" t="n"/>
      <c r="BB18" s="16" t="n"/>
      <c r="BC18" s="16" t="n"/>
      <c r="BD18" s="16" t="n"/>
      <c r="BE18" s="16" t="n"/>
      <c r="BF18" s="19">
        <f>IFERROR(IF($A18="","",COUNTIF($N18:$AU18,"Pass")+COUNTIF($N18:$AU18,"Fail")+COUNTIF($AW18:$BE18,"Pass")+COUNTIF($AW18:$BE18,"Fail")+COUNTIF($AV18,"No")+COUNTIF($AV18,"Yes")),"")</f>
        <v/>
      </c>
      <c r="BG18" s="19">
        <f>IFERROR(IF($A18="","",COUNTIF($N18:$AU18,"Pass")+COUNTIF($AW18:$BE18,"Pass")+COUNTIF($AV18,"No")),"")</f>
        <v/>
      </c>
      <c r="BH18" s="19">
        <f>IFERROR(IF($A18="","",COUNTIF($N18:$AU18,"Fail")+COUNTIF($AW18:$BE18,"Fail")+COUNTIF($AV18,"Yes")),"")</f>
        <v/>
      </c>
      <c r="BI18" s="19">
        <f>IFERROR(IF($A18="","",COUNTIF($N18:$BE18,"Not Checked")),"")</f>
        <v/>
      </c>
      <c r="BJ18" s="42">
        <f>IFERROR(IF($A18="","",$BG18/$BF18),"")</f>
        <v/>
      </c>
      <c r="BK18" s="16" t="n"/>
      <c r="BL18" s="19">
        <f>IFERROR(IF($A18="","",IF($L18&lt;&gt;"Completed","",IF($BK18="Yes","Fail",IF($BJ18&lt;'Setup'!$B$12,"Fail",IF($BJ18&lt;'Setup'!$B$11,"Conditional Pass","Pass"))))),"")</f>
        <v/>
      </c>
      <c r="BM18" s="16" t="n"/>
      <c r="BN18" s="21" t="n"/>
      <c r="BO18" s="21" t="n"/>
      <c r="BP18" s="19">
        <f>IFERROR(IF($A18="","",COUNTIF('Action Items'!$B$2:$B$201,$A18)),"")</f>
        <v/>
      </c>
      <c r="BQ18" s="21" t="n"/>
      <c r="BR18" s="19">
        <f>IFERROR(IF($A18="","",IF(OR($BK18="Yes",$BL18="Fail",$BI18&gt;'Setup'!$B$13),"Yes","No")),"")</f>
        <v/>
      </c>
      <c r="BS18" s="16" t="n"/>
      <c r="BT18" s="16" t="n"/>
      <c r="BU18" s="41" t="n"/>
      <c r="BV18" s="22">
        <f>IFERROR(IF(COUNTA($A18:$BT18)=0,"",IF($A18="","Missing inspection ID, ","")&amp;IF(COUNTIF($A$2:$A$201,$A18)&gt;1,"Duplicate inspection ID, ","")&amp;IF(AND($L18="Completed",$J18=""),"Completed inspection has no inspector, ","")&amp;IF(AND($L18="Completed",$BF18=0),"No applicable checklist items, ","")&amp;IF(AND($L18="Completed",$BM18=""),"Release decision missing, ","")&amp;IF(AND($BM18="Release for Sale",$BL18="Fail"),"Failed room marked for release, ","")&amp;IF(AND($BM18="Release for Sale",$BK18="Yes"),"Critical defect marked for release, ","")&amp;IF($B18&gt;TODAY(),"Future inspection date, ","")&amp;IF(AND($A18&lt;&gt;"",COUNTIF($A$2:$A$201,$A18)=1,OR($L18&lt;&gt;"Completed",AND($J18&lt;&gt;"",$BF18&gt;0,$BM18&lt;&gt;"")),$B18&lt;=TODAY()),"OK","")),"")</f>
        <v/>
      </c>
    </row>
    <row r="19" ht="32" customHeight="1">
      <c r="A19" s="16" t="n"/>
      <c r="B19" s="41" t="n"/>
      <c r="C19" s="18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6" t="n"/>
      <c r="AS19" s="16" t="n"/>
      <c r="AT19" s="16" t="n"/>
      <c r="AU19" s="16" t="n"/>
      <c r="AV19" s="16" t="n"/>
      <c r="AW19" s="16" t="n"/>
      <c r="AX19" s="16" t="n"/>
      <c r="AY19" s="16" t="n"/>
      <c r="AZ19" s="16" t="n"/>
      <c r="BA19" s="16" t="n"/>
      <c r="BB19" s="16" t="n"/>
      <c r="BC19" s="16" t="n"/>
      <c r="BD19" s="16" t="n"/>
      <c r="BE19" s="16" t="n"/>
      <c r="BF19" s="19">
        <f>IFERROR(IF($A19="","",COUNTIF($N19:$AU19,"Pass")+COUNTIF($N19:$AU19,"Fail")+COUNTIF($AW19:$BE19,"Pass")+COUNTIF($AW19:$BE19,"Fail")+COUNTIF($AV19,"No")+COUNTIF($AV19,"Yes")),"")</f>
        <v/>
      </c>
      <c r="BG19" s="19">
        <f>IFERROR(IF($A19="","",COUNTIF($N19:$AU19,"Pass")+COUNTIF($AW19:$BE19,"Pass")+COUNTIF($AV19,"No")),"")</f>
        <v/>
      </c>
      <c r="BH19" s="19">
        <f>IFERROR(IF($A19="","",COUNTIF($N19:$AU19,"Fail")+COUNTIF($AW19:$BE19,"Fail")+COUNTIF($AV19,"Yes")),"")</f>
        <v/>
      </c>
      <c r="BI19" s="19">
        <f>IFERROR(IF($A19="","",COUNTIF($N19:$BE19,"Not Checked")),"")</f>
        <v/>
      </c>
      <c r="BJ19" s="42">
        <f>IFERROR(IF($A19="","",$BG19/$BF19),"")</f>
        <v/>
      </c>
      <c r="BK19" s="16" t="n"/>
      <c r="BL19" s="19">
        <f>IFERROR(IF($A19="","",IF($L19&lt;&gt;"Completed","",IF($BK19="Yes","Fail",IF($BJ19&lt;'Setup'!$B$12,"Fail",IF($BJ19&lt;'Setup'!$B$11,"Conditional Pass","Pass"))))),"")</f>
        <v/>
      </c>
      <c r="BM19" s="16" t="n"/>
      <c r="BN19" s="21" t="n"/>
      <c r="BO19" s="21" t="n"/>
      <c r="BP19" s="19">
        <f>IFERROR(IF($A19="","",COUNTIF('Action Items'!$B$2:$B$201,$A19)),"")</f>
        <v/>
      </c>
      <c r="BQ19" s="21" t="n"/>
      <c r="BR19" s="19">
        <f>IFERROR(IF($A19="","",IF(OR($BK19="Yes",$BL19="Fail",$BI19&gt;'Setup'!$B$13),"Yes","No")),"")</f>
        <v/>
      </c>
      <c r="BS19" s="16" t="n"/>
      <c r="BT19" s="16" t="n"/>
      <c r="BU19" s="41" t="n"/>
      <c r="BV19" s="22">
        <f>IFERROR(IF(COUNTA($A19:$BT19)=0,"",IF($A19="","Missing inspection ID, ","")&amp;IF(COUNTIF($A$2:$A$201,$A19)&gt;1,"Duplicate inspection ID, ","")&amp;IF(AND($L19="Completed",$J19=""),"Completed inspection has no inspector, ","")&amp;IF(AND($L19="Completed",$BF19=0),"No applicable checklist items, ","")&amp;IF(AND($L19="Completed",$BM19=""),"Release decision missing, ","")&amp;IF(AND($BM19="Release for Sale",$BL19="Fail"),"Failed room marked for release, ","")&amp;IF(AND($BM19="Release for Sale",$BK19="Yes"),"Critical defect marked for release, ","")&amp;IF($B19&gt;TODAY(),"Future inspection date, ","")&amp;IF(AND($A19&lt;&gt;"",COUNTIF($A$2:$A$201,$A19)=1,OR($L19&lt;&gt;"Completed",AND($J19&lt;&gt;"",$BF19&gt;0,$BM19&lt;&gt;"")),$B19&lt;=TODAY()),"OK","")),"")</f>
        <v/>
      </c>
    </row>
    <row r="20" ht="32" customHeight="1">
      <c r="A20" s="16" t="n"/>
      <c r="B20" s="41" t="n"/>
      <c r="C20" s="18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6" t="n"/>
      <c r="AG20" s="16" t="n"/>
      <c r="AH20" s="16" t="n"/>
      <c r="AI20" s="16" t="n"/>
      <c r="AJ20" s="16" t="n"/>
      <c r="AK20" s="16" t="n"/>
      <c r="AL20" s="16" t="n"/>
      <c r="AM20" s="16" t="n"/>
      <c r="AN20" s="16" t="n"/>
      <c r="AO20" s="16" t="n"/>
      <c r="AP20" s="16" t="n"/>
      <c r="AQ20" s="16" t="n"/>
      <c r="AR20" s="16" t="n"/>
      <c r="AS20" s="16" t="n"/>
      <c r="AT20" s="16" t="n"/>
      <c r="AU20" s="16" t="n"/>
      <c r="AV20" s="16" t="n"/>
      <c r="AW20" s="16" t="n"/>
      <c r="AX20" s="16" t="n"/>
      <c r="AY20" s="16" t="n"/>
      <c r="AZ20" s="16" t="n"/>
      <c r="BA20" s="16" t="n"/>
      <c r="BB20" s="16" t="n"/>
      <c r="BC20" s="16" t="n"/>
      <c r="BD20" s="16" t="n"/>
      <c r="BE20" s="16" t="n"/>
      <c r="BF20" s="19">
        <f>IFERROR(IF($A20="","",COUNTIF($N20:$AU20,"Pass")+COUNTIF($N20:$AU20,"Fail")+COUNTIF($AW20:$BE20,"Pass")+COUNTIF($AW20:$BE20,"Fail")+COUNTIF($AV20,"No")+COUNTIF($AV20,"Yes")),"")</f>
        <v/>
      </c>
      <c r="BG20" s="19">
        <f>IFERROR(IF($A20="","",COUNTIF($N20:$AU20,"Pass")+COUNTIF($AW20:$BE20,"Pass")+COUNTIF($AV20,"No")),"")</f>
        <v/>
      </c>
      <c r="BH20" s="19">
        <f>IFERROR(IF($A20="","",COUNTIF($N20:$AU20,"Fail")+COUNTIF($AW20:$BE20,"Fail")+COUNTIF($AV20,"Yes")),"")</f>
        <v/>
      </c>
      <c r="BI20" s="19">
        <f>IFERROR(IF($A20="","",COUNTIF($N20:$BE20,"Not Checked")),"")</f>
        <v/>
      </c>
      <c r="BJ20" s="42">
        <f>IFERROR(IF($A20="","",$BG20/$BF20),"")</f>
        <v/>
      </c>
      <c r="BK20" s="16" t="n"/>
      <c r="BL20" s="19">
        <f>IFERROR(IF($A20="","",IF($L20&lt;&gt;"Completed","",IF($BK20="Yes","Fail",IF($BJ20&lt;'Setup'!$B$12,"Fail",IF($BJ20&lt;'Setup'!$B$11,"Conditional Pass","Pass"))))),"")</f>
        <v/>
      </c>
      <c r="BM20" s="16" t="n"/>
      <c r="BN20" s="21" t="n"/>
      <c r="BO20" s="21" t="n"/>
      <c r="BP20" s="19">
        <f>IFERROR(IF($A20="","",COUNTIF('Action Items'!$B$2:$B$201,$A20)),"")</f>
        <v/>
      </c>
      <c r="BQ20" s="21" t="n"/>
      <c r="BR20" s="19">
        <f>IFERROR(IF($A20="","",IF(OR($BK20="Yes",$BL20="Fail",$BI20&gt;'Setup'!$B$13),"Yes","No")),"")</f>
        <v/>
      </c>
      <c r="BS20" s="16" t="n"/>
      <c r="BT20" s="16" t="n"/>
      <c r="BU20" s="41" t="n"/>
      <c r="BV20" s="22">
        <f>IFERROR(IF(COUNTA($A20:$BT20)=0,"",IF($A20="","Missing inspection ID, ","")&amp;IF(COUNTIF($A$2:$A$201,$A20)&gt;1,"Duplicate inspection ID, ","")&amp;IF(AND($L20="Completed",$J20=""),"Completed inspection has no inspector, ","")&amp;IF(AND($L20="Completed",$BF20=0),"No applicable checklist items, ","")&amp;IF(AND($L20="Completed",$BM20=""),"Release decision missing, ","")&amp;IF(AND($BM20="Release for Sale",$BL20="Fail"),"Failed room marked for release, ","")&amp;IF(AND($BM20="Release for Sale",$BK20="Yes"),"Critical defect marked for release, ","")&amp;IF($B20&gt;TODAY(),"Future inspection date, ","")&amp;IF(AND($A20&lt;&gt;"",COUNTIF($A$2:$A$201,$A20)=1,OR($L20&lt;&gt;"Completed",AND($J20&lt;&gt;"",$BF20&gt;0,$BM20&lt;&gt;"")),$B20&lt;=TODAY()),"OK","")),"")</f>
        <v/>
      </c>
    </row>
    <row r="21" ht="32" customHeight="1">
      <c r="A21" s="16" t="n"/>
      <c r="B21" s="41" t="n"/>
      <c r="C21" s="18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6" t="n"/>
      <c r="AS21" s="16" t="n"/>
      <c r="AT21" s="16" t="n"/>
      <c r="AU21" s="16" t="n"/>
      <c r="AV21" s="16" t="n"/>
      <c r="AW21" s="16" t="n"/>
      <c r="AX21" s="16" t="n"/>
      <c r="AY21" s="16" t="n"/>
      <c r="AZ21" s="16" t="n"/>
      <c r="BA21" s="16" t="n"/>
      <c r="BB21" s="16" t="n"/>
      <c r="BC21" s="16" t="n"/>
      <c r="BD21" s="16" t="n"/>
      <c r="BE21" s="16" t="n"/>
      <c r="BF21" s="19">
        <f>IFERROR(IF($A21="","",COUNTIF($N21:$AU21,"Pass")+COUNTIF($N21:$AU21,"Fail")+COUNTIF($AW21:$BE21,"Pass")+COUNTIF($AW21:$BE21,"Fail")+COUNTIF($AV21,"No")+COUNTIF($AV21,"Yes")),"")</f>
        <v/>
      </c>
      <c r="BG21" s="19">
        <f>IFERROR(IF($A21="","",COUNTIF($N21:$AU21,"Pass")+COUNTIF($AW21:$BE21,"Pass")+COUNTIF($AV21,"No")),"")</f>
        <v/>
      </c>
      <c r="BH21" s="19">
        <f>IFERROR(IF($A21="","",COUNTIF($N21:$AU21,"Fail")+COUNTIF($AW21:$BE21,"Fail")+COUNTIF($AV21,"Yes")),"")</f>
        <v/>
      </c>
      <c r="BI21" s="19">
        <f>IFERROR(IF($A21="","",COUNTIF($N21:$BE21,"Not Checked")),"")</f>
        <v/>
      </c>
      <c r="BJ21" s="42">
        <f>IFERROR(IF($A21="","",$BG21/$BF21),"")</f>
        <v/>
      </c>
      <c r="BK21" s="16" t="n"/>
      <c r="BL21" s="19">
        <f>IFERROR(IF($A21="","",IF($L21&lt;&gt;"Completed","",IF($BK21="Yes","Fail",IF($BJ21&lt;'Setup'!$B$12,"Fail",IF($BJ21&lt;'Setup'!$B$11,"Conditional Pass","Pass"))))),"")</f>
        <v/>
      </c>
      <c r="BM21" s="16" t="n"/>
      <c r="BN21" s="21" t="n"/>
      <c r="BO21" s="21" t="n"/>
      <c r="BP21" s="19">
        <f>IFERROR(IF($A21="","",COUNTIF('Action Items'!$B$2:$B$201,$A21)),"")</f>
        <v/>
      </c>
      <c r="BQ21" s="21" t="n"/>
      <c r="BR21" s="19">
        <f>IFERROR(IF($A21="","",IF(OR($BK21="Yes",$BL21="Fail",$BI21&gt;'Setup'!$B$13),"Yes","No")),"")</f>
        <v/>
      </c>
      <c r="BS21" s="16" t="n"/>
      <c r="BT21" s="16" t="n"/>
      <c r="BU21" s="41" t="n"/>
      <c r="BV21" s="22">
        <f>IFERROR(IF(COUNTA($A21:$BT21)=0,"",IF($A21="","Missing inspection ID, ","")&amp;IF(COUNTIF($A$2:$A$201,$A21)&gt;1,"Duplicate inspection ID, ","")&amp;IF(AND($L21="Completed",$J21=""),"Completed inspection has no inspector, ","")&amp;IF(AND($L21="Completed",$BF21=0),"No applicable checklist items, ","")&amp;IF(AND($L21="Completed",$BM21=""),"Release decision missing, ","")&amp;IF(AND($BM21="Release for Sale",$BL21="Fail"),"Failed room marked for release, ","")&amp;IF(AND($BM21="Release for Sale",$BK21="Yes"),"Critical defect marked for release, ","")&amp;IF($B21&gt;TODAY(),"Future inspection date, ","")&amp;IF(AND($A21&lt;&gt;"",COUNTIF($A$2:$A$201,$A21)=1,OR($L21&lt;&gt;"Completed",AND($J21&lt;&gt;"",$BF21&gt;0,$BM21&lt;&gt;"")),$B21&lt;=TODAY()),"OK","")),"")</f>
        <v/>
      </c>
    </row>
    <row r="22" ht="32" customHeight="1">
      <c r="A22" s="16" t="n"/>
      <c r="B22" s="41" t="n"/>
      <c r="C22" s="18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6" t="n"/>
      <c r="AG22" s="16" t="n"/>
      <c r="AH22" s="16" t="n"/>
      <c r="AI22" s="16" t="n"/>
      <c r="AJ22" s="16" t="n"/>
      <c r="AK22" s="16" t="n"/>
      <c r="AL22" s="16" t="n"/>
      <c r="AM22" s="16" t="n"/>
      <c r="AN22" s="16" t="n"/>
      <c r="AO22" s="16" t="n"/>
      <c r="AP22" s="16" t="n"/>
      <c r="AQ22" s="16" t="n"/>
      <c r="AR22" s="16" t="n"/>
      <c r="AS22" s="16" t="n"/>
      <c r="AT22" s="16" t="n"/>
      <c r="AU22" s="16" t="n"/>
      <c r="AV22" s="16" t="n"/>
      <c r="AW22" s="16" t="n"/>
      <c r="AX22" s="16" t="n"/>
      <c r="AY22" s="16" t="n"/>
      <c r="AZ22" s="16" t="n"/>
      <c r="BA22" s="16" t="n"/>
      <c r="BB22" s="16" t="n"/>
      <c r="BC22" s="16" t="n"/>
      <c r="BD22" s="16" t="n"/>
      <c r="BE22" s="16" t="n"/>
      <c r="BF22" s="19">
        <f>IFERROR(IF($A22="","",COUNTIF($N22:$AU22,"Pass")+COUNTIF($N22:$AU22,"Fail")+COUNTIF($AW22:$BE22,"Pass")+COUNTIF($AW22:$BE22,"Fail")+COUNTIF($AV22,"No")+COUNTIF($AV22,"Yes")),"")</f>
        <v/>
      </c>
      <c r="BG22" s="19">
        <f>IFERROR(IF($A22="","",COUNTIF($N22:$AU22,"Pass")+COUNTIF($AW22:$BE22,"Pass")+COUNTIF($AV22,"No")),"")</f>
        <v/>
      </c>
      <c r="BH22" s="19">
        <f>IFERROR(IF($A22="","",COUNTIF($N22:$AU22,"Fail")+COUNTIF($AW22:$BE22,"Fail")+COUNTIF($AV22,"Yes")),"")</f>
        <v/>
      </c>
      <c r="BI22" s="19">
        <f>IFERROR(IF($A22="","",COUNTIF($N22:$BE22,"Not Checked")),"")</f>
        <v/>
      </c>
      <c r="BJ22" s="42">
        <f>IFERROR(IF($A22="","",$BG22/$BF22),"")</f>
        <v/>
      </c>
      <c r="BK22" s="16" t="n"/>
      <c r="BL22" s="19">
        <f>IFERROR(IF($A22="","",IF($L22&lt;&gt;"Completed","",IF($BK22="Yes","Fail",IF($BJ22&lt;'Setup'!$B$12,"Fail",IF($BJ22&lt;'Setup'!$B$11,"Conditional Pass","Pass"))))),"")</f>
        <v/>
      </c>
      <c r="BM22" s="16" t="n"/>
      <c r="BN22" s="21" t="n"/>
      <c r="BO22" s="21" t="n"/>
      <c r="BP22" s="19">
        <f>IFERROR(IF($A22="","",COUNTIF('Action Items'!$B$2:$B$201,$A22)),"")</f>
        <v/>
      </c>
      <c r="BQ22" s="21" t="n"/>
      <c r="BR22" s="19">
        <f>IFERROR(IF($A22="","",IF(OR($BK22="Yes",$BL22="Fail",$BI22&gt;'Setup'!$B$13),"Yes","No")),"")</f>
        <v/>
      </c>
      <c r="BS22" s="16" t="n"/>
      <c r="BT22" s="16" t="n"/>
      <c r="BU22" s="41" t="n"/>
      <c r="BV22" s="22">
        <f>IFERROR(IF(COUNTA($A22:$BT22)=0,"",IF($A22="","Missing inspection ID, ","")&amp;IF(COUNTIF($A$2:$A$201,$A22)&gt;1,"Duplicate inspection ID, ","")&amp;IF(AND($L22="Completed",$J22=""),"Completed inspection has no inspector, ","")&amp;IF(AND($L22="Completed",$BF22=0),"No applicable checklist items, ","")&amp;IF(AND($L22="Completed",$BM22=""),"Release decision missing, ","")&amp;IF(AND($BM22="Release for Sale",$BL22="Fail"),"Failed room marked for release, ","")&amp;IF(AND($BM22="Release for Sale",$BK22="Yes"),"Critical defect marked for release, ","")&amp;IF($B22&gt;TODAY(),"Future inspection date, ","")&amp;IF(AND($A22&lt;&gt;"",COUNTIF($A$2:$A$201,$A22)=1,OR($L22&lt;&gt;"Completed",AND($J22&lt;&gt;"",$BF22&gt;0,$BM22&lt;&gt;"")),$B22&lt;=TODAY()),"OK","")),"")</f>
        <v/>
      </c>
    </row>
    <row r="23" ht="32" customHeight="1">
      <c r="A23" s="16" t="n"/>
      <c r="B23" s="41" t="n"/>
      <c r="C23" s="18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6" t="n"/>
      <c r="AI23" s="16" t="n"/>
      <c r="AJ23" s="16" t="n"/>
      <c r="AK23" s="16" t="n"/>
      <c r="AL23" s="16" t="n"/>
      <c r="AM23" s="16" t="n"/>
      <c r="AN23" s="16" t="n"/>
      <c r="AO23" s="16" t="n"/>
      <c r="AP23" s="16" t="n"/>
      <c r="AQ23" s="16" t="n"/>
      <c r="AR23" s="16" t="n"/>
      <c r="AS23" s="16" t="n"/>
      <c r="AT23" s="16" t="n"/>
      <c r="AU23" s="16" t="n"/>
      <c r="AV23" s="16" t="n"/>
      <c r="AW23" s="16" t="n"/>
      <c r="AX23" s="16" t="n"/>
      <c r="AY23" s="16" t="n"/>
      <c r="AZ23" s="16" t="n"/>
      <c r="BA23" s="16" t="n"/>
      <c r="BB23" s="16" t="n"/>
      <c r="BC23" s="16" t="n"/>
      <c r="BD23" s="16" t="n"/>
      <c r="BE23" s="16" t="n"/>
      <c r="BF23" s="19">
        <f>IFERROR(IF($A23="","",COUNTIF($N23:$AU23,"Pass")+COUNTIF($N23:$AU23,"Fail")+COUNTIF($AW23:$BE23,"Pass")+COUNTIF($AW23:$BE23,"Fail")+COUNTIF($AV23,"No")+COUNTIF($AV23,"Yes")),"")</f>
        <v/>
      </c>
      <c r="BG23" s="19">
        <f>IFERROR(IF($A23="","",COUNTIF($N23:$AU23,"Pass")+COUNTIF($AW23:$BE23,"Pass")+COUNTIF($AV23,"No")),"")</f>
        <v/>
      </c>
      <c r="BH23" s="19">
        <f>IFERROR(IF($A23="","",COUNTIF($N23:$AU23,"Fail")+COUNTIF($AW23:$BE23,"Fail")+COUNTIF($AV23,"Yes")),"")</f>
        <v/>
      </c>
      <c r="BI23" s="19">
        <f>IFERROR(IF($A23="","",COUNTIF($N23:$BE23,"Not Checked")),"")</f>
        <v/>
      </c>
      <c r="BJ23" s="42">
        <f>IFERROR(IF($A23="","",$BG23/$BF23),"")</f>
        <v/>
      </c>
      <c r="BK23" s="16" t="n"/>
      <c r="BL23" s="19">
        <f>IFERROR(IF($A23="","",IF($L23&lt;&gt;"Completed","",IF($BK23="Yes","Fail",IF($BJ23&lt;'Setup'!$B$12,"Fail",IF($BJ23&lt;'Setup'!$B$11,"Conditional Pass","Pass"))))),"")</f>
        <v/>
      </c>
      <c r="BM23" s="16" t="n"/>
      <c r="BN23" s="21" t="n"/>
      <c r="BO23" s="21" t="n"/>
      <c r="BP23" s="19">
        <f>IFERROR(IF($A23="","",COUNTIF('Action Items'!$B$2:$B$201,$A23)),"")</f>
        <v/>
      </c>
      <c r="BQ23" s="21" t="n"/>
      <c r="BR23" s="19">
        <f>IFERROR(IF($A23="","",IF(OR($BK23="Yes",$BL23="Fail",$BI23&gt;'Setup'!$B$13),"Yes","No")),"")</f>
        <v/>
      </c>
      <c r="BS23" s="16" t="n"/>
      <c r="BT23" s="16" t="n"/>
      <c r="BU23" s="41" t="n"/>
      <c r="BV23" s="22">
        <f>IFERROR(IF(COUNTA($A23:$BT23)=0,"",IF($A23="","Missing inspection ID, ","")&amp;IF(COUNTIF($A$2:$A$201,$A23)&gt;1,"Duplicate inspection ID, ","")&amp;IF(AND($L23="Completed",$J23=""),"Completed inspection has no inspector, ","")&amp;IF(AND($L23="Completed",$BF23=0),"No applicable checklist items, ","")&amp;IF(AND($L23="Completed",$BM23=""),"Release decision missing, ","")&amp;IF(AND($BM23="Release for Sale",$BL23="Fail"),"Failed room marked for release, ","")&amp;IF(AND($BM23="Release for Sale",$BK23="Yes"),"Critical defect marked for release, ","")&amp;IF($B23&gt;TODAY(),"Future inspection date, ","")&amp;IF(AND($A23&lt;&gt;"",COUNTIF($A$2:$A$201,$A23)=1,OR($L23&lt;&gt;"Completed",AND($J23&lt;&gt;"",$BF23&gt;0,$BM23&lt;&gt;"")),$B23&lt;=TODAY()),"OK","")),"")</f>
        <v/>
      </c>
    </row>
    <row r="24" ht="32" customHeight="1">
      <c r="A24" s="16" t="n"/>
      <c r="B24" s="41" t="n"/>
      <c r="C24" s="18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/>
      <c r="AB24" s="16" t="n"/>
      <c r="AC24" s="16" t="n"/>
      <c r="AD24" s="16" t="n"/>
      <c r="AE24" s="16" t="n"/>
      <c r="AF24" s="16" t="n"/>
      <c r="AG24" s="16" t="n"/>
      <c r="AH24" s="16" t="n"/>
      <c r="AI24" s="16" t="n"/>
      <c r="AJ24" s="16" t="n"/>
      <c r="AK24" s="16" t="n"/>
      <c r="AL24" s="16" t="n"/>
      <c r="AM24" s="16" t="n"/>
      <c r="AN24" s="16" t="n"/>
      <c r="AO24" s="16" t="n"/>
      <c r="AP24" s="16" t="n"/>
      <c r="AQ24" s="16" t="n"/>
      <c r="AR24" s="16" t="n"/>
      <c r="AS24" s="16" t="n"/>
      <c r="AT24" s="16" t="n"/>
      <c r="AU24" s="16" t="n"/>
      <c r="AV24" s="16" t="n"/>
      <c r="AW24" s="16" t="n"/>
      <c r="AX24" s="16" t="n"/>
      <c r="AY24" s="16" t="n"/>
      <c r="AZ24" s="16" t="n"/>
      <c r="BA24" s="16" t="n"/>
      <c r="BB24" s="16" t="n"/>
      <c r="BC24" s="16" t="n"/>
      <c r="BD24" s="16" t="n"/>
      <c r="BE24" s="16" t="n"/>
      <c r="BF24" s="19">
        <f>IFERROR(IF($A24="","",COUNTIF($N24:$AU24,"Pass")+COUNTIF($N24:$AU24,"Fail")+COUNTIF($AW24:$BE24,"Pass")+COUNTIF($AW24:$BE24,"Fail")+COUNTIF($AV24,"No")+COUNTIF($AV24,"Yes")),"")</f>
        <v/>
      </c>
      <c r="BG24" s="19">
        <f>IFERROR(IF($A24="","",COUNTIF($N24:$AU24,"Pass")+COUNTIF($AW24:$BE24,"Pass")+COUNTIF($AV24,"No")),"")</f>
        <v/>
      </c>
      <c r="BH24" s="19">
        <f>IFERROR(IF($A24="","",COUNTIF($N24:$AU24,"Fail")+COUNTIF($AW24:$BE24,"Fail")+COUNTIF($AV24,"Yes")),"")</f>
        <v/>
      </c>
      <c r="BI24" s="19">
        <f>IFERROR(IF($A24="","",COUNTIF($N24:$BE24,"Not Checked")),"")</f>
        <v/>
      </c>
      <c r="BJ24" s="42">
        <f>IFERROR(IF($A24="","",$BG24/$BF24),"")</f>
        <v/>
      </c>
      <c r="BK24" s="16" t="n"/>
      <c r="BL24" s="19">
        <f>IFERROR(IF($A24="","",IF($L24&lt;&gt;"Completed","",IF($BK24="Yes","Fail",IF($BJ24&lt;'Setup'!$B$12,"Fail",IF($BJ24&lt;'Setup'!$B$11,"Conditional Pass","Pass"))))),"")</f>
        <v/>
      </c>
      <c r="BM24" s="16" t="n"/>
      <c r="BN24" s="21" t="n"/>
      <c r="BO24" s="21" t="n"/>
      <c r="BP24" s="19">
        <f>IFERROR(IF($A24="","",COUNTIF('Action Items'!$B$2:$B$201,$A24)),"")</f>
        <v/>
      </c>
      <c r="BQ24" s="21" t="n"/>
      <c r="BR24" s="19">
        <f>IFERROR(IF($A24="","",IF(OR($BK24="Yes",$BL24="Fail",$BI24&gt;'Setup'!$B$13),"Yes","No")),"")</f>
        <v/>
      </c>
      <c r="BS24" s="16" t="n"/>
      <c r="BT24" s="16" t="n"/>
      <c r="BU24" s="41" t="n"/>
      <c r="BV24" s="22">
        <f>IFERROR(IF(COUNTA($A24:$BT24)=0,"",IF($A24="","Missing inspection ID, ","")&amp;IF(COUNTIF($A$2:$A$201,$A24)&gt;1,"Duplicate inspection ID, ","")&amp;IF(AND($L24="Completed",$J24=""),"Completed inspection has no inspector, ","")&amp;IF(AND($L24="Completed",$BF24=0),"No applicable checklist items, ","")&amp;IF(AND($L24="Completed",$BM24=""),"Release decision missing, ","")&amp;IF(AND($BM24="Release for Sale",$BL24="Fail"),"Failed room marked for release, ","")&amp;IF(AND($BM24="Release for Sale",$BK24="Yes"),"Critical defect marked for release, ","")&amp;IF($B24&gt;TODAY(),"Future inspection date, ","")&amp;IF(AND($A24&lt;&gt;"",COUNTIF($A$2:$A$201,$A24)=1,OR($L24&lt;&gt;"Completed",AND($J24&lt;&gt;"",$BF24&gt;0,$BM24&lt;&gt;"")),$B24&lt;=TODAY()),"OK","")),"")</f>
        <v/>
      </c>
    </row>
    <row r="25" ht="32" customHeight="1">
      <c r="A25" s="16" t="n"/>
      <c r="B25" s="41" t="n"/>
      <c r="C25" s="18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6" t="n"/>
      <c r="AG25" s="16" t="n"/>
      <c r="AH25" s="16" t="n"/>
      <c r="AI25" s="16" t="n"/>
      <c r="AJ25" s="16" t="n"/>
      <c r="AK25" s="16" t="n"/>
      <c r="AL25" s="16" t="n"/>
      <c r="AM25" s="16" t="n"/>
      <c r="AN25" s="16" t="n"/>
      <c r="AO25" s="16" t="n"/>
      <c r="AP25" s="16" t="n"/>
      <c r="AQ25" s="16" t="n"/>
      <c r="AR25" s="16" t="n"/>
      <c r="AS25" s="16" t="n"/>
      <c r="AT25" s="16" t="n"/>
      <c r="AU25" s="16" t="n"/>
      <c r="AV25" s="16" t="n"/>
      <c r="AW25" s="16" t="n"/>
      <c r="AX25" s="16" t="n"/>
      <c r="AY25" s="16" t="n"/>
      <c r="AZ25" s="16" t="n"/>
      <c r="BA25" s="16" t="n"/>
      <c r="BB25" s="16" t="n"/>
      <c r="BC25" s="16" t="n"/>
      <c r="BD25" s="16" t="n"/>
      <c r="BE25" s="16" t="n"/>
      <c r="BF25" s="19">
        <f>IFERROR(IF($A25="","",COUNTIF($N25:$AU25,"Pass")+COUNTIF($N25:$AU25,"Fail")+COUNTIF($AW25:$BE25,"Pass")+COUNTIF($AW25:$BE25,"Fail")+COUNTIF($AV25,"No")+COUNTIF($AV25,"Yes")),"")</f>
        <v/>
      </c>
      <c r="BG25" s="19">
        <f>IFERROR(IF($A25="","",COUNTIF($N25:$AU25,"Pass")+COUNTIF($AW25:$BE25,"Pass")+COUNTIF($AV25,"No")),"")</f>
        <v/>
      </c>
      <c r="BH25" s="19">
        <f>IFERROR(IF($A25="","",COUNTIF($N25:$AU25,"Fail")+COUNTIF($AW25:$BE25,"Fail")+COUNTIF($AV25,"Yes")),"")</f>
        <v/>
      </c>
      <c r="BI25" s="19">
        <f>IFERROR(IF($A25="","",COUNTIF($N25:$BE25,"Not Checked")),"")</f>
        <v/>
      </c>
      <c r="BJ25" s="42">
        <f>IFERROR(IF($A25="","",$BG25/$BF25),"")</f>
        <v/>
      </c>
      <c r="BK25" s="16" t="n"/>
      <c r="BL25" s="19">
        <f>IFERROR(IF($A25="","",IF($L25&lt;&gt;"Completed","",IF($BK25="Yes","Fail",IF($BJ25&lt;'Setup'!$B$12,"Fail",IF($BJ25&lt;'Setup'!$B$11,"Conditional Pass","Pass"))))),"")</f>
        <v/>
      </c>
      <c r="BM25" s="16" t="n"/>
      <c r="BN25" s="21" t="n"/>
      <c r="BO25" s="21" t="n"/>
      <c r="BP25" s="19">
        <f>IFERROR(IF($A25="","",COUNTIF('Action Items'!$B$2:$B$201,$A25)),"")</f>
        <v/>
      </c>
      <c r="BQ25" s="21" t="n"/>
      <c r="BR25" s="19">
        <f>IFERROR(IF($A25="","",IF(OR($BK25="Yes",$BL25="Fail",$BI25&gt;'Setup'!$B$13),"Yes","No")),"")</f>
        <v/>
      </c>
      <c r="BS25" s="16" t="n"/>
      <c r="BT25" s="16" t="n"/>
      <c r="BU25" s="41" t="n"/>
      <c r="BV25" s="22">
        <f>IFERROR(IF(COUNTA($A25:$BT25)=0,"",IF($A25="","Missing inspection ID, ","")&amp;IF(COUNTIF($A$2:$A$201,$A25)&gt;1,"Duplicate inspection ID, ","")&amp;IF(AND($L25="Completed",$J25=""),"Completed inspection has no inspector, ","")&amp;IF(AND($L25="Completed",$BF25=0),"No applicable checklist items, ","")&amp;IF(AND($L25="Completed",$BM25=""),"Release decision missing, ","")&amp;IF(AND($BM25="Release for Sale",$BL25="Fail"),"Failed room marked for release, ","")&amp;IF(AND($BM25="Release for Sale",$BK25="Yes"),"Critical defect marked for release, ","")&amp;IF($B25&gt;TODAY(),"Future inspection date, ","")&amp;IF(AND($A25&lt;&gt;"",COUNTIF($A$2:$A$201,$A25)=1,OR($L25&lt;&gt;"Completed",AND($J25&lt;&gt;"",$BF25&gt;0,$BM25&lt;&gt;"")),$B25&lt;=TODAY()),"OK","")),"")</f>
        <v/>
      </c>
    </row>
    <row r="26" ht="32" customHeight="1">
      <c r="A26" s="16" t="n"/>
      <c r="B26" s="41" t="n"/>
      <c r="C26" s="18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16" t="n"/>
      <c r="AG26" s="16" t="n"/>
      <c r="AH26" s="16" t="n"/>
      <c r="AI26" s="16" t="n"/>
      <c r="AJ26" s="16" t="n"/>
      <c r="AK26" s="16" t="n"/>
      <c r="AL26" s="16" t="n"/>
      <c r="AM26" s="16" t="n"/>
      <c r="AN26" s="16" t="n"/>
      <c r="AO26" s="16" t="n"/>
      <c r="AP26" s="16" t="n"/>
      <c r="AQ26" s="16" t="n"/>
      <c r="AR26" s="16" t="n"/>
      <c r="AS26" s="16" t="n"/>
      <c r="AT26" s="16" t="n"/>
      <c r="AU26" s="16" t="n"/>
      <c r="AV26" s="16" t="n"/>
      <c r="AW26" s="16" t="n"/>
      <c r="AX26" s="16" t="n"/>
      <c r="AY26" s="16" t="n"/>
      <c r="AZ26" s="16" t="n"/>
      <c r="BA26" s="16" t="n"/>
      <c r="BB26" s="16" t="n"/>
      <c r="BC26" s="16" t="n"/>
      <c r="BD26" s="16" t="n"/>
      <c r="BE26" s="16" t="n"/>
      <c r="BF26" s="19">
        <f>IFERROR(IF($A26="","",COUNTIF($N26:$AU26,"Pass")+COUNTIF($N26:$AU26,"Fail")+COUNTIF($AW26:$BE26,"Pass")+COUNTIF($AW26:$BE26,"Fail")+COUNTIF($AV26,"No")+COUNTIF($AV26,"Yes")),"")</f>
        <v/>
      </c>
      <c r="BG26" s="19">
        <f>IFERROR(IF($A26="","",COUNTIF($N26:$AU26,"Pass")+COUNTIF($AW26:$BE26,"Pass")+COUNTIF($AV26,"No")),"")</f>
        <v/>
      </c>
      <c r="BH26" s="19">
        <f>IFERROR(IF($A26="","",COUNTIF($N26:$AU26,"Fail")+COUNTIF($AW26:$BE26,"Fail")+COUNTIF($AV26,"Yes")),"")</f>
        <v/>
      </c>
      <c r="BI26" s="19">
        <f>IFERROR(IF($A26="","",COUNTIF($N26:$BE26,"Not Checked")),"")</f>
        <v/>
      </c>
      <c r="BJ26" s="42">
        <f>IFERROR(IF($A26="","",$BG26/$BF26),"")</f>
        <v/>
      </c>
      <c r="BK26" s="16" t="n"/>
      <c r="BL26" s="19">
        <f>IFERROR(IF($A26="","",IF($L26&lt;&gt;"Completed","",IF($BK26="Yes","Fail",IF($BJ26&lt;'Setup'!$B$12,"Fail",IF($BJ26&lt;'Setup'!$B$11,"Conditional Pass","Pass"))))),"")</f>
        <v/>
      </c>
      <c r="BM26" s="16" t="n"/>
      <c r="BN26" s="21" t="n"/>
      <c r="BO26" s="21" t="n"/>
      <c r="BP26" s="19">
        <f>IFERROR(IF($A26="","",COUNTIF('Action Items'!$B$2:$B$201,$A26)),"")</f>
        <v/>
      </c>
      <c r="BQ26" s="21" t="n"/>
      <c r="BR26" s="19">
        <f>IFERROR(IF($A26="","",IF(OR($BK26="Yes",$BL26="Fail",$BI26&gt;'Setup'!$B$13),"Yes","No")),"")</f>
        <v/>
      </c>
      <c r="BS26" s="16" t="n"/>
      <c r="BT26" s="16" t="n"/>
      <c r="BU26" s="41" t="n"/>
      <c r="BV26" s="22">
        <f>IFERROR(IF(COUNTA($A26:$BT26)=0,"",IF($A26="","Missing inspection ID, ","")&amp;IF(COUNTIF($A$2:$A$201,$A26)&gt;1,"Duplicate inspection ID, ","")&amp;IF(AND($L26="Completed",$J26=""),"Completed inspection has no inspector, ","")&amp;IF(AND($L26="Completed",$BF26=0),"No applicable checklist items, ","")&amp;IF(AND($L26="Completed",$BM26=""),"Release decision missing, ","")&amp;IF(AND($BM26="Release for Sale",$BL26="Fail"),"Failed room marked for release, ","")&amp;IF(AND($BM26="Release for Sale",$BK26="Yes"),"Critical defect marked for release, ","")&amp;IF($B26&gt;TODAY(),"Future inspection date, ","")&amp;IF(AND($A26&lt;&gt;"",COUNTIF($A$2:$A$201,$A26)=1,OR($L26&lt;&gt;"Completed",AND($J26&lt;&gt;"",$BF26&gt;0,$BM26&lt;&gt;"")),$B26&lt;=TODAY()),"OK","")),"")</f>
        <v/>
      </c>
    </row>
    <row r="27" ht="32" customHeight="1">
      <c r="A27" s="16" t="n"/>
      <c r="B27" s="41" t="n"/>
      <c r="C27" s="18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  <c r="AD27" s="16" t="n"/>
      <c r="AE27" s="16" t="n"/>
      <c r="AF27" s="16" t="n"/>
      <c r="AG27" s="16" t="n"/>
      <c r="AH27" s="16" t="n"/>
      <c r="AI27" s="16" t="n"/>
      <c r="AJ27" s="16" t="n"/>
      <c r="AK27" s="16" t="n"/>
      <c r="AL27" s="16" t="n"/>
      <c r="AM27" s="16" t="n"/>
      <c r="AN27" s="16" t="n"/>
      <c r="AO27" s="16" t="n"/>
      <c r="AP27" s="16" t="n"/>
      <c r="AQ27" s="16" t="n"/>
      <c r="AR27" s="16" t="n"/>
      <c r="AS27" s="16" t="n"/>
      <c r="AT27" s="16" t="n"/>
      <c r="AU27" s="16" t="n"/>
      <c r="AV27" s="16" t="n"/>
      <c r="AW27" s="16" t="n"/>
      <c r="AX27" s="16" t="n"/>
      <c r="AY27" s="16" t="n"/>
      <c r="AZ27" s="16" t="n"/>
      <c r="BA27" s="16" t="n"/>
      <c r="BB27" s="16" t="n"/>
      <c r="BC27" s="16" t="n"/>
      <c r="BD27" s="16" t="n"/>
      <c r="BE27" s="16" t="n"/>
      <c r="BF27" s="19">
        <f>IFERROR(IF($A27="","",COUNTIF($N27:$AU27,"Pass")+COUNTIF($N27:$AU27,"Fail")+COUNTIF($AW27:$BE27,"Pass")+COUNTIF($AW27:$BE27,"Fail")+COUNTIF($AV27,"No")+COUNTIF($AV27,"Yes")),"")</f>
        <v/>
      </c>
      <c r="BG27" s="19">
        <f>IFERROR(IF($A27="","",COUNTIF($N27:$AU27,"Pass")+COUNTIF($AW27:$BE27,"Pass")+COUNTIF($AV27,"No")),"")</f>
        <v/>
      </c>
      <c r="BH27" s="19">
        <f>IFERROR(IF($A27="","",COUNTIF($N27:$AU27,"Fail")+COUNTIF($AW27:$BE27,"Fail")+COUNTIF($AV27,"Yes")),"")</f>
        <v/>
      </c>
      <c r="BI27" s="19">
        <f>IFERROR(IF($A27="","",COUNTIF($N27:$BE27,"Not Checked")),"")</f>
        <v/>
      </c>
      <c r="BJ27" s="42">
        <f>IFERROR(IF($A27="","",$BG27/$BF27),"")</f>
        <v/>
      </c>
      <c r="BK27" s="16" t="n"/>
      <c r="BL27" s="19">
        <f>IFERROR(IF($A27="","",IF($L27&lt;&gt;"Completed","",IF($BK27="Yes","Fail",IF($BJ27&lt;'Setup'!$B$12,"Fail",IF($BJ27&lt;'Setup'!$B$11,"Conditional Pass","Pass"))))),"")</f>
        <v/>
      </c>
      <c r="BM27" s="16" t="n"/>
      <c r="BN27" s="21" t="n"/>
      <c r="BO27" s="21" t="n"/>
      <c r="BP27" s="19">
        <f>IFERROR(IF($A27="","",COUNTIF('Action Items'!$B$2:$B$201,$A27)),"")</f>
        <v/>
      </c>
      <c r="BQ27" s="21" t="n"/>
      <c r="BR27" s="19">
        <f>IFERROR(IF($A27="","",IF(OR($BK27="Yes",$BL27="Fail",$BI27&gt;'Setup'!$B$13),"Yes","No")),"")</f>
        <v/>
      </c>
      <c r="BS27" s="16" t="n"/>
      <c r="BT27" s="16" t="n"/>
      <c r="BU27" s="41" t="n"/>
      <c r="BV27" s="22">
        <f>IFERROR(IF(COUNTA($A27:$BT27)=0,"",IF($A27="","Missing inspection ID, ","")&amp;IF(COUNTIF($A$2:$A$201,$A27)&gt;1,"Duplicate inspection ID, ","")&amp;IF(AND($L27="Completed",$J27=""),"Completed inspection has no inspector, ","")&amp;IF(AND($L27="Completed",$BF27=0),"No applicable checklist items, ","")&amp;IF(AND($L27="Completed",$BM27=""),"Release decision missing, ","")&amp;IF(AND($BM27="Release for Sale",$BL27="Fail"),"Failed room marked for release, ","")&amp;IF(AND($BM27="Release for Sale",$BK27="Yes"),"Critical defect marked for release, ","")&amp;IF($B27&gt;TODAY(),"Future inspection date, ","")&amp;IF(AND($A27&lt;&gt;"",COUNTIF($A$2:$A$201,$A27)=1,OR($L27&lt;&gt;"Completed",AND($J27&lt;&gt;"",$BF27&gt;0,$BM27&lt;&gt;"")),$B27&lt;=TODAY()),"OK","")),"")</f>
        <v/>
      </c>
    </row>
    <row r="28" ht="32" customHeight="1">
      <c r="A28" s="16" t="n"/>
      <c r="B28" s="41" t="n"/>
      <c r="C28" s="18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6" t="n"/>
      <c r="AI28" s="16" t="n"/>
      <c r="AJ28" s="16" t="n"/>
      <c r="AK28" s="16" t="n"/>
      <c r="AL28" s="16" t="n"/>
      <c r="AM28" s="16" t="n"/>
      <c r="AN28" s="16" t="n"/>
      <c r="AO28" s="16" t="n"/>
      <c r="AP28" s="16" t="n"/>
      <c r="AQ28" s="16" t="n"/>
      <c r="AR28" s="16" t="n"/>
      <c r="AS28" s="16" t="n"/>
      <c r="AT28" s="16" t="n"/>
      <c r="AU28" s="16" t="n"/>
      <c r="AV28" s="16" t="n"/>
      <c r="AW28" s="16" t="n"/>
      <c r="AX28" s="16" t="n"/>
      <c r="AY28" s="16" t="n"/>
      <c r="AZ28" s="16" t="n"/>
      <c r="BA28" s="16" t="n"/>
      <c r="BB28" s="16" t="n"/>
      <c r="BC28" s="16" t="n"/>
      <c r="BD28" s="16" t="n"/>
      <c r="BE28" s="16" t="n"/>
      <c r="BF28" s="19">
        <f>IFERROR(IF($A28="","",COUNTIF($N28:$AU28,"Pass")+COUNTIF($N28:$AU28,"Fail")+COUNTIF($AW28:$BE28,"Pass")+COUNTIF($AW28:$BE28,"Fail")+COUNTIF($AV28,"No")+COUNTIF($AV28,"Yes")),"")</f>
        <v/>
      </c>
      <c r="BG28" s="19">
        <f>IFERROR(IF($A28="","",COUNTIF($N28:$AU28,"Pass")+COUNTIF($AW28:$BE28,"Pass")+COUNTIF($AV28,"No")),"")</f>
        <v/>
      </c>
      <c r="BH28" s="19">
        <f>IFERROR(IF($A28="","",COUNTIF($N28:$AU28,"Fail")+COUNTIF($AW28:$BE28,"Fail")+COUNTIF($AV28,"Yes")),"")</f>
        <v/>
      </c>
      <c r="BI28" s="19">
        <f>IFERROR(IF($A28="","",COUNTIF($N28:$BE28,"Not Checked")),"")</f>
        <v/>
      </c>
      <c r="BJ28" s="42">
        <f>IFERROR(IF($A28="","",$BG28/$BF28),"")</f>
        <v/>
      </c>
      <c r="BK28" s="16" t="n"/>
      <c r="BL28" s="19">
        <f>IFERROR(IF($A28="","",IF($L28&lt;&gt;"Completed","",IF($BK28="Yes","Fail",IF($BJ28&lt;'Setup'!$B$12,"Fail",IF($BJ28&lt;'Setup'!$B$11,"Conditional Pass","Pass"))))),"")</f>
        <v/>
      </c>
      <c r="BM28" s="16" t="n"/>
      <c r="BN28" s="21" t="n"/>
      <c r="BO28" s="21" t="n"/>
      <c r="BP28" s="19">
        <f>IFERROR(IF($A28="","",COUNTIF('Action Items'!$B$2:$B$201,$A28)),"")</f>
        <v/>
      </c>
      <c r="BQ28" s="21" t="n"/>
      <c r="BR28" s="19">
        <f>IFERROR(IF($A28="","",IF(OR($BK28="Yes",$BL28="Fail",$BI28&gt;'Setup'!$B$13),"Yes","No")),"")</f>
        <v/>
      </c>
      <c r="BS28" s="16" t="n"/>
      <c r="BT28" s="16" t="n"/>
      <c r="BU28" s="41" t="n"/>
      <c r="BV28" s="22">
        <f>IFERROR(IF(COUNTA($A28:$BT28)=0,"",IF($A28="","Missing inspection ID, ","")&amp;IF(COUNTIF($A$2:$A$201,$A28)&gt;1,"Duplicate inspection ID, ","")&amp;IF(AND($L28="Completed",$J28=""),"Completed inspection has no inspector, ","")&amp;IF(AND($L28="Completed",$BF28=0),"No applicable checklist items, ","")&amp;IF(AND($L28="Completed",$BM28=""),"Release decision missing, ","")&amp;IF(AND($BM28="Release for Sale",$BL28="Fail"),"Failed room marked for release, ","")&amp;IF(AND($BM28="Release for Sale",$BK28="Yes"),"Critical defect marked for release, ","")&amp;IF($B28&gt;TODAY(),"Future inspection date, ","")&amp;IF(AND($A28&lt;&gt;"",COUNTIF($A$2:$A$201,$A28)=1,OR($L28&lt;&gt;"Completed",AND($J28&lt;&gt;"",$BF28&gt;0,$BM28&lt;&gt;"")),$B28&lt;=TODAY()),"OK","")),"")</f>
        <v/>
      </c>
    </row>
    <row r="29" ht="32" customHeight="1">
      <c r="A29" s="16" t="n"/>
      <c r="B29" s="41" t="n"/>
      <c r="C29" s="18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  <c r="AK29" s="16" t="n"/>
      <c r="AL29" s="16" t="n"/>
      <c r="AM29" s="16" t="n"/>
      <c r="AN29" s="16" t="n"/>
      <c r="AO29" s="16" t="n"/>
      <c r="AP29" s="16" t="n"/>
      <c r="AQ29" s="16" t="n"/>
      <c r="AR29" s="16" t="n"/>
      <c r="AS29" s="16" t="n"/>
      <c r="AT29" s="16" t="n"/>
      <c r="AU29" s="16" t="n"/>
      <c r="AV29" s="16" t="n"/>
      <c r="AW29" s="16" t="n"/>
      <c r="AX29" s="16" t="n"/>
      <c r="AY29" s="16" t="n"/>
      <c r="AZ29" s="16" t="n"/>
      <c r="BA29" s="16" t="n"/>
      <c r="BB29" s="16" t="n"/>
      <c r="BC29" s="16" t="n"/>
      <c r="BD29" s="16" t="n"/>
      <c r="BE29" s="16" t="n"/>
      <c r="BF29" s="19">
        <f>IFERROR(IF($A29="","",COUNTIF($N29:$AU29,"Pass")+COUNTIF($N29:$AU29,"Fail")+COUNTIF($AW29:$BE29,"Pass")+COUNTIF($AW29:$BE29,"Fail")+COUNTIF($AV29,"No")+COUNTIF($AV29,"Yes")),"")</f>
        <v/>
      </c>
      <c r="BG29" s="19">
        <f>IFERROR(IF($A29="","",COUNTIF($N29:$AU29,"Pass")+COUNTIF($AW29:$BE29,"Pass")+COUNTIF($AV29,"No")),"")</f>
        <v/>
      </c>
      <c r="BH29" s="19">
        <f>IFERROR(IF($A29="","",COUNTIF($N29:$AU29,"Fail")+COUNTIF($AW29:$BE29,"Fail")+COUNTIF($AV29,"Yes")),"")</f>
        <v/>
      </c>
      <c r="BI29" s="19">
        <f>IFERROR(IF($A29="","",COUNTIF($N29:$BE29,"Not Checked")),"")</f>
        <v/>
      </c>
      <c r="BJ29" s="42">
        <f>IFERROR(IF($A29="","",$BG29/$BF29),"")</f>
        <v/>
      </c>
      <c r="BK29" s="16" t="n"/>
      <c r="BL29" s="19">
        <f>IFERROR(IF($A29="","",IF($L29&lt;&gt;"Completed","",IF($BK29="Yes","Fail",IF($BJ29&lt;'Setup'!$B$12,"Fail",IF($BJ29&lt;'Setup'!$B$11,"Conditional Pass","Pass"))))),"")</f>
        <v/>
      </c>
      <c r="BM29" s="16" t="n"/>
      <c r="BN29" s="21" t="n"/>
      <c r="BO29" s="21" t="n"/>
      <c r="BP29" s="19">
        <f>IFERROR(IF($A29="","",COUNTIF('Action Items'!$B$2:$B$201,$A29)),"")</f>
        <v/>
      </c>
      <c r="BQ29" s="21" t="n"/>
      <c r="BR29" s="19">
        <f>IFERROR(IF($A29="","",IF(OR($BK29="Yes",$BL29="Fail",$BI29&gt;'Setup'!$B$13),"Yes","No")),"")</f>
        <v/>
      </c>
      <c r="BS29" s="16" t="n"/>
      <c r="BT29" s="16" t="n"/>
      <c r="BU29" s="41" t="n"/>
      <c r="BV29" s="22">
        <f>IFERROR(IF(COUNTA($A29:$BT29)=0,"",IF($A29="","Missing inspection ID, ","")&amp;IF(COUNTIF($A$2:$A$201,$A29)&gt;1,"Duplicate inspection ID, ","")&amp;IF(AND($L29="Completed",$J29=""),"Completed inspection has no inspector, ","")&amp;IF(AND($L29="Completed",$BF29=0),"No applicable checklist items, ","")&amp;IF(AND($L29="Completed",$BM29=""),"Release decision missing, ","")&amp;IF(AND($BM29="Release for Sale",$BL29="Fail"),"Failed room marked for release, ","")&amp;IF(AND($BM29="Release for Sale",$BK29="Yes"),"Critical defect marked for release, ","")&amp;IF($B29&gt;TODAY(),"Future inspection date, ","")&amp;IF(AND($A29&lt;&gt;"",COUNTIF($A$2:$A$201,$A29)=1,OR($L29&lt;&gt;"Completed",AND($J29&lt;&gt;"",$BF29&gt;0,$BM29&lt;&gt;"")),$B29&lt;=TODAY()),"OK","")),"")</f>
        <v/>
      </c>
    </row>
    <row r="30" ht="32" customHeight="1">
      <c r="A30" s="16" t="n"/>
      <c r="B30" s="41" t="n"/>
      <c r="C30" s="18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  <c r="AC30" s="16" t="n"/>
      <c r="AD30" s="16" t="n"/>
      <c r="AE30" s="16" t="n"/>
      <c r="AF30" s="16" t="n"/>
      <c r="AG30" s="16" t="n"/>
      <c r="AH30" s="16" t="n"/>
      <c r="AI30" s="16" t="n"/>
      <c r="AJ30" s="16" t="n"/>
      <c r="AK30" s="16" t="n"/>
      <c r="AL30" s="16" t="n"/>
      <c r="AM30" s="16" t="n"/>
      <c r="AN30" s="16" t="n"/>
      <c r="AO30" s="16" t="n"/>
      <c r="AP30" s="16" t="n"/>
      <c r="AQ30" s="16" t="n"/>
      <c r="AR30" s="16" t="n"/>
      <c r="AS30" s="16" t="n"/>
      <c r="AT30" s="16" t="n"/>
      <c r="AU30" s="16" t="n"/>
      <c r="AV30" s="16" t="n"/>
      <c r="AW30" s="16" t="n"/>
      <c r="AX30" s="16" t="n"/>
      <c r="AY30" s="16" t="n"/>
      <c r="AZ30" s="16" t="n"/>
      <c r="BA30" s="16" t="n"/>
      <c r="BB30" s="16" t="n"/>
      <c r="BC30" s="16" t="n"/>
      <c r="BD30" s="16" t="n"/>
      <c r="BE30" s="16" t="n"/>
      <c r="BF30" s="19">
        <f>IFERROR(IF($A30="","",COUNTIF($N30:$AU30,"Pass")+COUNTIF($N30:$AU30,"Fail")+COUNTIF($AW30:$BE30,"Pass")+COUNTIF($AW30:$BE30,"Fail")+COUNTIF($AV30,"No")+COUNTIF($AV30,"Yes")),"")</f>
        <v/>
      </c>
      <c r="BG30" s="19">
        <f>IFERROR(IF($A30="","",COUNTIF($N30:$AU30,"Pass")+COUNTIF($AW30:$BE30,"Pass")+COUNTIF($AV30,"No")),"")</f>
        <v/>
      </c>
      <c r="BH30" s="19">
        <f>IFERROR(IF($A30="","",COUNTIF($N30:$AU30,"Fail")+COUNTIF($AW30:$BE30,"Fail")+COUNTIF($AV30,"Yes")),"")</f>
        <v/>
      </c>
      <c r="BI30" s="19">
        <f>IFERROR(IF($A30="","",COUNTIF($N30:$BE30,"Not Checked")),"")</f>
        <v/>
      </c>
      <c r="BJ30" s="42">
        <f>IFERROR(IF($A30="","",$BG30/$BF30),"")</f>
        <v/>
      </c>
      <c r="BK30" s="16" t="n"/>
      <c r="BL30" s="19">
        <f>IFERROR(IF($A30="","",IF($L30&lt;&gt;"Completed","",IF($BK30="Yes","Fail",IF($BJ30&lt;'Setup'!$B$12,"Fail",IF($BJ30&lt;'Setup'!$B$11,"Conditional Pass","Pass"))))),"")</f>
        <v/>
      </c>
      <c r="BM30" s="16" t="n"/>
      <c r="BN30" s="21" t="n"/>
      <c r="BO30" s="21" t="n"/>
      <c r="BP30" s="19">
        <f>IFERROR(IF($A30="","",COUNTIF('Action Items'!$B$2:$B$201,$A30)),"")</f>
        <v/>
      </c>
      <c r="BQ30" s="21" t="n"/>
      <c r="BR30" s="19">
        <f>IFERROR(IF($A30="","",IF(OR($BK30="Yes",$BL30="Fail",$BI30&gt;'Setup'!$B$13),"Yes","No")),"")</f>
        <v/>
      </c>
      <c r="BS30" s="16" t="n"/>
      <c r="BT30" s="16" t="n"/>
      <c r="BU30" s="41" t="n"/>
      <c r="BV30" s="22">
        <f>IFERROR(IF(COUNTA($A30:$BT30)=0,"",IF($A30="","Missing inspection ID, ","")&amp;IF(COUNTIF($A$2:$A$201,$A30)&gt;1,"Duplicate inspection ID, ","")&amp;IF(AND($L30="Completed",$J30=""),"Completed inspection has no inspector, ","")&amp;IF(AND($L30="Completed",$BF30=0),"No applicable checklist items, ","")&amp;IF(AND($L30="Completed",$BM30=""),"Release decision missing, ","")&amp;IF(AND($BM30="Release for Sale",$BL30="Fail"),"Failed room marked for release, ","")&amp;IF(AND($BM30="Release for Sale",$BK30="Yes"),"Critical defect marked for release, ","")&amp;IF($B30&gt;TODAY(),"Future inspection date, ","")&amp;IF(AND($A30&lt;&gt;"",COUNTIF($A$2:$A$201,$A30)=1,OR($L30&lt;&gt;"Completed",AND($J30&lt;&gt;"",$BF30&gt;0,$BM30&lt;&gt;"")),$B30&lt;=TODAY()),"OK","")),"")</f>
        <v/>
      </c>
    </row>
    <row r="31" ht="32" customHeight="1">
      <c r="A31" s="16" t="n"/>
      <c r="B31" s="41" t="n"/>
      <c r="C31" s="18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16" t="n"/>
      <c r="AI31" s="16" t="n"/>
      <c r="AJ31" s="16" t="n"/>
      <c r="AK31" s="16" t="n"/>
      <c r="AL31" s="16" t="n"/>
      <c r="AM31" s="16" t="n"/>
      <c r="AN31" s="16" t="n"/>
      <c r="AO31" s="16" t="n"/>
      <c r="AP31" s="16" t="n"/>
      <c r="AQ31" s="16" t="n"/>
      <c r="AR31" s="16" t="n"/>
      <c r="AS31" s="16" t="n"/>
      <c r="AT31" s="16" t="n"/>
      <c r="AU31" s="16" t="n"/>
      <c r="AV31" s="16" t="n"/>
      <c r="AW31" s="16" t="n"/>
      <c r="AX31" s="16" t="n"/>
      <c r="AY31" s="16" t="n"/>
      <c r="AZ31" s="16" t="n"/>
      <c r="BA31" s="16" t="n"/>
      <c r="BB31" s="16" t="n"/>
      <c r="BC31" s="16" t="n"/>
      <c r="BD31" s="16" t="n"/>
      <c r="BE31" s="16" t="n"/>
      <c r="BF31" s="19">
        <f>IFERROR(IF($A31="","",COUNTIF($N31:$AU31,"Pass")+COUNTIF($N31:$AU31,"Fail")+COUNTIF($AW31:$BE31,"Pass")+COUNTIF($AW31:$BE31,"Fail")+COUNTIF($AV31,"No")+COUNTIF($AV31,"Yes")),"")</f>
        <v/>
      </c>
      <c r="BG31" s="19">
        <f>IFERROR(IF($A31="","",COUNTIF($N31:$AU31,"Pass")+COUNTIF($AW31:$BE31,"Pass")+COUNTIF($AV31,"No")),"")</f>
        <v/>
      </c>
      <c r="BH31" s="19">
        <f>IFERROR(IF($A31="","",COUNTIF($N31:$AU31,"Fail")+COUNTIF($AW31:$BE31,"Fail")+COUNTIF($AV31,"Yes")),"")</f>
        <v/>
      </c>
      <c r="BI31" s="19">
        <f>IFERROR(IF($A31="","",COUNTIF($N31:$BE31,"Not Checked")),"")</f>
        <v/>
      </c>
      <c r="BJ31" s="42">
        <f>IFERROR(IF($A31="","",$BG31/$BF31),"")</f>
        <v/>
      </c>
      <c r="BK31" s="16" t="n"/>
      <c r="BL31" s="19">
        <f>IFERROR(IF($A31="","",IF($L31&lt;&gt;"Completed","",IF($BK31="Yes","Fail",IF($BJ31&lt;'Setup'!$B$12,"Fail",IF($BJ31&lt;'Setup'!$B$11,"Conditional Pass","Pass"))))),"")</f>
        <v/>
      </c>
      <c r="BM31" s="16" t="n"/>
      <c r="BN31" s="21" t="n"/>
      <c r="BO31" s="21" t="n"/>
      <c r="BP31" s="19">
        <f>IFERROR(IF($A31="","",COUNTIF('Action Items'!$B$2:$B$201,$A31)),"")</f>
        <v/>
      </c>
      <c r="BQ31" s="21" t="n"/>
      <c r="BR31" s="19">
        <f>IFERROR(IF($A31="","",IF(OR($BK31="Yes",$BL31="Fail",$BI31&gt;'Setup'!$B$13),"Yes","No")),"")</f>
        <v/>
      </c>
      <c r="BS31" s="16" t="n"/>
      <c r="BT31" s="16" t="n"/>
      <c r="BU31" s="41" t="n"/>
      <c r="BV31" s="22">
        <f>IFERROR(IF(COUNTA($A31:$BT31)=0,"",IF($A31="","Missing inspection ID, ","")&amp;IF(COUNTIF($A$2:$A$201,$A31)&gt;1,"Duplicate inspection ID, ","")&amp;IF(AND($L31="Completed",$J31=""),"Completed inspection has no inspector, ","")&amp;IF(AND($L31="Completed",$BF31=0),"No applicable checklist items, ","")&amp;IF(AND($L31="Completed",$BM31=""),"Release decision missing, ","")&amp;IF(AND($BM31="Release for Sale",$BL31="Fail"),"Failed room marked for release, ","")&amp;IF(AND($BM31="Release for Sale",$BK31="Yes"),"Critical defect marked for release, ","")&amp;IF($B31&gt;TODAY(),"Future inspection date, ","")&amp;IF(AND($A31&lt;&gt;"",COUNTIF($A$2:$A$201,$A31)=1,OR($L31&lt;&gt;"Completed",AND($J31&lt;&gt;"",$BF31&gt;0,$BM31&lt;&gt;"")),$B31&lt;=TODAY()),"OK","")),"")</f>
        <v/>
      </c>
    </row>
    <row r="32" ht="32" customHeight="1">
      <c r="A32" s="16" t="n"/>
      <c r="B32" s="41" t="n"/>
      <c r="C32" s="18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6" t="n"/>
      <c r="AG32" s="16" t="n"/>
      <c r="AH32" s="16" t="n"/>
      <c r="AI32" s="16" t="n"/>
      <c r="AJ32" s="16" t="n"/>
      <c r="AK32" s="16" t="n"/>
      <c r="AL32" s="16" t="n"/>
      <c r="AM32" s="16" t="n"/>
      <c r="AN32" s="16" t="n"/>
      <c r="AO32" s="16" t="n"/>
      <c r="AP32" s="16" t="n"/>
      <c r="AQ32" s="16" t="n"/>
      <c r="AR32" s="16" t="n"/>
      <c r="AS32" s="16" t="n"/>
      <c r="AT32" s="16" t="n"/>
      <c r="AU32" s="16" t="n"/>
      <c r="AV32" s="16" t="n"/>
      <c r="AW32" s="16" t="n"/>
      <c r="AX32" s="16" t="n"/>
      <c r="AY32" s="16" t="n"/>
      <c r="AZ32" s="16" t="n"/>
      <c r="BA32" s="16" t="n"/>
      <c r="BB32" s="16" t="n"/>
      <c r="BC32" s="16" t="n"/>
      <c r="BD32" s="16" t="n"/>
      <c r="BE32" s="16" t="n"/>
      <c r="BF32" s="19">
        <f>IFERROR(IF($A32="","",COUNTIF($N32:$AU32,"Pass")+COUNTIF($N32:$AU32,"Fail")+COUNTIF($AW32:$BE32,"Pass")+COUNTIF($AW32:$BE32,"Fail")+COUNTIF($AV32,"No")+COUNTIF($AV32,"Yes")),"")</f>
        <v/>
      </c>
      <c r="BG32" s="19">
        <f>IFERROR(IF($A32="","",COUNTIF($N32:$AU32,"Pass")+COUNTIF($AW32:$BE32,"Pass")+COUNTIF($AV32,"No")),"")</f>
        <v/>
      </c>
      <c r="BH32" s="19">
        <f>IFERROR(IF($A32="","",COUNTIF($N32:$AU32,"Fail")+COUNTIF($AW32:$BE32,"Fail")+COUNTIF($AV32,"Yes")),"")</f>
        <v/>
      </c>
      <c r="BI32" s="19">
        <f>IFERROR(IF($A32="","",COUNTIF($N32:$BE32,"Not Checked")),"")</f>
        <v/>
      </c>
      <c r="BJ32" s="42">
        <f>IFERROR(IF($A32="","",$BG32/$BF32),"")</f>
        <v/>
      </c>
      <c r="BK32" s="16" t="n"/>
      <c r="BL32" s="19">
        <f>IFERROR(IF($A32="","",IF($L32&lt;&gt;"Completed","",IF($BK32="Yes","Fail",IF($BJ32&lt;'Setup'!$B$12,"Fail",IF($BJ32&lt;'Setup'!$B$11,"Conditional Pass","Pass"))))),"")</f>
        <v/>
      </c>
      <c r="BM32" s="16" t="n"/>
      <c r="BN32" s="21" t="n"/>
      <c r="BO32" s="21" t="n"/>
      <c r="BP32" s="19">
        <f>IFERROR(IF($A32="","",COUNTIF('Action Items'!$B$2:$B$201,$A32)),"")</f>
        <v/>
      </c>
      <c r="BQ32" s="21" t="n"/>
      <c r="BR32" s="19">
        <f>IFERROR(IF($A32="","",IF(OR($BK32="Yes",$BL32="Fail",$BI32&gt;'Setup'!$B$13),"Yes","No")),"")</f>
        <v/>
      </c>
      <c r="BS32" s="16" t="n"/>
      <c r="BT32" s="16" t="n"/>
      <c r="BU32" s="41" t="n"/>
      <c r="BV32" s="22">
        <f>IFERROR(IF(COUNTA($A32:$BT32)=0,"",IF($A32="","Missing inspection ID, ","")&amp;IF(COUNTIF($A$2:$A$201,$A32)&gt;1,"Duplicate inspection ID, ","")&amp;IF(AND($L32="Completed",$J32=""),"Completed inspection has no inspector, ","")&amp;IF(AND($L32="Completed",$BF32=0),"No applicable checklist items, ","")&amp;IF(AND($L32="Completed",$BM32=""),"Release decision missing, ","")&amp;IF(AND($BM32="Release for Sale",$BL32="Fail"),"Failed room marked for release, ","")&amp;IF(AND($BM32="Release for Sale",$BK32="Yes"),"Critical defect marked for release, ","")&amp;IF($B32&gt;TODAY(),"Future inspection date, ","")&amp;IF(AND($A32&lt;&gt;"",COUNTIF($A$2:$A$201,$A32)=1,OR($L32&lt;&gt;"Completed",AND($J32&lt;&gt;"",$BF32&gt;0,$BM32&lt;&gt;"")),$B32&lt;=TODAY()),"OK","")),"")</f>
        <v/>
      </c>
    </row>
    <row r="33" ht="32" customHeight="1">
      <c r="A33" s="16" t="n"/>
      <c r="B33" s="41" t="n"/>
      <c r="C33" s="18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6" t="n"/>
      <c r="AI33" s="16" t="n"/>
      <c r="AJ33" s="16" t="n"/>
      <c r="AK33" s="16" t="n"/>
      <c r="AL33" s="16" t="n"/>
      <c r="AM33" s="16" t="n"/>
      <c r="AN33" s="16" t="n"/>
      <c r="AO33" s="16" t="n"/>
      <c r="AP33" s="16" t="n"/>
      <c r="AQ33" s="16" t="n"/>
      <c r="AR33" s="16" t="n"/>
      <c r="AS33" s="16" t="n"/>
      <c r="AT33" s="16" t="n"/>
      <c r="AU33" s="16" t="n"/>
      <c r="AV33" s="16" t="n"/>
      <c r="AW33" s="16" t="n"/>
      <c r="AX33" s="16" t="n"/>
      <c r="AY33" s="16" t="n"/>
      <c r="AZ33" s="16" t="n"/>
      <c r="BA33" s="16" t="n"/>
      <c r="BB33" s="16" t="n"/>
      <c r="BC33" s="16" t="n"/>
      <c r="BD33" s="16" t="n"/>
      <c r="BE33" s="16" t="n"/>
      <c r="BF33" s="19">
        <f>IFERROR(IF($A33="","",COUNTIF($N33:$AU33,"Pass")+COUNTIF($N33:$AU33,"Fail")+COUNTIF($AW33:$BE33,"Pass")+COUNTIF($AW33:$BE33,"Fail")+COUNTIF($AV33,"No")+COUNTIF($AV33,"Yes")),"")</f>
        <v/>
      </c>
      <c r="BG33" s="19">
        <f>IFERROR(IF($A33="","",COUNTIF($N33:$AU33,"Pass")+COUNTIF($AW33:$BE33,"Pass")+COUNTIF($AV33,"No")),"")</f>
        <v/>
      </c>
      <c r="BH33" s="19">
        <f>IFERROR(IF($A33="","",COUNTIF($N33:$AU33,"Fail")+COUNTIF($AW33:$BE33,"Fail")+COUNTIF($AV33,"Yes")),"")</f>
        <v/>
      </c>
      <c r="BI33" s="19">
        <f>IFERROR(IF($A33="","",COUNTIF($N33:$BE33,"Not Checked")),"")</f>
        <v/>
      </c>
      <c r="BJ33" s="42">
        <f>IFERROR(IF($A33="","",$BG33/$BF33),"")</f>
        <v/>
      </c>
      <c r="BK33" s="16" t="n"/>
      <c r="BL33" s="19">
        <f>IFERROR(IF($A33="","",IF($L33&lt;&gt;"Completed","",IF($BK33="Yes","Fail",IF($BJ33&lt;'Setup'!$B$12,"Fail",IF($BJ33&lt;'Setup'!$B$11,"Conditional Pass","Pass"))))),"")</f>
        <v/>
      </c>
      <c r="BM33" s="16" t="n"/>
      <c r="BN33" s="21" t="n"/>
      <c r="BO33" s="21" t="n"/>
      <c r="BP33" s="19">
        <f>IFERROR(IF($A33="","",COUNTIF('Action Items'!$B$2:$B$201,$A33)),"")</f>
        <v/>
      </c>
      <c r="BQ33" s="21" t="n"/>
      <c r="BR33" s="19">
        <f>IFERROR(IF($A33="","",IF(OR($BK33="Yes",$BL33="Fail",$BI33&gt;'Setup'!$B$13),"Yes","No")),"")</f>
        <v/>
      </c>
      <c r="BS33" s="16" t="n"/>
      <c r="BT33" s="16" t="n"/>
      <c r="BU33" s="41" t="n"/>
      <c r="BV33" s="22">
        <f>IFERROR(IF(COUNTA($A33:$BT33)=0,"",IF($A33="","Missing inspection ID, ","")&amp;IF(COUNTIF($A$2:$A$201,$A33)&gt;1,"Duplicate inspection ID, ","")&amp;IF(AND($L33="Completed",$J33=""),"Completed inspection has no inspector, ","")&amp;IF(AND($L33="Completed",$BF33=0),"No applicable checklist items, ","")&amp;IF(AND($L33="Completed",$BM33=""),"Release decision missing, ","")&amp;IF(AND($BM33="Release for Sale",$BL33="Fail"),"Failed room marked for release, ","")&amp;IF(AND($BM33="Release for Sale",$BK33="Yes"),"Critical defect marked for release, ","")&amp;IF($B33&gt;TODAY(),"Future inspection date, ","")&amp;IF(AND($A33&lt;&gt;"",COUNTIF($A$2:$A$201,$A33)=1,OR($L33&lt;&gt;"Completed",AND($J33&lt;&gt;"",$BF33&gt;0,$BM33&lt;&gt;"")),$B33&lt;=TODAY()),"OK","")),"")</f>
        <v/>
      </c>
    </row>
    <row r="34" ht="32" customHeight="1">
      <c r="A34" s="16" t="n"/>
      <c r="B34" s="41" t="n"/>
      <c r="C34" s="18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6" t="n"/>
      <c r="AI34" s="16" t="n"/>
      <c r="AJ34" s="16" t="n"/>
      <c r="AK34" s="16" t="n"/>
      <c r="AL34" s="16" t="n"/>
      <c r="AM34" s="16" t="n"/>
      <c r="AN34" s="16" t="n"/>
      <c r="AO34" s="16" t="n"/>
      <c r="AP34" s="16" t="n"/>
      <c r="AQ34" s="16" t="n"/>
      <c r="AR34" s="16" t="n"/>
      <c r="AS34" s="16" t="n"/>
      <c r="AT34" s="16" t="n"/>
      <c r="AU34" s="16" t="n"/>
      <c r="AV34" s="16" t="n"/>
      <c r="AW34" s="16" t="n"/>
      <c r="AX34" s="16" t="n"/>
      <c r="AY34" s="16" t="n"/>
      <c r="AZ34" s="16" t="n"/>
      <c r="BA34" s="16" t="n"/>
      <c r="BB34" s="16" t="n"/>
      <c r="BC34" s="16" t="n"/>
      <c r="BD34" s="16" t="n"/>
      <c r="BE34" s="16" t="n"/>
      <c r="BF34" s="19">
        <f>IFERROR(IF($A34="","",COUNTIF($N34:$AU34,"Pass")+COUNTIF($N34:$AU34,"Fail")+COUNTIF($AW34:$BE34,"Pass")+COUNTIF($AW34:$BE34,"Fail")+COUNTIF($AV34,"No")+COUNTIF($AV34,"Yes")),"")</f>
        <v/>
      </c>
      <c r="BG34" s="19">
        <f>IFERROR(IF($A34="","",COUNTIF($N34:$AU34,"Pass")+COUNTIF($AW34:$BE34,"Pass")+COUNTIF($AV34,"No")),"")</f>
        <v/>
      </c>
      <c r="BH34" s="19">
        <f>IFERROR(IF($A34="","",COUNTIF($N34:$AU34,"Fail")+COUNTIF($AW34:$BE34,"Fail")+COUNTIF($AV34,"Yes")),"")</f>
        <v/>
      </c>
      <c r="BI34" s="19">
        <f>IFERROR(IF($A34="","",COUNTIF($N34:$BE34,"Not Checked")),"")</f>
        <v/>
      </c>
      <c r="BJ34" s="42">
        <f>IFERROR(IF($A34="","",$BG34/$BF34),"")</f>
        <v/>
      </c>
      <c r="BK34" s="16" t="n"/>
      <c r="BL34" s="19">
        <f>IFERROR(IF($A34="","",IF($L34&lt;&gt;"Completed","",IF($BK34="Yes","Fail",IF($BJ34&lt;'Setup'!$B$12,"Fail",IF($BJ34&lt;'Setup'!$B$11,"Conditional Pass","Pass"))))),"")</f>
        <v/>
      </c>
      <c r="BM34" s="16" t="n"/>
      <c r="BN34" s="21" t="n"/>
      <c r="BO34" s="21" t="n"/>
      <c r="BP34" s="19">
        <f>IFERROR(IF($A34="","",COUNTIF('Action Items'!$B$2:$B$201,$A34)),"")</f>
        <v/>
      </c>
      <c r="BQ34" s="21" t="n"/>
      <c r="BR34" s="19">
        <f>IFERROR(IF($A34="","",IF(OR($BK34="Yes",$BL34="Fail",$BI34&gt;'Setup'!$B$13),"Yes","No")),"")</f>
        <v/>
      </c>
      <c r="BS34" s="16" t="n"/>
      <c r="BT34" s="16" t="n"/>
      <c r="BU34" s="41" t="n"/>
      <c r="BV34" s="22">
        <f>IFERROR(IF(COUNTA($A34:$BT34)=0,"",IF($A34="","Missing inspection ID, ","")&amp;IF(COUNTIF($A$2:$A$201,$A34)&gt;1,"Duplicate inspection ID, ","")&amp;IF(AND($L34="Completed",$J34=""),"Completed inspection has no inspector, ","")&amp;IF(AND($L34="Completed",$BF34=0),"No applicable checklist items, ","")&amp;IF(AND($L34="Completed",$BM34=""),"Release decision missing, ","")&amp;IF(AND($BM34="Release for Sale",$BL34="Fail"),"Failed room marked for release, ","")&amp;IF(AND($BM34="Release for Sale",$BK34="Yes"),"Critical defect marked for release, ","")&amp;IF($B34&gt;TODAY(),"Future inspection date, ","")&amp;IF(AND($A34&lt;&gt;"",COUNTIF($A$2:$A$201,$A34)=1,OR($L34&lt;&gt;"Completed",AND($J34&lt;&gt;"",$BF34&gt;0,$BM34&lt;&gt;"")),$B34&lt;=TODAY()),"OK","")),"")</f>
        <v/>
      </c>
    </row>
    <row r="35" ht="32" customHeight="1">
      <c r="A35" s="16" t="n"/>
      <c r="B35" s="41" t="n"/>
      <c r="C35" s="18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6" t="n"/>
      <c r="AI35" s="16" t="n"/>
      <c r="AJ35" s="16" t="n"/>
      <c r="AK35" s="16" t="n"/>
      <c r="AL35" s="16" t="n"/>
      <c r="AM35" s="16" t="n"/>
      <c r="AN35" s="16" t="n"/>
      <c r="AO35" s="16" t="n"/>
      <c r="AP35" s="16" t="n"/>
      <c r="AQ35" s="16" t="n"/>
      <c r="AR35" s="16" t="n"/>
      <c r="AS35" s="16" t="n"/>
      <c r="AT35" s="16" t="n"/>
      <c r="AU35" s="16" t="n"/>
      <c r="AV35" s="16" t="n"/>
      <c r="AW35" s="16" t="n"/>
      <c r="AX35" s="16" t="n"/>
      <c r="AY35" s="16" t="n"/>
      <c r="AZ35" s="16" t="n"/>
      <c r="BA35" s="16" t="n"/>
      <c r="BB35" s="16" t="n"/>
      <c r="BC35" s="16" t="n"/>
      <c r="BD35" s="16" t="n"/>
      <c r="BE35" s="16" t="n"/>
      <c r="BF35" s="19">
        <f>IFERROR(IF($A35="","",COUNTIF($N35:$AU35,"Pass")+COUNTIF($N35:$AU35,"Fail")+COUNTIF($AW35:$BE35,"Pass")+COUNTIF($AW35:$BE35,"Fail")+COUNTIF($AV35,"No")+COUNTIF($AV35,"Yes")),"")</f>
        <v/>
      </c>
      <c r="BG35" s="19">
        <f>IFERROR(IF($A35="","",COUNTIF($N35:$AU35,"Pass")+COUNTIF($AW35:$BE35,"Pass")+COUNTIF($AV35,"No")),"")</f>
        <v/>
      </c>
      <c r="BH35" s="19">
        <f>IFERROR(IF($A35="","",COUNTIF($N35:$AU35,"Fail")+COUNTIF($AW35:$BE35,"Fail")+COUNTIF($AV35,"Yes")),"")</f>
        <v/>
      </c>
      <c r="BI35" s="19">
        <f>IFERROR(IF($A35="","",COUNTIF($N35:$BE35,"Not Checked")),"")</f>
        <v/>
      </c>
      <c r="BJ35" s="42">
        <f>IFERROR(IF($A35="","",$BG35/$BF35),"")</f>
        <v/>
      </c>
      <c r="BK35" s="16" t="n"/>
      <c r="BL35" s="19">
        <f>IFERROR(IF($A35="","",IF($L35&lt;&gt;"Completed","",IF($BK35="Yes","Fail",IF($BJ35&lt;'Setup'!$B$12,"Fail",IF($BJ35&lt;'Setup'!$B$11,"Conditional Pass","Pass"))))),"")</f>
        <v/>
      </c>
      <c r="BM35" s="16" t="n"/>
      <c r="BN35" s="21" t="n"/>
      <c r="BO35" s="21" t="n"/>
      <c r="BP35" s="19">
        <f>IFERROR(IF($A35="","",COUNTIF('Action Items'!$B$2:$B$201,$A35)),"")</f>
        <v/>
      </c>
      <c r="BQ35" s="21" t="n"/>
      <c r="BR35" s="19">
        <f>IFERROR(IF($A35="","",IF(OR($BK35="Yes",$BL35="Fail",$BI35&gt;'Setup'!$B$13),"Yes","No")),"")</f>
        <v/>
      </c>
      <c r="BS35" s="16" t="n"/>
      <c r="BT35" s="16" t="n"/>
      <c r="BU35" s="41" t="n"/>
      <c r="BV35" s="22">
        <f>IFERROR(IF(COUNTA($A35:$BT35)=0,"",IF($A35="","Missing inspection ID, ","")&amp;IF(COUNTIF($A$2:$A$201,$A35)&gt;1,"Duplicate inspection ID, ","")&amp;IF(AND($L35="Completed",$J35=""),"Completed inspection has no inspector, ","")&amp;IF(AND($L35="Completed",$BF35=0),"No applicable checklist items, ","")&amp;IF(AND($L35="Completed",$BM35=""),"Release decision missing, ","")&amp;IF(AND($BM35="Release for Sale",$BL35="Fail"),"Failed room marked for release, ","")&amp;IF(AND($BM35="Release for Sale",$BK35="Yes"),"Critical defect marked for release, ","")&amp;IF($B35&gt;TODAY(),"Future inspection date, ","")&amp;IF(AND($A35&lt;&gt;"",COUNTIF($A$2:$A$201,$A35)=1,OR($L35&lt;&gt;"Completed",AND($J35&lt;&gt;"",$BF35&gt;0,$BM35&lt;&gt;"")),$B35&lt;=TODAY()),"OK","")),"")</f>
        <v/>
      </c>
    </row>
    <row r="36" ht="32" customHeight="1">
      <c r="A36" s="16" t="n"/>
      <c r="B36" s="41" t="n"/>
      <c r="C36" s="18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  <c r="Z36" s="16" t="n"/>
      <c r="AA36" s="16" t="n"/>
      <c r="AB36" s="16" t="n"/>
      <c r="AC36" s="16" t="n"/>
      <c r="AD36" s="16" t="n"/>
      <c r="AE36" s="16" t="n"/>
      <c r="AF36" s="16" t="n"/>
      <c r="AG36" s="16" t="n"/>
      <c r="AH36" s="16" t="n"/>
      <c r="AI36" s="16" t="n"/>
      <c r="AJ36" s="16" t="n"/>
      <c r="AK36" s="16" t="n"/>
      <c r="AL36" s="16" t="n"/>
      <c r="AM36" s="16" t="n"/>
      <c r="AN36" s="16" t="n"/>
      <c r="AO36" s="16" t="n"/>
      <c r="AP36" s="16" t="n"/>
      <c r="AQ36" s="16" t="n"/>
      <c r="AR36" s="16" t="n"/>
      <c r="AS36" s="16" t="n"/>
      <c r="AT36" s="16" t="n"/>
      <c r="AU36" s="16" t="n"/>
      <c r="AV36" s="16" t="n"/>
      <c r="AW36" s="16" t="n"/>
      <c r="AX36" s="16" t="n"/>
      <c r="AY36" s="16" t="n"/>
      <c r="AZ36" s="16" t="n"/>
      <c r="BA36" s="16" t="n"/>
      <c r="BB36" s="16" t="n"/>
      <c r="BC36" s="16" t="n"/>
      <c r="BD36" s="16" t="n"/>
      <c r="BE36" s="16" t="n"/>
      <c r="BF36" s="19">
        <f>IFERROR(IF($A36="","",COUNTIF($N36:$AU36,"Pass")+COUNTIF($N36:$AU36,"Fail")+COUNTIF($AW36:$BE36,"Pass")+COUNTIF($AW36:$BE36,"Fail")+COUNTIF($AV36,"No")+COUNTIF($AV36,"Yes")),"")</f>
        <v/>
      </c>
      <c r="BG36" s="19">
        <f>IFERROR(IF($A36="","",COUNTIF($N36:$AU36,"Pass")+COUNTIF($AW36:$BE36,"Pass")+COUNTIF($AV36,"No")),"")</f>
        <v/>
      </c>
      <c r="BH36" s="19">
        <f>IFERROR(IF($A36="","",COUNTIF($N36:$AU36,"Fail")+COUNTIF($AW36:$BE36,"Fail")+COUNTIF($AV36,"Yes")),"")</f>
        <v/>
      </c>
      <c r="BI36" s="19">
        <f>IFERROR(IF($A36="","",COUNTIF($N36:$BE36,"Not Checked")),"")</f>
        <v/>
      </c>
      <c r="BJ36" s="42">
        <f>IFERROR(IF($A36="","",$BG36/$BF36),"")</f>
        <v/>
      </c>
      <c r="BK36" s="16" t="n"/>
      <c r="BL36" s="19">
        <f>IFERROR(IF($A36="","",IF($L36&lt;&gt;"Completed","",IF($BK36="Yes","Fail",IF($BJ36&lt;'Setup'!$B$12,"Fail",IF($BJ36&lt;'Setup'!$B$11,"Conditional Pass","Pass"))))),"")</f>
        <v/>
      </c>
      <c r="BM36" s="16" t="n"/>
      <c r="BN36" s="21" t="n"/>
      <c r="BO36" s="21" t="n"/>
      <c r="BP36" s="19">
        <f>IFERROR(IF($A36="","",COUNTIF('Action Items'!$B$2:$B$201,$A36)),"")</f>
        <v/>
      </c>
      <c r="BQ36" s="21" t="n"/>
      <c r="BR36" s="19">
        <f>IFERROR(IF($A36="","",IF(OR($BK36="Yes",$BL36="Fail",$BI36&gt;'Setup'!$B$13),"Yes","No")),"")</f>
        <v/>
      </c>
      <c r="BS36" s="16" t="n"/>
      <c r="BT36" s="16" t="n"/>
      <c r="BU36" s="41" t="n"/>
      <c r="BV36" s="22">
        <f>IFERROR(IF(COUNTA($A36:$BT36)=0,"",IF($A36="","Missing inspection ID, ","")&amp;IF(COUNTIF($A$2:$A$201,$A36)&gt;1,"Duplicate inspection ID, ","")&amp;IF(AND($L36="Completed",$J36=""),"Completed inspection has no inspector, ","")&amp;IF(AND($L36="Completed",$BF36=0),"No applicable checklist items, ","")&amp;IF(AND($L36="Completed",$BM36=""),"Release decision missing, ","")&amp;IF(AND($BM36="Release for Sale",$BL36="Fail"),"Failed room marked for release, ","")&amp;IF(AND($BM36="Release for Sale",$BK36="Yes"),"Critical defect marked for release, ","")&amp;IF($B36&gt;TODAY(),"Future inspection date, ","")&amp;IF(AND($A36&lt;&gt;"",COUNTIF($A$2:$A$201,$A36)=1,OR($L36&lt;&gt;"Completed",AND($J36&lt;&gt;"",$BF36&gt;0,$BM36&lt;&gt;"")),$B36&lt;=TODAY()),"OK","")),"")</f>
        <v/>
      </c>
    </row>
    <row r="37" ht="32" customHeight="1">
      <c r="A37" s="16" t="n"/>
      <c r="B37" s="41" t="n"/>
      <c r="C37" s="18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  <c r="Z37" s="16" t="n"/>
      <c r="AA37" s="16" t="n"/>
      <c r="AB37" s="16" t="n"/>
      <c r="AC37" s="16" t="n"/>
      <c r="AD37" s="16" t="n"/>
      <c r="AE37" s="16" t="n"/>
      <c r="AF37" s="16" t="n"/>
      <c r="AG37" s="16" t="n"/>
      <c r="AH37" s="16" t="n"/>
      <c r="AI37" s="16" t="n"/>
      <c r="AJ37" s="16" t="n"/>
      <c r="AK37" s="16" t="n"/>
      <c r="AL37" s="16" t="n"/>
      <c r="AM37" s="16" t="n"/>
      <c r="AN37" s="16" t="n"/>
      <c r="AO37" s="16" t="n"/>
      <c r="AP37" s="16" t="n"/>
      <c r="AQ37" s="16" t="n"/>
      <c r="AR37" s="16" t="n"/>
      <c r="AS37" s="16" t="n"/>
      <c r="AT37" s="16" t="n"/>
      <c r="AU37" s="16" t="n"/>
      <c r="AV37" s="16" t="n"/>
      <c r="AW37" s="16" t="n"/>
      <c r="AX37" s="16" t="n"/>
      <c r="AY37" s="16" t="n"/>
      <c r="AZ37" s="16" t="n"/>
      <c r="BA37" s="16" t="n"/>
      <c r="BB37" s="16" t="n"/>
      <c r="BC37" s="16" t="n"/>
      <c r="BD37" s="16" t="n"/>
      <c r="BE37" s="16" t="n"/>
      <c r="BF37" s="19">
        <f>IFERROR(IF($A37="","",COUNTIF($N37:$AU37,"Pass")+COUNTIF($N37:$AU37,"Fail")+COUNTIF($AW37:$BE37,"Pass")+COUNTIF($AW37:$BE37,"Fail")+COUNTIF($AV37,"No")+COUNTIF($AV37,"Yes")),"")</f>
        <v/>
      </c>
      <c r="BG37" s="19">
        <f>IFERROR(IF($A37="","",COUNTIF($N37:$AU37,"Pass")+COUNTIF($AW37:$BE37,"Pass")+COUNTIF($AV37,"No")),"")</f>
        <v/>
      </c>
      <c r="BH37" s="19">
        <f>IFERROR(IF($A37="","",COUNTIF($N37:$AU37,"Fail")+COUNTIF($AW37:$BE37,"Fail")+COUNTIF($AV37,"Yes")),"")</f>
        <v/>
      </c>
      <c r="BI37" s="19">
        <f>IFERROR(IF($A37="","",COUNTIF($N37:$BE37,"Not Checked")),"")</f>
        <v/>
      </c>
      <c r="BJ37" s="42">
        <f>IFERROR(IF($A37="","",$BG37/$BF37),"")</f>
        <v/>
      </c>
      <c r="BK37" s="16" t="n"/>
      <c r="BL37" s="19">
        <f>IFERROR(IF($A37="","",IF($L37&lt;&gt;"Completed","",IF($BK37="Yes","Fail",IF($BJ37&lt;'Setup'!$B$12,"Fail",IF($BJ37&lt;'Setup'!$B$11,"Conditional Pass","Pass"))))),"")</f>
        <v/>
      </c>
      <c r="BM37" s="16" t="n"/>
      <c r="BN37" s="21" t="n"/>
      <c r="BO37" s="21" t="n"/>
      <c r="BP37" s="19">
        <f>IFERROR(IF($A37="","",COUNTIF('Action Items'!$B$2:$B$201,$A37)),"")</f>
        <v/>
      </c>
      <c r="BQ37" s="21" t="n"/>
      <c r="BR37" s="19">
        <f>IFERROR(IF($A37="","",IF(OR($BK37="Yes",$BL37="Fail",$BI37&gt;'Setup'!$B$13),"Yes","No")),"")</f>
        <v/>
      </c>
      <c r="BS37" s="16" t="n"/>
      <c r="BT37" s="16" t="n"/>
      <c r="BU37" s="41" t="n"/>
      <c r="BV37" s="22">
        <f>IFERROR(IF(COUNTA($A37:$BT37)=0,"",IF($A37="","Missing inspection ID, ","")&amp;IF(COUNTIF($A$2:$A$201,$A37)&gt;1,"Duplicate inspection ID, ","")&amp;IF(AND($L37="Completed",$J37=""),"Completed inspection has no inspector, ","")&amp;IF(AND($L37="Completed",$BF37=0),"No applicable checklist items, ","")&amp;IF(AND($L37="Completed",$BM37=""),"Release decision missing, ","")&amp;IF(AND($BM37="Release for Sale",$BL37="Fail"),"Failed room marked for release, ","")&amp;IF(AND($BM37="Release for Sale",$BK37="Yes"),"Critical defect marked for release, ","")&amp;IF($B37&gt;TODAY(),"Future inspection date, ","")&amp;IF(AND($A37&lt;&gt;"",COUNTIF($A$2:$A$201,$A37)=1,OR($L37&lt;&gt;"Completed",AND($J37&lt;&gt;"",$BF37&gt;0,$BM37&lt;&gt;"")),$B37&lt;=TODAY()),"OK","")),"")</f>
        <v/>
      </c>
    </row>
    <row r="38" ht="32" customHeight="1">
      <c r="A38" s="16" t="n"/>
      <c r="B38" s="41" t="n"/>
      <c r="C38" s="18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  <c r="Z38" s="16" t="n"/>
      <c r="AA38" s="16" t="n"/>
      <c r="AB38" s="16" t="n"/>
      <c r="AC38" s="16" t="n"/>
      <c r="AD38" s="16" t="n"/>
      <c r="AE38" s="16" t="n"/>
      <c r="AF38" s="16" t="n"/>
      <c r="AG38" s="16" t="n"/>
      <c r="AH38" s="16" t="n"/>
      <c r="AI38" s="16" t="n"/>
      <c r="AJ38" s="16" t="n"/>
      <c r="AK38" s="16" t="n"/>
      <c r="AL38" s="16" t="n"/>
      <c r="AM38" s="16" t="n"/>
      <c r="AN38" s="16" t="n"/>
      <c r="AO38" s="16" t="n"/>
      <c r="AP38" s="16" t="n"/>
      <c r="AQ38" s="16" t="n"/>
      <c r="AR38" s="16" t="n"/>
      <c r="AS38" s="16" t="n"/>
      <c r="AT38" s="16" t="n"/>
      <c r="AU38" s="16" t="n"/>
      <c r="AV38" s="16" t="n"/>
      <c r="AW38" s="16" t="n"/>
      <c r="AX38" s="16" t="n"/>
      <c r="AY38" s="16" t="n"/>
      <c r="AZ38" s="16" t="n"/>
      <c r="BA38" s="16" t="n"/>
      <c r="BB38" s="16" t="n"/>
      <c r="BC38" s="16" t="n"/>
      <c r="BD38" s="16" t="n"/>
      <c r="BE38" s="16" t="n"/>
      <c r="BF38" s="19">
        <f>IFERROR(IF($A38="","",COUNTIF($N38:$AU38,"Pass")+COUNTIF($N38:$AU38,"Fail")+COUNTIF($AW38:$BE38,"Pass")+COUNTIF($AW38:$BE38,"Fail")+COUNTIF($AV38,"No")+COUNTIF($AV38,"Yes")),"")</f>
        <v/>
      </c>
      <c r="BG38" s="19">
        <f>IFERROR(IF($A38="","",COUNTIF($N38:$AU38,"Pass")+COUNTIF($AW38:$BE38,"Pass")+COUNTIF($AV38,"No")),"")</f>
        <v/>
      </c>
      <c r="BH38" s="19">
        <f>IFERROR(IF($A38="","",COUNTIF($N38:$AU38,"Fail")+COUNTIF($AW38:$BE38,"Fail")+COUNTIF($AV38,"Yes")),"")</f>
        <v/>
      </c>
      <c r="BI38" s="19">
        <f>IFERROR(IF($A38="","",COUNTIF($N38:$BE38,"Not Checked")),"")</f>
        <v/>
      </c>
      <c r="BJ38" s="42">
        <f>IFERROR(IF($A38="","",$BG38/$BF38),"")</f>
        <v/>
      </c>
      <c r="BK38" s="16" t="n"/>
      <c r="BL38" s="19">
        <f>IFERROR(IF($A38="","",IF($L38&lt;&gt;"Completed","",IF($BK38="Yes","Fail",IF($BJ38&lt;'Setup'!$B$12,"Fail",IF($BJ38&lt;'Setup'!$B$11,"Conditional Pass","Pass"))))),"")</f>
        <v/>
      </c>
      <c r="BM38" s="16" t="n"/>
      <c r="BN38" s="21" t="n"/>
      <c r="BO38" s="21" t="n"/>
      <c r="BP38" s="19">
        <f>IFERROR(IF($A38="","",COUNTIF('Action Items'!$B$2:$B$201,$A38)),"")</f>
        <v/>
      </c>
      <c r="BQ38" s="21" t="n"/>
      <c r="BR38" s="19">
        <f>IFERROR(IF($A38="","",IF(OR($BK38="Yes",$BL38="Fail",$BI38&gt;'Setup'!$B$13),"Yes","No")),"")</f>
        <v/>
      </c>
      <c r="BS38" s="16" t="n"/>
      <c r="BT38" s="16" t="n"/>
      <c r="BU38" s="41" t="n"/>
      <c r="BV38" s="22">
        <f>IFERROR(IF(COUNTA($A38:$BT38)=0,"",IF($A38="","Missing inspection ID, ","")&amp;IF(COUNTIF($A$2:$A$201,$A38)&gt;1,"Duplicate inspection ID, ","")&amp;IF(AND($L38="Completed",$J38=""),"Completed inspection has no inspector, ","")&amp;IF(AND($L38="Completed",$BF38=0),"No applicable checklist items, ","")&amp;IF(AND($L38="Completed",$BM38=""),"Release decision missing, ","")&amp;IF(AND($BM38="Release for Sale",$BL38="Fail"),"Failed room marked for release, ","")&amp;IF(AND($BM38="Release for Sale",$BK38="Yes"),"Critical defect marked for release, ","")&amp;IF($B38&gt;TODAY(),"Future inspection date, ","")&amp;IF(AND($A38&lt;&gt;"",COUNTIF($A$2:$A$201,$A38)=1,OR($L38&lt;&gt;"Completed",AND($J38&lt;&gt;"",$BF38&gt;0,$BM38&lt;&gt;"")),$B38&lt;=TODAY()),"OK","")),"")</f>
        <v/>
      </c>
    </row>
    <row r="39" ht="32" customHeight="1">
      <c r="A39" s="16" t="n"/>
      <c r="B39" s="41" t="n"/>
      <c r="C39" s="18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  <c r="Z39" s="16" t="n"/>
      <c r="AA39" s="16" t="n"/>
      <c r="AB39" s="16" t="n"/>
      <c r="AC39" s="16" t="n"/>
      <c r="AD39" s="16" t="n"/>
      <c r="AE39" s="16" t="n"/>
      <c r="AF39" s="16" t="n"/>
      <c r="AG39" s="16" t="n"/>
      <c r="AH39" s="16" t="n"/>
      <c r="AI39" s="16" t="n"/>
      <c r="AJ39" s="16" t="n"/>
      <c r="AK39" s="16" t="n"/>
      <c r="AL39" s="16" t="n"/>
      <c r="AM39" s="16" t="n"/>
      <c r="AN39" s="16" t="n"/>
      <c r="AO39" s="16" t="n"/>
      <c r="AP39" s="16" t="n"/>
      <c r="AQ39" s="16" t="n"/>
      <c r="AR39" s="16" t="n"/>
      <c r="AS39" s="16" t="n"/>
      <c r="AT39" s="16" t="n"/>
      <c r="AU39" s="16" t="n"/>
      <c r="AV39" s="16" t="n"/>
      <c r="AW39" s="16" t="n"/>
      <c r="AX39" s="16" t="n"/>
      <c r="AY39" s="16" t="n"/>
      <c r="AZ39" s="16" t="n"/>
      <c r="BA39" s="16" t="n"/>
      <c r="BB39" s="16" t="n"/>
      <c r="BC39" s="16" t="n"/>
      <c r="BD39" s="16" t="n"/>
      <c r="BE39" s="16" t="n"/>
      <c r="BF39" s="19">
        <f>IFERROR(IF($A39="","",COUNTIF($N39:$AU39,"Pass")+COUNTIF($N39:$AU39,"Fail")+COUNTIF($AW39:$BE39,"Pass")+COUNTIF($AW39:$BE39,"Fail")+COUNTIF($AV39,"No")+COUNTIF($AV39,"Yes")),"")</f>
        <v/>
      </c>
      <c r="BG39" s="19">
        <f>IFERROR(IF($A39="","",COUNTIF($N39:$AU39,"Pass")+COUNTIF($AW39:$BE39,"Pass")+COUNTIF($AV39,"No")),"")</f>
        <v/>
      </c>
      <c r="BH39" s="19">
        <f>IFERROR(IF($A39="","",COUNTIF($N39:$AU39,"Fail")+COUNTIF($AW39:$BE39,"Fail")+COUNTIF($AV39,"Yes")),"")</f>
        <v/>
      </c>
      <c r="BI39" s="19">
        <f>IFERROR(IF($A39="","",COUNTIF($N39:$BE39,"Not Checked")),"")</f>
        <v/>
      </c>
      <c r="BJ39" s="42">
        <f>IFERROR(IF($A39="","",$BG39/$BF39),"")</f>
        <v/>
      </c>
      <c r="BK39" s="16" t="n"/>
      <c r="BL39" s="19">
        <f>IFERROR(IF($A39="","",IF($L39&lt;&gt;"Completed","",IF($BK39="Yes","Fail",IF($BJ39&lt;'Setup'!$B$12,"Fail",IF($BJ39&lt;'Setup'!$B$11,"Conditional Pass","Pass"))))),"")</f>
        <v/>
      </c>
      <c r="BM39" s="16" t="n"/>
      <c r="BN39" s="21" t="n"/>
      <c r="BO39" s="21" t="n"/>
      <c r="BP39" s="19">
        <f>IFERROR(IF($A39="","",COUNTIF('Action Items'!$B$2:$B$201,$A39)),"")</f>
        <v/>
      </c>
      <c r="BQ39" s="21" t="n"/>
      <c r="BR39" s="19">
        <f>IFERROR(IF($A39="","",IF(OR($BK39="Yes",$BL39="Fail",$BI39&gt;'Setup'!$B$13),"Yes","No")),"")</f>
        <v/>
      </c>
      <c r="BS39" s="16" t="n"/>
      <c r="BT39" s="16" t="n"/>
      <c r="BU39" s="41" t="n"/>
      <c r="BV39" s="22">
        <f>IFERROR(IF(COUNTA($A39:$BT39)=0,"",IF($A39="","Missing inspection ID, ","")&amp;IF(COUNTIF($A$2:$A$201,$A39)&gt;1,"Duplicate inspection ID, ","")&amp;IF(AND($L39="Completed",$J39=""),"Completed inspection has no inspector, ","")&amp;IF(AND($L39="Completed",$BF39=0),"No applicable checklist items, ","")&amp;IF(AND($L39="Completed",$BM39=""),"Release decision missing, ","")&amp;IF(AND($BM39="Release for Sale",$BL39="Fail"),"Failed room marked for release, ","")&amp;IF(AND($BM39="Release for Sale",$BK39="Yes"),"Critical defect marked for release, ","")&amp;IF($B39&gt;TODAY(),"Future inspection date, ","")&amp;IF(AND($A39&lt;&gt;"",COUNTIF($A$2:$A$201,$A39)=1,OR($L39&lt;&gt;"Completed",AND($J39&lt;&gt;"",$BF39&gt;0,$BM39&lt;&gt;"")),$B39&lt;=TODAY()),"OK","")),"")</f>
        <v/>
      </c>
    </row>
    <row r="40" ht="32" customHeight="1">
      <c r="A40" s="16" t="n"/>
      <c r="B40" s="41" t="n"/>
      <c r="C40" s="18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  <c r="Z40" s="16" t="n"/>
      <c r="AA40" s="16" t="n"/>
      <c r="AB40" s="16" t="n"/>
      <c r="AC40" s="16" t="n"/>
      <c r="AD40" s="16" t="n"/>
      <c r="AE40" s="16" t="n"/>
      <c r="AF40" s="16" t="n"/>
      <c r="AG40" s="16" t="n"/>
      <c r="AH40" s="16" t="n"/>
      <c r="AI40" s="16" t="n"/>
      <c r="AJ40" s="16" t="n"/>
      <c r="AK40" s="16" t="n"/>
      <c r="AL40" s="16" t="n"/>
      <c r="AM40" s="16" t="n"/>
      <c r="AN40" s="16" t="n"/>
      <c r="AO40" s="16" t="n"/>
      <c r="AP40" s="16" t="n"/>
      <c r="AQ40" s="16" t="n"/>
      <c r="AR40" s="16" t="n"/>
      <c r="AS40" s="16" t="n"/>
      <c r="AT40" s="16" t="n"/>
      <c r="AU40" s="16" t="n"/>
      <c r="AV40" s="16" t="n"/>
      <c r="AW40" s="16" t="n"/>
      <c r="AX40" s="16" t="n"/>
      <c r="AY40" s="16" t="n"/>
      <c r="AZ40" s="16" t="n"/>
      <c r="BA40" s="16" t="n"/>
      <c r="BB40" s="16" t="n"/>
      <c r="BC40" s="16" t="n"/>
      <c r="BD40" s="16" t="n"/>
      <c r="BE40" s="16" t="n"/>
      <c r="BF40" s="19">
        <f>IFERROR(IF($A40="","",COUNTIF($N40:$AU40,"Pass")+COUNTIF($N40:$AU40,"Fail")+COUNTIF($AW40:$BE40,"Pass")+COUNTIF($AW40:$BE40,"Fail")+COUNTIF($AV40,"No")+COUNTIF($AV40,"Yes")),"")</f>
        <v/>
      </c>
      <c r="BG40" s="19">
        <f>IFERROR(IF($A40="","",COUNTIF($N40:$AU40,"Pass")+COUNTIF($AW40:$BE40,"Pass")+COUNTIF($AV40,"No")),"")</f>
        <v/>
      </c>
      <c r="BH40" s="19">
        <f>IFERROR(IF($A40="","",COUNTIF($N40:$AU40,"Fail")+COUNTIF($AW40:$BE40,"Fail")+COUNTIF($AV40,"Yes")),"")</f>
        <v/>
      </c>
      <c r="BI40" s="19">
        <f>IFERROR(IF($A40="","",COUNTIF($N40:$BE40,"Not Checked")),"")</f>
        <v/>
      </c>
      <c r="BJ40" s="42">
        <f>IFERROR(IF($A40="","",$BG40/$BF40),"")</f>
        <v/>
      </c>
      <c r="BK40" s="16" t="n"/>
      <c r="BL40" s="19">
        <f>IFERROR(IF($A40="","",IF($L40&lt;&gt;"Completed","",IF($BK40="Yes","Fail",IF($BJ40&lt;'Setup'!$B$12,"Fail",IF($BJ40&lt;'Setup'!$B$11,"Conditional Pass","Pass"))))),"")</f>
        <v/>
      </c>
      <c r="BM40" s="16" t="n"/>
      <c r="BN40" s="21" t="n"/>
      <c r="BO40" s="21" t="n"/>
      <c r="BP40" s="19">
        <f>IFERROR(IF($A40="","",COUNTIF('Action Items'!$B$2:$B$201,$A40)),"")</f>
        <v/>
      </c>
      <c r="BQ40" s="21" t="n"/>
      <c r="BR40" s="19">
        <f>IFERROR(IF($A40="","",IF(OR($BK40="Yes",$BL40="Fail",$BI40&gt;'Setup'!$B$13),"Yes","No")),"")</f>
        <v/>
      </c>
      <c r="BS40" s="16" t="n"/>
      <c r="BT40" s="16" t="n"/>
      <c r="BU40" s="41" t="n"/>
      <c r="BV40" s="22">
        <f>IFERROR(IF(COUNTA($A40:$BT40)=0,"",IF($A40="","Missing inspection ID, ","")&amp;IF(COUNTIF($A$2:$A$201,$A40)&gt;1,"Duplicate inspection ID, ","")&amp;IF(AND($L40="Completed",$J40=""),"Completed inspection has no inspector, ","")&amp;IF(AND($L40="Completed",$BF40=0),"No applicable checklist items, ","")&amp;IF(AND($L40="Completed",$BM40=""),"Release decision missing, ","")&amp;IF(AND($BM40="Release for Sale",$BL40="Fail"),"Failed room marked for release, ","")&amp;IF(AND($BM40="Release for Sale",$BK40="Yes"),"Critical defect marked for release, ","")&amp;IF($B40&gt;TODAY(),"Future inspection date, ","")&amp;IF(AND($A40&lt;&gt;"",COUNTIF($A$2:$A$201,$A40)=1,OR($L40&lt;&gt;"Completed",AND($J40&lt;&gt;"",$BF40&gt;0,$BM40&lt;&gt;"")),$B40&lt;=TODAY()),"OK","")),"")</f>
        <v/>
      </c>
    </row>
    <row r="41" ht="32" customHeight="1">
      <c r="A41" s="16" t="n"/>
      <c r="B41" s="41" t="n"/>
      <c r="C41" s="18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  <c r="Z41" s="16" t="n"/>
      <c r="AA41" s="16" t="n"/>
      <c r="AB41" s="16" t="n"/>
      <c r="AC41" s="16" t="n"/>
      <c r="AD41" s="16" t="n"/>
      <c r="AE41" s="16" t="n"/>
      <c r="AF41" s="16" t="n"/>
      <c r="AG41" s="16" t="n"/>
      <c r="AH41" s="16" t="n"/>
      <c r="AI41" s="16" t="n"/>
      <c r="AJ41" s="16" t="n"/>
      <c r="AK41" s="16" t="n"/>
      <c r="AL41" s="16" t="n"/>
      <c r="AM41" s="16" t="n"/>
      <c r="AN41" s="16" t="n"/>
      <c r="AO41" s="16" t="n"/>
      <c r="AP41" s="16" t="n"/>
      <c r="AQ41" s="16" t="n"/>
      <c r="AR41" s="16" t="n"/>
      <c r="AS41" s="16" t="n"/>
      <c r="AT41" s="16" t="n"/>
      <c r="AU41" s="16" t="n"/>
      <c r="AV41" s="16" t="n"/>
      <c r="AW41" s="16" t="n"/>
      <c r="AX41" s="16" t="n"/>
      <c r="AY41" s="16" t="n"/>
      <c r="AZ41" s="16" t="n"/>
      <c r="BA41" s="16" t="n"/>
      <c r="BB41" s="16" t="n"/>
      <c r="BC41" s="16" t="n"/>
      <c r="BD41" s="16" t="n"/>
      <c r="BE41" s="16" t="n"/>
      <c r="BF41" s="19">
        <f>IFERROR(IF($A41="","",COUNTIF($N41:$AU41,"Pass")+COUNTIF($N41:$AU41,"Fail")+COUNTIF($AW41:$BE41,"Pass")+COUNTIF($AW41:$BE41,"Fail")+COUNTIF($AV41,"No")+COUNTIF($AV41,"Yes")),"")</f>
        <v/>
      </c>
      <c r="BG41" s="19">
        <f>IFERROR(IF($A41="","",COUNTIF($N41:$AU41,"Pass")+COUNTIF($AW41:$BE41,"Pass")+COUNTIF($AV41,"No")),"")</f>
        <v/>
      </c>
      <c r="BH41" s="19">
        <f>IFERROR(IF($A41="","",COUNTIF($N41:$AU41,"Fail")+COUNTIF($AW41:$BE41,"Fail")+COUNTIF($AV41,"Yes")),"")</f>
        <v/>
      </c>
      <c r="BI41" s="19">
        <f>IFERROR(IF($A41="","",COUNTIF($N41:$BE41,"Not Checked")),"")</f>
        <v/>
      </c>
      <c r="BJ41" s="42">
        <f>IFERROR(IF($A41="","",$BG41/$BF41),"")</f>
        <v/>
      </c>
      <c r="BK41" s="16" t="n"/>
      <c r="BL41" s="19">
        <f>IFERROR(IF($A41="","",IF($L41&lt;&gt;"Completed","",IF($BK41="Yes","Fail",IF($BJ41&lt;'Setup'!$B$12,"Fail",IF($BJ41&lt;'Setup'!$B$11,"Conditional Pass","Pass"))))),"")</f>
        <v/>
      </c>
      <c r="BM41" s="16" t="n"/>
      <c r="BN41" s="21" t="n"/>
      <c r="BO41" s="21" t="n"/>
      <c r="BP41" s="19">
        <f>IFERROR(IF($A41="","",COUNTIF('Action Items'!$B$2:$B$201,$A41)),"")</f>
        <v/>
      </c>
      <c r="BQ41" s="21" t="n"/>
      <c r="BR41" s="19">
        <f>IFERROR(IF($A41="","",IF(OR($BK41="Yes",$BL41="Fail",$BI41&gt;'Setup'!$B$13),"Yes","No")),"")</f>
        <v/>
      </c>
      <c r="BS41" s="16" t="n"/>
      <c r="BT41" s="16" t="n"/>
      <c r="BU41" s="41" t="n"/>
      <c r="BV41" s="22">
        <f>IFERROR(IF(COUNTA($A41:$BT41)=0,"",IF($A41="","Missing inspection ID, ","")&amp;IF(COUNTIF($A$2:$A$201,$A41)&gt;1,"Duplicate inspection ID, ","")&amp;IF(AND($L41="Completed",$J41=""),"Completed inspection has no inspector, ","")&amp;IF(AND($L41="Completed",$BF41=0),"No applicable checklist items, ","")&amp;IF(AND($L41="Completed",$BM41=""),"Release decision missing, ","")&amp;IF(AND($BM41="Release for Sale",$BL41="Fail"),"Failed room marked for release, ","")&amp;IF(AND($BM41="Release for Sale",$BK41="Yes"),"Critical defect marked for release, ","")&amp;IF($B41&gt;TODAY(),"Future inspection date, ","")&amp;IF(AND($A41&lt;&gt;"",COUNTIF($A$2:$A$201,$A41)=1,OR($L41&lt;&gt;"Completed",AND($J41&lt;&gt;"",$BF41&gt;0,$BM41&lt;&gt;"")),$B41&lt;=TODAY()),"OK","")),"")</f>
        <v/>
      </c>
    </row>
    <row r="42" ht="32" customHeight="1">
      <c r="A42" s="16" t="n"/>
      <c r="B42" s="41" t="n"/>
      <c r="C42" s="18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6" t="n"/>
      <c r="AI42" s="16" t="n"/>
      <c r="AJ42" s="16" t="n"/>
      <c r="AK42" s="16" t="n"/>
      <c r="AL42" s="16" t="n"/>
      <c r="AM42" s="16" t="n"/>
      <c r="AN42" s="16" t="n"/>
      <c r="AO42" s="16" t="n"/>
      <c r="AP42" s="16" t="n"/>
      <c r="AQ42" s="16" t="n"/>
      <c r="AR42" s="16" t="n"/>
      <c r="AS42" s="16" t="n"/>
      <c r="AT42" s="16" t="n"/>
      <c r="AU42" s="16" t="n"/>
      <c r="AV42" s="16" t="n"/>
      <c r="AW42" s="16" t="n"/>
      <c r="AX42" s="16" t="n"/>
      <c r="AY42" s="16" t="n"/>
      <c r="AZ42" s="16" t="n"/>
      <c r="BA42" s="16" t="n"/>
      <c r="BB42" s="16" t="n"/>
      <c r="BC42" s="16" t="n"/>
      <c r="BD42" s="16" t="n"/>
      <c r="BE42" s="16" t="n"/>
      <c r="BF42" s="19">
        <f>IFERROR(IF($A42="","",COUNTIF($N42:$AU42,"Pass")+COUNTIF($N42:$AU42,"Fail")+COUNTIF($AW42:$BE42,"Pass")+COUNTIF($AW42:$BE42,"Fail")+COUNTIF($AV42,"No")+COUNTIF($AV42,"Yes")),"")</f>
        <v/>
      </c>
      <c r="BG42" s="19">
        <f>IFERROR(IF($A42="","",COUNTIF($N42:$AU42,"Pass")+COUNTIF($AW42:$BE42,"Pass")+COUNTIF($AV42,"No")),"")</f>
        <v/>
      </c>
      <c r="BH42" s="19">
        <f>IFERROR(IF($A42="","",COUNTIF($N42:$AU42,"Fail")+COUNTIF($AW42:$BE42,"Fail")+COUNTIF($AV42,"Yes")),"")</f>
        <v/>
      </c>
      <c r="BI42" s="19">
        <f>IFERROR(IF($A42="","",COUNTIF($N42:$BE42,"Not Checked")),"")</f>
        <v/>
      </c>
      <c r="BJ42" s="42">
        <f>IFERROR(IF($A42="","",$BG42/$BF42),"")</f>
        <v/>
      </c>
      <c r="BK42" s="16" t="n"/>
      <c r="BL42" s="19">
        <f>IFERROR(IF($A42="","",IF($L42&lt;&gt;"Completed","",IF($BK42="Yes","Fail",IF($BJ42&lt;'Setup'!$B$12,"Fail",IF($BJ42&lt;'Setup'!$B$11,"Conditional Pass","Pass"))))),"")</f>
        <v/>
      </c>
      <c r="BM42" s="16" t="n"/>
      <c r="BN42" s="21" t="n"/>
      <c r="BO42" s="21" t="n"/>
      <c r="BP42" s="19">
        <f>IFERROR(IF($A42="","",COUNTIF('Action Items'!$B$2:$B$201,$A42)),"")</f>
        <v/>
      </c>
      <c r="BQ42" s="21" t="n"/>
      <c r="BR42" s="19">
        <f>IFERROR(IF($A42="","",IF(OR($BK42="Yes",$BL42="Fail",$BI42&gt;'Setup'!$B$13),"Yes","No")),"")</f>
        <v/>
      </c>
      <c r="BS42" s="16" t="n"/>
      <c r="BT42" s="16" t="n"/>
      <c r="BU42" s="41" t="n"/>
      <c r="BV42" s="22">
        <f>IFERROR(IF(COUNTA($A42:$BT42)=0,"",IF($A42="","Missing inspection ID, ","")&amp;IF(COUNTIF($A$2:$A$201,$A42)&gt;1,"Duplicate inspection ID, ","")&amp;IF(AND($L42="Completed",$J42=""),"Completed inspection has no inspector, ","")&amp;IF(AND($L42="Completed",$BF42=0),"No applicable checklist items, ","")&amp;IF(AND($L42="Completed",$BM42=""),"Release decision missing, ","")&amp;IF(AND($BM42="Release for Sale",$BL42="Fail"),"Failed room marked for release, ","")&amp;IF(AND($BM42="Release for Sale",$BK42="Yes"),"Critical defect marked for release, ","")&amp;IF($B42&gt;TODAY(),"Future inspection date, ","")&amp;IF(AND($A42&lt;&gt;"",COUNTIF($A$2:$A$201,$A42)=1,OR($L42&lt;&gt;"Completed",AND($J42&lt;&gt;"",$BF42&gt;0,$BM42&lt;&gt;"")),$B42&lt;=TODAY()),"OK","")),"")</f>
        <v/>
      </c>
    </row>
    <row r="43" ht="32" customHeight="1">
      <c r="A43" s="16" t="n"/>
      <c r="B43" s="41" t="n"/>
      <c r="C43" s="18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  <c r="Z43" s="16" t="n"/>
      <c r="AA43" s="16" t="n"/>
      <c r="AB43" s="16" t="n"/>
      <c r="AC43" s="16" t="n"/>
      <c r="AD43" s="16" t="n"/>
      <c r="AE43" s="16" t="n"/>
      <c r="AF43" s="16" t="n"/>
      <c r="AG43" s="16" t="n"/>
      <c r="AH43" s="16" t="n"/>
      <c r="AI43" s="16" t="n"/>
      <c r="AJ43" s="16" t="n"/>
      <c r="AK43" s="16" t="n"/>
      <c r="AL43" s="16" t="n"/>
      <c r="AM43" s="16" t="n"/>
      <c r="AN43" s="16" t="n"/>
      <c r="AO43" s="16" t="n"/>
      <c r="AP43" s="16" t="n"/>
      <c r="AQ43" s="16" t="n"/>
      <c r="AR43" s="16" t="n"/>
      <c r="AS43" s="16" t="n"/>
      <c r="AT43" s="16" t="n"/>
      <c r="AU43" s="16" t="n"/>
      <c r="AV43" s="16" t="n"/>
      <c r="AW43" s="16" t="n"/>
      <c r="AX43" s="16" t="n"/>
      <c r="AY43" s="16" t="n"/>
      <c r="AZ43" s="16" t="n"/>
      <c r="BA43" s="16" t="n"/>
      <c r="BB43" s="16" t="n"/>
      <c r="BC43" s="16" t="n"/>
      <c r="BD43" s="16" t="n"/>
      <c r="BE43" s="16" t="n"/>
      <c r="BF43" s="19">
        <f>IFERROR(IF($A43="","",COUNTIF($N43:$AU43,"Pass")+COUNTIF($N43:$AU43,"Fail")+COUNTIF($AW43:$BE43,"Pass")+COUNTIF($AW43:$BE43,"Fail")+COUNTIF($AV43,"No")+COUNTIF($AV43,"Yes")),"")</f>
        <v/>
      </c>
      <c r="BG43" s="19">
        <f>IFERROR(IF($A43="","",COUNTIF($N43:$AU43,"Pass")+COUNTIF($AW43:$BE43,"Pass")+COUNTIF($AV43,"No")),"")</f>
        <v/>
      </c>
      <c r="BH43" s="19">
        <f>IFERROR(IF($A43="","",COUNTIF($N43:$AU43,"Fail")+COUNTIF($AW43:$BE43,"Fail")+COUNTIF($AV43,"Yes")),"")</f>
        <v/>
      </c>
      <c r="BI43" s="19">
        <f>IFERROR(IF($A43="","",COUNTIF($N43:$BE43,"Not Checked")),"")</f>
        <v/>
      </c>
      <c r="BJ43" s="42">
        <f>IFERROR(IF($A43="","",$BG43/$BF43),"")</f>
        <v/>
      </c>
      <c r="BK43" s="16" t="n"/>
      <c r="BL43" s="19">
        <f>IFERROR(IF($A43="","",IF($L43&lt;&gt;"Completed","",IF($BK43="Yes","Fail",IF($BJ43&lt;'Setup'!$B$12,"Fail",IF($BJ43&lt;'Setup'!$B$11,"Conditional Pass","Pass"))))),"")</f>
        <v/>
      </c>
      <c r="BM43" s="16" t="n"/>
      <c r="BN43" s="21" t="n"/>
      <c r="BO43" s="21" t="n"/>
      <c r="BP43" s="19">
        <f>IFERROR(IF($A43="","",COUNTIF('Action Items'!$B$2:$B$201,$A43)),"")</f>
        <v/>
      </c>
      <c r="BQ43" s="21" t="n"/>
      <c r="BR43" s="19">
        <f>IFERROR(IF($A43="","",IF(OR($BK43="Yes",$BL43="Fail",$BI43&gt;'Setup'!$B$13),"Yes","No")),"")</f>
        <v/>
      </c>
      <c r="BS43" s="16" t="n"/>
      <c r="BT43" s="16" t="n"/>
      <c r="BU43" s="41" t="n"/>
      <c r="BV43" s="22">
        <f>IFERROR(IF(COUNTA($A43:$BT43)=0,"",IF($A43="","Missing inspection ID, ","")&amp;IF(COUNTIF($A$2:$A$201,$A43)&gt;1,"Duplicate inspection ID, ","")&amp;IF(AND($L43="Completed",$J43=""),"Completed inspection has no inspector, ","")&amp;IF(AND($L43="Completed",$BF43=0),"No applicable checklist items, ","")&amp;IF(AND($L43="Completed",$BM43=""),"Release decision missing, ","")&amp;IF(AND($BM43="Release for Sale",$BL43="Fail"),"Failed room marked for release, ","")&amp;IF(AND($BM43="Release for Sale",$BK43="Yes"),"Critical defect marked for release, ","")&amp;IF($B43&gt;TODAY(),"Future inspection date, ","")&amp;IF(AND($A43&lt;&gt;"",COUNTIF($A$2:$A$201,$A43)=1,OR($L43&lt;&gt;"Completed",AND($J43&lt;&gt;"",$BF43&gt;0,$BM43&lt;&gt;"")),$B43&lt;=TODAY()),"OK","")),"")</f>
        <v/>
      </c>
    </row>
    <row r="44" ht="32" customHeight="1">
      <c r="A44" s="16" t="n"/>
      <c r="B44" s="41" t="n"/>
      <c r="C44" s="18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  <c r="Z44" s="16" t="n"/>
      <c r="AA44" s="16" t="n"/>
      <c r="AB44" s="16" t="n"/>
      <c r="AC44" s="16" t="n"/>
      <c r="AD44" s="16" t="n"/>
      <c r="AE44" s="16" t="n"/>
      <c r="AF44" s="16" t="n"/>
      <c r="AG44" s="16" t="n"/>
      <c r="AH44" s="16" t="n"/>
      <c r="AI44" s="16" t="n"/>
      <c r="AJ44" s="16" t="n"/>
      <c r="AK44" s="16" t="n"/>
      <c r="AL44" s="16" t="n"/>
      <c r="AM44" s="16" t="n"/>
      <c r="AN44" s="16" t="n"/>
      <c r="AO44" s="16" t="n"/>
      <c r="AP44" s="16" t="n"/>
      <c r="AQ44" s="16" t="n"/>
      <c r="AR44" s="16" t="n"/>
      <c r="AS44" s="16" t="n"/>
      <c r="AT44" s="16" t="n"/>
      <c r="AU44" s="16" t="n"/>
      <c r="AV44" s="16" t="n"/>
      <c r="AW44" s="16" t="n"/>
      <c r="AX44" s="16" t="n"/>
      <c r="AY44" s="16" t="n"/>
      <c r="AZ44" s="16" t="n"/>
      <c r="BA44" s="16" t="n"/>
      <c r="BB44" s="16" t="n"/>
      <c r="BC44" s="16" t="n"/>
      <c r="BD44" s="16" t="n"/>
      <c r="BE44" s="16" t="n"/>
      <c r="BF44" s="19">
        <f>IFERROR(IF($A44="","",COUNTIF($N44:$AU44,"Pass")+COUNTIF($N44:$AU44,"Fail")+COUNTIF($AW44:$BE44,"Pass")+COUNTIF($AW44:$BE44,"Fail")+COUNTIF($AV44,"No")+COUNTIF($AV44,"Yes")),"")</f>
        <v/>
      </c>
      <c r="BG44" s="19">
        <f>IFERROR(IF($A44="","",COUNTIF($N44:$AU44,"Pass")+COUNTIF($AW44:$BE44,"Pass")+COUNTIF($AV44,"No")),"")</f>
        <v/>
      </c>
      <c r="BH44" s="19">
        <f>IFERROR(IF($A44="","",COUNTIF($N44:$AU44,"Fail")+COUNTIF($AW44:$BE44,"Fail")+COUNTIF($AV44,"Yes")),"")</f>
        <v/>
      </c>
      <c r="BI44" s="19">
        <f>IFERROR(IF($A44="","",COUNTIF($N44:$BE44,"Not Checked")),"")</f>
        <v/>
      </c>
      <c r="BJ44" s="42">
        <f>IFERROR(IF($A44="","",$BG44/$BF44),"")</f>
        <v/>
      </c>
      <c r="BK44" s="16" t="n"/>
      <c r="BL44" s="19">
        <f>IFERROR(IF($A44="","",IF($L44&lt;&gt;"Completed","",IF($BK44="Yes","Fail",IF($BJ44&lt;'Setup'!$B$12,"Fail",IF($BJ44&lt;'Setup'!$B$11,"Conditional Pass","Pass"))))),"")</f>
        <v/>
      </c>
      <c r="BM44" s="16" t="n"/>
      <c r="BN44" s="21" t="n"/>
      <c r="BO44" s="21" t="n"/>
      <c r="BP44" s="19">
        <f>IFERROR(IF($A44="","",COUNTIF('Action Items'!$B$2:$B$201,$A44)),"")</f>
        <v/>
      </c>
      <c r="BQ44" s="21" t="n"/>
      <c r="BR44" s="19">
        <f>IFERROR(IF($A44="","",IF(OR($BK44="Yes",$BL44="Fail",$BI44&gt;'Setup'!$B$13),"Yes","No")),"")</f>
        <v/>
      </c>
      <c r="BS44" s="16" t="n"/>
      <c r="BT44" s="16" t="n"/>
      <c r="BU44" s="41" t="n"/>
      <c r="BV44" s="22">
        <f>IFERROR(IF(COUNTA($A44:$BT44)=0,"",IF($A44="","Missing inspection ID, ","")&amp;IF(COUNTIF($A$2:$A$201,$A44)&gt;1,"Duplicate inspection ID, ","")&amp;IF(AND($L44="Completed",$J44=""),"Completed inspection has no inspector, ","")&amp;IF(AND($L44="Completed",$BF44=0),"No applicable checklist items, ","")&amp;IF(AND($L44="Completed",$BM44=""),"Release decision missing, ","")&amp;IF(AND($BM44="Release for Sale",$BL44="Fail"),"Failed room marked for release, ","")&amp;IF(AND($BM44="Release for Sale",$BK44="Yes"),"Critical defect marked for release, ","")&amp;IF($B44&gt;TODAY(),"Future inspection date, ","")&amp;IF(AND($A44&lt;&gt;"",COUNTIF($A$2:$A$201,$A44)=1,OR($L44&lt;&gt;"Completed",AND($J44&lt;&gt;"",$BF44&gt;0,$BM44&lt;&gt;"")),$B44&lt;=TODAY()),"OK","")),"")</f>
        <v/>
      </c>
    </row>
    <row r="45" ht="32" customHeight="1">
      <c r="A45" s="16" t="n"/>
      <c r="B45" s="41" t="n"/>
      <c r="C45" s="18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  <c r="Z45" s="16" t="n"/>
      <c r="AA45" s="16" t="n"/>
      <c r="AB45" s="16" t="n"/>
      <c r="AC45" s="16" t="n"/>
      <c r="AD45" s="16" t="n"/>
      <c r="AE45" s="16" t="n"/>
      <c r="AF45" s="16" t="n"/>
      <c r="AG45" s="16" t="n"/>
      <c r="AH45" s="16" t="n"/>
      <c r="AI45" s="16" t="n"/>
      <c r="AJ45" s="16" t="n"/>
      <c r="AK45" s="16" t="n"/>
      <c r="AL45" s="16" t="n"/>
      <c r="AM45" s="16" t="n"/>
      <c r="AN45" s="16" t="n"/>
      <c r="AO45" s="16" t="n"/>
      <c r="AP45" s="16" t="n"/>
      <c r="AQ45" s="16" t="n"/>
      <c r="AR45" s="16" t="n"/>
      <c r="AS45" s="16" t="n"/>
      <c r="AT45" s="16" t="n"/>
      <c r="AU45" s="16" t="n"/>
      <c r="AV45" s="16" t="n"/>
      <c r="AW45" s="16" t="n"/>
      <c r="AX45" s="16" t="n"/>
      <c r="AY45" s="16" t="n"/>
      <c r="AZ45" s="16" t="n"/>
      <c r="BA45" s="16" t="n"/>
      <c r="BB45" s="16" t="n"/>
      <c r="BC45" s="16" t="n"/>
      <c r="BD45" s="16" t="n"/>
      <c r="BE45" s="16" t="n"/>
      <c r="BF45" s="19">
        <f>IFERROR(IF($A45="","",COUNTIF($N45:$AU45,"Pass")+COUNTIF($N45:$AU45,"Fail")+COUNTIF($AW45:$BE45,"Pass")+COUNTIF($AW45:$BE45,"Fail")+COUNTIF($AV45,"No")+COUNTIF($AV45,"Yes")),"")</f>
        <v/>
      </c>
      <c r="BG45" s="19">
        <f>IFERROR(IF($A45="","",COUNTIF($N45:$AU45,"Pass")+COUNTIF($AW45:$BE45,"Pass")+COUNTIF($AV45,"No")),"")</f>
        <v/>
      </c>
      <c r="BH45" s="19">
        <f>IFERROR(IF($A45="","",COUNTIF($N45:$AU45,"Fail")+COUNTIF($AW45:$BE45,"Fail")+COUNTIF($AV45,"Yes")),"")</f>
        <v/>
      </c>
      <c r="BI45" s="19">
        <f>IFERROR(IF($A45="","",COUNTIF($N45:$BE45,"Not Checked")),"")</f>
        <v/>
      </c>
      <c r="BJ45" s="42">
        <f>IFERROR(IF($A45="","",$BG45/$BF45),"")</f>
        <v/>
      </c>
      <c r="BK45" s="16" t="n"/>
      <c r="BL45" s="19">
        <f>IFERROR(IF($A45="","",IF($L45&lt;&gt;"Completed","",IF($BK45="Yes","Fail",IF($BJ45&lt;'Setup'!$B$12,"Fail",IF($BJ45&lt;'Setup'!$B$11,"Conditional Pass","Pass"))))),"")</f>
        <v/>
      </c>
      <c r="BM45" s="16" t="n"/>
      <c r="BN45" s="21" t="n"/>
      <c r="BO45" s="21" t="n"/>
      <c r="BP45" s="19">
        <f>IFERROR(IF($A45="","",COUNTIF('Action Items'!$B$2:$B$201,$A45)),"")</f>
        <v/>
      </c>
      <c r="BQ45" s="21" t="n"/>
      <c r="BR45" s="19">
        <f>IFERROR(IF($A45="","",IF(OR($BK45="Yes",$BL45="Fail",$BI45&gt;'Setup'!$B$13),"Yes","No")),"")</f>
        <v/>
      </c>
      <c r="BS45" s="16" t="n"/>
      <c r="BT45" s="16" t="n"/>
      <c r="BU45" s="41" t="n"/>
      <c r="BV45" s="22">
        <f>IFERROR(IF(COUNTA($A45:$BT45)=0,"",IF($A45="","Missing inspection ID, ","")&amp;IF(COUNTIF($A$2:$A$201,$A45)&gt;1,"Duplicate inspection ID, ","")&amp;IF(AND($L45="Completed",$J45=""),"Completed inspection has no inspector, ","")&amp;IF(AND($L45="Completed",$BF45=0),"No applicable checklist items, ","")&amp;IF(AND($L45="Completed",$BM45=""),"Release decision missing, ","")&amp;IF(AND($BM45="Release for Sale",$BL45="Fail"),"Failed room marked for release, ","")&amp;IF(AND($BM45="Release for Sale",$BK45="Yes"),"Critical defect marked for release, ","")&amp;IF($B45&gt;TODAY(),"Future inspection date, ","")&amp;IF(AND($A45&lt;&gt;"",COUNTIF($A$2:$A$201,$A45)=1,OR($L45&lt;&gt;"Completed",AND($J45&lt;&gt;"",$BF45&gt;0,$BM45&lt;&gt;"")),$B45&lt;=TODAY()),"OK","")),"")</f>
        <v/>
      </c>
    </row>
    <row r="46" ht="32" customHeight="1">
      <c r="A46" s="16" t="n"/>
      <c r="B46" s="41" t="n"/>
      <c r="C46" s="18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6" t="n"/>
      <c r="N46" s="16" t="n"/>
      <c r="O46" s="16" t="n"/>
      <c r="P46" s="16" t="n"/>
      <c r="Q46" s="16" t="n"/>
      <c r="R46" s="16" t="n"/>
      <c r="S46" s="16" t="n"/>
      <c r="T46" s="16" t="n"/>
      <c r="U46" s="16" t="n"/>
      <c r="V46" s="16" t="n"/>
      <c r="W46" s="16" t="n"/>
      <c r="X46" s="16" t="n"/>
      <c r="Y46" s="16" t="n"/>
      <c r="Z46" s="16" t="n"/>
      <c r="AA46" s="16" t="n"/>
      <c r="AB46" s="16" t="n"/>
      <c r="AC46" s="16" t="n"/>
      <c r="AD46" s="16" t="n"/>
      <c r="AE46" s="16" t="n"/>
      <c r="AF46" s="16" t="n"/>
      <c r="AG46" s="16" t="n"/>
      <c r="AH46" s="16" t="n"/>
      <c r="AI46" s="16" t="n"/>
      <c r="AJ46" s="16" t="n"/>
      <c r="AK46" s="16" t="n"/>
      <c r="AL46" s="16" t="n"/>
      <c r="AM46" s="16" t="n"/>
      <c r="AN46" s="16" t="n"/>
      <c r="AO46" s="16" t="n"/>
      <c r="AP46" s="16" t="n"/>
      <c r="AQ46" s="16" t="n"/>
      <c r="AR46" s="16" t="n"/>
      <c r="AS46" s="16" t="n"/>
      <c r="AT46" s="16" t="n"/>
      <c r="AU46" s="16" t="n"/>
      <c r="AV46" s="16" t="n"/>
      <c r="AW46" s="16" t="n"/>
      <c r="AX46" s="16" t="n"/>
      <c r="AY46" s="16" t="n"/>
      <c r="AZ46" s="16" t="n"/>
      <c r="BA46" s="16" t="n"/>
      <c r="BB46" s="16" t="n"/>
      <c r="BC46" s="16" t="n"/>
      <c r="BD46" s="16" t="n"/>
      <c r="BE46" s="16" t="n"/>
      <c r="BF46" s="19">
        <f>IFERROR(IF($A46="","",COUNTIF($N46:$AU46,"Pass")+COUNTIF($N46:$AU46,"Fail")+COUNTIF($AW46:$BE46,"Pass")+COUNTIF($AW46:$BE46,"Fail")+COUNTIF($AV46,"No")+COUNTIF($AV46,"Yes")),"")</f>
        <v/>
      </c>
      <c r="BG46" s="19">
        <f>IFERROR(IF($A46="","",COUNTIF($N46:$AU46,"Pass")+COUNTIF($AW46:$BE46,"Pass")+COUNTIF($AV46,"No")),"")</f>
        <v/>
      </c>
      <c r="BH46" s="19">
        <f>IFERROR(IF($A46="","",COUNTIF($N46:$AU46,"Fail")+COUNTIF($AW46:$BE46,"Fail")+COUNTIF($AV46,"Yes")),"")</f>
        <v/>
      </c>
      <c r="BI46" s="19">
        <f>IFERROR(IF($A46="","",COUNTIF($N46:$BE46,"Not Checked")),"")</f>
        <v/>
      </c>
      <c r="BJ46" s="42">
        <f>IFERROR(IF($A46="","",$BG46/$BF46),"")</f>
        <v/>
      </c>
      <c r="BK46" s="16" t="n"/>
      <c r="BL46" s="19">
        <f>IFERROR(IF($A46="","",IF($L46&lt;&gt;"Completed","",IF($BK46="Yes","Fail",IF($BJ46&lt;'Setup'!$B$12,"Fail",IF($BJ46&lt;'Setup'!$B$11,"Conditional Pass","Pass"))))),"")</f>
        <v/>
      </c>
      <c r="BM46" s="16" t="n"/>
      <c r="BN46" s="21" t="n"/>
      <c r="BO46" s="21" t="n"/>
      <c r="BP46" s="19">
        <f>IFERROR(IF($A46="","",COUNTIF('Action Items'!$B$2:$B$201,$A46)),"")</f>
        <v/>
      </c>
      <c r="BQ46" s="21" t="n"/>
      <c r="BR46" s="19">
        <f>IFERROR(IF($A46="","",IF(OR($BK46="Yes",$BL46="Fail",$BI46&gt;'Setup'!$B$13),"Yes","No")),"")</f>
        <v/>
      </c>
      <c r="BS46" s="16" t="n"/>
      <c r="BT46" s="16" t="n"/>
      <c r="BU46" s="41" t="n"/>
      <c r="BV46" s="22">
        <f>IFERROR(IF(COUNTA($A46:$BT46)=0,"",IF($A46="","Missing inspection ID, ","")&amp;IF(COUNTIF($A$2:$A$201,$A46)&gt;1,"Duplicate inspection ID, ","")&amp;IF(AND($L46="Completed",$J46=""),"Completed inspection has no inspector, ","")&amp;IF(AND($L46="Completed",$BF46=0),"No applicable checklist items, ","")&amp;IF(AND($L46="Completed",$BM46=""),"Release decision missing, ","")&amp;IF(AND($BM46="Release for Sale",$BL46="Fail"),"Failed room marked for release, ","")&amp;IF(AND($BM46="Release for Sale",$BK46="Yes"),"Critical defect marked for release, ","")&amp;IF($B46&gt;TODAY(),"Future inspection date, ","")&amp;IF(AND($A46&lt;&gt;"",COUNTIF($A$2:$A$201,$A46)=1,OR($L46&lt;&gt;"Completed",AND($J46&lt;&gt;"",$BF46&gt;0,$BM46&lt;&gt;"")),$B46&lt;=TODAY()),"OK","")),"")</f>
        <v/>
      </c>
    </row>
    <row r="47" ht="32" customHeight="1">
      <c r="A47" s="16" t="n"/>
      <c r="B47" s="41" t="n"/>
      <c r="C47" s="18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  <c r="Z47" s="16" t="n"/>
      <c r="AA47" s="16" t="n"/>
      <c r="AB47" s="16" t="n"/>
      <c r="AC47" s="16" t="n"/>
      <c r="AD47" s="16" t="n"/>
      <c r="AE47" s="16" t="n"/>
      <c r="AF47" s="16" t="n"/>
      <c r="AG47" s="16" t="n"/>
      <c r="AH47" s="16" t="n"/>
      <c r="AI47" s="16" t="n"/>
      <c r="AJ47" s="16" t="n"/>
      <c r="AK47" s="16" t="n"/>
      <c r="AL47" s="16" t="n"/>
      <c r="AM47" s="16" t="n"/>
      <c r="AN47" s="16" t="n"/>
      <c r="AO47" s="16" t="n"/>
      <c r="AP47" s="16" t="n"/>
      <c r="AQ47" s="16" t="n"/>
      <c r="AR47" s="16" t="n"/>
      <c r="AS47" s="16" t="n"/>
      <c r="AT47" s="16" t="n"/>
      <c r="AU47" s="16" t="n"/>
      <c r="AV47" s="16" t="n"/>
      <c r="AW47" s="16" t="n"/>
      <c r="AX47" s="16" t="n"/>
      <c r="AY47" s="16" t="n"/>
      <c r="AZ47" s="16" t="n"/>
      <c r="BA47" s="16" t="n"/>
      <c r="BB47" s="16" t="n"/>
      <c r="BC47" s="16" t="n"/>
      <c r="BD47" s="16" t="n"/>
      <c r="BE47" s="16" t="n"/>
      <c r="BF47" s="19">
        <f>IFERROR(IF($A47="","",COUNTIF($N47:$AU47,"Pass")+COUNTIF($N47:$AU47,"Fail")+COUNTIF($AW47:$BE47,"Pass")+COUNTIF($AW47:$BE47,"Fail")+COUNTIF($AV47,"No")+COUNTIF($AV47,"Yes")),"")</f>
        <v/>
      </c>
      <c r="BG47" s="19">
        <f>IFERROR(IF($A47="","",COUNTIF($N47:$AU47,"Pass")+COUNTIF($AW47:$BE47,"Pass")+COUNTIF($AV47,"No")),"")</f>
        <v/>
      </c>
      <c r="BH47" s="19">
        <f>IFERROR(IF($A47="","",COUNTIF($N47:$AU47,"Fail")+COUNTIF($AW47:$BE47,"Fail")+COUNTIF($AV47,"Yes")),"")</f>
        <v/>
      </c>
      <c r="BI47" s="19">
        <f>IFERROR(IF($A47="","",COUNTIF($N47:$BE47,"Not Checked")),"")</f>
        <v/>
      </c>
      <c r="BJ47" s="42">
        <f>IFERROR(IF($A47="","",$BG47/$BF47),"")</f>
        <v/>
      </c>
      <c r="BK47" s="16" t="n"/>
      <c r="BL47" s="19">
        <f>IFERROR(IF($A47="","",IF($L47&lt;&gt;"Completed","",IF($BK47="Yes","Fail",IF($BJ47&lt;'Setup'!$B$12,"Fail",IF($BJ47&lt;'Setup'!$B$11,"Conditional Pass","Pass"))))),"")</f>
        <v/>
      </c>
      <c r="BM47" s="16" t="n"/>
      <c r="BN47" s="21" t="n"/>
      <c r="BO47" s="21" t="n"/>
      <c r="BP47" s="19">
        <f>IFERROR(IF($A47="","",COUNTIF('Action Items'!$B$2:$B$201,$A47)),"")</f>
        <v/>
      </c>
      <c r="BQ47" s="21" t="n"/>
      <c r="BR47" s="19">
        <f>IFERROR(IF($A47="","",IF(OR($BK47="Yes",$BL47="Fail",$BI47&gt;'Setup'!$B$13),"Yes","No")),"")</f>
        <v/>
      </c>
      <c r="BS47" s="16" t="n"/>
      <c r="BT47" s="16" t="n"/>
      <c r="BU47" s="41" t="n"/>
      <c r="BV47" s="22">
        <f>IFERROR(IF(COUNTA($A47:$BT47)=0,"",IF($A47="","Missing inspection ID, ","")&amp;IF(COUNTIF($A$2:$A$201,$A47)&gt;1,"Duplicate inspection ID, ","")&amp;IF(AND($L47="Completed",$J47=""),"Completed inspection has no inspector, ","")&amp;IF(AND($L47="Completed",$BF47=0),"No applicable checklist items, ","")&amp;IF(AND($L47="Completed",$BM47=""),"Release decision missing, ","")&amp;IF(AND($BM47="Release for Sale",$BL47="Fail"),"Failed room marked for release, ","")&amp;IF(AND($BM47="Release for Sale",$BK47="Yes"),"Critical defect marked for release, ","")&amp;IF($B47&gt;TODAY(),"Future inspection date, ","")&amp;IF(AND($A47&lt;&gt;"",COUNTIF($A$2:$A$201,$A47)=1,OR($L47&lt;&gt;"Completed",AND($J47&lt;&gt;"",$BF47&gt;0,$BM47&lt;&gt;"")),$B47&lt;=TODAY()),"OK","")),"")</f>
        <v/>
      </c>
    </row>
    <row r="48" ht="32" customHeight="1">
      <c r="A48" s="16" t="n"/>
      <c r="B48" s="41" t="n"/>
      <c r="C48" s="18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6" t="n"/>
      <c r="V48" s="16" t="n"/>
      <c r="W48" s="16" t="n"/>
      <c r="X48" s="16" t="n"/>
      <c r="Y48" s="16" t="n"/>
      <c r="Z48" s="16" t="n"/>
      <c r="AA48" s="16" t="n"/>
      <c r="AB48" s="16" t="n"/>
      <c r="AC48" s="16" t="n"/>
      <c r="AD48" s="16" t="n"/>
      <c r="AE48" s="16" t="n"/>
      <c r="AF48" s="16" t="n"/>
      <c r="AG48" s="16" t="n"/>
      <c r="AH48" s="16" t="n"/>
      <c r="AI48" s="16" t="n"/>
      <c r="AJ48" s="16" t="n"/>
      <c r="AK48" s="16" t="n"/>
      <c r="AL48" s="16" t="n"/>
      <c r="AM48" s="16" t="n"/>
      <c r="AN48" s="16" t="n"/>
      <c r="AO48" s="16" t="n"/>
      <c r="AP48" s="16" t="n"/>
      <c r="AQ48" s="16" t="n"/>
      <c r="AR48" s="16" t="n"/>
      <c r="AS48" s="16" t="n"/>
      <c r="AT48" s="16" t="n"/>
      <c r="AU48" s="16" t="n"/>
      <c r="AV48" s="16" t="n"/>
      <c r="AW48" s="16" t="n"/>
      <c r="AX48" s="16" t="n"/>
      <c r="AY48" s="16" t="n"/>
      <c r="AZ48" s="16" t="n"/>
      <c r="BA48" s="16" t="n"/>
      <c r="BB48" s="16" t="n"/>
      <c r="BC48" s="16" t="n"/>
      <c r="BD48" s="16" t="n"/>
      <c r="BE48" s="16" t="n"/>
      <c r="BF48" s="19">
        <f>IFERROR(IF($A48="","",COUNTIF($N48:$AU48,"Pass")+COUNTIF($N48:$AU48,"Fail")+COUNTIF($AW48:$BE48,"Pass")+COUNTIF($AW48:$BE48,"Fail")+COUNTIF($AV48,"No")+COUNTIF($AV48,"Yes")),"")</f>
        <v/>
      </c>
      <c r="BG48" s="19">
        <f>IFERROR(IF($A48="","",COUNTIF($N48:$AU48,"Pass")+COUNTIF($AW48:$BE48,"Pass")+COUNTIF($AV48,"No")),"")</f>
        <v/>
      </c>
      <c r="BH48" s="19">
        <f>IFERROR(IF($A48="","",COUNTIF($N48:$AU48,"Fail")+COUNTIF($AW48:$BE48,"Fail")+COUNTIF($AV48,"Yes")),"")</f>
        <v/>
      </c>
      <c r="BI48" s="19">
        <f>IFERROR(IF($A48="","",COUNTIF($N48:$BE48,"Not Checked")),"")</f>
        <v/>
      </c>
      <c r="BJ48" s="42">
        <f>IFERROR(IF($A48="","",$BG48/$BF48),"")</f>
        <v/>
      </c>
      <c r="BK48" s="16" t="n"/>
      <c r="BL48" s="19">
        <f>IFERROR(IF($A48="","",IF($L48&lt;&gt;"Completed","",IF($BK48="Yes","Fail",IF($BJ48&lt;'Setup'!$B$12,"Fail",IF($BJ48&lt;'Setup'!$B$11,"Conditional Pass","Pass"))))),"")</f>
        <v/>
      </c>
      <c r="BM48" s="16" t="n"/>
      <c r="BN48" s="21" t="n"/>
      <c r="BO48" s="21" t="n"/>
      <c r="BP48" s="19">
        <f>IFERROR(IF($A48="","",COUNTIF('Action Items'!$B$2:$B$201,$A48)),"")</f>
        <v/>
      </c>
      <c r="BQ48" s="21" t="n"/>
      <c r="BR48" s="19">
        <f>IFERROR(IF($A48="","",IF(OR($BK48="Yes",$BL48="Fail",$BI48&gt;'Setup'!$B$13),"Yes","No")),"")</f>
        <v/>
      </c>
      <c r="BS48" s="16" t="n"/>
      <c r="BT48" s="16" t="n"/>
      <c r="BU48" s="41" t="n"/>
      <c r="BV48" s="22">
        <f>IFERROR(IF(COUNTA($A48:$BT48)=0,"",IF($A48="","Missing inspection ID, ","")&amp;IF(COUNTIF($A$2:$A$201,$A48)&gt;1,"Duplicate inspection ID, ","")&amp;IF(AND($L48="Completed",$J48=""),"Completed inspection has no inspector, ","")&amp;IF(AND($L48="Completed",$BF48=0),"No applicable checklist items, ","")&amp;IF(AND($L48="Completed",$BM48=""),"Release decision missing, ","")&amp;IF(AND($BM48="Release for Sale",$BL48="Fail"),"Failed room marked for release, ","")&amp;IF(AND($BM48="Release for Sale",$BK48="Yes"),"Critical defect marked for release, ","")&amp;IF($B48&gt;TODAY(),"Future inspection date, ","")&amp;IF(AND($A48&lt;&gt;"",COUNTIF($A$2:$A$201,$A48)=1,OR($L48&lt;&gt;"Completed",AND($J48&lt;&gt;"",$BF48&gt;0,$BM48&lt;&gt;"")),$B48&lt;=TODAY()),"OK","")),"")</f>
        <v/>
      </c>
    </row>
    <row r="49" ht="32" customHeight="1">
      <c r="A49" s="16" t="n"/>
      <c r="B49" s="41" t="n"/>
      <c r="C49" s="18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  <c r="Z49" s="16" t="n"/>
      <c r="AA49" s="16" t="n"/>
      <c r="AB49" s="16" t="n"/>
      <c r="AC49" s="16" t="n"/>
      <c r="AD49" s="16" t="n"/>
      <c r="AE49" s="16" t="n"/>
      <c r="AF49" s="16" t="n"/>
      <c r="AG49" s="16" t="n"/>
      <c r="AH49" s="16" t="n"/>
      <c r="AI49" s="16" t="n"/>
      <c r="AJ49" s="16" t="n"/>
      <c r="AK49" s="16" t="n"/>
      <c r="AL49" s="16" t="n"/>
      <c r="AM49" s="16" t="n"/>
      <c r="AN49" s="16" t="n"/>
      <c r="AO49" s="16" t="n"/>
      <c r="AP49" s="16" t="n"/>
      <c r="AQ49" s="16" t="n"/>
      <c r="AR49" s="16" t="n"/>
      <c r="AS49" s="16" t="n"/>
      <c r="AT49" s="16" t="n"/>
      <c r="AU49" s="16" t="n"/>
      <c r="AV49" s="16" t="n"/>
      <c r="AW49" s="16" t="n"/>
      <c r="AX49" s="16" t="n"/>
      <c r="AY49" s="16" t="n"/>
      <c r="AZ49" s="16" t="n"/>
      <c r="BA49" s="16" t="n"/>
      <c r="BB49" s="16" t="n"/>
      <c r="BC49" s="16" t="n"/>
      <c r="BD49" s="16" t="n"/>
      <c r="BE49" s="16" t="n"/>
      <c r="BF49" s="19">
        <f>IFERROR(IF($A49="","",COUNTIF($N49:$AU49,"Pass")+COUNTIF($N49:$AU49,"Fail")+COUNTIF($AW49:$BE49,"Pass")+COUNTIF($AW49:$BE49,"Fail")+COUNTIF($AV49,"No")+COUNTIF($AV49,"Yes")),"")</f>
        <v/>
      </c>
      <c r="BG49" s="19">
        <f>IFERROR(IF($A49="","",COUNTIF($N49:$AU49,"Pass")+COUNTIF($AW49:$BE49,"Pass")+COUNTIF($AV49,"No")),"")</f>
        <v/>
      </c>
      <c r="BH49" s="19">
        <f>IFERROR(IF($A49="","",COUNTIF($N49:$AU49,"Fail")+COUNTIF($AW49:$BE49,"Fail")+COUNTIF($AV49,"Yes")),"")</f>
        <v/>
      </c>
      <c r="BI49" s="19">
        <f>IFERROR(IF($A49="","",COUNTIF($N49:$BE49,"Not Checked")),"")</f>
        <v/>
      </c>
      <c r="BJ49" s="42">
        <f>IFERROR(IF($A49="","",$BG49/$BF49),"")</f>
        <v/>
      </c>
      <c r="BK49" s="16" t="n"/>
      <c r="BL49" s="19">
        <f>IFERROR(IF($A49="","",IF($L49&lt;&gt;"Completed","",IF($BK49="Yes","Fail",IF($BJ49&lt;'Setup'!$B$12,"Fail",IF($BJ49&lt;'Setup'!$B$11,"Conditional Pass","Pass"))))),"")</f>
        <v/>
      </c>
      <c r="BM49" s="16" t="n"/>
      <c r="BN49" s="21" t="n"/>
      <c r="BO49" s="21" t="n"/>
      <c r="BP49" s="19">
        <f>IFERROR(IF($A49="","",COUNTIF('Action Items'!$B$2:$B$201,$A49)),"")</f>
        <v/>
      </c>
      <c r="BQ49" s="21" t="n"/>
      <c r="BR49" s="19">
        <f>IFERROR(IF($A49="","",IF(OR($BK49="Yes",$BL49="Fail",$BI49&gt;'Setup'!$B$13),"Yes","No")),"")</f>
        <v/>
      </c>
      <c r="BS49" s="16" t="n"/>
      <c r="BT49" s="16" t="n"/>
      <c r="BU49" s="41" t="n"/>
      <c r="BV49" s="22">
        <f>IFERROR(IF(COUNTA($A49:$BT49)=0,"",IF($A49="","Missing inspection ID, ","")&amp;IF(COUNTIF($A$2:$A$201,$A49)&gt;1,"Duplicate inspection ID, ","")&amp;IF(AND($L49="Completed",$J49=""),"Completed inspection has no inspector, ","")&amp;IF(AND($L49="Completed",$BF49=0),"No applicable checklist items, ","")&amp;IF(AND($L49="Completed",$BM49=""),"Release decision missing, ","")&amp;IF(AND($BM49="Release for Sale",$BL49="Fail"),"Failed room marked for release, ","")&amp;IF(AND($BM49="Release for Sale",$BK49="Yes"),"Critical defect marked for release, ","")&amp;IF($B49&gt;TODAY(),"Future inspection date, ","")&amp;IF(AND($A49&lt;&gt;"",COUNTIF($A$2:$A$201,$A49)=1,OR($L49&lt;&gt;"Completed",AND($J49&lt;&gt;"",$BF49&gt;0,$BM49&lt;&gt;"")),$B49&lt;=TODAY()),"OK","")),"")</f>
        <v/>
      </c>
    </row>
    <row r="50" ht="32" customHeight="1">
      <c r="A50" s="16" t="n"/>
      <c r="B50" s="41" t="n"/>
      <c r="C50" s="18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6" t="n"/>
      <c r="N50" s="16" t="n"/>
      <c r="O50" s="16" t="n"/>
      <c r="P50" s="16" t="n"/>
      <c r="Q50" s="16" t="n"/>
      <c r="R50" s="16" t="n"/>
      <c r="S50" s="16" t="n"/>
      <c r="T50" s="16" t="n"/>
      <c r="U50" s="16" t="n"/>
      <c r="V50" s="16" t="n"/>
      <c r="W50" s="16" t="n"/>
      <c r="X50" s="16" t="n"/>
      <c r="Y50" s="16" t="n"/>
      <c r="Z50" s="16" t="n"/>
      <c r="AA50" s="16" t="n"/>
      <c r="AB50" s="16" t="n"/>
      <c r="AC50" s="16" t="n"/>
      <c r="AD50" s="16" t="n"/>
      <c r="AE50" s="16" t="n"/>
      <c r="AF50" s="16" t="n"/>
      <c r="AG50" s="16" t="n"/>
      <c r="AH50" s="16" t="n"/>
      <c r="AI50" s="16" t="n"/>
      <c r="AJ50" s="16" t="n"/>
      <c r="AK50" s="16" t="n"/>
      <c r="AL50" s="16" t="n"/>
      <c r="AM50" s="16" t="n"/>
      <c r="AN50" s="16" t="n"/>
      <c r="AO50" s="16" t="n"/>
      <c r="AP50" s="16" t="n"/>
      <c r="AQ50" s="16" t="n"/>
      <c r="AR50" s="16" t="n"/>
      <c r="AS50" s="16" t="n"/>
      <c r="AT50" s="16" t="n"/>
      <c r="AU50" s="16" t="n"/>
      <c r="AV50" s="16" t="n"/>
      <c r="AW50" s="16" t="n"/>
      <c r="AX50" s="16" t="n"/>
      <c r="AY50" s="16" t="n"/>
      <c r="AZ50" s="16" t="n"/>
      <c r="BA50" s="16" t="n"/>
      <c r="BB50" s="16" t="n"/>
      <c r="BC50" s="16" t="n"/>
      <c r="BD50" s="16" t="n"/>
      <c r="BE50" s="16" t="n"/>
      <c r="BF50" s="19">
        <f>IFERROR(IF($A50="","",COUNTIF($N50:$AU50,"Pass")+COUNTIF($N50:$AU50,"Fail")+COUNTIF($AW50:$BE50,"Pass")+COUNTIF($AW50:$BE50,"Fail")+COUNTIF($AV50,"No")+COUNTIF($AV50,"Yes")),"")</f>
        <v/>
      </c>
      <c r="BG50" s="19">
        <f>IFERROR(IF($A50="","",COUNTIF($N50:$AU50,"Pass")+COUNTIF($AW50:$BE50,"Pass")+COUNTIF($AV50,"No")),"")</f>
        <v/>
      </c>
      <c r="BH50" s="19">
        <f>IFERROR(IF($A50="","",COUNTIF($N50:$AU50,"Fail")+COUNTIF($AW50:$BE50,"Fail")+COUNTIF($AV50,"Yes")),"")</f>
        <v/>
      </c>
      <c r="BI50" s="19">
        <f>IFERROR(IF($A50="","",COUNTIF($N50:$BE50,"Not Checked")),"")</f>
        <v/>
      </c>
      <c r="BJ50" s="42">
        <f>IFERROR(IF($A50="","",$BG50/$BF50),"")</f>
        <v/>
      </c>
      <c r="BK50" s="16" t="n"/>
      <c r="BL50" s="19">
        <f>IFERROR(IF($A50="","",IF($L50&lt;&gt;"Completed","",IF($BK50="Yes","Fail",IF($BJ50&lt;'Setup'!$B$12,"Fail",IF($BJ50&lt;'Setup'!$B$11,"Conditional Pass","Pass"))))),"")</f>
        <v/>
      </c>
      <c r="BM50" s="16" t="n"/>
      <c r="BN50" s="21" t="n"/>
      <c r="BO50" s="21" t="n"/>
      <c r="BP50" s="19">
        <f>IFERROR(IF($A50="","",COUNTIF('Action Items'!$B$2:$B$201,$A50)),"")</f>
        <v/>
      </c>
      <c r="BQ50" s="21" t="n"/>
      <c r="BR50" s="19">
        <f>IFERROR(IF($A50="","",IF(OR($BK50="Yes",$BL50="Fail",$BI50&gt;'Setup'!$B$13),"Yes","No")),"")</f>
        <v/>
      </c>
      <c r="BS50" s="16" t="n"/>
      <c r="BT50" s="16" t="n"/>
      <c r="BU50" s="41" t="n"/>
      <c r="BV50" s="22">
        <f>IFERROR(IF(COUNTA($A50:$BT50)=0,"",IF($A50="","Missing inspection ID, ","")&amp;IF(COUNTIF($A$2:$A$201,$A50)&gt;1,"Duplicate inspection ID, ","")&amp;IF(AND($L50="Completed",$J50=""),"Completed inspection has no inspector, ","")&amp;IF(AND($L50="Completed",$BF50=0),"No applicable checklist items, ","")&amp;IF(AND($L50="Completed",$BM50=""),"Release decision missing, ","")&amp;IF(AND($BM50="Release for Sale",$BL50="Fail"),"Failed room marked for release, ","")&amp;IF(AND($BM50="Release for Sale",$BK50="Yes"),"Critical defect marked for release, ","")&amp;IF($B50&gt;TODAY(),"Future inspection date, ","")&amp;IF(AND($A50&lt;&gt;"",COUNTIF($A$2:$A$201,$A50)=1,OR($L50&lt;&gt;"Completed",AND($J50&lt;&gt;"",$BF50&gt;0,$BM50&lt;&gt;"")),$B50&lt;=TODAY()),"OK","")),"")</f>
        <v/>
      </c>
    </row>
    <row r="51" ht="32" customHeight="1">
      <c r="A51" s="16" t="n"/>
      <c r="B51" s="41" t="n"/>
      <c r="C51" s="18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  <c r="Z51" s="16" t="n"/>
      <c r="AA51" s="16" t="n"/>
      <c r="AB51" s="16" t="n"/>
      <c r="AC51" s="16" t="n"/>
      <c r="AD51" s="16" t="n"/>
      <c r="AE51" s="16" t="n"/>
      <c r="AF51" s="16" t="n"/>
      <c r="AG51" s="16" t="n"/>
      <c r="AH51" s="16" t="n"/>
      <c r="AI51" s="16" t="n"/>
      <c r="AJ51" s="16" t="n"/>
      <c r="AK51" s="16" t="n"/>
      <c r="AL51" s="16" t="n"/>
      <c r="AM51" s="16" t="n"/>
      <c r="AN51" s="16" t="n"/>
      <c r="AO51" s="16" t="n"/>
      <c r="AP51" s="16" t="n"/>
      <c r="AQ51" s="16" t="n"/>
      <c r="AR51" s="16" t="n"/>
      <c r="AS51" s="16" t="n"/>
      <c r="AT51" s="16" t="n"/>
      <c r="AU51" s="16" t="n"/>
      <c r="AV51" s="16" t="n"/>
      <c r="AW51" s="16" t="n"/>
      <c r="AX51" s="16" t="n"/>
      <c r="AY51" s="16" t="n"/>
      <c r="AZ51" s="16" t="n"/>
      <c r="BA51" s="16" t="n"/>
      <c r="BB51" s="16" t="n"/>
      <c r="BC51" s="16" t="n"/>
      <c r="BD51" s="16" t="n"/>
      <c r="BE51" s="16" t="n"/>
      <c r="BF51" s="19">
        <f>IFERROR(IF($A51="","",COUNTIF($N51:$AU51,"Pass")+COUNTIF($N51:$AU51,"Fail")+COUNTIF($AW51:$BE51,"Pass")+COUNTIF($AW51:$BE51,"Fail")+COUNTIF($AV51,"No")+COUNTIF($AV51,"Yes")),"")</f>
        <v/>
      </c>
      <c r="BG51" s="19">
        <f>IFERROR(IF($A51="","",COUNTIF($N51:$AU51,"Pass")+COUNTIF($AW51:$BE51,"Pass")+COUNTIF($AV51,"No")),"")</f>
        <v/>
      </c>
      <c r="BH51" s="19">
        <f>IFERROR(IF($A51="","",COUNTIF($N51:$AU51,"Fail")+COUNTIF($AW51:$BE51,"Fail")+COUNTIF($AV51,"Yes")),"")</f>
        <v/>
      </c>
      <c r="BI51" s="19">
        <f>IFERROR(IF($A51="","",COUNTIF($N51:$BE51,"Not Checked")),"")</f>
        <v/>
      </c>
      <c r="BJ51" s="42">
        <f>IFERROR(IF($A51="","",$BG51/$BF51),"")</f>
        <v/>
      </c>
      <c r="BK51" s="16" t="n"/>
      <c r="BL51" s="19">
        <f>IFERROR(IF($A51="","",IF($L51&lt;&gt;"Completed","",IF($BK51="Yes","Fail",IF($BJ51&lt;'Setup'!$B$12,"Fail",IF($BJ51&lt;'Setup'!$B$11,"Conditional Pass","Pass"))))),"")</f>
        <v/>
      </c>
      <c r="BM51" s="16" t="n"/>
      <c r="BN51" s="21" t="n"/>
      <c r="BO51" s="21" t="n"/>
      <c r="BP51" s="19">
        <f>IFERROR(IF($A51="","",COUNTIF('Action Items'!$B$2:$B$201,$A51)),"")</f>
        <v/>
      </c>
      <c r="BQ51" s="21" t="n"/>
      <c r="BR51" s="19">
        <f>IFERROR(IF($A51="","",IF(OR($BK51="Yes",$BL51="Fail",$BI51&gt;'Setup'!$B$13),"Yes","No")),"")</f>
        <v/>
      </c>
      <c r="BS51" s="16" t="n"/>
      <c r="BT51" s="16" t="n"/>
      <c r="BU51" s="41" t="n"/>
      <c r="BV51" s="22">
        <f>IFERROR(IF(COUNTA($A51:$BT51)=0,"",IF($A51="","Missing inspection ID, ","")&amp;IF(COUNTIF($A$2:$A$201,$A51)&gt;1,"Duplicate inspection ID, ","")&amp;IF(AND($L51="Completed",$J51=""),"Completed inspection has no inspector, ","")&amp;IF(AND($L51="Completed",$BF51=0),"No applicable checklist items, ","")&amp;IF(AND($L51="Completed",$BM51=""),"Release decision missing, ","")&amp;IF(AND($BM51="Release for Sale",$BL51="Fail"),"Failed room marked for release, ","")&amp;IF(AND($BM51="Release for Sale",$BK51="Yes"),"Critical defect marked for release, ","")&amp;IF($B51&gt;TODAY(),"Future inspection date, ","")&amp;IF(AND($A51&lt;&gt;"",COUNTIF($A$2:$A$201,$A51)=1,OR($L51&lt;&gt;"Completed",AND($J51&lt;&gt;"",$BF51&gt;0,$BM51&lt;&gt;"")),$B51&lt;=TODAY()),"OK","")),"")</f>
        <v/>
      </c>
    </row>
    <row r="52" ht="32" customHeight="1">
      <c r="A52" s="16" t="n"/>
      <c r="B52" s="41" t="n"/>
      <c r="C52" s="18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6" t="n"/>
      <c r="N52" s="16" t="n"/>
      <c r="O52" s="16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  <c r="Z52" s="16" t="n"/>
      <c r="AA52" s="16" t="n"/>
      <c r="AB52" s="16" t="n"/>
      <c r="AC52" s="16" t="n"/>
      <c r="AD52" s="16" t="n"/>
      <c r="AE52" s="16" t="n"/>
      <c r="AF52" s="16" t="n"/>
      <c r="AG52" s="16" t="n"/>
      <c r="AH52" s="16" t="n"/>
      <c r="AI52" s="16" t="n"/>
      <c r="AJ52" s="16" t="n"/>
      <c r="AK52" s="16" t="n"/>
      <c r="AL52" s="16" t="n"/>
      <c r="AM52" s="16" t="n"/>
      <c r="AN52" s="16" t="n"/>
      <c r="AO52" s="16" t="n"/>
      <c r="AP52" s="16" t="n"/>
      <c r="AQ52" s="16" t="n"/>
      <c r="AR52" s="16" t="n"/>
      <c r="AS52" s="16" t="n"/>
      <c r="AT52" s="16" t="n"/>
      <c r="AU52" s="16" t="n"/>
      <c r="AV52" s="16" t="n"/>
      <c r="AW52" s="16" t="n"/>
      <c r="AX52" s="16" t="n"/>
      <c r="AY52" s="16" t="n"/>
      <c r="AZ52" s="16" t="n"/>
      <c r="BA52" s="16" t="n"/>
      <c r="BB52" s="16" t="n"/>
      <c r="BC52" s="16" t="n"/>
      <c r="BD52" s="16" t="n"/>
      <c r="BE52" s="16" t="n"/>
      <c r="BF52" s="19">
        <f>IFERROR(IF($A52="","",COUNTIF($N52:$AU52,"Pass")+COUNTIF($N52:$AU52,"Fail")+COUNTIF($AW52:$BE52,"Pass")+COUNTIF($AW52:$BE52,"Fail")+COUNTIF($AV52,"No")+COUNTIF($AV52,"Yes")),"")</f>
        <v/>
      </c>
      <c r="BG52" s="19">
        <f>IFERROR(IF($A52="","",COUNTIF($N52:$AU52,"Pass")+COUNTIF($AW52:$BE52,"Pass")+COUNTIF($AV52,"No")),"")</f>
        <v/>
      </c>
      <c r="BH52" s="19">
        <f>IFERROR(IF($A52="","",COUNTIF($N52:$AU52,"Fail")+COUNTIF($AW52:$BE52,"Fail")+COUNTIF($AV52,"Yes")),"")</f>
        <v/>
      </c>
      <c r="BI52" s="19">
        <f>IFERROR(IF($A52="","",COUNTIF($N52:$BE52,"Not Checked")),"")</f>
        <v/>
      </c>
      <c r="BJ52" s="42">
        <f>IFERROR(IF($A52="","",$BG52/$BF52),"")</f>
        <v/>
      </c>
      <c r="BK52" s="16" t="n"/>
      <c r="BL52" s="19">
        <f>IFERROR(IF($A52="","",IF($L52&lt;&gt;"Completed","",IF($BK52="Yes","Fail",IF($BJ52&lt;'Setup'!$B$12,"Fail",IF($BJ52&lt;'Setup'!$B$11,"Conditional Pass","Pass"))))),"")</f>
        <v/>
      </c>
      <c r="BM52" s="16" t="n"/>
      <c r="BN52" s="21" t="n"/>
      <c r="BO52" s="21" t="n"/>
      <c r="BP52" s="19">
        <f>IFERROR(IF($A52="","",COUNTIF('Action Items'!$B$2:$B$201,$A52)),"")</f>
        <v/>
      </c>
      <c r="BQ52" s="21" t="n"/>
      <c r="BR52" s="19">
        <f>IFERROR(IF($A52="","",IF(OR($BK52="Yes",$BL52="Fail",$BI52&gt;'Setup'!$B$13),"Yes","No")),"")</f>
        <v/>
      </c>
      <c r="BS52" s="16" t="n"/>
      <c r="BT52" s="16" t="n"/>
      <c r="BU52" s="41" t="n"/>
      <c r="BV52" s="22">
        <f>IFERROR(IF(COUNTA($A52:$BT52)=0,"",IF($A52="","Missing inspection ID, ","")&amp;IF(COUNTIF($A$2:$A$201,$A52)&gt;1,"Duplicate inspection ID, ","")&amp;IF(AND($L52="Completed",$J52=""),"Completed inspection has no inspector, ","")&amp;IF(AND($L52="Completed",$BF52=0),"No applicable checklist items, ","")&amp;IF(AND($L52="Completed",$BM52=""),"Release decision missing, ","")&amp;IF(AND($BM52="Release for Sale",$BL52="Fail"),"Failed room marked for release, ","")&amp;IF(AND($BM52="Release for Sale",$BK52="Yes"),"Critical defect marked for release, ","")&amp;IF($B52&gt;TODAY(),"Future inspection date, ","")&amp;IF(AND($A52&lt;&gt;"",COUNTIF($A$2:$A$201,$A52)=1,OR($L52&lt;&gt;"Completed",AND($J52&lt;&gt;"",$BF52&gt;0,$BM52&lt;&gt;"")),$B52&lt;=TODAY()),"OK","")),"")</f>
        <v/>
      </c>
    </row>
    <row r="53" ht="32" customHeight="1">
      <c r="A53" s="16" t="n"/>
      <c r="B53" s="41" t="n"/>
      <c r="C53" s="18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  <c r="Z53" s="16" t="n"/>
      <c r="AA53" s="16" t="n"/>
      <c r="AB53" s="16" t="n"/>
      <c r="AC53" s="16" t="n"/>
      <c r="AD53" s="16" t="n"/>
      <c r="AE53" s="16" t="n"/>
      <c r="AF53" s="16" t="n"/>
      <c r="AG53" s="16" t="n"/>
      <c r="AH53" s="16" t="n"/>
      <c r="AI53" s="16" t="n"/>
      <c r="AJ53" s="16" t="n"/>
      <c r="AK53" s="16" t="n"/>
      <c r="AL53" s="16" t="n"/>
      <c r="AM53" s="16" t="n"/>
      <c r="AN53" s="16" t="n"/>
      <c r="AO53" s="16" t="n"/>
      <c r="AP53" s="16" t="n"/>
      <c r="AQ53" s="16" t="n"/>
      <c r="AR53" s="16" t="n"/>
      <c r="AS53" s="16" t="n"/>
      <c r="AT53" s="16" t="n"/>
      <c r="AU53" s="16" t="n"/>
      <c r="AV53" s="16" t="n"/>
      <c r="AW53" s="16" t="n"/>
      <c r="AX53" s="16" t="n"/>
      <c r="AY53" s="16" t="n"/>
      <c r="AZ53" s="16" t="n"/>
      <c r="BA53" s="16" t="n"/>
      <c r="BB53" s="16" t="n"/>
      <c r="BC53" s="16" t="n"/>
      <c r="BD53" s="16" t="n"/>
      <c r="BE53" s="16" t="n"/>
      <c r="BF53" s="19">
        <f>IFERROR(IF($A53="","",COUNTIF($N53:$AU53,"Pass")+COUNTIF($N53:$AU53,"Fail")+COUNTIF($AW53:$BE53,"Pass")+COUNTIF($AW53:$BE53,"Fail")+COUNTIF($AV53,"No")+COUNTIF($AV53,"Yes")),"")</f>
        <v/>
      </c>
      <c r="BG53" s="19">
        <f>IFERROR(IF($A53="","",COUNTIF($N53:$AU53,"Pass")+COUNTIF($AW53:$BE53,"Pass")+COUNTIF($AV53,"No")),"")</f>
        <v/>
      </c>
      <c r="BH53" s="19">
        <f>IFERROR(IF($A53="","",COUNTIF($N53:$AU53,"Fail")+COUNTIF($AW53:$BE53,"Fail")+COUNTIF($AV53,"Yes")),"")</f>
        <v/>
      </c>
      <c r="BI53" s="19">
        <f>IFERROR(IF($A53="","",COUNTIF($N53:$BE53,"Not Checked")),"")</f>
        <v/>
      </c>
      <c r="BJ53" s="42">
        <f>IFERROR(IF($A53="","",$BG53/$BF53),"")</f>
        <v/>
      </c>
      <c r="BK53" s="16" t="n"/>
      <c r="BL53" s="19">
        <f>IFERROR(IF($A53="","",IF($L53&lt;&gt;"Completed","",IF($BK53="Yes","Fail",IF($BJ53&lt;'Setup'!$B$12,"Fail",IF($BJ53&lt;'Setup'!$B$11,"Conditional Pass","Pass"))))),"")</f>
        <v/>
      </c>
      <c r="BM53" s="16" t="n"/>
      <c r="BN53" s="21" t="n"/>
      <c r="BO53" s="21" t="n"/>
      <c r="BP53" s="19">
        <f>IFERROR(IF($A53="","",COUNTIF('Action Items'!$B$2:$B$201,$A53)),"")</f>
        <v/>
      </c>
      <c r="BQ53" s="21" t="n"/>
      <c r="BR53" s="19">
        <f>IFERROR(IF($A53="","",IF(OR($BK53="Yes",$BL53="Fail",$BI53&gt;'Setup'!$B$13),"Yes","No")),"")</f>
        <v/>
      </c>
      <c r="BS53" s="16" t="n"/>
      <c r="BT53" s="16" t="n"/>
      <c r="BU53" s="41" t="n"/>
      <c r="BV53" s="22">
        <f>IFERROR(IF(COUNTA($A53:$BT53)=0,"",IF($A53="","Missing inspection ID, ","")&amp;IF(COUNTIF($A$2:$A$201,$A53)&gt;1,"Duplicate inspection ID, ","")&amp;IF(AND($L53="Completed",$J53=""),"Completed inspection has no inspector, ","")&amp;IF(AND($L53="Completed",$BF53=0),"No applicable checklist items, ","")&amp;IF(AND($L53="Completed",$BM53=""),"Release decision missing, ","")&amp;IF(AND($BM53="Release for Sale",$BL53="Fail"),"Failed room marked for release, ","")&amp;IF(AND($BM53="Release for Sale",$BK53="Yes"),"Critical defect marked for release, ","")&amp;IF($B53&gt;TODAY(),"Future inspection date, ","")&amp;IF(AND($A53&lt;&gt;"",COUNTIF($A$2:$A$201,$A53)=1,OR($L53&lt;&gt;"Completed",AND($J53&lt;&gt;"",$BF53&gt;0,$BM53&lt;&gt;"")),$B53&lt;=TODAY()),"OK","")),"")</f>
        <v/>
      </c>
    </row>
    <row r="54" ht="32" customHeight="1">
      <c r="A54" s="16" t="n"/>
      <c r="B54" s="41" t="n"/>
      <c r="C54" s="18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  <c r="Z54" s="16" t="n"/>
      <c r="AA54" s="16" t="n"/>
      <c r="AB54" s="16" t="n"/>
      <c r="AC54" s="16" t="n"/>
      <c r="AD54" s="16" t="n"/>
      <c r="AE54" s="16" t="n"/>
      <c r="AF54" s="16" t="n"/>
      <c r="AG54" s="16" t="n"/>
      <c r="AH54" s="16" t="n"/>
      <c r="AI54" s="16" t="n"/>
      <c r="AJ54" s="16" t="n"/>
      <c r="AK54" s="16" t="n"/>
      <c r="AL54" s="16" t="n"/>
      <c r="AM54" s="16" t="n"/>
      <c r="AN54" s="16" t="n"/>
      <c r="AO54" s="16" t="n"/>
      <c r="AP54" s="16" t="n"/>
      <c r="AQ54" s="16" t="n"/>
      <c r="AR54" s="16" t="n"/>
      <c r="AS54" s="16" t="n"/>
      <c r="AT54" s="16" t="n"/>
      <c r="AU54" s="16" t="n"/>
      <c r="AV54" s="16" t="n"/>
      <c r="AW54" s="16" t="n"/>
      <c r="AX54" s="16" t="n"/>
      <c r="AY54" s="16" t="n"/>
      <c r="AZ54" s="16" t="n"/>
      <c r="BA54" s="16" t="n"/>
      <c r="BB54" s="16" t="n"/>
      <c r="BC54" s="16" t="n"/>
      <c r="BD54" s="16" t="n"/>
      <c r="BE54" s="16" t="n"/>
      <c r="BF54" s="19">
        <f>IFERROR(IF($A54="","",COUNTIF($N54:$AU54,"Pass")+COUNTIF($N54:$AU54,"Fail")+COUNTIF($AW54:$BE54,"Pass")+COUNTIF($AW54:$BE54,"Fail")+COUNTIF($AV54,"No")+COUNTIF($AV54,"Yes")),"")</f>
        <v/>
      </c>
      <c r="BG54" s="19">
        <f>IFERROR(IF($A54="","",COUNTIF($N54:$AU54,"Pass")+COUNTIF($AW54:$BE54,"Pass")+COUNTIF($AV54,"No")),"")</f>
        <v/>
      </c>
      <c r="BH54" s="19">
        <f>IFERROR(IF($A54="","",COUNTIF($N54:$AU54,"Fail")+COUNTIF($AW54:$BE54,"Fail")+COUNTIF($AV54,"Yes")),"")</f>
        <v/>
      </c>
      <c r="BI54" s="19">
        <f>IFERROR(IF($A54="","",COUNTIF($N54:$BE54,"Not Checked")),"")</f>
        <v/>
      </c>
      <c r="BJ54" s="42">
        <f>IFERROR(IF($A54="","",$BG54/$BF54),"")</f>
        <v/>
      </c>
      <c r="BK54" s="16" t="n"/>
      <c r="BL54" s="19">
        <f>IFERROR(IF($A54="","",IF($L54&lt;&gt;"Completed","",IF($BK54="Yes","Fail",IF($BJ54&lt;'Setup'!$B$12,"Fail",IF($BJ54&lt;'Setup'!$B$11,"Conditional Pass","Pass"))))),"")</f>
        <v/>
      </c>
      <c r="BM54" s="16" t="n"/>
      <c r="BN54" s="21" t="n"/>
      <c r="BO54" s="21" t="n"/>
      <c r="BP54" s="19">
        <f>IFERROR(IF($A54="","",COUNTIF('Action Items'!$B$2:$B$201,$A54)),"")</f>
        <v/>
      </c>
      <c r="BQ54" s="21" t="n"/>
      <c r="BR54" s="19">
        <f>IFERROR(IF($A54="","",IF(OR($BK54="Yes",$BL54="Fail",$BI54&gt;'Setup'!$B$13),"Yes","No")),"")</f>
        <v/>
      </c>
      <c r="BS54" s="16" t="n"/>
      <c r="BT54" s="16" t="n"/>
      <c r="BU54" s="41" t="n"/>
      <c r="BV54" s="22">
        <f>IFERROR(IF(COUNTA($A54:$BT54)=0,"",IF($A54="","Missing inspection ID, ","")&amp;IF(COUNTIF($A$2:$A$201,$A54)&gt;1,"Duplicate inspection ID, ","")&amp;IF(AND($L54="Completed",$J54=""),"Completed inspection has no inspector, ","")&amp;IF(AND($L54="Completed",$BF54=0),"No applicable checklist items, ","")&amp;IF(AND($L54="Completed",$BM54=""),"Release decision missing, ","")&amp;IF(AND($BM54="Release for Sale",$BL54="Fail"),"Failed room marked for release, ","")&amp;IF(AND($BM54="Release for Sale",$BK54="Yes"),"Critical defect marked for release, ","")&amp;IF($B54&gt;TODAY(),"Future inspection date, ","")&amp;IF(AND($A54&lt;&gt;"",COUNTIF($A$2:$A$201,$A54)=1,OR($L54&lt;&gt;"Completed",AND($J54&lt;&gt;"",$BF54&gt;0,$BM54&lt;&gt;"")),$B54&lt;=TODAY()),"OK","")),"")</f>
        <v/>
      </c>
    </row>
    <row r="55" ht="32" customHeight="1">
      <c r="A55" s="16" t="n"/>
      <c r="B55" s="41" t="n"/>
      <c r="C55" s="18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16" t="n"/>
      <c r="AI55" s="16" t="n"/>
      <c r="AJ55" s="16" t="n"/>
      <c r="AK55" s="16" t="n"/>
      <c r="AL55" s="16" t="n"/>
      <c r="AM55" s="16" t="n"/>
      <c r="AN55" s="16" t="n"/>
      <c r="AO55" s="16" t="n"/>
      <c r="AP55" s="16" t="n"/>
      <c r="AQ55" s="16" t="n"/>
      <c r="AR55" s="16" t="n"/>
      <c r="AS55" s="16" t="n"/>
      <c r="AT55" s="16" t="n"/>
      <c r="AU55" s="16" t="n"/>
      <c r="AV55" s="16" t="n"/>
      <c r="AW55" s="16" t="n"/>
      <c r="AX55" s="16" t="n"/>
      <c r="AY55" s="16" t="n"/>
      <c r="AZ55" s="16" t="n"/>
      <c r="BA55" s="16" t="n"/>
      <c r="BB55" s="16" t="n"/>
      <c r="BC55" s="16" t="n"/>
      <c r="BD55" s="16" t="n"/>
      <c r="BE55" s="16" t="n"/>
      <c r="BF55" s="19">
        <f>IFERROR(IF($A55="","",COUNTIF($N55:$AU55,"Pass")+COUNTIF($N55:$AU55,"Fail")+COUNTIF($AW55:$BE55,"Pass")+COUNTIF($AW55:$BE55,"Fail")+COUNTIF($AV55,"No")+COUNTIF($AV55,"Yes")),"")</f>
        <v/>
      </c>
      <c r="BG55" s="19">
        <f>IFERROR(IF($A55="","",COUNTIF($N55:$AU55,"Pass")+COUNTIF($AW55:$BE55,"Pass")+COUNTIF($AV55,"No")),"")</f>
        <v/>
      </c>
      <c r="BH55" s="19">
        <f>IFERROR(IF($A55="","",COUNTIF($N55:$AU55,"Fail")+COUNTIF($AW55:$BE55,"Fail")+COUNTIF($AV55,"Yes")),"")</f>
        <v/>
      </c>
      <c r="BI55" s="19">
        <f>IFERROR(IF($A55="","",COUNTIF($N55:$BE55,"Not Checked")),"")</f>
        <v/>
      </c>
      <c r="BJ55" s="42">
        <f>IFERROR(IF($A55="","",$BG55/$BF55),"")</f>
        <v/>
      </c>
      <c r="BK55" s="16" t="n"/>
      <c r="BL55" s="19">
        <f>IFERROR(IF($A55="","",IF($L55&lt;&gt;"Completed","",IF($BK55="Yes","Fail",IF($BJ55&lt;'Setup'!$B$12,"Fail",IF($BJ55&lt;'Setup'!$B$11,"Conditional Pass","Pass"))))),"")</f>
        <v/>
      </c>
      <c r="BM55" s="16" t="n"/>
      <c r="BN55" s="21" t="n"/>
      <c r="BO55" s="21" t="n"/>
      <c r="BP55" s="19">
        <f>IFERROR(IF($A55="","",COUNTIF('Action Items'!$B$2:$B$201,$A55)),"")</f>
        <v/>
      </c>
      <c r="BQ55" s="21" t="n"/>
      <c r="BR55" s="19">
        <f>IFERROR(IF($A55="","",IF(OR($BK55="Yes",$BL55="Fail",$BI55&gt;'Setup'!$B$13),"Yes","No")),"")</f>
        <v/>
      </c>
      <c r="BS55" s="16" t="n"/>
      <c r="BT55" s="16" t="n"/>
      <c r="BU55" s="41" t="n"/>
      <c r="BV55" s="22">
        <f>IFERROR(IF(COUNTA($A55:$BT55)=0,"",IF($A55="","Missing inspection ID, ","")&amp;IF(COUNTIF($A$2:$A$201,$A55)&gt;1,"Duplicate inspection ID, ","")&amp;IF(AND($L55="Completed",$J55=""),"Completed inspection has no inspector, ","")&amp;IF(AND($L55="Completed",$BF55=0),"No applicable checklist items, ","")&amp;IF(AND($L55="Completed",$BM55=""),"Release decision missing, ","")&amp;IF(AND($BM55="Release for Sale",$BL55="Fail"),"Failed room marked for release, ","")&amp;IF(AND($BM55="Release for Sale",$BK55="Yes"),"Critical defect marked for release, ","")&amp;IF($B55&gt;TODAY(),"Future inspection date, ","")&amp;IF(AND($A55&lt;&gt;"",COUNTIF($A$2:$A$201,$A55)=1,OR($L55&lt;&gt;"Completed",AND($J55&lt;&gt;"",$BF55&gt;0,$BM55&lt;&gt;"")),$B55&lt;=TODAY()),"OK","")),"")</f>
        <v/>
      </c>
    </row>
    <row r="56" ht="32" customHeight="1">
      <c r="A56" s="16" t="n"/>
      <c r="B56" s="41" t="n"/>
      <c r="C56" s="18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  <c r="Z56" s="16" t="n"/>
      <c r="AA56" s="16" t="n"/>
      <c r="AB56" s="16" t="n"/>
      <c r="AC56" s="16" t="n"/>
      <c r="AD56" s="16" t="n"/>
      <c r="AE56" s="16" t="n"/>
      <c r="AF56" s="16" t="n"/>
      <c r="AG56" s="16" t="n"/>
      <c r="AH56" s="16" t="n"/>
      <c r="AI56" s="16" t="n"/>
      <c r="AJ56" s="16" t="n"/>
      <c r="AK56" s="16" t="n"/>
      <c r="AL56" s="16" t="n"/>
      <c r="AM56" s="16" t="n"/>
      <c r="AN56" s="16" t="n"/>
      <c r="AO56" s="16" t="n"/>
      <c r="AP56" s="16" t="n"/>
      <c r="AQ56" s="16" t="n"/>
      <c r="AR56" s="16" t="n"/>
      <c r="AS56" s="16" t="n"/>
      <c r="AT56" s="16" t="n"/>
      <c r="AU56" s="16" t="n"/>
      <c r="AV56" s="16" t="n"/>
      <c r="AW56" s="16" t="n"/>
      <c r="AX56" s="16" t="n"/>
      <c r="AY56" s="16" t="n"/>
      <c r="AZ56" s="16" t="n"/>
      <c r="BA56" s="16" t="n"/>
      <c r="BB56" s="16" t="n"/>
      <c r="BC56" s="16" t="n"/>
      <c r="BD56" s="16" t="n"/>
      <c r="BE56" s="16" t="n"/>
      <c r="BF56" s="19">
        <f>IFERROR(IF($A56="","",COUNTIF($N56:$AU56,"Pass")+COUNTIF($N56:$AU56,"Fail")+COUNTIF($AW56:$BE56,"Pass")+COUNTIF($AW56:$BE56,"Fail")+COUNTIF($AV56,"No")+COUNTIF($AV56,"Yes")),"")</f>
        <v/>
      </c>
      <c r="BG56" s="19">
        <f>IFERROR(IF($A56="","",COUNTIF($N56:$AU56,"Pass")+COUNTIF($AW56:$BE56,"Pass")+COUNTIF($AV56,"No")),"")</f>
        <v/>
      </c>
      <c r="BH56" s="19">
        <f>IFERROR(IF($A56="","",COUNTIF($N56:$AU56,"Fail")+COUNTIF($AW56:$BE56,"Fail")+COUNTIF($AV56,"Yes")),"")</f>
        <v/>
      </c>
      <c r="BI56" s="19">
        <f>IFERROR(IF($A56="","",COUNTIF($N56:$BE56,"Not Checked")),"")</f>
        <v/>
      </c>
      <c r="BJ56" s="42">
        <f>IFERROR(IF($A56="","",$BG56/$BF56),"")</f>
        <v/>
      </c>
      <c r="BK56" s="16" t="n"/>
      <c r="BL56" s="19">
        <f>IFERROR(IF($A56="","",IF($L56&lt;&gt;"Completed","",IF($BK56="Yes","Fail",IF($BJ56&lt;'Setup'!$B$12,"Fail",IF($BJ56&lt;'Setup'!$B$11,"Conditional Pass","Pass"))))),"")</f>
        <v/>
      </c>
      <c r="BM56" s="16" t="n"/>
      <c r="BN56" s="21" t="n"/>
      <c r="BO56" s="21" t="n"/>
      <c r="BP56" s="19">
        <f>IFERROR(IF($A56="","",COUNTIF('Action Items'!$B$2:$B$201,$A56)),"")</f>
        <v/>
      </c>
      <c r="BQ56" s="21" t="n"/>
      <c r="BR56" s="19">
        <f>IFERROR(IF($A56="","",IF(OR($BK56="Yes",$BL56="Fail",$BI56&gt;'Setup'!$B$13),"Yes","No")),"")</f>
        <v/>
      </c>
      <c r="BS56" s="16" t="n"/>
      <c r="BT56" s="16" t="n"/>
      <c r="BU56" s="41" t="n"/>
      <c r="BV56" s="22">
        <f>IFERROR(IF(COUNTA($A56:$BT56)=0,"",IF($A56="","Missing inspection ID, ","")&amp;IF(COUNTIF($A$2:$A$201,$A56)&gt;1,"Duplicate inspection ID, ","")&amp;IF(AND($L56="Completed",$J56=""),"Completed inspection has no inspector, ","")&amp;IF(AND($L56="Completed",$BF56=0),"No applicable checklist items, ","")&amp;IF(AND($L56="Completed",$BM56=""),"Release decision missing, ","")&amp;IF(AND($BM56="Release for Sale",$BL56="Fail"),"Failed room marked for release, ","")&amp;IF(AND($BM56="Release for Sale",$BK56="Yes"),"Critical defect marked for release, ","")&amp;IF($B56&gt;TODAY(),"Future inspection date, ","")&amp;IF(AND($A56&lt;&gt;"",COUNTIF($A$2:$A$201,$A56)=1,OR($L56&lt;&gt;"Completed",AND($J56&lt;&gt;"",$BF56&gt;0,$BM56&lt;&gt;"")),$B56&lt;=TODAY()),"OK","")),"")</f>
        <v/>
      </c>
    </row>
    <row r="57" ht="32" customHeight="1">
      <c r="A57" s="16" t="n"/>
      <c r="B57" s="41" t="n"/>
      <c r="C57" s="18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  <c r="Z57" s="16" t="n"/>
      <c r="AA57" s="16" t="n"/>
      <c r="AB57" s="16" t="n"/>
      <c r="AC57" s="16" t="n"/>
      <c r="AD57" s="16" t="n"/>
      <c r="AE57" s="16" t="n"/>
      <c r="AF57" s="16" t="n"/>
      <c r="AG57" s="16" t="n"/>
      <c r="AH57" s="16" t="n"/>
      <c r="AI57" s="16" t="n"/>
      <c r="AJ57" s="16" t="n"/>
      <c r="AK57" s="16" t="n"/>
      <c r="AL57" s="16" t="n"/>
      <c r="AM57" s="16" t="n"/>
      <c r="AN57" s="16" t="n"/>
      <c r="AO57" s="16" t="n"/>
      <c r="AP57" s="16" t="n"/>
      <c r="AQ57" s="16" t="n"/>
      <c r="AR57" s="16" t="n"/>
      <c r="AS57" s="16" t="n"/>
      <c r="AT57" s="16" t="n"/>
      <c r="AU57" s="16" t="n"/>
      <c r="AV57" s="16" t="n"/>
      <c r="AW57" s="16" t="n"/>
      <c r="AX57" s="16" t="n"/>
      <c r="AY57" s="16" t="n"/>
      <c r="AZ57" s="16" t="n"/>
      <c r="BA57" s="16" t="n"/>
      <c r="BB57" s="16" t="n"/>
      <c r="BC57" s="16" t="n"/>
      <c r="BD57" s="16" t="n"/>
      <c r="BE57" s="16" t="n"/>
      <c r="BF57" s="19">
        <f>IFERROR(IF($A57="","",COUNTIF($N57:$AU57,"Pass")+COUNTIF($N57:$AU57,"Fail")+COUNTIF($AW57:$BE57,"Pass")+COUNTIF($AW57:$BE57,"Fail")+COUNTIF($AV57,"No")+COUNTIF($AV57,"Yes")),"")</f>
        <v/>
      </c>
      <c r="BG57" s="19">
        <f>IFERROR(IF($A57="","",COUNTIF($N57:$AU57,"Pass")+COUNTIF($AW57:$BE57,"Pass")+COUNTIF($AV57,"No")),"")</f>
        <v/>
      </c>
      <c r="BH57" s="19">
        <f>IFERROR(IF($A57="","",COUNTIF($N57:$AU57,"Fail")+COUNTIF($AW57:$BE57,"Fail")+COUNTIF($AV57,"Yes")),"")</f>
        <v/>
      </c>
      <c r="BI57" s="19">
        <f>IFERROR(IF($A57="","",COUNTIF($N57:$BE57,"Not Checked")),"")</f>
        <v/>
      </c>
      <c r="BJ57" s="42">
        <f>IFERROR(IF($A57="","",$BG57/$BF57),"")</f>
        <v/>
      </c>
      <c r="BK57" s="16" t="n"/>
      <c r="BL57" s="19">
        <f>IFERROR(IF($A57="","",IF($L57&lt;&gt;"Completed","",IF($BK57="Yes","Fail",IF($BJ57&lt;'Setup'!$B$12,"Fail",IF($BJ57&lt;'Setup'!$B$11,"Conditional Pass","Pass"))))),"")</f>
        <v/>
      </c>
      <c r="BM57" s="16" t="n"/>
      <c r="BN57" s="21" t="n"/>
      <c r="BO57" s="21" t="n"/>
      <c r="BP57" s="19">
        <f>IFERROR(IF($A57="","",COUNTIF('Action Items'!$B$2:$B$201,$A57)),"")</f>
        <v/>
      </c>
      <c r="BQ57" s="21" t="n"/>
      <c r="BR57" s="19">
        <f>IFERROR(IF($A57="","",IF(OR($BK57="Yes",$BL57="Fail",$BI57&gt;'Setup'!$B$13),"Yes","No")),"")</f>
        <v/>
      </c>
      <c r="BS57" s="16" t="n"/>
      <c r="BT57" s="16" t="n"/>
      <c r="BU57" s="41" t="n"/>
      <c r="BV57" s="22">
        <f>IFERROR(IF(COUNTA($A57:$BT57)=0,"",IF($A57="","Missing inspection ID, ","")&amp;IF(COUNTIF($A$2:$A$201,$A57)&gt;1,"Duplicate inspection ID, ","")&amp;IF(AND($L57="Completed",$J57=""),"Completed inspection has no inspector, ","")&amp;IF(AND($L57="Completed",$BF57=0),"No applicable checklist items, ","")&amp;IF(AND($L57="Completed",$BM57=""),"Release decision missing, ","")&amp;IF(AND($BM57="Release for Sale",$BL57="Fail"),"Failed room marked for release, ","")&amp;IF(AND($BM57="Release for Sale",$BK57="Yes"),"Critical defect marked for release, ","")&amp;IF($B57&gt;TODAY(),"Future inspection date, ","")&amp;IF(AND($A57&lt;&gt;"",COUNTIF($A$2:$A$201,$A57)=1,OR($L57&lt;&gt;"Completed",AND($J57&lt;&gt;"",$BF57&gt;0,$BM57&lt;&gt;"")),$B57&lt;=TODAY()),"OK","")),"")</f>
        <v/>
      </c>
    </row>
    <row r="58" ht="32" customHeight="1">
      <c r="A58" s="16" t="n"/>
      <c r="B58" s="41" t="n"/>
      <c r="C58" s="18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  <c r="Z58" s="16" t="n"/>
      <c r="AA58" s="16" t="n"/>
      <c r="AB58" s="16" t="n"/>
      <c r="AC58" s="16" t="n"/>
      <c r="AD58" s="16" t="n"/>
      <c r="AE58" s="16" t="n"/>
      <c r="AF58" s="16" t="n"/>
      <c r="AG58" s="16" t="n"/>
      <c r="AH58" s="16" t="n"/>
      <c r="AI58" s="16" t="n"/>
      <c r="AJ58" s="16" t="n"/>
      <c r="AK58" s="16" t="n"/>
      <c r="AL58" s="16" t="n"/>
      <c r="AM58" s="16" t="n"/>
      <c r="AN58" s="16" t="n"/>
      <c r="AO58" s="16" t="n"/>
      <c r="AP58" s="16" t="n"/>
      <c r="AQ58" s="16" t="n"/>
      <c r="AR58" s="16" t="n"/>
      <c r="AS58" s="16" t="n"/>
      <c r="AT58" s="16" t="n"/>
      <c r="AU58" s="16" t="n"/>
      <c r="AV58" s="16" t="n"/>
      <c r="AW58" s="16" t="n"/>
      <c r="AX58" s="16" t="n"/>
      <c r="AY58" s="16" t="n"/>
      <c r="AZ58" s="16" t="n"/>
      <c r="BA58" s="16" t="n"/>
      <c r="BB58" s="16" t="n"/>
      <c r="BC58" s="16" t="n"/>
      <c r="BD58" s="16" t="n"/>
      <c r="BE58" s="16" t="n"/>
      <c r="BF58" s="19">
        <f>IFERROR(IF($A58="","",COUNTIF($N58:$AU58,"Pass")+COUNTIF($N58:$AU58,"Fail")+COUNTIF($AW58:$BE58,"Pass")+COUNTIF($AW58:$BE58,"Fail")+COUNTIF($AV58,"No")+COUNTIF($AV58,"Yes")),"")</f>
        <v/>
      </c>
      <c r="BG58" s="19">
        <f>IFERROR(IF($A58="","",COUNTIF($N58:$AU58,"Pass")+COUNTIF($AW58:$BE58,"Pass")+COUNTIF($AV58,"No")),"")</f>
        <v/>
      </c>
      <c r="BH58" s="19">
        <f>IFERROR(IF($A58="","",COUNTIF($N58:$AU58,"Fail")+COUNTIF($AW58:$BE58,"Fail")+COUNTIF($AV58,"Yes")),"")</f>
        <v/>
      </c>
      <c r="BI58" s="19">
        <f>IFERROR(IF($A58="","",COUNTIF($N58:$BE58,"Not Checked")),"")</f>
        <v/>
      </c>
      <c r="BJ58" s="42">
        <f>IFERROR(IF($A58="","",$BG58/$BF58),"")</f>
        <v/>
      </c>
      <c r="BK58" s="16" t="n"/>
      <c r="BL58" s="19">
        <f>IFERROR(IF($A58="","",IF($L58&lt;&gt;"Completed","",IF($BK58="Yes","Fail",IF($BJ58&lt;'Setup'!$B$12,"Fail",IF($BJ58&lt;'Setup'!$B$11,"Conditional Pass","Pass"))))),"")</f>
        <v/>
      </c>
      <c r="BM58" s="16" t="n"/>
      <c r="BN58" s="21" t="n"/>
      <c r="BO58" s="21" t="n"/>
      <c r="BP58" s="19">
        <f>IFERROR(IF($A58="","",COUNTIF('Action Items'!$B$2:$B$201,$A58)),"")</f>
        <v/>
      </c>
      <c r="BQ58" s="21" t="n"/>
      <c r="BR58" s="19">
        <f>IFERROR(IF($A58="","",IF(OR($BK58="Yes",$BL58="Fail",$BI58&gt;'Setup'!$B$13),"Yes","No")),"")</f>
        <v/>
      </c>
      <c r="BS58" s="16" t="n"/>
      <c r="BT58" s="16" t="n"/>
      <c r="BU58" s="41" t="n"/>
      <c r="BV58" s="22">
        <f>IFERROR(IF(COUNTA($A58:$BT58)=0,"",IF($A58="","Missing inspection ID, ","")&amp;IF(COUNTIF($A$2:$A$201,$A58)&gt;1,"Duplicate inspection ID, ","")&amp;IF(AND($L58="Completed",$J58=""),"Completed inspection has no inspector, ","")&amp;IF(AND($L58="Completed",$BF58=0),"No applicable checklist items, ","")&amp;IF(AND($L58="Completed",$BM58=""),"Release decision missing, ","")&amp;IF(AND($BM58="Release for Sale",$BL58="Fail"),"Failed room marked for release, ","")&amp;IF(AND($BM58="Release for Sale",$BK58="Yes"),"Critical defect marked for release, ","")&amp;IF($B58&gt;TODAY(),"Future inspection date, ","")&amp;IF(AND($A58&lt;&gt;"",COUNTIF($A$2:$A$201,$A58)=1,OR($L58&lt;&gt;"Completed",AND($J58&lt;&gt;"",$BF58&gt;0,$BM58&lt;&gt;"")),$B58&lt;=TODAY()),"OK","")),"")</f>
        <v/>
      </c>
    </row>
    <row r="59" ht="32" customHeight="1">
      <c r="A59" s="16" t="n"/>
      <c r="B59" s="41" t="n"/>
      <c r="C59" s="18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  <c r="Z59" s="16" t="n"/>
      <c r="AA59" s="16" t="n"/>
      <c r="AB59" s="16" t="n"/>
      <c r="AC59" s="16" t="n"/>
      <c r="AD59" s="16" t="n"/>
      <c r="AE59" s="16" t="n"/>
      <c r="AF59" s="16" t="n"/>
      <c r="AG59" s="16" t="n"/>
      <c r="AH59" s="16" t="n"/>
      <c r="AI59" s="16" t="n"/>
      <c r="AJ59" s="16" t="n"/>
      <c r="AK59" s="16" t="n"/>
      <c r="AL59" s="16" t="n"/>
      <c r="AM59" s="16" t="n"/>
      <c r="AN59" s="16" t="n"/>
      <c r="AO59" s="16" t="n"/>
      <c r="AP59" s="16" t="n"/>
      <c r="AQ59" s="16" t="n"/>
      <c r="AR59" s="16" t="n"/>
      <c r="AS59" s="16" t="n"/>
      <c r="AT59" s="16" t="n"/>
      <c r="AU59" s="16" t="n"/>
      <c r="AV59" s="16" t="n"/>
      <c r="AW59" s="16" t="n"/>
      <c r="AX59" s="16" t="n"/>
      <c r="AY59" s="16" t="n"/>
      <c r="AZ59" s="16" t="n"/>
      <c r="BA59" s="16" t="n"/>
      <c r="BB59" s="16" t="n"/>
      <c r="BC59" s="16" t="n"/>
      <c r="BD59" s="16" t="n"/>
      <c r="BE59" s="16" t="n"/>
      <c r="BF59" s="19">
        <f>IFERROR(IF($A59="","",COUNTIF($N59:$AU59,"Pass")+COUNTIF($N59:$AU59,"Fail")+COUNTIF($AW59:$BE59,"Pass")+COUNTIF($AW59:$BE59,"Fail")+COUNTIF($AV59,"No")+COUNTIF($AV59,"Yes")),"")</f>
        <v/>
      </c>
      <c r="BG59" s="19">
        <f>IFERROR(IF($A59="","",COUNTIF($N59:$AU59,"Pass")+COUNTIF($AW59:$BE59,"Pass")+COUNTIF($AV59,"No")),"")</f>
        <v/>
      </c>
      <c r="BH59" s="19">
        <f>IFERROR(IF($A59="","",COUNTIF($N59:$AU59,"Fail")+COUNTIF($AW59:$BE59,"Fail")+COUNTIF($AV59,"Yes")),"")</f>
        <v/>
      </c>
      <c r="BI59" s="19">
        <f>IFERROR(IF($A59="","",COUNTIF($N59:$BE59,"Not Checked")),"")</f>
        <v/>
      </c>
      <c r="BJ59" s="42">
        <f>IFERROR(IF($A59="","",$BG59/$BF59),"")</f>
        <v/>
      </c>
      <c r="BK59" s="16" t="n"/>
      <c r="BL59" s="19">
        <f>IFERROR(IF($A59="","",IF($L59&lt;&gt;"Completed","",IF($BK59="Yes","Fail",IF($BJ59&lt;'Setup'!$B$12,"Fail",IF($BJ59&lt;'Setup'!$B$11,"Conditional Pass","Pass"))))),"")</f>
        <v/>
      </c>
      <c r="BM59" s="16" t="n"/>
      <c r="BN59" s="21" t="n"/>
      <c r="BO59" s="21" t="n"/>
      <c r="BP59" s="19">
        <f>IFERROR(IF($A59="","",COUNTIF('Action Items'!$B$2:$B$201,$A59)),"")</f>
        <v/>
      </c>
      <c r="BQ59" s="21" t="n"/>
      <c r="BR59" s="19">
        <f>IFERROR(IF($A59="","",IF(OR($BK59="Yes",$BL59="Fail",$BI59&gt;'Setup'!$B$13),"Yes","No")),"")</f>
        <v/>
      </c>
      <c r="BS59" s="16" t="n"/>
      <c r="BT59" s="16" t="n"/>
      <c r="BU59" s="41" t="n"/>
      <c r="BV59" s="22">
        <f>IFERROR(IF(COUNTA($A59:$BT59)=0,"",IF($A59="","Missing inspection ID, ","")&amp;IF(COUNTIF($A$2:$A$201,$A59)&gt;1,"Duplicate inspection ID, ","")&amp;IF(AND($L59="Completed",$J59=""),"Completed inspection has no inspector, ","")&amp;IF(AND($L59="Completed",$BF59=0),"No applicable checklist items, ","")&amp;IF(AND($L59="Completed",$BM59=""),"Release decision missing, ","")&amp;IF(AND($BM59="Release for Sale",$BL59="Fail"),"Failed room marked for release, ","")&amp;IF(AND($BM59="Release for Sale",$BK59="Yes"),"Critical defect marked for release, ","")&amp;IF($B59&gt;TODAY(),"Future inspection date, ","")&amp;IF(AND($A59&lt;&gt;"",COUNTIF($A$2:$A$201,$A59)=1,OR($L59&lt;&gt;"Completed",AND($J59&lt;&gt;"",$BF59&gt;0,$BM59&lt;&gt;"")),$B59&lt;=TODAY()),"OK","")),"")</f>
        <v/>
      </c>
    </row>
    <row r="60" ht="32" customHeight="1">
      <c r="A60" s="16" t="n"/>
      <c r="B60" s="41" t="n"/>
      <c r="C60" s="18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6" t="n"/>
      <c r="N60" s="16" t="n"/>
      <c r="O60" s="16" t="n"/>
      <c r="P60" s="16" t="n"/>
      <c r="Q60" s="16" t="n"/>
      <c r="R60" s="16" t="n"/>
      <c r="S60" s="16" t="n"/>
      <c r="T60" s="16" t="n"/>
      <c r="U60" s="16" t="n"/>
      <c r="V60" s="16" t="n"/>
      <c r="W60" s="16" t="n"/>
      <c r="X60" s="16" t="n"/>
      <c r="Y60" s="16" t="n"/>
      <c r="Z60" s="16" t="n"/>
      <c r="AA60" s="16" t="n"/>
      <c r="AB60" s="16" t="n"/>
      <c r="AC60" s="16" t="n"/>
      <c r="AD60" s="16" t="n"/>
      <c r="AE60" s="16" t="n"/>
      <c r="AF60" s="16" t="n"/>
      <c r="AG60" s="16" t="n"/>
      <c r="AH60" s="16" t="n"/>
      <c r="AI60" s="16" t="n"/>
      <c r="AJ60" s="16" t="n"/>
      <c r="AK60" s="16" t="n"/>
      <c r="AL60" s="16" t="n"/>
      <c r="AM60" s="16" t="n"/>
      <c r="AN60" s="16" t="n"/>
      <c r="AO60" s="16" t="n"/>
      <c r="AP60" s="16" t="n"/>
      <c r="AQ60" s="16" t="n"/>
      <c r="AR60" s="16" t="n"/>
      <c r="AS60" s="16" t="n"/>
      <c r="AT60" s="16" t="n"/>
      <c r="AU60" s="16" t="n"/>
      <c r="AV60" s="16" t="n"/>
      <c r="AW60" s="16" t="n"/>
      <c r="AX60" s="16" t="n"/>
      <c r="AY60" s="16" t="n"/>
      <c r="AZ60" s="16" t="n"/>
      <c r="BA60" s="16" t="n"/>
      <c r="BB60" s="16" t="n"/>
      <c r="BC60" s="16" t="n"/>
      <c r="BD60" s="16" t="n"/>
      <c r="BE60" s="16" t="n"/>
      <c r="BF60" s="19">
        <f>IFERROR(IF($A60="","",COUNTIF($N60:$AU60,"Pass")+COUNTIF($N60:$AU60,"Fail")+COUNTIF($AW60:$BE60,"Pass")+COUNTIF($AW60:$BE60,"Fail")+COUNTIF($AV60,"No")+COUNTIF($AV60,"Yes")),"")</f>
        <v/>
      </c>
      <c r="BG60" s="19">
        <f>IFERROR(IF($A60="","",COUNTIF($N60:$AU60,"Pass")+COUNTIF($AW60:$BE60,"Pass")+COUNTIF($AV60,"No")),"")</f>
        <v/>
      </c>
      <c r="BH60" s="19">
        <f>IFERROR(IF($A60="","",COUNTIF($N60:$AU60,"Fail")+COUNTIF($AW60:$BE60,"Fail")+COUNTIF($AV60,"Yes")),"")</f>
        <v/>
      </c>
      <c r="BI60" s="19">
        <f>IFERROR(IF($A60="","",COUNTIF($N60:$BE60,"Not Checked")),"")</f>
        <v/>
      </c>
      <c r="BJ60" s="42">
        <f>IFERROR(IF($A60="","",$BG60/$BF60),"")</f>
        <v/>
      </c>
      <c r="BK60" s="16" t="n"/>
      <c r="BL60" s="19">
        <f>IFERROR(IF($A60="","",IF($L60&lt;&gt;"Completed","",IF($BK60="Yes","Fail",IF($BJ60&lt;'Setup'!$B$12,"Fail",IF($BJ60&lt;'Setup'!$B$11,"Conditional Pass","Pass"))))),"")</f>
        <v/>
      </c>
      <c r="BM60" s="16" t="n"/>
      <c r="BN60" s="21" t="n"/>
      <c r="BO60" s="21" t="n"/>
      <c r="BP60" s="19">
        <f>IFERROR(IF($A60="","",COUNTIF('Action Items'!$B$2:$B$201,$A60)),"")</f>
        <v/>
      </c>
      <c r="BQ60" s="21" t="n"/>
      <c r="BR60" s="19">
        <f>IFERROR(IF($A60="","",IF(OR($BK60="Yes",$BL60="Fail",$BI60&gt;'Setup'!$B$13),"Yes","No")),"")</f>
        <v/>
      </c>
      <c r="BS60" s="16" t="n"/>
      <c r="BT60" s="16" t="n"/>
      <c r="BU60" s="41" t="n"/>
      <c r="BV60" s="22">
        <f>IFERROR(IF(COUNTA($A60:$BT60)=0,"",IF($A60="","Missing inspection ID, ","")&amp;IF(COUNTIF($A$2:$A$201,$A60)&gt;1,"Duplicate inspection ID, ","")&amp;IF(AND($L60="Completed",$J60=""),"Completed inspection has no inspector, ","")&amp;IF(AND($L60="Completed",$BF60=0),"No applicable checklist items, ","")&amp;IF(AND($L60="Completed",$BM60=""),"Release decision missing, ","")&amp;IF(AND($BM60="Release for Sale",$BL60="Fail"),"Failed room marked for release, ","")&amp;IF(AND($BM60="Release for Sale",$BK60="Yes"),"Critical defect marked for release, ","")&amp;IF($B60&gt;TODAY(),"Future inspection date, ","")&amp;IF(AND($A60&lt;&gt;"",COUNTIF($A$2:$A$201,$A60)=1,OR($L60&lt;&gt;"Completed",AND($J60&lt;&gt;"",$BF60&gt;0,$BM60&lt;&gt;"")),$B60&lt;=TODAY()),"OK","")),"")</f>
        <v/>
      </c>
    </row>
    <row r="61" ht="32" customHeight="1">
      <c r="A61" s="16" t="n"/>
      <c r="B61" s="41" t="n"/>
      <c r="C61" s="18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  <c r="Z61" s="16" t="n"/>
      <c r="AA61" s="16" t="n"/>
      <c r="AB61" s="16" t="n"/>
      <c r="AC61" s="16" t="n"/>
      <c r="AD61" s="16" t="n"/>
      <c r="AE61" s="16" t="n"/>
      <c r="AF61" s="16" t="n"/>
      <c r="AG61" s="16" t="n"/>
      <c r="AH61" s="16" t="n"/>
      <c r="AI61" s="16" t="n"/>
      <c r="AJ61" s="16" t="n"/>
      <c r="AK61" s="16" t="n"/>
      <c r="AL61" s="16" t="n"/>
      <c r="AM61" s="16" t="n"/>
      <c r="AN61" s="16" t="n"/>
      <c r="AO61" s="16" t="n"/>
      <c r="AP61" s="16" t="n"/>
      <c r="AQ61" s="16" t="n"/>
      <c r="AR61" s="16" t="n"/>
      <c r="AS61" s="16" t="n"/>
      <c r="AT61" s="16" t="n"/>
      <c r="AU61" s="16" t="n"/>
      <c r="AV61" s="16" t="n"/>
      <c r="AW61" s="16" t="n"/>
      <c r="AX61" s="16" t="n"/>
      <c r="AY61" s="16" t="n"/>
      <c r="AZ61" s="16" t="n"/>
      <c r="BA61" s="16" t="n"/>
      <c r="BB61" s="16" t="n"/>
      <c r="BC61" s="16" t="n"/>
      <c r="BD61" s="16" t="n"/>
      <c r="BE61" s="16" t="n"/>
      <c r="BF61" s="19">
        <f>IFERROR(IF($A61="","",COUNTIF($N61:$AU61,"Pass")+COUNTIF($N61:$AU61,"Fail")+COUNTIF($AW61:$BE61,"Pass")+COUNTIF($AW61:$BE61,"Fail")+COUNTIF($AV61,"No")+COUNTIF($AV61,"Yes")),"")</f>
        <v/>
      </c>
      <c r="BG61" s="19">
        <f>IFERROR(IF($A61="","",COUNTIF($N61:$AU61,"Pass")+COUNTIF($AW61:$BE61,"Pass")+COUNTIF($AV61,"No")),"")</f>
        <v/>
      </c>
      <c r="BH61" s="19">
        <f>IFERROR(IF($A61="","",COUNTIF($N61:$AU61,"Fail")+COUNTIF($AW61:$BE61,"Fail")+COUNTIF($AV61,"Yes")),"")</f>
        <v/>
      </c>
      <c r="BI61" s="19">
        <f>IFERROR(IF($A61="","",COUNTIF($N61:$BE61,"Not Checked")),"")</f>
        <v/>
      </c>
      <c r="BJ61" s="42">
        <f>IFERROR(IF($A61="","",$BG61/$BF61),"")</f>
        <v/>
      </c>
      <c r="BK61" s="16" t="n"/>
      <c r="BL61" s="19">
        <f>IFERROR(IF($A61="","",IF($L61&lt;&gt;"Completed","",IF($BK61="Yes","Fail",IF($BJ61&lt;'Setup'!$B$12,"Fail",IF($BJ61&lt;'Setup'!$B$11,"Conditional Pass","Pass"))))),"")</f>
        <v/>
      </c>
      <c r="BM61" s="16" t="n"/>
      <c r="BN61" s="21" t="n"/>
      <c r="BO61" s="21" t="n"/>
      <c r="BP61" s="19">
        <f>IFERROR(IF($A61="","",COUNTIF('Action Items'!$B$2:$B$201,$A61)),"")</f>
        <v/>
      </c>
      <c r="BQ61" s="21" t="n"/>
      <c r="BR61" s="19">
        <f>IFERROR(IF($A61="","",IF(OR($BK61="Yes",$BL61="Fail",$BI61&gt;'Setup'!$B$13),"Yes","No")),"")</f>
        <v/>
      </c>
      <c r="BS61" s="16" t="n"/>
      <c r="BT61" s="16" t="n"/>
      <c r="BU61" s="41" t="n"/>
      <c r="BV61" s="22">
        <f>IFERROR(IF(COUNTA($A61:$BT61)=0,"",IF($A61="","Missing inspection ID, ","")&amp;IF(COUNTIF($A$2:$A$201,$A61)&gt;1,"Duplicate inspection ID, ","")&amp;IF(AND($L61="Completed",$J61=""),"Completed inspection has no inspector, ","")&amp;IF(AND($L61="Completed",$BF61=0),"No applicable checklist items, ","")&amp;IF(AND($L61="Completed",$BM61=""),"Release decision missing, ","")&amp;IF(AND($BM61="Release for Sale",$BL61="Fail"),"Failed room marked for release, ","")&amp;IF(AND($BM61="Release for Sale",$BK61="Yes"),"Critical defect marked for release, ","")&amp;IF($B61&gt;TODAY(),"Future inspection date, ","")&amp;IF(AND($A61&lt;&gt;"",COUNTIF($A$2:$A$201,$A61)=1,OR($L61&lt;&gt;"Completed",AND($J61&lt;&gt;"",$BF61&gt;0,$BM61&lt;&gt;"")),$B61&lt;=TODAY()),"OK","")),"")</f>
        <v/>
      </c>
    </row>
    <row r="62" ht="32" customHeight="1">
      <c r="A62" s="16" t="n"/>
      <c r="B62" s="41" t="n"/>
      <c r="C62" s="18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6" t="n"/>
      <c r="Y62" s="16" t="n"/>
      <c r="Z62" s="16" t="n"/>
      <c r="AA62" s="16" t="n"/>
      <c r="AB62" s="16" t="n"/>
      <c r="AC62" s="16" t="n"/>
      <c r="AD62" s="16" t="n"/>
      <c r="AE62" s="16" t="n"/>
      <c r="AF62" s="16" t="n"/>
      <c r="AG62" s="16" t="n"/>
      <c r="AH62" s="16" t="n"/>
      <c r="AI62" s="16" t="n"/>
      <c r="AJ62" s="16" t="n"/>
      <c r="AK62" s="16" t="n"/>
      <c r="AL62" s="16" t="n"/>
      <c r="AM62" s="16" t="n"/>
      <c r="AN62" s="16" t="n"/>
      <c r="AO62" s="16" t="n"/>
      <c r="AP62" s="16" t="n"/>
      <c r="AQ62" s="16" t="n"/>
      <c r="AR62" s="16" t="n"/>
      <c r="AS62" s="16" t="n"/>
      <c r="AT62" s="16" t="n"/>
      <c r="AU62" s="16" t="n"/>
      <c r="AV62" s="16" t="n"/>
      <c r="AW62" s="16" t="n"/>
      <c r="AX62" s="16" t="n"/>
      <c r="AY62" s="16" t="n"/>
      <c r="AZ62" s="16" t="n"/>
      <c r="BA62" s="16" t="n"/>
      <c r="BB62" s="16" t="n"/>
      <c r="BC62" s="16" t="n"/>
      <c r="BD62" s="16" t="n"/>
      <c r="BE62" s="16" t="n"/>
      <c r="BF62" s="19">
        <f>IFERROR(IF($A62="","",COUNTIF($N62:$AU62,"Pass")+COUNTIF($N62:$AU62,"Fail")+COUNTIF($AW62:$BE62,"Pass")+COUNTIF($AW62:$BE62,"Fail")+COUNTIF($AV62,"No")+COUNTIF($AV62,"Yes")),"")</f>
        <v/>
      </c>
      <c r="BG62" s="19">
        <f>IFERROR(IF($A62="","",COUNTIF($N62:$AU62,"Pass")+COUNTIF($AW62:$BE62,"Pass")+COUNTIF($AV62,"No")),"")</f>
        <v/>
      </c>
      <c r="BH62" s="19">
        <f>IFERROR(IF($A62="","",COUNTIF($N62:$AU62,"Fail")+COUNTIF($AW62:$BE62,"Fail")+COUNTIF($AV62,"Yes")),"")</f>
        <v/>
      </c>
      <c r="BI62" s="19">
        <f>IFERROR(IF($A62="","",COUNTIF($N62:$BE62,"Not Checked")),"")</f>
        <v/>
      </c>
      <c r="BJ62" s="42">
        <f>IFERROR(IF($A62="","",$BG62/$BF62),"")</f>
        <v/>
      </c>
      <c r="BK62" s="16" t="n"/>
      <c r="BL62" s="19">
        <f>IFERROR(IF($A62="","",IF($L62&lt;&gt;"Completed","",IF($BK62="Yes","Fail",IF($BJ62&lt;'Setup'!$B$12,"Fail",IF($BJ62&lt;'Setup'!$B$11,"Conditional Pass","Pass"))))),"")</f>
        <v/>
      </c>
      <c r="BM62" s="16" t="n"/>
      <c r="BN62" s="21" t="n"/>
      <c r="BO62" s="21" t="n"/>
      <c r="BP62" s="19">
        <f>IFERROR(IF($A62="","",COUNTIF('Action Items'!$B$2:$B$201,$A62)),"")</f>
        <v/>
      </c>
      <c r="BQ62" s="21" t="n"/>
      <c r="BR62" s="19">
        <f>IFERROR(IF($A62="","",IF(OR($BK62="Yes",$BL62="Fail",$BI62&gt;'Setup'!$B$13),"Yes","No")),"")</f>
        <v/>
      </c>
      <c r="BS62" s="16" t="n"/>
      <c r="BT62" s="16" t="n"/>
      <c r="BU62" s="41" t="n"/>
      <c r="BV62" s="22">
        <f>IFERROR(IF(COUNTA($A62:$BT62)=0,"",IF($A62="","Missing inspection ID, ","")&amp;IF(COUNTIF($A$2:$A$201,$A62)&gt;1,"Duplicate inspection ID, ","")&amp;IF(AND($L62="Completed",$J62=""),"Completed inspection has no inspector, ","")&amp;IF(AND($L62="Completed",$BF62=0),"No applicable checklist items, ","")&amp;IF(AND($L62="Completed",$BM62=""),"Release decision missing, ","")&amp;IF(AND($BM62="Release for Sale",$BL62="Fail"),"Failed room marked for release, ","")&amp;IF(AND($BM62="Release for Sale",$BK62="Yes"),"Critical defect marked for release, ","")&amp;IF($B62&gt;TODAY(),"Future inspection date, ","")&amp;IF(AND($A62&lt;&gt;"",COUNTIF($A$2:$A$201,$A62)=1,OR($L62&lt;&gt;"Completed",AND($J62&lt;&gt;"",$BF62&gt;0,$BM62&lt;&gt;"")),$B62&lt;=TODAY()),"OK","")),"")</f>
        <v/>
      </c>
    </row>
    <row r="63" ht="32" customHeight="1">
      <c r="A63" s="16" t="n"/>
      <c r="B63" s="41" t="n"/>
      <c r="C63" s="18" t="n"/>
      <c r="D63" s="16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  <c r="Z63" s="16" t="n"/>
      <c r="AA63" s="16" t="n"/>
      <c r="AB63" s="16" t="n"/>
      <c r="AC63" s="16" t="n"/>
      <c r="AD63" s="16" t="n"/>
      <c r="AE63" s="16" t="n"/>
      <c r="AF63" s="16" t="n"/>
      <c r="AG63" s="16" t="n"/>
      <c r="AH63" s="16" t="n"/>
      <c r="AI63" s="16" t="n"/>
      <c r="AJ63" s="16" t="n"/>
      <c r="AK63" s="16" t="n"/>
      <c r="AL63" s="16" t="n"/>
      <c r="AM63" s="16" t="n"/>
      <c r="AN63" s="16" t="n"/>
      <c r="AO63" s="16" t="n"/>
      <c r="AP63" s="16" t="n"/>
      <c r="AQ63" s="16" t="n"/>
      <c r="AR63" s="16" t="n"/>
      <c r="AS63" s="16" t="n"/>
      <c r="AT63" s="16" t="n"/>
      <c r="AU63" s="16" t="n"/>
      <c r="AV63" s="16" t="n"/>
      <c r="AW63" s="16" t="n"/>
      <c r="AX63" s="16" t="n"/>
      <c r="AY63" s="16" t="n"/>
      <c r="AZ63" s="16" t="n"/>
      <c r="BA63" s="16" t="n"/>
      <c r="BB63" s="16" t="n"/>
      <c r="BC63" s="16" t="n"/>
      <c r="BD63" s="16" t="n"/>
      <c r="BE63" s="16" t="n"/>
      <c r="BF63" s="19">
        <f>IFERROR(IF($A63="","",COUNTIF($N63:$AU63,"Pass")+COUNTIF($N63:$AU63,"Fail")+COUNTIF($AW63:$BE63,"Pass")+COUNTIF($AW63:$BE63,"Fail")+COUNTIF($AV63,"No")+COUNTIF($AV63,"Yes")),"")</f>
        <v/>
      </c>
      <c r="BG63" s="19">
        <f>IFERROR(IF($A63="","",COUNTIF($N63:$AU63,"Pass")+COUNTIF($AW63:$BE63,"Pass")+COUNTIF($AV63,"No")),"")</f>
        <v/>
      </c>
      <c r="BH63" s="19">
        <f>IFERROR(IF($A63="","",COUNTIF($N63:$AU63,"Fail")+COUNTIF($AW63:$BE63,"Fail")+COUNTIF($AV63,"Yes")),"")</f>
        <v/>
      </c>
      <c r="BI63" s="19">
        <f>IFERROR(IF($A63="","",COUNTIF($N63:$BE63,"Not Checked")),"")</f>
        <v/>
      </c>
      <c r="BJ63" s="42">
        <f>IFERROR(IF($A63="","",$BG63/$BF63),"")</f>
        <v/>
      </c>
      <c r="BK63" s="16" t="n"/>
      <c r="BL63" s="19">
        <f>IFERROR(IF($A63="","",IF($L63&lt;&gt;"Completed","",IF($BK63="Yes","Fail",IF($BJ63&lt;'Setup'!$B$12,"Fail",IF($BJ63&lt;'Setup'!$B$11,"Conditional Pass","Pass"))))),"")</f>
        <v/>
      </c>
      <c r="BM63" s="16" t="n"/>
      <c r="BN63" s="21" t="n"/>
      <c r="BO63" s="21" t="n"/>
      <c r="BP63" s="19">
        <f>IFERROR(IF($A63="","",COUNTIF('Action Items'!$B$2:$B$201,$A63)),"")</f>
        <v/>
      </c>
      <c r="BQ63" s="21" t="n"/>
      <c r="BR63" s="19">
        <f>IFERROR(IF($A63="","",IF(OR($BK63="Yes",$BL63="Fail",$BI63&gt;'Setup'!$B$13),"Yes","No")),"")</f>
        <v/>
      </c>
      <c r="BS63" s="16" t="n"/>
      <c r="BT63" s="16" t="n"/>
      <c r="BU63" s="41" t="n"/>
      <c r="BV63" s="22">
        <f>IFERROR(IF(COUNTA($A63:$BT63)=0,"",IF($A63="","Missing inspection ID, ","")&amp;IF(COUNTIF($A$2:$A$201,$A63)&gt;1,"Duplicate inspection ID, ","")&amp;IF(AND($L63="Completed",$J63=""),"Completed inspection has no inspector, ","")&amp;IF(AND($L63="Completed",$BF63=0),"No applicable checklist items, ","")&amp;IF(AND($L63="Completed",$BM63=""),"Release decision missing, ","")&amp;IF(AND($BM63="Release for Sale",$BL63="Fail"),"Failed room marked for release, ","")&amp;IF(AND($BM63="Release for Sale",$BK63="Yes"),"Critical defect marked for release, ","")&amp;IF($B63&gt;TODAY(),"Future inspection date, ","")&amp;IF(AND($A63&lt;&gt;"",COUNTIF($A$2:$A$201,$A63)=1,OR($L63&lt;&gt;"Completed",AND($J63&lt;&gt;"",$BF63&gt;0,$BM63&lt;&gt;"")),$B63&lt;=TODAY()),"OK","")),"")</f>
        <v/>
      </c>
    </row>
    <row r="64" ht="32" customHeight="1">
      <c r="A64" s="16" t="n"/>
      <c r="B64" s="41" t="n"/>
      <c r="C64" s="18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6" t="n"/>
      <c r="N64" s="16" t="n"/>
      <c r="O64" s="16" t="n"/>
      <c r="P64" s="16" t="n"/>
      <c r="Q64" s="16" t="n"/>
      <c r="R64" s="16" t="n"/>
      <c r="S64" s="16" t="n"/>
      <c r="T64" s="16" t="n"/>
      <c r="U64" s="16" t="n"/>
      <c r="V64" s="16" t="n"/>
      <c r="W64" s="16" t="n"/>
      <c r="X64" s="16" t="n"/>
      <c r="Y64" s="16" t="n"/>
      <c r="Z64" s="16" t="n"/>
      <c r="AA64" s="16" t="n"/>
      <c r="AB64" s="16" t="n"/>
      <c r="AC64" s="16" t="n"/>
      <c r="AD64" s="16" t="n"/>
      <c r="AE64" s="16" t="n"/>
      <c r="AF64" s="16" t="n"/>
      <c r="AG64" s="16" t="n"/>
      <c r="AH64" s="16" t="n"/>
      <c r="AI64" s="16" t="n"/>
      <c r="AJ64" s="16" t="n"/>
      <c r="AK64" s="16" t="n"/>
      <c r="AL64" s="16" t="n"/>
      <c r="AM64" s="16" t="n"/>
      <c r="AN64" s="16" t="n"/>
      <c r="AO64" s="16" t="n"/>
      <c r="AP64" s="16" t="n"/>
      <c r="AQ64" s="16" t="n"/>
      <c r="AR64" s="16" t="n"/>
      <c r="AS64" s="16" t="n"/>
      <c r="AT64" s="16" t="n"/>
      <c r="AU64" s="16" t="n"/>
      <c r="AV64" s="16" t="n"/>
      <c r="AW64" s="16" t="n"/>
      <c r="AX64" s="16" t="n"/>
      <c r="AY64" s="16" t="n"/>
      <c r="AZ64" s="16" t="n"/>
      <c r="BA64" s="16" t="n"/>
      <c r="BB64" s="16" t="n"/>
      <c r="BC64" s="16" t="n"/>
      <c r="BD64" s="16" t="n"/>
      <c r="BE64" s="16" t="n"/>
      <c r="BF64" s="19">
        <f>IFERROR(IF($A64="","",COUNTIF($N64:$AU64,"Pass")+COUNTIF($N64:$AU64,"Fail")+COUNTIF($AW64:$BE64,"Pass")+COUNTIF($AW64:$BE64,"Fail")+COUNTIF($AV64,"No")+COUNTIF($AV64,"Yes")),"")</f>
        <v/>
      </c>
      <c r="BG64" s="19">
        <f>IFERROR(IF($A64="","",COUNTIF($N64:$AU64,"Pass")+COUNTIF($AW64:$BE64,"Pass")+COUNTIF($AV64,"No")),"")</f>
        <v/>
      </c>
      <c r="BH64" s="19">
        <f>IFERROR(IF($A64="","",COUNTIF($N64:$AU64,"Fail")+COUNTIF($AW64:$BE64,"Fail")+COUNTIF($AV64,"Yes")),"")</f>
        <v/>
      </c>
      <c r="BI64" s="19">
        <f>IFERROR(IF($A64="","",COUNTIF($N64:$BE64,"Not Checked")),"")</f>
        <v/>
      </c>
      <c r="BJ64" s="42">
        <f>IFERROR(IF($A64="","",$BG64/$BF64),"")</f>
        <v/>
      </c>
      <c r="BK64" s="16" t="n"/>
      <c r="BL64" s="19">
        <f>IFERROR(IF($A64="","",IF($L64&lt;&gt;"Completed","",IF($BK64="Yes","Fail",IF($BJ64&lt;'Setup'!$B$12,"Fail",IF($BJ64&lt;'Setup'!$B$11,"Conditional Pass","Pass"))))),"")</f>
        <v/>
      </c>
      <c r="BM64" s="16" t="n"/>
      <c r="BN64" s="21" t="n"/>
      <c r="BO64" s="21" t="n"/>
      <c r="BP64" s="19">
        <f>IFERROR(IF($A64="","",COUNTIF('Action Items'!$B$2:$B$201,$A64)),"")</f>
        <v/>
      </c>
      <c r="BQ64" s="21" t="n"/>
      <c r="BR64" s="19">
        <f>IFERROR(IF($A64="","",IF(OR($BK64="Yes",$BL64="Fail",$BI64&gt;'Setup'!$B$13),"Yes","No")),"")</f>
        <v/>
      </c>
      <c r="BS64" s="16" t="n"/>
      <c r="BT64" s="16" t="n"/>
      <c r="BU64" s="41" t="n"/>
      <c r="BV64" s="22">
        <f>IFERROR(IF(COUNTA($A64:$BT64)=0,"",IF($A64="","Missing inspection ID, ","")&amp;IF(COUNTIF($A$2:$A$201,$A64)&gt;1,"Duplicate inspection ID, ","")&amp;IF(AND($L64="Completed",$J64=""),"Completed inspection has no inspector, ","")&amp;IF(AND($L64="Completed",$BF64=0),"No applicable checklist items, ","")&amp;IF(AND($L64="Completed",$BM64=""),"Release decision missing, ","")&amp;IF(AND($BM64="Release for Sale",$BL64="Fail"),"Failed room marked for release, ","")&amp;IF(AND($BM64="Release for Sale",$BK64="Yes"),"Critical defect marked for release, ","")&amp;IF($B64&gt;TODAY(),"Future inspection date, ","")&amp;IF(AND($A64&lt;&gt;"",COUNTIF($A$2:$A$201,$A64)=1,OR($L64&lt;&gt;"Completed",AND($J64&lt;&gt;"",$BF64&gt;0,$BM64&lt;&gt;"")),$B64&lt;=TODAY()),"OK","")),"")</f>
        <v/>
      </c>
    </row>
    <row r="65" ht="32" customHeight="1">
      <c r="A65" s="16" t="n"/>
      <c r="B65" s="41" t="n"/>
      <c r="C65" s="18" t="n"/>
      <c r="D65" s="16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  <c r="Z65" s="16" t="n"/>
      <c r="AA65" s="16" t="n"/>
      <c r="AB65" s="16" t="n"/>
      <c r="AC65" s="16" t="n"/>
      <c r="AD65" s="16" t="n"/>
      <c r="AE65" s="16" t="n"/>
      <c r="AF65" s="16" t="n"/>
      <c r="AG65" s="16" t="n"/>
      <c r="AH65" s="16" t="n"/>
      <c r="AI65" s="16" t="n"/>
      <c r="AJ65" s="16" t="n"/>
      <c r="AK65" s="16" t="n"/>
      <c r="AL65" s="16" t="n"/>
      <c r="AM65" s="16" t="n"/>
      <c r="AN65" s="16" t="n"/>
      <c r="AO65" s="16" t="n"/>
      <c r="AP65" s="16" t="n"/>
      <c r="AQ65" s="16" t="n"/>
      <c r="AR65" s="16" t="n"/>
      <c r="AS65" s="16" t="n"/>
      <c r="AT65" s="16" t="n"/>
      <c r="AU65" s="16" t="n"/>
      <c r="AV65" s="16" t="n"/>
      <c r="AW65" s="16" t="n"/>
      <c r="AX65" s="16" t="n"/>
      <c r="AY65" s="16" t="n"/>
      <c r="AZ65" s="16" t="n"/>
      <c r="BA65" s="16" t="n"/>
      <c r="BB65" s="16" t="n"/>
      <c r="BC65" s="16" t="n"/>
      <c r="BD65" s="16" t="n"/>
      <c r="BE65" s="16" t="n"/>
      <c r="BF65" s="19">
        <f>IFERROR(IF($A65="","",COUNTIF($N65:$AU65,"Pass")+COUNTIF($N65:$AU65,"Fail")+COUNTIF($AW65:$BE65,"Pass")+COUNTIF($AW65:$BE65,"Fail")+COUNTIF($AV65,"No")+COUNTIF($AV65,"Yes")),"")</f>
        <v/>
      </c>
      <c r="BG65" s="19">
        <f>IFERROR(IF($A65="","",COUNTIF($N65:$AU65,"Pass")+COUNTIF($AW65:$BE65,"Pass")+COUNTIF($AV65,"No")),"")</f>
        <v/>
      </c>
      <c r="BH65" s="19">
        <f>IFERROR(IF($A65="","",COUNTIF($N65:$AU65,"Fail")+COUNTIF($AW65:$BE65,"Fail")+COUNTIF($AV65,"Yes")),"")</f>
        <v/>
      </c>
      <c r="BI65" s="19">
        <f>IFERROR(IF($A65="","",COUNTIF($N65:$BE65,"Not Checked")),"")</f>
        <v/>
      </c>
      <c r="BJ65" s="42">
        <f>IFERROR(IF($A65="","",$BG65/$BF65),"")</f>
        <v/>
      </c>
      <c r="BK65" s="16" t="n"/>
      <c r="BL65" s="19">
        <f>IFERROR(IF($A65="","",IF($L65&lt;&gt;"Completed","",IF($BK65="Yes","Fail",IF($BJ65&lt;'Setup'!$B$12,"Fail",IF($BJ65&lt;'Setup'!$B$11,"Conditional Pass","Pass"))))),"")</f>
        <v/>
      </c>
      <c r="BM65" s="16" t="n"/>
      <c r="BN65" s="21" t="n"/>
      <c r="BO65" s="21" t="n"/>
      <c r="BP65" s="19">
        <f>IFERROR(IF($A65="","",COUNTIF('Action Items'!$B$2:$B$201,$A65)),"")</f>
        <v/>
      </c>
      <c r="BQ65" s="21" t="n"/>
      <c r="BR65" s="19">
        <f>IFERROR(IF($A65="","",IF(OR($BK65="Yes",$BL65="Fail",$BI65&gt;'Setup'!$B$13),"Yes","No")),"")</f>
        <v/>
      </c>
      <c r="BS65" s="16" t="n"/>
      <c r="BT65" s="16" t="n"/>
      <c r="BU65" s="41" t="n"/>
      <c r="BV65" s="22">
        <f>IFERROR(IF(COUNTA($A65:$BT65)=0,"",IF($A65="","Missing inspection ID, ","")&amp;IF(COUNTIF($A$2:$A$201,$A65)&gt;1,"Duplicate inspection ID, ","")&amp;IF(AND($L65="Completed",$J65=""),"Completed inspection has no inspector, ","")&amp;IF(AND($L65="Completed",$BF65=0),"No applicable checklist items, ","")&amp;IF(AND($L65="Completed",$BM65=""),"Release decision missing, ","")&amp;IF(AND($BM65="Release for Sale",$BL65="Fail"),"Failed room marked for release, ","")&amp;IF(AND($BM65="Release for Sale",$BK65="Yes"),"Critical defect marked for release, ","")&amp;IF($B65&gt;TODAY(),"Future inspection date, ","")&amp;IF(AND($A65&lt;&gt;"",COUNTIF($A$2:$A$201,$A65)=1,OR($L65&lt;&gt;"Completed",AND($J65&lt;&gt;"",$BF65&gt;0,$BM65&lt;&gt;"")),$B65&lt;=TODAY()),"OK","")),"")</f>
        <v/>
      </c>
    </row>
    <row r="66" ht="32" customHeight="1">
      <c r="A66" s="16" t="n"/>
      <c r="B66" s="41" t="n"/>
      <c r="C66" s="18" t="n"/>
      <c r="D66" s="16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6" t="n"/>
      <c r="N66" s="16" t="n"/>
      <c r="O66" s="16" t="n"/>
      <c r="P66" s="16" t="n"/>
      <c r="Q66" s="16" t="n"/>
      <c r="R66" s="16" t="n"/>
      <c r="S66" s="16" t="n"/>
      <c r="T66" s="16" t="n"/>
      <c r="U66" s="16" t="n"/>
      <c r="V66" s="16" t="n"/>
      <c r="W66" s="16" t="n"/>
      <c r="X66" s="16" t="n"/>
      <c r="Y66" s="16" t="n"/>
      <c r="Z66" s="16" t="n"/>
      <c r="AA66" s="16" t="n"/>
      <c r="AB66" s="16" t="n"/>
      <c r="AC66" s="16" t="n"/>
      <c r="AD66" s="16" t="n"/>
      <c r="AE66" s="16" t="n"/>
      <c r="AF66" s="16" t="n"/>
      <c r="AG66" s="16" t="n"/>
      <c r="AH66" s="16" t="n"/>
      <c r="AI66" s="16" t="n"/>
      <c r="AJ66" s="16" t="n"/>
      <c r="AK66" s="16" t="n"/>
      <c r="AL66" s="16" t="n"/>
      <c r="AM66" s="16" t="n"/>
      <c r="AN66" s="16" t="n"/>
      <c r="AO66" s="16" t="n"/>
      <c r="AP66" s="16" t="n"/>
      <c r="AQ66" s="16" t="n"/>
      <c r="AR66" s="16" t="n"/>
      <c r="AS66" s="16" t="n"/>
      <c r="AT66" s="16" t="n"/>
      <c r="AU66" s="16" t="n"/>
      <c r="AV66" s="16" t="n"/>
      <c r="AW66" s="16" t="n"/>
      <c r="AX66" s="16" t="n"/>
      <c r="AY66" s="16" t="n"/>
      <c r="AZ66" s="16" t="n"/>
      <c r="BA66" s="16" t="n"/>
      <c r="BB66" s="16" t="n"/>
      <c r="BC66" s="16" t="n"/>
      <c r="BD66" s="16" t="n"/>
      <c r="BE66" s="16" t="n"/>
      <c r="BF66" s="19">
        <f>IFERROR(IF($A66="","",COUNTIF($N66:$AU66,"Pass")+COUNTIF($N66:$AU66,"Fail")+COUNTIF($AW66:$BE66,"Pass")+COUNTIF($AW66:$BE66,"Fail")+COUNTIF($AV66,"No")+COUNTIF($AV66,"Yes")),"")</f>
        <v/>
      </c>
      <c r="BG66" s="19">
        <f>IFERROR(IF($A66="","",COUNTIF($N66:$AU66,"Pass")+COUNTIF($AW66:$BE66,"Pass")+COUNTIF($AV66,"No")),"")</f>
        <v/>
      </c>
      <c r="BH66" s="19">
        <f>IFERROR(IF($A66="","",COUNTIF($N66:$AU66,"Fail")+COUNTIF($AW66:$BE66,"Fail")+COUNTIF($AV66,"Yes")),"")</f>
        <v/>
      </c>
      <c r="BI66" s="19">
        <f>IFERROR(IF($A66="","",COUNTIF($N66:$BE66,"Not Checked")),"")</f>
        <v/>
      </c>
      <c r="BJ66" s="42">
        <f>IFERROR(IF($A66="","",$BG66/$BF66),"")</f>
        <v/>
      </c>
      <c r="BK66" s="16" t="n"/>
      <c r="BL66" s="19">
        <f>IFERROR(IF($A66="","",IF($L66&lt;&gt;"Completed","",IF($BK66="Yes","Fail",IF($BJ66&lt;'Setup'!$B$12,"Fail",IF($BJ66&lt;'Setup'!$B$11,"Conditional Pass","Pass"))))),"")</f>
        <v/>
      </c>
      <c r="BM66" s="16" t="n"/>
      <c r="BN66" s="21" t="n"/>
      <c r="BO66" s="21" t="n"/>
      <c r="BP66" s="19">
        <f>IFERROR(IF($A66="","",COUNTIF('Action Items'!$B$2:$B$201,$A66)),"")</f>
        <v/>
      </c>
      <c r="BQ66" s="21" t="n"/>
      <c r="BR66" s="19">
        <f>IFERROR(IF($A66="","",IF(OR($BK66="Yes",$BL66="Fail",$BI66&gt;'Setup'!$B$13),"Yes","No")),"")</f>
        <v/>
      </c>
      <c r="BS66" s="16" t="n"/>
      <c r="BT66" s="16" t="n"/>
      <c r="BU66" s="41" t="n"/>
      <c r="BV66" s="22">
        <f>IFERROR(IF(COUNTA($A66:$BT66)=0,"",IF($A66="","Missing inspection ID, ","")&amp;IF(COUNTIF($A$2:$A$201,$A66)&gt;1,"Duplicate inspection ID, ","")&amp;IF(AND($L66="Completed",$J66=""),"Completed inspection has no inspector, ","")&amp;IF(AND($L66="Completed",$BF66=0),"No applicable checklist items, ","")&amp;IF(AND($L66="Completed",$BM66=""),"Release decision missing, ","")&amp;IF(AND($BM66="Release for Sale",$BL66="Fail"),"Failed room marked for release, ","")&amp;IF(AND($BM66="Release for Sale",$BK66="Yes"),"Critical defect marked for release, ","")&amp;IF($B66&gt;TODAY(),"Future inspection date, ","")&amp;IF(AND($A66&lt;&gt;"",COUNTIF($A$2:$A$201,$A66)=1,OR($L66&lt;&gt;"Completed",AND($J66&lt;&gt;"",$BF66&gt;0,$BM66&lt;&gt;"")),$B66&lt;=TODAY()),"OK","")),"")</f>
        <v/>
      </c>
    </row>
    <row r="67" ht="32" customHeight="1">
      <c r="A67" s="16" t="n"/>
      <c r="B67" s="41" t="n"/>
      <c r="C67" s="18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6" t="n"/>
      <c r="N67" s="16" t="n"/>
      <c r="O67" s="16" t="n"/>
      <c r="P67" s="16" t="n"/>
      <c r="Q67" s="16" t="n"/>
      <c r="R67" s="16" t="n"/>
      <c r="S67" s="16" t="n"/>
      <c r="T67" s="16" t="n"/>
      <c r="U67" s="16" t="n"/>
      <c r="V67" s="16" t="n"/>
      <c r="W67" s="16" t="n"/>
      <c r="X67" s="16" t="n"/>
      <c r="Y67" s="16" t="n"/>
      <c r="Z67" s="16" t="n"/>
      <c r="AA67" s="16" t="n"/>
      <c r="AB67" s="16" t="n"/>
      <c r="AC67" s="16" t="n"/>
      <c r="AD67" s="16" t="n"/>
      <c r="AE67" s="16" t="n"/>
      <c r="AF67" s="16" t="n"/>
      <c r="AG67" s="16" t="n"/>
      <c r="AH67" s="16" t="n"/>
      <c r="AI67" s="16" t="n"/>
      <c r="AJ67" s="16" t="n"/>
      <c r="AK67" s="16" t="n"/>
      <c r="AL67" s="16" t="n"/>
      <c r="AM67" s="16" t="n"/>
      <c r="AN67" s="16" t="n"/>
      <c r="AO67" s="16" t="n"/>
      <c r="AP67" s="16" t="n"/>
      <c r="AQ67" s="16" t="n"/>
      <c r="AR67" s="16" t="n"/>
      <c r="AS67" s="16" t="n"/>
      <c r="AT67" s="16" t="n"/>
      <c r="AU67" s="16" t="n"/>
      <c r="AV67" s="16" t="n"/>
      <c r="AW67" s="16" t="n"/>
      <c r="AX67" s="16" t="n"/>
      <c r="AY67" s="16" t="n"/>
      <c r="AZ67" s="16" t="n"/>
      <c r="BA67" s="16" t="n"/>
      <c r="BB67" s="16" t="n"/>
      <c r="BC67" s="16" t="n"/>
      <c r="BD67" s="16" t="n"/>
      <c r="BE67" s="16" t="n"/>
      <c r="BF67" s="19">
        <f>IFERROR(IF($A67="","",COUNTIF($N67:$AU67,"Pass")+COUNTIF($N67:$AU67,"Fail")+COUNTIF($AW67:$BE67,"Pass")+COUNTIF($AW67:$BE67,"Fail")+COUNTIF($AV67,"No")+COUNTIF($AV67,"Yes")),"")</f>
        <v/>
      </c>
      <c r="BG67" s="19">
        <f>IFERROR(IF($A67="","",COUNTIF($N67:$AU67,"Pass")+COUNTIF($AW67:$BE67,"Pass")+COUNTIF($AV67,"No")),"")</f>
        <v/>
      </c>
      <c r="BH67" s="19">
        <f>IFERROR(IF($A67="","",COUNTIF($N67:$AU67,"Fail")+COUNTIF($AW67:$BE67,"Fail")+COUNTIF($AV67,"Yes")),"")</f>
        <v/>
      </c>
      <c r="BI67" s="19">
        <f>IFERROR(IF($A67="","",COUNTIF($N67:$BE67,"Not Checked")),"")</f>
        <v/>
      </c>
      <c r="BJ67" s="42">
        <f>IFERROR(IF($A67="","",$BG67/$BF67),"")</f>
        <v/>
      </c>
      <c r="BK67" s="16" t="n"/>
      <c r="BL67" s="19">
        <f>IFERROR(IF($A67="","",IF($L67&lt;&gt;"Completed","",IF($BK67="Yes","Fail",IF($BJ67&lt;'Setup'!$B$12,"Fail",IF($BJ67&lt;'Setup'!$B$11,"Conditional Pass","Pass"))))),"")</f>
        <v/>
      </c>
      <c r="BM67" s="16" t="n"/>
      <c r="BN67" s="21" t="n"/>
      <c r="BO67" s="21" t="n"/>
      <c r="BP67" s="19">
        <f>IFERROR(IF($A67="","",COUNTIF('Action Items'!$B$2:$B$201,$A67)),"")</f>
        <v/>
      </c>
      <c r="BQ67" s="21" t="n"/>
      <c r="BR67" s="19">
        <f>IFERROR(IF($A67="","",IF(OR($BK67="Yes",$BL67="Fail",$BI67&gt;'Setup'!$B$13),"Yes","No")),"")</f>
        <v/>
      </c>
      <c r="BS67" s="16" t="n"/>
      <c r="BT67" s="16" t="n"/>
      <c r="BU67" s="41" t="n"/>
      <c r="BV67" s="22">
        <f>IFERROR(IF(COUNTA($A67:$BT67)=0,"",IF($A67="","Missing inspection ID, ","")&amp;IF(COUNTIF($A$2:$A$201,$A67)&gt;1,"Duplicate inspection ID, ","")&amp;IF(AND($L67="Completed",$J67=""),"Completed inspection has no inspector, ","")&amp;IF(AND($L67="Completed",$BF67=0),"No applicable checklist items, ","")&amp;IF(AND($L67="Completed",$BM67=""),"Release decision missing, ","")&amp;IF(AND($BM67="Release for Sale",$BL67="Fail"),"Failed room marked for release, ","")&amp;IF(AND($BM67="Release for Sale",$BK67="Yes"),"Critical defect marked for release, ","")&amp;IF($B67&gt;TODAY(),"Future inspection date, ","")&amp;IF(AND($A67&lt;&gt;"",COUNTIF($A$2:$A$201,$A67)=1,OR($L67&lt;&gt;"Completed",AND($J67&lt;&gt;"",$BF67&gt;0,$BM67&lt;&gt;"")),$B67&lt;=TODAY()),"OK","")),"")</f>
        <v/>
      </c>
    </row>
    <row r="68" ht="32" customHeight="1">
      <c r="A68" s="16" t="n"/>
      <c r="B68" s="41" t="n"/>
      <c r="C68" s="18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6" t="n"/>
      <c r="N68" s="16" t="n"/>
      <c r="O68" s="16" t="n"/>
      <c r="P68" s="16" t="n"/>
      <c r="Q68" s="16" t="n"/>
      <c r="R68" s="16" t="n"/>
      <c r="S68" s="16" t="n"/>
      <c r="T68" s="16" t="n"/>
      <c r="U68" s="16" t="n"/>
      <c r="V68" s="16" t="n"/>
      <c r="W68" s="16" t="n"/>
      <c r="X68" s="16" t="n"/>
      <c r="Y68" s="16" t="n"/>
      <c r="Z68" s="16" t="n"/>
      <c r="AA68" s="16" t="n"/>
      <c r="AB68" s="16" t="n"/>
      <c r="AC68" s="16" t="n"/>
      <c r="AD68" s="16" t="n"/>
      <c r="AE68" s="16" t="n"/>
      <c r="AF68" s="16" t="n"/>
      <c r="AG68" s="16" t="n"/>
      <c r="AH68" s="16" t="n"/>
      <c r="AI68" s="16" t="n"/>
      <c r="AJ68" s="16" t="n"/>
      <c r="AK68" s="16" t="n"/>
      <c r="AL68" s="16" t="n"/>
      <c r="AM68" s="16" t="n"/>
      <c r="AN68" s="16" t="n"/>
      <c r="AO68" s="16" t="n"/>
      <c r="AP68" s="16" t="n"/>
      <c r="AQ68" s="16" t="n"/>
      <c r="AR68" s="16" t="n"/>
      <c r="AS68" s="16" t="n"/>
      <c r="AT68" s="16" t="n"/>
      <c r="AU68" s="16" t="n"/>
      <c r="AV68" s="16" t="n"/>
      <c r="AW68" s="16" t="n"/>
      <c r="AX68" s="16" t="n"/>
      <c r="AY68" s="16" t="n"/>
      <c r="AZ68" s="16" t="n"/>
      <c r="BA68" s="16" t="n"/>
      <c r="BB68" s="16" t="n"/>
      <c r="BC68" s="16" t="n"/>
      <c r="BD68" s="16" t="n"/>
      <c r="BE68" s="16" t="n"/>
      <c r="BF68" s="19">
        <f>IFERROR(IF($A68="","",COUNTIF($N68:$AU68,"Pass")+COUNTIF($N68:$AU68,"Fail")+COUNTIF($AW68:$BE68,"Pass")+COUNTIF($AW68:$BE68,"Fail")+COUNTIF($AV68,"No")+COUNTIF($AV68,"Yes")),"")</f>
        <v/>
      </c>
      <c r="BG68" s="19">
        <f>IFERROR(IF($A68="","",COUNTIF($N68:$AU68,"Pass")+COUNTIF($AW68:$BE68,"Pass")+COUNTIF($AV68,"No")),"")</f>
        <v/>
      </c>
      <c r="BH68" s="19">
        <f>IFERROR(IF($A68="","",COUNTIF($N68:$AU68,"Fail")+COUNTIF($AW68:$BE68,"Fail")+COUNTIF($AV68,"Yes")),"")</f>
        <v/>
      </c>
      <c r="BI68" s="19">
        <f>IFERROR(IF($A68="","",COUNTIF($N68:$BE68,"Not Checked")),"")</f>
        <v/>
      </c>
      <c r="BJ68" s="42">
        <f>IFERROR(IF($A68="","",$BG68/$BF68),"")</f>
        <v/>
      </c>
      <c r="BK68" s="16" t="n"/>
      <c r="BL68" s="19">
        <f>IFERROR(IF($A68="","",IF($L68&lt;&gt;"Completed","",IF($BK68="Yes","Fail",IF($BJ68&lt;'Setup'!$B$12,"Fail",IF($BJ68&lt;'Setup'!$B$11,"Conditional Pass","Pass"))))),"")</f>
        <v/>
      </c>
      <c r="BM68" s="16" t="n"/>
      <c r="BN68" s="21" t="n"/>
      <c r="BO68" s="21" t="n"/>
      <c r="BP68" s="19">
        <f>IFERROR(IF($A68="","",COUNTIF('Action Items'!$B$2:$B$201,$A68)),"")</f>
        <v/>
      </c>
      <c r="BQ68" s="21" t="n"/>
      <c r="BR68" s="19">
        <f>IFERROR(IF($A68="","",IF(OR($BK68="Yes",$BL68="Fail",$BI68&gt;'Setup'!$B$13),"Yes","No")),"")</f>
        <v/>
      </c>
      <c r="BS68" s="16" t="n"/>
      <c r="BT68" s="16" t="n"/>
      <c r="BU68" s="41" t="n"/>
      <c r="BV68" s="22">
        <f>IFERROR(IF(COUNTA($A68:$BT68)=0,"",IF($A68="","Missing inspection ID, ","")&amp;IF(COUNTIF($A$2:$A$201,$A68)&gt;1,"Duplicate inspection ID, ","")&amp;IF(AND($L68="Completed",$J68=""),"Completed inspection has no inspector, ","")&amp;IF(AND($L68="Completed",$BF68=0),"No applicable checklist items, ","")&amp;IF(AND($L68="Completed",$BM68=""),"Release decision missing, ","")&amp;IF(AND($BM68="Release for Sale",$BL68="Fail"),"Failed room marked for release, ","")&amp;IF(AND($BM68="Release for Sale",$BK68="Yes"),"Critical defect marked for release, ","")&amp;IF($B68&gt;TODAY(),"Future inspection date, ","")&amp;IF(AND($A68&lt;&gt;"",COUNTIF($A$2:$A$201,$A68)=1,OR($L68&lt;&gt;"Completed",AND($J68&lt;&gt;"",$BF68&gt;0,$BM68&lt;&gt;"")),$B68&lt;=TODAY()),"OK","")),"")</f>
        <v/>
      </c>
    </row>
    <row r="69" ht="32" customHeight="1">
      <c r="A69" s="16" t="n"/>
      <c r="B69" s="41" t="n"/>
      <c r="C69" s="18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6" t="n"/>
      <c r="N69" s="16" t="n"/>
      <c r="O69" s="16" t="n"/>
      <c r="P69" s="16" t="n"/>
      <c r="Q69" s="16" t="n"/>
      <c r="R69" s="16" t="n"/>
      <c r="S69" s="16" t="n"/>
      <c r="T69" s="16" t="n"/>
      <c r="U69" s="16" t="n"/>
      <c r="V69" s="16" t="n"/>
      <c r="W69" s="16" t="n"/>
      <c r="X69" s="16" t="n"/>
      <c r="Y69" s="16" t="n"/>
      <c r="Z69" s="16" t="n"/>
      <c r="AA69" s="16" t="n"/>
      <c r="AB69" s="16" t="n"/>
      <c r="AC69" s="16" t="n"/>
      <c r="AD69" s="16" t="n"/>
      <c r="AE69" s="16" t="n"/>
      <c r="AF69" s="16" t="n"/>
      <c r="AG69" s="16" t="n"/>
      <c r="AH69" s="16" t="n"/>
      <c r="AI69" s="16" t="n"/>
      <c r="AJ69" s="16" t="n"/>
      <c r="AK69" s="16" t="n"/>
      <c r="AL69" s="16" t="n"/>
      <c r="AM69" s="16" t="n"/>
      <c r="AN69" s="16" t="n"/>
      <c r="AO69" s="16" t="n"/>
      <c r="AP69" s="16" t="n"/>
      <c r="AQ69" s="16" t="n"/>
      <c r="AR69" s="16" t="n"/>
      <c r="AS69" s="16" t="n"/>
      <c r="AT69" s="16" t="n"/>
      <c r="AU69" s="16" t="n"/>
      <c r="AV69" s="16" t="n"/>
      <c r="AW69" s="16" t="n"/>
      <c r="AX69" s="16" t="n"/>
      <c r="AY69" s="16" t="n"/>
      <c r="AZ69" s="16" t="n"/>
      <c r="BA69" s="16" t="n"/>
      <c r="BB69" s="16" t="n"/>
      <c r="BC69" s="16" t="n"/>
      <c r="BD69" s="16" t="n"/>
      <c r="BE69" s="16" t="n"/>
      <c r="BF69" s="19">
        <f>IFERROR(IF($A69="","",COUNTIF($N69:$AU69,"Pass")+COUNTIF($N69:$AU69,"Fail")+COUNTIF($AW69:$BE69,"Pass")+COUNTIF($AW69:$BE69,"Fail")+COUNTIF($AV69,"No")+COUNTIF($AV69,"Yes")),"")</f>
        <v/>
      </c>
      <c r="BG69" s="19">
        <f>IFERROR(IF($A69="","",COUNTIF($N69:$AU69,"Pass")+COUNTIF($AW69:$BE69,"Pass")+COUNTIF($AV69,"No")),"")</f>
        <v/>
      </c>
      <c r="BH69" s="19">
        <f>IFERROR(IF($A69="","",COUNTIF($N69:$AU69,"Fail")+COUNTIF($AW69:$BE69,"Fail")+COUNTIF($AV69,"Yes")),"")</f>
        <v/>
      </c>
      <c r="BI69" s="19">
        <f>IFERROR(IF($A69="","",COUNTIF($N69:$BE69,"Not Checked")),"")</f>
        <v/>
      </c>
      <c r="BJ69" s="42">
        <f>IFERROR(IF($A69="","",$BG69/$BF69),"")</f>
        <v/>
      </c>
      <c r="BK69" s="16" t="n"/>
      <c r="BL69" s="19">
        <f>IFERROR(IF($A69="","",IF($L69&lt;&gt;"Completed","",IF($BK69="Yes","Fail",IF($BJ69&lt;'Setup'!$B$12,"Fail",IF($BJ69&lt;'Setup'!$B$11,"Conditional Pass","Pass"))))),"")</f>
        <v/>
      </c>
      <c r="BM69" s="16" t="n"/>
      <c r="BN69" s="21" t="n"/>
      <c r="BO69" s="21" t="n"/>
      <c r="BP69" s="19">
        <f>IFERROR(IF($A69="","",COUNTIF('Action Items'!$B$2:$B$201,$A69)),"")</f>
        <v/>
      </c>
      <c r="BQ69" s="21" t="n"/>
      <c r="BR69" s="19">
        <f>IFERROR(IF($A69="","",IF(OR($BK69="Yes",$BL69="Fail",$BI69&gt;'Setup'!$B$13),"Yes","No")),"")</f>
        <v/>
      </c>
      <c r="BS69" s="16" t="n"/>
      <c r="BT69" s="16" t="n"/>
      <c r="BU69" s="41" t="n"/>
      <c r="BV69" s="22">
        <f>IFERROR(IF(COUNTA($A69:$BT69)=0,"",IF($A69="","Missing inspection ID, ","")&amp;IF(COUNTIF($A$2:$A$201,$A69)&gt;1,"Duplicate inspection ID, ","")&amp;IF(AND($L69="Completed",$J69=""),"Completed inspection has no inspector, ","")&amp;IF(AND($L69="Completed",$BF69=0),"No applicable checklist items, ","")&amp;IF(AND($L69="Completed",$BM69=""),"Release decision missing, ","")&amp;IF(AND($BM69="Release for Sale",$BL69="Fail"),"Failed room marked for release, ","")&amp;IF(AND($BM69="Release for Sale",$BK69="Yes"),"Critical defect marked for release, ","")&amp;IF($B69&gt;TODAY(),"Future inspection date, ","")&amp;IF(AND($A69&lt;&gt;"",COUNTIF($A$2:$A$201,$A69)=1,OR($L69&lt;&gt;"Completed",AND($J69&lt;&gt;"",$BF69&gt;0,$BM69&lt;&gt;"")),$B69&lt;=TODAY()),"OK","")),"")</f>
        <v/>
      </c>
    </row>
    <row r="70" ht="32" customHeight="1">
      <c r="A70" s="16" t="n"/>
      <c r="B70" s="41" t="n"/>
      <c r="C70" s="18" t="n"/>
      <c r="D70" s="16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  <c r="Z70" s="16" t="n"/>
      <c r="AA70" s="16" t="n"/>
      <c r="AB70" s="16" t="n"/>
      <c r="AC70" s="16" t="n"/>
      <c r="AD70" s="16" t="n"/>
      <c r="AE70" s="16" t="n"/>
      <c r="AF70" s="16" t="n"/>
      <c r="AG70" s="16" t="n"/>
      <c r="AH70" s="16" t="n"/>
      <c r="AI70" s="16" t="n"/>
      <c r="AJ70" s="16" t="n"/>
      <c r="AK70" s="16" t="n"/>
      <c r="AL70" s="16" t="n"/>
      <c r="AM70" s="16" t="n"/>
      <c r="AN70" s="16" t="n"/>
      <c r="AO70" s="16" t="n"/>
      <c r="AP70" s="16" t="n"/>
      <c r="AQ70" s="16" t="n"/>
      <c r="AR70" s="16" t="n"/>
      <c r="AS70" s="16" t="n"/>
      <c r="AT70" s="16" t="n"/>
      <c r="AU70" s="16" t="n"/>
      <c r="AV70" s="16" t="n"/>
      <c r="AW70" s="16" t="n"/>
      <c r="AX70" s="16" t="n"/>
      <c r="AY70" s="16" t="n"/>
      <c r="AZ70" s="16" t="n"/>
      <c r="BA70" s="16" t="n"/>
      <c r="BB70" s="16" t="n"/>
      <c r="BC70" s="16" t="n"/>
      <c r="BD70" s="16" t="n"/>
      <c r="BE70" s="16" t="n"/>
      <c r="BF70" s="19">
        <f>IFERROR(IF($A70="","",COUNTIF($N70:$AU70,"Pass")+COUNTIF($N70:$AU70,"Fail")+COUNTIF($AW70:$BE70,"Pass")+COUNTIF($AW70:$BE70,"Fail")+COUNTIF($AV70,"No")+COUNTIF($AV70,"Yes")),"")</f>
        <v/>
      </c>
      <c r="BG70" s="19">
        <f>IFERROR(IF($A70="","",COUNTIF($N70:$AU70,"Pass")+COUNTIF($AW70:$BE70,"Pass")+COUNTIF($AV70,"No")),"")</f>
        <v/>
      </c>
      <c r="BH70" s="19">
        <f>IFERROR(IF($A70="","",COUNTIF($N70:$AU70,"Fail")+COUNTIF($AW70:$BE70,"Fail")+COUNTIF($AV70,"Yes")),"")</f>
        <v/>
      </c>
      <c r="BI70" s="19">
        <f>IFERROR(IF($A70="","",COUNTIF($N70:$BE70,"Not Checked")),"")</f>
        <v/>
      </c>
      <c r="BJ70" s="42">
        <f>IFERROR(IF($A70="","",$BG70/$BF70),"")</f>
        <v/>
      </c>
      <c r="BK70" s="16" t="n"/>
      <c r="BL70" s="19">
        <f>IFERROR(IF($A70="","",IF($L70&lt;&gt;"Completed","",IF($BK70="Yes","Fail",IF($BJ70&lt;'Setup'!$B$12,"Fail",IF($BJ70&lt;'Setup'!$B$11,"Conditional Pass","Pass"))))),"")</f>
        <v/>
      </c>
      <c r="BM70" s="16" t="n"/>
      <c r="BN70" s="21" t="n"/>
      <c r="BO70" s="21" t="n"/>
      <c r="BP70" s="19">
        <f>IFERROR(IF($A70="","",COUNTIF('Action Items'!$B$2:$B$201,$A70)),"")</f>
        <v/>
      </c>
      <c r="BQ70" s="21" t="n"/>
      <c r="BR70" s="19">
        <f>IFERROR(IF($A70="","",IF(OR($BK70="Yes",$BL70="Fail",$BI70&gt;'Setup'!$B$13),"Yes","No")),"")</f>
        <v/>
      </c>
      <c r="BS70" s="16" t="n"/>
      <c r="BT70" s="16" t="n"/>
      <c r="BU70" s="41" t="n"/>
      <c r="BV70" s="22">
        <f>IFERROR(IF(COUNTA($A70:$BT70)=0,"",IF($A70="","Missing inspection ID, ","")&amp;IF(COUNTIF($A$2:$A$201,$A70)&gt;1,"Duplicate inspection ID, ","")&amp;IF(AND($L70="Completed",$J70=""),"Completed inspection has no inspector, ","")&amp;IF(AND($L70="Completed",$BF70=0),"No applicable checklist items, ","")&amp;IF(AND($L70="Completed",$BM70=""),"Release decision missing, ","")&amp;IF(AND($BM70="Release for Sale",$BL70="Fail"),"Failed room marked for release, ","")&amp;IF(AND($BM70="Release for Sale",$BK70="Yes"),"Critical defect marked for release, ","")&amp;IF($B70&gt;TODAY(),"Future inspection date, ","")&amp;IF(AND($A70&lt;&gt;"",COUNTIF($A$2:$A$201,$A70)=1,OR($L70&lt;&gt;"Completed",AND($J70&lt;&gt;"",$BF70&gt;0,$BM70&lt;&gt;"")),$B70&lt;=TODAY()),"OK","")),"")</f>
        <v/>
      </c>
    </row>
    <row r="71" ht="32" customHeight="1">
      <c r="A71" s="16" t="n"/>
      <c r="B71" s="41" t="n"/>
      <c r="C71" s="18" t="n"/>
      <c r="D71" s="16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6" t="n"/>
      <c r="N71" s="16" t="n"/>
      <c r="O71" s="16" t="n"/>
      <c r="P71" s="16" t="n"/>
      <c r="Q71" s="16" t="n"/>
      <c r="R71" s="16" t="n"/>
      <c r="S71" s="16" t="n"/>
      <c r="T71" s="16" t="n"/>
      <c r="U71" s="16" t="n"/>
      <c r="V71" s="16" t="n"/>
      <c r="W71" s="16" t="n"/>
      <c r="X71" s="16" t="n"/>
      <c r="Y71" s="16" t="n"/>
      <c r="Z71" s="16" t="n"/>
      <c r="AA71" s="16" t="n"/>
      <c r="AB71" s="16" t="n"/>
      <c r="AC71" s="16" t="n"/>
      <c r="AD71" s="16" t="n"/>
      <c r="AE71" s="16" t="n"/>
      <c r="AF71" s="16" t="n"/>
      <c r="AG71" s="16" t="n"/>
      <c r="AH71" s="16" t="n"/>
      <c r="AI71" s="16" t="n"/>
      <c r="AJ71" s="16" t="n"/>
      <c r="AK71" s="16" t="n"/>
      <c r="AL71" s="16" t="n"/>
      <c r="AM71" s="16" t="n"/>
      <c r="AN71" s="16" t="n"/>
      <c r="AO71" s="16" t="n"/>
      <c r="AP71" s="16" t="n"/>
      <c r="AQ71" s="16" t="n"/>
      <c r="AR71" s="16" t="n"/>
      <c r="AS71" s="16" t="n"/>
      <c r="AT71" s="16" t="n"/>
      <c r="AU71" s="16" t="n"/>
      <c r="AV71" s="16" t="n"/>
      <c r="AW71" s="16" t="n"/>
      <c r="AX71" s="16" t="n"/>
      <c r="AY71" s="16" t="n"/>
      <c r="AZ71" s="16" t="n"/>
      <c r="BA71" s="16" t="n"/>
      <c r="BB71" s="16" t="n"/>
      <c r="BC71" s="16" t="n"/>
      <c r="BD71" s="16" t="n"/>
      <c r="BE71" s="16" t="n"/>
      <c r="BF71" s="19">
        <f>IFERROR(IF($A71="","",COUNTIF($N71:$AU71,"Pass")+COUNTIF($N71:$AU71,"Fail")+COUNTIF($AW71:$BE71,"Pass")+COUNTIF($AW71:$BE71,"Fail")+COUNTIF($AV71,"No")+COUNTIF($AV71,"Yes")),"")</f>
        <v/>
      </c>
      <c r="BG71" s="19">
        <f>IFERROR(IF($A71="","",COUNTIF($N71:$AU71,"Pass")+COUNTIF($AW71:$BE71,"Pass")+COUNTIF($AV71,"No")),"")</f>
        <v/>
      </c>
      <c r="BH71" s="19">
        <f>IFERROR(IF($A71="","",COUNTIF($N71:$AU71,"Fail")+COUNTIF($AW71:$BE71,"Fail")+COUNTIF($AV71,"Yes")),"")</f>
        <v/>
      </c>
      <c r="BI71" s="19">
        <f>IFERROR(IF($A71="","",COUNTIF($N71:$BE71,"Not Checked")),"")</f>
        <v/>
      </c>
      <c r="BJ71" s="42">
        <f>IFERROR(IF($A71="","",$BG71/$BF71),"")</f>
        <v/>
      </c>
      <c r="BK71" s="16" t="n"/>
      <c r="BL71" s="19">
        <f>IFERROR(IF($A71="","",IF($L71&lt;&gt;"Completed","",IF($BK71="Yes","Fail",IF($BJ71&lt;'Setup'!$B$12,"Fail",IF($BJ71&lt;'Setup'!$B$11,"Conditional Pass","Pass"))))),"")</f>
        <v/>
      </c>
      <c r="BM71" s="16" t="n"/>
      <c r="BN71" s="21" t="n"/>
      <c r="BO71" s="21" t="n"/>
      <c r="BP71" s="19">
        <f>IFERROR(IF($A71="","",COUNTIF('Action Items'!$B$2:$B$201,$A71)),"")</f>
        <v/>
      </c>
      <c r="BQ71" s="21" t="n"/>
      <c r="BR71" s="19">
        <f>IFERROR(IF($A71="","",IF(OR($BK71="Yes",$BL71="Fail",$BI71&gt;'Setup'!$B$13),"Yes","No")),"")</f>
        <v/>
      </c>
      <c r="BS71" s="16" t="n"/>
      <c r="BT71" s="16" t="n"/>
      <c r="BU71" s="41" t="n"/>
      <c r="BV71" s="22">
        <f>IFERROR(IF(COUNTA($A71:$BT71)=0,"",IF($A71="","Missing inspection ID, ","")&amp;IF(COUNTIF($A$2:$A$201,$A71)&gt;1,"Duplicate inspection ID, ","")&amp;IF(AND($L71="Completed",$J71=""),"Completed inspection has no inspector, ","")&amp;IF(AND($L71="Completed",$BF71=0),"No applicable checklist items, ","")&amp;IF(AND($L71="Completed",$BM71=""),"Release decision missing, ","")&amp;IF(AND($BM71="Release for Sale",$BL71="Fail"),"Failed room marked for release, ","")&amp;IF(AND($BM71="Release for Sale",$BK71="Yes"),"Critical defect marked for release, ","")&amp;IF($B71&gt;TODAY(),"Future inspection date, ","")&amp;IF(AND($A71&lt;&gt;"",COUNTIF($A$2:$A$201,$A71)=1,OR($L71&lt;&gt;"Completed",AND($J71&lt;&gt;"",$BF71&gt;0,$BM71&lt;&gt;"")),$B71&lt;=TODAY()),"OK","")),"")</f>
        <v/>
      </c>
    </row>
    <row r="72" ht="32" customHeight="1">
      <c r="A72" s="16" t="n"/>
      <c r="B72" s="41" t="n"/>
      <c r="C72" s="18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6" t="n"/>
      <c r="N72" s="16" t="n"/>
      <c r="O72" s="16" t="n"/>
      <c r="P72" s="16" t="n"/>
      <c r="Q72" s="16" t="n"/>
      <c r="R72" s="16" t="n"/>
      <c r="S72" s="16" t="n"/>
      <c r="T72" s="16" t="n"/>
      <c r="U72" s="16" t="n"/>
      <c r="V72" s="16" t="n"/>
      <c r="W72" s="16" t="n"/>
      <c r="X72" s="16" t="n"/>
      <c r="Y72" s="16" t="n"/>
      <c r="Z72" s="16" t="n"/>
      <c r="AA72" s="16" t="n"/>
      <c r="AB72" s="16" t="n"/>
      <c r="AC72" s="16" t="n"/>
      <c r="AD72" s="16" t="n"/>
      <c r="AE72" s="16" t="n"/>
      <c r="AF72" s="16" t="n"/>
      <c r="AG72" s="16" t="n"/>
      <c r="AH72" s="16" t="n"/>
      <c r="AI72" s="16" t="n"/>
      <c r="AJ72" s="16" t="n"/>
      <c r="AK72" s="16" t="n"/>
      <c r="AL72" s="16" t="n"/>
      <c r="AM72" s="16" t="n"/>
      <c r="AN72" s="16" t="n"/>
      <c r="AO72" s="16" t="n"/>
      <c r="AP72" s="16" t="n"/>
      <c r="AQ72" s="16" t="n"/>
      <c r="AR72" s="16" t="n"/>
      <c r="AS72" s="16" t="n"/>
      <c r="AT72" s="16" t="n"/>
      <c r="AU72" s="16" t="n"/>
      <c r="AV72" s="16" t="n"/>
      <c r="AW72" s="16" t="n"/>
      <c r="AX72" s="16" t="n"/>
      <c r="AY72" s="16" t="n"/>
      <c r="AZ72" s="16" t="n"/>
      <c r="BA72" s="16" t="n"/>
      <c r="BB72" s="16" t="n"/>
      <c r="BC72" s="16" t="n"/>
      <c r="BD72" s="16" t="n"/>
      <c r="BE72" s="16" t="n"/>
      <c r="BF72" s="19">
        <f>IFERROR(IF($A72="","",COUNTIF($N72:$AU72,"Pass")+COUNTIF($N72:$AU72,"Fail")+COUNTIF($AW72:$BE72,"Pass")+COUNTIF($AW72:$BE72,"Fail")+COUNTIF($AV72,"No")+COUNTIF($AV72,"Yes")),"")</f>
        <v/>
      </c>
      <c r="BG72" s="19">
        <f>IFERROR(IF($A72="","",COUNTIF($N72:$AU72,"Pass")+COUNTIF($AW72:$BE72,"Pass")+COUNTIF($AV72,"No")),"")</f>
        <v/>
      </c>
      <c r="BH72" s="19">
        <f>IFERROR(IF($A72="","",COUNTIF($N72:$AU72,"Fail")+COUNTIF($AW72:$BE72,"Fail")+COUNTIF($AV72,"Yes")),"")</f>
        <v/>
      </c>
      <c r="BI72" s="19">
        <f>IFERROR(IF($A72="","",COUNTIF($N72:$BE72,"Not Checked")),"")</f>
        <v/>
      </c>
      <c r="BJ72" s="42">
        <f>IFERROR(IF($A72="","",$BG72/$BF72),"")</f>
        <v/>
      </c>
      <c r="BK72" s="16" t="n"/>
      <c r="BL72" s="19">
        <f>IFERROR(IF($A72="","",IF($L72&lt;&gt;"Completed","",IF($BK72="Yes","Fail",IF($BJ72&lt;'Setup'!$B$12,"Fail",IF($BJ72&lt;'Setup'!$B$11,"Conditional Pass","Pass"))))),"")</f>
        <v/>
      </c>
      <c r="BM72" s="16" t="n"/>
      <c r="BN72" s="21" t="n"/>
      <c r="BO72" s="21" t="n"/>
      <c r="BP72" s="19">
        <f>IFERROR(IF($A72="","",COUNTIF('Action Items'!$B$2:$B$201,$A72)),"")</f>
        <v/>
      </c>
      <c r="BQ72" s="21" t="n"/>
      <c r="BR72" s="19">
        <f>IFERROR(IF($A72="","",IF(OR($BK72="Yes",$BL72="Fail",$BI72&gt;'Setup'!$B$13),"Yes","No")),"")</f>
        <v/>
      </c>
      <c r="BS72" s="16" t="n"/>
      <c r="BT72" s="16" t="n"/>
      <c r="BU72" s="41" t="n"/>
      <c r="BV72" s="22">
        <f>IFERROR(IF(COUNTA($A72:$BT72)=0,"",IF($A72="","Missing inspection ID, ","")&amp;IF(COUNTIF($A$2:$A$201,$A72)&gt;1,"Duplicate inspection ID, ","")&amp;IF(AND($L72="Completed",$J72=""),"Completed inspection has no inspector, ","")&amp;IF(AND($L72="Completed",$BF72=0),"No applicable checklist items, ","")&amp;IF(AND($L72="Completed",$BM72=""),"Release decision missing, ","")&amp;IF(AND($BM72="Release for Sale",$BL72="Fail"),"Failed room marked for release, ","")&amp;IF(AND($BM72="Release for Sale",$BK72="Yes"),"Critical defect marked for release, ","")&amp;IF($B72&gt;TODAY(),"Future inspection date, ","")&amp;IF(AND($A72&lt;&gt;"",COUNTIF($A$2:$A$201,$A72)=1,OR($L72&lt;&gt;"Completed",AND($J72&lt;&gt;"",$BF72&gt;0,$BM72&lt;&gt;"")),$B72&lt;=TODAY()),"OK","")),"")</f>
        <v/>
      </c>
    </row>
    <row r="73" ht="32" customHeight="1">
      <c r="A73" s="16" t="n"/>
      <c r="B73" s="41" t="n"/>
      <c r="C73" s="18" t="n"/>
      <c r="D73" s="16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  <c r="Z73" s="16" t="n"/>
      <c r="AA73" s="16" t="n"/>
      <c r="AB73" s="16" t="n"/>
      <c r="AC73" s="16" t="n"/>
      <c r="AD73" s="16" t="n"/>
      <c r="AE73" s="16" t="n"/>
      <c r="AF73" s="16" t="n"/>
      <c r="AG73" s="16" t="n"/>
      <c r="AH73" s="16" t="n"/>
      <c r="AI73" s="16" t="n"/>
      <c r="AJ73" s="16" t="n"/>
      <c r="AK73" s="16" t="n"/>
      <c r="AL73" s="16" t="n"/>
      <c r="AM73" s="16" t="n"/>
      <c r="AN73" s="16" t="n"/>
      <c r="AO73" s="16" t="n"/>
      <c r="AP73" s="16" t="n"/>
      <c r="AQ73" s="16" t="n"/>
      <c r="AR73" s="16" t="n"/>
      <c r="AS73" s="16" t="n"/>
      <c r="AT73" s="16" t="n"/>
      <c r="AU73" s="16" t="n"/>
      <c r="AV73" s="16" t="n"/>
      <c r="AW73" s="16" t="n"/>
      <c r="AX73" s="16" t="n"/>
      <c r="AY73" s="16" t="n"/>
      <c r="AZ73" s="16" t="n"/>
      <c r="BA73" s="16" t="n"/>
      <c r="BB73" s="16" t="n"/>
      <c r="BC73" s="16" t="n"/>
      <c r="BD73" s="16" t="n"/>
      <c r="BE73" s="16" t="n"/>
      <c r="BF73" s="19">
        <f>IFERROR(IF($A73="","",COUNTIF($N73:$AU73,"Pass")+COUNTIF($N73:$AU73,"Fail")+COUNTIF($AW73:$BE73,"Pass")+COUNTIF($AW73:$BE73,"Fail")+COUNTIF($AV73,"No")+COUNTIF($AV73,"Yes")),"")</f>
        <v/>
      </c>
      <c r="BG73" s="19">
        <f>IFERROR(IF($A73="","",COUNTIF($N73:$AU73,"Pass")+COUNTIF($AW73:$BE73,"Pass")+COUNTIF($AV73,"No")),"")</f>
        <v/>
      </c>
      <c r="BH73" s="19">
        <f>IFERROR(IF($A73="","",COUNTIF($N73:$AU73,"Fail")+COUNTIF($AW73:$BE73,"Fail")+COUNTIF($AV73,"Yes")),"")</f>
        <v/>
      </c>
      <c r="BI73" s="19">
        <f>IFERROR(IF($A73="","",COUNTIF($N73:$BE73,"Not Checked")),"")</f>
        <v/>
      </c>
      <c r="BJ73" s="42">
        <f>IFERROR(IF($A73="","",$BG73/$BF73),"")</f>
        <v/>
      </c>
      <c r="BK73" s="16" t="n"/>
      <c r="BL73" s="19">
        <f>IFERROR(IF($A73="","",IF($L73&lt;&gt;"Completed","",IF($BK73="Yes","Fail",IF($BJ73&lt;'Setup'!$B$12,"Fail",IF($BJ73&lt;'Setup'!$B$11,"Conditional Pass","Pass"))))),"")</f>
        <v/>
      </c>
      <c r="BM73" s="16" t="n"/>
      <c r="BN73" s="21" t="n"/>
      <c r="BO73" s="21" t="n"/>
      <c r="BP73" s="19">
        <f>IFERROR(IF($A73="","",COUNTIF('Action Items'!$B$2:$B$201,$A73)),"")</f>
        <v/>
      </c>
      <c r="BQ73" s="21" t="n"/>
      <c r="BR73" s="19">
        <f>IFERROR(IF($A73="","",IF(OR($BK73="Yes",$BL73="Fail",$BI73&gt;'Setup'!$B$13),"Yes","No")),"")</f>
        <v/>
      </c>
      <c r="BS73" s="16" t="n"/>
      <c r="BT73" s="16" t="n"/>
      <c r="BU73" s="41" t="n"/>
      <c r="BV73" s="22">
        <f>IFERROR(IF(COUNTA($A73:$BT73)=0,"",IF($A73="","Missing inspection ID, ","")&amp;IF(COUNTIF($A$2:$A$201,$A73)&gt;1,"Duplicate inspection ID, ","")&amp;IF(AND($L73="Completed",$J73=""),"Completed inspection has no inspector, ","")&amp;IF(AND($L73="Completed",$BF73=0),"No applicable checklist items, ","")&amp;IF(AND($L73="Completed",$BM73=""),"Release decision missing, ","")&amp;IF(AND($BM73="Release for Sale",$BL73="Fail"),"Failed room marked for release, ","")&amp;IF(AND($BM73="Release for Sale",$BK73="Yes"),"Critical defect marked for release, ","")&amp;IF($B73&gt;TODAY(),"Future inspection date, ","")&amp;IF(AND($A73&lt;&gt;"",COUNTIF($A$2:$A$201,$A73)=1,OR($L73&lt;&gt;"Completed",AND($J73&lt;&gt;"",$BF73&gt;0,$BM73&lt;&gt;"")),$B73&lt;=TODAY()),"OK","")),"")</f>
        <v/>
      </c>
    </row>
    <row r="74" ht="32" customHeight="1">
      <c r="A74" s="16" t="n"/>
      <c r="B74" s="41" t="n"/>
      <c r="C74" s="18" t="n"/>
      <c r="D74" s="16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6" t="n"/>
      <c r="N74" s="16" t="n"/>
      <c r="O74" s="16" t="n"/>
      <c r="P74" s="16" t="n"/>
      <c r="Q74" s="16" t="n"/>
      <c r="R74" s="16" t="n"/>
      <c r="S74" s="16" t="n"/>
      <c r="T74" s="16" t="n"/>
      <c r="U74" s="16" t="n"/>
      <c r="V74" s="16" t="n"/>
      <c r="W74" s="16" t="n"/>
      <c r="X74" s="16" t="n"/>
      <c r="Y74" s="16" t="n"/>
      <c r="Z74" s="16" t="n"/>
      <c r="AA74" s="16" t="n"/>
      <c r="AB74" s="16" t="n"/>
      <c r="AC74" s="16" t="n"/>
      <c r="AD74" s="16" t="n"/>
      <c r="AE74" s="16" t="n"/>
      <c r="AF74" s="16" t="n"/>
      <c r="AG74" s="16" t="n"/>
      <c r="AH74" s="16" t="n"/>
      <c r="AI74" s="16" t="n"/>
      <c r="AJ74" s="16" t="n"/>
      <c r="AK74" s="16" t="n"/>
      <c r="AL74" s="16" t="n"/>
      <c r="AM74" s="16" t="n"/>
      <c r="AN74" s="16" t="n"/>
      <c r="AO74" s="16" t="n"/>
      <c r="AP74" s="16" t="n"/>
      <c r="AQ74" s="16" t="n"/>
      <c r="AR74" s="16" t="n"/>
      <c r="AS74" s="16" t="n"/>
      <c r="AT74" s="16" t="n"/>
      <c r="AU74" s="16" t="n"/>
      <c r="AV74" s="16" t="n"/>
      <c r="AW74" s="16" t="n"/>
      <c r="AX74" s="16" t="n"/>
      <c r="AY74" s="16" t="n"/>
      <c r="AZ74" s="16" t="n"/>
      <c r="BA74" s="16" t="n"/>
      <c r="BB74" s="16" t="n"/>
      <c r="BC74" s="16" t="n"/>
      <c r="BD74" s="16" t="n"/>
      <c r="BE74" s="16" t="n"/>
      <c r="BF74" s="19">
        <f>IFERROR(IF($A74="","",COUNTIF($N74:$AU74,"Pass")+COUNTIF($N74:$AU74,"Fail")+COUNTIF($AW74:$BE74,"Pass")+COUNTIF($AW74:$BE74,"Fail")+COUNTIF($AV74,"No")+COUNTIF($AV74,"Yes")),"")</f>
        <v/>
      </c>
      <c r="BG74" s="19">
        <f>IFERROR(IF($A74="","",COUNTIF($N74:$AU74,"Pass")+COUNTIF($AW74:$BE74,"Pass")+COUNTIF($AV74,"No")),"")</f>
        <v/>
      </c>
      <c r="BH74" s="19">
        <f>IFERROR(IF($A74="","",COUNTIF($N74:$AU74,"Fail")+COUNTIF($AW74:$BE74,"Fail")+COUNTIF($AV74,"Yes")),"")</f>
        <v/>
      </c>
      <c r="BI74" s="19">
        <f>IFERROR(IF($A74="","",COUNTIF($N74:$BE74,"Not Checked")),"")</f>
        <v/>
      </c>
      <c r="BJ74" s="42">
        <f>IFERROR(IF($A74="","",$BG74/$BF74),"")</f>
        <v/>
      </c>
      <c r="BK74" s="16" t="n"/>
      <c r="BL74" s="19">
        <f>IFERROR(IF($A74="","",IF($L74&lt;&gt;"Completed","",IF($BK74="Yes","Fail",IF($BJ74&lt;'Setup'!$B$12,"Fail",IF($BJ74&lt;'Setup'!$B$11,"Conditional Pass","Pass"))))),"")</f>
        <v/>
      </c>
      <c r="BM74" s="16" t="n"/>
      <c r="BN74" s="21" t="n"/>
      <c r="BO74" s="21" t="n"/>
      <c r="BP74" s="19">
        <f>IFERROR(IF($A74="","",COUNTIF('Action Items'!$B$2:$B$201,$A74)),"")</f>
        <v/>
      </c>
      <c r="BQ74" s="21" t="n"/>
      <c r="BR74" s="19">
        <f>IFERROR(IF($A74="","",IF(OR($BK74="Yes",$BL74="Fail",$BI74&gt;'Setup'!$B$13),"Yes","No")),"")</f>
        <v/>
      </c>
      <c r="BS74" s="16" t="n"/>
      <c r="BT74" s="16" t="n"/>
      <c r="BU74" s="41" t="n"/>
      <c r="BV74" s="22">
        <f>IFERROR(IF(COUNTA($A74:$BT74)=0,"",IF($A74="","Missing inspection ID, ","")&amp;IF(COUNTIF($A$2:$A$201,$A74)&gt;1,"Duplicate inspection ID, ","")&amp;IF(AND($L74="Completed",$J74=""),"Completed inspection has no inspector, ","")&amp;IF(AND($L74="Completed",$BF74=0),"No applicable checklist items, ","")&amp;IF(AND($L74="Completed",$BM74=""),"Release decision missing, ","")&amp;IF(AND($BM74="Release for Sale",$BL74="Fail"),"Failed room marked for release, ","")&amp;IF(AND($BM74="Release for Sale",$BK74="Yes"),"Critical defect marked for release, ","")&amp;IF($B74&gt;TODAY(),"Future inspection date, ","")&amp;IF(AND($A74&lt;&gt;"",COUNTIF($A$2:$A$201,$A74)=1,OR($L74&lt;&gt;"Completed",AND($J74&lt;&gt;"",$BF74&gt;0,$BM74&lt;&gt;"")),$B74&lt;=TODAY()),"OK","")),"")</f>
        <v/>
      </c>
    </row>
    <row r="75" ht="32" customHeight="1">
      <c r="A75" s="16" t="n"/>
      <c r="B75" s="41" t="n"/>
      <c r="C75" s="18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6" t="n"/>
      <c r="N75" s="16" t="n"/>
      <c r="O75" s="16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  <c r="Z75" s="16" t="n"/>
      <c r="AA75" s="16" t="n"/>
      <c r="AB75" s="16" t="n"/>
      <c r="AC75" s="16" t="n"/>
      <c r="AD75" s="16" t="n"/>
      <c r="AE75" s="16" t="n"/>
      <c r="AF75" s="16" t="n"/>
      <c r="AG75" s="16" t="n"/>
      <c r="AH75" s="16" t="n"/>
      <c r="AI75" s="16" t="n"/>
      <c r="AJ75" s="16" t="n"/>
      <c r="AK75" s="16" t="n"/>
      <c r="AL75" s="16" t="n"/>
      <c r="AM75" s="16" t="n"/>
      <c r="AN75" s="16" t="n"/>
      <c r="AO75" s="16" t="n"/>
      <c r="AP75" s="16" t="n"/>
      <c r="AQ75" s="16" t="n"/>
      <c r="AR75" s="16" t="n"/>
      <c r="AS75" s="16" t="n"/>
      <c r="AT75" s="16" t="n"/>
      <c r="AU75" s="16" t="n"/>
      <c r="AV75" s="16" t="n"/>
      <c r="AW75" s="16" t="n"/>
      <c r="AX75" s="16" t="n"/>
      <c r="AY75" s="16" t="n"/>
      <c r="AZ75" s="16" t="n"/>
      <c r="BA75" s="16" t="n"/>
      <c r="BB75" s="16" t="n"/>
      <c r="BC75" s="16" t="n"/>
      <c r="BD75" s="16" t="n"/>
      <c r="BE75" s="16" t="n"/>
      <c r="BF75" s="19">
        <f>IFERROR(IF($A75="","",COUNTIF($N75:$AU75,"Pass")+COUNTIF($N75:$AU75,"Fail")+COUNTIF($AW75:$BE75,"Pass")+COUNTIF($AW75:$BE75,"Fail")+COUNTIF($AV75,"No")+COUNTIF($AV75,"Yes")),"")</f>
        <v/>
      </c>
      <c r="BG75" s="19">
        <f>IFERROR(IF($A75="","",COUNTIF($N75:$AU75,"Pass")+COUNTIF($AW75:$BE75,"Pass")+COUNTIF($AV75,"No")),"")</f>
        <v/>
      </c>
      <c r="BH75" s="19">
        <f>IFERROR(IF($A75="","",COUNTIF($N75:$AU75,"Fail")+COUNTIF($AW75:$BE75,"Fail")+COUNTIF($AV75,"Yes")),"")</f>
        <v/>
      </c>
      <c r="BI75" s="19">
        <f>IFERROR(IF($A75="","",COUNTIF($N75:$BE75,"Not Checked")),"")</f>
        <v/>
      </c>
      <c r="BJ75" s="42">
        <f>IFERROR(IF($A75="","",$BG75/$BF75),"")</f>
        <v/>
      </c>
      <c r="BK75" s="16" t="n"/>
      <c r="BL75" s="19">
        <f>IFERROR(IF($A75="","",IF($L75&lt;&gt;"Completed","",IF($BK75="Yes","Fail",IF($BJ75&lt;'Setup'!$B$12,"Fail",IF($BJ75&lt;'Setup'!$B$11,"Conditional Pass","Pass"))))),"")</f>
        <v/>
      </c>
      <c r="BM75" s="16" t="n"/>
      <c r="BN75" s="21" t="n"/>
      <c r="BO75" s="21" t="n"/>
      <c r="BP75" s="19">
        <f>IFERROR(IF($A75="","",COUNTIF('Action Items'!$B$2:$B$201,$A75)),"")</f>
        <v/>
      </c>
      <c r="BQ75" s="21" t="n"/>
      <c r="BR75" s="19">
        <f>IFERROR(IF($A75="","",IF(OR($BK75="Yes",$BL75="Fail",$BI75&gt;'Setup'!$B$13),"Yes","No")),"")</f>
        <v/>
      </c>
      <c r="BS75" s="16" t="n"/>
      <c r="BT75" s="16" t="n"/>
      <c r="BU75" s="41" t="n"/>
      <c r="BV75" s="22">
        <f>IFERROR(IF(COUNTA($A75:$BT75)=0,"",IF($A75="","Missing inspection ID, ","")&amp;IF(COUNTIF($A$2:$A$201,$A75)&gt;1,"Duplicate inspection ID, ","")&amp;IF(AND($L75="Completed",$J75=""),"Completed inspection has no inspector, ","")&amp;IF(AND($L75="Completed",$BF75=0),"No applicable checklist items, ","")&amp;IF(AND($L75="Completed",$BM75=""),"Release decision missing, ","")&amp;IF(AND($BM75="Release for Sale",$BL75="Fail"),"Failed room marked for release, ","")&amp;IF(AND($BM75="Release for Sale",$BK75="Yes"),"Critical defect marked for release, ","")&amp;IF($B75&gt;TODAY(),"Future inspection date, ","")&amp;IF(AND($A75&lt;&gt;"",COUNTIF($A$2:$A$201,$A75)=1,OR($L75&lt;&gt;"Completed",AND($J75&lt;&gt;"",$BF75&gt;0,$BM75&lt;&gt;"")),$B75&lt;=TODAY()),"OK","")),"")</f>
        <v/>
      </c>
    </row>
    <row r="76" ht="32" customHeight="1">
      <c r="A76" s="16" t="n"/>
      <c r="B76" s="41" t="n"/>
      <c r="C76" s="18" t="n"/>
      <c r="D76" s="16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6" t="n"/>
      <c r="N76" s="16" t="n"/>
      <c r="O76" s="16" t="n"/>
      <c r="P76" s="16" t="n"/>
      <c r="Q76" s="16" t="n"/>
      <c r="R76" s="16" t="n"/>
      <c r="S76" s="16" t="n"/>
      <c r="T76" s="16" t="n"/>
      <c r="U76" s="16" t="n"/>
      <c r="V76" s="16" t="n"/>
      <c r="W76" s="16" t="n"/>
      <c r="X76" s="16" t="n"/>
      <c r="Y76" s="16" t="n"/>
      <c r="Z76" s="16" t="n"/>
      <c r="AA76" s="16" t="n"/>
      <c r="AB76" s="16" t="n"/>
      <c r="AC76" s="16" t="n"/>
      <c r="AD76" s="16" t="n"/>
      <c r="AE76" s="16" t="n"/>
      <c r="AF76" s="16" t="n"/>
      <c r="AG76" s="16" t="n"/>
      <c r="AH76" s="16" t="n"/>
      <c r="AI76" s="16" t="n"/>
      <c r="AJ76" s="16" t="n"/>
      <c r="AK76" s="16" t="n"/>
      <c r="AL76" s="16" t="n"/>
      <c r="AM76" s="16" t="n"/>
      <c r="AN76" s="16" t="n"/>
      <c r="AO76" s="16" t="n"/>
      <c r="AP76" s="16" t="n"/>
      <c r="AQ76" s="16" t="n"/>
      <c r="AR76" s="16" t="n"/>
      <c r="AS76" s="16" t="n"/>
      <c r="AT76" s="16" t="n"/>
      <c r="AU76" s="16" t="n"/>
      <c r="AV76" s="16" t="n"/>
      <c r="AW76" s="16" t="n"/>
      <c r="AX76" s="16" t="n"/>
      <c r="AY76" s="16" t="n"/>
      <c r="AZ76" s="16" t="n"/>
      <c r="BA76" s="16" t="n"/>
      <c r="BB76" s="16" t="n"/>
      <c r="BC76" s="16" t="n"/>
      <c r="BD76" s="16" t="n"/>
      <c r="BE76" s="16" t="n"/>
      <c r="BF76" s="19">
        <f>IFERROR(IF($A76="","",COUNTIF($N76:$AU76,"Pass")+COUNTIF($N76:$AU76,"Fail")+COUNTIF($AW76:$BE76,"Pass")+COUNTIF($AW76:$BE76,"Fail")+COUNTIF($AV76,"No")+COUNTIF($AV76,"Yes")),"")</f>
        <v/>
      </c>
      <c r="BG76" s="19">
        <f>IFERROR(IF($A76="","",COUNTIF($N76:$AU76,"Pass")+COUNTIF($AW76:$BE76,"Pass")+COUNTIF($AV76,"No")),"")</f>
        <v/>
      </c>
      <c r="BH76" s="19">
        <f>IFERROR(IF($A76="","",COUNTIF($N76:$AU76,"Fail")+COUNTIF($AW76:$BE76,"Fail")+COUNTIF($AV76,"Yes")),"")</f>
        <v/>
      </c>
      <c r="BI76" s="19">
        <f>IFERROR(IF($A76="","",COUNTIF($N76:$BE76,"Not Checked")),"")</f>
        <v/>
      </c>
      <c r="BJ76" s="42">
        <f>IFERROR(IF($A76="","",$BG76/$BF76),"")</f>
        <v/>
      </c>
      <c r="BK76" s="16" t="n"/>
      <c r="BL76" s="19">
        <f>IFERROR(IF($A76="","",IF($L76&lt;&gt;"Completed","",IF($BK76="Yes","Fail",IF($BJ76&lt;'Setup'!$B$12,"Fail",IF($BJ76&lt;'Setup'!$B$11,"Conditional Pass","Pass"))))),"")</f>
        <v/>
      </c>
      <c r="BM76" s="16" t="n"/>
      <c r="BN76" s="21" t="n"/>
      <c r="BO76" s="21" t="n"/>
      <c r="BP76" s="19">
        <f>IFERROR(IF($A76="","",COUNTIF('Action Items'!$B$2:$B$201,$A76)),"")</f>
        <v/>
      </c>
      <c r="BQ76" s="21" t="n"/>
      <c r="BR76" s="19">
        <f>IFERROR(IF($A76="","",IF(OR($BK76="Yes",$BL76="Fail",$BI76&gt;'Setup'!$B$13),"Yes","No")),"")</f>
        <v/>
      </c>
      <c r="BS76" s="16" t="n"/>
      <c r="BT76" s="16" t="n"/>
      <c r="BU76" s="41" t="n"/>
      <c r="BV76" s="22">
        <f>IFERROR(IF(COUNTA($A76:$BT76)=0,"",IF($A76="","Missing inspection ID, ","")&amp;IF(COUNTIF($A$2:$A$201,$A76)&gt;1,"Duplicate inspection ID, ","")&amp;IF(AND($L76="Completed",$J76=""),"Completed inspection has no inspector, ","")&amp;IF(AND($L76="Completed",$BF76=0),"No applicable checklist items, ","")&amp;IF(AND($L76="Completed",$BM76=""),"Release decision missing, ","")&amp;IF(AND($BM76="Release for Sale",$BL76="Fail"),"Failed room marked for release, ","")&amp;IF(AND($BM76="Release for Sale",$BK76="Yes"),"Critical defect marked for release, ","")&amp;IF($B76&gt;TODAY(),"Future inspection date, ","")&amp;IF(AND($A76&lt;&gt;"",COUNTIF($A$2:$A$201,$A76)=1,OR($L76&lt;&gt;"Completed",AND($J76&lt;&gt;"",$BF76&gt;0,$BM76&lt;&gt;"")),$B76&lt;=TODAY()),"OK","")),"")</f>
        <v/>
      </c>
    </row>
    <row r="77" ht="32" customHeight="1">
      <c r="A77" s="16" t="n"/>
      <c r="B77" s="41" t="n"/>
      <c r="C77" s="18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  <c r="Z77" s="16" t="n"/>
      <c r="AA77" s="16" t="n"/>
      <c r="AB77" s="16" t="n"/>
      <c r="AC77" s="16" t="n"/>
      <c r="AD77" s="16" t="n"/>
      <c r="AE77" s="16" t="n"/>
      <c r="AF77" s="16" t="n"/>
      <c r="AG77" s="16" t="n"/>
      <c r="AH77" s="16" t="n"/>
      <c r="AI77" s="16" t="n"/>
      <c r="AJ77" s="16" t="n"/>
      <c r="AK77" s="16" t="n"/>
      <c r="AL77" s="16" t="n"/>
      <c r="AM77" s="16" t="n"/>
      <c r="AN77" s="16" t="n"/>
      <c r="AO77" s="16" t="n"/>
      <c r="AP77" s="16" t="n"/>
      <c r="AQ77" s="16" t="n"/>
      <c r="AR77" s="16" t="n"/>
      <c r="AS77" s="16" t="n"/>
      <c r="AT77" s="16" t="n"/>
      <c r="AU77" s="16" t="n"/>
      <c r="AV77" s="16" t="n"/>
      <c r="AW77" s="16" t="n"/>
      <c r="AX77" s="16" t="n"/>
      <c r="AY77" s="16" t="n"/>
      <c r="AZ77" s="16" t="n"/>
      <c r="BA77" s="16" t="n"/>
      <c r="BB77" s="16" t="n"/>
      <c r="BC77" s="16" t="n"/>
      <c r="BD77" s="16" t="n"/>
      <c r="BE77" s="16" t="n"/>
      <c r="BF77" s="19">
        <f>IFERROR(IF($A77="","",COUNTIF($N77:$AU77,"Pass")+COUNTIF($N77:$AU77,"Fail")+COUNTIF($AW77:$BE77,"Pass")+COUNTIF($AW77:$BE77,"Fail")+COUNTIF($AV77,"No")+COUNTIF($AV77,"Yes")),"")</f>
        <v/>
      </c>
      <c r="BG77" s="19">
        <f>IFERROR(IF($A77="","",COUNTIF($N77:$AU77,"Pass")+COUNTIF($AW77:$BE77,"Pass")+COUNTIF($AV77,"No")),"")</f>
        <v/>
      </c>
      <c r="BH77" s="19">
        <f>IFERROR(IF($A77="","",COUNTIF($N77:$AU77,"Fail")+COUNTIF($AW77:$BE77,"Fail")+COUNTIF($AV77,"Yes")),"")</f>
        <v/>
      </c>
      <c r="BI77" s="19">
        <f>IFERROR(IF($A77="","",COUNTIF($N77:$BE77,"Not Checked")),"")</f>
        <v/>
      </c>
      <c r="BJ77" s="42">
        <f>IFERROR(IF($A77="","",$BG77/$BF77),"")</f>
        <v/>
      </c>
      <c r="BK77" s="16" t="n"/>
      <c r="BL77" s="19">
        <f>IFERROR(IF($A77="","",IF($L77&lt;&gt;"Completed","",IF($BK77="Yes","Fail",IF($BJ77&lt;'Setup'!$B$12,"Fail",IF($BJ77&lt;'Setup'!$B$11,"Conditional Pass","Pass"))))),"")</f>
        <v/>
      </c>
      <c r="BM77" s="16" t="n"/>
      <c r="BN77" s="21" t="n"/>
      <c r="BO77" s="21" t="n"/>
      <c r="BP77" s="19">
        <f>IFERROR(IF($A77="","",COUNTIF('Action Items'!$B$2:$B$201,$A77)),"")</f>
        <v/>
      </c>
      <c r="BQ77" s="21" t="n"/>
      <c r="BR77" s="19">
        <f>IFERROR(IF($A77="","",IF(OR($BK77="Yes",$BL77="Fail",$BI77&gt;'Setup'!$B$13),"Yes","No")),"")</f>
        <v/>
      </c>
      <c r="BS77" s="16" t="n"/>
      <c r="BT77" s="16" t="n"/>
      <c r="BU77" s="41" t="n"/>
      <c r="BV77" s="22">
        <f>IFERROR(IF(COUNTA($A77:$BT77)=0,"",IF($A77="","Missing inspection ID, ","")&amp;IF(COUNTIF($A$2:$A$201,$A77)&gt;1,"Duplicate inspection ID, ","")&amp;IF(AND($L77="Completed",$J77=""),"Completed inspection has no inspector, ","")&amp;IF(AND($L77="Completed",$BF77=0),"No applicable checklist items, ","")&amp;IF(AND($L77="Completed",$BM77=""),"Release decision missing, ","")&amp;IF(AND($BM77="Release for Sale",$BL77="Fail"),"Failed room marked for release, ","")&amp;IF(AND($BM77="Release for Sale",$BK77="Yes"),"Critical defect marked for release, ","")&amp;IF($B77&gt;TODAY(),"Future inspection date, ","")&amp;IF(AND($A77&lt;&gt;"",COUNTIF($A$2:$A$201,$A77)=1,OR($L77&lt;&gt;"Completed",AND($J77&lt;&gt;"",$BF77&gt;0,$BM77&lt;&gt;"")),$B77&lt;=TODAY()),"OK","")),"")</f>
        <v/>
      </c>
    </row>
    <row r="78" ht="32" customHeight="1">
      <c r="A78" s="16" t="n"/>
      <c r="B78" s="41" t="n"/>
      <c r="C78" s="18" t="n"/>
      <c r="D78" s="16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6" t="n"/>
      <c r="N78" s="16" t="n"/>
      <c r="O78" s="16" t="n"/>
      <c r="P78" s="16" t="n"/>
      <c r="Q78" s="16" t="n"/>
      <c r="R78" s="16" t="n"/>
      <c r="S78" s="16" t="n"/>
      <c r="T78" s="16" t="n"/>
      <c r="U78" s="16" t="n"/>
      <c r="V78" s="16" t="n"/>
      <c r="W78" s="16" t="n"/>
      <c r="X78" s="16" t="n"/>
      <c r="Y78" s="16" t="n"/>
      <c r="Z78" s="16" t="n"/>
      <c r="AA78" s="16" t="n"/>
      <c r="AB78" s="16" t="n"/>
      <c r="AC78" s="16" t="n"/>
      <c r="AD78" s="16" t="n"/>
      <c r="AE78" s="16" t="n"/>
      <c r="AF78" s="16" t="n"/>
      <c r="AG78" s="16" t="n"/>
      <c r="AH78" s="16" t="n"/>
      <c r="AI78" s="16" t="n"/>
      <c r="AJ78" s="16" t="n"/>
      <c r="AK78" s="16" t="n"/>
      <c r="AL78" s="16" t="n"/>
      <c r="AM78" s="16" t="n"/>
      <c r="AN78" s="16" t="n"/>
      <c r="AO78" s="16" t="n"/>
      <c r="AP78" s="16" t="n"/>
      <c r="AQ78" s="16" t="n"/>
      <c r="AR78" s="16" t="n"/>
      <c r="AS78" s="16" t="n"/>
      <c r="AT78" s="16" t="n"/>
      <c r="AU78" s="16" t="n"/>
      <c r="AV78" s="16" t="n"/>
      <c r="AW78" s="16" t="n"/>
      <c r="AX78" s="16" t="n"/>
      <c r="AY78" s="16" t="n"/>
      <c r="AZ78" s="16" t="n"/>
      <c r="BA78" s="16" t="n"/>
      <c r="BB78" s="16" t="n"/>
      <c r="BC78" s="16" t="n"/>
      <c r="BD78" s="16" t="n"/>
      <c r="BE78" s="16" t="n"/>
      <c r="BF78" s="19">
        <f>IFERROR(IF($A78="","",COUNTIF($N78:$AU78,"Pass")+COUNTIF($N78:$AU78,"Fail")+COUNTIF($AW78:$BE78,"Pass")+COUNTIF($AW78:$BE78,"Fail")+COUNTIF($AV78,"No")+COUNTIF($AV78,"Yes")),"")</f>
        <v/>
      </c>
      <c r="BG78" s="19">
        <f>IFERROR(IF($A78="","",COUNTIF($N78:$AU78,"Pass")+COUNTIF($AW78:$BE78,"Pass")+COUNTIF($AV78,"No")),"")</f>
        <v/>
      </c>
      <c r="BH78" s="19">
        <f>IFERROR(IF($A78="","",COUNTIF($N78:$AU78,"Fail")+COUNTIF($AW78:$BE78,"Fail")+COUNTIF($AV78,"Yes")),"")</f>
        <v/>
      </c>
      <c r="BI78" s="19">
        <f>IFERROR(IF($A78="","",COUNTIF($N78:$BE78,"Not Checked")),"")</f>
        <v/>
      </c>
      <c r="BJ78" s="42">
        <f>IFERROR(IF($A78="","",$BG78/$BF78),"")</f>
        <v/>
      </c>
      <c r="BK78" s="16" t="n"/>
      <c r="BL78" s="19">
        <f>IFERROR(IF($A78="","",IF($L78&lt;&gt;"Completed","",IF($BK78="Yes","Fail",IF($BJ78&lt;'Setup'!$B$12,"Fail",IF($BJ78&lt;'Setup'!$B$11,"Conditional Pass","Pass"))))),"")</f>
        <v/>
      </c>
      <c r="BM78" s="16" t="n"/>
      <c r="BN78" s="21" t="n"/>
      <c r="BO78" s="21" t="n"/>
      <c r="BP78" s="19">
        <f>IFERROR(IF($A78="","",COUNTIF('Action Items'!$B$2:$B$201,$A78)),"")</f>
        <v/>
      </c>
      <c r="BQ78" s="21" t="n"/>
      <c r="BR78" s="19">
        <f>IFERROR(IF($A78="","",IF(OR($BK78="Yes",$BL78="Fail",$BI78&gt;'Setup'!$B$13),"Yes","No")),"")</f>
        <v/>
      </c>
      <c r="BS78" s="16" t="n"/>
      <c r="BT78" s="16" t="n"/>
      <c r="BU78" s="41" t="n"/>
      <c r="BV78" s="22">
        <f>IFERROR(IF(COUNTA($A78:$BT78)=0,"",IF($A78="","Missing inspection ID, ","")&amp;IF(COUNTIF($A$2:$A$201,$A78)&gt;1,"Duplicate inspection ID, ","")&amp;IF(AND($L78="Completed",$J78=""),"Completed inspection has no inspector, ","")&amp;IF(AND($L78="Completed",$BF78=0),"No applicable checklist items, ","")&amp;IF(AND($L78="Completed",$BM78=""),"Release decision missing, ","")&amp;IF(AND($BM78="Release for Sale",$BL78="Fail"),"Failed room marked for release, ","")&amp;IF(AND($BM78="Release for Sale",$BK78="Yes"),"Critical defect marked for release, ","")&amp;IF($B78&gt;TODAY(),"Future inspection date, ","")&amp;IF(AND($A78&lt;&gt;"",COUNTIF($A$2:$A$201,$A78)=1,OR($L78&lt;&gt;"Completed",AND($J78&lt;&gt;"",$BF78&gt;0,$BM78&lt;&gt;"")),$B78&lt;=TODAY()),"OK","")),"")</f>
        <v/>
      </c>
    </row>
    <row r="79" ht="32" customHeight="1">
      <c r="A79" s="16" t="n"/>
      <c r="B79" s="41" t="n"/>
      <c r="C79" s="18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  <c r="Z79" s="16" t="n"/>
      <c r="AA79" s="16" t="n"/>
      <c r="AB79" s="16" t="n"/>
      <c r="AC79" s="16" t="n"/>
      <c r="AD79" s="16" t="n"/>
      <c r="AE79" s="16" t="n"/>
      <c r="AF79" s="16" t="n"/>
      <c r="AG79" s="16" t="n"/>
      <c r="AH79" s="16" t="n"/>
      <c r="AI79" s="16" t="n"/>
      <c r="AJ79" s="16" t="n"/>
      <c r="AK79" s="16" t="n"/>
      <c r="AL79" s="16" t="n"/>
      <c r="AM79" s="16" t="n"/>
      <c r="AN79" s="16" t="n"/>
      <c r="AO79" s="16" t="n"/>
      <c r="AP79" s="16" t="n"/>
      <c r="AQ79" s="16" t="n"/>
      <c r="AR79" s="16" t="n"/>
      <c r="AS79" s="16" t="n"/>
      <c r="AT79" s="16" t="n"/>
      <c r="AU79" s="16" t="n"/>
      <c r="AV79" s="16" t="n"/>
      <c r="AW79" s="16" t="n"/>
      <c r="AX79" s="16" t="n"/>
      <c r="AY79" s="16" t="n"/>
      <c r="AZ79" s="16" t="n"/>
      <c r="BA79" s="16" t="n"/>
      <c r="BB79" s="16" t="n"/>
      <c r="BC79" s="16" t="n"/>
      <c r="BD79" s="16" t="n"/>
      <c r="BE79" s="16" t="n"/>
      <c r="BF79" s="19">
        <f>IFERROR(IF($A79="","",COUNTIF($N79:$AU79,"Pass")+COUNTIF($N79:$AU79,"Fail")+COUNTIF($AW79:$BE79,"Pass")+COUNTIF($AW79:$BE79,"Fail")+COUNTIF($AV79,"No")+COUNTIF($AV79,"Yes")),"")</f>
        <v/>
      </c>
      <c r="BG79" s="19">
        <f>IFERROR(IF($A79="","",COUNTIF($N79:$AU79,"Pass")+COUNTIF($AW79:$BE79,"Pass")+COUNTIF($AV79,"No")),"")</f>
        <v/>
      </c>
      <c r="BH79" s="19">
        <f>IFERROR(IF($A79="","",COUNTIF($N79:$AU79,"Fail")+COUNTIF($AW79:$BE79,"Fail")+COUNTIF($AV79,"Yes")),"")</f>
        <v/>
      </c>
      <c r="BI79" s="19">
        <f>IFERROR(IF($A79="","",COUNTIF($N79:$BE79,"Not Checked")),"")</f>
        <v/>
      </c>
      <c r="BJ79" s="42">
        <f>IFERROR(IF($A79="","",$BG79/$BF79),"")</f>
        <v/>
      </c>
      <c r="BK79" s="16" t="n"/>
      <c r="BL79" s="19">
        <f>IFERROR(IF($A79="","",IF($L79&lt;&gt;"Completed","",IF($BK79="Yes","Fail",IF($BJ79&lt;'Setup'!$B$12,"Fail",IF($BJ79&lt;'Setup'!$B$11,"Conditional Pass","Pass"))))),"")</f>
        <v/>
      </c>
      <c r="BM79" s="16" t="n"/>
      <c r="BN79" s="21" t="n"/>
      <c r="BO79" s="21" t="n"/>
      <c r="BP79" s="19">
        <f>IFERROR(IF($A79="","",COUNTIF('Action Items'!$B$2:$B$201,$A79)),"")</f>
        <v/>
      </c>
      <c r="BQ79" s="21" t="n"/>
      <c r="BR79" s="19">
        <f>IFERROR(IF($A79="","",IF(OR($BK79="Yes",$BL79="Fail",$BI79&gt;'Setup'!$B$13),"Yes","No")),"")</f>
        <v/>
      </c>
      <c r="BS79" s="16" t="n"/>
      <c r="BT79" s="16" t="n"/>
      <c r="BU79" s="41" t="n"/>
      <c r="BV79" s="22">
        <f>IFERROR(IF(COUNTA($A79:$BT79)=0,"",IF($A79="","Missing inspection ID, ","")&amp;IF(COUNTIF($A$2:$A$201,$A79)&gt;1,"Duplicate inspection ID, ","")&amp;IF(AND($L79="Completed",$J79=""),"Completed inspection has no inspector, ","")&amp;IF(AND($L79="Completed",$BF79=0),"No applicable checklist items, ","")&amp;IF(AND($L79="Completed",$BM79=""),"Release decision missing, ","")&amp;IF(AND($BM79="Release for Sale",$BL79="Fail"),"Failed room marked for release, ","")&amp;IF(AND($BM79="Release for Sale",$BK79="Yes"),"Critical defect marked for release, ","")&amp;IF($B79&gt;TODAY(),"Future inspection date, ","")&amp;IF(AND($A79&lt;&gt;"",COUNTIF($A$2:$A$201,$A79)=1,OR($L79&lt;&gt;"Completed",AND($J79&lt;&gt;"",$BF79&gt;0,$BM79&lt;&gt;"")),$B79&lt;=TODAY()),"OK","")),"")</f>
        <v/>
      </c>
    </row>
    <row r="80" ht="32" customHeight="1">
      <c r="A80" s="16" t="n"/>
      <c r="B80" s="41" t="n"/>
      <c r="C80" s="18" t="n"/>
      <c r="D80" s="16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6" t="n"/>
      <c r="N80" s="16" t="n"/>
      <c r="O80" s="16" t="n"/>
      <c r="P80" s="16" t="n"/>
      <c r="Q80" s="16" t="n"/>
      <c r="R80" s="16" t="n"/>
      <c r="S80" s="16" t="n"/>
      <c r="T80" s="16" t="n"/>
      <c r="U80" s="16" t="n"/>
      <c r="V80" s="16" t="n"/>
      <c r="W80" s="16" t="n"/>
      <c r="X80" s="16" t="n"/>
      <c r="Y80" s="16" t="n"/>
      <c r="Z80" s="16" t="n"/>
      <c r="AA80" s="16" t="n"/>
      <c r="AB80" s="16" t="n"/>
      <c r="AC80" s="16" t="n"/>
      <c r="AD80" s="16" t="n"/>
      <c r="AE80" s="16" t="n"/>
      <c r="AF80" s="16" t="n"/>
      <c r="AG80" s="16" t="n"/>
      <c r="AH80" s="16" t="n"/>
      <c r="AI80" s="16" t="n"/>
      <c r="AJ80" s="16" t="n"/>
      <c r="AK80" s="16" t="n"/>
      <c r="AL80" s="16" t="n"/>
      <c r="AM80" s="16" t="n"/>
      <c r="AN80" s="16" t="n"/>
      <c r="AO80" s="16" t="n"/>
      <c r="AP80" s="16" t="n"/>
      <c r="AQ80" s="16" t="n"/>
      <c r="AR80" s="16" t="n"/>
      <c r="AS80" s="16" t="n"/>
      <c r="AT80" s="16" t="n"/>
      <c r="AU80" s="16" t="n"/>
      <c r="AV80" s="16" t="n"/>
      <c r="AW80" s="16" t="n"/>
      <c r="AX80" s="16" t="n"/>
      <c r="AY80" s="16" t="n"/>
      <c r="AZ80" s="16" t="n"/>
      <c r="BA80" s="16" t="n"/>
      <c r="BB80" s="16" t="n"/>
      <c r="BC80" s="16" t="n"/>
      <c r="BD80" s="16" t="n"/>
      <c r="BE80" s="16" t="n"/>
      <c r="BF80" s="19">
        <f>IFERROR(IF($A80="","",COUNTIF($N80:$AU80,"Pass")+COUNTIF($N80:$AU80,"Fail")+COUNTIF($AW80:$BE80,"Pass")+COUNTIF($AW80:$BE80,"Fail")+COUNTIF($AV80,"No")+COUNTIF($AV80,"Yes")),"")</f>
        <v/>
      </c>
      <c r="BG80" s="19">
        <f>IFERROR(IF($A80="","",COUNTIF($N80:$AU80,"Pass")+COUNTIF($AW80:$BE80,"Pass")+COUNTIF($AV80,"No")),"")</f>
        <v/>
      </c>
      <c r="BH80" s="19">
        <f>IFERROR(IF($A80="","",COUNTIF($N80:$AU80,"Fail")+COUNTIF($AW80:$BE80,"Fail")+COUNTIF($AV80,"Yes")),"")</f>
        <v/>
      </c>
      <c r="BI80" s="19">
        <f>IFERROR(IF($A80="","",COUNTIF($N80:$BE80,"Not Checked")),"")</f>
        <v/>
      </c>
      <c r="BJ80" s="42">
        <f>IFERROR(IF($A80="","",$BG80/$BF80),"")</f>
        <v/>
      </c>
      <c r="BK80" s="16" t="n"/>
      <c r="BL80" s="19">
        <f>IFERROR(IF($A80="","",IF($L80&lt;&gt;"Completed","",IF($BK80="Yes","Fail",IF($BJ80&lt;'Setup'!$B$12,"Fail",IF($BJ80&lt;'Setup'!$B$11,"Conditional Pass","Pass"))))),"")</f>
        <v/>
      </c>
      <c r="BM80" s="16" t="n"/>
      <c r="BN80" s="21" t="n"/>
      <c r="BO80" s="21" t="n"/>
      <c r="BP80" s="19">
        <f>IFERROR(IF($A80="","",COUNTIF('Action Items'!$B$2:$B$201,$A80)),"")</f>
        <v/>
      </c>
      <c r="BQ80" s="21" t="n"/>
      <c r="BR80" s="19">
        <f>IFERROR(IF($A80="","",IF(OR($BK80="Yes",$BL80="Fail",$BI80&gt;'Setup'!$B$13),"Yes","No")),"")</f>
        <v/>
      </c>
      <c r="BS80" s="16" t="n"/>
      <c r="BT80" s="16" t="n"/>
      <c r="BU80" s="41" t="n"/>
      <c r="BV80" s="22">
        <f>IFERROR(IF(COUNTA($A80:$BT80)=0,"",IF($A80="","Missing inspection ID, ","")&amp;IF(COUNTIF($A$2:$A$201,$A80)&gt;1,"Duplicate inspection ID, ","")&amp;IF(AND($L80="Completed",$J80=""),"Completed inspection has no inspector, ","")&amp;IF(AND($L80="Completed",$BF80=0),"No applicable checklist items, ","")&amp;IF(AND($L80="Completed",$BM80=""),"Release decision missing, ","")&amp;IF(AND($BM80="Release for Sale",$BL80="Fail"),"Failed room marked for release, ","")&amp;IF(AND($BM80="Release for Sale",$BK80="Yes"),"Critical defect marked for release, ","")&amp;IF($B80&gt;TODAY(),"Future inspection date, ","")&amp;IF(AND($A80&lt;&gt;"",COUNTIF($A$2:$A$201,$A80)=1,OR($L80&lt;&gt;"Completed",AND($J80&lt;&gt;"",$BF80&gt;0,$BM80&lt;&gt;"")),$B80&lt;=TODAY()),"OK","")),"")</f>
        <v/>
      </c>
    </row>
    <row r="81" ht="32" customHeight="1">
      <c r="A81" s="16" t="n"/>
      <c r="B81" s="41" t="n"/>
      <c r="C81" s="18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16" t="n"/>
      <c r="AI81" s="16" t="n"/>
      <c r="AJ81" s="16" t="n"/>
      <c r="AK81" s="16" t="n"/>
      <c r="AL81" s="16" t="n"/>
      <c r="AM81" s="16" t="n"/>
      <c r="AN81" s="16" t="n"/>
      <c r="AO81" s="16" t="n"/>
      <c r="AP81" s="16" t="n"/>
      <c r="AQ81" s="16" t="n"/>
      <c r="AR81" s="16" t="n"/>
      <c r="AS81" s="16" t="n"/>
      <c r="AT81" s="16" t="n"/>
      <c r="AU81" s="16" t="n"/>
      <c r="AV81" s="16" t="n"/>
      <c r="AW81" s="16" t="n"/>
      <c r="AX81" s="16" t="n"/>
      <c r="AY81" s="16" t="n"/>
      <c r="AZ81" s="16" t="n"/>
      <c r="BA81" s="16" t="n"/>
      <c r="BB81" s="16" t="n"/>
      <c r="BC81" s="16" t="n"/>
      <c r="BD81" s="16" t="n"/>
      <c r="BE81" s="16" t="n"/>
      <c r="BF81" s="19">
        <f>IFERROR(IF($A81="","",COUNTIF($N81:$AU81,"Pass")+COUNTIF($N81:$AU81,"Fail")+COUNTIF($AW81:$BE81,"Pass")+COUNTIF($AW81:$BE81,"Fail")+COUNTIF($AV81,"No")+COUNTIF($AV81,"Yes")),"")</f>
        <v/>
      </c>
      <c r="BG81" s="19">
        <f>IFERROR(IF($A81="","",COUNTIF($N81:$AU81,"Pass")+COUNTIF($AW81:$BE81,"Pass")+COUNTIF($AV81,"No")),"")</f>
        <v/>
      </c>
      <c r="BH81" s="19">
        <f>IFERROR(IF($A81="","",COUNTIF($N81:$AU81,"Fail")+COUNTIF($AW81:$BE81,"Fail")+COUNTIF($AV81,"Yes")),"")</f>
        <v/>
      </c>
      <c r="BI81" s="19">
        <f>IFERROR(IF($A81="","",COUNTIF($N81:$BE81,"Not Checked")),"")</f>
        <v/>
      </c>
      <c r="BJ81" s="42">
        <f>IFERROR(IF($A81="","",$BG81/$BF81),"")</f>
        <v/>
      </c>
      <c r="BK81" s="16" t="n"/>
      <c r="BL81" s="19">
        <f>IFERROR(IF($A81="","",IF($L81&lt;&gt;"Completed","",IF($BK81="Yes","Fail",IF($BJ81&lt;'Setup'!$B$12,"Fail",IF($BJ81&lt;'Setup'!$B$11,"Conditional Pass","Pass"))))),"")</f>
        <v/>
      </c>
      <c r="BM81" s="16" t="n"/>
      <c r="BN81" s="21" t="n"/>
      <c r="BO81" s="21" t="n"/>
      <c r="BP81" s="19">
        <f>IFERROR(IF($A81="","",COUNTIF('Action Items'!$B$2:$B$201,$A81)),"")</f>
        <v/>
      </c>
      <c r="BQ81" s="21" t="n"/>
      <c r="BR81" s="19">
        <f>IFERROR(IF($A81="","",IF(OR($BK81="Yes",$BL81="Fail",$BI81&gt;'Setup'!$B$13),"Yes","No")),"")</f>
        <v/>
      </c>
      <c r="BS81" s="16" t="n"/>
      <c r="BT81" s="16" t="n"/>
      <c r="BU81" s="41" t="n"/>
      <c r="BV81" s="22">
        <f>IFERROR(IF(COUNTA($A81:$BT81)=0,"",IF($A81="","Missing inspection ID, ","")&amp;IF(COUNTIF($A$2:$A$201,$A81)&gt;1,"Duplicate inspection ID, ","")&amp;IF(AND($L81="Completed",$J81=""),"Completed inspection has no inspector, ","")&amp;IF(AND($L81="Completed",$BF81=0),"No applicable checklist items, ","")&amp;IF(AND($L81="Completed",$BM81=""),"Release decision missing, ","")&amp;IF(AND($BM81="Release for Sale",$BL81="Fail"),"Failed room marked for release, ","")&amp;IF(AND($BM81="Release for Sale",$BK81="Yes"),"Critical defect marked for release, ","")&amp;IF($B81&gt;TODAY(),"Future inspection date, ","")&amp;IF(AND($A81&lt;&gt;"",COUNTIF($A$2:$A$201,$A81)=1,OR($L81&lt;&gt;"Completed",AND($J81&lt;&gt;"",$BF81&gt;0,$BM81&lt;&gt;"")),$B81&lt;=TODAY()),"OK","")),"")</f>
        <v/>
      </c>
    </row>
    <row r="82" ht="32" customHeight="1">
      <c r="A82" s="16" t="n"/>
      <c r="B82" s="41" t="n"/>
      <c r="C82" s="18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6" t="n"/>
      <c r="V82" s="16" t="n"/>
      <c r="W82" s="16" t="n"/>
      <c r="X82" s="16" t="n"/>
      <c r="Y82" s="16" t="n"/>
      <c r="Z82" s="16" t="n"/>
      <c r="AA82" s="16" t="n"/>
      <c r="AB82" s="16" t="n"/>
      <c r="AC82" s="16" t="n"/>
      <c r="AD82" s="16" t="n"/>
      <c r="AE82" s="16" t="n"/>
      <c r="AF82" s="16" t="n"/>
      <c r="AG82" s="16" t="n"/>
      <c r="AH82" s="16" t="n"/>
      <c r="AI82" s="16" t="n"/>
      <c r="AJ82" s="16" t="n"/>
      <c r="AK82" s="16" t="n"/>
      <c r="AL82" s="16" t="n"/>
      <c r="AM82" s="16" t="n"/>
      <c r="AN82" s="16" t="n"/>
      <c r="AO82" s="16" t="n"/>
      <c r="AP82" s="16" t="n"/>
      <c r="AQ82" s="16" t="n"/>
      <c r="AR82" s="16" t="n"/>
      <c r="AS82" s="16" t="n"/>
      <c r="AT82" s="16" t="n"/>
      <c r="AU82" s="16" t="n"/>
      <c r="AV82" s="16" t="n"/>
      <c r="AW82" s="16" t="n"/>
      <c r="AX82" s="16" t="n"/>
      <c r="AY82" s="16" t="n"/>
      <c r="AZ82" s="16" t="n"/>
      <c r="BA82" s="16" t="n"/>
      <c r="BB82" s="16" t="n"/>
      <c r="BC82" s="16" t="n"/>
      <c r="BD82" s="16" t="n"/>
      <c r="BE82" s="16" t="n"/>
      <c r="BF82" s="19">
        <f>IFERROR(IF($A82="","",COUNTIF($N82:$AU82,"Pass")+COUNTIF($N82:$AU82,"Fail")+COUNTIF($AW82:$BE82,"Pass")+COUNTIF($AW82:$BE82,"Fail")+COUNTIF($AV82,"No")+COUNTIF($AV82,"Yes")),"")</f>
        <v/>
      </c>
      <c r="BG82" s="19">
        <f>IFERROR(IF($A82="","",COUNTIF($N82:$AU82,"Pass")+COUNTIF($AW82:$BE82,"Pass")+COUNTIF($AV82,"No")),"")</f>
        <v/>
      </c>
      <c r="BH82" s="19">
        <f>IFERROR(IF($A82="","",COUNTIF($N82:$AU82,"Fail")+COUNTIF($AW82:$BE82,"Fail")+COUNTIF($AV82,"Yes")),"")</f>
        <v/>
      </c>
      <c r="BI82" s="19">
        <f>IFERROR(IF($A82="","",COUNTIF($N82:$BE82,"Not Checked")),"")</f>
        <v/>
      </c>
      <c r="BJ82" s="42">
        <f>IFERROR(IF($A82="","",$BG82/$BF82),"")</f>
        <v/>
      </c>
      <c r="BK82" s="16" t="n"/>
      <c r="BL82" s="19">
        <f>IFERROR(IF($A82="","",IF($L82&lt;&gt;"Completed","",IF($BK82="Yes","Fail",IF($BJ82&lt;'Setup'!$B$12,"Fail",IF($BJ82&lt;'Setup'!$B$11,"Conditional Pass","Pass"))))),"")</f>
        <v/>
      </c>
      <c r="BM82" s="16" t="n"/>
      <c r="BN82" s="21" t="n"/>
      <c r="BO82" s="21" t="n"/>
      <c r="BP82" s="19">
        <f>IFERROR(IF($A82="","",COUNTIF('Action Items'!$B$2:$B$201,$A82)),"")</f>
        <v/>
      </c>
      <c r="BQ82" s="21" t="n"/>
      <c r="BR82" s="19">
        <f>IFERROR(IF($A82="","",IF(OR($BK82="Yes",$BL82="Fail",$BI82&gt;'Setup'!$B$13),"Yes","No")),"")</f>
        <v/>
      </c>
      <c r="BS82" s="16" t="n"/>
      <c r="BT82" s="16" t="n"/>
      <c r="BU82" s="41" t="n"/>
      <c r="BV82" s="22">
        <f>IFERROR(IF(COUNTA($A82:$BT82)=0,"",IF($A82="","Missing inspection ID, ","")&amp;IF(COUNTIF($A$2:$A$201,$A82)&gt;1,"Duplicate inspection ID, ","")&amp;IF(AND($L82="Completed",$J82=""),"Completed inspection has no inspector, ","")&amp;IF(AND($L82="Completed",$BF82=0),"No applicable checklist items, ","")&amp;IF(AND($L82="Completed",$BM82=""),"Release decision missing, ","")&amp;IF(AND($BM82="Release for Sale",$BL82="Fail"),"Failed room marked for release, ","")&amp;IF(AND($BM82="Release for Sale",$BK82="Yes"),"Critical defect marked for release, ","")&amp;IF($B82&gt;TODAY(),"Future inspection date, ","")&amp;IF(AND($A82&lt;&gt;"",COUNTIF($A$2:$A$201,$A82)=1,OR($L82&lt;&gt;"Completed",AND($J82&lt;&gt;"",$BF82&gt;0,$BM82&lt;&gt;"")),$B82&lt;=TODAY()),"OK","")),"")</f>
        <v/>
      </c>
    </row>
    <row r="83" ht="32" customHeight="1">
      <c r="A83" s="16" t="n"/>
      <c r="B83" s="41" t="n"/>
      <c r="C83" s="18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6" t="n"/>
      <c r="V83" s="16" t="n"/>
      <c r="W83" s="16" t="n"/>
      <c r="X83" s="16" t="n"/>
      <c r="Y83" s="16" t="n"/>
      <c r="Z83" s="16" t="n"/>
      <c r="AA83" s="16" t="n"/>
      <c r="AB83" s="16" t="n"/>
      <c r="AC83" s="16" t="n"/>
      <c r="AD83" s="16" t="n"/>
      <c r="AE83" s="16" t="n"/>
      <c r="AF83" s="16" t="n"/>
      <c r="AG83" s="16" t="n"/>
      <c r="AH83" s="16" t="n"/>
      <c r="AI83" s="16" t="n"/>
      <c r="AJ83" s="16" t="n"/>
      <c r="AK83" s="16" t="n"/>
      <c r="AL83" s="16" t="n"/>
      <c r="AM83" s="16" t="n"/>
      <c r="AN83" s="16" t="n"/>
      <c r="AO83" s="16" t="n"/>
      <c r="AP83" s="16" t="n"/>
      <c r="AQ83" s="16" t="n"/>
      <c r="AR83" s="16" t="n"/>
      <c r="AS83" s="16" t="n"/>
      <c r="AT83" s="16" t="n"/>
      <c r="AU83" s="16" t="n"/>
      <c r="AV83" s="16" t="n"/>
      <c r="AW83" s="16" t="n"/>
      <c r="AX83" s="16" t="n"/>
      <c r="AY83" s="16" t="n"/>
      <c r="AZ83" s="16" t="n"/>
      <c r="BA83" s="16" t="n"/>
      <c r="BB83" s="16" t="n"/>
      <c r="BC83" s="16" t="n"/>
      <c r="BD83" s="16" t="n"/>
      <c r="BE83" s="16" t="n"/>
      <c r="BF83" s="19">
        <f>IFERROR(IF($A83="","",COUNTIF($N83:$AU83,"Pass")+COUNTIF($N83:$AU83,"Fail")+COUNTIF($AW83:$BE83,"Pass")+COUNTIF($AW83:$BE83,"Fail")+COUNTIF($AV83,"No")+COUNTIF($AV83,"Yes")),"")</f>
        <v/>
      </c>
      <c r="BG83" s="19">
        <f>IFERROR(IF($A83="","",COUNTIF($N83:$AU83,"Pass")+COUNTIF($AW83:$BE83,"Pass")+COUNTIF($AV83,"No")),"")</f>
        <v/>
      </c>
      <c r="BH83" s="19">
        <f>IFERROR(IF($A83="","",COUNTIF($N83:$AU83,"Fail")+COUNTIF($AW83:$BE83,"Fail")+COUNTIF($AV83,"Yes")),"")</f>
        <v/>
      </c>
      <c r="BI83" s="19">
        <f>IFERROR(IF($A83="","",COUNTIF($N83:$BE83,"Not Checked")),"")</f>
        <v/>
      </c>
      <c r="BJ83" s="42">
        <f>IFERROR(IF($A83="","",$BG83/$BF83),"")</f>
        <v/>
      </c>
      <c r="BK83" s="16" t="n"/>
      <c r="BL83" s="19">
        <f>IFERROR(IF($A83="","",IF($L83&lt;&gt;"Completed","",IF($BK83="Yes","Fail",IF($BJ83&lt;'Setup'!$B$12,"Fail",IF($BJ83&lt;'Setup'!$B$11,"Conditional Pass","Pass"))))),"")</f>
        <v/>
      </c>
      <c r="BM83" s="16" t="n"/>
      <c r="BN83" s="21" t="n"/>
      <c r="BO83" s="21" t="n"/>
      <c r="BP83" s="19">
        <f>IFERROR(IF($A83="","",COUNTIF('Action Items'!$B$2:$B$201,$A83)),"")</f>
        <v/>
      </c>
      <c r="BQ83" s="21" t="n"/>
      <c r="BR83" s="19">
        <f>IFERROR(IF($A83="","",IF(OR($BK83="Yes",$BL83="Fail",$BI83&gt;'Setup'!$B$13),"Yes","No")),"")</f>
        <v/>
      </c>
      <c r="BS83" s="16" t="n"/>
      <c r="BT83" s="16" t="n"/>
      <c r="BU83" s="41" t="n"/>
      <c r="BV83" s="22">
        <f>IFERROR(IF(COUNTA($A83:$BT83)=0,"",IF($A83="","Missing inspection ID, ","")&amp;IF(COUNTIF($A$2:$A$201,$A83)&gt;1,"Duplicate inspection ID, ","")&amp;IF(AND($L83="Completed",$J83=""),"Completed inspection has no inspector, ","")&amp;IF(AND($L83="Completed",$BF83=0),"No applicable checklist items, ","")&amp;IF(AND($L83="Completed",$BM83=""),"Release decision missing, ","")&amp;IF(AND($BM83="Release for Sale",$BL83="Fail"),"Failed room marked for release, ","")&amp;IF(AND($BM83="Release for Sale",$BK83="Yes"),"Critical defect marked for release, ","")&amp;IF($B83&gt;TODAY(),"Future inspection date, ","")&amp;IF(AND($A83&lt;&gt;"",COUNTIF($A$2:$A$201,$A83)=1,OR($L83&lt;&gt;"Completed",AND($J83&lt;&gt;"",$BF83&gt;0,$BM83&lt;&gt;"")),$B83&lt;=TODAY()),"OK","")),"")</f>
        <v/>
      </c>
    </row>
    <row r="84" ht="32" customHeight="1">
      <c r="A84" s="16" t="n"/>
      <c r="B84" s="41" t="n"/>
      <c r="C84" s="18" t="n"/>
      <c r="D84" s="16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6" t="n"/>
      <c r="N84" s="16" t="n"/>
      <c r="O84" s="16" t="n"/>
      <c r="P84" s="16" t="n"/>
      <c r="Q84" s="16" t="n"/>
      <c r="R84" s="16" t="n"/>
      <c r="S84" s="16" t="n"/>
      <c r="T84" s="16" t="n"/>
      <c r="U84" s="16" t="n"/>
      <c r="V84" s="16" t="n"/>
      <c r="W84" s="16" t="n"/>
      <c r="X84" s="16" t="n"/>
      <c r="Y84" s="16" t="n"/>
      <c r="Z84" s="16" t="n"/>
      <c r="AA84" s="16" t="n"/>
      <c r="AB84" s="16" t="n"/>
      <c r="AC84" s="16" t="n"/>
      <c r="AD84" s="16" t="n"/>
      <c r="AE84" s="16" t="n"/>
      <c r="AF84" s="16" t="n"/>
      <c r="AG84" s="16" t="n"/>
      <c r="AH84" s="16" t="n"/>
      <c r="AI84" s="16" t="n"/>
      <c r="AJ84" s="16" t="n"/>
      <c r="AK84" s="16" t="n"/>
      <c r="AL84" s="16" t="n"/>
      <c r="AM84" s="16" t="n"/>
      <c r="AN84" s="16" t="n"/>
      <c r="AO84" s="16" t="n"/>
      <c r="AP84" s="16" t="n"/>
      <c r="AQ84" s="16" t="n"/>
      <c r="AR84" s="16" t="n"/>
      <c r="AS84" s="16" t="n"/>
      <c r="AT84" s="16" t="n"/>
      <c r="AU84" s="16" t="n"/>
      <c r="AV84" s="16" t="n"/>
      <c r="AW84" s="16" t="n"/>
      <c r="AX84" s="16" t="n"/>
      <c r="AY84" s="16" t="n"/>
      <c r="AZ84" s="16" t="n"/>
      <c r="BA84" s="16" t="n"/>
      <c r="BB84" s="16" t="n"/>
      <c r="BC84" s="16" t="n"/>
      <c r="BD84" s="16" t="n"/>
      <c r="BE84" s="16" t="n"/>
      <c r="BF84" s="19">
        <f>IFERROR(IF($A84="","",COUNTIF($N84:$AU84,"Pass")+COUNTIF($N84:$AU84,"Fail")+COUNTIF($AW84:$BE84,"Pass")+COUNTIF($AW84:$BE84,"Fail")+COUNTIF($AV84,"No")+COUNTIF($AV84,"Yes")),"")</f>
        <v/>
      </c>
      <c r="BG84" s="19">
        <f>IFERROR(IF($A84="","",COUNTIF($N84:$AU84,"Pass")+COUNTIF($AW84:$BE84,"Pass")+COUNTIF($AV84,"No")),"")</f>
        <v/>
      </c>
      <c r="BH84" s="19">
        <f>IFERROR(IF($A84="","",COUNTIF($N84:$AU84,"Fail")+COUNTIF($AW84:$BE84,"Fail")+COUNTIF($AV84,"Yes")),"")</f>
        <v/>
      </c>
      <c r="BI84" s="19">
        <f>IFERROR(IF($A84="","",COUNTIF($N84:$BE84,"Not Checked")),"")</f>
        <v/>
      </c>
      <c r="BJ84" s="42">
        <f>IFERROR(IF($A84="","",$BG84/$BF84),"")</f>
        <v/>
      </c>
      <c r="BK84" s="16" t="n"/>
      <c r="BL84" s="19">
        <f>IFERROR(IF($A84="","",IF($L84&lt;&gt;"Completed","",IF($BK84="Yes","Fail",IF($BJ84&lt;'Setup'!$B$12,"Fail",IF($BJ84&lt;'Setup'!$B$11,"Conditional Pass","Pass"))))),"")</f>
        <v/>
      </c>
      <c r="BM84" s="16" t="n"/>
      <c r="BN84" s="21" t="n"/>
      <c r="BO84" s="21" t="n"/>
      <c r="BP84" s="19">
        <f>IFERROR(IF($A84="","",COUNTIF('Action Items'!$B$2:$B$201,$A84)),"")</f>
        <v/>
      </c>
      <c r="BQ84" s="21" t="n"/>
      <c r="BR84" s="19">
        <f>IFERROR(IF($A84="","",IF(OR($BK84="Yes",$BL84="Fail",$BI84&gt;'Setup'!$B$13),"Yes","No")),"")</f>
        <v/>
      </c>
      <c r="BS84" s="16" t="n"/>
      <c r="BT84" s="16" t="n"/>
      <c r="BU84" s="41" t="n"/>
      <c r="BV84" s="22">
        <f>IFERROR(IF(COUNTA($A84:$BT84)=0,"",IF($A84="","Missing inspection ID, ","")&amp;IF(COUNTIF($A$2:$A$201,$A84)&gt;1,"Duplicate inspection ID, ","")&amp;IF(AND($L84="Completed",$J84=""),"Completed inspection has no inspector, ","")&amp;IF(AND($L84="Completed",$BF84=0),"No applicable checklist items, ","")&amp;IF(AND($L84="Completed",$BM84=""),"Release decision missing, ","")&amp;IF(AND($BM84="Release for Sale",$BL84="Fail"),"Failed room marked for release, ","")&amp;IF(AND($BM84="Release for Sale",$BK84="Yes"),"Critical defect marked for release, ","")&amp;IF($B84&gt;TODAY(),"Future inspection date, ","")&amp;IF(AND($A84&lt;&gt;"",COUNTIF($A$2:$A$201,$A84)=1,OR($L84&lt;&gt;"Completed",AND($J84&lt;&gt;"",$BF84&gt;0,$BM84&lt;&gt;"")),$B84&lt;=TODAY()),"OK","")),"")</f>
        <v/>
      </c>
    </row>
    <row r="85" ht="32" customHeight="1">
      <c r="A85" s="16" t="n"/>
      <c r="B85" s="41" t="n"/>
      <c r="C85" s="18" t="n"/>
      <c r="D85" s="16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6" t="n"/>
      <c r="N85" s="16" t="n"/>
      <c r="O85" s="16" t="n"/>
      <c r="P85" s="16" t="n"/>
      <c r="Q85" s="16" t="n"/>
      <c r="R85" s="16" t="n"/>
      <c r="S85" s="16" t="n"/>
      <c r="T85" s="16" t="n"/>
      <c r="U85" s="16" t="n"/>
      <c r="V85" s="16" t="n"/>
      <c r="W85" s="16" t="n"/>
      <c r="X85" s="16" t="n"/>
      <c r="Y85" s="16" t="n"/>
      <c r="Z85" s="16" t="n"/>
      <c r="AA85" s="16" t="n"/>
      <c r="AB85" s="16" t="n"/>
      <c r="AC85" s="16" t="n"/>
      <c r="AD85" s="16" t="n"/>
      <c r="AE85" s="16" t="n"/>
      <c r="AF85" s="16" t="n"/>
      <c r="AG85" s="16" t="n"/>
      <c r="AH85" s="16" t="n"/>
      <c r="AI85" s="16" t="n"/>
      <c r="AJ85" s="16" t="n"/>
      <c r="AK85" s="16" t="n"/>
      <c r="AL85" s="16" t="n"/>
      <c r="AM85" s="16" t="n"/>
      <c r="AN85" s="16" t="n"/>
      <c r="AO85" s="16" t="n"/>
      <c r="AP85" s="16" t="n"/>
      <c r="AQ85" s="16" t="n"/>
      <c r="AR85" s="16" t="n"/>
      <c r="AS85" s="16" t="n"/>
      <c r="AT85" s="16" t="n"/>
      <c r="AU85" s="16" t="n"/>
      <c r="AV85" s="16" t="n"/>
      <c r="AW85" s="16" t="n"/>
      <c r="AX85" s="16" t="n"/>
      <c r="AY85" s="16" t="n"/>
      <c r="AZ85" s="16" t="n"/>
      <c r="BA85" s="16" t="n"/>
      <c r="BB85" s="16" t="n"/>
      <c r="BC85" s="16" t="n"/>
      <c r="BD85" s="16" t="n"/>
      <c r="BE85" s="16" t="n"/>
      <c r="BF85" s="19">
        <f>IFERROR(IF($A85="","",COUNTIF($N85:$AU85,"Pass")+COUNTIF($N85:$AU85,"Fail")+COUNTIF($AW85:$BE85,"Pass")+COUNTIF($AW85:$BE85,"Fail")+COUNTIF($AV85,"No")+COUNTIF($AV85,"Yes")),"")</f>
        <v/>
      </c>
      <c r="BG85" s="19">
        <f>IFERROR(IF($A85="","",COUNTIF($N85:$AU85,"Pass")+COUNTIF($AW85:$BE85,"Pass")+COUNTIF($AV85,"No")),"")</f>
        <v/>
      </c>
      <c r="BH85" s="19">
        <f>IFERROR(IF($A85="","",COUNTIF($N85:$AU85,"Fail")+COUNTIF($AW85:$BE85,"Fail")+COUNTIF($AV85,"Yes")),"")</f>
        <v/>
      </c>
      <c r="BI85" s="19">
        <f>IFERROR(IF($A85="","",COUNTIF($N85:$BE85,"Not Checked")),"")</f>
        <v/>
      </c>
      <c r="BJ85" s="42">
        <f>IFERROR(IF($A85="","",$BG85/$BF85),"")</f>
        <v/>
      </c>
      <c r="BK85" s="16" t="n"/>
      <c r="BL85" s="19">
        <f>IFERROR(IF($A85="","",IF($L85&lt;&gt;"Completed","",IF($BK85="Yes","Fail",IF($BJ85&lt;'Setup'!$B$12,"Fail",IF($BJ85&lt;'Setup'!$B$11,"Conditional Pass","Pass"))))),"")</f>
        <v/>
      </c>
      <c r="BM85" s="16" t="n"/>
      <c r="BN85" s="21" t="n"/>
      <c r="BO85" s="21" t="n"/>
      <c r="BP85" s="19">
        <f>IFERROR(IF($A85="","",COUNTIF('Action Items'!$B$2:$B$201,$A85)),"")</f>
        <v/>
      </c>
      <c r="BQ85" s="21" t="n"/>
      <c r="BR85" s="19">
        <f>IFERROR(IF($A85="","",IF(OR($BK85="Yes",$BL85="Fail",$BI85&gt;'Setup'!$B$13),"Yes","No")),"")</f>
        <v/>
      </c>
      <c r="BS85" s="16" t="n"/>
      <c r="BT85" s="16" t="n"/>
      <c r="BU85" s="41" t="n"/>
      <c r="BV85" s="22">
        <f>IFERROR(IF(COUNTA($A85:$BT85)=0,"",IF($A85="","Missing inspection ID, ","")&amp;IF(COUNTIF($A$2:$A$201,$A85)&gt;1,"Duplicate inspection ID, ","")&amp;IF(AND($L85="Completed",$J85=""),"Completed inspection has no inspector, ","")&amp;IF(AND($L85="Completed",$BF85=0),"No applicable checklist items, ","")&amp;IF(AND($L85="Completed",$BM85=""),"Release decision missing, ","")&amp;IF(AND($BM85="Release for Sale",$BL85="Fail"),"Failed room marked for release, ","")&amp;IF(AND($BM85="Release for Sale",$BK85="Yes"),"Critical defect marked for release, ","")&amp;IF($B85&gt;TODAY(),"Future inspection date, ","")&amp;IF(AND($A85&lt;&gt;"",COUNTIF($A$2:$A$201,$A85)=1,OR($L85&lt;&gt;"Completed",AND($J85&lt;&gt;"",$BF85&gt;0,$BM85&lt;&gt;"")),$B85&lt;=TODAY()),"OK","")),"")</f>
        <v/>
      </c>
    </row>
    <row r="86" ht="32" customHeight="1">
      <c r="A86" s="16" t="n"/>
      <c r="B86" s="41" t="n"/>
      <c r="C86" s="18" t="n"/>
      <c r="D86" s="16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6" t="n"/>
      <c r="N86" s="16" t="n"/>
      <c r="O86" s="16" t="n"/>
      <c r="P86" s="16" t="n"/>
      <c r="Q86" s="16" t="n"/>
      <c r="R86" s="16" t="n"/>
      <c r="S86" s="16" t="n"/>
      <c r="T86" s="16" t="n"/>
      <c r="U86" s="16" t="n"/>
      <c r="V86" s="16" t="n"/>
      <c r="W86" s="16" t="n"/>
      <c r="X86" s="16" t="n"/>
      <c r="Y86" s="16" t="n"/>
      <c r="Z86" s="16" t="n"/>
      <c r="AA86" s="16" t="n"/>
      <c r="AB86" s="16" t="n"/>
      <c r="AC86" s="16" t="n"/>
      <c r="AD86" s="16" t="n"/>
      <c r="AE86" s="16" t="n"/>
      <c r="AF86" s="16" t="n"/>
      <c r="AG86" s="16" t="n"/>
      <c r="AH86" s="16" t="n"/>
      <c r="AI86" s="16" t="n"/>
      <c r="AJ86" s="16" t="n"/>
      <c r="AK86" s="16" t="n"/>
      <c r="AL86" s="16" t="n"/>
      <c r="AM86" s="16" t="n"/>
      <c r="AN86" s="16" t="n"/>
      <c r="AO86" s="16" t="n"/>
      <c r="AP86" s="16" t="n"/>
      <c r="AQ86" s="16" t="n"/>
      <c r="AR86" s="16" t="n"/>
      <c r="AS86" s="16" t="n"/>
      <c r="AT86" s="16" t="n"/>
      <c r="AU86" s="16" t="n"/>
      <c r="AV86" s="16" t="n"/>
      <c r="AW86" s="16" t="n"/>
      <c r="AX86" s="16" t="n"/>
      <c r="AY86" s="16" t="n"/>
      <c r="AZ86" s="16" t="n"/>
      <c r="BA86" s="16" t="n"/>
      <c r="BB86" s="16" t="n"/>
      <c r="BC86" s="16" t="n"/>
      <c r="BD86" s="16" t="n"/>
      <c r="BE86" s="16" t="n"/>
      <c r="BF86" s="19">
        <f>IFERROR(IF($A86="","",COUNTIF($N86:$AU86,"Pass")+COUNTIF($N86:$AU86,"Fail")+COUNTIF($AW86:$BE86,"Pass")+COUNTIF($AW86:$BE86,"Fail")+COUNTIF($AV86,"No")+COUNTIF($AV86,"Yes")),"")</f>
        <v/>
      </c>
      <c r="BG86" s="19">
        <f>IFERROR(IF($A86="","",COUNTIF($N86:$AU86,"Pass")+COUNTIF($AW86:$BE86,"Pass")+COUNTIF($AV86,"No")),"")</f>
        <v/>
      </c>
      <c r="BH86" s="19">
        <f>IFERROR(IF($A86="","",COUNTIF($N86:$AU86,"Fail")+COUNTIF($AW86:$BE86,"Fail")+COUNTIF($AV86,"Yes")),"")</f>
        <v/>
      </c>
      <c r="BI86" s="19">
        <f>IFERROR(IF($A86="","",COUNTIF($N86:$BE86,"Not Checked")),"")</f>
        <v/>
      </c>
      <c r="BJ86" s="42">
        <f>IFERROR(IF($A86="","",$BG86/$BF86),"")</f>
        <v/>
      </c>
      <c r="BK86" s="16" t="n"/>
      <c r="BL86" s="19">
        <f>IFERROR(IF($A86="","",IF($L86&lt;&gt;"Completed","",IF($BK86="Yes","Fail",IF($BJ86&lt;'Setup'!$B$12,"Fail",IF($BJ86&lt;'Setup'!$B$11,"Conditional Pass","Pass"))))),"")</f>
        <v/>
      </c>
      <c r="BM86" s="16" t="n"/>
      <c r="BN86" s="21" t="n"/>
      <c r="BO86" s="21" t="n"/>
      <c r="BP86" s="19">
        <f>IFERROR(IF($A86="","",COUNTIF('Action Items'!$B$2:$B$201,$A86)),"")</f>
        <v/>
      </c>
      <c r="BQ86" s="21" t="n"/>
      <c r="BR86" s="19">
        <f>IFERROR(IF($A86="","",IF(OR($BK86="Yes",$BL86="Fail",$BI86&gt;'Setup'!$B$13),"Yes","No")),"")</f>
        <v/>
      </c>
      <c r="BS86" s="16" t="n"/>
      <c r="BT86" s="16" t="n"/>
      <c r="BU86" s="41" t="n"/>
      <c r="BV86" s="22">
        <f>IFERROR(IF(COUNTA($A86:$BT86)=0,"",IF($A86="","Missing inspection ID, ","")&amp;IF(COUNTIF($A$2:$A$201,$A86)&gt;1,"Duplicate inspection ID, ","")&amp;IF(AND($L86="Completed",$J86=""),"Completed inspection has no inspector, ","")&amp;IF(AND($L86="Completed",$BF86=0),"No applicable checklist items, ","")&amp;IF(AND($L86="Completed",$BM86=""),"Release decision missing, ","")&amp;IF(AND($BM86="Release for Sale",$BL86="Fail"),"Failed room marked for release, ","")&amp;IF(AND($BM86="Release for Sale",$BK86="Yes"),"Critical defect marked for release, ","")&amp;IF($B86&gt;TODAY(),"Future inspection date, ","")&amp;IF(AND($A86&lt;&gt;"",COUNTIF($A$2:$A$201,$A86)=1,OR($L86&lt;&gt;"Completed",AND($J86&lt;&gt;"",$BF86&gt;0,$BM86&lt;&gt;"")),$B86&lt;=TODAY()),"OK","")),"")</f>
        <v/>
      </c>
    </row>
    <row r="87" ht="32" customHeight="1">
      <c r="A87" s="16" t="n"/>
      <c r="B87" s="41" t="n"/>
      <c r="C87" s="18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6" t="n"/>
      <c r="N87" s="16" t="n"/>
      <c r="O87" s="16" t="n"/>
      <c r="P87" s="16" t="n"/>
      <c r="Q87" s="16" t="n"/>
      <c r="R87" s="16" t="n"/>
      <c r="S87" s="16" t="n"/>
      <c r="T87" s="16" t="n"/>
      <c r="U87" s="16" t="n"/>
      <c r="V87" s="16" t="n"/>
      <c r="W87" s="16" t="n"/>
      <c r="X87" s="16" t="n"/>
      <c r="Y87" s="16" t="n"/>
      <c r="Z87" s="16" t="n"/>
      <c r="AA87" s="16" t="n"/>
      <c r="AB87" s="16" t="n"/>
      <c r="AC87" s="16" t="n"/>
      <c r="AD87" s="16" t="n"/>
      <c r="AE87" s="16" t="n"/>
      <c r="AF87" s="16" t="n"/>
      <c r="AG87" s="16" t="n"/>
      <c r="AH87" s="16" t="n"/>
      <c r="AI87" s="16" t="n"/>
      <c r="AJ87" s="16" t="n"/>
      <c r="AK87" s="16" t="n"/>
      <c r="AL87" s="16" t="n"/>
      <c r="AM87" s="16" t="n"/>
      <c r="AN87" s="16" t="n"/>
      <c r="AO87" s="16" t="n"/>
      <c r="AP87" s="16" t="n"/>
      <c r="AQ87" s="16" t="n"/>
      <c r="AR87" s="16" t="n"/>
      <c r="AS87" s="16" t="n"/>
      <c r="AT87" s="16" t="n"/>
      <c r="AU87" s="16" t="n"/>
      <c r="AV87" s="16" t="n"/>
      <c r="AW87" s="16" t="n"/>
      <c r="AX87" s="16" t="n"/>
      <c r="AY87" s="16" t="n"/>
      <c r="AZ87" s="16" t="n"/>
      <c r="BA87" s="16" t="n"/>
      <c r="BB87" s="16" t="n"/>
      <c r="BC87" s="16" t="n"/>
      <c r="BD87" s="16" t="n"/>
      <c r="BE87" s="16" t="n"/>
      <c r="BF87" s="19">
        <f>IFERROR(IF($A87="","",COUNTIF($N87:$AU87,"Pass")+COUNTIF($N87:$AU87,"Fail")+COUNTIF($AW87:$BE87,"Pass")+COUNTIF($AW87:$BE87,"Fail")+COUNTIF($AV87,"No")+COUNTIF($AV87,"Yes")),"")</f>
        <v/>
      </c>
      <c r="BG87" s="19">
        <f>IFERROR(IF($A87="","",COUNTIF($N87:$AU87,"Pass")+COUNTIF($AW87:$BE87,"Pass")+COUNTIF($AV87,"No")),"")</f>
        <v/>
      </c>
      <c r="BH87" s="19">
        <f>IFERROR(IF($A87="","",COUNTIF($N87:$AU87,"Fail")+COUNTIF($AW87:$BE87,"Fail")+COUNTIF($AV87,"Yes")),"")</f>
        <v/>
      </c>
      <c r="BI87" s="19">
        <f>IFERROR(IF($A87="","",COUNTIF($N87:$BE87,"Not Checked")),"")</f>
        <v/>
      </c>
      <c r="BJ87" s="42">
        <f>IFERROR(IF($A87="","",$BG87/$BF87),"")</f>
        <v/>
      </c>
      <c r="BK87" s="16" t="n"/>
      <c r="BL87" s="19">
        <f>IFERROR(IF($A87="","",IF($L87&lt;&gt;"Completed","",IF($BK87="Yes","Fail",IF($BJ87&lt;'Setup'!$B$12,"Fail",IF($BJ87&lt;'Setup'!$B$11,"Conditional Pass","Pass"))))),"")</f>
        <v/>
      </c>
      <c r="BM87" s="16" t="n"/>
      <c r="BN87" s="21" t="n"/>
      <c r="BO87" s="21" t="n"/>
      <c r="BP87" s="19">
        <f>IFERROR(IF($A87="","",COUNTIF('Action Items'!$B$2:$B$201,$A87)),"")</f>
        <v/>
      </c>
      <c r="BQ87" s="21" t="n"/>
      <c r="BR87" s="19">
        <f>IFERROR(IF($A87="","",IF(OR($BK87="Yes",$BL87="Fail",$BI87&gt;'Setup'!$B$13),"Yes","No")),"")</f>
        <v/>
      </c>
      <c r="BS87" s="16" t="n"/>
      <c r="BT87" s="16" t="n"/>
      <c r="BU87" s="41" t="n"/>
      <c r="BV87" s="22">
        <f>IFERROR(IF(COUNTA($A87:$BT87)=0,"",IF($A87="","Missing inspection ID, ","")&amp;IF(COUNTIF($A$2:$A$201,$A87)&gt;1,"Duplicate inspection ID, ","")&amp;IF(AND($L87="Completed",$J87=""),"Completed inspection has no inspector, ","")&amp;IF(AND($L87="Completed",$BF87=0),"No applicable checklist items, ","")&amp;IF(AND($L87="Completed",$BM87=""),"Release decision missing, ","")&amp;IF(AND($BM87="Release for Sale",$BL87="Fail"),"Failed room marked for release, ","")&amp;IF(AND($BM87="Release for Sale",$BK87="Yes"),"Critical defect marked for release, ","")&amp;IF($B87&gt;TODAY(),"Future inspection date, ","")&amp;IF(AND($A87&lt;&gt;"",COUNTIF($A$2:$A$201,$A87)=1,OR($L87&lt;&gt;"Completed",AND($J87&lt;&gt;"",$BF87&gt;0,$BM87&lt;&gt;"")),$B87&lt;=TODAY()),"OK","")),"")</f>
        <v/>
      </c>
    </row>
    <row r="88" ht="32" customHeight="1">
      <c r="A88" s="16" t="n"/>
      <c r="B88" s="41" t="n"/>
      <c r="C88" s="18" t="n"/>
      <c r="D88" s="16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  <c r="Z88" s="16" t="n"/>
      <c r="AA88" s="16" t="n"/>
      <c r="AB88" s="16" t="n"/>
      <c r="AC88" s="16" t="n"/>
      <c r="AD88" s="16" t="n"/>
      <c r="AE88" s="16" t="n"/>
      <c r="AF88" s="16" t="n"/>
      <c r="AG88" s="16" t="n"/>
      <c r="AH88" s="16" t="n"/>
      <c r="AI88" s="16" t="n"/>
      <c r="AJ88" s="16" t="n"/>
      <c r="AK88" s="16" t="n"/>
      <c r="AL88" s="16" t="n"/>
      <c r="AM88" s="16" t="n"/>
      <c r="AN88" s="16" t="n"/>
      <c r="AO88" s="16" t="n"/>
      <c r="AP88" s="16" t="n"/>
      <c r="AQ88" s="16" t="n"/>
      <c r="AR88" s="16" t="n"/>
      <c r="AS88" s="16" t="n"/>
      <c r="AT88" s="16" t="n"/>
      <c r="AU88" s="16" t="n"/>
      <c r="AV88" s="16" t="n"/>
      <c r="AW88" s="16" t="n"/>
      <c r="AX88" s="16" t="n"/>
      <c r="AY88" s="16" t="n"/>
      <c r="AZ88" s="16" t="n"/>
      <c r="BA88" s="16" t="n"/>
      <c r="BB88" s="16" t="n"/>
      <c r="BC88" s="16" t="n"/>
      <c r="BD88" s="16" t="n"/>
      <c r="BE88" s="16" t="n"/>
      <c r="BF88" s="19">
        <f>IFERROR(IF($A88="","",COUNTIF($N88:$AU88,"Pass")+COUNTIF($N88:$AU88,"Fail")+COUNTIF($AW88:$BE88,"Pass")+COUNTIF($AW88:$BE88,"Fail")+COUNTIF($AV88,"No")+COUNTIF($AV88,"Yes")),"")</f>
        <v/>
      </c>
      <c r="BG88" s="19">
        <f>IFERROR(IF($A88="","",COUNTIF($N88:$AU88,"Pass")+COUNTIF($AW88:$BE88,"Pass")+COUNTIF($AV88,"No")),"")</f>
        <v/>
      </c>
      <c r="BH88" s="19">
        <f>IFERROR(IF($A88="","",COUNTIF($N88:$AU88,"Fail")+COUNTIF($AW88:$BE88,"Fail")+COUNTIF($AV88,"Yes")),"")</f>
        <v/>
      </c>
      <c r="BI88" s="19">
        <f>IFERROR(IF($A88="","",COUNTIF($N88:$BE88,"Not Checked")),"")</f>
        <v/>
      </c>
      <c r="BJ88" s="42">
        <f>IFERROR(IF($A88="","",$BG88/$BF88),"")</f>
        <v/>
      </c>
      <c r="BK88" s="16" t="n"/>
      <c r="BL88" s="19">
        <f>IFERROR(IF($A88="","",IF($L88&lt;&gt;"Completed","",IF($BK88="Yes","Fail",IF($BJ88&lt;'Setup'!$B$12,"Fail",IF($BJ88&lt;'Setup'!$B$11,"Conditional Pass","Pass"))))),"")</f>
        <v/>
      </c>
      <c r="BM88" s="16" t="n"/>
      <c r="BN88" s="21" t="n"/>
      <c r="BO88" s="21" t="n"/>
      <c r="BP88" s="19">
        <f>IFERROR(IF($A88="","",COUNTIF('Action Items'!$B$2:$B$201,$A88)),"")</f>
        <v/>
      </c>
      <c r="BQ88" s="21" t="n"/>
      <c r="BR88" s="19">
        <f>IFERROR(IF($A88="","",IF(OR($BK88="Yes",$BL88="Fail",$BI88&gt;'Setup'!$B$13),"Yes","No")),"")</f>
        <v/>
      </c>
      <c r="BS88" s="16" t="n"/>
      <c r="BT88" s="16" t="n"/>
      <c r="BU88" s="41" t="n"/>
      <c r="BV88" s="22">
        <f>IFERROR(IF(COUNTA($A88:$BT88)=0,"",IF($A88="","Missing inspection ID, ","")&amp;IF(COUNTIF($A$2:$A$201,$A88)&gt;1,"Duplicate inspection ID, ","")&amp;IF(AND($L88="Completed",$J88=""),"Completed inspection has no inspector, ","")&amp;IF(AND($L88="Completed",$BF88=0),"No applicable checklist items, ","")&amp;IF(AND($L88="Completed",$BM88=""),"Release decision missing, ","")&amp;IF(AND($BM88="Release for Sale",$BL88="Fail"),"Failed room marked for release, ","")&amp;IF(AND($BM88="Release for Sale",$BK88="Yes"),"Critical defect marked for release, ","")&amp;IF($B88&gt;TODAY(),"Future inspection date, ","")&amp;IF(AND($A88&lt;&gt;"",COUNTIF($A$2:$A$201,$A88)=1,OR($L88&lt;&gt;"Completed",AND($J88&lt;&gt;"",$BF88&gt;0,$BM88&lt;&gt;"")),$B88&lt;=TODAY()),"OK","")),"")</f>
        <v/>
      </c>
    </row>
    <row r="89" ht="32" customHeight="1">
      <c r="A89" s="16" t="n"/>
      <c r="B89" s="41" t="n"/>
      <c r="C89" s="18" t="n"/>
      <c r="D89" s="16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6" t="n"/>
      <c r="N89" s="16" t="n"/>
      <c r="O89" s="16" t="n"/>
      <c r="P89" s="16" t="n"/>
      <c r="Q89" s="16" t="n"/>
      <c r="R89" s="16" t="n"/>
      <c r="S89" s="16" t="n"/>
      <c r="T89" s="16" t="n"/>
      <c r="U89" s="16" t="n"/>
      <c r="V89" s="16" t="n"/>
      <c r="W89" s="16" t="n"/>
      <c r="X89" s="16" t="n"/>
      <c r="Y89" s="16" t="n"/>
      <c r="Z89" s="16" t="n"/>
      <c r="AA89" s="16" t="n"/>
      <c r="AB89" s="16" t="n"/>
      <c r="AC89" s="16" t="n"/>
      <c r="AD89" s="16" t="n"/>
      <c r="AE89" s="16" t="n"/>
      <c r="AF89" s="16" t="n"/>
      <c r="AG89" s="16" t="n"/>
      <c r="AH89" s="16" t="n"/>
      <c r="AI89" s="16" t="n"/>
      <c r="AJ89" s="16" t="n"/>
      <c r="AK89" s="16" t="n"/>
      <c r="AL89" s="16" t="n"/>
      <c r="AM89" s="16" t="n"/>
      <c r="AN89" s="16" t="n"/>
      <c r="AO89" s="16" t="n"/>
      <c r="AP89" s="16" t="n"/>
      <c r="AQ89" s="16" t="n"/>
      <c r="AR89" s="16" t="n"/>
      <c r="AS89" s="16" t="n"/>
      <c r="AT89" s="16" t="n"/>
      <c r="AU89" s="16" t="n"/>
      <c r="AV89" s="16" t="n"/>
      <c r="AW89" s="16" t="n"/>
      <c r="AX89" s="16" t="n"/>
      <c r="AY89" s="16" t="n"/>
      <c r="AZ89" s="16" t="n"/>
      <c r="BA89" s="16" t="n"/>
      <c r="BB89" s="16" t="n"/>
      <c r="BC89" s="16" t="n"/>
      <c r="BD89" s="16" t="n"/>
      <c r="BE89" s="16" t="n"/>
      <c r="BF89" s="19">
        <f>IFERROR(IF($A89="","",COUNTIF($N89:$AU89,"Pass")+COUNTIF($N89:$AU89,"Fail")+COUNTIF($AW89:$BE89,"Pass")+COUNTIF($AW89:$BE89,"Fail")+COUNTIF($AV89,"No")+COUNTIF($AV89,"Yes")),"")</f>
        <v/>
      </c>
      <c r="BG89" s="19">
        <f>IFERROR(IF($A89="","",COUNTIF($N89:$AU89,"Pass")+COUNTIF($AW89:$BE89,"Pass")+COUNTIF($AV89,"No")),"")</f>
        <v/>
      </c>
      <c r="BH89" s="19">
        <f>IFERROR(IF($A89="","",COUNTIF($N89:$AU89,"Fail")+COUNTIF($AW89:$BE89,"Fail")+COUNTIF($AV89,"Yes")),"")</f>
        <v/>
      </c>
      <c r="BI89" s="19">
        <f>IFERROR(IF($A89="","",COUNTIF($N89:$BE89,"Not Checked")),"")</f>
        <v/>
      </c>
      <c r="BJ89" s="42">
        <f>IFERROR(IF($A89="","",$BG89/$BF89),"")</f>
        <v/>
      </c>
      <c r="BK89" s="16" t="n"/>
      <c r="BL89" s="19">
        <f>IFERROR(IF($A89="","",IF($L89&lt;&gt;"Completed","",IF($BK89="Yes","Fail",IF($BJ89&lt;'Setup'!$B$12,"Fail",IF($BJ89&lt;'Setup'!$B$11,"Conditional Pass","Pass"))))),"")</f>
        <v/>
      </c>
      <c r="BM89" s="16" t="n"/>
      <c r="BN89" s="21" t="n"/>
      <c r="BO89" s="21" t="n"/>
      <c r="BP89" s="19">
        <f>IFERROR(IF($A89="","",COUNTIF('Action Items'!$B$2:$B$201,$A89)),"")</f>
        <v/>
      </c>
      <c r="BQ89" s="21" t="n"/>
      <c r="BR89" s="19">
        <f>IFERROR(IF($A89="","",IF(OR($BK89="Yes",$BL89="Fail",$BI89&gt;'Setup'!$B$13),"Yes","No")),"")</f>
        <v/>
      </c>
      <c r="BS89" s="16" t="n"/>
      <c r="BT89" s="16" t="n"/>
      <c r="BU89" s="41" t="n"/>
      <c r="BV89" s="22">
        <f>IFERROR(IF(COUNTA($A89:$BT89)=0,"",IF($A89="","Missing inspection ID, ","")&amp;IF(COUNTIF($A$2:$A$201,$A89)&gt;1,"Duplicate inspection ID, ","")&amp;IF(AND($L89="Completed",$J89=""),"Completed inspection has no inspector, ","")&amp;IF(AND($L89="Completed",$BF89=0),"No applicable checklist items, ","")&amp;IF(AND($L89="Completed",$BM89=""),"Release decision missing, ","")&amp;IF(AND($BM89="Release for Sale",$BL89="Fail"),"Failed room marked for release, ","")&amp;IF(AND($BM89="Release for Sale",$BK89="Yes"),"Critical defect marked for release, ","")&amp;IF($B89&gt;TODAY(),"Future inspection date, ","")&amp;IF(AND($A89&lt;&gt;"",COUNTIF($A$2:$A$201,$A89)=1,OR($L89&lt;&gt;"Completed",AND($J89&lt;&gt;"",$BF89&gt;0,$BM89&lt;&gt;"")),$B89&lt;=TODAY()),"OK","")),"")</f>
        <v/>
      </c>
    </row>
    <row r="90" ht="32" customHeight="1">
      <c r="A90" s="16" t="n"/>
      <c r="B90" s="41" t="n"/>
      <c r="C90" s="18" t="n"/>
      <c r="D90" s="16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6" t="n"/>
      <c r="N90" s="16" t="n"/>
      <c r="O90" s="16" t="n"/>
      <c r="P90" s="16" t="n"/>
      <c r="Q90" s="16" t="n"/>
      <c r="R90" s="16" t="n"/>
      <c r="S90" s="16" t="n"/>
      <c r="T90" s="16" t="n"/>
      <c r="U90" s="16" t="n"/>
      <c r="V90" s="16" t="n"/>
      <c r="W90" s="16" t="n"/>
      <c r="X90" s="16" t="n"/>
      <c r="Y90" s="16" t="n"/>
      <c r="Z90" s="16" t="n"/>
      <c r="AA90" s="16" t="n"/>
      <c r="AB90" s="16" t="n"/>
      <c r="AC90" s="16" t="n"/>
      <c r="AD90" s="16" t="n"/>
      <c r="AE90" s="16" t="n"/>
      <c r="AF90" s="16" t="n"/>
      <c r="AG90" s="16" t="n"/>
      <c r="AH90" s="16" t="n"/>
      <c r="AI90" s="16" t="n"/>
      <c r="AJ90" s="16" t="n"/>
      <c r="AK90" s="16" t="n"/>
      <c r="AL90" s="16" t="n"/>
      <c r="AM90" s="16" t="n"/>
      <c r="AN90" s="16" t="n"/>
      <c r="AO90" s="16" t="n"/>
      <c r="AP90" s="16" t="n"/>
      <c r="AQ90" s="16" t="n"/>
      <c r="AR90" s="16" t="n"/>
      <c r="AS90" s="16" t="n"/>
      <c r="AT90" s="16" t="n"/>
      <c r="AU90" s="16" t="n"/>
      <c r="AV90" s="16" t="n"/>
      <c r="AW90" s="16" t="n"/>
      <c r="AX90" s="16" t="n"/>
      <c r="AY90" s="16" t="n"/>
      <c r="AZ90" s="16" t="n"/>
      <c r="BA90" s="16" t="n"/>
      <c r="BB90" s="16" t="n"/>
      <c r="BC90" s="16" t="n"/>
      <c r="BD90" s="16" t="n"/>
      <c r="BE90" s="16" t="n"/>
      <c r="BF90" s="19">
        <f>IFERROR(IF($A90="","",COUNTIF($N90:$AU90,"Pass")+COUNTIF($N90:$AU90,"Fail")+COUNTIF($AW90:$BE90,"Pass")+COUNTIF($AW90:$BE90,"Fail")+COUNTIF($AV90,"No")+COUNTIF($AV90,"Yes")),"")</f>
        <v/>
      </c>
      <c r="BG90" s="19">
        <f>IFERROR(IF($A90="","",COUNTIF($N90:$AU90,"Pass")+COUNTIF($AW90:$BE90,"Pass")+COUNTIF($AV90,"No")),"")</f>
        <v/>
      </c>
      <c r="BH90" s="19">
        <f>IFERROR(IF($A90="","",COUNTIF($N90:$AU90,"Fail")+COUNTIF($AW90:$BE90,"Fail")+COUNTIF($AV90,"Yes")),"")</f>
        <v/>
      </c>
      <c r="BI90" s="19">
        <f>IFERROR(IF($A90="","",COUNTIF($N90:$BE90,"Not Checked")),"")</f>
        <v/>
      </c>
      <c r="BJ90" s="42">
        <f>IFERROR(IF($A90="","",$BG90/$BF90),"")</f>
        <v/>
      </c>
      <c r="BK90" s="16" t="n"/>
      <c r="BL90" s="19">
        <f>IFERROR(IF($A90="","",IF($L90&lt;&gt;"Completed","",IF($BK90="Yes","Fail",IF($BJ90&lt;'Setup'!$B$12,"Fail",IF($BJ90&lt;'Setup'!$B$11,"Conditional Pass","Pass"))))),"")</f>
        <v/>
      </c>
      <c r="BM90" s="16" t="n"/>
      <c r="BN90" s="21" t="n"/>
      <c r="BO90" s="21" t="n"/>
      <c r="BP90" s="19">
        <f>IFERROR(IF($A90="","",COUNTIF('Action Items'!$B$2:$B$201,$A90)),"")</f>
        <v/>
      </c>
      <c r="BQ90" s="21" t="n"/>
      <c r="BR90" s="19">
        <f>IFERROR(IF($A90="","",IF(OR($BK90="Yes",$BL90="Fail",$BI90&gt;'Setup'!$B$13),"Yes","No")),"")</f>
        <v/>
      </c>
      <c r="BS90" s="16" t="n"/>
      <c r="BT90" s="16" t="n"/>
      <c r="BU90" s="41" t="n"/>
      <c r="BV90" s="22">
        <f>IFERROR(IF(COUNTA($A90:$BT90)=0,"",IF($A90="","Missing inspection ID, ","")&amp;IF(COUNTIF($A$2:$A$201,$A90)&gt;1,"Duplicate inspection ID, ","")&amp;IF(AND($L90="Completed",$J90=""),"Completed inspection has no inspector, ","")&amp;IF(AND($L90="Completed",$BF90=0),"No applicable checklist items, ","")&amp;IF(AND($L90="Completed",$BM90=""),"Release decision missing, ","")&amp;IF(AND($BM90="Release for Sale",$BL90="Fail"),"Failed room marked for release, ","")&amp;IF(AND($BM90="Release for Sale",$BK90="Yes"),"Critical defect marked for release, ","")&amp;IF($B90&gt;TODAY(),"Future inspection date, ","")&amp;IF(AND($A90&lt;&gt;"",COUNTIF($A$2:$A$201,$A90)=1,OR($L90&lt;&gt;"Completed",AND($J90&lt;&gt;"",$BF90&gt;0,$BM90&lt;&gt;"")),$B90&lt;=TODAY()),"OK","")),"")</f>
        <v/>
      </c>
    </row>
    <row r="91" ht="32" customHeight="1">
      <c r="A91" s="16" t="n"/>
      <c r="B91" s="41" t="n"/>
      <c r="C91" s="18" t="n"/>
      <c r="D91" s="16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6" t="n"/>
      <c r="N91" s="16" t="n"/>
      <c r="O91" s="16" t="n"/>
      <c r="P91" s="16" t="n"/>
      <c r="Q91" s="16" t="n"/>
      <c r="R91" s="16" t="n"/>
      <c r="S91" s="16" t="n"/>
      <c r="T91" s="16" t="n"/>
      <c r="U91" s="16" t="n"/>
      <c r="V91" s="16" t="n"/>
      <c r="W91" s="16" t="n"/>
      <c r="X91" s="16" t="n"/>
      <c r="Y91" s="16" t="n"/>
      <c r="Z91" s="16" t="n"/>
      <c r="AA91" s="16" t="n"/>
      <c r="AB91" s="16" t="n"/>
      <c r="AC91" s="16" t="n"/>
      <c r="AD91" s="16" t="n"/>
      <c r="AE91" s="16" t="n"/>
      <c r="AF91" s="16" t="n"/>
      <c r="AG91" s="16" t="n"/>
      <c r="AH91" s="16" t="n"/>
      <c r="AI91" s="16" t="n"/>
      <c r="AJ91" s="16" t="n"/>
      <c r="AK91" s="16" t="n"/>
      <c r="AL91" s="16" t="n"/>
      <c r="AM91" s="16" t="n"/>
      <c r="AN91" s="16" t="n"/>
      <c r="AO91" s="16" t="n"/>
      <c r="AP91" s="16" t="n"/>
      <c r="AQ91" s="16" t="n"/>
      <c r="AR91" s="16" t="n"/>
      <c r="AS91" s="16" t="n"/>
      <c r="AT91" s="16" t="n"/>
      <c r="AU91" s="16" t="n"/>
      <c r="AV91" s="16" t="n"/>
      <c r="AW91" s="16" t="n"/>
      <c r="AX91" s="16" t="n"/>
      <c r="AY91" s="16" t="n"/>
      <c r="AZ91" s="16" t="n"/>
      <c r="BA91" s="16" t="n"/>
      <c r="BB91" s="16" t="n"/>
      <c r="BC91" s="16" t="n"/>
      <c r="BD91" s="16" t="n"/>
      <c r="BE91" s="16" t="n"/>
      <c r="BF91" s="19">
        <f>IFERROR(IF($A91="","",COUNTIF($N91:$AU91,"Pass")+COUNTIF($N91:$AU91,"Fail")+COUNTIF($AW91:$BE91,"Pass")+COUNTIF($AW91:$BE91,"Fail")+COUNTIF($AV91,"No")+COUNTIF($AV91,"Yes")),"")</f>
        <v/>
      </c>
      <c r="BG91" s="19">
        <f>IFERROR(IF($A91="","",COUNTIF($N91:$AU91,"Pass")+COUNTIF($AW91:$BE91,"Pass")+COUNTIF($AV91,"No")),"")</f>
        <v/>
      </c>
      <c r="BH91" s="19">
        <f>IFERROR(IF($A91="","",COUNTIF($N91:$AU91,"Fail")+COUNTIF($AW91:$BE91,"Fail")+COUNTIF($AV91,"Yes")),"")</f>
        <v/>
      </c>
      <c r="BI91" s="19">
        <f>IFERROR(IF($A91="","",COUNTIF($N91:$BE91,"Not Checked")),"")</f>
        <v/>
      </c>
      <c r="BJ91" s="42">
        <f>IFERROR(IF($A91="","",$BG91/$BF91),"")</f>
        <v/>
      </c>
      <c r="BK91" s="16" t="n"/>
      <c r="BL91" s="19">
        <f>IFERROR(IF($A91="","",IF($L91&lt;&gt;"Completed","",IF($BK91="Yes","Fail",IF($BJ91&lt;'Setup'!$B$12,"Fail",IF($BJ91&lt;'Setup'!$B$11,"Conditional Pass","Pass"))))),"")</f>
        <v/>
      </c>
      <c r="BM91" s="16" t="n"/>
      <c r="BN91" s="21" t="n"/>
      <c r="BO91" s="21" t="n"/>
      <c r="BP91" s="19">
        <f>IFERROR(IF($A91="","",COUNTIF('Action Items'!$B$2:$B$201,$A91)),"")</f>
        <v/>
      </c>
      <c r="BQ91" s="21" t="n"/>
      <c r="BR91" s="19">
        <f>IFERROR(IF($A91="","",IF(OR($BK91="Yes",$BL91="Fail",$BI91&gt;'Setup'!$B$13),"Yes","No")),"")</f>
        <v/>
      </c>
      <c r="BS91" s="16" t="n"/>
      <c r="BT91" s="16" t="n"/>
      <c r="BU91" s="41" t="n"/>
      <c r="BV91" s="22">
        <f>IFERROR(IF(COUNTA($A91:$BT91)=0,"",IF($A91="","Missing inspection ID, ","")&amp;IF(COUNTIF($A$2:$A$201,$A91)&gt;1,"Duplicate inspection ID, ","")&amp;IF(AND($L91="Completed",$J91=""),"Completed inspection has no inspector, ","")&amp;IF(AND($L91="Completed",$BF91=0),"No applicable checklist items, ","")&amp;IF(AND($L91="Completed",$BM91=""),"Release decision missing, ","")&amp;IF(AND($BM91="Release for Sale",$BL91="Fail"),"Failed room marked for release, ","")&amp;IF(AND($BM91="Release for Sale",$BK91="Yes"),"Critical defect marked for release, ","")&amp;IF($B91&gt;TODAY(),"Future inspection date, ","")&amp;IF(AND($A91&lt;&gt;"",COUNTIF($A$2:$A$201,$A91)=1,OR($L91&lt;&gt;"Completed",AND($J91&lt;&gt;"",$BF91&gt;0,$BM91&lt;&gt;"")),$B91&lt;=TODAY()),"OK","")),"")</f>
        <v/>
      </c>
    </row>
    <row r="92" ht="32" customHeight="1">
      <c r="A92" s="16" t="n"/>
      <c r="B92" s="41" t="n"/>
      <c r="C92" s="18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6" t="n"/>
      <c r="N92" s="16" t="n"/>
      <c r="O92" s="16" t="n"/>
      <c r="P92" s="16" t="n"/>
      <c r="Q92" s="16" t="n"/>
      <c r="R92" s="16" t="n"/>
      <c r="S92" s="16" t="n"/>
      <c r="T92" s="16" t="n"/>
      <c r="U92" s="16" t="n"/>
      <c r="V92" s="16" t="n"/>
      <c r="W92" s="16" t="n"/>
      <c r="X92" s="16" t="n"/>
      <c r="Y92" s="16" t="n"/>
      <c r="Z92" s="16" t="n"/>
      <c r="AA92" s="16" t="n"/>
      <c r="AB92" s="16" t="n"/>
      <c r="AC92" s="16" t="n"/>
      <c r="AD92" s="16" t="n"/>
      <c r="AE92" s="16" t="n"/>
      <c r="AF92" s="16" t="n"/>
      <c r="AG92" s="16" t="n"/>
      <c r="AH92" s="16" t="n"/>
      <c r="AI92" s="16" t="n"/>
      <c r="AJ92" s="16" t="n"/>
      <c r="AK92" s="16" t="n"/>
      <c r="AL92" s="16" t="n"/>
      <c r="AM92" s="16" t="n"/>
      <c r="AN92" s="16" t="n"/>
      <c r="AO92" s="16" t="n"/>
      <c r="AP92" s="16" t="n"/>
      <c r="AQ92" s="16" t="n"/>
      <c r="AR92" s="16" t="n"/>
      <c r="AS92" s="16" t="n"/>
      <c r="AT92" s="16" t="n"/>
      <c r="AU92" s="16" t="n"/>
      <c r="AV92" s="16" t="n"/>
      <c r="AW92" s="16" t="n"/>
      <c r="AX92" s="16" t="n"/>
      <c r="AY92" s="16" t="n"/>
      <c r="AZ92" s="16" t="n"/>
      <c r="BA92" s="16" t="n"/>
      <c r="BB92" s="16" t="n"/>
      <c r="BC92" s="16" t="n"/>
      <c r="BD92" s="16" t="n"/>
      <c r="BE92" s="16" t="n"/>
      <c r="BF92" s="19">
        <f>IFERROR(IF($A92="","",COUNTIF($N92:$AU92,"Pass")+COUNTIF($N92:$AU92,"Fail")+COUNTIF($AW92:$BE92,"Pass")+COUNTIF($AW92:$BE92,"Fail")+COUNTIF($AV92,"No")+COUNTIF($AV92,"Yes")),"")</f>
        <v/>
      </c>
      <c r="BG92" s="19">
        <f>IFERROR(IF($A92="","",COUNTIF($N92:$AU92,"Pass")+COUNTIF($AW92:$BE92,"Pass")+COUNTIF($AV92,"No")),"")</f>
        <v/>
      </c>
      <c r="BH92" s="19">
        <f>IFERROR(IF($A92="","",COUNTIF($N92:$AU92,"Fail")+COUNTIF($AW92:$BE92,"Fail")+COUNTIF($AV92,"Yes")),"")</f>
        <v/>
      </c>
      <c r="BI92" s="19">
        <f>IFERROR(IF($A92="","",COUNTIF($N92:$BE92,"Not Checked")),"")</f>
        <v/>
      </c>
      <c r="BJ92" s="42">
        <f>IFERROR(IF($A92="","",$BG92/$BF92),"")</f>
        <v/>
      </c>
      <c r="BK92" s="16" t="n"/>
      <c r="BL92" s="19">
        <f>IFERROR(IF($A92="","",IF($L92&lt;&gt;"Completed","",IF($BK92="Yes","Fail",IF($BJ92&lt;'Setup'!$B$12,"Fail",IF($BJ92&lt;'Setup'!$B$11,"Conditional Pass","Pass"))))),"")</f>
        <v/>
      </c>
      <c r="BM92" s="16" t="n"/>
      <c r="BN92" s="21" t="n"/>
      <c r="BO92" s="21" t="n"/>
      <c r="BP92" s="19">
        <f>IFERROR(IF($A92="","",COUNTIF('Action Items'!$B$2:$B$201,$A92)),"")</f>
        <v/>
      </c>
      <c r="BQ92" s="21" t="n"/>
      <c r="BR92" s="19">
        <f>IFERROR(IF($A92="","",IF(OR($BK92="Yes",$BL92="Fail",$BI92&gt;'Setup'!$B$13),"Yes","No")),"")</f>
        <v/>
      </c>
      <c r="BS92" s="16" t="n"/>
      <c r="BT92" s="16" t="n"/>
      <c r="BU92" s="41" t="n"/>
      <c r="BV92" s="22">
        <f>IFERROR(IF(COUNTA($A92:$BT92)=0,"",IF($A92="","Missing inspection ID, ","")&amp;IF(COUNTIF($A$2:$A$201,$A92)&gt;1,"Duplicate inspection ID, ","")&amp;IF(AND($L92="Completed",$J92=""),"Completed inspection has no inspector, ","")&amp;IF(AND($L92="Completed",$BF92=0),"No applicable checklist items, ","")&amp;IF(AND($L92="Completed",$BM92=""),"Release decision missing, ","")&amp;IF(AND($BM92="Release for Sale",$BL92="Fail"),"Failed room marked for release, ","")&amp;IF(AND($BM92="Release for Sale",$BK92="Yes"),"Critical defect marked for release, ","")&amp;IF($B92&gt;TODAY(),"Future inspection date, ","")&amp;IF(AND($A92&lt;&gt;"",COUNTIF($A$2:$A$201,$A92)=1,OR($L92&lt;&gt;"Completed",AND($J92&lt;&gt;"",$BF92&gt;0,$BM92&lt;&gt;"")),$B92&lt;=TODAY()),"OK","")),"")</f>
        <v/>
      </c>
    </row>
    <row r="93" ht="32" customHeight="1">
      <c r="A93" s="16" t="n"/>
      <c r="B93" s="41" t="n"/>
      <c r="C93" s="18" t="n"/>
      <c r="D93" s="16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  <c r="Z93" s="16" t="n"/>
      <c r="AA93" s="16" t="n"/>
      <c r="AB93" s="16" t="n"/>
      <c r="AC93" s="16" t="n"/>
      <c r="AD93" s="16" t="n"/>
      <c r="AE93" s="16" t="n"/>
      <c r="AF93" s="16" t="n"/>
      <c r="AG93" s="16" t="n"/>
      <c r="AH93" s="16" t="n"/>
      <c r="AI93" s="16" t="n"/>
      <c r="AJ93" s="16" t="n"/>
      <c r="AK93" s="16" t="n"/>
      <c r="AL93" s="16" t="n"/>
      <c r="AM93" s="16" t="n"/>
      <c r="AN93" s="16" t="n"/>
      <c r="AO93" s="16" t="n"/>
      <c r="AP93" s="16" t="n"/>
      <c r="AQ93" s="16" t="n"/>
      <c r="AR93" s="16" t="n"/>
      <c r="AS93" s="16" t="n"/>
      <c r="AT93" s="16" t="n"/>
      <c r="AU93" s="16" t="n"/>
      <c r="AV93" s="16" t="n"/>
      <c r="AW93" s="16" t="n"/>
      <c r="AX93" s="16" t="n"/>
      <c r="AY93" s="16" t="n"/>
      <c r="AZ93" s="16" t="n"/>
      <c r="BA93" s="16" t="n"/>
      <c r="BB93" s="16" t="n"/>
      <c r="BC93" s="16" t="n"/>
      <c r="BD93" s="16" t="n"/>
      <c r="BE93" s="16" t="n"/>
      <c r="BF93" s="19">
        <f>IFERROR(IF($A93="","",COUNTIF($N93:$AU93,"Pass")+COUNTIF($N93:$AU93,"Fail")+COUNTIF($AW93:$BE93,"Pass")+COUNTIF($AW93:$BE93,"Fail")+COUNTIF($AV93,"No")+COUNTIF($AV93,"Yes")),"")</f>
        <v/>
      </c>
      <c r="BG93" s="19">
        <f>IFERROR(IF($A93="","",COUNTIF($N93:$AU93,"Pass")+COUNTIF($AW93:$BE93,"Pass")+COUNTIF($AV93,"No")),"")</f>
        <v/>
      </c>
      <c r="BH93" s="19">
        <f>IFERROR(IF($A93="","",COUNTIF($N93:$AU93,"Fail")+COUNTIF($AW93:$BE93,"Fail")+COUNTIF($AV93,"Yes")),"")</f>
        <v/>
      </c>
      <c r="BI93" s="19">
        <f>IFERROR(IF($A93="","",COUNTIF($N93:$BE93,"Not Checked")),"")</f>
        <v/>
      </c>
      <c r="BJ93" s="42">
        <f>IFERROR(IF($A93="","",$BG93/$BF93),"")</f>
        <v/>
      </c>
      <c r="BK93" s="16" t="n"/>
      <c r="BL93" s="19">
        <f>IFERROR(IF($A93="","",IF($L93&lt;&gt;"Completed","",IF($BK93="Yes","Fail",IF($BJ93&lt;'Setup'!$B$12,"Fail",IF($BJ93&lt;'Setup'!$B$11,"Conditional Pass","Pass"))))),"")</f>
        <v/>
      </c>
      <c r="BM93" s="16" t="n"/>
      <c r="BN93" s="21" t="n"/>
      <c r="BO93" s="21" t="n"/>
      <c r="BP93" s="19">
        <f>IFERROR(IF($A93="","",COUNTIF('Action Items'!$B$2:$B$201,$A93)),"")</f>
        <v/>
      </c>
      <c r="BQ93" s="21" t="n"/>
      <c r="BR93" s="19">
        <f>IFERROR(IF($A93="","",IF(OR($BK93="Yes",$BL93="Fail",$BI93&gt;'Setup'!$B$13),"Yes","No")),"")</f>
        <v/>
      </c>
      <c r="BS93" s="16" t="n"/>
      <c r="BT93" s="16" t="n"/>
      <c r="BU93" s="41" t="n"/>
      <c r="BV93" s="22">
        <f>IFERROR(IF(COUNTA($A93:$BT93)=0,"",IF($A93="","Missing inspection ID, ","")&amp;IF(COUNTIF($A$2:$A$201,$A93)&gt;1,"Duplicate inspection ID, ","")&amp;IF(AND($L93="Completed",$J93=""),"Completed inspection has no inspector, ","")&amp;IF(AND($L93="Completed",$BF93=0),"No applicable checklist items, ","")&amp;IF(AND($L93="Completed",$BM93=""),"Release decision missing, ","")&amp;IF(AND($BM93="Release for Sale",$BL93="Fail"),"Failed room marked for release, ","")&amp;IF(AND($BM93="Release for Sale",$BK93="Yes"),"Critical defect marked for release, ","")&amp;IF($B93&gt;TODAY(),"Future inspection date, ","")&amp;IF(AND($A93&lt;&gt;"",COUNTIF($A$2:$A$201,$A93)=1,OR($L93&lt;&gt;"Completed",AND($J93&lt;&gt;"",$BF93&gt;0,$BM93&lt;&gt;"")),$B93&lt;=TODAY()),"OK","")),"")</f>
        <v/>
      </c>
    </row>
    <row r="94" ht="32" customHeight="1">
      <c r="A94" s="16" t="n"/>
      <c r="B94" s="41" t="n"/>
      <c r="C94" s="18" t="n"/>
      <c r="D94" s="16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6" t="n"/>
      <c r="N94" s="16" t="n"/>
      <c r="O94" s="16" t="n"/>
      <c r="P94" s="16" t="n"/>
      <c r="Q94" s="16" t="n"/>
      <c r="R94" s="16" t="n"/>
      <c r="S94" s="16" t="n"/>
      <c r="T94" s="16" t="n"/>
      <c r="U94" s="16" t="n"/>
      <c r="V94" s="16" t="n"/>
      <c r="W94" s="16" t="n"/>
      <c r="X94" s="16" t="n"/>
      <c r="Y94" s="16" t="n"/>
      <c r="Z94" s="16" t="n"/>
      <c r="AA94" s="16" t="n"/>
      <c r="AB94" s="16" t="n"/>
      <c r="AC94" s="16" t="n"/>
      <c r="AD94" s="16" t="n"/>
      <c r="AE94" s="16" t="n"/>
      <c r="AF94" s="16" t="n"/>
      <c r="AG94" s="16" t="n"/>
      <c r="AH94" s="16" t="n"/>
      <c r="AI94" s="16" t="n"/>
      <c r="AJ94" s="16" t="n"/>
      <c r="AK94" s="16" t="n"/>
      <c r="AL94" s="16" t="n"/>
      <c r="AM94" s="16" t="n"/>
      <c r="AN94" s="16" t="n"/>
      <c r="AO94" s="16" t="n"/>
      <c r="AP94" s="16" t="n"/>
      <c r="AQ94" s="16" t="n"/>
      <c r="AR94" s="16" t="n"/>
      <c r="AS94" s="16" t="n"/>
      <c r="AT94" s="16" t="n"/>
      <c r="AU94" s="16" t="n"/>
      <c r="AV94" s="16" t="n"/>
      <c r="AW94" s="16" t="n"/>
      <c r="AX94" s="16" t="n"/>
      <c r="AY94" s="16" t="n"/>
      <c r="AZ94" s="16" t="n"/>
      <c r="BA94" s="16" t="n"/>
      <c r="BB94" s="16" t="n"/>
      <c r="BC94" s="16" t="n"/>
      <c r="BD94" s="16" t="n"/>
      <c r="BE94" s="16" t="n"/>
      <c r="BF94" s="19">
        <f>IFERROR(IF($A94="","",COUNTIF($N94:$AU94,"Pass")+COUNTIF($N94:$AU94,"Fail")+COUNTIF($AW94:$BE94,"Pass")+COUNTIF($AW94:$BE94,"Fail")+COUNTIF($AV94,"No")+COUNTIF($AV94,"Yes")),"")</f>
        <v/>
      </c>
      <c r="BG94" s="19">
        <f>IFERROR(IF($A94="","",COUNTIF($N94:$AU94,"Pass")+COUNTIF($AW94:$BE94,"Pass")+COUNTIF($AV94,"No")),"")</f>
        <v/>
      </c>
      <c r="BH94" s="19">
        <f>IFERROR(IF($A94="","",COUNTIF($N94:$AU94,"Fail")+COUNTIF($AW94:$BE94,"Fail")+COUNTIF($AV94,"Yes")),"")</f>
        <v/>
      </c>
      <c r="BI94" s="19">
        <f>IFERROR(IF($A94="","",COUNTIF($N94:$BE94,"Not Checked")),"")</f>
        <v/>
      </c>
      <c r="BJ94" s="42">
        <f>IFERROR(IF($A94="","",$BG94/$BF94),"")</f>
        <v/>
      </c>
      <c r="BK94" s="16" t="n"/>
      <c r="BL94" s="19">
        <f>IFERROR(IF($A94="","",IF($L94&lt;&gt;"Completed","",IF($BK94="Yes","Fail",IF($BJ94&lt;'Setup'!$B$12,"Fail",IF($BJ94&lt;'Setup'!$B$11,"Conditional Pass","Pass"))))),"")</f>
        <v/>
      </c>
      <c r="BM94" s="16" t="n"/>
      <c r="BN94" s="21" t="n"/>
      <c r="BO94" s="21" t="n"/>
      <c r="BP94" s="19">
        <f>IFERROR(IF($A94="","",COUNTIF('Action Items'!$B$2:$B$201,$A94)),"")</f>
        <v/>
      </c>
      <c r="BQ94" s="21" t="n"/>
      <c r="BR94" s="19">
        <f>IFERROR(IF($A94="","",IF(OR($BK94="Yes",$BL94="Fail",$BI94&gt;'Setup'!$B$13),"Yes","No")),"")</f>
        <v/>
      </c>
      <c r="BS94" s="16" t="n"/>
      <c r="BT94" s="16" t="n"/>
      <c r="BU94" s="41" t="n"/>
      <c r="BV94" s="22">
        <f>IFERROR(IF(COUNTA($A94:$BT94)=0,"",IF($A94="","Missing inspection ID, ","")&amp;IF(COUNTIF($A$2:$A$201,$A94)&gt;1,"Duplicate inspection ID, ","")&amp;IF(AND($L94="Completed",$J94=""),"Completed inspection has no inspector, ","")&amp;IF(AND($L94="Completed",$BF94=0),"No applicable checklist items, ","")&amp;IF(AND($L94="Completed",$BM94=""),"Release decision missing, ","")&amp;IF(AND($BM94="Release for Sale",$BL94="Fail"),"Failed room marked for release, ","")&amp;IF(AND($BM94="Release for Sale",$BK94="Yes"),"Critical defect marked for release, ","")&amp;IF($B94&gt;TODAY(),"Future inspection date, ","")&amp;IF(AND($A94&lt;&gt;"",COUNTIF($A$2:$A$201,$A94)=1,OR($L94&lt;&gt;"Completed",AND($J94&lt;&gt;"",$BF94&gt;0,$BM94&lt;&gt;"")),$B94&lt;=TODAY()),"OK","")),"")</f>
        <v/>
      </c>
    </row>
    <row r="95" ht="32" customHeight="1">
      <c r="A95" s="16" t="n"/>
      <c r="B95" s="41" t="n"/>
      <c r="C95" s="18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  <c r="Z95" s="16" t="n"/>
      <c r="AA95" s="16" t="n"/>
      <c r="AB95" s="16" t="n"/>
      <c r="AC95" s="16" t="n"/>
      <c r="AD95" s="16" t="n"/>
      <c r="AE95" s="16" t="n"/>
      <c r="AF95" s="16" t="n"/>
      <c r="AG95" s="16" t="n"/>
      <c r="AH95" s="16" t="n"/>
      <c r="AI95" s="16" t="n"/>
      <c r="AJ95" s="16" t="n"/>
      <c r="AK95" s="16" t="n"/>
      <c r="AL95" s="16" t="n"/>
      <c r="AM95" s="16" t="n"/>
      <c r="AN95" s="16" t="n"/>
      <c r="AO95" s="16" t="n"/>
      <c r="AP95" s="16" t="n"/>
      <c r="AQ95" s="16" t="n"/>
      <c r="AR95" s="16" t="n"/>
      <c r="AS95" s="16" t="n"/>
      <c r="AT95" s="16" t="n"/>
      <c r="AU95" s="16" t="n"/>
      <c r="AV95" s="16" t="n"/>
      <c r="AW95" s="16" t="n"/>
      <c r="AX95" s="16" t="n"/>
      <c r="AY95" s="16" t="n"/>
      <c r="AZ95" s="16" t="n"/>
      <c r="BA95" s="16" t="n"/>
      <c r="BB95" s="16" t="n"/>
      <c r="BC95" s="16" t="n"/>
      <c r="BD95" s="16" t="n"/>
      <c r="BE95" s="16" t="n"/>
      <c r="BF95" s="19">
        <f>IFERROR(IF($A95="","",COUNTIF($N95:$AU95,"Pass")+COUNTIF($N95:$AU95,"Fail")+COUNTIF($AW95:$BE95,"Pass")+COUNTIF($AW95:$BE95,"Fail")+COUNTIF($AV95,"No")+COUNTIF($AV95,"Yes")),"")</f>
        <v/>
      </c>
      <c r="BG95" s="19">
        <f>IFERROR(IF($A95="","",COUNTIF($N95:$AU95,"Pass")+COUNTIF($AW95:$BE95,"Pass")+COUNTIF($AV95,"No")),"")</f>
        <v/>
      </c>
      <c r="BH95" s="19">
        <f>IFERROR(IF($A95="","",COUNTIF($N95:$AU95,"Fail")+COUNTIF($AW95:$BE95,"Fail")+COUNTIF($AV95,"Yes")),"")</f>
        <v/>
      </c>
      <c r="BI95" s="19">
        <f>IFERROR(IF($A95="","",COUNTIF($N95:$BE95,"Not Checked")),"")</f>
        <v/>
      </c>
      <c r="BJ95" s="42">
        <f>IFERROR(IF($A95="","",$BG95/$BF95),"")</f>
        <v/>
      </c>
      <c r="BK95" s="16" t="n"/>
      <c r="BL95" s="19">
        <f>IFERROR(IF($A95="","",IF($L95&lt;&gt;"Completed","",IF($BK95="Yes","Fail",IF($BJ95&lt;'Setup'!$B$12,"Fail",IF($BJ95&lt;'Setup'!$B$11,"Conditional Pass","Pass"))))),"")</f>
        <v/>
      </c>
      <c r="BM95" s="16" t="n"/>
      <c r="BN95" s="21" t="n"/>
      <c r="BO95" s="21" t="n"/>
      <c r="BP95" s="19">
        <f>IFERROR(IF($A95="","",COUNTIF('Action Items'!$B$2:$B$201,$A95)),"")</f>
        <v/>
      </c>
      <c r="BQ95" s="21" t="n"/>
      <c r="BR95" s="19">
        <f>IFERROR(IF($A95="","",IF(OR($BK95="Yes",$BL95="Fail",$BI95&gt;'Setup'!$B$13),"Yes","No")),"")</f>
        <v/>
      </c>
      <c r="BS95" s="16" t="n"/>
      <c r="BT95" s="16" t="n"/>
      <c r="BU95" s="41" t="n"/>
      <c r="BV95" s="22">
        <f>IFERROR(IF(COUNTA($A95:$BT95)=0,"",IF($A95="","Missing inspection ID, ","")&amp;IF(COUNTIF($A$2:$A$201,$A95)&gt;1,"Duplicate inspection ID, ","")&amp;IF(AND($L95="Completed",$J95=""),"Completed inspection has no inspector, ","")&amp;IF(AND($L95="Completed",$BF95=0),"No applicable checklist items, ","")&amp;IF(AND($L95="Completed",$BM95=""),"Release decision missing, ","")&amp;IF(AND($BM95="Release for Sale",$BL95="Fail"),"Failed room marked for release, ","")&amp;IF(AND($BM95="Release for Sale",$BK95="Yes"),"Critical defect marked for release, ","")&amp;IF($B95&gt;TODAY(),"Future inspection date, ","")&amp;IF(AND($A95&lt;&gt;"",COUNTIF($A$2:$A$201,$A95)=1,OR($L95&lt;&gt;"Completed",AND($J95&lt;&gt;"",$BF95&gt;0,$BM95&lt;&gt;"")),$B95&lt;=TODAY()),"OK","")),"")</f>
        <v/>
      </c>
    </row>
    <row r="96" ht="32" customHeight="1">
      <c r="A96" s="16" t="n"/>
      <c r="B96" s="41" t="n"/>
      <c r="C96" s="18" t="n"/>
      <c r="D96" s="16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6" t="n"/>
      <c r="N96" s="16" t="n"/>
      <c r="O96" s="16" t="n"/>
      <c r="P96" s="16" t="n"/>
      <c r="Q96" s="16" t="n"/>
      <c r="R96" s="16" t="n"/>
      <c r="S96" s="16" t="n"/>
      <c r="T96" s="16" t="n"/>
      <c r="U96" s="16" t="n"/>
      <c r="V96" s="16" t="n"/>
      <c r="W96" s="16" t="n"/>
      <c r="X96" s="16" t="n"/>
      <c r="Y96" s="16" t="n"/>
      <c r="Z96" s="16" t="n"/>
      <c r="AA96" s="16" t="n"/>
      <c r="AB96" s="16" t="n"/>
      <c r="AC96" s="16" t="n"/>
      <c r="AD96" s="16" t="n"/>
      <c r="AE96" s="16" t="n"/>
      <c r="AF96" s="16" t="n"/>
      <c r="AG96" s="16" t="n"/>
      <c r="AH96" s="16" t="n"/>
      <c r="AI96" s="16" t="n"/>
      <c r="AJ96" s="16" t="n"/>
      <c r="AK96" s="16" t="n"/>
      <c r="AL96" s="16" t="n"/>
      <c r="AM96" s="16" t="n"/>
      <c r="AN96" s="16" t="n"/>
      <c r="AO96" s="16" t="n"/>
      <c r="AP96" s="16" t="n"/>
      <c r="AQ96" s="16" t="n"/>
      <c r="AR96" s="16" t="n"/>
      <c r="AS96" s="16" t="n"/>
      <c r="AT96" s="16" t="n"/>
      <c r="AU96" s="16" t="n"/>
      <c r="AV96" s="16" t="n"/>
      <c r="AW96" s="16" t="n"/>
      <c r="AX96" s="16" t="n"/>
      <c r="AY96" s="16" t="n"/>
      <c r="AZ96" s="16" t="n"/>
      <c r="BA96" s="16" t="n"/>
      <c r="BB96" s="16" t="n"/>
      <c r="BC96" s="16" t="n"/>
      <c r="BD96" s="16" t="n"/>
      <c r="BE96" s="16" t="n"/>
      <c r="BF96" s="19">
        <f>IFERROR(IF($A96="","",COUNTIF($N96:$AU96,"Pass")+COUNTIF($N96:$AU96,"Fail")+COUNTIF($AW96:$BE96,"Pass")+COUNTIF($AW96:$BE96,"Fail")+COUNTIF($AV96,"No")+COUNTIF($AV96,"Yes")),"")</f>
        <v/>
      </c>
      <c r="BG96" s="19">
        <f>IFERROR(IF($A96="","",COUNTIF($N96:$AU96,"Pass")+COUNTIF($AW96:$BE96,"Pass")+COUNTIF($AV96,"No")),"")</f>
        <v/>
      </c>
      <c r="BH96" s="19">
        <f>IFERROR(IF($A96="","",COUNTIF($N96:$AU96,"Fail")+COUNTIF($AW96:$BE96,"Fail")+COUNTIF($AV96,"Yes")),"")</f>
        <v/>
      </c>
      <c r="BI96" s="19">
        <f>IFERROR(IF($A96="","",COUNTIF($N96:$BE96,"Not Checked")),"")</f>
        <v/>
      </c>
      <c r="BJ96" s="42">
        <f>IFERROR(IF($A96="","",$BG96/$BF96),"")</f>
        <v/>
      </c>
      <c r="BK96" s="16" t="n"/>
      <c r="BL96" s="19">
        <f>IFERROR(IF($A96="","",IF($L96&lt;&gt;"Completed","",IF($BK96="Yes","Fail",IF($BJ96&lt;'Setup'!$B$12,"Fail",IF($BJ96&lt;'Setup'!$B$11,"Conditional Pass","Pass"))))),"")</f>
        <v/>
      </c>
      <c r="BM96" s="16" t="n"/>
      <c r="BN96" s="21" t="n"/>
      <c r="BO96" s="21" t="n"/>
      <c r="BP96" s="19">
        <f>IFERROR(IF($A96="","",COUNTIF('Action Items'!$B$2:$B$201,$A96)),"")</f>
        <v/>
      </c>
      <c r="BQ96" s="21" t="n"/>
      <c r="BR96" s="19">
        <f>IFERROR(IF($A96="","",IF(OR($BK96="Yes",$BL96="Fail",$BI96&gt;'Setup'!$B$13),"Yes","No")),"")</f>
        <v/>
      </c>
      <c r="BS96" s="16" t="n"/>
      <c r="BT96" s="16" t="n"/>
      <c r="BU96" s="41" t="n"/>
      <c r="BV96" s="22">
        <f>IFERROR(IF(COUNTA($A96:$BT96)=0,"",IF($A96="","Missing inspection ID, ","")&amp;IF(COUNTIF($A$2:$A$201,$A96)&gt;1,"Duplicate inspection ID, ","")&amp;IF(AND($L96="Completed",$J96=""),"Completed inspection has no inspector, ","")&amp;IF(AND($L96="Completed",$BF96=0),"No applicable checklist items, ","")&amp;IF(AND($L96="Completed",$BM96=""),"Release decision missing, ","")&amp;IF(AND($BM96="Release for Sale",$BL96="Fail"),"Failed room marked for release, ","")&amp;IF(AND($BM96="Release for Sale",$BK96="Yes"),"Critical defect marked for release, ","")&amp;IF($B96&gt;TODAY(),"Future inspection date, ","")&amp;IF(AND($A96&lt;&gt;"",COUNTIF($A$2:$A$201,$A96)=1,OR($L96&lt;&gt;"Completed",AND($J96&lt;&gt;"",$BF96&gt;0,$BM96&lt;&gt;"")),$B96&lt;=TODAY()),"OK","")),"")</f>
        <v/>
      </c>
    </row>
    <row r="97" ht="32" customHeight="1">
      <c r="A97" s="16" t="n"/>
      <c r="B97" s="41" t="n"/>
      <c r="C97" s="18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  <c r="Z97" s="16" t="n"/>
      <c r="AA97" s="16" t="n"/>
      <c r="AB97" s="16" t="n"/>
      <c r="AC97" s="16" t="n"/>
      <c r="AD97" s="16" t="n"/>
      <c r="AE97" s="16" t="n"/>
      <c r="AF97" s="16" t="n"/>
      <c r="AG97" s="16" t="n"/>
      <c r="AH97" s="16" t="n"/>
      <c r="AI97" s="16" t="n"/>
      <c r="AJ97" s="16" t="n"/>
      <c r="AK97" s="16" t="n"/>
      <c r="AL97" s="16" t="n"/>
      <c r="AM97" s="16" t="n"/>
      <c r="AN97" s="16" t="n"/>
      <c r="AO97" s="16" t="n"/>
      <c r="AP97" s="16" t="n"/>
      <c r="AQ97" s="16" t="n"/>
      <c r="AR97" s="16" t="n"/>
      <c r="AS97" s="16" t="n"/>
      <c r="AT97" s="16" t="n"/>
      <c r="AU97" s="16" t="n"/>
      <c r="AV97" s="16" t="n"/>
      <c r="AW97" s="16" t="n"/>
      <c r="AX97" s="16" t="n"/>
      <c r="AY97" s="16" t="n"/>
      <c r="AZ97" s="16" t="n"/>
      <c r="BA97" s="16" t="n"/>
      <c r="BB97" s="16" t="n"/>
      <c r="BC97" s="16" t="n"/>
      <c r="BD97" s="16" t="n"/>
      <c r="BE97" s="16" t="n"/>
      <c r="BF97" s="19">
        <f>IFERROR(IF($A97="","",COUNTIF($N97:$AU97,"Pass")+COUNTIF($N97:$AU97,"Fail")+COUNTIF($AW97:$BE97,"Pass")+COUNTIF($AW97:$BE97,"Fail")+COUNTIF($AV97,"No")+COUNTIF($AV97,"Yes")),"")</f>
        <v/>
      </c>
      <c r="BG97" s="19">
        <f>IFERROR(IF($A97="","",COUNTIF($N97:$AU97,"Pass")+COUNTIF($AW97:$BE97,"Pass")+COUNTIF($AV97,"No")),"")</f>
        <v/>
      </c>
      <c r="BH97" s="19">
        <f>IFERROR(IF($A97="","",COUNTIF($N97:$AU97,"Fail")+COUNTIF($AW97:$BE97,"Fail")+COUNTIF($AV97,"Yes")),"")</f>
        <v/>
      </c>
      <c r="BI97" s="19">
        <f>IFERROR(IF($A97="","",COUNTIF($N97:$BE97,"Not Checked")),"")</f>
        <v/>
      </c>
      <c r="BJ97" s="42">
        <f>IFERROR(IF($A97="","",$BG97/$BF97),"")</f>
        <v/>
      </c>
      <c r="BK97" s="16" t="n"/>
      <c r="BL97" s="19">
        <f>IFERROR(IF($A97="","",IF($L97&lt;&gt;"Completed","",IF($BK97="Yes","Fail",IF($BJ97&lt;'Setup'!$B$12,"Fail",IF($BJ97&lt;'Setup'!$B$11,"Conditional Pass","Pass"))))),"")</f>
        <v/>
      </c>
      <c r="BM97" s="16" t="n"/>
      <c r="BN97" s="21" t="n"/>
      <c r="BO97" s="21" t="n"/>
      <c r="BP97" s="19">
        <f>IFERROR(IF($A97="","",COUNTIF('Action Items'!$B$2:$B$201,$A97)),"")</f>
        <v/>
      </c>
      <c r="BQ97" s="21" t="n"/>
      <c r="BR97" s="19">
        <f>IFERROR(IF($A97="","",IF(OR($BK97="Yes",$BL97="Fail",$BI97&gt;'Setup'!$B$13),"Yes","No")),"")</f>
        <v/>
      </c>
      <c r="BS97" s="16" t="n"/>
      <c r="BT97" s="16" t="n"/>
      <c r="BU97" s="41" t="n"/>
      <c r="BV97" s="22">
        <f>IFERROR(IF(COUNTA($A97:$BT97)=0,"",IF($A97="","Missing inspection ID, ","")&amp;IF(COUNTIF($A$2:$A$201,$A97)&gt;1,"Duplicate inspection ID, ","")&amp;IF(AND($L97="Completed",$J97=""),"Completed inspection has no inspector, ","")&amp;IF(AND($L97="Completed",$BF97=0),"No applicable checklist items, ","")&amp;IF(AND($L97="Completed",$BM97=""),"Release decision missing, ","")&amp;IF(AND($BM97="Release for Sale",$BL97="Fail"),"Failed room marked for release, ","")&amp;IF(AND($BM97="Release for Sale",$BK97="Yes"),"Critical defect marked for release, ","")&amp;IF($B97&gt;TODAY(),"Future inspection date, ","")&amp;IF(AND($A97&lt;&gt;"",COUNTIF($A$2:$A$201,$A97)=1,OR($L97&lt;&gt;"Completed",AND($J97&lt;&gt;"",$BF97&gt;0,$BM97&lt;&gt;"")),$B97&lt;=TODAY()),"OK","")),"")</f>
        <v/>
      </c>
    </row>
    <row r="98" ht="32" customHeight="1">
      <c r="A98" s="16" t="n"/>
      <c r="B98" s="41" t="n"/>
      <c r="C98" s="18" t="n"/>
      <c r="D98" s="16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6" t="n"/>
      <c r="N98" s="16" t="n"/>
      <c r="O98" s="16" t="n"/>
      <c r="P98" s="16" t="n"/>
      <c r="Q98" s="16" t="n"/>
      <c r="R98" s="16" t="n"/>
      <c r="S98" s="16" t="n"/>
      <c r="T98" s="16" t="n"/>
      <c r="U98" s="16" t="n"/>
      <c r="V98" s="16" t="n"/>
      <c r="W98" s="16" t="n"/>
      <c r="X98" s="16" t="n"/>
      <c r="Y98" s="16" t="n"/>
      <c r="Z98" s="16" t="n"/>
      <c r="AA98" s="16" t="n"/>
      <c r="AB98" s="16" t="n"/>
      <c r="AC98" s="16" t="n"/>
      <c r="AD98" s="16" t="n"/>
      <c r="AE98" s="16" t="n"/>
      <c r="AF98" s="16" t="n"/>
      <c r="AG98" s="16" t="n"/>
      <c r="AH98" s="16" t="n"/>
      <c r="AI98" s="16" t="n"/>
      <c r="AJ98" s="16" t="n"/>
      <c r="AK98" s="16" t="n"/>
      <c r="AL98" s="16" t="n"/>
      <c r="AM98" s="16" t="n"/>
      <c r="AN98" s="16" t="n"/>
      <c r="AO98" s="16" t="n"/>
      <c r="AP98" s="16" t="n"/>
      <c r="AQ98" s="16" t="n"/>
      <c r="AR98" s="16" t="n"/>
      <c r="AS98" s="16" t="n"/>
      <c r="AT98" s="16" t="n"/>
      <c r="AU98" s="16" t="n"/>
      <c r="AV98" s="16" t="n"/>
      <c r="AW98" s="16" t="n"/>
      <c r="AX98" s="16" t="n"/>
      <c r="AY98" s="16" t="n"/>
      <c r="AZ98" s="16" t="n"/>
      <c r="BA98" s="16" t="n"/>
      <c r="BB98" s="16" t="n"/>
      <c r="BC98" s="16" t="n"/>
      <c r="BD98" s="16" t="n"/>
      <c r="BE98" s="16" t="n"/>
      <c r="BF98" s="19">
        <f>IFERROR(IF($A98="","",COUNTIF($N98:$AU98,"Pass")+COUNTIF($N98:$AU98,"Fail")+COUNTIF($AW98:$BE98,"Pass")+COUNTIF($AW98:$BE98,"Fail")+COUNTIF($AV98,"No")+COUNTIF($AV98,"Yes")),"")</f>
        <v/>
      </c>
      <c r="BG98" s="19">
        <f>IFERROR(IF($A98="","",COUNTIF($N98:$AU98,"Pass")+COUNTIF($AW98:$BE98,"Pass")+COUNTIF($AV98,"No")),"")</f>
        <v/>
      </c>
      <c r="BH98" s="19">
        <f>IFERROR(IF($A98="","",COUNTIF($N98:$AU98,"Fail")+COUNTIF($AW98:$BE98,"Fail")+COUNTIF($AV98,"Yes")),"")</f>
        <v/>
      </c>
      <c r="BI98" s="19">
        <f>IFERROR(IF($A98="","",COUNTIF($N98:$BE98,"Not Checked")),"")</f>
        <v/>
      </c>
      <c r="BJ98" s="42">
        <f>IFERROR(IF($A98="","",$BG98/$BF98),"")</f>
        <v/>
      </c>
      <c r="BK98" s="16" t="n"/>
      <c r="BL98" s="19">
        <f>IFERROR(IF($A98="","",IF($L98&lt;&gt;"Completed","",IF($BK98="Yes","Fail",IF($BJ98&lt;'Setup'!$B$12,"Fail",IF($BJ98&lt;'Setup'!$B$11,"Conditional Pass","Pass"))))),"")</f>
        <v/>
      </c>
      <c r="BM98" s="16" t="n"/>
      <c r="BN98" s="21" t="n"/>
      <c r="BO98" s="21" t="n"/>
      <c r="BP98" s="19">
        <f>IFERROR(IF($A98="","",COUNTIF('Action Items'!$B$2:$B$201,$A98)),"")</f>
        <v/>
      </c>
      <c r="BQ98" s="21" t="n"/>
      <c r="BR98" s="19">
        <f>IFERROR(IF($A98="","",IF(OR($BK98="Yes",$BL98="Fail",$BI98&gt;'Setup'!$B$13),"Yes","No")),"")</f>
        <v/>
      </c>
      <c r="BS98" s="16" t="n"/>
      <c r="BT98" s="16" t="n"/>
      <c r="BU98" s="41" t="n"/>
      <c r="BV98" s="22">
        <f>IFERROR(IF(COUNTA($A98:$BT98)=0,"",IF($A98="","Missing inspection ID, ","")&amp;IF(COUNTIF($A$2:$A$201,$A98)&gt;1,"Duplicate inspection ID, ","")&amp;IF(AND($L98="Completed",$J98=""),"Completed inspection has no inspector, ","")&amp;IF(AND($L98="Completed",$BF98=0),"No applicable checklist items, ","")&amp;IF(AND($L98="Completed",$BM98=""),"Release decision missing, ","")&amp;IF(AND($BM98="Release for Sale",$BL98="Fail"),"Failed room marked for release, ","")&amp;IF(AND($BM98="Release for Sale",$BK98="Yes"),"Critical defect marked for release, ","")&amp;IF($B98&gt;TODAY(),"Future inspection date, ","")&amp;IF(AND($A98&lt;&gt;"",COUNTIF($A$2:$A$201,$A98)=1,OR($L98&lt;&gt;"Completed",AND($J98&lt;&gt;"",$BF98&gt;0,$BM98&lt;&gt;"")),$B98&lt;=TODAY()),"OK","")),"")</f>
        <v/>
      </c>
    </row>
    <row r="99" ht="32" customHeight="1">
      <c r="A99" s="16" t="n"/>
      <c r="B99" s="41" t="n"/>
      <c r="C99" s="18" t="n"/>
      <c r="D99" s="16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  <c r="Z99" s="16" t="n"/>
      <c r="AA99" s="16" t="n"/>
      <c r="AB99" s="16" t="n"/>
      <c r="AC99" s="16" t="n"/>
      <c r="AD99" s="16" t="n"/>
      <c r="AE99" s="16" t="n"/>
      <c r="AF99" s="16" t="n"/>
      <c r="AG99" s="16" t="n"/>
      <c r="AH99" s="16" t="n"/>
      <c r="AI99" s="16" t="n"/>
      <c r="AJ99" s="16" t="n"/>
      <c r="AK99" s="16" t="n"/>
      <c r="AL99" s="16" t="n"/>
      <c r="AM99" s="16" t="n"/>
      <c r="AN99" s="16" t="n"/>
      <c r="AO99" s="16" t="n"/>
      <c r="AP99" s="16" t="n"/>
      <c r="AQ99" s="16" t="n"/>
      <c r="AR99" s="16" t="n"/>
      <c r="AS99" s="16" t="n"/>
      <c r="AT99" s="16" t="n"/>
      <c r="AU99" s="16" t="n"/>
      <c r="AV99" s="16" t="n"/>
      <c r="AW99" s="16" t="n"/>
      <c r="AX99" s="16" t="n"/>
      <c r="AY99" s="16" t="n"/>
      <c r="AZ99" s="16" t="n"/>
      <c r="BA99" s="16" t="n"/>
      <c r="BB99" s="16" t="n"/>
      <c r="BC99" s="16" t="n"/>
      <c r="BD99" s="16" t="n"/>
      <c r="BE99" s="16" t="n"/>
      <c r="BF99" s="19">
        <f>IFERROR(IF($A99="","",COUNTIF($N99:$AU99,"Pass")+COUNTIF($N99:$AU99,"Fail")+COUNTIF($AW99:$BE99,"Pass")+COUNTIF($AW99:$BE99,"Fail")+COUNTIF($AV99,"No")+COUNTIF($AV99,"Yes")),"")</f>
        <v/>
      </c>
      <c r="BG99" s="19">
        <f>IFERROR(IF($A99="","",COUNTIF($N99:$AU99,"Pass")+COUNTIF($AW99:$BE99,"Pass")+COUNTIF($AV99,"No")),"")</f>
        <v/>
      </c>
      <c r="BH99" s="19">
        <f>IFERROR(IF($A99="","",COUNTIF($N99:$AU99,"Fail")+COUNTIF($AW99:$BE99,"Fail")+COUNTIF($AV99,"Yes")),"")</f>
        <v/>
      </c>
      <c r="BI99" s="19">
        <f>IFERROR(IF($A99="","",COUNTIF($N99:$BE99,"Not Checked")),"")</f>
        <v/>
      </c>
      <c r="BJ99" s="42">
        <f>IFERROR(IF($A99="","",$BG99/$BF99),"")</f>
        <v/>
      </c>
      <c r="BK99" s="16" t="n"/>
      <c r="BL99" s="19">
        <f>IFERROR(IF($A99="","",IF($L99&lt;&gt;"Completed","",IF($BK99="Yes","Fail",IF($BJ99&lt;'Setup'!$B$12,"Fail",IF($BJ99&lt;'Setup'!$B$11,"Conditional Pass","Pass"))))),"")</f>
        <v/>
      </c>
      <c r="BM99" s="16" t="n"/>
      <c r="BN99" s="21" t="n"/>
      <c r="BO99" s="21" t="n"/>
      <c r="BP99" s="19">
        <f>IFERROR(IF($A99="","",COUNTIF('Action Items'!$B$2:$B$201,$A99)),"")</f>
        <v/>
      </c>
      <c r="BQ99" s="21" t="n"/>
      <c r="BR99" s="19">
        <f>IFERROR(IF($A99="","",IF(OR($BK99="Yes",$BL99="Fail",$BI99&gt;'Setup'!$B$13),"Yes","No")),"")</f>
        <v/>
      </c>
      <c r="BS99" s="16" t="n"/>
      <c r="BT99" s="16" t="n"/>
      <c r="BU99" s="41" t="n"/>
      <c r="BV99" s="22">
        <f>IFERROR(IF(COUNTA($A99:$BT99)=0,"",IF($A99="","Missing inspection ID, ","")&amp;IF(COUNTIF($A$2:$A$201,$A99)&gt;1,"Duplicate inspection ID, ","")&amp;IF(AND($L99="Completed",$J99=""),"Completed inspection has no inspector, ","")&amp;IF(AND($L99="Completed",$BF99=0),"No applicable checklist items, ","")&amp;IF(AND($L99="Completed",$BM99=""),"Release decision missing, ","")&amp;IF(AND($BM99="Release for Sale",$BL99="Fail"),"Failed room marked for release, ","")&amp;IF(AND($BM99="Release for Sale",$BK99="Yes"),"Critical defect marked for release, ","")&amp;IF($B99&gt;TODAY(),"Future inspection date, ","")&amp;IF(AND($A99&lt;&gt;"",COUNTIF($A$2:$A$201,$A99)=1,OR($L99&lt;&gt;"Completed",AND($J99&lt;&gt;"",$BF99&gt;0,$BM99&lt;&gt;"")),$B99&lt;=TODAY()),"OK","")),"")</f>
        <v/>
      </c>
    </row>
    <row r="100" ht="32" customHeight="1">
      <c r="A100" s="16" t="n"/>
      <c r="B100" s="41" t="n"/>
      <c r="C100" s="18" t="n"/>
      <c r="D100" s="16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6" t="n"/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6" t="n"/>
      <c r="W100" s="16" t="n"/>
      <c r="X100" s="16" t="n"/>
      <c r="Y100" s="16" t="n"/>
      <c r="Z100" s="16" t="n"/>
      <c r="AA100" s="16" t="n"/>
      <c r="AB100" s="16" t="n"/>
      <c r="AC100" s="16" t="n"/>
      <c r="AD100" s="16" t="n"/>
      <c r="AE100" s="16" t="n"/>
      <c r="AF100" s="16" t="n"/>
      <c r="AG100" s="16" t="n"/>
      <c r="AH100" s="16" t="n"/>
      <c r="AI100" s="16" t="n"/>
      <c r="AJ100" s="16" t="n"/>
      <c r="AK100" s="16" t="n"/>
      <c r="AL100" s="16" t="n"/>
      <c r="AM100" s="16" t="n"/>
      <c r="AN100" s="16" t="n"/>
      <c r="AO100" s="16" t="n"/>
      <c r="AP100" s="16" t="n"/>
      <c r="AQ100" s="16" t="n"/>
      <c r="AR100" s="16" t="n"/>
      <c r="AS100" s="16" t="n"/>
      <c r="AT100" s="16" t="n"/>
      <c r="AU100" s="16" t="n"/>
      <c r="AV100" s="16" t="n"/>
      <c r="AW100" s="16" t="n"/>
      <c r="AX100" s="16" t="n"/>
      <c r="AY100" s="16" t="n"/>
      <c r="AZ100" s="16" t="n"/>
      <c r="BA100" s="16" t="n"/>
      <c r="BB100" s="16" t="n"/>
      <c r="BC100" s="16" t="n"/>
      <c r="BD100" s="16" t="n"/>
      <c r="BE100" s="16" t="n"/>
      <c r="BF100" s="19">
        <f>IFERROR(IF($A100="","",COUNTIF($N100:$AU100,"Pass")+COUNTIF($N100:$AU100,"Fail")+COUNTIF($AW100:$BE100,"Pass")+COUNTIF($AW100:$BE100,"Fail")+COUNTIF($AV100,"No")+COUNTIF($AV100,"Yes")),"")</f>
        <v/>
      </c>
      <c r="BG100" s="19">
        <f>IFERROR(IF($A100="","",COUNTIF($N100:$AU100,"Pass")+COUNTIF($AW100:$BE100,"Pass")+COUNTIF($AV100,"No")),"")</f>
        <v/>
      </c>
      <c r="BH100" s="19">
        <f>IFERROR(IF($A100="","",COUNTIF($N100:$AU100,"Fail")+COUNTIF($AW100:$BE100,"Fail")+COUNTIF($AV100,"Yes")),"")</f>
        <v/>
      </c>
      <c r="BI100" s="19">
        <f>IFERROR(IF($A100="","",COUNTIF($N100:$BE100,"Not Checked")),"")</f>
        <v/>
      </c>
      <c r="BJ100" s="42">
        <f>IFERROR(IF($A100="","",$BG100/$BF100),"")</f>
        <v/>
      </c>
      <c r="BK100" s="16" t="n"/>
      <c r="BL100" s="19">
        <f>IFERROR(IF($A100="","",IF($L100&lt;&gt;"Completed","",IF($BK100="Yes","Fail",IF($BJ100&lt;'Setup'!$B$12,"Fail",IF($BJ100&lt;'Setup'!$B$11,"Conditional Pass","Pass"))))),"")</f>
        <v/>
      </c>
      <c r="BM100" s="16" t="n"/>
      <c r="BN100" s="21" t="n"/>
      <c r="BO100" s="21" t="n"/>
      <c r="BP100" s="19">
        <f>IFERROR(IF($A100="","",COUNTIF('Action Items'!$B$2:$B$201,$A100)),"")</f>
        <v/>
      </c>
      <c r="BQ100" s="21" t="n"/>
      <c r="BR100" s="19">
        <f>IFERROR(IF($A100="","",IF(OR($BK100="Yes",$BL100="Fail",$BI100&gt;'Setup'!$B$13),"Yes","No")),"")</f>
        <v/>
      </c>
      <c r="BS100" s="16" t="n"/>
      <c r="BT100" s="16" t="n"/>
      <c r="BU100" s="41" t="n"/>
      <c r="BV100" s="22">
        <f>IFERROR(IF(COUNTA($A100:$BT100)=0,"",IF($A100="","Missing inspection ID, ","")&amp;IF(COUNTIF($A$2:$A$201,$A100)&gt;1,"Duplicate inspection ID, ","")&amp;IF(AND($L100="Completed",$J100=""),"Completed inspection has no inspector, ","")&amp;IF(AND($L100="Completed",$BF100=0),"No applicable checklist items, ","")&amp;IF(AND($L100="Completed",$BM100=""),"Release decision missing, ","")&amp;IF(AND($BM100="Release for Sale",$BL100="Fail"),"Failed room marked for release, ","")&amp;IF(AND($BM100="Release for Sale",$BK100="Yes"),"Critical defect marked for release, ","")&amp;IF($B100&gt;TODAY(),"Future inspection date, ","")&amp;IF(AND($A100&lt;&gt;"",COUNTIF($A$2:$A$201,$A100)=1,OR($L100&lt;&gt;"Completed",AND($J100&lt;&gt;"",$BF100&gt;0,$BM100&lt;&gt;"")),$B100&lt;=TODAY()),"OK","")),"")</f>
        <v/>
      </c>
    </row>
    <row r="101" ht="32" customHeight="1">
      <c r="A101" s="16" t="n"/>
      <c r="B101" s="41" t="n"/>
      <c r="C101" s="18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  <c r="Z101" s="16" t="n"/>
      <c r="AA101" s="16" t="n"/>
      <c r="AB101" s="16" t="n"/>
      <c r="AC101" s="16" t="n"/>
      <c r="AD101" s="16" t="n"/>
      <c r="AE101" s="16" t="n"/>
      <c r="AF101" s="16" t="n"/>
      <c r="AG101" s="16" t="n"/>
      <c r="AH101" s="16" t="n"/>
      <c r="AI101" s="16" t="n"/>
      <c r="AJ101" s="16" t="n"/>
      <c r="AK101" s="16" t="n"/>
      <c r="AL101" s="16" t="n"/>
      <c r="AM101" s="16" t="n"/>
      <c r="AN101" s="16" t="n"/>
      <c r="AO101" s="16" t="n"/>
      <c r="AP101" s="16" t="n"/>
      <c r="AQ101" s="16" t="n"/>
      <c r="AR101" s="16" t="n"/>
      <c r="AS101" s="16" t="n"/>
      <c r="AT101" s="16" t="n"/>
      <c r="AU101" s="16" t="n"/>
      <c r="AV101" s="16" t="n"/>
      <c r="AW101" s="16" t="n"/>
      <c r="AX101" s="16" t="n"/>
      <c r="AY101" s="16" t="n"/>
      <c r="AZ101" s="16" t="n"/>
      <c r="BA101" s="16" t="n"/>
      <c r="BB101" s="16" t="n"/>
      <c r="BC101" s="16" t="n"/>
      <c r="BD101" s="16" t="n"/>
      <c r="BE101" s="16" t="n"/>
      <c r="BF101" s="19">
        <f>IFERROR(IF($A101="","",COUNTIF($N101:$AU101,"Pass")+COUNTIF($N101:$AU101,"Fail")+COUNTIF($AW101:$BE101,"Pass")+COUNTIF($AW101:$BE101,"Fail")+COUNTIF($AV101,"No")+COUNTIF($AV101,"Yes")),"")</f>
        <v/>
      </c>
      <c r="BG101" s="19">
        <f>IFERROR(IF($A101="","",COUNTIF($N101:$AU101,"Pass")+COUNTIF($AW101:$BE101,"Pass")+COUNTIF($AV101,"No")),"")</f>
        <v/>
      </c>
      <c r="BH101" s="19">
        <f>IFERROR(IF($A101="","",COUNTIF($N101:$AU101,"Fail")+COUNTIF($AW101:$BE101,"Fail")+COUNTIF($AV101,"Yes")),"")</f>
        <v/>
      </c>
      <c r="BI101" s="19">
        <f>IFERROR(IF($A101="","",COUNTIF($N101:$BE101,"Not Checked")),"")</f>
        <v/>
      </c>
      <c r="BJ101" s="42">
        <f>IFERROR(IF($A101="","",$BG101/$BF101),"")</f>
        <v/>
      </c>
      <c r="BK101" s="16" t="n"/>
      <c r="BL101" s="19">
        <f>IFERROR(IF($A101="","",IF($L101&lt;&gt;"Completed","",IF($BK101="Yes","Fail",IF($BJ101&lt;'Setup'!$B$12,"Fail",IF($BJ101&lt;'Setup'!$B$11,"Conditional Pass","Pass"))))),"")</f>
        <v/>
      </c>
      <c r="BM101" s="16" t="n"/>
      <c r="BN101" s="21" t="n"/>
      <c r="BO101" s="21" t="n"/>
      <c r="BP101" s="19">
        <f>IFERROR(IF($A101="","",COUNTIF('Action Items'!$B$2:$B$201,$A101)),"")</f>
        <v/>
      </c>
      <c r="BQ101" s="21" t="n"/>
      <c r="BR101" s="19">
        <f>IFERROR(IF($A101="","",IF(OR($BK101="Yes",$BL101="Fail",$BI101&gt;'Setup'!$B$13),"Yes","No")),"")</f>
        <v/>
      </c>
      <c r="BS101" s="16" t="n"/>
      <c r="BT101" s="16" t="n"/>
      <c r="BU101" s="41" t="n"/>
      <c r="BV101" s="22">
        <f>IFERROR(IF(COUNTA($A101:$BT101)=0,"",IF($A101="","Missing inspection ID, ","")&amp;IF(COUNTIF($A$2:$A$201,$A101)&gt;1,"Duplicate inspection ID, ","")&amp;IF(AND($L101="Completed",$J101=""),"Completed inspection has no inspector, ","")&amp;IF(AND($L101="Completed",$BF101=0),"No applicable checklist items, ","")&amp;IF(AND($L101="Completed",$BM101=""),"Release decision missing, ","")&amp;IF(AND($BM101="Release for Sale",$BL101="Fail"),"Failed room marked for release, ","")&amp;IF(AND($BM101="Release for Sale",$BK101="Yes"),"Critical defect marked for release, ","")&amp;IF($B101&gt;TODAY(),"Future inspection date, ","")&amp;IF(AND($A101&lt;&gt;"",COUNTIF($A$2:$A$201,$A101)=1,OR($L101&lt;&gt;"Completed",AND($J101&lt;&gt;"",$BF101&gt;0,$BM101&lt;&gt;"")),$B101&lt;=TODAY()),"OK","")),"")</f>
        <v/>
      </c>
    </row>
    <row r="102" ht="32" customHeight="1">
      <c r="A102" s="16" t="n"/>
      <c r="B102" s="41" t="n"/>
      <c r="C102" s="18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6" t="n"/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6" t="n"/>
      <c r="W102" s="16" t="n"/>
      <c r="X102" s="16" t="n"/>
      <c r="Y102" s="16" t="n"/>
      <c r="Z102" s="16" t="n"/>
      <c r="AA102" s="16" t="n"/>
      <c r="AB102" s="16" t="n"/>
      <c r="AC102" s="16" t="n"/>
      <c r="AD102" s="16" t="n"/>
      <c r="AE102" s="16" t="n"/>
      <c r="AF102" s="16" t="n"/>
      <c r="AG102" s="16" t="n"/>
      <c r="AH102" s="16" t="n"/>
      <c r="AI102" s="16" t="n"/>
      <c r="AJ102" s="16" t="n"/>
      <c r="AK102" s="16" t="n"/>
      <c r="AL102" s="16" t="n"/>
      <c r="AM102" s="16" t="n"/>
      <c r="AN102" s="16" t="n"/>
      <c r="AO102" s="16" t="n"/>
      <c r="AP102" s="16" t="n"/>
      <c r="AQ102" s="16" t="n"/>
      <c r="AR102" s="16" t="n"/>
      <c r="AS102" s="16" t="n"/>
      <c r="AT102" s="16" t="n"/>
      <c r="AU102" s="16" t="n"/>
      <c r="AV102" s="16" t="n"/>
      <c r="AW102" s="16" t="n"/>
      <c r="AX102" s="16" t="n"/>
      <c r="AY102" s="16" t="n"/>
      <c r="AZ102" s="16" t="n"/>
      <c r="BA102" s="16" t="n"/>
      <c r="BB102" s="16" t="n"/>
      <c r="BC102" s="16" t="n"/>
      <c r="BD102" s="16" t="n"/>
      <c r="BE102" s="16" t="n"/>
      <c r="BF102" s="19">
        <f>IFERROR(IF($A102="","",COUNTIF($N102:$AU102,"Pass")+COUNTIF($N102:$AU102,"Fail")+COUNTIF($AW102:$BE102,"Pass")+COUNTIF($AW102:$BE102,"Fail")+COUNTIF($AV102,"No")+COUNTIF($AV102,"Yes")),"")</f>
        <v/>
      </c>
      <c r="BG102" s="19">
        <f>IFERROR(IF($A102="","",COUNTIF($N102:$AU102,"Pass")+COUNTIF($AW102:$BE102,"Pass")+COUNTIF($AV102,"No")),"")</f>
        <v/>
      </c>
      <c r="BH102" s="19">
        <f>IFERROR(IF($A102="","",COUNTIF($N102:$AU102,"Fail")+COUNTIF($AW102:$BE102,"Fail")+COUNTIF($AV102,"Yes")),"")</f>
        <v/>
      </c>
      <c r="BI102" s="19">
        <f>IFERROR(IF($A102="","",COUNTIF($N102:$BE102,"Not Checked")),"")</f>
        <v/>
      </c>
      <c r="BJ102" s="42">
        <f>IFERROR(IF($A102="","",$BG102/$BF102),"")</f>
        <v/>
      </c>
      <c r="BK102" s="16" t="n"/>
      <c r="BL102" s="19">
        <f>IFERROR(IF($A102="","",IF($L102&lt;&gt;"Completed","",IF($BK102="Yes","Fail",IF($BJ102&lt;'Setup'!$B$12,"Fail",IF($BJ102&lt;'Setup'!$B$11,"Conditional Pass","Pass"))))),"")</f>
        <v/>
      </c>
      <c r="BM102" s="16" t="n"/>
      <c r="BN102" s="21" t="n"/>
      <c r="BO102" s="21" t="n"/>
      <c r="BP102" s="19">
        <f>IFERROR(IF($A102="","",COUNTIF('Action Items'!$B$2:$B$201,$A102)),"")</f>
        <v/>
      </c>
      <c r="BQ102" s="21" t="n"/>
      <c r="BR102" s="19">
        <f>IFERROR(IF($A102="","",IF(OR($BK102="Yes",$BL102="Fail",$BI102&gt;'Setup'!$B$13),"Yes","No")),"")</f>
        <v/>
      </c>
      <c r="BS102" s="16" t="n"/>
      <c r="BT102" s="16" t="n"/>
      <c r="BU102" s="41" t="n"/>
      <c r="BV102" s="22">
        <f>IFERROR(IF(COUNTA($A102:$BT102)=0,"",IF($A102="","Missing inspection ID, ","")&amp;IF(COUNTIF($A$2:$A$201,$A102)&gt;1,"Duplicate inspection ID, ","")&amp;IF(AND($L102="Completed",$J102=""),"Completed inspection has no inspector, ","")&amp;IF(AND($L102="Completed",$BF102=0),"No applicable checklist items, ","")&amp;IF(AND($L102="Completed",$BM102=""),"Release decision missing, ","")&amp;IF(AND($BM102="Release for Sale",$BL102="Fail"),"Failed room marked for release, ","")&amp;IF(AND($BM102="Release for Sale",$BK102="Yes"),"Critical defect marked for release, ","")&amp;IF($B102&gt;TODAY(),"Future inspection date, ","")&amp;IF(AND($A102&lt;&gt;"",COUNTIF($A$2:$A$201,$A102)=1,OR($L102&lt;&gt;"Completed",AND($J102&lt;&gt;"",$BF102&gt;0,$BM102&lt;&gt;"")),$B102&lt;=TODAY()),"OK","")),"")</f>
        <v/>
      </c>
    </row>
    <row r="103" ht="32" customHeight="1">
      <c r="A103" s="16" t="n"/>
      <c r="B103" s="41" t="n"/>
      <c r="C103" s="18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6" t="n"/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6" t="n"/>
      <c r="W103" s="16" t="n"/>
      <c r="X103" s="16" t="n"/>
      <c r="Y103" s="16" t="n"/>
      <c r="Z103" s="16" t="n"/>
      <c r="AA103" s="16" t="n"/>
      <c r="AB103" s="16" t="n"/>
      <c r="AC103" s="16" t="n"/>
      <c r="AD103" s="16" t="n"/>
      <c r="AE103" s="16" t="n"/>
      <c r="AF103" s="16" t="n"/>
      <c r="AG103" s="16" t="n"/>
      <c r="AH103" s="16" t="n"/>
      <c r="AI103" s="16" t="n"/>
      <c r="AJ103" s="16" t="n"/>
      <c r="AK103" s="16" t="n"/>
      <c r="AL103" s="16" t="n"/>
      <c r="AM103" s="16" t="n"/>
      <c r="AN103" s="16" t="n"/>
      <c r="AO103" s="16" t="n"/>
      <c r="AP103" s="16" t="n"/>
      <c r="AQ103" s="16" t="n"/>
      <c r="AR103" s="16" t="n"/>
      <c r="AS103" s="16" t="n"/>
      <c r="AT103" s="16" t="n"/>
      <c r="AU103" s="16" t="n"/>
      <c r="AV103" s="16" t="n"/>
      <c r="AW103" s="16" t="n"/>
      <c r="AX103" s="16" t="n"/>
      <c r="AY103" s="16" t="n"/>
      <c r="AZ103" s="16" t="n"/>
      <c r="BA103" s="16" t="n"/>
      <c r="BB103" s="16" t="n"/>
      <c r="BC103" s="16" t="n"/>
      <c r="BD103" s="16" t="n"/>
      <c r="BE103" s="16" t="n"/>
      <c r="BF103" s="19">
        <f>IFERROR(IF($A103="","",COUNTIF($N103:$AU103,"Pass")+COUNTIF($N103:$AU103,"Fail")+COUNTIF($AW103:$BE103,"Pass")+COUNTIF($AW103:$BE103,"Fail")+COUNTIF($AV103,"No")+COUNTIF($AV103,"Yes")),"")</f>
        <v/>
      </c>
      <c r="BG103" s="19">
        <f>IFERROR(IF($A103="","",COUNTIF($N103:$AU103,"Pass")+COUNTIF($AW103:$BE103,"Pass")+COUNTIF($AV103,"No")),"")</f>
        <v/>
      </c>
      <c r="BH103" s="19">
        <f>IFERROR(IF($A103="","",COUNTIF($N103:$AU103,"Fail")+COUNTIF($AW103:$BE103,"Fail")+COUNTIF($AV103,"Yes")),"")</f>
        <v/>
      </c>
      <c r="BI103" s="19">
        <f>IFERROR(IF($A103="","",COUNTIF($N103:$BE103,"Not Checked")),"")</f>
        <v/>
      </c>
      <c r="BJ103" s="42">
        <f>IFERROR(IF($A103="","",$BG103/$BF103),"")</f>
        <v/>
      </c>
      <c r="BK103" s="16" t="n"/>
      <c r="BL103" s="19">
        <f>IFERROR(IF($A103="","",IF($L103&lt;&gt;"Completed","",IF($BK103="Yes","Fail",IF($BJ103&lt;'Setup'!$B$12,"Fail",IF($BJ103&lt;'Setup'!$B$11,"Conditional Pass","Pass"))))),"")</f>
        <v/>
      </c>
      <c r="BM103" s="16" t="n"/>
      <c r="BN103" s="21" t="n"/>
      <c r="BO103" s="21" t="n"/>
      <c r="BP103" s="19">
        <f>IFERROR(IF($A103="","",COUNTIF('Action Items'!$B$2:$B$201,$A103)),"")</f>
        <v/>
      </c>
      <c r="BQ103" s="21" t="n"/>
      <c r="BR103" s="19">
        <f>IFERROR(IF($A103="","",IF(OR($BK103="Yes",$BL103="Fail",$BI103&gt;'Setup'!$B$13),"Yes","No")),"")</f>
        <v/>
      </c>
      <c r="BS103" s="16" t="n"/>
      <c r="BT103" s="16" t="n"/>
      <c r="BU103" s="41" t="n"/>
      <c r="BV103" s="22">
        <f>IFERROR(IF(COUNTA($A103:$BT103)=0,"",IF($A103="","Missing inspection ID, ","")&amp;IF(COUNTIF($A$2:$A$201,$A103)&gt;1,"Duplicate inspection ID, ","")&amp;IF(AND($L103="Completed",$J103=""),"Completed inspection has no inspector, ","")&amp;IF(AND($L103="Completed",$BF103=0),"No applicable checklist items, ","")&amp;IF(AND($L103="Completed",$BM103=""),"Release decision missing, ","")&amp;IF(AND($BM103="Release for Sale",$BL103="Fail"),"Failed room marked for release, ","")&amp;IF(AND($BM103="Release for Sale",$BK103="Yes"),"Critical defect marked for release, ","")&amp;IF($B103&gt;TODAY(),"Future inspection date, ","")&amp;IF(AND($A103&lt;&gt;"",COUNTIF($A$2:$A$201,$A103)=1,OR($L103&lt;&gt;"Completed",AND($J103&lt;&gt;"",$BF103&gt;0,$BM103&lt;&gt;"")),$B103&lt;=TODAY()),"OK","")),"")</f>
        <v/>
      </c>
    </row>
    <row r="104" ht="32" customHeight="1">
      <c r="A104" s="16" t="n"/>
      <c r="B104" s="41" t="n"/>
      <c r="C104" s="18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6" t="n"/>
      <c r="W104" s="16" t="n"/>
      <c r="X104" s="16" t="n"/>
      <c r="Y104" s="16" t="n"/>
      <c r="Z104" s="16" t="n"/>
      <c r="AA104" s="16" t="n"/>
      <c r="AB104" s="16" t="n"/>
      <c r="AC104" s="16" t="n"/>
      <c r="AD104" s="16" t="n"/>
      <c r="AE104" s="16" t="n"/>
      <c r="AF104" s="16" t="n"/>
      <c r="AG104" s="16" t="n"/>
      <c r="AH104" s="16" t="n"/>
      <c r="AI104" s="16" t="n"/>
      <c r="AJ104" s="16" t="n"/>
      <c r="AK104" s="16" t="n"/>
      <c r="AL104" s="16" t="n"/>
      <c r="AM104" s="16" t="n"/>
      <c r="AN104" s="16" t="n"/>
      <c r="AO104" s="16" t="n"/>
      <c r="AP104" s="16" t="n"/>
      <c r="AQ104" s="16" t="n"/>
      <c r="AR104" s="16" t="n"/>
      <c r="AS104" s="16" t="n"/>
      <c r="AT104" s="16" t="n"/>
      <c r="AU104" s="16" t="n"/>
      <c r="AV104" s="16" t="n"/>
      <c r="AW104" s="16" t="n"/>
      <c r="AX104" s="16" t="n"/>
      <c r="AY104" s="16" t="n"/>
      <c r="AZ104" s="16" t="n"/>
      <c r="BA104" s="16" t="n"/>
      <c r="BB104" s="16" t="n"/>
      <c r="BC104" s="16" t="n"/>
      <c r="BD104" s="16" t="n"/>
      <c r="BE104" s="16" t="n"/>
      <c r="BF104" s="19">
        <f>IFERROR(IF($A104="","",COUNTIF($N104:$AU104,"Pass")+COUNTIF($N104:$AU104,"Fail")+COUNTIF($AW104:$BE104,"Pass")+COUNTIF($AW104:$BE104,"Fail")+COUNTIF($AV104,"No")+COUNTIF($AV104,"Yes")),"")</f>
        <v/>
      </c>
      <c r="BG104" s="19">
        <f>IFERROR(IF($A104="","",COUNTIF($N104:$AU104,"Pass")+COUNTIF($AW104:$BE104,"Pass")+COUNTIF($AV104,"No")),"")</f>
        <v/>
      </c>
      <c r="BH104" s="19">
        <f>IFERROR(IF($A104="","",COUNTIF($N104:$AU104,"Fail")+COUNTIF($AW104:$BE104,"Fail")+COUNTIF($AV104,"Yes")),"")</f>
        <v/>
      </c>
      <c r="BI104" s="19">
        <f>IFERROR(IF($A104="","",COUNTIF($N104:$BE104,"Not Checked")),"")</f>
        <v/>
      </c>
      <c r="BJ104" s="42">
        <f>IFERROR(IF($A104="","",$BG104/$BF104),"")</f>
        <v/>
      </c>
      <c r="BK104" s="16" t="n"/>
      <c r="BL104" s="19">
        <f>IFERROR(IF($A104="","",IF($L104&lt;&gt;"Completed","",IF($BK104="Yes","Fail",IF($BJ104&lt;'Setup'!$B$12,"Fail",IF($BJ104&lt;'Setup'!$B$11,"Conditional Pass","Pass"))))),"")</f>
        <v/>
      </c>
      <c r="BM104" s="16" t="n"/>
      <c r="BN104" s="21" t="n"/>
      <c r="BO104" s="21" t="n"/>
      <c r="BP104" s="19">
        <f>IFERROR(IF($A104="","",COUNTIF('Action Items'!$B$2:$B$201,$A104)),"")</f>
        <v/>
      </c>
      <c r="BQ104" s="21" t="n"/>
      <c r="BR104" s="19">
        <f>IFERROR(IF($A104="","",IF(OR($BK104="Yes",$BL104="Fail",$BI104&gt;'Setup'!$B$13),"Yes","No")),"")</f>
        <v/>
      </c>
      <c r="BS104" s="16" t="n"/>
      <c r="BT104" s="16" t="n"/>
      <c r="BU104" s="41" t="n"/>
      <c r="BV104" s="22">
        <f>IFERROR(IF(COUNTA($A104:$BT104)=0,"",IF($A104="","Missing inspection ID, ","")&amp;IF(COUNTIF($A$2:$A$201,$A104)&gt;1,"Duplicate inspection ID, ","")&amp;IF(AND($L104="Completed",$J104=""),"Completed inspection has no inspector, ","")&amp;IF(AND($L104="Completed",$BF104=0),"No applicable checklist items, ","")&amp;IF(AND($L104="Completed",$BM104=""),"Release decision missing, ","")&amp;IF(AND($BM104="Release for Sale",$BL104="Fail"),"Failed room marked for release, ","")&amp;IF(AND($BM104="Release for Sale",$BK104="Yes"),"Critical defect marked for release, ","")&amp;IF($B104&gt;TODAY(),"Future inspection date, ","")&amp;IF(AND($A104&lt;&gt;"",COUNTIF($A$2:$A$201,$A104)=1,OR($L104&lt;&gt;"Completed",AND($J104&lt;&gt;"",$BF104&gt;0,$BM104&lt;&gt;"")),$B104&lt;=TODAY()),"OK","")),"")</f>
        <v/>
      </c>
    </row>
    <row r="105" ht="32" customHeight="1">
      <c r="A105" s="16" t="n"/>
      <c r="B105" s="41" t="n"/>
      <c r="C105" s="18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  <c r="Z105" s="16" t="n"/>
      <c r="AA105" s="16" t="n"/>
      <c r="AB105" s="16" t="n"/>
      <c r="AC105" s="16" t="n"/>
      <c r="AD105" s="16" t="n"/>
      <c r="AE105" s="16" t="n"/>
      <c r="AF105" s="16" t="n"/>
      <c r="AG105" s="16" t="n"/>
      <c r="AH105" s="16" t="n"/>
      <c r="AI105" s="16" t="n"/>
      <c r="AJ105" s="16" t="n"/>
      <c r="AK105" s="16" t="n"/>
      <c r="AL105" s="16" t="n"/>
      <c r="AM105" s="16" t="n"/>
      <c r="AN105" s="16" t="n"/>
      <c r="AO105" s="16" t="n"/>
      <c r="AP105" s="16" t="n"/>
      <c r="AQ105" s="16" t="n"/>
      <c r="AR105" s="16" t="n"/>
      <c r="AS105" s="16" t="n"/>
      <c r="AT105" s="16" t="n"/>
      <c r="AU105" s="16" t="n"/>
      <c r="AV105" s="16" t="n"/>
      <c r="AW105" s="16" t="n"/>
      <c r="AX105" s="16" t="n"/>
      <c r="AY105" s="16" t="n"/>
      <c r="AZ105" s="16" t="n"/>
      <c r="BA105" s="16" t="n"/>
      <c r="BB105" s="16" t="n"/>
      <c r="BC105" s="16" t="n"/>
      <c r="BD105" s="16" t="n"/>
      <c r="BE105" s="16" t="n"/>
      <c r="BF105" s="19">
        <f>IFERROR(IF($A105="","",COUNTIF($N105:$AU105,"Pass")+COUNTIF($N105:$AU105,"Fail")+COUNTIF($AW105:$BE105,"Pass")+COUNTIF($AW105:$BE105,"Fail")+COUNTIF($AV105,"No")+COUNTIF($AV105,"Yes")),"")</f>
        <v/>
      </c>
      <c r="BG105" s="19">
        <f>IFERROR(IF($A105="","",COUNTIF($N105:$AU105,"Pass")+COUNTIF($AW105:$BE105,"Pass")+COUNTIF($AV105,"No")),"")</f>
        <v/>
      </c>
      <c r="BH105" s="19">
        <f>IFERROR(IF($A105="","",COUNTIF($N105:$AU105,"Fail")+COUNTIF($AW105:$BE105,"Fail")+COUNTIF($AV105,"Yes")),"")</f>
        <v/>
      </c>
      <c r="BI105" s="19">
        <f>IFERROR(IF($A105="","",COUNTIF($N105:$BE105,"Not Checked")),"")</f>
        <v/>
      </c>
      <c r="BJ105" s="42">
        <f>IFERROR(IF($A105="","",$BG105/$BF105),"")</f>
        <v/>
      </c>
      <c r="BK105" s="16" t="n"/>
      <c r="BL105" s="19">
        <f>IFERROR(IF($A105="","",IF($L105&lt;&gt;"Completed","",IF($BK105="Yes","Fail",IF($BJ105&lt;'Setup'!$B$12,"Fail",IF($BJ105&lt;'Setup'!$B$11,"Conditional Pass","Pass"))))),"")</f>
        <v/>
      </c>
      <c r="BM105" s="16" t="n"/>
      <c r="BN105" s="21" t="n"/>
      <c r="BO105" s="21" t="n"/>
      <c r="BP105" s="19">
        <f>IFERROR(IF($A105="","",COUNTIF('Action Items'!$B$2:$B$201,$A105)),"")</f>
        <v/>
      </c>
      <c r="BQ105" s="21" t="n"/>
      <c r="BR105" s="19">
        <f>IFERROR(IF($A105="","",IF(OR($BK105="Yes",$BL105="Fail",$BI105&gt;'Setup'!$B$13),"Yes","No")),"")</f>
        <v/>
      </c>
      <c r="BS105" s="16" t="n"/>
      <c r="BT105" s="16" t="n"/>
      <c r="BU105" s="41" t="n"/>
      <c r="BV105" s="22">
        <f>IFERROR(IF(COUNTA($A105:$BT105)=0,"",IF($A105="","Missing inspection ID, ","")&amp;IF(COUNTIF($A$2:$A$201,$A105)&gt;1,"Duplicate inspection ID, ","")&amp;IF(AND($L105="Completed",$J105=""),"Completed inspection has no inspector, ","")&amp;IF(AND($L105="Completed",$BF105=0),"No applicable checklist items, ","")&amp;IF(AND($L105="Completed",$BM105=""),"Release decision missing, ","")&amp;IF(AND($BM105="Release for Sale",$BL105="Fail"),"Failed room marked for release, ","")&amp;IF(AND($BM105="Release for Sale",$BK105="Yes"),"Critical defect marked for release, ","")&amp;IF($B105&gt;TODAY(),"Future inspection date, ","")&amp;IF(AND($A105&lt;&gt;"",COUNTIF($A$2:$A$201,$A105)=1,OR($L105&lt;&gt;"Completed",AND($J105&lt;&gt;"",$BF105&gt;0,$BM105&lt;&gt;"")),$B105&lt;=TODAY()),"OK","")),"")</f>
        <v/>
      </c>
    </row>
    <row r="106" ht="32" customHeight="1">
      <c r="A106" s="16" t="n"/>
      <c r="B106" s="41" t="n"/>
      <c r="C106" s="18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  <c r="Z106" s="16" t="n"/>
      <c r="AA106" s="16" t="n"/>
      <c r="AB106" s="16" t="n"/>
      <c r="AC106" s="16" t="n"/>
      <c r="AD106" s="16" t="n"/>
      <c r="AE106" s="16" t="n"/>
      <c r="AF106" s="16" t="n"/>
      <c r="AG106" s="16" t="n"/>
      <c r="AH106" s="16" t="n"/>
      <c r="AI106" s="16" t="n"/>
      <c r="AJ106" s="16" t="n"/>
      <c r="AK106" s="16" t="n"/>
      <c r="AL106" s="16" t="n"/>
      <c r="AM106" s="16" t="n"/>
      <c r="AN106" s="16" t="n"/>
      <c r="AO106" s="16" t="n"/>
      <c r="AP106" s="16" t="n"/>
      <c r="AQ106" s="16" t="n"/>
      <c r="AR106" s="16" t="n"/>
      <c r="AS106" s="16" t="n"/>
      <c r="AT106" s="16" t="n"/>
      <c r="AU106" s="16" t="n"/>
      <c r="AV106" s="16" t="n"/>
      <c r="AW106" s="16" t="n"/>
      <c r="AX106" s="16" t="n"/>
      <c r="AY106" s="16" t="n"/>
      <c r="AZ106" s="16" t="n"/>
      <c r="BA106" s="16" t="n"/>
      <c r="BB106" s="16" t="n"/>
      <c r="BC106" s="16" t="n"/>
      <c r="BD106" s="16" t="n"/>
      <c r="BE106" s="16" t="n"/>
      <c r="BF106" s="19">
        <f>IFERROR(IF($A106="","",COUNTIF($N106:$AU106,"Pass")+COUNTIF($N106:$AU106,"Fail")+COUNTIF($AW106:$BE106,"Pass")+COUNTIF($AW106:$BE106,"Fail")+COUNTIF($AV106,"No")+COUNTIF($AV106,"Yes")),"")</f>
        <v/>
      </c>
      <c r="BG106" s="19">
        <f>IFERROR(IF($A106="","",COUNTIF($N106:$AU106,"Pass")+COUNTIF($AW106:$BE106,"Pass")+COUNTIF($AV106,"No")),"")</f>
        <v/>
      </c>
      <c r="BH106" s="19">
        <f>IFERROR(IF($A106="","",COUNTIF($N106:$AU106,"Fail")+COUNTIF($AW106:$BE106,"Fail")+COUNTIF($AV106,"Yes")),"")</f>
        <v/>
      </c>
      <c r="BI106" s="19">
        <f>IFERROR(IF($A106="","",COUNTIF($N106:$BE106,"Not Checked")),"")</f>
        <v/>
      </c>
      <c r="BJ106" s="42">
        <f>IFERROR(IF($A106="","",$BG106/$BF106),"")</f>
        <v/>
      </c>
      <c r="BK106" s="16" t="n"/>
      <c r="BL106" s="19">
        <f>IFERROR(IF($A106="","",IF($L106&lt;&gt;"Completed","",IF($BK106="Yes","Fail",IF($BJ106&lt;'Setup'!$B$12,"Fail",IF($BJ106&lt;'Setup'!$B$11,"Conditional Pass","Pass"))))),"")</f>
        <v/>
      </c>
      <c r="BM106" s="16" t="n"/>
      <c r="BN106" s="21" t="n"/>
      <c r="BO106" s="21" t="n"/>
      <c r="BP106" s="19">
        <f>IFERROR(IF($A106="","",COUNTIF('Action Items'!$B$2:$B$201,$A106)),"")</f>
        <v/>
      </c>
      <c r="BQ106" s="21" t="n"/>
      <c r="BR106" s="19">
        <f>IFERROR(IF($A106="","",IF(OR($BK106="Yes",$BL106="Fail",$BI106&gt;'Setup'!$B$13),"Yes","No")),"")</f>
        <v/>
      </c>
      <c r="BS106" s="16" t="n"/>
      <c r="BT106" s="16" t="n"/>
      <c r="BU106" s="41" t="n"/>
      <c r="BV106" s="22">
        <f>IFERROR(IF(COUNTA($A106:$BT106)=0,"",IF($A106="","Missing inspection ID, ","")&amp;IF(COUNTIF($A$2:$A$201,$A106)&gt;1,"Duplicate inspection ID, ","")&amp;IF(AND($L106="Completed",$J106=""),"Completed inspection has no inspector, ","")&amp;IF(AND($L106="Completed",$BF106=0),"No applicable checklist items, ","")&amp;IF(AND($L106="Completed",$BM106=""),"Release decision missing, ","")&amp;IF(AND($BM106="Release for Sale",$BL106="Fail"),"Failed room marked for release, ","")&amp;IF(AND($BM106="Release for Sale",$BK106="Yes"),"Critical defect marked for release, ","")&amp;IF($B106&gt;TODAY(),"Future inspection date, ","")&amp;IF(AND($A106&lt;&gt;"",COUNTIF($A$2:$A$201,$A106)=1,OR($L106&lt;&gt;"Completed",AND($J106&lt;&gt;"",$BF106&gt;0,$BM106&lt;&gt;"")),$B106&lt;=TODAY()),"OK","")),"")</f>
        <v/>
      </c>
    </row>
    <row r="107" ht="32" customHeight="1">
      <c r="A107" s="16" t="n"/>
      <c r="B107" s="41" t="n"/>
      <c r="C107" s="18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  <c r="Z107" s="16" t="n"/>
      <c r="AA107" s="16" t="n"/>
      <c r="AB107" s="16" t="n"/>
      <c r="AC107" s="16" t="n"/>
      <c r="AD107" s="16" t="n"/>
      <c r="AE107" s="16" t="n"/>
      <c r="AF107" s="16" t="n"/>
      <c r="AG107" s="16" t="n"/>
      <c r="AH107" s="16" t="n"/>
      <c r="AI107" s="16" t="n"/>
      <c r="AJ107" s="16" t="n"/>
      <c r="AK107" s="16" t="n"/>
      <c r="AL107" s="16" t="n"/>
      <c r="AM107" s="16" t="n"/>
      <c r="AN107" s="16" t="n"/>
      <c r="AO107" s="16" t="n"/>
      <c r="AP107" s="16" t="n"/>
      <c r="AQ107" s="16" t="n"/>
      <c r="AR107" s="16" t="n"/>
      <c r="AS107" s="16" t="n"/>
      <c r="AT107" s="16" t="n"/>
      <c r="AU107" s="16" t="n"/>
      <c r="AV107" s="16" t="n"/>
      <c r="AW107" s="16" t="n"/>
      <c r="AX107" s="16" t="n"/>
      <c r="AY107" s="16" t="n"/>
      <c r="AZ107" s="16" t="n"/>
      <c r="BA107" s="16" t="n"/>
      <c r="BB107" s="16" t="n"/>
      <c r="BC107" s="16" t="n"/>
      <c r="BD107" s="16" t="n"/>
      <c r="BE107" s="16" t="n"/>
      <c r="BF107" s="19">
        <f>IFERROR(IF($A107="","",COUNTIF($N107:$AU107,"Pass")+COUNTIF($N107:$AU107,"Fail")+COUNTIF($AW107:$BE107,"Pass")+COUNTIF($AW107:$BE107,"Fail")+COUNTIF($AV107,"No")+COUNTIF($AV107,"Yes")),"")</f>
        <v/>
      </c>
      <c r="BG107" s="19">
        <f>IFERROR(IF($A107="","",COUNTIF($N107:$AU107,"Pass")+COUNTIF($AW107:$BE107,"Pass")+COUNTIF($AV107,"No")),"")</f>
        <v/>
      </c>
      <c r="BH107" s="19">
        <f>IFERROR(IF($A107="","",COUNTIF($N107:$AU107,"Fail")+COUNTIF($AW107:$BE107,"Fail")+COUNTIF($AV107,"Yes")),"")</f>
        <v/>
      </c>
      <c r="BI107" s="19">
        <f>IFERROR(IF($A107="","",COUNTIF($N107:$BE107,"Not Checked")),"")</f>
        <v/>
      </c>
      <c r="BJ107" s="42">
        <f>IFERROR(IF($A107="","",$BG107/$BF107),"")</f>
        <v/>
      </c>
      <c r="BK107" s="16" t="n"/>
      <c r="BL107" s="19">
        <f>IFERROR(IF($A107="","",IF($L107&lt;&gt;"Completed","",IF($BK107="Yes","Fail",IF($BJ107&lt;'Setup'!$B$12,"Fail",IF($BJ107&lt;'Setup'!$B$11,"Conditional Pass","Pass"))))),"")</f>
        <v/>
      </c>
      <c r="BM107" s="16" t="n"/>
      <c r="BN107" s="21" t="n"/>
      <c r="BO107" s="21" t="n"/>
      <c r="BP107" s="19">
        <f>IFERROR(IF($A107="","",COUNTIF('Action Items'!$B$2:$B$201,$A107)),"")</f>
        <v/>
      </c>
      <c r="BQ107" s="21" t="n"/>
      <c r="BR107" s="19">
        <f>IFERROR(IF($A107="","",IF(OR($BK107="Yes",$BL107="Fail",$BI107&gt;'Setup'!$B$13),"Yes","No")),"")</f>
        <v/>
      </c>
      <c r="BS107" s="16" t="n"/>
      <c r="BT107" s="16" t="n"/>
      <c r="BU107" s="41" t="n"/>
      <c r="BV107" s="22">
        <f>IFERROR(IF(COUNTA($A107:$BT107)=0,"",IF($A107="","Missing inspection ID, ","")&amp;IF(COUNTIF($A$2:$A$201,$A107)&gt;1,"Duplicate inspection ID, ","")&amp;IF(AND($L107="Completed",$J107=""),"Completed inspection has no inspector, ","")&amp;IF(AND($L107="Completed",$BF107=0),"No applicable checklist items, ","")&amp;IF(AND($L107="Completed",$BM107=""),"Release decision missing, ","")&amp;IF(AND($BM107="Release for Sale",$BL107="Fail"),"Failed room marked for release, ","")&amp;IF(AND($BM107="Release for Sale",$BK107="Yes"),"Critical defect marked for release, ","")&amp;IF($B107&gt;TODAY(),"Future inspection date, ","")&amp;IF(AND($A107&lt;&gt;"",COUNTIF($A$2:$A$201,$A107)=1,OR($L107&lt;&gt;"Completed",AND($J107&lt;&gt;"",$BF107&gt;0,$BM107&lt;&gt;"")),$B107&lt;=TODAY()),"OK","")),"")</f>
        <v/>
      </c>
    </row>
    <row r="108" ht="32" customHeight="1">
      <c r="A108" s="16" t="n"/>
      <c r="B108" s="41" t="n"/>
      <c r="C108" s="18" t="n"/>
      <c r="D108" s="16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  <c r="Z108" s="16" t="n"/>
      <c r="AA108" s="16" t="n"/>
      <c r="AB108" s="16" t="n"/>
      <c r="AC108" s="16" t="n"/>
      <c r="AD108" s="16" t="n"/>
      <c r="AE108" s="16" t="n"/>
      <c r="AF108" s="16" t="n"/>
      <c r="AG108" s="16" t="n"/>
      <c r="AH108" s="16" t="n"/>
      <c r="AI108" s="16" t="n"/>
      <c r="AJ108" s="16" t="n"/>
      <c r="AK108" s="16" t="n"/>
      <c r="AL108" s="16" t="n"/>
      <c r="AM108" s="16" t="n"/>
      <c r="AN108" s="16" t="n"/>
      <c r="AO108" s="16" t="n"/>
      <c r="AP108" s="16" t="n"/>
      <c r="AQ108" s="16" t="n"/>
      <c r="AR108" s="16" t="n"/>
      <c r="AS108" s="16" t="n"/>
      <c r="AT108" s="16" t="n"/>
      <c r="AU108" s="16" t="n"/>
      <c r="AV108" s="16" t="n"/>
      <c r="AW108" s="16" t="n"/>
      <c r="AX108" s="16" t="n"/>
      <c r="AY108" s="16" t="n"/>
      <c r="AZ108" s="16" t="n"/>
      <c r="BA108" s="16" t="n"/>
      <c r="BB108" s="16" t="n"/>
      <c r="BC108" s="16" t="n"/>
      <c r="BD108" s="16" t="n"/>
      <c r="BE108" s="16" t="n"/>
      <c r="BF108" s="19">
        <f>IFERROR(IF($A108="","",COUNTIF($N108:$AU108,"Pass")+COUNTIF($N108:$AU108,"Fail")+COUNTIF($AW108:$BE108,"Pass")+COUNTIF($AW108:$BE108,"Fail")+COUNTIF($AV108,"No")+COUNTIF($AV108,"Yes")),"")</f>
        <v/>
      </c>
      <c r="BG108" s="19">
        <f>IFERROR(IF($A108="","",COUNTIF($N108:$AU108,"Pass")+COUNTIF($AW108:$BE108,"Pass")+COUNTIF($AV108,"No")),"")</f>
        <v/>
      </c>
      <c r="BH108" s="19">
        <f>IFERROR(IF($A108="","",COUNTIF($N108:$AU108,"Fail")+COUNTIF($AW108:$BE108,"Fail")+COUNTIF($AV108,"Yes")),"")</f>
        <v/>
      </c>
      <c r="BI108" s="19">
        <f>IFERROR(IF($A108="","",COUNTIF($N108:$BE108,"Not Checked")),"")</f>
        <v/>
      </c>
      <c r="BJ108" s="42">
        <f>IFERROR(IF($A108="","",$BG108/$BF108),"")</f>
        <v/>
      </c>
      <c r="BK108" s="16" t="n"/>
      <c r="BL108" s="19">
        <f>IFERROR(IF($A108="","",IF($L108&lt;&gt;"Completed","",IF($BK108="Yes","Fail",IF($BJ108&lt;'Setup'!$B$12,"Fail",IF($BJ108&lt;'Setup'!$B$11,"Conditional Pass","Pass"))))),"")</f>
        <v/>
      </c>
      <c r="BM108" s="16" t="n"/>
      <c r="BN108" s="21" t="n"/>
      <c r="BO108" s="21" t="n"/>
      <c r="BP108" s="19">
        <f>IFERROR(IF($A108="","",COUNTIF('Action Items'!$B$2:$B$201,$A108)),"")</f>
        <v/>
      </c>
      <c r="BQ108" s="21" t="n"/>
      <c r="BR108" s="19">
        <f>IFERROR(IF($A108="","",IF(OR($BK108="Yes",$BL108="Fail",$BI108&gt;'Setup'!$B$13),"Yes","No")),"")</f>
        <v/>
      </c>
      <c r="BS108" s="16" t="n"/>
      <c r="BT108" s="16" t="n"/>
      <c r="BU108" s="41" t="n"/>
      <c r="BV108" s="22">
        <f>IFERROR(IF(COUNTA($A108:$BT108)=0,"",IF($A108="","Missing inspection ID, ","")&amp;IF(COUNTIF($A$2:$A$201,$A108)&gt;1,"Duplicate inspection ID, ","")&amp;IF(AND($L108="Completed",$J108=""),"Completed inspection has no inspector, ","")&amp;IF(AND($L108="Completed",$BF108=0),"No applicable checklist items, ","")&amp;IF(AND($L108="Completed",$BM108=""),"Release decision missing, ","")&amp;IF(AND($BM108="Release for Sale",$BL108="Fail"),"Failed room marked for release, ","")&amp;IF(AND($BM108="Release for Sale",$BK108="Yes"),"Critical defect marked for release, ","")&amp;IF($B108&gt;TODAY(),"Future inspection date, ","")&amp;IF(AND($A108&lt;&gt;"",COUNTIF($A$2:$A$201,$A108)=1,OR($L108&lt;&gt;"Completed",AND($J108&lt;&gt;"",$BF108&gt;0,$BM108&lt;&gt;"")),$B108&lt;=TODAY()),"OK","")),"")</f>
        <v/>
      </c>
    </row>
    <row r="109" ht="32" customHeight="1">
      <c r="A109" s="16" t="n"/>
      <c r="B109" s="41" t="n"/>
      <c r="C109" s="18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  <c r="Z109" s="16" t="n"/>
      <c r="AA109" s="16" t="n"/>
      <c r="AB109" s="16" t="n"/>
      <c r="AC109" s="16" t="n"/>
      <c r="AD109" s="16" t="n"/>
      <c r="AE109" s="16" t="n"/>
      <c r="AF109" s="16" t="n"/>
      <c r="AG109" s="16" t="n"/>
      <c r="AH109" s="16" t="n"/>
      <c r="AI109" s="16" t="n"/>
      <c r="AJ109" s="16" t="n"/>
      <c r="AK109" s="16" t="n"/>
      <c r="AL109" s="16" t="n"/>
      <c r="AM109" s="16" t="n"/>
      <c r="AN109" s="16" t="n"/>
      <c r="AO109" s="16" t="n"/>
      <c r="AP109" s="16" t="n"/>
      <c r="AQ109" s="16" t="n"/>
      <c r="AR109" s="16" t="n"/>
      <c r="AS109" s="16" t="n"/>
      <c r="AT109" s="16" t="n"/>
      <c r="AU109" s="16" t="n"/>
      <c r="AV109" s="16" t="n"/>
      <c r="AW109" s="16" t="n"/>
      <c r="AX109" s="16" t="n"/>
      <c r="AY109" s="16" t="n"/>
      <c r="AZ109" s="16" t="n"/>
      <c r="BA109" s="16" t="n"/>
      <c r="BB109" s="16" t="n"/>
      <c r="BC109" s="16" t="n"/>
      <c r="BD109" s="16" t="n"/>
      <c r="BE109" s="16" t="n"/>
      <c r="BF109" s="19">
        <f>IFERROR(IF($A109="","",COUNTIF($N109:$AU109,"Pass")+COUNTIF($N109:$AU109,"Fail")+COUNTIF($AW109:$BE109,"Pass")+COUNTIF($AW109:$BE109,"Fail")+COUNTIF($AV109,"No")+COUNTIF($AV109,"Yes")),"")</f>
        <v/>
      </c>
      <c r="BG109" s="19">
        <f>IFERROR(IF($A109="","",COUNTIF($N109:$AU109,"Pass")+COUNTIF($AW109:$BE109,"Pass")+COUNTIF($AV109,"No")),"")</f>
        <v/>
      </c>
      <c r="BH109" s="19">
        <f>IFERROR(IF($A109="","",COUNTIF($N109:$AU109,"Fail")+COUNTIF($AW109:$BE109,"Fail")+COUNTIF($AV109,"Yes")),"")</f>
        <v/>
      </c>
      <c r="BI109" s="19">
        <f>IFERROR(IF($A109="","",COUNTIF($N109:$BE109,"Not Checked")),"")</f>
        <v/>
      </c>
      <c r="BJ109" s="42">
        <f>IFERROR(IF($A109="","",$BG109/$BF109),"")</f>
        <v/>
      </c>
      <c r="BK109" s="16" t="n"/>
      <c r="BL109" s="19">
        <f>IFERROR(IF($A109="","",IF($L109&lt;&gt;"Completed","",IF($BK109="Yes","Fail",IF($BJ109&lt;'Setup'!$B$12,"Fail",IF($BJ109&lt;'Setup'!$B$11,"Conditional Pass","Pass"))))),"")</f>
        <v/>
      </c>
      <c r="BM109" s="16" t="n"/>
      <c r="BN109" s="21" t="n"/>
      <c r="BO109" s="21" t="n"/>
      <c r="BP109" s="19">
        <f>IFERROR(IF($A109="","",COUNTIF('Action Items'!$B$2:$B$201,$A109)),"")</f>
        <v/>
      </c>
      <c r="BQ109" s="21" t="n"/>
      <c r="BR109" s="19">
        <f>IFERROR(IF($A109="","",IF(OR($BK109="Yes",$BL109="Fail",$BI109&gt;'Setup'!$B$13),"Yes","No")),"")</f>
        <v/>
      </c>
      <c r="BS109" s="16" t="n"/>
      <c r="BT109" s="16" t="n"/>
      <c r="BU109" s="41" t="n"/>
      <c r="BV109" s="22">
        <f>IFERROR(IF(COUNTA($A109:$BT109)=0,"",IF($A109="","Missing inspection ID, ","")&amp;IF(COUNTIF($A$2:$A$201,$A109)&gt;1,"Duplicate inspection ID, ","")&amp;IF(AND($L109="Completed",$J109=""),"Completed inspection has no inspector, ","")&amp;IF(AND($L109="Completed",$BF109=0),"No applicable checklist items, ","")&amp;IF(AND($L109="Completed",$BM109=""),"Release decision missing, ","")&amp;IF(AND($BM109="Release for Sale",$BL109="Fail"),"Failed room marked for release, ","")&amp;IF(AND($BM109="Release for Sale",$BK109="Yes"),"Critical defect marked for release, ","")&amp;IF($B109&gt;TODAY(),"Future inspection date, ","")&amp;IF(AND($A109&lt;&gt;"",COUNTIF($A$2:$A$201,$A109)=1,OR($L109&lt;&gt;"Completed",AND($J109&lt;&gt;"",$BF109&gt;0,$BM109&lt;&gt;"")),$B109&lt;=TODAY()),"OK","")),"")</f>
        <v/>
      </c>
    </row>
    <row r="110" ht="32" customHeight="1">
      <c r="A110" s="16" t="n"/>
      <c r="B110" s="41" t="n"/>
      <c r="C110" s="18" t="n"/>
      <c r="D110" s="16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  <c r="Z110" s="16" t="n"/>
      <c r="AA110" s="16" t="n"/>
      <c r="AB110" s="16" t="n"/>
      <c r="AC110" s="16" t="n"/>
      <c r="AD110" s="16" t="n"/>
      <c r="AE110" s="16" t="n"/>
      <c r="AF110" s="16" t="n"/>
      <c r="AG110" s="16" t="n"/>
      <c r="AH110" s="16" t="n"/>
      <c r="AI110" s="16" t="n"/>
      <c r="AJ110" s="16" t="n"/>
      <c r="AK110" s="16" t="n"/>
      <c r="AL110" s="16" t="n"/>
      <c r="AM110" s="16" t="n"/>
      <c r="AN110" s="16" t="n"/>
      <c r="AO110" s="16" t="n"/>
      <c r="AP110" s="16" t="n"/>
      <c r="AQ110" s="16" t="n"/>
      <c r="AR110" s="16" t="n"/>
      <c r="AS110" s="16" t="n"/>
      <c r="AT110" s="16" t="n"/>
      <c r="AU110" s="16" t="n"/>
      <c r="AV110" s="16" t="n"/>
      <c r="AW110" s="16" t="n"/>
      <c r="AX110" s="16" t="n"/>
      <c r="AY110" s="16" t="n"/>
      <c r="AZ110" s="16" t="n"/>
      <c r="BA110" s="16" t="n"/>
      <c r="BB110" s="16" t="n"/>
      <c r="BC110" s="16" t="n"/>
      <c r="BD110" s="16" t="n"/>
      <c r="BE110" s="16" t="n"/>
      <c r="BF110" s="19">
        <f>IFERROR(IF($A110="","",COUNTIF($N110:$AU110,"Pass")+COUNTIF($N110:$AU110,"Fail")+COUNTIF($AW110:$BE110,"Pass")+COUNTIF($AW110:$BE110,"Fail")+COUNTIF($AV110,"No")+COUNTIF($AV110,"Yes")),"")</f>
        <v/>
      </c>
      <c r="BG110" s="19">
        <f>IFERROR(IF($A110="","",COUNTIF($N110:$AU110,"Pass")+COUNTIF($AW110:$BE110,"Pass")+COUNTIF($AV110,"No")),"")</f>
        <v/>
      </c>
      <c r="BH110" s="19">
        <f>IFERROR(IF($A110="","",COUNTIF($N110:$AU110,"Fail")+COUNTIF($AW110:$BE110,"Fail")+COUNTIF($AV110,"Yes")),"")</f>
        <v/>
      </c>
      <c r="BI110" s="19">
        <f>IFERROR(IF($A110="","",COUNTIF($N110:$BE110,"Not Checked")),"")</f>
        <v/>
      </c>
      <c r="BJ110" s="42">
        <f>IFERROR(IF($A110="","",$BG110/$BF110),"")</f>
        <v/>
      </c>
      <c r="BK110" s="16" t="n"/>
      <c r="BL110" s="19">
        <f>IFERROR(IF($A110="","",IF($L110&lt;&gt;"Completed","",IF($BK110="Yes","Fail",IF($BJ110&lt;'Setup'!$B$12,"Fail",IF($BJ110&lt;'Setup'!$B$11,"Conditional Pass","Pass"))))),"")</f>
        <v/>
      </c>
      <c r="BM110" s="16" t="n"/>
      <c r="BN110" s="21" t="n"/>
      <c r="BO110" s="21" t="n"/>
      <c r="BP110" s="19">
        <f>IFERROR(IF($A110="","",COUNTIF('Action Items'!$B$2:$B$201,$A110)),"")</f>
        <v/>
      </c>
      <c r="BQ110" s="21" t="n"/>
      <c r="BR110" s="19">
        <f>IFERROR(IF($A110="","",IF(OR($BK110="Yes",$BL110="Fail",$BI110&gt;'Setup'!$B$13),"Yes","No")),"")</f>
        <v/>
      </c>
      <c r="BS110" s="16" t="n"/>
      <c r="BT110" s="16" t="n"/>
      <c r="BU110" s="41" t="n"/>
      <c r="BV110" s="22">
        <f>IFERROR(IF(COUNTA($A110:$BT110)=0,"",IF($A110="","Missing inspection ID, ","")&amp;IF(COUNTIF($A$2:$A$201,$A110)&gt;1,"Duplicate inspection ID, ","")&amp;IF(AND($L110="Completed",$J110=""),"Completed inspection has no inspector, ","")&amp;IF(AND($L110="Completed",$BF110=0),"No applicable checklist items, ","")&amp;IF(AND($L110="Completed",$BM110=""),"Release decision missing, ","")&amp;IF(AND($BM110="Release for Sale",$BL110="Fail"),"Failed room marked for release, ","")&amp;IF(AND($BM110="Release for Sale",$BK110="Yes"),"Critical defect marked for release, ","")&amp;IF($B110&gt;TODAY(),"Future inspection date, ","")&amp;IF(AND($A110&lt;&gt;"",COUNTIF($A$2:$A$201,$A110)=1,OR($L110&lt;&gt;"Completed",AND($J110&lt;&gt;"",$BF110&gt;0,$BM110&lt;&gt;"")),$B110&lt;=TODAY()),"OK","")),"")</f>
        <v/>
      </c>
    </row>
    <row r="111" ht="32" customHeight="1">
      <c r="A111" s="16" t="n"/>
      <c r="B111" s="41" t="n"/>
      <c r="C111" s="18" t="n"/>
      <c r="D111" s="16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  <c r="Z111" s="16" t="n"/>
      <c r="AA111" s="16" t="n"/>
      <c r="AB111" s="16" t="n"/>
      <c r="AC111" s="16" t="n"/>
      <c r="AD111" s="16" t="n"/>
      <c r="AE111" s="16" t="n"/>
      <c r="AF111" s="16" t="n"/>
      <c r="AG111" s="16" t="n"/>
      <c r="AH111" s="16" t="n"/>
      <c r="AI111" s="16" t="n"/>
      <c r="AJ111" s="16" t="n"/>
      <c r="AK111" s="16" t="n"/>
      <c r="AL111" s="16" t="n"/>
      <c r="AM111" s="16" t="n"/>
      <c r="AN111" s="16" t="n"/>
      <c r="AO111" s="16" t="n"/>
      <c r="AP111" s="16" t="n"/>
      <c r="AQ111" s="16" t="n"/>
      <c r="AR111" s="16" t="n"/>
      <c r="AS111" s="16" t="n"/>
      <c r="AT111" s="16" t="n"/>
      <c r="AU111" s="16" t="n"/>
      <c r="AV111" s="16" t="n"/>
      <c r="AW111" s="16" t="n"/>
      <c r="AX111" s="16" t="n"/>
      <c r="AY111" s="16" t="n"/>
      <c r="AZ111" s="16" t="n"/>
      <c r="BA111" s="16" t="n"/>
      <c r="BB111" s="16" t="n"/>
      <c r="BC111" s="16" t="n"/>
      <c r="BD111" s="16" t="n"/>
      <c r="BE111" s="16" t="n"/>
      <c r="BF111" s="19">
        <f>IFERROR(IF($A111="","",COUNTIF($N111:$AU111,"Pass")+COUNTIF($N111:$AU111,"Fail")+COUNTIF($AW111:$BE111,"Pass")+COUNTIF($AW111:$BE111,"Fail")+COUNTIF($AV111,"No")+COUNTIF($AV111,"Yes")),"")</f>
        <v/>
      </c>
      <c r="BG111" s="19">
        <f>IFERROR(IF($A111="","",COUNTIF($N111:$AU111,"Pass")+COUNTIF($AW111:$BE111,"Pass")+COUNTIF($AV111,"No")),"")</f>
        <v/>
      </c>
      <c r="BH111" s="19">
        <f>IFERROR(IF($A111="","",COUNTIF($N111:$AU111,"Fail")+COUNTIF($AW111:$BE111,"Fail")+COUNTIF($AV111,"Yes")),"")</f>
        <v/>
      </c>
      <c r="BI111" s="19">
        <f>IFERROR(IF($A111="","",COUNTIF($N111:$BE111,"Not Checked")),"")</f>
        <v/>
      </c>
      <c r="BJ111" s="42">
        <f>IFERROR(IF($A111="","",$BG111/$BF111),"")</f>
        <v/>
      </c>
      <c r="BK111" s="16" t="n"/>
      <c r="BL111" s="19">
        <f>IFERROR(IF($A111="","",IF($L111&lt;&gt;"Completed","",IF($BK111="Yes","Fail",IF($BJ111&lt;'Setup'!$B$12,"Fail",IF($BJ111&lt;'Setup'!$B$11,"Conditional Pass","Pass"))))),"")</f>
        <v/>
      </c>
      <c r="BM111" s="16" t="n"/>
      <c r="BN111" s="21" t="n"/>
      <c r="BO111" s="21" t="n"/>
      <c r="BP111" s="19">
        <f>IFERROR(IF($A111="","",COUNTIF('Action Items'!$B$2:$B$201,$A111)),"")</f>
        <v/>
      </c>
      <c r="BQ111" s="21" t="n"/>
      <c r="BR111" s="19">
        <f>IFERROR(IF($A111="","",IF(OR($BK111="Yes",$BL111="Fail",$BI111&gt;'Setup'!$B$13),"Yes","No")),"")</f>
        <v/>
      </c>
      <c r="BS111" s="16" t="n"/>
      <c r="BT111" s="16" t="n"/>
      <c r="BU111" s="41" t="n"/>
      <c r="BV111" s="22">
        <f>IFERROR(IF(COUNTA($A111:$BT111)=0,"",IF($A111="","Missing inspection ID, ","")&amp;IF(COUNTIF($A$2:$A$201,$A111)&gt;1,"Duplicate inspection ID, ","")&amp;IF(AND($L111="Completed",$J111=""),"Completed inspection has no inspector, ","")&amp;IF(AND($L111="Completed",$BF111=0),"No applicable checklist items, ","")&amp;IF(AND($L111="Completed",$BM111=""),"Release decision missing, ","")&amp;IF(AND($BM111="Release for Sale",$BL111="Fail"),"Failed room marked for release, ","")&amp;IF(AND($BM111="Release for Sale",$BK111="Yes"),"Critical defect marked for release, ","")&amp;IF($B111&gt;TODAY(),"Future inspection date, ","")&amp;IF(AND($A111&lt;&gt;"",COUNTIF($A$2:$A$201,$A111)=1,OR($L111&lt;&gt;"Completed",AND($J111&lt;&gt;"",$BF111&gt;0,$BM111&lt;&gt;"")),$B111&lt;=TODAY()),"OK","")),"")</f>
        <v/>
      </c>
    </row>
    <row r="112" ht="32" customHeight="1">
      <c r="A112" s="16" t="n"/>
      <c r="B112" s="41" t="n"/>
      <c r="C112" s="18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6" t="n"/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6" t="n"/>
      <c r="W112" s="16" t="n"/>
      <c r="X112" s="16" t="n"/>
      <c r="Y112" s="16" t="n"/>
      <c r="Z112" s="16" t="n"/>
      <c r="AA112" s="16" t="n"/>
      <c r="AB112" s="16" t="n"/>
      <c r="AC112" s="16" t="n"/>
      <c r="AD112" s="16" t="n"/>
      <c r="AE112" s="16" t="n"/>
      <c r="AF112" s="16" t="n"/>
      <c r="AG112" s="16" t="n"/>
      <c r="AH112" s="16" t="n"/>
      <c r="AI112" s="16" t="n"/>
      <c r="AJ112" s="16" t="n"/>
      <c r="AK112" s="16" t="n"/>
      <c r="AL112" s="16" t="n"/>
      <c r="AM112" s="16" t="n"/>
      <c r="AN112" s="16" t="n"/>
      <c r="AO112" s="16" t="n"/>
      <c r="AP112" s="16" t="n"/>
      <c r="AQ112" s="16" t="n"/>
      <c r="AR112" s="16" t="n"/>
      <c r="AS112" s="16" t="n"/>
      <c r="AT112" s="16" t="n"/>
      <c r="AU112" s="16" t="n"/>
      <c r="AV112" s="16" t="n"/>
      <c r="AW112" s="16" t="n"/>
      <c r="AX112" s="16" t="n"/>
      <c r="AY112" s="16" t="n"/>
      <c r="AZ112" s="16" t="n"/>
      <c r="BA112" s="16" t="n"/>
      <c r="BB112" s="16" t="n"/>
      <c r="BC112" s="16" t="n"/>
      <c r="BD112" s="16" t="n"/>
      <c r="BE112" s="16" t="n"/>
      <c r="BF112" s="19">
        <f>IFERROR(IF($A112="","",COUNTIF($N112:$AU112,"Pass")+COUNTIF($N112:$AU112,"Fail")+COUNTIF($AW112:$BE112,"Pass")+COUNTIF($AW112:$BE112,"Fail")+COUNTIF($AV112,"No")+COUNTIF($AV112,"Yes")),"")</f>
        <v/>
      </c>
      <c r="BG112" s="19">
        <f>IFERROR(IF($A112="","",COUNTIF($N112:$AU112,"Pass")+COUNTIF($AW112:$BE112,"Pass")+COUNTIF($AV112,"No")),"")</f>
        <v/>
      </c>
      <c r="BH112" s="19">
        <f>IFERROR(IF($A112="","",COUNTIF($N112:$AU112,"Fail")+COUNTIF($AW112:$BE112,"Fail")+COUNTIF($AV112,"Yes")),"")</f>
        <v/>
      </c>
      <c r="BI112" s="19">
        <f>IFERROR(IF($A112="","",COUNTIF($N112:$BE112,"Not Checked")),"")</f>
        <v/>
      </c>
      <c r="BJ112" s="42">
        <f>IFERROR(IF($A112="","",$BG112/$BF112),"")</f>
        <v/>
      </c>
      <c r="BK112" s="16" t="n"/>
      <c r="BL112" s="19">
        <f>IFERROR(IF($A112="","",IF($L112&lt;&gt;"Completed","",IF($BK112="Yes","Fail",IF($BJ112&lt;'Setup'!$B$12,"Fail",IF($BJ112&lt;'Setup'!$B$11,"Conditional Pass","Pass"))))),"")</f>
        <v/>
      </c>
      <c r="BM112" s="16" t="n"/>
      <c r="BN112" s="21" t="n"/>
      <c r="BO112" s="21" t="n"/>
      <c r="BP112" s="19">
        <f>IFERROR(IF($A112="","",COUNTIF('Action Items'!$B$2:$B$201,$A112)),"")</f>
        <v/>
      </c>
      <c r="BQ112" s="21" t="n"/>
      <c r="BR112" s="19">
        <f>IFERROR(IF($A112="","",IF(OR($BK112="Yes",$BL112="Fail",$BI112&gt;'Setup'!$B$13),"Yes","No")),"")</f>
        <v/>
      </c>
      <c r="BS112" s="16" t="n"/>
      <c r="BT112" s="16" t="n"/>
      <c r="BU112" s="41" t="n"/>
      <c r="BV112" s="22">
        <f>IFERROR(IF(COUNTA($A112:$BT112)=0,"",IF($A112="","Missing inspection ID, ","")&amp;IF(COUNTIF($A$2:$A$201,$A112)&gt;1,"Duplicate inspection ID, ","")&amp;IF(AND($L112="Completed",$J112=""),"Completed inspection has no inspector, ","")&amp;IF(AND($L112="Completed",$BF112=0),"No applicable checklist items, ","")&amp;IF(AND($L112="Completed",$BM112=""),"Release decision missing, ","")&amp;IF(AND($BM112="Release for Sale",$BL112="Fail"),"Failed room marked for release, ","")&amp;IF(AND($BM112="Release for Sale",$BK112="Yes"),"Critical defect marked for release, ","")&amp;IF($B112&gt;TODAY(),"Future inspection date, ","")&amp;IF(AND($A112&lt;&gt;"",COUNTIF($A$2:$A$201,$A112)=1,OR($L112&lt;&gt;"Completed",AND($J112&lt;&gt;"",$BF112&gt;0,$BM112&lt;&gt;"")),$B112&lt;=TODAY()),"OK","")),"")</f>
        <v/>
      </c>
    </row>
    <row r="113" ht="32" customHeight="1">
      <c r="A113" s="16" t="n"/>
      <c r="B113" s="41" t="n"/>
      <c r="C113" s="18" t="n"/>
      <c r="D113" s="16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  <c r="Z113" s="16" t="n"/>
      <c r="AA113" s="16" t="n"/>
      <c r="AB113" s="16" t="n"/>
      <c r="AC113" s="16" t="n"/>
      <c r="AD113" s="16" t="n"/>
      <c r="AE113" s="16" t="n"/>
      <c r="AF113" s="16" t="n"/>
      <c r="AG113" s="16" t="n"/>
      <c r="AH113" s="16" t="n"/>
      <c r="AI113" s="16" t="n"/>
      <c r="AJ113" s="16" t="n"/>
      <c r="AK113" s="16" t="n"/>
      <c r="AL113" s="16" t="n"/>
      <c r="AM113" s="16" t="n"/>
      <c r="AN113" s="16" t="n"/>
      <c r="AO113" s="16" t="n"/>
      <c r="AP113" s="16" t="n"/>
      <c r="AQ113" s="16" t="n"/>
      <c r="AR113" s="16" t="n"/>
      <c r="AS113" s="16" t="n"/>
      <c r="AT113" s="16" t="n"/>
      <c r="AU113" s="16" t="n"/>
      <c r="AV113" s="16" t="n"/>
      <c r="AW113" s="16" t="n"/>
      <c r="AX113" s="16" t="n"/>
      <c r="AY113" s="16" t="n"/>
      <c r="AZ113" s="16" t="n"/>
      <c r="BA113" s="16" t="n"/>
      <c r="BB113" s="16" t="n"/>
      <c r="BC113" s="16" t="n"/>
      <c r="BD113" s="16" t="n"/>
      <c r="BE113" s="16" t="n"/>
      <c r="BF113" s="19">
        <f>IFERROR(IF($A113="","",COUNTIF($N113:$AU113,"Pass")+COUNTIF($N113:$AU113,"Fail")+COUNTIF($AW113:$BE113,"Pass")+COUNTIF($AW113:$BE113,"Fail")+COUNTIF($AV113,"No")+COUNTIF($AV113,"Yes")),"")</f>
        <v/>
      </c>
      <c r="BG113" s="19">
        <f>IFERROR(IF($A113="","",COUNTIF($N113:$AU113,"Pass")+COUNTIF($AW113:$BE113,"Pass")+COUNTIF($AV113,"No")),"")</f>
        <v/>
      </c>
      <c r="BH113" s="19">
        <f>IFERROR(IF($A113="","",COUNTIF($N113:$AU113,"Fail")+COUNTIF($AW113:$BE113,"Fail")+COUNTIF($AV113,"Yes")),"")</f>
        <v/>
      </c>
      <c r="BI113" s="19">
        <f>IFERROR(IF($A113="","",COUNTIF($N113:$BE113,"Not Checked")),"")</f>
        <v/>
      </c>
      <c r="BJ113" s="42">
        <f>IFERROR(IF($A113="","",$BG113/$BF113),"")</f>
        <v/>
      </c>
      <c r="BK113" s="16" t="n"/>
      <c r="BL113" s="19">
        <f>IFERROR(IF($A113="","",IF($L113&lt;&gt;"Completed","",IF($BK113="Yes","Fail",IF($BJ113&lt;'Setup'!$B$12,"Fail",IF($BJ113&lt;'Setup'!$B$11,"Conditional Pass","Pass"))))),"")</f>
        <v/>
      </c>
      <c r="BM113" s="16" t="n"/>
      <c r="BN113" s="21" t="n"/>
      <c r="BO113" s="21" t="n"/>
      <c r="BP113" s="19">
        <f>IFERROR(IF($A113="","",COUNTIF('Action Items'!$B$2:$B$201,$A113)),"")</f>
        <v/>
      </c>
      <c r="BQ113" s="21" t="n"/>
      <c r="BR113" s="19">
        <f>IFERROR(IF($A113="","",IF(OR($BK113="Yes",$BL113="Fail",$BI113&gt;'Setup'!$B$13),"Yes","No")),"")</f>
        <v/>
      </c>
      <c r="BS113" s="16" t="n"/>
      <c r="BT113" s="16" t="n"/>
      <c r="BU113" s="41" t="n"/>
      <c r="BV113" s="22">
        <f>IFERROR(IF(COUNTA($A113:$BT113)=0,"",IF($A113="","Missing inspection ID, ","")&amp;IF(COUNTIF($A$2:$A$201,$A113)&gt;1,"Duplicate inspection ID, ","")&amp;IF(AND($L113="Completed",$J113=""),"Completed inspection has no inspector, ","")&amp;IF(AND($L113="Completed",$BF113=0),"No applicable checklist items, ","")&amp;IF(AND($L113="Completed",$BM113=""),"Release decision missing, ","")&amp;IF(AND($BM113="Release for Sale",$BL113="Fail"),"Failed room marked for release, ","")&amp;IF(AND($BM113="Release for Sale",$BK113="Yes"),"Critical defect marked for release, ","")&amp;IF($B113&gt;TODAY(),"Future inspection date, ","")&amp;IF(AND($A113&lt;&gt;"",COUNTIF($A$2:$A$201,$A113)=1,OR($L113&lt;&gt;"Completed",AND($J113&lt;&gt;"",$BF113&gt;0,$BM113&lt;&gt;"")),$B113&lt;=TODAY()),"OK","")),"")</f>
        <v/>
      </c>
    </row>
    <row r="114" ht="32" customHeight="1">
      <c r="A114" s="16" t="n"/>
      <c r="B114" s="41" t="n"/>
      <c r="C114" s="18" t="n"/>
      <c r="D114" s="16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  <c r="Z114" s="16" t="n"/>
      <c r="AA114" s="16" t="n"/>
      <c r="AB114" s="16" t="n"/>
      <c r="AC114" s="16" t="n"/>
      <c r="AD114" s="16" t="n"/>
      <c r="AE114" s="16" t="n"/>
      <c r="AF114" s="16" t="n"/>
      <c r="AG114" s="16" t="n"/>
      <c r="AH114" s="16" t="n"/>
      <c r="AI114" s="16" t="n"/>
      <c r="AJ114" s="16" t="n"/>
      <c r="AK114" s="16" t="n"/>
      <c r="AL114" s="16" t="n"/>
      <c r="AM114" s="16" t="n"/>
      <c r="AN114" s="16" t="n"/>
      <c r="AO114" s="16" t="n"/>
      <c r="AP114" s="16" t="n"/>
      <c r="AQ114" s="16" t="n"/>
      <c r="AR114" s="16" t="n"/>
      <c r="AS114" s="16" t="n"/>
      <c r="AT114" s="16" t="n"/>
      <c r="AU114" s="16" t="n"/>
      <c r="AV114" s="16" t="n"/>
      <c r="AW114" s="16" t="n"/>
      <c r="AX114" s="16" t="n"/>
      <c r="AY114" s="16" t="n"/>
      <c r="AZ114" s="16" t="n"/>
      <c r="BA114" s="16" t="n"/>
      <c r="BB114" s="16" t="n"/>
      <c r="BC114" s="16" t="n"/>
      <c r="BD114" s="16" t="n"/>
      <c r="BE114" s="16" t="n"/>
      <c r="BF114" s="19">
        <f>IFERROR(IF($A114="","",COUNTIF($N114:$AU114,"Pass")+COUNTIF($N114:$AU114,"Fail")+COUNTIF($AW114:$BE114,"Pass")+COUNTIF($AW114:$BE114,"Fail")+COUNTIF($AV114,"No")+COUNTIF($AV114,"Yes")),"")</f>
        <v/>
      </c>
      <c r="BG114" s="19">
        <f>IFERROR(IF($A114="","",COUNTIF($N114:$AU114,"Pass")+COUNTIF($AW114:$BE114,"Pass")+COUNTIF($AV114,"No")),"")</f>
        <v/>
      </c>
      <c r="BH114" s="19">
        <f>IFERROR(IF($A114="","",COUNTIF($N114:$AU114,"Fail")+COUNTIF($AW114:$BE114,"Fail")+COUNTIF($AV114,"Yes")),"")</f>
        <v/>
      </c>
      <c r="BI114" s="19">
        <f>IFERROR(IF($A114="","",COUNTIF($N114:$BE114,"Not Checked")),"")</f>
        <v/>
      </c>
      <c r="BJ114" s="42">
        <f>IFERROR(IF($A114="","",$BG114/$BF114),"")</f>
        <v/>
      </c>
      <c r="BK114" s="16" t="n"/>
      <c r="BL114" s="19">
        <f>IFERROR(IF($A114="","",IF($L114&lt;&gt;"Completed","",IF($BK114="Yes","Fail",IF($BJ114&lt;'Setup'!$B$12,"Fail",IF($BJ114&lt;'Setup'!$B$11,"Conditional Pass","Pass"))))),"")</f>
        <v/>
      </c>
      <c r="BM114" s="16" t="n"/>
      <c r="BN114" s="21" t="n"/>
      <c r="BO114" s="21" t="n"/>
      <c r="BP114" s="19">
        <f>IFERROR(IF($A114="","",COUNTIF('Action Items'!$B$2:$B$201,$A114)),"")</f>
        <v/>
      </c>
      <c r="BQ114" s="21" t="n"/>
      <c r="BR114" s="19">
        <f>IFERROR(IF($A114="","",IF(OR($BK114="Yes",$BL114="Fail",$BI114&gt;'Setup'!$B$13),"Yes","No")),"")</f>
        <v/>
      </c>
      <c r="BS114" s="16" t="n"/>
      <c r="BT114" s="16" t="n"/>
      <c r="BU114" s="41" t="n"/>
      <c r="BV114" s="22">
        <f>IFERROR(IF(COUNTA($A114:$BT114)=0,"",IF($A114="","Missing inspection ID, ","")&amp;IF(COUNTIF($A$2:$A$201,$A114)&gt;1,"Duplicate inspection ID, ","")&amp;IF(AND($L114="Completed",$J114=""),"Completed inspection has no inspector, ","")&amp;IF(AND($L114="Completed",$BF114=0),"No applicable checklist items, ","")&amp;IF(AND($L114="Completed",$BM114=""),"Release decision missing, ","")&amp;IF(AND($BM114="Release for Sale",$BL114="Fail"),"Failed room marked for release, ","")&amp;IF(AND($BM114="Release for Sale",$BK114="Yes"),"Critical defect marked for release, ","")&amp;IF($B114&gt;TODAY(),"Future inspection date, ","")&amp;IF(AND($A114&lt;&gt;"",COUNTIF($A$2:$A$201,$A114)=1,OR($L114&lt;&gt;"Completed",AND($J114&lt;&gt;"",$BF114&gt;0,$BM114&lt;&gt;"")),$B114&lt;=TODAY()),"OK","")),"")</f>
        <v/>
      </c>
    </row>
    <row r="115" ht="32" customHeight="1">
      <c r="A115" s="16" t="n"/>
      <c r="B115" s="41" t="n"/>
      <c r="C115" s="18" t="n"/>
      <c r="D115" s="16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  <c r="Z115" s="16" t="n"/>
      <c r="AA115" s="16" t="n"/>
      <c r="AB115" s="16" t="n"/>
      <c r="AC115" s="16" t="n"/>
      <c r="AD115" s="16" t="n"/>
      <c r="AE115" s="16" t="n"/>
      <c r="AF115" s="16" t="n"/>
      <c r="AG115" s="16" t="n"/>
      <c r="AH115" s="16" t="n"/>
      <c r="AI115" s="16" t="n"/>
      <c r="AJ115" s="16" t="n"/>
      <c r="AK115" s="16" t="n"/>
      <c r="AL115" s="16" t="n"/>
      <c r="AM115" s="16" t="n"/>
      <c r="AN115" s="16" t="n"/>
      <c r="AO115" s="16" t="n"/>
      <c r="AP115" s="16" t="n"/>
      <c r="AQ115" s="16" t="n"/>
      <c r="AR115" s="16" t="n"/>
      <c r="AS115" s="16" t="n"/>
      <c r="AT115" s="16" t="n"/>
      <c r="AU115" s="16" t="n"/>
      <c r="AV115" s="16" t="n"/>
      <c r="AW115" s="16" t="n"/>
      <c r="AX115" s="16" t="n"/>
      <c r="AY115" s="16" t="n"/>
      <c r="AZ115" s="16" t="n"/>
      <c r="BA115" s="16" t="n"/>
      <c r="BB115" s="16" t="n"/>
      <c r="BC115" s="16" t="n"/>
      <c r="BD115" s="16" t="n"/>
      <c r="BE115" s="16" t="n"/>
      <c r="BF115" s="19">
        <f>IFERROR(IF($A115="","",COUNTIF($N115:$AU115,"Pass")+COUNTIF($N115:$AU115,"Fail")+COUNTIF($AW115:$BE115,"Pass")+COUNTIF($AW115:$BE115,"Fail")+COUNTIF($AV115,"No")+COUNTIF($AV115,"Yes")),"")</f>
        <v/>
      </c>
      <c r="BG115" s="19">
        <f>IFERROR(IF($A115="","",COUNTIF($N115:$AU115,"Pass")+COUNTIF($AW115:$BE115,"Pass")+COUNTIF($AV115,"No")),"")</f>
        <v/>
      </c>
      <c r="BH115" s="19">
        <f>IFERROR(IF($A115="","",COUNTIF($N115:$AU115,"Fail")+COUNTIF($AW115:$BE115,"Fail")+COUNTIF($AV115,"Yes")),"")</f>
        <v/>
      </c>
      <c r="BI115" s="19">
        <f>IFERROR(IF($A115="","",COUNTIF($N115:$BE115,"Not Checked")),"")</f>
        <v/>
      </c>
      <c r="BJ115" s="42">
        <f>IFERROR(IF($A115="","",$BG115/$BF115),"")</f>
        <v/>
      </c>
      <c r="BK115" s="16" t="n"/>
      <c r="BL115" s="19">
        <f>IFERROR(IF($A115="","",IF($L115&lt;&gt;"Completed","",IF($BK115="Yes","Fail",IF($BJ115&lt;'Setup'!$B$12,"Fail",IF($BJ115&lt;'Setup'!$B$11,"Conditional Pass","Pass"))))),"")</f>
        <v/>
      </c>
      <c r="BM115" s="16" t="n"/>
      <c r="BN115" s="21" t="n"/>
      <c r="BO115" s="21" t="n"/>
      <c r="BP115" s="19">
        <f>IFERROR(IF($A115="","",COUNTIF('Action Items'!$B$2:$B$201,$A115)),"")</f>
        <v/>
      </c>
      <c r="BQ115" s="21" t="n"/>
      <c r="BR115" s="19">
        <f>IFERROR(IF($A115="","",IF(OR($BK115="Yes",$BL115="Fail",$BI115&gt;'Setup'!$B$13),"Yes","No")),"")</f>
        <v/>
      </c>
      <c r="BS115" s="16" t="n"/>
      <c r="BT115" s="16" t="n"/>
      <c r="BU115" s="41" t="n"/>
      <c r="BV115" s="22">
        <f>IFERROR(IF(COUNTA($A115:$BT115)=0,"",IF($A115="","Missing inspection ID, ","")&amp;IF(COUNTIF($A$2:$A$201,$A115)&gt;1,"Duplicate inspection ID, ","")&amp;IF(AND($L115="Completed",$J115=""),"Completed inspection has no inspector, ","")&amp;IF(AND($L115="Completed",$BF115=0),"No applicable checklist items, ","")&amp;IF(AND($L115="Completed",$BM115=""),"Release decision missing, ","")&amp;IF(AND($BM115="Release for Sale",$BL115="Fail"),"Failed room marked for release, ","")&amp;IF(AND($BM115="Release for Sale",$BK115="Yes"),"Critical defect marked for release, ","")&amp;IF($B115&gt;TODAY(),"Future inspection date, ","")&amp;IF(AND($A115&lt;&gt;"",COUNTIF($A$2:$A$201,$A115)=1,OR($L115&lt;&gt;"Completed",AND($J115&lt;&gt;"",$BF115&gt;0,$BM115&lt;&gt;"")),$B115&lt;=TODAY()),"OK","")),"")</f>
        <v/>
      </c>
    </row>
    <row r="116" ht="32" customHeight="1">
      <c r="A116" s="16" t="n"/>
      <c r="B116" s="41" t="n"/>
      <c r="C116" s="18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6" t="n"/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6" t="n"/>
      <c r="W116" s="16" t="n"/>
      <c r="X116" s="16" t="n"/>
      <c r="Y116" s="16" t="n"/>
      <c r="Z116" s="16" t="n"/>
      <c r="AA116" s="16" t="n"/>
      <c r="AB116" s="16" t="n"/>
      <c r="AC116" s="16" t="n"/>
      <c r="AD116" s="16" t="n"/>
      <c r="AE116" s="16" t="n"/>
      <c r="AF116" s="16" t="n"/>
      <c r="AG116" s="16" t="n"/>
      <c r="AH116" s="16" t="n"/>
      <c r="AI116" s="16" t="n"/>
      <c r="AJ116" s="16" t="n"/>
      <c r="AK116" s="16" t="n"/>
      <c r="AL116" s="16" t="n"/>
      <c r="AM116" s="16" t="n"/>
      <c r="AN116" s="16" t="n"/>
      <c r="AO116" s="16" t="n"/>
      <c r="AP116" s="16" t="n"/>
      <c r="AQ116" s="16" t="n"/>
      <c r="AR116" s="16" t="n"/>
      <c r="AS116" s="16" t="n"/>
      <c r="AT116" s="16" t="n"/>
      <c r="AU116" s="16" t="n"/>
      <c r="AV116" s="16" t="n"/>
      <c r="AW116" s="16" t="n"/>
      <c r="AX116" s="16" t="n"/>
      <c r="AY116" s="16" t="n"/>
      <c r="AZ116" s="16" t="n"/>
      <c r="BA116" s="16" t="n"/>
      <c r="BB116" s="16" t="n"/>
      <c r="BC116" s="16" t="n"/>
      <c r="BD116" s="16" t="n"/>
      <c r="BE116" s="16" t="n"/>
      <c r="BF116" s="19">
        <f>IFERROR(IF($A116="","",COUNTIF($N116:$AU116,"Pass")+COUNTIF($N116:$AU116,"Fail")+COUNTIF($AW116:$BE116,"Pass")+COUNTIF($AW116:$BE116,"Fail")+COUNTIF($AV116,"No")+COUNTIF($AV116,"Yes")),"")</f>
        <v/>
      </c>
      <c r="BG116" s="19">
        <f>IFERROR(IF($A116="","",COUNTIF($N116:$AU116,"Pass")+COUNTIF($AW116:$BE116,"Pass")+COUNTIF($AV116,"No")),"")</f>
        <v/>
      </c>
      <c r="BH116" s="19">
        <f>IFERROR(IF($A116="","",COUNTIF($N116:$AU116,"Fail")+COUNTIF($AW116:$BE116,"Fail")+COUNTIF($AV116,"Yes")),"")</f>
        <v/>
      </c>
      <c r="BI116" s="19">
        <f>IFERROR(IF($A116="","",COUNTIF($N116:$BE116,"Not Checked")),"")</f>
        <v/>
      </c>
      <c r="BJ116" s="42">
        <f>IFERROR(IF($A116="","",$BG116/$BF116),"")</f>
        <v/>
      </c>
      <c r="BK116" s="16" t="n"/>
      <c r="BL116" s="19">
        <f>IFERROR(IF($A116="","",IF($L116&lt;&gt;"Completed","",IF($BK116="Yes","Fail",IF($BJ116&lt;'Setup'!$B$12,"Fail",IF($BJ116&lt;'Setup'!$B$11,"Conditional Pass","Pass"))))),"")</f>
        <v/>
      </c>
      <c r="BM116" s="16" t="n"/>
      <c r="BN116" s="21" t="n"/>
      <c r="BO116" s="21" t="n"/>
      <c r="BP116" s="19">
        <f>IFERROR(IF($A116="","",COUNTIF('Action Items'!$B$2:$B$201,$A116)),"")</f>
        <v/>
      </c>
      <c r="BQ116" s="21" t="n"/>
      <c r="BR116" s="19">
        <f>IFERROR(IF($A116="","",IF(OR($BK116="Yes",$BL116="Fail",$BI116&gt;'Setup'!$B$13),"Yes","No")),"")</f>
        <v/>
      </c>
      <c r="BS116" s="16" t="n"/>
      <c r="BT116" s="16" t="n"/>
      <c r="BU116" s="41" t="n"/>
      <c r="BV116" s="22">
        <f>IFERROR(IF(COUNTA($A116:$BT116)=0,"",IF($A116="","Missing inspection ID, ","")&amp;IF(COUNTIF($A$2:$A$201,$A116)&gt;1,"Duplicate inspection ID, ","")&amp;IF(AND($L116="Completed",$J116=""),"Completed inspection has no inspector, ","")&amp;IF(AND($L116="Completed",$BF116=0),"No applicable checklist items, ","")&amp;IF(AND($L116="Completed",$BM116=""),"Release decision missing, ","")&amp;IF(AND($BM116="Release for Sale",$BL116="Fail"),"Failed room marked for release, ","")&amp;IF(AND($BM116="Release for Sale",$BK116="Yes"),"Critical defect marked for release, ","")&amp;IF($B116&gt;TODAY(),"Future inspection date, ","")&amp;IF(AND($A116&lt;&gt;"",COUNTIF($A$2:$A$201,$A116)=1,OR($L116&lt;&gt;"Completed",AND($J116&lt;&gt;"",$BF116&gt;0,$BM116&lt;&gt;"")),$B116&lt;=TODAY()),"OK","")),"")</f>
        <v/>
      </c>
    </row>
    <row r="117" ht="32" customHeight="1">
      <c r="A117" s="16" t="n"/>
      <c r="B117" s="41" t="n"/>
      <c r="C117" s="18" t="n"/>
      <c r="D117" s="16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  <c r="Z117" s="16" t="n"/>
      <c r="AA117" s="16" t="n"/>
      <c r="AB117" s="16" t="n"/>
      <c r="AC117" s="16" t="n"/>
      <c r="AD117" s="16" t="n"/>
      <c r="AE117" s="16" t="n"/>
      <c r="AF117" s="16" t="n"/>
      <c r="AG117" s="16" t="n"/>
      <c r="AH117" s="16" t="n"/>
      <c r="AI117" s="16" t="n"/>
      <c r="AJ117" s="16" t="n"/>
      <c r="AK117" s="16" t="n"/>
      <c r="AL117" s="16" t="n"/>
      <c r="AM117" s="16" t="n"/>
      <c r="AN117" s="16" t="n"/>
      <c r="AO117" s="16" t="n"/>
      <c r="AP117" s="16" t="n"/>
      <c r="AQ117" s="16" t="n"/>
      <c r="AR117" s="16" t="n"/>
      <c r="AS117" s="16" t="n"/>
      <c r="AT117" s="16" t="n"/>
      <c r="AU117" s="16" t="n"/>
      <c r="AV117" s="16" t="n"/>
      <c r="AW117" s="16" t="n"/>
      <c r="AX117" s="16" t="n"/>
      <c r="AY117" s="16" t="n"/>
      <c r="AZ117" s="16" t="n"/>
      <c r="BA117" s="16" t="n"/>
      <c r="BB117" s="16" t="n"/>
      <c r="BC117" s="16" t="n"/>
      <c r="BD117" s="16" t="n"/>
      <c r="BE117" s="16" t="n"/>
      <c r="BF117" s="19">
        <f>IFERROR(IF($A117="","",COUNTIF($N117:$AU117,"Pass")+COUNTIF($N117:$AU117,"Fail")+COUNTIF($AW117:$BE117,"Pass")+COUNTIF($AW117:$BE117,"Fail")+COUNTIF($AV117,"No")+COUNTIF($AV117,"Yes")),"")</f>
        <v/>
      </c>
      <c r="BG117" s="19">
        <f>IFERROR(IF($A117="","",COUNTIF($N117:$AU117,"Pass")+COUNTIF($AW117:$BE117,"Pass")+COUNTIF($AV117,"No")),"")</f>
        <v/>
      </c>
      <c r="BH117" s="19">
        <f>IFERROR(IF($A117="","",COUNTIF($N117:$AU117,"Fail")+COUNTIF($AW117:$BE117,"Fail")+COUNTIF($AV117,"Yes")),"")</f>
        <v/>
      </c>
      <c r="BI117" s="19">
        <f>IFERROR(IF($A117="","",COUNTIF($N117:$BE117,"Not Checked")),"")</f>
        <v/>
      </c>
      <c r="BJ117" s="42">
        <f>IFERROR(IF($A117="","",$BG117/$BF117),"")</f>
        <v/>
      </c>
      <c r="BK117" s="16" t="n"/>
      <c r="BL117" s="19">
        <f>IFERROR(IF($A117="","",IF($L117&lt;&gt;"Completed","",IF($BK117="Yes","Fail",IF($BJ117&lt;'Setup'!$B$12,"Fail",IF($BJ117&lt;'Setup'!$B$11,"Conditional Pass","Pass"))))),"")</f>
        <v/>
      </c>
      <c r="BM117" s="16" t="n"/>
      <c r="BN117" s="21" t="n"/>
      <c r="BO117" s="21" t="n"/>
      <c r="BP117" s="19">
        <f>IFERROR(IF($A117="","",COUNTIF('Action Items'!$B$2:$B$201,$A117)),"")</f>
        <v/>
      </c>
      <c r="BQ117" s="21" t="n"/>
      <c r="BR117" s="19">
        <f>IFERROR(IF($A117="","",IF(OR($BK117="Yes",$BL117="Fail",$BI117&gt;'Setup'!$B$13),"Yes","No")),"")</f>
        <v/>
      </c>
      <c r="BS117" s="16" t="n"/>
      <c r="BT117" s="16" t="n"/>
      <c r="BU117" s="41" t="n"/>
      <c r="BV117" s="22">
        <f>IFERROR(IF(COUNTA($A117:$BT117)=0,"",IF($A117="","Missing inspection ID, ","")&amp;IF(COUNTIF($A$2:$A$201,$A117)&gt;1,"Duplicate inspection ID, ","")&amp;IF(AND($L117="Completed",$J117=""),"Completed inspection has no inspector, ","")&amp;IF(AND($L117="Completed",$BF117=0),"No applicable checklist items, ","")&amp;IF(AND($L117="Completed",$BM117=""),"Release decision missing, ","")&amp;IF(AND($BM117="Release for Sale",$BL117="Fail"),"Failed room marked for release, ","")&amp;IF(AND($BM117="Release for Sale",$BK117="Yes"),"Critical defect marked for release, ","")&amp;IF($B117&gt;TODAY(),"Future inspection date, ","")&amp;IF(AND($A117&lt;&gt;"",COUNTIF($A$2:$A$201,$A117)=1,OR($L117&lt;&gt;"Completed",AND($J117&lt;&gt;"",$BF117&gt;0,$BM117&lt;&gt;"")),$B117&lt;=TODAY()),"OK","")),"")</f>
        <v/>
      </c>
    </row>
    <row r="118" ht="32" customHeight="1">
      <c r="A118" s="16" t="n"/>
      <c r="B118" s="41" t="n"/>
      <c r="C118" s="18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  <c r="Z118" s="16" t="n"/>
      <c r="AA118" s="16" t="n"/>
      <c r="AB118" s="16" t="n"/>
      <c r="AC118" s="16" t="n"/>
      <c r="AD118" s="16" t="n"/>
      <c r="AE118" s="16" t="n"/>
      <c r="AF118" s="16" t="n"/>
      <c r="AG118" s="16" t="n"/>
      <c r="AH118" s="16" t="n"/>
      <c r="AI118" s="16" t="n"/>
      <c r="AJ118" s="16" t="n"/>
      <c r="AK118" s="16" t="n"/>
      <c r="AL118" s="16" t="n"/>
      <c r="AM118" s="16" t="n"/>
      <c r="AN118" s="16" t="n"/>
      <c r="AO118" s="16" t="n"/>
      <c r="AP118" s="16" t="n"/>
      <c r="AQ118" s="16" t="n"/>
      <c r="AR118" s="16" t="n"/>
      <c r="AS118" s="16" t="n"/>
      <c r="AT118" s="16" t="n"/>
      <c r="AU118" s="16" t="n"/>
      <c r="AV118" s="16" t="n"/>
      <c r="AW118" s="16" t="n"/>
      <c r="AX118" s="16" t="n"/>
      <c r="AY118" s="16" t="n"/>
      <c r="AZ118" s="16" t="n"/>
      <c r="BA118" s="16" t="n"/>
      <c r="BB118" s="16" t="n"/>
      <c r="BC118" s="16" t="n"/>
      <c r="BD118" s="16" t="n"/>
      <c r="BE118" s="16" t="n"/>
      <c r="BF118" s="19">
        <f>IFERROR(IF($A118="","",COUNTIF($N118:$AU118,"Pass")+COUNTIF($N118:$AU118,"Fail")+COUNTIF($AW118:$BE118,"Pass")+COUNTIF($AW118:$BE118,"Fail")+COUNTIF($AV118,"No")+COUNTIF($AV118,"Yes")),"")</f>
        <v/>
      </c>
      <c r="BG118" s="19">
        <f>IFERROR(IF($A118="","",COUNTIF($N118:$AU118,"Pass")+COUNTIF($AW118:$BE118,"Pass")+COUNTIF($AV118,"No")),"")</f>
        <v/>
      </c>
      <c r="BH118" s="19">
        <f>IFERROR(IF($A118="","",COUNTIF($N118:$AU118,"Fail")+COUNTIF($AW118:$BE118,"Fail")+COUNTIF($AV118,"Yes")),"")</f>
        <v/>
      </c>
      <c r="BI118" s="19">
        <f>IFERROR(IF($A118="","",COUNTIF($N118:$BE118,"Not Checked")),"")</f>
        <v/>
      </c>
      <c r="BJ118" s="42">
        <f>IFERROR(IF($A118="","",$BG118/$BF118),"")</f>
        <v/>
      </c>
      <c r="BK118" s="16" t="n"/>
      <c r="BL118" s="19">
        <f>IFERROR(IF($A118="","",IF($L118&lt;&gt;"Completed","",IF($BK118="Yes","Fail",IF($BJ118&lt;'Setup'!$B$12,"Fail",IF($BJ118&lt;'Setup'!$B$11,"Conditional Pass","Pass"))))),"")</f>
        <v/>
      </c>
      <c r="BM118" s="16" t="n"/>
      <c r="BN118" s="21" t="n"/>
      <c r="BO118" s="21" t="n"/>
      <c r="BP118" s="19">
        <f>IFERROR(IF($A118="","",COUNTIF('Action Items'!$B$2:$B$201,$A118)),"")</f>
        <v/>
      </c>
      <c r="BQ118" s="21" t="n"/>
      <c r="BR118" s="19">
        <f>IFERROR(IF($A118="","",IF(OR($BK118="Yes",$BL118="Fail",$BI118&gt;'Setup'!$B$13),"Yes","No")),"")</f>
        <v/>
      </c>
      <c r="BS118" s="16" t="n"/>
      <c r="BT118" s="16" t="n"/>
      <c r="BU118" s="41" t="n"/>
      <c r="BV118" s="22">
        <f>IFERROR(IF(COUNTA($A118:$BT118)=0,"",IF($A118="","Missing inspection ID, ","")&amp;IF(COUNTIF($A$2:$A$201,$A118)&gt;1,"Duplicate inspection ID, ","")&amp;IF(AND($L118="Completed",$J118=""),"Completed inspection has no inspector, ","")&amp;IF(AND($L118="Completed",$BF118=0),"No applicable checklist items, ","")&amp;IF(AND($L118="Completed",$BM118=""),"Release decision missing, ","")&amp;IF(AND($BM118="Release for Sale",$BL118="Fail"),"Failed room marked for release, ","")&amp;IF(AND($BM118="Release for Sale",$BK118="Yes"),"Critical defect marked for release, ","")&amp;IF($B118&gt;TODAY(),"Future inspection date, ","")&amp;IF(AND($A118&lt;&gt;"",COUNTIF($A$2:$A$201,$A118)=1,OR($L118&lt;&gt;"Completed",AND($J118&lt;&gt;"",$BF118&gt;0,$BM118&lt;&gt;"")),$B118&lt;=TODAY()),"OK","")),"")</f>
        <v/>
      </c>
    </row>
    <row r="119" ht="32" customHeight="1">
      <c r="A119" s="16" t="n"/>
      <c r="B119" s="41" t="n"/>
      <c r="C119" s="18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  <c r="Z119" s="16" t="n"/>
      <c r="AA119" s="16" t="n"/>
      <c r="AB119" s="16" t="n"/>
      <c r="AC119" s="16" t="n"/>
      <c r="AD119" s="16" t="n"/>
      <c r="AE119" s="16" t="n"/>
      <c r="AF119" s="16" t="n"/>
      <c r="AG119" s="16" t="n"/>
      <c r="AH119" s="16" t="n"/>
      <c r="AI119" s="16" t="n"/>
      <c r="AJ119" s="16" t="n"/>
      <c r="AK119" s="16" t="n"/>
      <c r="AL119" s="16" t="n"/>
      <c r="AM119" s="16" t="n"/>
      <c r="AN119" s="16" t="n"/>
      <c r="AO119" s="16" t="n"/>
      <c r="AP119" s="16" t="n"/>
      <c r="AQ119" s="16" t="n"/>
      <c r="AR119" s="16" t="n"/>
      <c r="AS119" s="16" t="n"/>
      <c r="AT119" s="16" t="n"/>
      <c r="AU119" s="16" t="n"/>
      <c r="AV119" s="16" t="n"/>
      <c r="AW119" s="16" t="n"/>
      <c r="AX119" s="16" t="n"/>
      <c r="AY119" s="16" t="n"/>
      <c r="AZ119" s="16" t="n"/>
      <c r="BA119" s="16" t="n"/>
      <c r="BB119" s="16" t="n"/>
      <c r="BC119" s="16" t="n"/>
      <c r="BD119" s="16" t="n"/>
      <c r="BE119" s="16" t="n"/>
      <c r="BF119" s="19">
        <f>IFERROR(IF($A119="","",COUNTIF($N119:$AU119,"Pass")+COUNTIF($N119:$AU119,"Fail")+COUNTIF($AW119:$BE119,"Pass")+COUNTIF($AW119:$BE119,"Fail")+COUNTIF($AV119,"No")+COUNTIF($AV119,"Yes")),"")</f>
        <v/>
      </c>
      <c r="BG119" s="19">
        <f>IFERROR(IF($A119="","",COUNTIF($N119:$AU119,"Pass")+COUNTIF($AW119:$BE119,"Pass")+COUNTIF($AV119,"No")),"")</f>
        <v/>
      </c>
      <c r="BH119" s="19">
        <f>IFERROR(IF($A119="","",COUNTIF($N119:$AU119,"Fail")+COUNTIF($AW119:$BE119,"Fail")+COUNTIF($AV119,"Yes")),"")</f>
        <v/>
      </c>
      <c r="BI119" s="19">
        <f>IFERROR(IF($A119="","",COUNTIF($N119:$BE119,"Not Checked")),"")</f>
        <v/>
      </c>
      <c r="BJ119" s="42">
        <f>IFERROR(IF($A119="","",$BG119/$BF119),"")</f>
        <v/>
      </c>
      <c r="BK119" s="16" t="n"/>
      <c r="BL119" s="19">
        <f>IFERROR(IF($A119="","",IF($L119&lt;&gt;"Completed","",IF($BK119="Yes","Fail",IF($BJ119&lt;'Setup'!$B$12,"Fail",IF($BJ119&lt;'Setup'!$B$11,"Conditional Pass","Pass"))))),"")</f>
        <v/>
      </c>
      <c r="BM119" s="16" t="n"/>
      <c r="BN119" s="21" t="n"/>
      <c r="BO119" s="21" t="n"/>
      <c r="BP119" s="19">
        <f>IFERROR(IF($A119="","",COUNTIF('Action Items'!$B$2:$B$201,$A119)),"")</f>
        <v/>
      </c>
      <c r="BQ119" s="21" t="n"/>
      <c r="BR119" s="19">
        <f>IFERROR(IF($A119="","",IF(OR($BK119="Yes",$BL119="Fail",$BI119&gt;'Setup'!$B$13),"Yes","No")),"")</f>
        <v/>
      </c>
      <c r="BS119" s="16" t="n"/>
      <c r="BT119" s="16" t="n"/>
      <c r="BU119" s="41" t="n"/>
      <c r="BV119" s="22">
        <f>IFERROR(IF(COUNTA($A119:$BT119)=0,"",IF($A119="","Missing inspection ID, ","")&amp;IF(COUNTIF($A$2:$A$201,$A119)&gt;1,"Duplicate inspection ID, ","")&amp;IF(AND($L119="Completed",$J119=""),"Completed inspection has no inspector, ","")&amp;IF(AND($L119="Completed",$BF119=0),"No applicable checklist items, ","")&amp;IF(AND($L119="Completed",$BM119=""),"Release decision missing, ","")&amp;IF(AND($BM119="Release for Sale",$BL119="Fail"),"Failed room marked for release, ","")&amp;IF(AND($BM119="Release for Sale",$BK119="Yes"),"Critical defect marked for release, ","")&amp;IF($B119&gt;TODAY(),"Future inspection date, ","")&amp;IF(AND($A119&lt;&gt;"",COUNTIF($A$2:$A$201,$A119)=1,OR($L119&lt;&gt;"Completed",AND($J119&lt;&gt;"",$BF119&gt;0,$BM119&lt;&gt;"")),$B119&lt;=TODAY()),"OK","")),"")</f>
        <v/>
      </c>
    </row>
    <row r="120" ht="32" customHeight="1">
      <c r="A120" s="16" t="n"/>
      <c r="B120" s="41" t="n"/>
      <c r="C120" s="18" t="n"/>
      <c r="D120" s="16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  <c r="Z120" s="16" t="n"/>
      <c r="AA120" s="16" t="n"/>
      <c r="AB120" s="16" t="n"/>
      <c r="AC120" s="16" t="n"/>
      <c r="AD120" s="16" t="n"/>
      <c r="AE120" s="16" t="n"/>
      <c r="AF120" s="16" t="n"/>
      <c r="AG120" s="16" t="n"/>
      <c r="AH120" s="16" t="n"/>
      <c r="AI120" s="16" t="n"/>
      <c r="AJ120" s="16" t="n"/>
      <c r="AK120" s="16" t="n"/>
      <c r="AL120" s="16" t="n"/>
      <c r="AM120" s="16" t="n"/>
      <c r="AN120" s="16" t="n"/>
      <c r="AO120" s="16" t="n"/>
      <c r="AP120" s="16" t="n"/>
      <c r="AQ120" s="16" t="n"/>
      <c r="AR120" s="16" t="n"/>
      <c r="AS120" s="16" t="n"/>
      <c r="AT120" s="16" t="n"/>
      <c r="AU120" s="16" t="n"/>
      <c r="AV120" s="16" t="n"/>
      <c r="AW120" s="16" t="n"/>
      <c r="AX120" s="16" t="n"/>
      <c r="AY120" s="16" t="n"/>
      <c r="AZ120" s="16" t="n"/>
      <c r="BA120" s="16" t="n"/>
      <c r="BB120" s="16" t="n"/>
      <c r="BC120" s="16" t="n"/>
      <c r="BD120" s="16" t="n"/>
      <c r="BE120" s="16" t="n"/>
      <c r="BF120" s="19">
        <f>IFERROR(IF($A120="","",COUNTIF($N120:$AU120,"Pass")+COUNTIF($N120:$AU120,"Fail")+COUNTIF($AW120:$BE120,"Pass")+COUNTIF($AW120:$BE120,"Fail")+COUNTIF($AV120,"No")+COUNTIF($AV120,"Yes")),"")</f>
        <v/>
      </c>
      <c r="BG120" s="19">
        <f>IFERROR(IF($A120="","",COUNTIF($N120:$AU120,"Pass")+COUNTIF($AW120:$BE120,"Pass")+COUNTIF($AV120,"No")),"")</f>
        <v/>
      </c>
      <c r="BH120" s="19">
        <f>IFERROR(IF($A120="","",COUNTIF($N120:$AU120,"Fail")+COUNTIF($AW120:$BE120,"Fail")+COUNTIF($AV120,"Yes")),"")</f>
        <v/>
      </c>
      <c r="BI120" s="19">
        <f>IFERROR(IF($A120="","",COUNTIF($N120:$BE120,"Not Checked")),"")</f>
        <v/>
      </c>
      <c r="BJ120" s="42">
        <f>IFERROR(IF($A120="","",$BG120/$BF120),"")</f>
        <v/>
      </c>
      <c r="BK120" s="16" t="n"/>
      <c r="BL120" s="19">
        <f>IFERROR(IF($A120="","",IF($L120&lt;&gt;"Completed","",IF($BK120="Yes","Fail",IF($BJ120&lt;'Setup'!$B$12,"Fail",IF($BJ120&lt;'Setup'!$B$11,"Conditional Pass","Pass"))))),"")</f>
        <v/>
      </c>
      <c r="BM120" s="16" t="n"/>
      <c r="BN120" s="21" t="n"/>
      <c r="BO120" s="21" t="n"/>
      <c r="BP120" s="19">
        <f>IFERROR(IF($A120="","",COUNTIF('Action Items'!$B$2:$B$201,$A120)),"")</f>
        <v/>
      </c>
      <c r="BQ120" s="21" t="n"/>
      <c r="BR120" s="19">
        <f>IFERROR(IF($A120="","",IF(OR($BK120="Yes",$BL120="Fail",$BI120&gt;'Setup'!$B$13),"Yes","No")),"")</f>
        <v/>
      </c>
      <c r="BS120" s="16" t="n"/>
      <c r="BT120" s="16" t="n"/>
      <c r="BU120" s="41" t="n"/>
      <c r="BV120" s="22">
        <f>IFERROR(IF(COUNTA($A120:$BT120)=0,"",IF($A120="","Missing inspection ID, ","")&amp;IF(COUNTIF($A$2:$A$201,$A120)&gt;1,"Duplicate inspection ID, ","")&amp;IF(AND($L120="Completed",$J120=""),"Completed inspection has no inspector, ","")&amp;IF(AND($L120="Completed",$BF120=0),"No applicable checklist items, ","")&amp;IF(AND($L120="Completed",$BM120=""),"Release decision missing, ","")&amp;IF(AND($BM120="Release for Sale",$BL120="Fail"),"Failed room marked for release, ","")&amp;IF(AND($BM120="Release for Sale",$BK120="Yes"),"Critical defect marked for release, ","")&amp;IF($B120&gt;TODAY(),"Future inspection date, ","")&amp;IF(AND($A120&lt;&gt;"",COUNTIF($A$2:$A$201,$A120)=1,OR($L120&lt;&gt;"Completed",AND($J120&lt;&gt;"",$BF120&gt;0,$BM120&lt;&gt;"")),$B120&lt;=TODAY()),"OK","")),"")</f>
        <v/>
      </c>
    </row>
    <row r="121" ht="32" customHeight="1">
      <c r="A121" s="16" t="n"/>
      <c r="B121" s="41" t="n"/>
      <c r="C121" s="18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6" t="n"/>
      <c r="W121" s="16" t="n"/>
      <c r="X121" s="16" t="n"/>
      <c r="Y121" s="16" t="n"/>
      <c r="Z121" s="16" t="n"/>
      <c r="AA121" s="16" t="n"/>
      <c r="AB121" s="16" t="n"/>
      <c r="AC121" s="16" t="n"/>
      <c r="AD121" s="16" t="n"/>
      <c r="AE121" s="16" t="n"/>
      <c r="AF121" s="16" t="n"/>
      <c r="AG121" s="16" t="n"/>
      <c r="AH121" s="16" t="n"/>
      <c r="AI121" s="16" t="n"/>
      <c r="AJ121" s="16" t="n"/>
      <c r="AK121" s="16" t="n"/>
      <c r="AL121" s="16" t="n"/>
      <c r="AM121" s="16" t="n"/>
      <c r="AN121" s="16" t="n"/>
      <c r="AO121" s="16" t="n"/>
      <c r="AP121" s="16" t="n"/>
      <c r="AQ121" s="16" t="n"/>
      <c r="AR121" s="16" t="n"/>
      <c r="AS121" s="16" t="n"/>
      <c r="AT121" s="16" t="n"/>
      <c r="AU121" s="16" t="n"/>
      <c r="AV121" s="16" t="n"/>
      <c r="AW121" s="16" t="n"/>
      <c r="AX121" s="16" t="n"/>
      <c r="AY121" s="16" t="n"/>
      <c r="AZ121" s="16" t="n"/>
      <c r="BA121" s="16" t="n"/>
      <c r="BB121" s="16" t="n"/>
      <c r="BC121" s="16" t="n"/>
      <c r="BD121" s="16" t="n"/>
      <c r="BE121" s="16" t="n"/>
      <c r="BF121" s="19">
        <f>IFERROR(IF($A121="","",COUNTIF($N121:$AU121,"Pass")+COUNTIF($N121:$AU121,"Fail")+COUNTIF($AW121:$BE121,"Pass")+COUNTIF($AW121:$BE121,"Fail")+COUNTIF($AV121,"No")+COUNTIF($AV121,"Yes")),"")</f>
        <v/>
      </c>
      <c r="BG121" s="19">
        <f>IFERROR(IF($A121="","",COUNTIF($N121:$AU121,"Pass")+COUNTIF($AW121:$BE121,"Pass")+COUNTIF($AV121,"No")),"")</f>
        <v/>
      </c>
      <c r="BH121" s="19">
        <f>IFERROR(IF($A121="","",COUNTIF($N121:$AU121,"Fail")+COUNTIF($AW121:$BE121,"Fail")+COUNTIF($AV121,"Yes")),"")</f>
        <v/>
      </c>
      <c r="BI121" s="19">
        <f>IFERROR(IF($A121="","",COUNTIF($N121:$BE121,"Not Checked")),"")</f>
        <v/>
      </c>
      <c r="BJ121" s="42">
        <f>IFERROR(IF($A121="","",$BG121/$BF121),"")</f>
        <v/>
      </c>
      <c r="BK121" s="16" t="n"/>
      <c r="BL121" s="19">
        <f>IFERROR(IF($A121="","",IF($L121&lt;&gt;"Completed","",IF($BK121="Yes","Fail",IF($BJ121&lt;'Setup'!$B$12,"Fail",IF($BJ121&lt;'Setup'!$B$11,"Conditional Pass","Pass"))))),"")</f>
        <v/>
      </c>
      <c r="BM121" s="16" t="n"/>
      <c r="BN121" s="21" t="n"/>
      <c r="BO121" s="21" t="n"/>
      <c r="BP121" s="19">
        <f>IFERROR(IF($A121="","",COUNTIF('Action Items'!$B$2:$B$201,$A121)),"")</f>
        <v/>
      </c>
      <c r="BQ121" s="21" t="n"/>
      <c r="BR121" s="19">
        <f>IFERROR(IF($A121="","",IF(OR($BK121="Yes",$BL121="Fail",$BI121&gt;'Setup'!$B$13),"Yes","No")),"")</f>
        <v/>
      </c>
      <c r="BS121" s="16" t="n"/>
      <c r="BT121" s="16" t="n"/>
      <c r="BU121" s="41" t="n"/>
      <c r="BV121" s="22">
        <f>IFERROR(IF(COUNTA($A121:$BT121)=0,"",IF($A121="","Missing inspection ID, ","")&amp;IF(COUNTIF($A$2:$A$201,$A121)&gt;1,"Duplicate inspection ID, ","")&amp;IF(AND($L121="Completed",$J121=""),"Completed inspection has no inspector, ","")&amp;IF(AND($L121="Completed",$BF121=0),"No applicable checklist items, ","")&amp;IF(AND($L121="Completed",$BM121=""),"Release decision missing, ","")&amp;IF(AND($BM121="Release for Sale",$BL121="Fail"),"Failed room marked for release, ","")&amp;IF(AND($BM121="Release for Sale",$BK121="Yes"),"Critical defect marked for release, ","")&amp;IF($B121&gt;TODAY(),"Future inspection date, ","")&amp;IF(AND($A121&lt;&gt;"",COUNTIF($A$2:$A$201,$A121)=1,OR($L121&lt;&gt;"Completed",AND($J121&lt;&gt;"",$BF121&gt;0,$BM121&lt;&gt;"")),$B121&lt;=TODAY()),"OK","")),"")</f>
        <v/>
      </c>
    </row>
    <row r="122" ht="32" customHeight="1">
      <c r="A122" s="16" t="n"/>
      <c r="B122" s="41" t="n"/>
      <c r="C122" s="18" t="n"/>
      <c r="D122" s="16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  <c r="Z122" s="16" t="n"/>
      <c r="AA122" s="16" t="n"/>
      <c r="AB122" s="16" t="n"/>
      <c r="AC122" s="16" t="n"/>
      <c r="AD122" s="16" t="n"/>
      <c r="AE122" s="16" t="n"/>
      <c r="AF122" s="16" t="n"/>
      <c r="AG122" s="16" t="n"/>
      <c r="AH122" s="16" t="n"/>
      <c r="AI122" s="16" t="n"/>
      <c r="AJ122" s="16" t="n"/>
      <c r="AK122" s="16" t="n"/>
      <c r="AL122" s="16" t="n"/>
      <c r="AM122" s="16" t="n"/>
      <c r="AN122" s="16" t="n"/>
      <c r="AO122" s="16" t="n"/>
      <c r="AP122" s="16" t="n"/>
      <c r="AQ122" s="16" t="n"/>
      <c r="AR122" s="16" t="n"/>
      <c r="AS122" s="16" t="n"/>
      <c r="AT122" s="16" t="n"/>
      <c r="AU122" s="16" t="n"/>
      <c r="AV122" s="16" t="n"/>
      <c r="AW122" s="16" t="n"/>
      <c r="AX122" s="16" t="n"/>
      <c r="AY122" s="16" t="n"/>
      <c r="AZ122" s="16" t="n"/>
      <c r="BA122" s="16" t="n"/>
      <c r="BB122" s="16" t="n"/>
      <c r="BC122" s="16" t="n"/>
      <c r="BD122" s="16" t="n"/>
      <c r="BE122" s="16" t="n"/>
      <c r="BF122" s="19">
        <f>IFERROR(IF($A122="","",COUNTIF($N122:$AU122,"Pass")+COUNTIF($N122:$AU122,"Fail")+COUNTIF($AW122:$BE122,"Pass")+COUNTIF($AW122:$BE122,"Fail")+COUNTIF($AV122,"No")+COUNTIF($AV122,"Yes")),"")</f>
        <v/>
      </c>
      <c r="BG122" s="19">
        <f>IFERROR(IF($A122="","",COUNTIF($N122:$AU122,"Pass")+COUNTIF($AW122:$BE122,"Pass")+COUNTIF($AV122,"No")),"")</f>
        <v/>
      </c>
      <c r="BH122" s="19">
        <f>IFERROR(IF($A122="","",COUNTIF($N122:$AU122,"Fail")+COUNTIF($AW122:$BE122,"Fail")+COUNTIF($AV122,"Yes")),"")</f>
        <v/>
      </c>
      <c r="BI122" s="19">
        <f>IFERROR(IF($A122="","",COUNTIF($N122:$BE122,"Not Checked")),"")</f>
        <v/>
      </c>
      <c r="BJ122" s="42">
        <f>IFERROR(IF($A122="","",$BG122/$BF122),"")</f>
        <v/>
      </c>
      <c r="BK122" s="16" t="n"/>
      <c r="BL122" s="19">
        <f>IFERROR(IF($A122="","",IF($L122&lt;&gt;"Completed","",IF($BK122="Yes","Fail",IF($BJ122&lt;'Setup'!$B$12,"Fail",IF($BJ122&lt;'Setup'!$B$11,"Conditional Pass","Pass"))))),"")</f>
        <v/>
      </c>
      <c r="BM122" s="16" t="n"/>
      <c r="BN122" s="21" t="n"/>
      <c r="BO122" s="21" t="n"/>
      <c r="BP122" s="19">
        <f>IFERROR(IF($A122="","",COUNTIF('Action Items'!$B$2:$B$201,$A122)),"")</f>
        <v/>
      </c>
      <c r="BQ122" s="21" t="n"/>
      <c r="BR122" s="19">
        <f>IFERROR(IF($A122="","",IF(OR($BK122="Yes",$BL122="Fail",$BI122&gt;'Setup'!$B$13),"Yes","No")),"")</f>
        <v/>
      </c>
      <c r="BS122" s="16" t="n"/>
      <c r="BT122" s="16" t="n"/>
      <c r="BU122" s="41" t="n"/>
      <c r="BV122" s="22">
        <f>IFERROR(IF(COUNTA($A122:$BT122)=0,"",IF($A122="","Missing inspection ID, ","")&amp;IF(COUNTIF($A$2:$A$201,$A122)&gt;1,"Duplicate inspection ID, ","")&amp;IF(AND($L122="Completed",$J122=""),"Completed inspection has no inspector, ","")&amp;IF(AND($L122="Completed",$BF122=0),"No applicable checklist items, ","")&amp;IF(AND($L122="Completed",$BM122=""),"Release decision missing, ","")&amp;IF(AND($BM122="Release for Sale",$BL122="Fail"),"Failed room marked for release, ","")&amp;IF(AND($BM122="Release for Sale",$BK122="Yes"),"Critical defect marked for release, ","")&amp;IF($B122&gt;TODAY(),"Future inspection date, ","")&amp;IF(AND($A122&lt;&gt;"",COUNTIF($A$2:$A$201,$A122)=1,OR($L122&lt;&gt;"Completed",AND($J122&lt;&gt;"",$BF122&gt;0,$BM122&lt;&gt;"")),$B122&lt;=TODAY()),"OK","")),"")</f>
        <v/>
      </c>
    </row>
    <row r="123" ht="32" customHeight="1">
      <c r="A123" s="16" t="n"/>
      <c r="B123" s="41" t="n"/>
      <c r="C123" s="18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  <c r="Z123" s="16" t="n"/>
      <c r="AA123" s="16" t="n"/>
      <c r="AB123" s="16" t="n"/>
      <c r="AC123" s="16" t="n"/>
      <c r="AD123" s="16" t="n"/>
      <c r="AE123" s="16" t="n"/>
      <c r="AF123" s="16" t="n"/>
      <c r="AG123" s="16" t="n"/>
      <c r="AH123" s="16" t="n"/>
      <c r="AI123" s="16" t="n"/>
      <c r="AJ123" s="16" t="n"/>
      <c r="AK123" s="16" t="n"/>
      <c r="AL123" s="16" t="n"/>
      <c r="AM123" s="16" t="n"/>
      <c r="AN123" s="16" t="n"/>
      <c r="AO123" s="16" t="n"/>
      <c r="AP123" s="16" t="n"/>
      <c r="AQ123" s="16" t="n"/>
      <c r="AR123" s="16" t="n"/>
      <c r="AS123" s="16" t="n"/>
      <c r="AT123" s="16" t="n"/>
      <c r="AU123" s="16" t="n"/>
      <c r="AV123" s="16" t="n"/>
      <c r="AW123" s="16" t="n"/>
      <c r="AX123" s="16" t="n"/>
      <c r="AY123" s="16" t="n"/>
      <c r="AZ123" s="16" t="n"/>
      <c r="BA123" s="16" t="n"/>
      <c r="BB123" s="16" t="n"/>
      <c r="BC123" s="16" t="n"/>
      <c r="BD123" s="16" t="n"/>
      <c r="BE123" s="16" t="n"/>
      <c r="BF123" s="19">
        <f>IFERROR(IF($A123="","",COUNTIF($N123:$AU123,"Pass")+COUNTIF($N123:$AU123,"Fail")+COUNTIF($AW123:$BE123,"Pass")+COUNTIF($AW123:$BE123,"Fail")+COUNTIF($AV123,"No")+COUNTIF($AV123,"Yes")),"")</f>
        <v/>
      </c>
      <c r="BG123" s="19">
        <f>IFERROR(IF($A123="","",COUNTIF($N123:$AU123,"Pass")+COUNTIF($AW123:$BE123,"Pass")+COUNTIF($AV123,"No")),"")</f>
        <v/>
      </c>
      <c r="BH123" s="19">
        <f>IFERROR(IF($A123="","",COUNTIF($N123:$AU123,"Fail")+COUNTIF($AW123:$BE123,"Fail")+COUNTIF($AV123,"Yes")),"")</f>
        <v/>
      </c>
      <c r="BI123" s="19">
        <f>IFERROR(IF($A123="","",COUNTIF($N123:$BE123,"Not Checked")),"")</f>
        <v/>
      </c>
      <c r="BJ123" s="42">
        <f>IFERROR(IF($A123="","",$BG123/$BF123),"")</f>
        <v/>
      </c>
      <c r="BK123" s="16" t="n"/>
      <c r="BL123" s="19">
        <f>IFERROR(IF($A123="","",IF($L123&lt;&gt;"Completed","",IF($BK123="Yes","Fail",IF($BJ123&lt;'Setup'!$B$12,"Fail",IF($BJ123&lt;'Setup'!$B$11,"Conditional Pass","Pass"))))),"")</f>
        <v/>
      </c>
      <c r="BM123" s="16" t="n"/>
      <c r="BN123" s="21" t="n"/>
      <c r="BO123" s="21" t="n"/>
      <c r="BP123" s="19">
        <f>IFERROR(IF($A123="","",COUNTIF('Action Items'!$B$2:$B$201,$A123)),"")</f>
        <v/>
      </c>
      <c r="BQ123" s="21" t="n"/>
      <c r="BR123" s="19">
        <f>IFERROR(IF($A123="","",IF(OR($BK123="Yes",$BL123="Fail",$BI123&gt;'Setup'!$B$13),"Yes","No")),"")</f>
        <v/>
      </c>
      <c r="BS123" s="16" t="n"/>
      <c r="BT123" s="16" t="n"/>
      <c r="BU123" s="41" t="n"/>
      <c r="BV123" s="22">
        <f>IFERROR(IF(COUNTA($A123:$BT123)=0,"",IF($A123="","Missing inspection ID, ","")&amp;IF(COUNTIF($A$2:$A$201,$A123)&gt;1,"Duplicate inspection ID, ","")&amp;IF(AND($L123="Completed",$J123=""),"Completed inspection has no inspector, ","")&amp;IF(AND($L123="Completed",$BF123=0),"No applicable checklist items, ","")&amp;IF(AND($L123="Completed",$BM123=""),"Release decision missing, ","")&amp;IF(AND($BM123="Release for Sale",$BL123="Fail"),"Failed room marked for release, ","")&amp;IF(AND($BM123="Release for Sale",$BK123="Yes"),"Critical defect marked for release, ","")&amp;IF($B123&gt;TODAY(),"Future inspection date, ","")&amp;IF(AND($A123&lt;&gt;"",COUNTIF($A$2:$A$201,$A123)=1,OR($L123&lt;&gt;"Completed",AND($J123&lt;&gt;"",$BF123&gt;0,$BM123&lt;&gt;"")),$B123&lt;=TODAY()),"OK","")),"")</f>
        <v/>
      </c>
    </row>
    <row r="124" ht="32" customHeight="1">
      <c r="A124" s="16" t="n"/>
      <c r="B124" s="41" t="n"/>
      <c r="C124" s="18" t="n"/>
      <c r="D124" s="16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  <c r="Z124" s="16" t="n"/>
      <c r="AA124" s="16" t="n"/>
      <c r="AB124" s="16" t="n"/>
      <c r="AC124" s="16" t="n"/>
      <c r="AD124" s="16" t="n"/>
      <c r="AE124" s="16" t="n"/>
      <c r="AF124" s="16" t="n"/>
      <c r="AG124" s="16" t="n"/>
      <c r="AH124" s="16" t="n"/>
      <c r="AI124" s="16" t="n"/>
      <c r="AJ124" s="16" t="n"/>
      <c r="AK124" s="16" t="n"/>
      <c r="AL124" s="16" t="n"/>
      <c r="AM124" s="16" t="n"/>
      <c r="AN124" s="16" t="n"/>
      <c r="AO124" s="16" t="n"/>
      <c r="AP124" s="16" t="n"/>
      <c r="AQ124" s="16" t="n"/>
      <c r="AR124" s="16" t="n"/>
      <c r="AS124" s="16" t="n"/>
      <c r="AT124" s="16" t="n"/>
      <c r="AU124" s="16" t="n"/>
      <c r="AV124" s="16" t="n"/>
      <c r="AW124" s="16" t="n"/>
      <c r="AX124" s="16" t="n"/>
      <c r="AY124" s="16" t="n"/>
      <c r="AZ124" s="16" t="n"/>
      <c r="BA124" s="16" t="n"/>
      <c r="BB124" s="16" t="n"/>
      <c r="BC124" s="16" t="n"/>
      <c r="BD124" s="16" t="n"/>
      <c r="BE124" s="16" t="n"/>
      <c r="BF124" s="19">
        <f>IFERROR(IF($A124="","",COUNTIF($N124:$AU124,"Pass")+COUNTIF($N124:$AU124,"Fail")+COUNTIF($AW124:$BE124,"Pass")+COUNTIF($AW124:$BE124,"Fail")+COUNTIF($AV124,"No")+COUNTIF($AV124,"Yes")),"")</f>
        <v/>
      </c>
      <c r="BG124" s="19">
        <f>IFERROR(IF($A124="","",COUNTIF($N124:$AU124,"Pass")+COUNTIF($AW124:$BE124,"Pass")+COUNTIF($AV124,"No")),"")</f>
        <v/>
      </c>
      <c r="BH124" s="19">
        <f>IFERROR(IF($A124="","",COUNTIF($N124:$AU124,"Fail")+COUNTIF($AW124:$BE124,"Fail")+COUNTIF($AV124,"Yes")),"")</f>
        <v/>
      </c>
      <c r="BI124" s="19">
        <f>IFERROR(IF($A124="","",COUNTIF($N124:$BE124,"Not Checked")),"")</f>
        <v/>
      </c>
      <c r="BJ124" s="42">
        <f>IFERROR(IF($A124="","",$BG124/$BF124),"")</f>
        <v/>
      </c>
      <c r="BK124" s="16" t="n"/>
      <c r="BL124" s="19">
        <f>IFERROR(IF($A124="","",IF($L124&lt;&gt;"Completed","",IF($BK124="Yes","Fail",IF($BJ124&lt;'Setup'!$B$12,"Fail",IF($BJ124&lt;'Setup'!$B$11,"Conditional Pass","Pass"))))),"")</f>
        <v/>
      </c>
      <c r="BM124" s="16" t="n"/>
      <c r="BN124" s="21" t="n"/>
      <c r="BO124" s="21" t="n"/>
      <c r="BP124" s="19">
        <f>IFERROR(IF($A124="","",COUNTIF('Action Items'!$B$2:$B$201,$A124)),"")</f>
        <v/>
      </c>
      <c r="BQ124" s="21" t="n"/>
      <c r="BR124" s="19">
        <f>IFERROR(IF($A124="","",IF(OR($BK124="Yes",$BL124="Fail",$BI124&gt;'Setup'!$B$13),"Yes","No")),"")</f>
        <v/>
      </c>
      <c r="BS124" s="16" t="n"/>
      <c r="BT124" s="16" t="n"/>
      <c r="BU124" s="41" t="n"/>
      <c r="BV124" s="22">
        <f>IFERROR(IF(COUNTA($A124:$BT124)=0,"",IF($A124="","Missing inspection ID, ","")&amp;IF(COUNTIF($A$2:$A$201,$A124)&gt;1,"Duplicate inspection ID, ","")&amp;IF(AND($L124="Completed",$J124=""),"Completed inspection has no inspector, ","")&amp;IF(AND($L124="Completed",$BF124=0),"No applicable checklist items, ","")&amp;IF(AND($L124="Completed",$BM124=""),"Release decision missing, ","")&amp;IF(AND($BM124="Release for Sale",$BL124="Fail"),"Failed room marked for release, ","")&amp;IF(AND($BM124="Release for Sale",$BK124="Yes"),"Critical defect marked for release, ","")&amp;IF($B124&gt;TODAY(),"Future inspection date, ","")&amp;IF(AND($A124&lt;&gt;"",COUNTIF($A$2:$A$201,$A124)=1,OR($L124&lt;&gt;"Completed",AND($J124&lt;&gt;"",$BF124&gt;0,$BM124&lt;&gt;"")),$B124&lt;=TODAY()),"OK","")),"")</f>
        <v/>
      </c>
    </row>
    <row r="125" ht="32" customHeight="1">
      <c r="A125" s="16" t="n"/>
      <c r="B125" s="41" t="n"/>
      <c r="C125" s="18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  <c r="Z125" s="16" t="n"/>
      <c r="AA125" s="16" t="n"/>
      <c r="AB125" s="16" t="n"/>
      <c r="AC125" s="16" t="n"/>
      <c r="AD125" s="16" t="n"/>
      <c r="AE125" s="16" t="n"/>
      <c r="AF125" s="16" t="n"/>
      <c r="AG125" s="16" t="n"/>
      <c r="AH125" s="16" t="n"/>
      <c r="AI125" s="16" t="n"/>
      <c r="AJ125" s="16" t="n"/>
      <c r="AK125" s="16" t="n"/>
      <c r="AL125" s="16" t="n"/>
      <c r="AM125" s="16" t="n"/>
      <c r="AN125" s="16" t="n"/>
      <c r="AO125" s="16" t="n"/>
      <c r="AP125" s="16" t="n"/>
      <c r="AQ125" s="16" t="n"/>
      <c r="AR125" s="16" t="n"/>
      <c r="AS125" s="16" t="n"/>
      <c r="AT125" s="16" t="n"/>
      <c r="AU125" s="16" t="n"/>
      <c r="AV125" s="16" t="n"/>
      <c r="AW125" s="16" t="n"/>
      <c r="AX125" s="16" t="n"/>
      <c r="AY125" s="16" t="n"/>
      <c r="AZ125" s="16" t="n"/>
      <c r="BA125" s="16" t="n"/>
      <c r="BB125" s="16" t="n"/>
      <c r="BC125" s="16" t="n"/>
      <c r="BD125" s="16" t="n"/>
      <c r="BE125" s="16" t="n"/>
      <c r="BF125" s="19">
        <f>IFERROR(IF($A125="","",COUNTIF($N125:$AU125,"Pass")+COUNTIF($N125:$AU125,"Fail")+COUNTIF($AW125:$BE125,"Pass")+COUNTIF($AW125:$BE125,"Fail")+COUNTIF($AV125,"No")+COUNTIF($AV125,"Yes")),"")</f>
        <v/>
      </c>
      <c r="BG125" s="19">
        <f>IFERROR(IF($A125="","",COUNTIF($N125:$AU125,"Pass")+COUNTIF($AW125:$BE125,"Pass")+COUNTIF($AV125,"No")),"")</f>
        <v/>
      </c>
      <c r="BH125" s="19">
        <f>IFERROR(IF($A125="","",COUNTIF($N125:$AU125,"Fail")+COUNTIF($AW125:$BE125,"Fail")+COUNTIF($AV125,"Yes")),"")</f>
        <v/>
      </c>
      <c r="BI125" s="19">
        <f>IFERROR(IF($A125="","",COUNTIF($N125:$BE125,"Not Checked")),"")</f>
        <v/>
      </c>
      <c r="BJ125" s="42">
        <f>IFERROR(IF($A125="","",$BG125/$BF125),"")</f>
        <v/>
      </c>
      <c r="BK125" s="16" t="n"/>
      <c r="BL125" s="19">
        <f>IFERROR(IF($A125="","",IF($L125&lt;&gt;"Completed","",IF($BK125="Yes","Fail",IF($BJ125&lt;'Setup'!$B$12,"Fail",IF($BJ125&lt;'Setup'!$B$11,"Conditional Pass","Pass"))))),"")</f>
        <v/>
      </c>
      <c r="BM125" s="16" t="n"/>
      <c r="BN125" s="21" t="n"/>
      <c r="BO125" s="21" t="n"/>
      <c r="BP125" s="19">
        <f>IFERROR(IF($A125="","",COUNTIF('Action Items'!$B$2:$B$201,$A125)),"")</f>
        <v/>
      </c>
      <c r="BQ125" s="21" t="n"/>
      <c r="BR125" s="19">
        <f>IFERROR(IF($A125="","",IF(OR($BK125="Yes",$BL125="Fail",$BI125&gt;'Setup'!$B$13),"Yes","No")),"")</f>
        <v/>
      </c>
      <c r="BS125" s="16" t="n"/>
      <c r="BT125" s="16" t="n"/>
      <c r="BU125" s="41" t="n"/>
      <c r="BV125" s="22">
        <f>IFERROR(IF(COUNTA($A125:$BT125)=0,"",IF($A125="","Missing inspection ID, ","")&amp;IF(COUNTIF($A$2:$A$201,$A125)&gt;1,"Duplicate inspection ID, ","")&amp;IF(AND($L125="Completed",$J125=""),"Completed inspection has no inspector, ","")&amp;IF(AND($L125="Completed",$BF125=0),"No applicable checklist items, ","")&amp;IF(AND($L125="Completed",$BM125=""),"Release decision missing, ","")&amp;IF(AND($BM125="Release for Sale",$BL125="Fail"),"Failed room marked for release, ","")&amp;IF(AND($BM125="Release for Sale",$BK125="Yes"),"Critical defect marked for release, ","")&amp;IF($B125&gt;TODAY(),"Future inspection date, ","")&amp;IF(AND($A125&lt;&gt;"",COUNTIF($A$2:$A$201,$A125)=1,OR($L125&lt;&gt;"Completed",AND($J125&lt;&gt;"",$BF125&gt;0,$BM125&lt;&gt;"")),$B125&lt;=TODAY()),"OK","")),"")</f>
        <v/>
      </c>
    </row>
    <row r="126" ht="32" customHeight="1">
      <c r="A126" s="16" t="n"/>
      <c r="B126" s="41" t="n"/>
      <c r="C126" s="18" t="n"/>
      <c r="D126" s="16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  <c r="Z126" s="16" t="n"/>
      <c r="AA126" s="16" t="n"/>
      <c r="AB126" s="16" t="n"/>
      <c r="AC126" s="16" t="n"/>
      <c r="AD126" s="16" t="n"/>
      <c r="AE126" s="16" t="n"/>
      <c r="AF126" s="16" t="n"/>
      <c r="AG126" s="16" t="n"/>
      <c r="AH126" s="16" t="n"/>
      <c r="AI126" s="16" t="n"/>
      <c r="AJ126" s="16" t="n"/>
      <c r="AK126" s="16" t="n"/>
      <c r="AL126" s="16" t="n"/>
      <c r="AM126" s="16" t="n"/>
      <c r="AN126" s="16" t="n"/>
      <c r="AO126" s="16" t="n"/>
      <c r="AP126" s="16" t="n"/>
      <c r="AQ126" s="16" t="n"/>
      <c r="AR126" s="16" t="n"/>
      <c r="AS126" s="16" t="n"/>
      <c r="AT126" s="16" t="n"/>
      <c r="AU126" s="16" t="n"/>
      <c r="AV126" s="16" t="n"/>
      <c r="AW126" s="16" t="n"/>
      <c r="AX126" s="16" t="n"/>
      <c r="AY126" s="16" t="n"/>
      <c r="AZ126" s="16" t="n"/>
      <c r="BA126" s="16" t="n"/>
      <c r="BB126" s="16" t="n"/>
      <c r="BC126" s="16" t="n"/>
      <c r="BD126" s="16" t="n"/>
      <c r="BE126" s="16" t="n"/>
      <c r="BF126" s="19">
        <f>IFERROR(IF($A126="","",COUNTIF($N126:$AU126,"Pass")+COUNTIF($N126:$AU126,"Fail")+COUNTIF($AW126:$BE126,"Pass")+COUNTIF($AW126:$BE126,"Fail")+COUNTIF($AV126,"No")+COUNTIF($AV126,"Yes")),"")</f>
        <v/>
      </c>
      <c r="BG126" s="19">
        <f>IFERROR(IF($A126="","",COUNTIF($N126:$AU126,"Pass")+COUNTIF($AW126:$BE126,"Pass")+COUNTIF($AV126,"No")),"")</f>
        <v/>
      </c>
      <c r="BH126" s="19">
        <f>IFERROR(IF($A126="","",COUNTIF($N126:$AU126,"Fail")+COUNTIF($AW126:$BE126,"Fail")+COUNTIF($AV126,"Yes")),"")</f>
        <v/>
      </c>
      <c r="BI126" s="19">
        <f>IFERROR(IF($A126="","",COUNTIF($N126:$BE126,"Not Checked")),"")</f>
        <v/>
      </c>
      <c r="BJ126" s="42">
        <f>IFERROR(IF($A126="","",$BG126/$BF126),"")</f>
        <v/>
      </c>
      <c r="BK126" s="16" t="n"/>
      <c r="BL126" s="19">
        <f>IFERROR(IF($A126="","",IF($L126&lt;&gt;"Completed","",IF($BK126="Yes","Fail",IF($BJ126&lt;'Setup'!$B$12,"Fail",IF($BJ126&lt;'Setup'!$B$11,"Conditional Pass","Pass"))))),"")</f>
        <v/>
      </c>
      <c r="BM126" s="16" t="n"/>
      <c r="BN126" s="21" t="n"/>
      <c r="BO126" s="21" t="n"/>
      <c r="BP126" s="19">
        <f>IFERROR(IF($A126="","",COUNTIF('Action Items'!$B$2:$B$201,$A126)),"")</f>
        <v/>
      </c>
      <c r="BQ126" s="21" t="n"/>
      <c r="BR126" s="19">
        <f>IFERROR(IF($A126="","",IF(OR($BK126="Yes",$BL126="Fail",$BI126&gt;'Setup'!$B$13),"Yes","No")),"")</f>
        <v/>
      </c>
      <c r="BS126" s="16" t="n"/>
      <c r="BT126" s="16" t="n"/>
      <c r="BU126" s="41" t="n"/>
      <c r="BV126" s="22">
        <f>IFERROR(IF(COUNTA($A126:$BT126)=0,"",IF($A126="","Missing inspection ID, ","")&amp;IF(COUNTIF($A$2:$A$201,$A126)&gt;1,"Duplicate inspection ID, ","")&amp;IF(AND($L126="Completed",$J126=""),"Completed inspection has no inspector, ","")&amp;IF(AND($L126="Completed",$BF126=0),"No applicable checklist items, ","")&amp;IF(AND($L126="Completed",$BM126=""),"Release decision missing, ","")&amp;IF(AND($BM126="Release for Sale",$BL126="Fail"),"Failed room marked for release, ","")&amp;IF(AND($BM126="Release for Sale",$BK126="Yes"),"Critical defect marked for release, ","")&amp;IF($B126&gt;TODAY(),"Future inspection date, ","")&amp;IF(AND($A126&lt;&gt;"",COUNTIF($A$2:$A$201,$A126)=1,OR($L126&lt;&gt;"Completed",AND($J126&lt;&gt;"",$BF126&gt;0,$BM126&lt;&gt;"")),$B126&lt;=TODAY()),"OK","")),"")</f>
        <v/>
      </c>
    </row>
    <row r="127" ht="32" customHeight="1">
      <c r="A127" s="16" t="n"/>
      <c r="B127" s="41" t="n"/>
      <c r="C127" s="18" t="n"/>
      <c r="D127" s="16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  <c r="Z127" s="16" t="n"/>
      <c r="AA127" s="16" t="n"/>
      <c r="AB127" s="16" t="n"/>
      <c r="AC127" s="16" t="n"/>
      <c r="AD127" s="16" t="n"/>
      <c r="AE127" s="16" t="n"/>
      <c r="AF127" s="16" t="n"/>
      <c r="AG127" s="16" t="n"/>
      <c r="AH127" s="16" t="n"/>
      <c r="AI127" s="16" t="n"/>
      <c r="AJ127" s="16" t="n"/>
      <c r="AK127" s="16" t="n"/>
      <c r="AL127" s="16" t="n"/>
      <c r="AM127" s="16" t="n"/>
      <c r="AN127" s="16" t="n"/>
      <c r="AO127" s="16" t="n"/>
      <c r="AP127" s="16" t="n"/>
      <c r="AQ127" s="16" t="n"/>
      <c r="AR127" s="16" t="n"/>
      <c r="AS127" s="16" t="n"/>
      <c r="AT127" s="16" t="n"/>
      <c r="AU127" s="16" t="n"/>
      <c r="AV127" s="16" t="n"/>
      <c r="AW127" s="16" t="n"/>
      <c r="AX127" s="16" t="n"/>
      <c r="AY127" s="16" t="n"/>
      <c r="AZ127" s="16" t="n"/>
      <c r="BA127" s="16" t="n"/>
      <c r="BB127" s="16" t="n"/>
      <c r="BC127" s="16" t="n"/>
      <c r="BD127" s="16" t="n"/>
      <c r="BE127" s="16" t="n"/>
      <c r="BF127" s="19">
        <f>IFERROR(IF($A127="","",COUNTIF($N127:$AU127,"Pass")+COUNTIF($N127:$AU127,"Fail")+COUNTIF($AW127:$BE127,"Pass")+COUNTIF($AW127:$BE127,"Fail")+COUNTIF($AV127,"No")+COUNTIF($AV127,"Yes")),"")</f>
        <v/>
      </c>
      <c r="BG127" s="19">
        <f>IFERROR(IF($A127="","",COUNTIF($N127:$AU127,"Pass")+COUNTIF($AW127:$BE127,"Pass")+COUNTIF($AV127,"No")),"")</f>
        <v/>
      </c>
      <c r="BH127" s="19">
        <f>IFERROR(IF($A127="","",COUNTIF($N127:$AU127,"Fail")+COUNTIF($AW127:$BE127,"Fail")+COUNTIF($AV127,"Yes")),"")</f>
        <v/>
      </c>
      <c r="BI127" s="19">
        <f>IFERROR(IF($A127="","",COUNTIF($N127:$BE127,"Not Checked")),"")</f>
        <v/>
      </c>
      <c r="BJ127" s="42">
        <f>IFERROR(IF($A127="","",$BG127/$BF127),"")</f>
        <v/>
      </c>
      <c r="BK127" s="16" t="n"/>
      <c r="BL127" s="19">
        <f>IFERROR(IF($A127="","",IF($L127&lt;&gt;"Completed","",IF($BK127="Yes","Fail",IF($BJ127&lt;'Setup'!$B$12,"Fail",IF($BJ127&lt;'Setup'!$B$11,"Conditional Pass","Pass"))))),"")</f>
        <v/>
      </c>
      <c r="BM127" s="16" t="n"/>
      <c r="BN127" s="21" t="n"/>
      <c r="BO127" s="21" t="n"/>
      <c r="BP127" s="19">
        <f>IFERROR(IF($A127="","",COUNTIF('Action Items'!$B$2:$B$201,$A127)),"")</f>
        <v/>
      </c>
      <c r="BQ127" s="21" t="n"/>
      <c r="BR127" s="19">
        <f>IFERROR(IF($A127="","",IF(OR($BK127="Yes",$BL127="Fail",$BI127&gt;'Setup'!$B$13),"Yes","No")),"")</f>
        <v/>
      </c>
      <c r="BS127" s="16" t="n"/>
      <c r="BT127" s="16" t="n"/>
      <c r="BU127" s="41" t="n"/>
      <c r="BV127" s="22">
        <f>IFERROR(IF(COUNTA($A127:$BT127)=0,"",IF($A127="","Missing inspection ID, ","")&amp;IF(COUNTIF($A$2:$A$201,$A127)&gt;1,"Duplicate inspection ID, ","")&amp;IF(AND($L127="Completed",$J127=""),"Completed inspection has no inspector, ","")&amp;IF(AND($L127="Completed",$BF127=0),"No applicable checklist items, ","")&amp;IF(AND($L127="Completed",$BM127=""),"Release decision missing, ","")&amp;IF(AND($BM127="Release for Sale",$BL127="Fail"),"Failed room marked for release, ","")&amp;IF(AND($BM127="Release for Sale",$BK127="Yes"),"Critical defect marked for release, ","")&amp;IF($B127&gt;TODAY(),"Future inspection date, ","")&amp;IF(AND($A127&lt;&gt;"",COUNTIF($A$2:$A$201,$A127)=1,OR($L127&lt;&gt;"Completed",AND($J127&lt;&gt;"",$BF127&gt;0,$BM127&lt;&gt;"")),$B127&lt;=TODAY()),"OK","")),"")</f>
        <v/>
      </c>
    </row>
    <row r="128" ht="32" customHeight="1">
      <c r="A128" s="16" t="n"/>
      <c r="B128" s="41" t="n"/>
      <c r="C128" s="18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6" t="n"/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6" t="n"/>
      <c r="W128" s="16" t="n"/>
      <c r="X128" s="16" t="n"/>
      <c r="Y128" s="16" t="n"/>
      <c r="Z128" s="16" t="n"/>
      <c r="AA128" s="16" t="n"/>
      <c r="AB128" s="16" t="n"/>
      <c r="AC128" s="16" t="n"/>
      <c r="AD128" s="16" t="n"/>
      <c r="AE128" s="16" t="n"/>
      <c r="AF128" s="16" t="n"/>
      <c r="AG128" s="16" t="n"/>
      <c r="AH128" s="16" t="n"/>
      <c r="AI128" s="16" t="n"/>
      <c r="AJ128" s="16" t="n"/>
      <c r="AK128" s="16" t="n"/>
      <c r="AL128" s="16" t="n"/>
      <c r="AM128" s="16" t="n"/>
      <c r="AN128" s="16" t="n"/>
      <c r="AO128" s="16" t="n"/>
      <c r="AP128" s="16" t="n"/>
      <c r="AQ128" s="16" t="n"/>
      <c r="AR128" s="16" t="n"/>
      <c r="AS128" s="16" t="n"/>
      <c r="AT128" s="16" t="n"/>
      <c r="AU128" s="16" t="n"/>
      <c r="AV128" s="16" t="n"/>
      <c r="AW128" s="16" t="n"/>
      <c r="AX128" s="16" t="n"/>
      <c r="AY128" s="16" t="n"/>
      <c r="AZ128" s="16" t="n"/>
      <c r="BA128" s="16" t="n"/>
      <c r="BB128" s="16" t="n"/>
      <c r="BC128" s="16" t="n"/>
      <c r="BD128" s="16" t="n"/>
      <c r="BE128" s="16" t="n"/>
      <c r="BF128" s="19">
        <f>IFERROR(IF($A128="","",COUNTIF($N128:$AU128,"Pass")+COUNTIF($N128:$AU128,"Fail")+COUNTIF($AW128:$BE128,"Pass")+COUNTIF($AW128:$BE128,"Fail")+COUNTIF($AV128,"No")+COUNTIF($AV128,"Yes")),"")</f>
        <v/>
      </c>
      <c r="BG128" s="19">
        <f>IFERROR(IF($A128="","",COUNTIF($N128:$AU128,"Pass")+COUNTIF($AW128:$BE128,"Pass")+COUNTIF($AV128,"No")),"")</f>
        <v/>
      </c>
      <c r="BH128" s="19">
        <f>IFERROR(IF($A128="","",COUNTIF($N128:$AU128,"Fail")+COUNTIF($AW128:$BE128,"Fail")+COUNTIF($AV128,"Yes")),"")</f>
        <v/>
      </c>
      <c r="BI128" s="19">
        <f>IFERROR(IF($A128="","",COUNTIF($N128:$BE128,"Not Checked")),"")</f>
        <v/>
      </c>
      <c r="BJ128" s="42">
        <f>IFERROR(IF($A128="","",$BG128/$BF128),"")</f>
        <v/>
      </c>
      <c r="BK128" s="16" t="n"/>
      <c r="BL128" s="19">
        <f>IFERROR(IF($A128="","",IF($L128&lt;&gt;"Completed","",IF($BK128="Yes","Fail",IF($BJ128&lt;'Setup'!$B$12,"Fail",IF($BJ128&lt;'Setup'!$B$11,"Conditional Pass","Pass"))))),"")</f>
        <v/>
      </c>
      <c r="BM128" s="16" t="n"/>
      <c r="BN128" s="21" t="n"/>
      <c r="BO128" s="21" t="n"/>
      <c r="BP128" s="19">
        <f>IFERROR(IF($A128="","",COUNTIF('Action Items'!$B$2:$B$201,$A128)),"")</f>
        <v/>
      </c>
      <c r="BQ128" s="21" t="n"/>
      <c r="BR128" s="19">
        <f>IFERROR(IF($A128="","",IF(OR($BK128="Yes",$BL128="Fail",$BI128&gt;'Setup'!$B$13),"Yes","No")),"")</f>
        <v/>
      </c>
      <c r="BS128" s="16" t="n"/>
      <c r="BT128" s="16" t="n"/>
      <c r="BU128" s="41" t="n"/>
      <c r="BV128" s="22">
        <f>IFERROR(IF(COUNTA($A128:$BT128)=0,"",IF($A128="","Missing inspection ID, ","")&amp;IF(COUNTIF($A$2:$A$201,$A128)&gt;1,"Duplicate inspection ID, ","")&amp;IF(AND($L128="Completed",$J128=""),"Completed inspection has no inspector, ","")&amp;IF(AND($L128="Completed",$BF128=0),"No applicable checklist items, ","")&amp;IF(AND($L128="Completed",$BM128=""),"Release decision missing, ","")&amp;IF(AND($BM128="Release for Sale",$BL128="Fail"),"Failed room marked for release, ","")&amp;IF(AND($BM128="Release for Sale",$BK128="Yes"),"Critical defect marked for release, ","")&amp;IF($B128&gt;TODAY(),"Future inspection date, ","")&amp;IF(AND($A128&lt;&gt;"",COUNTIF($A$2:$A$201,$A128)=1,OR($L128&lt;&gt;"Completed",AND($J128&lt;&gt;"",$BF128&gt;0,$BM128&lt;&gt;"")),$B128&lt;=TODAY()),"OK","")),"")</f>
        <v/>
      </c>
    </row>
    <row r="129" ht="32" customHeight="1">
      <c r="A129" s="16" t="n"/>
      <c r="B129" s="41" t="n"/>
      <c r="C129" s="18" t="n"/>
      <c r="D129" s="16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  <c r="Z129" s="16" t="n"/>
      <c r="AA129" s="16" t="n"/>
      <c r="AB129" s="16" t="n"/>
      <c r="AC129" s="16" t="n"/>
      <c r="AD129" s="16" t="n"/>
      <c r="AE129" s="16" t="n"/>
      <c r="AF129" s="16" t="n"/>
      <c r="AG129" s="16" t="n"/>
      <c r="AH129" s="16" t="n"/>
      <c r="AI129" s="16" t="n"/>
      <c r="AJ129" s="16" t="n"/>
      <c r="AK129" s="16" t="n"/>
      <c r="AL129" s="16" t="n"/>
      <c r="AM129" s="16" t="n"/>
      <c r="AN129" s="16" t="n"/>
      <c r="AO129" s="16" t="n"/>
      <c r="AP129" s="16" t="n"/>
      <c r="AQ129" s="16" t="n"/>
      <c r="AR129" s="16" t="n"/>
      <c r="AS129" s="16" t="n"/>
      <c r="AT129" s="16" t="n"/>
      <c r="AU129" s="16" t="n"/>
      <c r="AV129" s="16" t="n"/>
      <c r="AW129" s="16" t="n"/>
      <c r="AX129" s="16" t="n"/>
      <c r="AY129" s="16" t="n"/>
      <c r="AZ129" s="16" t="n"/>
      <c r="BA129" s="16" t="n"/>
      <c r="BB129" s="16" t="n"/>
      <c r="BC129" s="16" t="n"/>
      <c r="BD129" s="16" t="n"/>
      <c r="BE129" s="16" t="n"/>
      <c r="BF129" s="19">
        <f>IFERROR(IF($A129="","",COUNTIF($N129:$AU129,"Pass")+COUNTIF($N129:$AU129,"Fail")+COUNTIF($AW129:$BE129,"Pass")+COUNTIF($AW129:$BE129,"Fail")+COUNTIF($AV129,"No")+COUNTIF($AV129,"Yes")),"")</f>
        <v/>
      </c>
      <c r="BG129" s="19">
        <f>IFERROR(IF($A129="","",COUNTIF($N129:$AU129,"Pass")+COUNTIF($AW129:$BE129,"Pass")+COUNTIF($AV129,"No")),"")</f>
        <v/>
      </c>
      <c r="BH129" s="19">
        <f>IFERROR(IF($A129="","",COUNTIF($N129:$AU129,"Fail")+COUNTIF($AW129:$BE129,"Fail")+COUNTIF($AV129,"Yes")),"")</f>
        <v/>
      </c>
      <c r="BI129" s="19">
        <f>IFERROR(IF($A129="","",COUNTIF($N129:$BE129,"Not Checked")),"")</f>
        <v/>
      </c>
      <c r="BJ129" s="42">
        <f>IFERROR(IF($A129="","",$BG129/$BF129),"")</f>
        <v/>
      </c>
      <c r="BK129" s="16" t="n"/>
      <c r="BL129" s="19">
        <f>IFERROR(IF($A129="","",IF($L129&lt;&gt;"Completed","",IF($BK129="Yes","Fail",IF($BJ129&lt;'Setup'!$B$12,"Fail",IF($BJ129&lt;'Setup'!$B$11,"Conditional Pass","Pass"))))),"")</f>
        <v/>
      </c>
      <c r="BM129" s="16" t="n"/>
      <c r="BN129" s="21" t="n"/>
      <c r="BO129" s="21" t="n"/>
      <c r="BP129" s="19">
        <f>IFERROR(IF($A129="","",COUNTIF('Action Items'!$B$2:$B$201,$A129)),"")</f>
        <v/>
      </c>
      <c r="BQ129" s="21" t="n"/>
      <c r="BR129" s="19">
        <f>IFERROR(IF($A129="","",IF(OR($BK129="Yes",$BL129="Fail",$BI129&gt;'Setup'!$B$13),"Yes","No")),"")</f>
        <v/>
      </c>
      <c r="BS129" s="16" t="n"/>
      <c r="BT129" s="16" t="n"/>
      <c r="BU129" s="41" t="n"/>
      <c r="BV129" s="22">
        <f>IFERROR(IF(COUNTA($A129:$BT129)=0,"",IF($A129="","Missing inspection ID, ","")&amp;IF(COUNTIF($A$2:$A$201,$A129)&gt;1,"Duplicate inspection ID, ","")&amp;IF(AND($L129="Completed",$J129=""),"Completed inspection has no inspector, ","")&amp;IF(AND($L129="Completed",$BF129=0),"No applicable checklist items, ","")&amp;IF(AND($L129="Completed",$BM129=""),"Release decision missing, ","")&amp;IF(AND($BM129="Release for Sale",$BL129="Fail"),"Failed room marked for release, ","")&amp;IF(AND($BM129="Release for Sale",$BK129="Yes"),"Critical defect marked for release, ","")&amp;IF($B129&gt;TODAY(),"Future inspection date, ","")&amp;IF(AND($A129&lt;&gt;"",COUNTIF($A$2:$A$201,$A129)=1,OR($L129&lt;&gt;"Completed",AND($J129&lt;&gt;"",$BF129&gt;0,$BM129&lt;&gt;"")),$B129&lt;=TODAY()),"OK","")),"")</f>
        <v/>
      </c>
    </row>
    <row r="130" ht="32" customHeight="1">
      <c r="A130" s="16" t="n"/>
      <c r="B130" s="41" t="n"/>
      <c r="C130" s="18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  <c r="Z130" s="16" t="n"/>
      <c r="AA130" s="16" t="n"/>
      <c r="AB130" s="16" t="n"/>
      <c r="AC130" s="16" t="n"/>
      <c r="AD130" s="16" t="n"/>
      <c r="AE130" s="16" t="n"/>
      <c r="AF130" s="16" t="n"/>
      <c r="AG130" s="16" t="n"/>
      <c r="AH130" s="16" t="n"/>
      <c r="AI130" s="16" t="n"/>
      <c r="AJ130" s="16" t="n"/>
      <c r="AK130" s="16" t="n"/>
      <c r="AL130" s="16" t="n"/>
      <c r="AM130" s="16" t="n"/>
      <c r="AN130" s="16" t="n"/>
      <c r="AO130" s="16" t="n"/>
      <c r="AP130" s="16" t="n"/>
      <c r="AQ130" s="16" t="n"/>
      <c r="AR130" s="16" t="n"/>
      <c r="AS130" s="16" t="n"/>
      <c r="AT130" s="16" t="n"/>
      <c r="AU130" s="16" t="n"/>
      <c r="AV130" s="16" t="n"/>
      <c r="AW130" s="16" t="n"/>
      <c r="AX130" s="16" t="n"/>
      <c r="AY130" s="16" t="n"/>
      <c r="AZ130" s="16" t="n"/>
      <c r="BA130" s="16" t="n"/>
      <c r="BB130" s="16" t="n"/>
      <c r="BC130" s="16" t="n"/>
      <c r="BD130" s="16" t="n"/>
      <c r="BE130" s="16" t="n"/>
      <c r="BF130" s="19">
        <f>IFERROR(IF($A130="","",COUNTIF($N130:$AU130,"Pass")+COUNTIF($N130:$AU130,"Fail")+COUNTIF($AW130:$BE130,"Pass")+COUNTIF($AW130:$BE130,"Fail")+COUNTIF($AV130,"No")+COUNTIF($AV130,"Yes")),"")</f>
        <v/>
      </c>
      <c r="BG130" s="19">
        <f>IFERROR(IF($A130="","",COUNTIF($N130:$AU130,"Pass")+COUNTIF($AW130:$BE130,"Pass")+COUNTIF($AV130,"No")),"")</f>
        <v/>
      </c>
      <c r="BH130" s="19">
        <f>IFERROR(IF($A130="","",COUNTIF($N130:$AU130,"Fail")+COUNTIF($AW130:$BE130,"Fail")+COUNTIF($AV130,"Yes")),"")</f>
        <v/>
      </c>
      <c r="BI130" s="19">
        <f>IFERROR(IF($A130="","",COUNTIF($N130:$BE130,"Not Checked")),"")</f>
        <v/>
      </c>
      <c r="BJ130" s="42">
        <f>IFERROR(IF($A130="","",$BG130/$BF130),"")</f>
        <v/>
      </c>
      <c r="BK130" s="16" t="n"/>
      <c r="BL130" s="19">
        <f>IFERROR(IF($A130="","",IF($L130&lt;&gt;"Completed","",IF($BK130="Yes","Fail",IF($BJ130&lt;'Setup'!$B$12,"Fail",IF($BJ130&lt;'Setup'!$B$11,"Conditional Pass","Pass"))))),"")</f>
        <v/>
      </c>
      <c r="BM130" s="16" t="n"/>
      <c r="BN130" s="21" t="n"/>
      <c r="BO130" s="21" t="n"/>
      <c r="BP130" s="19">
        <f>IFERROR(IF($A130="","",COUNTIF('Action Items'!$B$2:$B$201,$A130)),"")</f>
        <v/>
      </c>
      <c r="BQ130" s="21" t="n"/>
      <c r="BR130" s="19">
        <f>IFERROR(IF($A130="","",IF(OR($BK130="Yes",$BL130="Fail",$BI130&gt;'Setup'!$B$13),"Yes","No")),"")</f>
        <v/>
      </c>
      <c r="BS130" s="16" t="n"/>
      <c r="BT130" s="16" t="n"/>
      <c r="BU130" s="41" t="n"/>
      <c r="BV130" s="22">
        <f>IFERROR(IF(COUNTA($A130:$BT130)=0,"",IF($A130="","Missing inspection ID, ","")&amp;IF(COUNTIF($A$2:$A$201,$A130)&gt;1,"Duplicate inspection ID, ","")&amp;IF(AND($L130="Completed",$J130=""),"Completed inspection has no inspector, ","")&amp;IF(AND($L130="Completed",$BF130=0),"No applicable checklist items, ","")&amp;IF(AND($L130="Completed",$BM130=""),"Release decision missing, ","")&amp;IF(AND($BM130="Release for Sale",$BL130="Fail"),"Failed room marked for release, ","")&amp;IF(AND($BM130="Release for Sale",$BK130="Yes"),"Critical defect marked for release, ","")&amp;IF($B130&gt;TODAY(),"Future inspection date, ","")&amp;IF(AND($A130&lt;&gt;"",COUNTIF($A$2:$A$201,$A130)=1,OR($L130&lt;&gt;"Completed",AND($J130&lt;&gt;"",$BF130&gt;0,$BM130&lt;&gt;"")),$B130&lt;=TODAY()),"OK","")),"")</f>
        <v/>
      </c>
    </row>
    <row r="131" ht="32" customHeight="1">
      <c r="A131" s="16" t="n"/>
      <c r="B131" s="41" t="n"/>
      <c r="C131" s="18" t="n"/>
      <c r="D131" s="16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  <c r="Z131" s="16" t="n"/>
      <c r="AA131" s="16" t="n"/>
      <c r="AB131" s="16" t="n"/>
      <c r="AC131" s="16" t="n"/>
      <c r="AD131" s="16" t="n"/>
      <c r="AE131" s="16" t="n"/>
      <c r="AF131" s="16" t="n"/>
      <c r="AG131" s="16" t="n"/>
      <c r="AH131" s="16" t="n"/>
      <c r="AI131" s="16" t="n"/>
      <c r="AJ131" s="16" t="n"/>
      <c r="AK131" s="16" t="n"/>
      <c r="AL131" s="16" t="n"/>
      <c r="AM131" s="16" t="n"/>
      <c r="AN131" s="16" t="n"/>
      <c r="AO131" s="16" t="n"/>
      <c r="AP131" s="16" t="n"/>
      <c r="AQ131" s="16" t="n"/>
      <c r="AR131" s="16" t="n"/>
      <c r="AS131" s="16" t="n"/>
      <c r="AT131" s="16" t="n"/>
      <c r="AU131" s="16" t="n"/>
      <c r="AV131" s="16" t="n"/>
      <c r="AW131" s="16" t="n"/>
      <c r="AX131" s="16" t="n"/>
      <c r="AY131" s="16" t="n"/>
      <c r="AZ131" s="16" t="n"/>
      <c r="BA131" s="16" t="n"/>
      <c r="BB131" s="16" t="n"/>
      <c r="BC131" s="16" t="n"/>
      <c r="BD131" s="16" t="n"/>
      <c r="BE131" s="16" t="n"/>
      <c r="BF131" s="19">
        <f>IFERROR(IF($A131="","",COUNTIF($N131:$AU131,"Pass")+COUNTIF($N131:$AU131,"Fail")+COUNTIF($AW131:$BE131,"Pass")+COUNTIF($AW131:$BE131,"Fail")+COUNTIF($AV131,"No")+COUNTIF($AV131,"Yes")),"")</f>
        <v/>
      </c>
      <c r="BG131" s="19">
        <f>IFERROR(IF($A131="","",COUNTIF($N131:$AU131,"Pass")+COUNTIF($AW131:$BE131,"Pass")+COUNTIF($AV131,"No")),"")</f>
        <v/>
      </c>
      <c r="BH131" s="19">
        <f>IFERROR(IF($A131="","",COUNTIF($N131:$AU131,"Fail")+COUNTIF($AW131:$BE131,"Fail")+COUNTIF($AV131,"Yes")),"")</f>
        <v/>
      </c>
      <c r="BI131" s="19">
        <f>IFERROR(IF($A131="","",COUNTIF($N131:$BE131,"Not Checked")),"")</f>
        <v/>
      </c>
      <c r="BJ131" s="42">
        <f>IFERROR(IF($A131="","",$BG131/$BF131),"")</f>
        <v/>
      </c>
      <c r="BK131" s="16" t="n"/>
      <c r="BL131" s="19">
        <f>IFERROR(IF($A131="","",IF($L131&lt;&gt;"Completed","",IF($BK131="Yes","Fail",IF($BJ131&lt;'Setup'!$B$12,"Fail",IF($BJ131&lt;'Setup'!$B$11,"Conditional Pass","Pass"))))),"")</f>
        <v/>
      </c>
      <c r="BM131" s="16" t="n"/>
      <c r="BN131" s="21" t="n"/>
      <c r="BO131" s="21" t="n"/>
      <c r="BP131" s="19">
        <f>IFERROR(IF($A131="","",COUNTIF('Action Items'!$B$2:$B$201,$A131)),"")</f>
        <v/>
      </c>
      <c r="BQ131" s="21" t="n"/>
      <c r="BR131" s="19">
        <f>IFERROR(IF($A131="","",IF(OR($BK131="Yes",$BL131="Fail",$BI131&gt;'Setup'!$B$13),"Yes","No")),"")</f>
        <v/>
      </c>
      <c r="BS131" s="16" t="n"/>
      <c r="BT131" s="16" t="n"/>
      <c r="BU131" s="41" t="n"/>
      <c r="BV131" s="22">
        <f>IFERROR(IF(COUNTA($A131:$BT131)=0,"",IF($A131="","Missing inspection ID, ","")&amp;IF(COUNTIF($A$2:$A$201,$A131)&gt;1,"Duplicate inspection ID, ","")&amp;IF(AND($L131="Completed",$J131=""),"Completed inspection has no inspector, ","")&amp;IF(AND($L131="Completed",$BF131=0),"No applicable checklist items, ","")&amp;IF(AND($L131="Completed",$BM131=""),"Release decision missing, ","")&amp;IF(AND($BM131="Release for Sale",$BL131="Fail"),"Failed room marked for release, ","")&amp;IF(AND($BM131="Release for Sale",$BK131="Yes"),"Critical defect marked for release, ","")&amp;IF($B131&gt;TODAY(),"Future inspection date, ","")&amp;IF(AND($A131&lt;&gt;"",COUNTIF($A$2:$A$201,$A131)=1,OR($L131&lt;&gt;"Completed",AND($J131&lt;&gt;"",$BF131&gt;0,$BM131&lt;&gt;"")),$B131&lt;=TODAY()),"OK","")),"")</f>
        <v/>
      </c>
    </row>
    <row r="132" ht="32" customHeight="1">
      <c r="A132" s="16" t="n"/>
      <c r="B132" s="41" t="n"/>
      <c r="C132" s="18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  <c r="Z132" s="16" t="n"/>
      <c r="AA132" s="16" t="n"/>
      <c r="AB132" s="16" t="n"/>
      <c r="AC132" s="16" t="n"/>
      <c r="AD132" s="16" t="n"/>
      <c r="AE132" s="16" t="n"/>
      <c r="AF132" s="16" t="n"/>
      <c r="AG132" s="16" t="n"/>
      <c r="AH132" s="16" t="n"/>
      <c r="AI132" s="16" t="n"/>
      <c r="AJ132" s="16" t="n"/>
      <c r="AK132" s="16" t="n"/>
      <c r="AL132" s="16" t="n"/>
      <c r="AM132" s="16" t="n"/>
      <c r="AN132" s="16" t="n"/>
      <c r="AO132" s="16" t="n"/>
      <c r="AP132" s="16" t="n"/>
      <c r="AQ132" s="16" t="n"/>
      <c r="AR132" s="16" t="n"/>
      <c r="AS132" s="16" t="n"/>
      <c r="AT132" s="16" t="n"/>
      <c r="AU132" s="16" t="n"/>
      <c r="AV132" s="16" t="n"/>
      <c r="AW132" s="16" t="n"/>
      <c r="AX132" s="16" t="n"/>
      <c r="AY132" s="16" t="n"/>
      <c r="AZ132" s="16" t="n"/>
      <c r="BA132" s="16" t="n"/>
      <c r="BB132" s="16" t="n"/>
      <c r="BC132" s="16" t="n"/>
      <c r="BD132" s="16" t="n"/>
      <c r="BE132" s="16" t="n"/>
      <c r="BF132" s="19">
        <f>IFERROR(IF($A132="","",COUNTIF($N132:$AU132,"Pass")+COUNTIF($N132:$AU132,"Fail")+COUNTIF($AW132:$BE132,"Pass")+COUNTIF($AW132:$BE132,"Fail")+COUNTIF($AV132,"No")+COUNTIF($AV132,"Yes")),"")</f>
        <v/>
      </c>
      <c r="BG132" s="19">
        <f>IFERROR(IF($A132="","",COUNTIF($N132:$AU132,"Pass")+COUNTIF($AW132:$BE132,"Pass")+COUNTIF($AV132,"No")),"")</f>
        <v/>
      </c>
      <c r="BH132" s="19">
        <f>IFERROR(IF($A132="","",COUNTIF($N132:$AU132,"Fail")+COUNTIF($AW132:$BE132,"Fail")+COUNTIF($AV132,"Yes")),"")</f>
        <v/>
      </c>
      <c r="BI132" s="19">
        <f>IFERROR(IF($A132="","",COUNTIF($N132:$BE132,"Not Checked")),"")</f>
        <v/>
      </c>
      <c r="BJ132" s="42">
        <f>IFERROR(IF($A132="","",$BG132/$BF132),"")</f>
        <v/>
      </c>
      <c r="BK132" s="16" t="n"/>
      <c r="BL132" s="19">
        <f>IFERROR(IF($A132="","",IF($L132&lt;&gt;"Completed","",IF($BK132="Yes","Fail",IF($BJ132&lt;'Setup'!$B$12,"Fail",IF($BJ132&lt;'Setup'!$B$11,"Conditional Pass","Pass"))))),"")</f>
        <v/>
      </c>
      <c r="BM132" s="16" t="n"/>
      <c r="BN132" s="21" t="n"/>
      <c r="BO132" s="21" t="n"/>
      <c r="BP132" s="19">
        <f>IFERROR(IF($A132="","",COUNTIF('Action Items'!$B$2:$B$201,$A132)),"")</f>
        <v/>
      </c>
      <c r="BQ132" s="21" t="n"/>
      <c r="BR132" s="19">
        <f>IFERROR(IF($A132="","",IF(OR($BK132="Yes",$BL132="Fail",$BI132&gt;'Setup'!$B$13),"Yes","No")),"")</f>
        <v/>
      </c>
      <c r="BS132" s="16" t="n"/>
      <c r="BT132" s="16" t="n"/>
      <c r="BU132" s="41" t="n"/>
      <c r="BV132" s="22">
        <f>IFERROR(IF(COUNTA($A132:$BT132)=0,"",IF($A132="","Missing inspection ID, ","")&amp;IF(COUNTIF($A$2:$A$201,$A132)&gt;1,"Duplicate inspection ID, ","")&amp;IF(AND($L132="Completed",$J132=""),"Completed inspection has no inspector, ","")&amp;IF(AND($L132="Completed",$BF132=0),"No applicable checklist items, ","")&amp;IF(AND($L132="Completed",$BM132=""),"Release decision missing, ","")&amp;IF(AND($BM132="Release for Sale",$BL132="Fail"),"Failed room marked for release, ","")&amp;IF(AND($BM132="Release for Sale",$BK132="Yes"),"Critical defect marked for release, ","")&amp;IF($B132&gt;TODAY(),"Future inspection date, ","")&amp;IF(AND($A132&lt;&gt;"",COUNTIF($A$2:$A$201,$A132)=1,OR($L132&lt;&gt;"Completed",AND($J132&lt;&gt;"",$BF132&gt;0,$BM132&lt;&gt;"")),$B132&lt;=TODAY()),"OK","")),"")</f>
        <v/>
      </c>
    </row>
    <row r="133" ht="32" customHeight="1">
      <c r="A133" s="16" t="n"/>
      <c r="B133" s="41" t="n"/>
      <c r="C133" s="18" t="n"/>
      <c r="D133" s="16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  <c r="Z133" s="16" t="n"/>
      <c r="AA133" s="16" t="n"/>
      <c r="AB133" s="16" t="n"/>
      <c r="AC133" s="16" t="n"/>
      <c r="AD133" s="16" t="n"/>
      <c r="AE133" s="16" t="n"/>
      <c r="AF133" s="16" t="n"/>
      <c r="AG133" s="16" t="n"/>
      <c r="AH133" s="16" t="n"/>
      <c r="AI133" s="16" t="n"/>
      <c r="AJ133" s="16" t="n"/>
      <c r="AK133" s="16" t="n"/>
      <c r="AL133" s="16" t="n"/>
      <c r="AM133" s="16" t="n"/>
      <c r="AN133" s="16" t="n"/>
      <c r="AO133" s="16" t="n"/>
      <c r="AP133" s="16" t="n"/>
      <c r="AQ133" s="16" t="n"/>
      <c r="AR133" s="16" t="n"/>
      <c r="AS133" s="16" t="n"/>
      <c r="AT133" s="16" t="n"/>
      <c r="AU133" s="16" t="n"/>
      <c r="AV133" s="16" t="n"/>
      <c r="AW133" s="16" t="n"/>
      <c r="AX133" s="16" t="n"/>
      <c r="AY133" s="16" t="n"/>
      <c r="AZ133" s="16" t="n"/>
      <c r="BA133" s="16" t="n"/>
      <c r="BB133" s="16" t="n"/>
      <c r="BC133" s="16" t="n"/>
      <c r="BD133" s="16" t="n"/>
      <c r="BE133" s="16" t="n"/>
      <c r="BF133" s="19">
        <f>IFERROR(IF($A133="","",COUNTIF($N133:$AU133,"Pass")+COUNTIF($N133:$AU133,"Fail")+COUNTIF($AW133:$BE133,"Pass")+COUNTIF($AW133:$BE133,"Fail")+COUNTIF($AV133,"No")+COUNTIF($AV133,"Yes")),"")</f>
        <v/>
      </c>
      <c r="BG133" s="19">
        <f>IFERROR(IF($A133="","",COUNTIF($N133:$AU133,"Pass")+COUNTIF($AW133:$BE133,"Pass")+COUNTIF($AV133,"No")),"")</f>
        <v/>
      </c>
      <c r="BH133" s="19">
        <f>IFERROR(IF($A133="","",COUNTIF($N133:$AU133,"Fail")+COUNTIF($AW133:$BE133,"Fail")+COUNTIF($AV133,"Yes")),"")</f>
        <v/>
      </c>
      <c r="BI133" s="19">
        <f>IFERROR(IF($A133="","",COUNTIF($N133:$BE133,"Not Checked")),"")</f>
        <v/>
      </c>
      <c r="BJ133" s="42">
        <f>IFERROR(IF($A133="","",$BG133/$BF133),"")</f>
        <v/>
      </c>
      <c r="BK133" s="16" t="n"/>
      <c r="BL133" s="19">
        <f>IFERROR(IF($A133="","",IF($L133&lt;&gt;"Completed","",IF($BK133="Yes","Fail",IF($BJ133&lt;'Setup'!$B$12,"Fail",IF($BJ133&lt;'Setup'!$B$11,"Conditional Pass","Pass"))))),"")</f>
        <v/>
      </c>
      <c r="BM133" s="16" t="n"/>
      <c r="BN133" s="21" t="n"/>
      <c r="BO133" s="21" t="n"/>
      <c r="BP133" s="19">
        <f>IFERROR(IF($A133="","",COUNTIF('Action Items'!$B$2:$B$201,$A133)),"")</f>
        <v/>
      </c>
      <c r="BQ133" s="21" t="n"/>
      <c r="BR133" s="19">
        <f>IFERROR(IF($A133="","",IF(OR($BK133="Yes",$BL133="Fail",$BI133&gt;'Setup'!$B$13),"Yes","No")),"")</f>
        <v/>
      </c>
      <c r="BS133" s="16" t="n"/>
      <c r="BT133" s="16" t="n"/>
      <c r="BU133" s="41" t="n"/>
      <c r="BV133" s="22">
        <f>IFERROR(IF(COUNTA($A133:$BT133)=0,"",IF($A133="","Missing inspection ID, ","")&amp;IF(COUNTIF($A$2:$A$201,$A133)&gt;1,"Duplicate inspection ID, ","")&amp;IF(AND($L133="Completed",$J133=""),"Completed inspection has no inspector, ","")&amp;IF(AND($L133="Completed",$BF133=0),"No applicable checklist items, ","")&amp;IF(AND($L133="Completed",$BM133=""),"Release decision missing, ","")&amp;IF(AND($BM133="Release for Sale",$BL133="Fail"),"Failed room marked for release, ","")&amp;IF(AND($BM133="Release for Sale",$BK133="Yes"),"Critical defect marked for release, ","")&amp;IF($B133&gt;TODAY(),"Future inspection date, ","")&amp;IF(AND($A133&lt;&gt;"",COUNTIF($A$2:$A$201,$A133)=1,OR($L133&lt;&gt;"Completed",AND($J133&lt;&gt;"",$BF133&gt;0,$BM133&lt;&gt;"")),$B133&lt;=TODAY()),"OK","")),"")</f>
        <v/>
      </c>
    </row>
    <row r="134" ht="32" customHeight="1">
      <c r="A134" s="16" t="n"/>
      <c r="B134" s="41" t="n"/>
      <c r="C134" s="18" t="n"/>
      <c r="D134" s="16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6" t="n"/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6" t="n"/>
      <c r="W134" s="16" t="n"/>
      <c r="X134" s="16" t="n"/>
      <c r="Y134" s="16" t="n"/>
      <c r="Z134" s="16" t="n"/>
      <c r="AA134" s="16" t="n"/>
      <c r="AB134" s="16" t="n"/>
      <c r="AC134" s="16" t="n"/>
      <c r="AD134" s="16" t="n"/>
      <c r="AE134" s="16" t="n"/>
      <c r="AF134" s="16" t="n"/>
      <c r="AG134" s="16" t="n"/>
      <c r="AH134" s="16" t="n"/>
      <c r="AI134" s="16" t="n"/>
      <c r="AJ134" s="16" t="n"/>
      <c r="AK134" s="16" t="n"/>
      <c r="AL134" s="16" t="n"/>
      <c r="AM134" s="16" t="n"/>
      <c r="AN134" s="16" t="n"/>
      <c r="AO134" s="16" t="n"/>
      <c r="AP134" s="16" t="n"/>
      <c r="AQ134" s="16" t="n"/>
      <c r="AR134" s="16" t="n"/>
      <c r="AS134" s="16" t="n"/>
      <c r="AT134" s="16" t="n"/>
      <c r="AU134" s="16" t="n"/>
      <c r="AV134" s="16" t="n"/>
      <c r="AW134" s="16" t="n"/>
      <c r="AX134" s="16" t="n"/>
      <c r="AY134" s="16" t="n"/>
      <c r="AZ134" s="16" t="n"/>
      <c r="BA134" s="16" t="n"/>
      <c r="BB134" s="16" t="n"/>
      <c r="BC134" s="16" t="n"/>
      <c r="BD134" s="16" t="n"/>
      <c r="BE134" s="16" t="n"/>
      <c r="BF134" s="19">
        <f>IFERROR(IF($A134="","",COUNTIF($N134:$AU134,"Pass")+COUNTIF($N134:$AU134,"Fail")+COUNTIF($AW134:$BE134,"Pass")+COUNTIF($AW134:$BE134,"Fail")+COUNTIF($AV134,"No")+COUNTIF($AV134,"Yes")),"")</f>
        <v/>
      </c>
      <c r="BG134" s="19">
        <f>IFERROR(IF($A134="","",COUNTIF($N134:$AU134,"Pass")+COUNTIF($AW134:$BE134,"Pass")+COUNTIF($AV134,"No")),"")</f>
        <v/>
      </c>
      <c r="BH134" s="19">
        <f>IFERROR(IF($A134="","",COUNTIF($N134:$AU134,"Fail")+COUNTIF($AW134:$BE134,"Fail")+COUNTIF($AV134,"Yes")),"")</f>
        <v/>
      </c>
      <c r="BI134" s="19">
        <f>IFERROR(IF($A134="","",COUNTIF($N134:$BE134,"Not Checked")),"")</f>
        <v/>
      </c>
      <c r="BJ134" s="42">
        <f>IFERROR(IF($A134="","",$BG134/$BF134),"")</f>
        <v/>
      </c>
      <c r="BK134" s="16" t="n"/>
      <c r="BL134" s="19">
        <f>IFERROR(IF($A134="","",IF($L134&lt;&gt;"Completed","",IF($BK134="Yes","Fail",IF($BJ134&lt;'Setup'!$B$12,"Fail",IF($BJ134&lt;'Setup'!$B$11,"Conditional Pass","Pass"))))),"")</f>
        <v/>
      </c>
      <c r="BM134" s="16" t="n"/>
      <c r="BN134" s="21" t="n"/>
      <c r="BO134" s="21" t="n"/>
      <c r="BP134" s="19">
        <f>IFERROR(IF($A134="","",COUNTIF('Action Items'!$B$2:$B$201,$A134)),"")</f>
        <v/>
      </c>
      <c r="BQ134" s="21" t="n"/>
      <c r="BR134" s="19">
        <f>IFERROR(IF($A134="","",IF(OR($BK134="Yes",$BL134="Fail",$BI134&gt;'Setup'!$B$13),"Yes","No")),"")</f>
        <v/>
      </c>
      <c r="BS134" s="16" t="n"/>
      <c r="BT134" s="16" t="n"/>
      <c r="BU134" s="41" t="n"/>
      <c r="BV134" s="22">
        <f>IFERROR(IF(COUNTA($A134:$BT134)=0,"",IF($A134="","Missing inspection ID, ","")&amp;IF(COUNTIF($A$2:$A$201,$A134)&gt;1,"Duplicate inspection ID, ","")&amp;IF(AND($L134="Completed",$J134=""),"Completed inspection has no inspector, ","")&amp;IF(AND($L134="Completed",$BF134=0),"No applicable checklist items, ","")&amp;IF(AND($L134="Completed",$BM134=""),"Release decision missing, ","")&amp;IF(AND($BM134="Release for Sale",$BL134="Fail"),"Failed room marked for release, ","")&amp;IF(AND($BM134="Release for Sale",$BK134="Yes"),"Critical defect marked for release, ","")&amp;IF($B134&gt;TODAY(),"Future inspection date, ","")&amp;IF(AND($A134&lt;&gt;"",COUNTIF($A$2:$A$201,$A134)=1,OR($L134&lt;&gt;"Completed",AND($J134&lt;&gt;"",$BF134&gt;0,$BM134&lt;&gt;"")),$B134&lt;=TODAY()),"OK","")),"")</f>
        <v/>
      </c>
    </row>
    <row r="135" ht="32" customHeight="1">
      <c r="A135" s="16" t="n"/>
      <c r="B135" s="41" t="n"/>
      <c r="C135" s="18" t="n"/>
      <c r="D135" s="16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  <c r="Z135" s="16" t="n"/>
      <c r="AA135" s="16" t="n"/>
      <c r="AB135" s="16" t="n"/>
      <c r="AC135" s="16" t="n"/>
      <c r="AD135" s="16" t="n"/>
      <c r="AE135" s="16" t="n"/>
      <c r="AF135" s="16" t="n"/>
      <c r="AG135" s="16" t="n"/>
      <c r="AH135" s="16" t="n"/>
      <c r="AI135" s="16" t="n"/>
      <c r="AJ135" s="16" t="n"/>
      <c r="AK135" s="16" t="n"/>
      <c r="AL135" s="16" t="n"/>
      <c r="AM135" s="16" t="n"/>
      <c r="AN135" s="16" t="n"/>
      <c r="AO135" s="16" t="n"/>
      <c r="AP135" s="16" t="n"/>
      <c r="AQ135" s="16" t="n"/>
      <c r="AR135" s="16" t="n"/>
      <c r="AS135" s="16" t="n"/>
      <c r="AT135" s="16" t="n"/>
      <c r="AU135" s="16" t="n"/>
      <c r="AV135" s="16" t="n"/>
      <c r="AW135" s="16" t="n"/>
      <c r="AX135" s="16" t="n"/>
      <c r="AY135" s="16" t="n"/>
      <c r="AZ135" s="16" t="n"/>
      <c r="BA135" s="16" t="n"/>
      <c r="BB135" s="16" t="n"/>
      <c r="BC135" s="16" t="n"/>
      <c r="BD135" s="16" t="n"/>
      <c r="BE135" s="16" t="n"/>
      <c r="BF135" s="19">
        <f>IFERROR(IF($A135="","",COUNTIF($N135:$AU135,"Pass")+COUNTIF($N135:$AU135,"Fail")+COUNTIF($AW135:$BE135,"Pass")+COUNTIF($AW135:$BE135,"Fail")+COUNTIF($AV135,"No")+COUNTIF($AV135,"Yes")),"")</f>
        <v/>
      </c>
      <c r="BG135" s="19">
        <f>IFERROR(IF($A135="","",COUNTIF($N135:$AU135,"Pass")+COUNTIF($AW135:$BE135,"Pass")+COUNTIF($AV135,"No")),"")</f>
        <v/>
      </c>
      <c r="BH135" s="19">
        <f>IFERROR(IF($A135="","",COUNTIF($N135:$AU135,"Fail")+COUNTIF($AW135:$BE135,"Fail")+COUNTIF($AV135,"Yes")),"")</f>
        <v/>
      </c>
      <c r="BI135" s="19">
        <f>IFERROR(IF($A135="","",COUNTIF($N135:$BE135,"Not Checked")),"")</f>
        <v/>
      </c>
      <c r="BJ135" s="42">
        <f>IFERROR(IF($A135="","",$BG135/$BF135),"")</f>
        <v/>
      </c>
      <c r="BK135" s="16" t="n"/>
      <c r="BL135" s="19">
        <f>IFERROR(IF($A135="","",IF($L135&lt;&gt;"Completed","",IF($BK135="Yes","Fail",IF($BJ135&lt;'Setup'!$B$12,"Fail",IF($BJ135&lt;'Setup'!$B$11,"Conditional Pass","Pass"))))),"")</f>
        <v/>
      </c>
      <c r="BM135" s="16" t="n"/>
      <c r="BN135" s="21" t="n"/>
      <c r="BO135" s="21" t="n"/>
      <c r="BP135" s="19">
        <f>IFERROR(IF($A135="","",COUNTIF('Action Items'!$B$2:$B$201,$A135)),"")</f>
        <v/>
      </c>
      <c r="BQ135" s="21" t="n"/>
      <c r="BR135" s="19">
        <f>IFERROR(IF($A135="","",IF(OR($BK135="Yes",$BL135="Fail",$BI135&gt;'Setup'!$B$13),"Yes","No")),"")</f>
        <v/>
      </c>
      <c r="BS135" s="16" t="n"/>
      <c r="BT135" s="16" t="n"/>
      <c r="BU135" s="41" t="n"/>
      <c r="BV135" s="22">
        <f>IFERROR(IF(COUNTA($A135:$BT135)=0,"",IF($A135="","Missing inspection ID, ","")&amp;IF(COUNTIF($A$2:$A$201,$A135)&gt;1,"Duplicate inspection ID, ","")&amp;IF(AND($L135="Completed",$J135=""),"Completed inspection has no inspector, ","")&amp;IF(AND($L135="Completed",$BF135=0),"No applicable checklist items, ","")&amp;IF(AND($L135="Completed",$BM135=""),"Release decision missing, ","")&amp;IF(AND($BM135="Release for Sale",$BL135="Fail"),"Failed room marked for release, ","")&amp;IF(AND($BM135="Release for Sale",$BK135="Yes"),"Critical defect marked for release, ","")&amp;IF($B135&gt;TODAY(),"Future inspection date, ","")&amp;IF(AND($A135&lt;&gt;"",COUNTIF($A$2:$A$201,$A135)=1,OR($L135&lt;&gt;"Completed",AND($J135&lt;&gt;"",$BF135&gt;0,$BM135&lt;&gt;"")),$B135&lt;=TODAY()),"OK","")),"")</f>
        <v/>
      </c>
    </row>
    <row r="136" ht="32" customHeight="1">
      <c r="A136" s="16" t="n"/>
      <c r="B136" s="41" t="n"/>
      <c r="C136" s="18" t="n"/>
      <c r="D136" s="16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6" t="n"/>
      <c r="W136" s="16" t="n"/>
      <c r="X136" s="16" t="n"/>
      <c r="Y136" s="16" t="n"/>
      <c r="Z136" s="16" t="n"/>
      <c r="AA136" s="16" t="n"/>
      <c r="AB136" s="16" t="n"/>
      <c r="AC136" s="16" t="n"/>
      <c r="AD136" s="16" t="n"/>
      <c r="AE136" s="16" t="n"/>
      <c r="AF136" s="16" t="n"/>
      <c r="AG136" s="16" t="n"/>
      <c r="AH136" s="16" t="n"/>
      <c r="AI136" s="16" t="n"/>
      <c r="AJ136" s="16" t="n"/>
      <c r="AK136" s="16" t="n"/>
      <c r="AL136" s="16" t="n"/>
      <c r="AM136" s="16" t="n"/>
      <c r="AN136" s="16" t="n"/>
      <c r="AO136" s="16" t="n"/>
      <c r="AP136" s="16" t="n"/>
      <c r="AQ136" s="16" t="n"/>
      <c r="AR136" s="16" t="n"/>
      <c r="AS136" s="16" t="n"/>
      <c r="AT136" s="16" t="n"/>
      <c r="AU136" s="16" t="n"/>
      <c r="AV136" s="16" t="n"/>
      <c r="AW136" s="16" t="n"/>
      <c r="AX136" s="16" t="n"/>
      <c r="AY136" s="16" t="n"/>
      <c r="AZ136" s="16" t="n"/>
      <c r="BA136" s="16" t="n"/>
      <c r="BB136" s="16" t="n"/>
      <c r="BC136" s="16" t="n"/>
      <c r="BD136" s="16" t="n"/>
      <c r="BE136" s="16" t="n"/>
      <c r="BF136" s="19">
        <f>IFERROR(IF($A136="","",COUNTIF($N136:$AU136,"Pass")+COUNTIF($N136:$AU136,"Fail")+COUNTIF($AW136:$BE136,"Pass")+COUNTIF($AW136:$BE136,"Fail")+COUNTIF($AV136,"No")+COUNTIF($AV136,"Yes")),"")</f>
        <v/>
      </c>
      <c r="BG136" s="19">
        <f>IFERROR(IF($A136="","",COUNTIF($N136:$AU136,"Pass")+COUNTIF($AW136:$BE136,"Pass")+COUNTIF($AV136,"No")),"")</f>
        <v/>
      </c>
      <c r="BH136" s="19">
        <f>IFERROR(IF($A136="","",COUNTIF($N136:$AU136,"Fail")+COUNTIF($AW136:$BE136,"Fail")+COUNTIF($AV136,"Yes")),"")</f>
        <v/>
      </c>
      <c r="BI136" s="19">
        <f>IFERROR(IF($A136="","",COUNTIF($N136:$BE136,"Not Checked")),"")</f>
        <v/>
      </c>
      <c r="BJ136" s="42">
        <f>IFERROR(IF($A136="","",$BG136/$BF136),"")</f>
        <v/>
      </c>
      <c r="BK136" s="16" t="n"/>
      <c r="BL136" s="19">
        <f>IFERROR(IF($A136="","",IF($L136&lt;&gt;"Completed","",IF($BK136="Yes","Fail",IF($BJ136&lt;'Setup'!$B$12,"Fail",IF($BJ136&lt;'Setup'!$B$11,"Conditional Pass","Pass"))))),"")</f>
        <v/>
      </c>
      <c r="BM136" s="16" t="n"/>
      <c r="BN136" s="21" t="n"/>
      <c r="BO136" s="21" t="n"/>
      <c r="BP136" s="19">
        <f>IFERROR(IF($A136="","",COUNTIF('Action Items'!$B$2:$B$201,$A136)),"")</f>
        <v/>
      </c>
      <c r="BQ136" s="21" t="n"/>
      <c r="BR136" s="19">
        <f>IFERROR(IF($A136="","",IF(OR($BK136="Yes",$BL136="Fail",$BI136&gt;'Setup'!$B$13),"Yes","No")),"")</f>
        <v/>
      </c>
      <c r="BS136" s="16" t="n"/>
      <c r="BT136" s="16" t="n"/>
      <c r="BU136" s="41" t="n"/>
      <c r="BV136" s="22">
        <f>IFERROR(IF(COUNTA($A136:$BT136)=0,"",IF($A136="","Missing inspection ID, ","")&amp;IF(COUNTIF($A$2:$A$201,$A136)&gt;1,"Duplicate inspection ID, ","")&amp;IF(AND($L136="Completed",$J136=""),"Completed inspection has no inspector, ","")&amp;IF(AND($L136="Completed",$BF136=0),"No applicable checklist items, ","")&amp;IF(AND($L136="Completed",$BM136=""),"Release decision missing, ","")&amp;IF(AND($BM136="Release for Sale",$BL136="Fail"),"Failed room marked for release, ","")&amp;IF(AND($BM136="Release for Sale",$BK136="Yes"),"Critical defect marked for release, ","")&amp;IF($B136&gt;TODAY(),"Future inspection date, ","")&amp;IF(AND($A136&lt;&gt;"",COUNTIF($A$2:$A$201,$A136)=1,OR($L136&lt;&gt;"Completed",AND($J136&lt;&gt;"",$BF136&gt;0,$BM136&lt;&gt;"")),$B136&lt;=TODAY()),"OK","")),"")</f>
        <v/>
      </c>
    </row>
    <row r="137" ht="32" customHeight="1">
      <c r="A137" s="16" t="n"/>
      <c r="B137" s="41" t="n"/>
      <c r="C137" s="18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  <c r="Z137" s="16" t="n"/>
      <c r="AA137" s="16" t="n"/>
      <c r="AB137" s="16" t="n"/>
      <c r="AC137" s="16" t="n"/>
      <c r="AD137" s="16" t="n"/>
      <c r="AE137" s="16" t="n"/>
      <c r="AF137" s="16" t="n"/>
      <c r="AG137" s="16" t="n"/>
      <c r="AH137" s="16" t="n"/>
      <c r="AI137" s="16" t="n"/>
      <c r="AJ137" s="16" t="n"/>
      <c r="AK137" s="16" t="n"/>
      <c r="AL137" s="16" t="n"/>
      <c r="AM137" s="16" t="n"/>
      <c r="AN137" s="16" t="n"/>
      <c r="AO137" s="16" t="n"/>
      <c r="AP137" s="16" t="n"/>
      <c r="AQ137" s="16" t="n"/>
      <c r="AR137" s="16" t="n"/>
      <c r="AS137" s="16" t="n"/>
      <c r="AT137" s="16" t="n"/>
      <c r="AU137" s="16" t="n"/>
      <c r="AV137" s="16" t="n"/>
      <c r="AW137" s="16" t="n"/>
      <c r="AX137" s="16" t="n"/>
      <c r="AY137" s="16" t="n"/>
      <c r="AZ137" s="16" t="n"/>
      <c r="BA137" s="16" t="n"/>
      <c r="BB137" s="16" t="n"/>
      <c r="BC137" s="16" t="n"/>
      <c r="BD137" s="16" t="n"/>
      <c r="BE137" s="16" t="n"/>
      <c r="BF137" s="19">
        <f>IFERROR(IF($A137="","",COUNTIF($N137:$AU137,"Pass")+COUNTIF($N137:$AU137,"Fail")+COUNTIF($AW137:$BE137,"Pass")+COUNTIF($AW137:$BE137,"Fail")+COUNTIF($AV137,"No")+COUNTIF($AV137,"Yes")),"")</f>
        <v/>
      </c>
      <c r="BG137" s="19">
        <f>IFERROR(IF($A137="","",COUNTIF($N137:$AU137,"Pass")+COUNTIF($AW137:$BE137,"Pass")+COUNTIF($AV137,"No")),"")</f>
        <v/>
      </c>
      <c r="BH137" s="19">
        <f>IFERROR(IF($A137="","",COUNTIF($N137:$AU137,"Fail")+COUNTIF($AW137:$BE137,"Fail")+COUNTIF($AV137,"Yes")),"")</f>
        <v/>
      </c>
      <c r="BI137" s="19">
        <f>IFERROR(IF($A137="","",COUNTIF($N137:$BE137,"Not Checked")),"")</f>
        <v/>
      </c>
      <c r="BJ137" s="42">
        <f>IFERROR(IF($A137="","",$BG137/$BF137),"")</f>
        <v/>
      </c>
      <c r="BK137" s="16" t="n"/>
      <c r="BL137" s="19">
        <f>IFERROR(IF($A137="","",IF($L137&lt;&gt;"Completed","",IF($BK137="Yes","Fail",IF($BJ137&lt;'Setup'!$B$12,"Fail",IF($BJ137&lt;'Setup'!$B$11,"Conditional Pass","Pass"))))),"")</f>
        <v/>
      </c>
      <c r="BM137" s="16" t="n"/>
      <c r="BN137" s="21" t="n"/>
      <c r="BO137" s="21" t="n"/>
      <c r="BP137" s="19">
        <f>IFERROR(IF($A137="","",COUNTIF('Action Items'!$B$2:$B$201,$A137)),"")</f>
        <v/>
      </c>
      <c r="BQ137" s="21" t="n"/>
      <c r="BR137" s="19">
        <f>IFERROR(IF($A137="","",IF(OR($BK137="Yes",$BL137="Fail",$BI137&gt;'Setup'!$B$13),"Yes","No")),"")</f>
        <v/>
      </c>
      <c r="BS137" s="16" t="n"/>
      <c r="BT137" s="16" t="n"/>
      <c r="BU137" s="41" t="n"/>
      <c r="BV137" s="22">
        <f>IFERROR(IF(COUNTA($A137:$BT137)=0,"",IF($A137="","Missing inspection ID, ","")&amp;IF(COUNTIF($A$2:$A$201,$A137)&gt;1,"Duplicate inspection ID, ","")&amp;IF(AND($L137="Completed",$J137=""),"Completed inspection has no inspector, ","")&amp;IF(AND($L137="Completed",$BF137=0),"No applicable checklist items, ","")&amp;IF(AND($L137="Completed",$BM137=""),"Release decision missing, ","")&amp;IF(AND($BM137="Release for Sale",$BL137="Fail"),"Failed room marked for release, ","")&amp;IF(AND($BM137="Release for Sale",$BK137="Yes"),"Critical defect marked for release, ","")&amp;IF($B137&gt;TODAY(),"Future inspection date, ","")&amp;IF(AND($A137&lt;&gt;"",COUNTIF($A$2:$A$201,$A137)=1,OR($L137&lt;&gt;"Completed",AND($J137&lt;&gt;"",$BF137&gt;0,$BM137&lt;&gt;"")),$B137&lt;=TODAY()),"OK","")),"")</f>
        <v/>
      </c>
    </row>
    <row r="138" ht="32" customHeight="1">
      <c r="A138" s="16" t="n"/>
      <c r="B138" s="41" t="n"/>
      <c r="C138" s="18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  <c r="Z138" s="16" t="n"/>
      <c r="AA138" s="16" t="n"/>
      <c r="AB138" s="16" t="n"/>
      <c r="AC138" s="16" t="n"/>
      <c r="AD138" s="16" t="n"/>
      <c r="AE138" s="16" t="n"/>
      <c r="AF138" s="16" t="n"/>
      <c r="AG138" s="16" t="n"/>
      <c r="AH138" s="16" t="n"/>
      <c r="AI138" s="16" t="n"/>
      <c r="AJ138" s="16" t="n"/>
      <c r="AK138" s="16" t="n"/>
      <c r="AL138" s="16" t="n"/>
      <c r="AM138" s="16" t="n"/>
      <c r="AN138" s="16" t="n"/>
      <c r="AO138" s="16" t="n"/>
      <c r="AP138" s="16" t="n"/>
      <c r="AQ138" s="16" t="n"/>
      <c r="AR138" s="16" t="n"/>
      <c r="AS138" s="16" t="n"/>
      <c r="AT138" s="16" t="n"/>
      <c r="AU138" s="16" t="n"/>
      <c r="AV138" s="16" t="n"/>
      <c r="AW138" s="16" t="n"/>
      <c r="AX138" s="16" t="n"/>
      <c r="AY138" s="16" t="n"/>
      <c r="AZ138" s="16" t="n"/>
      <c r="BA138" s="16" t="n"/>
      <c r="BB138" s="16" t="n"/>
      <c r="BC138" s="16" t="n"/>
      <c r="BD138" s="16" t="n"/>
      <c r="BE138" s="16" t="n"/>
      <c r="BF138" s="19">
        <f>IFERROR(IF($A138="","",COUNTIF($N138:$AU138,"Pass")+COUNTIF($N138:$AU138,"Fail")+COUNTIF($AW138:$BE138,"Pass")+COUNTIF($AW138:$BE138,"Fail")+COUNTIF($AV138,"No")+COUNTIF($AV138,"Yes")),"")</f>
        <v/>
      </c>
      <c r="BG138" s="19">
        <f>IFERROR(IF($A138="","",COUNTIF($N138:$AU138,"Pass")+COUNTIF($AW138:$BE138,"Pass")+COUNTIF($AV138,"No")),"")</f>
        <v/>
      </c>
      <c r="BH138" s="19">
        <f>IFERROR(IF($A138="","",COUNTIF($N138:$AU138,"Fail")+COUNTIF($AW138:$BE138,"Fail")+COUNTIF($AV138,"Yes")),"")</f>
        <v/>
      </c>
      <c r="BI138" s="19">
        <f>IFERROR(IF($A138="","",COUNTIF($N138:$BE138,"Not Checked")),"")</f>
        <v/>
      </c>
      <c r="BJ138" s="42">
        <f>IFERROR(IF($A138="","",$BG138/$BF138),"")</f>
        <v/>
      </c>
      <c r="BK138" s="16" t="n"/>
      <c r="BL138" s="19">
        <f>IFERROR(IF($A138="","",IF($L138&lt;&gt;"Completed","",IF($BK138="Yes","Fail",IF($BJ138&lt;'Setup'!$B$12,"Fail",IF($BJ138&lt;'Setup'!$B$11,"Conditional Pass","Pass"))))),"")</f>
        <v/>
      </c>
      <c r="BM138" s="16" t="n"/>
      <c r="BN138" s="21" t="n"/>
      <c r="BO138" s="21" t="n"/>
      <c r="BP138" s="19">
        <f>IFERROR(IF($A138="","",COUNTIF('Action Items'!$B$2:$B$201,$A138)),"")</f>
        <v/>
      </c>
      <c r="BQ138" s="21" t="n"/>
      <c r="BR138" s="19">
        <f>IFERROR(IF($A138="","",IF(OR($BK138="Yes",$BL138="Fail",$BI138&gt;'Setup'!$B$13),"Yes","No")),"")</f>
        <v/>
      </c>
      <c r="BS138" s="16" t="n"/>
      <c r="BT138" s="16" t="n"/>
      <c r="BU138" s="41" t="n"/>
      <c r="BV138" s="22">
        <f>IFERROR(IF(COUNTA($A138:$BT138)=0,"",IF($A138="","Missing inspection ID, ","")&amp;IF(COUNTIF($A$2:$A$201,$A138)&gt;1,"Duplicate inspection ID, ","")&amp;IF(AND($L138="Completed",$J138=""),"Completed inspection has no inspector, ","")&amp;IF(AND($L138="Completed",$BF138=0),"No applicable checklist items, ","")&amp;IF(AND($L138="Completed",$BM138=""),"Release decision missing, ","")&amp;IF(AND($BM138="Release for Sale",$BL138="Fail"),"Failed room marked for release, ","")&amp;IF(AND($BM138="Release for Sale",$BK138="Yes"),"Critical defect marked for release, ","")&amp;IF($B138&gt;TODAY(),"Future inspection date, ","")&amp;IF(AND($A138&lt;&gt;"",COUNTIF($A$2:$A$201,$A138)=1,OR($L138&lt;&gt;"Completed",AND($J138&lt;&gt;"",$BF138&gt;0,$BM138&lt;&gt;"")),$B138&lt;=TODAY()),"OK","")),"")</f>
        <v/>
      </c>
    </row>
    <row r="139" ht="32" customHeight="1">
      <c r="A139" s="16" t="n"/>
      <c r="B139" s="41" t="n"/>
      <c r="C139" s="18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  <c r="Z139" s="16" t="n"/>
      <c r="AA139" s="16" t="n"/>
      <c r="AB139" s="16" t="n"/>
      <c r="AC139" s="16" t="n"/>
      <c r="AD139" s="16" t="n"/>
      <c r="AE139" s="16" t="n"/>
      <c r="AF139" s="16" t="n"/>
      <c r="AG139" s="16" t="n"/>
      <c r="AH139" s="16" t="n"/>
      <c r="AI139" s="16" t="n"/>
      <c r="AJ139" s="16" t="n"/>
      <c r="AK139" s="16" t="n"/>
      <c r="AL139" s="16" t="n"/>
      <c r="AM139" s="16" t="n"/>
      <c r="AN139" s="16" t="n"/>
      <c r="AO139" s="16" t="n"/>
      <c r="AP139" s="16" t="n"/>
      <c r="AQ139" s="16" t="n"/>
      <c r="AR139" s="16" t="n"/>
      <c r="AS139" s="16" t="n"/>
      <c r="AT139" s="16" t="n"/>
      <c r="AU139" s="16" t="n"/>
      <c r="AV139" s="16" t="n"/>
      <c r="AW139" s="16" t="n"/>
      <c r="AX139" s="16" t="n"/>
      <c r="AY139" s="16" t="n"/>
      <c r="AZ139" s="16" t="n"/>
      <c r="BA139" s="16" t="n"/>
      <c r="BB139" s="16" t="n"/>
      <c r="BC139" s="16" t="n"/>
      <c r="BD139" s="16" t="n"/>
      <c r="BE139" s="16" t="n"/>
      <c r="BF139" s="19">
        <f>IFERROR(IF($A139="","",COUNTIF($N139:$AU139,"Pass")+COUNTIF($N139:$AU139,"Fail")+COUNTIF($AW139:$BE139,"Pass")+COUNTIF($AW139:$BE139,"Fail")+COUNTIF($AV139,"No")+COUNTIF($AV139,"Yes")),"")</f>
        <v/>
      </c>
      <c r="BG139" s="19">
        <f>IFERROR(IF($A139="","",COUNTIF($N139:$AU139,"Pass")+COUNTIF($AW139:$BE139,"Pass")+COUNTIF($AV139,"No")),"")</f>
        <v/>
      </c>
      <c r="BH139" s="19">
        <f>IFERROR(IF($A139="","",COUNTIF($N139:$AU139,"Fail")+COUNTIF($AW139:$BE139,"Fail")+COUNTIF($AV139,"Yes")),"")</f>
        <v/>
      </c>
      <c r="BI139" s="19">
        <f>IFERROR(IF($A139="","",COUNTIF($N139:$BE139,"Not Checked")),"")</f>
        <v/>
      </c>
      <c r="BJ139" s="42">
        <f>IFERROR(IF($A139="","",$BG139/$BF139),"")</f>
        <v/>
      </c>
      <c r="BK139" s="16" t="n"/>
      <c r="BL139" s="19">
        <f>IFERROR(IF($A139="","",IF($L139&lt;&gt;"Completed","",IF($BK139="Yes","Fail",IF($BJ139&lt;'Setup'!$B$12,"Fail",IF($BJ139&lt;'Setup'!$B$11,"Conditional Pass","Pass"))))),"")</f>
        <v/>
      </c>
      <c r="BM139" s="16" t="n"/>
      <c r="BN139" s="21" t="n"/>
      <c r="BO139" s="21" t="n"/>
      <c r="BP139" s="19">
        <f>IFERROR(IF($A139="","",COUNTIF('Action Items'!$B$2:$B$201,$A139)),"")</f>
        <v/>
      </c>
      <c r="BQ139" s="21" t="n"/>
      <c r="BR139" s="19">
        <f>IFERROR(IF($A139="","",IF(OR($BK139="Yes",$BL139="Fail",$BI139&gt;'Setup'!$B$13),"Yes","No")),"")</f>
        <v/>
      </c>
      <c r="BS139" s="16" t="n"/>
      <c r="BT139" s="16" t="n"/>
      <c r="BU139" s="41" t="n"/>
      <c r="BV139" s="22">
        <f>IFERROR(IF(COUNTA($A139:$BT139)=0,"",IF($A139="","Missing inspection ID, ","")&amp;IF(COUNTIF($A$2:$A$201,$A139)&gt;1,"Duplicate inspection ID, ","")&amp;IF(AND($L139="Completed",$J139=""),"Completed inspection has no inspector, ","")&amp;IF(AND($L139="Completed",$BF139=0),"No applicable checklist items, ","")&amp;IF(AND($L139="Completed",$BM139=""),"Release decision missing, ","")&amp;IF(AND($BM139="Release for Sale",$BL139="Fail"),"Failed room marked for release, ","")&amp;IF(AND($BM139="Release for Sale",$BK139="Yes"),"Critical defect marked for release, ","")&amp;IF($B139&gt;TODAY(),"Future inspection date, ","")&amp;IF(AND($A139&lt;&gt;"",COUNTIF($A$2:$A$201,$A139)=1,OR($L139&lt;&gt;"Completed",AND($J139&lt;&gt;"",$BF139&gt;0,$BM139&lt;&gt;"")),$B139&lt;=TODAY()),"OK","")),"")</f>
        <v/>
      </c>
    </row>
    <row r="140" ht="32" customHeight="1">
      <c r="A140" s="16" t="n"/>
      <c r="B140" s="41" t="n"/>
      <c r="C140" s="18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  <c r="Z140" s="16" t="n"/>
      <c r="AA140" s="16" t="n"/>
      <c r="AB140" s="16" t="n"/>
      <c r="AC140" s="16" t="n"/>
      <c r="AD140" s="16" t="n"/>
      <c r="AE140" s="16" t="n"/>
      <c r="AF140" s="16" t="n"/>
      <c r="AG140" s="16" t="n"/>
      <c r="AH140" s="16" t="n"/>
      <c r="AI140" s="16" t="n"/>
      <c r="AJ140" s="16" t="n"/>
      <c r="AK140" s="16" t="n"/>
      <c r="AL140" s="16" t="n"/>
      <c r="AM140" s="16" t="n"/>
      <c r="AN140" s="16" t="n"/>
      <c r="AO140" s="16" t="n"/>
      <c r="AP140" s="16" t="n"/>
      <c r="AQ140" s="16" t="n"/>
      <c r="AR140" s="16" t="n"/>
      <c r="AS140" s="16" t="n"/>
      <c r="AT140" s="16" t="n"/>
      <c r="AU140" s="16" t="n"/>
      <c r="AV140" s="16" t="n"/>
      <c r="AW140" s="16" t="n"/>
      <c r="AX140" s="16" t="n"/>
      <c r="AY140" s="16" t="n"/>
      <c r="AZ140" s="16" t="n"/>
      <c r="BA140" s="16" t="n"/>
      <c r="BB140" s="16" t="n"/>
      <c r="BC140" s="16" t="n"/>
      <c r="BD140" s="16" t="n"/>
      <c r="BE140" s="16" t="n"/>
      <c r="BF140" s="19">
        <f>IFERROR(IF($A140="","",COUNTIF($N140:$AU140,"Pass")+COUNTIF($N140:$AU140,"Fail")+COUNTIF($AW140:$BE140,"Pass")+COUNTIF($AW140:$BE140,"Fail")+COUNTIF($AV140,"No")+COUNTIF($AV140,"Yes")),"")</f>
        <v/>
      </c>
      <c r="BG140" s="19">
        <f>IFERROR(IF($A140="","",COUNTIF($N140:$AU140,"Pass")+COUNTIF($AW140:$BE140,"Pass")+COUNTIF($AV140,"No")),"")</f>
        <v/>
      </c>
      <c r="BH140" s="19">
        <f>IFERROR(IF($A140="","",COUNTIF($N140:$AU140,"Fail")+COUNTIF($AW140:$BE140,"Fail")+COUNTIF($AV140,"Yes")),"")</f>
        <v/>
      </c>
      <c r="BI140" s="19">
        <f>IFERROR(IF($A140="","",COUNTIF($N140:$BE140,"Not Checked")),"")</f>
        <v/>
      </c>
      <c r="BJ140" s="42">
        <f>IFERROR(IF($A140="","",$BG140/$BF140),"")</f>
        <v/>
      </c>
      <c r="BK140" s="16" t="n"/>
      <c r="BL140" s="19">
        <f>IFERROR(IF($A140="","",IF($L140&lt;&gt;"Completed","",IF($BK140="Yes","Fail",IF($BJ140&lt;'Setup'!$B$12,"Fail",IF($BJ140&lt;'Setup'!$B$11,"Conditional Pass","Pass"))))),"")</f>
        <v/>
      </c>
      <c r="BM140" s="16" t="n"/>
      <c r="BN140" s="21" t="n"/>
      <c r="BO140" s="21" t="n"/>
      <c r="BP140" s="19">
        <f>IFERROR(IF($A140="","",COUNTIF('Action Items'!$B$2:$B$201,$A140)),"")</f>
        <v/>
      </c>
      <c r="BQ140" s="21" t="n"/>
      <c r="BR140" s="19">
        <f>IFERROR(IF($A140="","",IF(OR($BK140="Yes",$BL140="Fail",$BI140&gt;'Setup'!$B$13),"Yes","No")),"")</f>
        <v/>
      </c>
      <c r="BS140" s="16" t="n"/>
      <c r="BT140" s="16" t="n"/>
      <c r="BU140" s="41" t="n"/>
      <c r="BV140" s="22">
        <f>IFERROR(IF(COUNTA($A140:$BT140)=0,"",IF($A140="","Missing inspection ID, ","")&amp;IF(COUNTIF($A$2:$A$201,$A140)&gt;1,"Duplicate inspection ID, ","")&amp;IF(AND($L140="Completed",$J140=""),"Completed inspection has no inspector, ","")&amp;IF(AND($L140="Completed",$BF140=0),"No applicable checklist items, ","")&amp;IF(AND($L140="Completed",$BM140=""),"Release decision missing, ","")&amp;IF(AND($BM140="Release for Sale",$BL140="Fail"),"Failed room marked for release, ","")&amp;IF(AND($BM140="Release for Sale",$BK140="Yes"),"Critical defect marked for release, ","")&amp;IF($B140&gt;TODAY(),"Future inspection date, ","")&amp;IF(AND($A140&lt;&gt;"",COUNTIF($A$2:$A$201,$A140)=1,OR($L140&lt;&gt;"Completed",AND($J140&lt;&gt;"",$BF140&gt;0,$BM140&lt;&gt;"")),$B140&lt;=TODAY()),"OK","")),"")</f>
        <v/>
      </c>
    </row>
    <row r="141" ht="32" customHeight="1">
      <c r="A141" s="16" t="n"/>
      <c r="B141" s="41" t="n"/>
      <c r="C141" s="18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  <c r="Z141" s="16" t="n"/>
      <c r="AA141" s="16" t="n"/>
      <c r="AB141" s="16" t="n"/>
      <c r="AC141" s="16" t="n"/>
      <c r="AD141" s="16" t="n"/>
      <c r="AE141" s="16" t="n"/>
      <c r="AF141" s="16" t="n"/>
      <c r="AG141" s="16" t="n"/>
      <c r="AH141" s="16" t="n"/>
      <c r="AI141" s="16" t="n"/>
      <c r="AJ141" s="16" t="n"/>
      <c r="AK141" s="16" t="n"/>
      <c r="AL141" s="16" t="n"/>
      <c r="AM141" s="16" t="n"/>
      <c r="AN141" s="16" t="n"/>
      <c r="AO141" s="16" t="n"/>
      <c r="AP141" s="16" t="n"/>
      <c r="AQ141" s="16" t="n"/>
      <c r="AR141" s="16" t="n"/>
      <c r="AS141" s="16" t="n"/>
      <c r="AT141" s="16" t="n"/>
      <c r="AU141" s="16" t="n"/>
      <c r="AV141" s="16" t="n"/>
      <c r="AW141" s="16" t="n"/>
      <c r="AX141" s="16" t="n"/>
      <c r="AY141" s="16" t="n"/>
      <c r="AZ141" s="16" t="n"/>
      <c r="BA141" s="16" t="n"/>
      <c r="BB141" s="16" t="n"/>
      <c r="BC141" s="16" t="n"/>
      <c r="BD141" s="16" t="n"/>
      <c r="BE141" s="16" t="n"/>
      <c r="BF141" s="19">
        <f>IFERROR(IF($A141="","",COUNTIF($N141:$AU141,"Pass")+COUNTIF($N141:$AU141,"Fail")+COUNTIF($AW141:$BE141,"Pass")+COUNTIF($AW141:$BE141,"Fail")+COUNTIF($AV141,"No")+COUNTIF($AV141,"Yes")),"")</f>
        <v/>
      </c>
      <c r="BG141" s="19">
        <f>IFERROR(IF($A141="","",COUNTIF($N141:$AU141,"Pass")+COUNTIF($AW141:$BE141,"Pass")+COUNTIF($AV141,"No")),"")</f>
        <v/>
      </c>
      <c r="BH141" s="19">
        <f>IFERROR(IF($A141="","",COUNTIF($N141:$AU141,"Fail")+COUNTIF($AW141:$BE141,"Fail")+COUNTIF($AV141,"Yes")),"")</f>
        <v/>
      </c>
      <c r="BI141" s="19">
        <f>IFERROR(IF($A141="","",COUNTIF($N141:$BE141,"Not Checked")),"")</f>
        <v/>
      </c>
      <c r="BJ141" s="42">
        <f>IFERROR(IF($A141="","",$BG141/$BF141),"")</f>
        <v/>
      </c>
      <c r="BK141" s="16" t="n"/>
      <c r="BL141" s="19">
        <f>IFERROR(IF($A141="","",IF($L141&lt;&gt;"Completed","",IF($BK141="Yes","Fail",IF($BJ141&lt;'Setup'!$B$12,"Fail",IF($BJ141&lt;'Setup'!$B$11,"Conditional Pass","Pass"))))),"")</f>
        <v/>
      </c>
      <c r="BM141" s="16" t="n"/>
      <c r="BN141" s="21" t="n"/>
      <c r="BO141" s="21" t="n"/>
      <c r="BP141" s="19">
        <f>IFERROR(IF($A141="","",COUNTIF('Action Items'!$B$2:$B$201,$A141)),"")</f>
        <v/>
      </c>
      <c r="BQ141" s="21" t="n"/>
      <c r="BR141" s="19">
        <f>IFERROR(IF($A141="","",IF(OR($BK141="Yes",$BL141="Fail",$BI141&gt;'Setup'!$B$13),"Yes","No")),"")</f>
        <v/>
      </c>
      <c r="BS141" s="16" t="n"/>
      <c r="BT141" s="16" t="n"/>
      <c r="BU141" s="41" t="n"/>
      <c r="BV141" s="22">
        <f>IFERROR(IF(COUNTA($A141:$BT141)=0,"",IF($A141="","Missing inspection ID, ","")&amp;IF(COUNTIF($A$2:$A$201,$A141)&gt;1,"Duplicate inspection ID, ","")&amp;IF(AND($L141="Completed",$J141=""),"Completed inspection has no inspector, ","")&amp;IF(AND($L141="Completed",$BF141=0),"No applicable checklist items, ","")&amp;IF(AND($L141="Completed",$BM141=""),"Release decision missing, ","")&amp;IF(AND($BM141="Release for Sale",$BL141="Fail"),"Failed room marked for release, ","")&amp;IF(AND($BM141="Release for Sale",$BK141="Yes"),"Critical defect marked for release, ","")&amp;IF($B141&gt;TODAY(),"Future inspection date, ","")&amp;IF(AND($A141&lt;&gt;"",COUNTIF($A$2:$A$201,$A141)=1,OR($L141&lt;&gt;"Completed",AND($J141&lt;&gt;"",$BF141&gt;0,$BM141&lt;&gt;"")),$B141&lt;=TODAY()),"OK","")),"")</f>
        <v/>
      </c>
    </row>
    <row r="142" ht="32" customHeight="1">
      <c r="A142" s="16" t="n"/>
      <c r="B142" s="41" t="n"/>
      <c r="C142" s="18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  <c r="Z142" s="16" t="n"/>
      <c r="AA142" s="16" t="n"/>
      <c r="AB142" s="16" t="n"/>
      <c r="AC142" s="16" t="n"/>
      <c r="AD142" s="16" t="n"/>
      <c r="AE142" s="16" t="n"/>
      <c r="AF142" s="16" t="n"/>
      <c r="AG142" s="16" t="n"/>
      <c r="AH142" s="16" t="n"/>
      <c r="AI142" s="16" t="n"/>
      <c r="AJ142" s="16" t="n"/>
      <c r="AK142" s="16" t="n"/>
      <c r="AL142" s="16" t="n"/>
      <c r="AM142" s="16" t="n"/>
      <c r="AN142" s="16" t="n"/>
      <c r="AO142" s="16" t="n"/>
      <c r="AP142" s="16" t="n"/>
      <c r="AQ142" s="16" t="n"/>
      <c r="AR142" s="16" t="n"/>
      <c r="AS142" s="16" t="n"/>
      <c r="AT142" s="16" t="n"/>
      <c r="AU142" s="16" t="n"/>
      <c r="AV142" s="16" t="n"/>
      <c r="AW142" s="16" t="n"/>
      <c r="AX142" s="16" t="n"/>
      <c r="AY142" s="16" t="n"/>
      <c r="AZ142" s="16" t="n"/>
      <c r="BA142" s="16" t="n"/>
      <c r="BB142" s="16" t="n"/>
      <c r="BC142" s="16" t="n"/>
      <c r="BD142" s="16" t="n"/>
      <c r="BE142" s="16" t="n"/>
      <c r="BF142" s="19">
        <f>IFERROR(IF($A142="","",COUNTIF($N142:$AU142,"Pass")+COUNTIF($N142:$AU142,"Fail")+COUNTIF($AW142:$BE142,"Pass")+COUNTIF($AW142:$BE142,"Fail")+COUNTIF($AV142,"No")+COUNTIF($AV142,"Yes")),"")</f>
        <v/>
      </c>
      <c r="BG142" s="19">
        <f>IFERROR(IF($A142="","",COUNTIF($N142:$AU142,"Pass")+COUNTIF($AW142:$BE142,"Pass")+COUNTIF($AV142,"No")),"")</f>
        <v/>
      </c>
      <c r="BH142" s="19">
        <f>IFERROR(IF($A142="","",COUNTIF($N142:$AU142,"Fail")+COUNTIF($AW142:$BE142,"Fail")+COUNTIF($AV142,"Yes")),"")</f>
        <v/>
      </c>
      <c r="BI142" s="19">
        <f>IFERROR(IF($A142="","",COUNTIF($N142:$BE142,"Not Checked")),"")</f>
        <v/>
      </c>
      <c r="BJ142" s="42">
        <f>IFERROR(IF($A142="","",$BG142/$BF142),"")</f>
        <v/>
      </c>
      <c r="BK142" s="16" t="n"/>
      <c r="BL142" s="19">
        <f>IFERROR(IF($A142="","",IF($L142&lt;&gt;"Completed","",IF($BK142="Yes","Fail",IF($BJ142&lt;'Setup'!$B$12,"Fail",IF($BJ142&lt;'Setup'!$B$11,"Conditional Pass","Pass"))))),"")</f>
        <v/>
      </c>
      <c r="BM142" s="16" t="n"/>
      <c r="BN142" s="21" t="n"/>
      <c r="BO142" s="21" t="n"/>
      <c r="BP142" s="19">
        <f>IFERROR(IF($A142="","",COUNTIF('Action Items'!$B$2:$B$201,$A142)),"")</f>
        <v/>
      </c>
      <c r="BQ142" s="21" t="n"/>
      <c r="BR142" s="19">
        <f>IFERROR(IF($A142="","",IF(OR($BK142="Yes",$BL142="Fail",$BI142&gt;'Setup'!$B$13),"Yes","No")),"")</f>
        <v/>
      </c>
      <c r="BS142" s="16" t="n"/>
      <c r="BT142" s="16" t="n"/>
      <c r="BU142" s="41" t="n"/>
      <c r="BV142" s="22">
        <f>IFERROR(IF(COUNTA($A142:$BT142)=0,"",IF($A142="","Missing inspection ID, ","")&amp;IF(COUNTIF($A$2:$A$201,$A142)&gt;1,"Duplicate inspection ID, ","")&amp;IF(AND($L142="Completed",$J142=""),"Completed inspection has no inspector, ","")&amp;IF(AND($L142="Completed",$BF142=0),"No applicable checklist items, ","")&amp;IF(AND($L142="Completed",$BM142=""),"Release decision missing, ","")&amp;IF(AND($BM142="Release for Sale",$BL142="Fail"),"Failed room marked for release, ","")&amp;IF(AND($BM142="Release for Sale",$BK142="Yes"),"Critical defect marked for release, ","")&amp;IF($B142&gt;TODAY(),"Future inspection date, ","")&amp;IF(AND($A142&lt;&gt;"",COUNTIF($A$2:$A$201,$A142)=1,OR($L142&lt;&gt;"Completed",AND($J142&lt;&gt;"",$BF142&gt;0,$BM142&lt;&gt;"")),$B142&lt;=TODAY()),"OK","")),"")</f>
        <v/>
      </c>
    </row>
    <row r="143" ht="32" customHeight="1">
      <c r="A143" s="16" t="n"/>
      <c r="B143" s="41" t="n"/>
      <c r="C143" s="18" t="n"/>
      <c r="D143" s="16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  <c r="Z143" s="16" t="n"/>
      <c r="AA143" s="16" t="n"/>
      <c r="AB143" s="16" t="n"/>
      <c r="AC143" s="16" t="n"/>
      <c r="AD143" s="16" t="n"/>
      <c r="AE143" s="16" t="n"/>
      <c r="AF143" s="16" t="n"/>
      <c r="AG143" s="16" t="n"/>
      <c r="AH143" s="16" t="n"/>
      <c r="AI143" s="16" t="n"/>
      <c r="AJ143" s="16" t="n"/>
      <c r="AK143" s="16" t="n"/>
      <c r="AL143" s="16" t="n"/>
      <c r="AM143" s="16" t="n"/>
      <c r="AN143" s="16" t="n"/>
      <c r="AO143" s="16" t="n"/>
      <c r="AP143" s="16" t="n"/>
      <c r="AQ143" s="16" t="n"/>
      <c r="AR143" s="16" t="n"/>
      <c r="AS143" s="16" t="n"/>
      <c r="AT143" s="16" t="n"/>
      <c r="AU143" s="16" t="n"/>
      <c r="AV143" s="16" t="n"/>
      <c r="AW143" s="16" t="n"/>
      <c r="AX143" s="16" t="n"/>
      <c r="AY143" s="16" t="n"/>
      <c r="AZ143" s="16" t="n"/>
      <c r="BA143" s="16" t="n"/>
      <c r="BB143" s="16" t="n"/>
      <c r="BC143" s="16" t="n"/>
      <c r="BD143" s="16" t="n"/>
      <c r="BE143" s="16" t="n"/>
      <c r="BF143" s="19">
        <f>IFERROR(IF($A143="","",COUNTIF($N143:$AU143,"Pass")+COUNTIF($N143:$AU143,"Fail")+COUNTIF($AW143:$BE143,"Pass")+COUNTIF($AW143:$BE143,"Fail")+COUNTIF($AV143,"No")+COUNTIF($AV143,"Yes")),"")</f>
        <v/>
      </c>
      <c r="BG143" s="19">
        <f>IFERROR(IF($A143="","",COUNTIF($N143:$AU143,"Pass")+COUNTIF($AW143:$BE143,"Pass")+COUNTIF($AV143,"No")),"")</f>
        <v/>
      </c>
      <c r="BH143" s="19">
        <f>IFERROR(IF($A143="","",COUNTIF($N143:$AU143,"Fail")+COUNTIF($AW143:$BE143,"Fail")+COUNTIF($AV143,"Yes")),"")</f>
        <v/>
      </c>
      <c r="BI143" s="19">
        <f>IFERROR(IF($A143="","",COUNTIF($N143:$BE143,"Not Checked")),"")</f>
        <v/>
      </c>
      <c r="BJ143" s="42">
        <f>IFERROR(IF($A143="","",$BG143/$BF143),"")</f>
        <v/>
      </c>
      <c r="BK143" s="16" t="n"/>
      <c r="BL143" s="19">
        <f>IFERROR(IF($A143="","",IF($L143&lt;&gt;"Completed","",IF($BK143="Yes","Fail",IF($BJ143&lt;'Setup'!$B$12,"Fail",IF($BJ143&lt;'Setup'!$B$11,"Conditional Pass","Pass"))))),"")</f>
        <v/>
      </c>
      <c r="BM143" s="16" t="n"/>
      <c r="BN143" s="21" t="n"/>
      <c r="BO143" s="21" t="n"/>
      <c r="BP143" s="19">
        <f>IFERROR(IF($A143="","",COUNTIF('Action Items'!$B$2:$B$201,$A143)),"")</f>
        <v/>
      </c>
      <c r="BQ143" s="21" t="n"/>
      <c r="BR143" s="19">
        <f>IFERROR(IF($A143="","",IF(OR($BK143="Yes",$BL143="Fail",$BI143&gt;'Setup'!$B$13),"Yes","No")),"")</f>
        <v/>
      </c>
      <c r="BS143" s="16" t="n"/>
      <c r="BT143" s="16" t="n"/>
      <c r="BU143" s="41" t="n"/>
      <c r="BV143" s="22">
        <f>IFERROR(IF(COUNTA($A143:$BT143)=0,"",IF($A143="","Missing inspection ID, ","")&amp;IF(COUNTIF($A$2:$A$201,$A143)&gt;1,"Duplicate inspection ID, ","")&amp;IF(AND($L143="Completed",$J143=""),"Completed inspection has no inspector, ","")&amp;IF(AND($L143="Completed",$BF143=0),"No applicable checklist items, ","")&amp;IF(AND($L143="Completed",$BM143=""),"Release decision missing, ","")&amp;IF(AND($BM143="Release for Sale",$BL143="Fail"),"Failed room marked for release, ","")&amp;IF(AND($BM143="Release for Sale",$BK143="Yes"),"Critical defect marked for release, ","")&amp;IF($B143&gt;TODAY(),"Future inspection date, ","")&amp;IF(AND($A143&lt;&gt;"",COUNTIF($A$2:$A$201,$A143)=1,OR($L143&lt;&gt;"Completed",AND($J143&lt;&gt;"",$BF143&gt;0,$BM143&lt;&gt;"")),$B143&lt;=TODAY()),"OK","")),"")</f>
        <v/>
      </c>
    </row>
    <row r="144" ht="32" customHeight="1">
      <c r="A144" s="16" t="n"/>
      <c r="B144" s="41" t="n"/>
      <c r="C144" s="18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  <c r="Z144" s="16" t="n"/>
      <c r="AA144" s="16" t="n"/>
      <c r="AB144" s="16" t="n"/>
      <c r="AC144" s="16" t="n"/>
      <c r="AD144" s="16" t="n"/>
      <c r="AE144" s="16" t="n"/>
      <c r="AF144" s="16" t="n"/>
      <c r="AG144" s="16" t="n"/>
      <c r="AH144" s="16" t="n"/>
      <c r="AI144" s="16" t="n"/>
      <c r="AJ144" s="16" t="n"/>
      <c r="AK144" s="16" t="n"/>
      <c r="AL144" s="16" t="n"/>
      <c r="AM144" s="16" t="n"/>
      <c r="AN144" s="16" t="n"/>
      <c r="AO144" s="16" t="n"/>
      <c r="AP144" s="16" t="n"/>
      <c r="AQ144" s="16" t="n"/>
      <c r="AR144" s="16" t="n"/>
      <c r="AS144" s="16" t="n"/>
      <c r="AT144" s="16" t="n"/>
      <c r="AU144" s="16" t="n"/>
      <c r="AV144" s="16" t="n"/>
      <c r="AW144" s="16" t="n"/>
      <c r="AX144" s="16" t="n"/>
      <c r="AY144" s="16" t="n"/>
      <c r="AZ144" s="16" t="n"/>
      <c r="BA144" s="16" t="n"/>
      <c r="BB144" s="16" t="n"/>
      <c r="BC144" s="16" t="n"/>
      <c r="BD144" s="16" t="n"/>
      <c r="BE144" s="16" t="n"/>
      <c r="BF144" s="19">
        <f>IFERROR(IF($A144="","",COUNTIF($N144:$AU144,"Pass")+COUNTIF($N144:$AU144,"Fail")+COUNTIF($AW144:$BE144,"Pass")+COUNTIF($AW144:$BE144,"Fail")+COUNTIF($AV144,"No")+COUNTIF($AV144,"Yes")),"")</f>
        <v/>
      </c>
      <c r="BG144" s="19">
        <f>IFERROR(IF($A144="","",COUNTIF($N144:$AU144,"Pass")+COUNTIF($AW144:$BE144,"Pass")+COUNTIF($AV144,"No")),"")</f>
        <v/>
      </c>
      <c r="BH144" s="19">
        <f>IFERROR(IF($A144="","",COUNTIF($N144:$AU144,"Fail")+COUNTIF($AW144:$BE144,"Fail")+COUNTIF($AV144,"Yes")),"")</f>
        <v/>
      </c>
      <c r="BI144" s="19">
        <f>IFERROR(IF($A144="","",COUNTIF($N144:$BE144,"Not Checked")),"")</f>
        <v/>
      </c>
      <c r="BJ144" s="42">
        <f>IFERROR(IF($A144="","",$BG144/$BF144),"")</f>
        <v/>
      </c>
      <c r="BK144" s="16" t="n"/>
      <c r="BL144" s="19">
        <f>IFERROR(IF($A144="","",IF($L144&lt;&gt;"Completed","",IF($BK144="Yes","Fail",IF($BJ144&lt;'Setup'!$B$12,"Fail",IF($BJ144&lt;'Setup'!$B$11,"Conditional Pass","Pass"))))),"")</f>
        <v/>
      </c>
      <c r="BM144" s="16" t="n"/>
      <c r="BN144" s="21" t="n"/>
      <c r="BO144" s="21" t="n"/>
      <c r="BP144" s="19">
        <f>IFERROR(IF($A144="","",COUNTIF('Action Items'!$B$2:$B$201,$A144)),"")</f>
        <v/>
      </c>
      <c r="BQ144" s="21" t="n"/>
      <c r="BR144" s="19">
        <f>IFERROR(IF($A144="","",IF(OR($BK144="Yes",$BL144="Fail",$BI144&gt;'Setup'!$B$13),"Yes","No")),"")</f>
        <v/>
      </c>
      <c r="BS144" s="16" t="n"/>
      <c r="BT144" s="16" t="n"/>
      <c r="BU144" s="41" t="n"/>
      <c r="BV144" s="22">
        <f>IFERROR(IF(COUNTA($A144:$BT144)=0,"",IF($A144="","Missing inspection ID, ","")&amp;IF(COUNTIF($A$2:$A$201,$A144)&gt;1,"Duplicate inspection ID, ","")&amp;IF(AND($L144="Completed",$J144=""),"Completed inspection has no inspector, ","")&amp;IF(AND($L144="Completed",$BF144=0),"No applicable checklist items, ","")&amp;IF(AND($L144="Completed",$BM144=""),"Release decision missing, ","")&amp;IF(AND($BM144="Release for Sale",$BL144="Fail"),"Failed room marked for release, ","")&amp;IF(AND($BM144="Release for Sale",$BK144="Yes"),"Critical defect marked for release, ","")&amp;IF($B144&gt;TODAY(),"Future inspection date, ","")&amp;IF(AND($A144&lt;&gt;"",COUNTIF($A$2:$A$201,$A144)=1,OR($L144&lt;&gt;"Completed",AND($J144&lt;&gt;"",$BF144&gt;0,$BM144&lt;&gt;"")),$B144&lt;=TODAY()),"OK","")),"")</f>
        <v/>
      </c>
    </row>
    <row r="145" ht="32" customHeight="1">
      <c r="A145" s="16" t="n"/>
      <c r="B145" s="41" t="n"/>
      <c r="C145" s="18" t="n"/>
      <c r="D145" s="16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6" t="n"/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6" t="n"/>
      <c r="W145" s="16" t="n"/>
      <c r="X145" s="16" t="n"/>
      <c r="Y145" s="16" t="n"/>
      <c r="Z145" s="16" t="n"/>
      <c r="AA145" s="16" t="n"/>
      <c r="AB145" s="16" t="n"/>
      <c r="AC145" s="16" t="n"/>
      <c r="AD145" s="16" t="n"/>
      <c r="AE145" s="16" t="n"/>
      <c r="AF145" s="16" t="n"/>
      <c r="AG145" s="16" t="n"/>
      <c r="AH145" s="16" t="n"/>
      <c r="AI145" s="16" t="n"/>
      <c r="AJ145" s="16" t="n"/>
      <c r="AK145" s="16" t="n"/>
      <c r="AL145" s="16" t="n"/>
      <c r="AM145" s="16" t="n"/>
      <c r="AN145" s="16" t="n"/>
      <c r="AO145" s="16" t="n"/>
      <c r="AP145" s="16" t="n"/>
      <c r="AQ145" s="16" t="n"/>
      <c r="AR145" s="16" t="n"/>
      <c r="AS145" s="16" t="n"/>
      <c r="AT145" s="16" t="n"/>
      <c r="AU145" s="16" t="n"/>
      <c r="AV145" s="16" t="n"/>
      <c r="AW145" s="16" t="n"/>
      <c r="AX145" s="16" t="n"/>
      <c r="AY145" s="16" t="n"/>
      <c r="AZ145" s="16" t="n"/>
      <c r="BA145" s="16" t="n"/>
      <c r="BB145" s="16" t="n"/>
      <c r="BC145" s="16" t="n"/>
      <c r="BD145" s="16" t="n"/>
      <c r="BE145" s="16" t="n"/>
      <c r="BF145" s="19">
        <f>IFERROR(IF($A145="","",COUNTIF($N145:$AU145,"Pass")+COUNTIF($N145:$AU145,"Fail")+COUNTIF($AW145:$BE145,"Pass")+COUNTIF($AW145:$BE145,"Fail")+COUNTIF($AV145,"No")+COUNTIF($AV145,"Yes")),"")</f>
        <v/>
      </c>
      <c r="BG145" s="19">
        <f>IFERROR(IF($A145="","",COUNTIF($N145:$AU145,"Pass")+COUNTIF($AW145:$BE145,"Pass")+COUNTIF($AV145,"No")),"")</f>
        <v/>
      </c>
      <c r="BH145" s="19">
        <f>IFERROR(IF($A145="","",COUNTIF($N145:$AU145,"Fail")+COUNTIF($AW145:$BE145,"Fail")+COUNTIF($AV145,"Yes")),"")</f>
        <v/>
      </c>
      <c r="BI145" s="19">
        <f>IFERROR(IF($A145="","",COUNTIF($N145:$BE145,"Not Checked")),"")</f>
        <v/>
      </c>
      <c r="BJ145" s="42">
        <f>IFERROR(IF($A145="","",$BG145/$BF145),"")</f>
        <v/>
      </c>
      <c r="BK145" s="16" t="n"/>
      <c r="BL145" s="19">
        <f>IFERROR(IF($A145="","",IF($L145&lt;&gt;"Completed","",IF($BK145="Yes","Fail",IF($BJ145&lt;'Setup'!$B$12,"Fail",IF($BJ145&lt;'Setup'!$B$11,"Conditional Pass","Pass"))))),"")</f>
        <v/>
      </c>
      <c r="BM145" s="16" t="n"/>
      <c r="BN145" s="21" t="n"/>
      <c r="BO145" s="21" t="n"/>
      <c r="BP145" s="19">
        <f>IFERROR(IF($A145="","",COUNTIF('Action Items'!$B$2:$B$201,$A145)),"")</f>
        <v/>
      </c>
      <c r="BQ145" s="21" t="n"/>
      <c r="BR145" s="19">
        <f>IFERROR(IF($A145="","",IF(OR($BK145="Yes",$BL145="Fail",$BI145&gt;'Setup'!$B$13),"Yes","No")),"")</f>
        <v/>
      </c>
      <c r="BS145" s="16" t="n"/>
      <c r="BT145" s="16" t="n"/>
      <c r="BU145" s="41" t="n"/>
      <c r="BV145" s="22">
        <f>IFERROR(IF(COUNTA($A145:$BT145)=0,"",IF($A145="","Missing inspection ID, ","")&amp;IF(COUNTIF($A$2:$A$201,$A145)&gt;1,"Duplicate inspection ID, ","")&amp;IF(AND($L145="Completed",$J145=""),"Completed inspection has no inspector, ","")&amp;IF(AND($L145="Completed",$BF145=0),"No applicable checklist items, ","")&amp;IF(AND($L145="Completed",$BM145=""),"Release decision missing, ","")&amp;IF(AND($BM145="Release for Sale",$BL145="Fail"),"Failed room marked for release, ","")&amp;IF(AND($BM145="Release for Sale",$BK145="Yes"),"Critical defect marked for release, ","")&amp;IF($B145&gt;TODAY(),"Future inspection date, ","")&amp;IF(AND($A145&lt;&gt;"",COUNTIF($A$2:$A$201,$A145)=1,OR($L145&lt;&gt;"Completed",AND($J145&lt;&gt;"",$BF145&gt;0,$BM145&lt;&gt;"")),$B145&lt;=TODAY()),"OK","")),"")</f>
        <v/>
      </c>
    </row>
    <row r="146" ht="32" customHeight="1">
      <c r="A146" s="16" t="n"/>
      <c r="B146" s="41" t="n"/>
      <c r="C146" s="18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6" t="n"/>
      <c r="W146" s="16" t="n"/>
      <c r="X146" s="16" t="n"/>
      <c r="Y146" s="16" t="n"/>
      <c r="Z146" s="16" t="n"/>
      <c r="AA146" s="16" t="n"/>
      <c r="AB146" s="16" t="n"/>
      <c r="AC146" s="16" t="n"/>
      <c r="AD146" s="16" t="n"/>
      <c r="AE146" s="16" t="n"/>
      <c r="AF146" s="16" t="n"/>
      <c r="AG146" s="16" t="n"/>
      <c r="AH146" s="16" t="n"/>
      <c r="AI146" s="16" t="n"/>
      <c r="AJ146" s="16" t="n"/>
      <c r="AK146" s="16" t="n"/>
      <c r="AL146" s="16" t="n"/>
      <c r="AM146" s="16" t="n"/>
      <c r="AN146" s="16" t="n"/>
      <c r="AO146" s="16" t="n"/>
      <c r="AP146" s="16" t="n"/>
      <c r="AQ146" s="16" t="n"/>
      <c r="AR146" s="16" t="n"/>
      <c r="AS146" s="16" t="n"/>
      <c r="AT146" s="16" t="n"/>
      <c r="AU146" s="16" t="n"/>
      <c r="AV146" s="16" t="n"/>
      <c r="AW146" s="16" t="n"/>
      <c r="AX146" s="16" t="n"/>
      <c r="AY146" s="16" t="n"/>
      <c r="AZ146" s="16" t="n"/>
      <c r="BA146" s="16" t="n"/>
      <c r="BB146" s="16" t="n"/>
      <c r="BC146" s="16" t="n"/>
      <c r="BD146" s="16" t="n"/>
      <c r="BE146" s="16" t="n"/>
      <c r="BF146" s="19">
        <f>IFERROR(IF($A146="","",COUNTIF($N146:$AU146,"Pass")+COUNTIF($N146:$AU146,"Fail")+COUNTIF($AW146:$BE146,"Pass")+COUNTIF($AW146:$BE146,"Fail")+COUNTIF($AV146,"No")+COUNTIF($AV146,"Yes")),"")</f>
        <v/>
      </c>
      <c r="BG146" s="19">
        <f>IFERROR(IF($A146="","",COUNTIF($N146:$AU146,"Pass")+COUNTIF($AW146:$BE146,"Pass")+COUNTIF($AV146,"No")),"")</f>
        <v/>
      </c>
      <c r="BH146" s="19">
        <f>IFERROR(IF($A146="","",COUNTIF($N146:$AU146,"Fail")+COUNTIF($AW146:$BE146,"Fail")+COUNTIF($AV146,"Yes")),"")</f>
        <v/>
      </c>
      <c r="BI146" s="19">
        <f>IFERROR(IF($A146="","",COUNTIF($N146:$BE146,"Not Checked")),"")</f>
        <v/>
      </c>
      <c r="BJ146" s="42">
        <f>IFERROR(IF($A146="","",$BG146/$BF146),"")</f>
        <v/>
      </c>
      <c r="BK146" s="16" t="n"/>
      <c r="BL146" s="19">
        <f>IFERROR(IF($A146="","",IF($L146&lt;&gt;"Completed","",IF($BK146="Yes","Fail",IF($BJ146&lt;'Setup'!$B$12,"Fail",IF($BJ146&lt;'Setup'!$B$11,"Conditional Pass","Pass"))))),"")</f>
        <v/>
      </c>
      <c r="BM146" s="16" t="n"/>
      <c r="BN146" s="21" t="n"/>
      <c r="BO146" s="21" t="n"/>
      <c r="BP146" s="19">
        <f>IFERROR(IF($A146="","",COUNTIF('Action Items'!$B$2:$B$201,$A146)),"")</f>
        <v/>
      </c>
      <c r="BQ146" s="21" t="n"/>
      <c r="BR146" s="19">
        <f>IFERROR(IF($A146="","",IF(OR($BK146="Yes",$BL146="Fail",$BI146&gt;'Setup'!$B$13),"Yes","No")),"")</f>
        <v/>
      </c>
      <c r="BS146" s="16" t="n"/>
      <c r="BT146" s="16" t="n"/>
      <c r="BU146" s="41" t="n"/>
      <c r="BV146" s="22">
        <f>IFERROR(IF(COUNTA($A146:$BT146)=0,"",IF($A146="","Missing inspection ID, ","")&amp;IF(COUNTIF($A$2:$A$201,$A146)&gt;1,"Duplicate inspection ID, ","")&amp;IF(AND($L146="Completed",$J146=""),"Completed inspection has no inspector, ","")&amp;IF(AND($L146="Completed",$BF146=0),"No applicable checklist items, ","")&amp;IF(AND($L146="Completed",$BM146=""),"Release decision missing, ","")&amp;IF(AND($BM146="Release for Sale",$BL146="Fail"),"Failed room marked for release, ","")&amp;IF(AND($BM146="Release for Sale",$BK146="Yes"),"Critical defect marked for release, ","")&amp;IF($B146&gt;TODAY(),"Future inspection date, ","")&amp;IF(AND($A146&lt;&gt;"",COUNTIF($A$2:$A$201,$A146)=1,OR($L146&lt;&gt;"Completed",AND($J146&lt;&gt;"",$BF146&gt;0,$BM146&lt;&gt;"")),$B146&lt;=TODAY()),"OK","")),"")</f>
        <v/>
      </c>
    </row>
    <row r="147" ht="32" customHeight="1">
      <c r="A147" s="16" t="n"/>
      <c r="B147" s="41" t="n"/>
      <c r="C147" s="18" t="n"/>
      <c r="D147" s="16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  <c r="Z147" s="16" t="n"/>
      <c r="AA147" s="16" t="n"/>
      <c r="AB147" s="16" t="n"/>
      <c r="AC147" s="16" t="n"/>
      <c r="AD147" s="16" t="n"/>
      <c r="AE147" s="16" t="n"/>
      <c r="AF147" s="16" t="n"/>
      <c r="AG147" s="16" t="n"/>
      <c r="AH147" s="16" t="n"/>
      <c r="AI147" s="16" t="n"/>
      <c r="AJ147" s="16" t="n"/>
      <c r="AK147" s="16" t="n"/>
      <c r="AL147" s="16" t="n"/>
      <c r="AM147" s="16" t="n"/>
      <c r="AN147" s="16" t="n"/>
      <c r="AO147" s="16" t="n"/>
      <c r="AP147" s="16" t="n"/>
      <c r="AQ147" s="16" t="n"/>
      <c r="AR147" s="16" t="n"/>
      <c r="AS147" s="16" t="n"/>
      <c r="AT147" s="16" t="n"/>
      <c r="AU147" s="16" t="n"/>
      <c r="AV147" s="16" t="n"/>
      <c r="AW147" s="16" t="n"/>
      <c r="AX147" s="16" t="n"/>
      <c r="AY147" s="16" t="n"/>
      <c r="AZ147" s="16" t="n"/>
      <c r="BA147" s="16" t="n"/>
      <c r="BB147" s="16" t="n"/>
      <c r="BC147" s="16" t="n"/>
      <c r="BD147" s="16" t="n"/>
      <c r="BE147" s="16" t="n"/>
      <c r="BF147" s="19">
        <f>IFERROR(IF($A147="","",COUNTIF($N147:$AU147,"Pass")+COUNTIF($N147:$AU147,"Fail")+COUNTIF($AW147:$BE147,"Pass")+COUNTIF($AW147:$BE147,"Fail")+COUNTIF($AV147,"No")+COUNTIF($AV147,"Yes")),"")</f>
        <v/>
      </c>
      <c r="BG147" s="19">
        <f>IFERROR(IF($A147="","",COUNTIF($N147:$AU147,"Pass")+COUNTIF($AW147:$BE147,"Pass")+COUNTIF($AV147,"No")),"")</f>
        <v/>
      </c>
      <c r="BH147" s="19">
        <f>IFERROR(IF($A147="","",COUNTIF($N147:$AU147,"Fail")+COUNTIF($AW147:$BE147,"Fail")+COUNTIF($AV147,"Yes")),"")</f>
        <v/>
      </c>
      <c r="BI147" s="19">
        <f>IFERROR(IF($A147="","",COUNTIF($N147:$BE147,"Not Checked")),"")</f>
        <v/>
      </c>
      <c r="BJ147" s="42">
        <f>IFERROR(IF($A147="","",$BG147/$BF147),"")</f>
        <v/>
      </c>
      <c r="BK147" s="16" t="n"/>
      <c r="BL147" s="19">
        <f>IFERROR(IF($A147="","",IF($L147&lt;&gt;"Completed","",IF($BK147="Yes","Fail",IF($BJ147&lt;'Setup'!$B$12,"Fail",IF($BJ147&lt;'Setup'!$B$11,"Conditional Pass","Pass"))))),"")</f>
        <v/>
      </c>
      <c r="BM147" s="16" t="n"/>
      <c r="BN147" s="21" t="n"/>
      <c r="BO147" s="21" t="n"/>
      <c r="BP147" s="19">
        <f>IFERROR(IF($A147="","",COUNTIF('Action Items'!$B$2:$B$201,$A147)),"")</f>
        <v/>
      </c>
      <c r="BQ147" s="21" t="n"/>
      <c r="BR147" s="19">
        <f>IFERROR(IF($A147="","",IF(OR($BK147="Yes",$BL147="Fail",$BI147&gt;'Setup'!$B$13),"Yes","No")),"")</f>
        <v/>
      </c>
      <c r="BS147" s="16" t="n"/>
      <c r="BT147" s="16" t="n"/>
      <c r="BU147" s="41" t="n"/>
      <c r="BV147" s="22">
        <f>IFERROR(IF(COUNTA($A147:$BT147)=0,"",IF($A147="","Missing inspection ID, ","")&amp;IF(COUNTIF($A$2:$A$201,$A147)&gt;1,"Duplicate inspection ID, ","")&amp;IF(AND($L147="Completed",$J147=""),"Completed inspection has no inspector, ","")&amp;IF(AND($L147="Completed",$BF147=0),"No applicable checklist items, ","")&amp;IF(AND($L147="Completed",$BM147=""),"Release decision missing, ","")&amp;IF(AND($BM147="Release for Sale",$BL147="Fail"),"Failed room marked for release, ","")&amp;IF(AND($BM147="Release for Sale",$BK147="Yes"),"Critical defect marked for release, ","")&amp;IF($B147&gt;TODAY(),"Future inspection date, ","")&amp;IF(AND($A147&lt;&gt;"",COUNTIF($A$2:$A$201,$A147)=1,OR($L147&lt;&gt;"Completed",AND($J147&lt;&gt;"",$BF147&gt;0,$BM147&lt;&gt;"")),$B147&lt;=TODAY()),"OK","")),"")</f>
        <v/>
      </c>
    </row>
    <row r="148" ht="32" customHeight="1">
      <c r="A148" s="16" t="n"/>
      <c r="B148" s="41" t="n"/>
      <c r="C148" s="18" t="n"/>
      <c r="D148" s="16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  <c r="Z148" s="16" t="n"/>
      <c r="AA148" s="16" t="n"/>
      <c r="AB148" s="16" t="n"/>
      <c r="AC148" s="16" t="n"/>
      <c r="AD148" s="16" t="n"/>
      <c r="AE148" s="16" t="n"/>
      <c r="AF148" s="16" t="n"/>
      <c r="AG148" s="16" t="n"/>
      <c r="AH148" s="16" t="n"/>
      <c r="AI148" s="16" t="n"/>
      <c r="AJ148" s="16" t="n"/>
      <c r="AK148" s="16" t="n"/>
      <c r="AL148" s="16" t="n"/>
      <c r="AM148" s="16" t="n"/>
      <c r="AN148" s="16" t="n"/>
      <c r="AO148" s="16" t="n"/>
      <c r="AP148" s="16" t="n"/>
      <c r="AQ148" s="16" t="n"/>
      <c r="AR148" s="16" t="n"/>
      <c r="AS148" s="16" t="n"/>
      <c r="AT148" s="16" t="n"/>
      <c r="AU148" s="16" t="n"/>
      <c r="AV148" s="16" t="n"/>
      <c r="AW148" s="16" t="n"/>
      <c r="AX148" s="16" t="n"/>
      <c r="AY148" s="16" t="n"/>
      <c r="AZ148" s="16" t="n"/>
      <c r="BA148" s="16" t="n"/>
      <c r="BB148" s="16" t="n"/>
      <c r="BC148" s="16" t="n"/>
      <c r="BD148" s="16" t="n"/>
      <c r="BE148" s="16" t="n"/>
      <c r="BF148" s="19">
        <f>IFERROR(IF($A148="","",COUNTIF($N148:$AU148,"Pass")+COUNTIF($N148:$AU148,"Fail")+COUNTIF($AW148:$BE148,"Pass")+COUNTIF($AW148:$BE148,"Fail")+COUNTIF($AV148,"No")+COUNTIF($AV148,"Yes")),"")</f>
        <v/>
      </c>
      <c r="BG148" s="19">
        <f>IFERROR(IF($A148="","",COUNTIF($N148:$AU148,"Pass")+COUNTIF($AW148:$BE148,"Pass")+COUNTIF($AV148,"No")),"")</f>
        <v/>
      </c>
      <c r="BH148" s="19">
        <f>IFERROR(IF($A148="","",COUNTIF($N148:$AU148,"Fail")+COUNTIF($AW148:$BE148,"Fail")+COUNTIF($AV148,"Yes")),"")</f>
        <v/>
      </c>
      <c r="BI148" s="19">
        <f>IFERROR(IF($A148="","",COUNTIF($N148:$BE148,"Not Checked")),"")</f>
        <v/>
      </c>
      <c r="BJ148" s="42">
        <f>IFERROR(IF($A148="","",$BG148/$BF148),"")</f>
        <v/>
      </c>
      <c r="BK148" s="16" t="n"/>
      <c r="BL148" s="19">
        <f>IFERROR(IF($A148="","",IF($L148&lt;&gt;"Completed","",IF($BK148="Yes","Fail",IF($BJ148&lt;'Setup'!$B$12,"Fail",IF($BJ148&lt;'Setup'!$B$11,"Conditional Pass","Pass"))))),"")</f>
        <v/>
      </c>
      <c r="BM148" s="16" t="n"/>
      <c r="BN148" s="21" t="n"/>
      <c r="BO148" s="21" t="n"/>
      <c r="BP148" s="19">
        <f>IFERROR(IF($A148="","",COUNTIF('Action Items'!$B$2:$B$201,$A148)),"")</f>
        <v/>
      </c>
      <c r="BQ148" s="21" t="n"/>
      <c r="BR148" s="19">
        <f>IFERROR(IF($A148="","",IF(OR($BK148="Yes",$BL148="Fail",$BI148&gt;'Setup'!$B$13),"Yes","No")),"")</f>
        <v/>
      </c>
      <c r="BS148" s="16" t="n"/>
      <c r="BT148" s="16" t="n"/>
      <c r="BU148" s="41" t="n"/>
      <c r="BV148" s="22">
        <f>IFERROR(IF(COUNTA($A148:$BT148)=0,"",IF($A148="","Missing inspection ID, ","")&amp;IF(COUNTIF($A$2:$A$201,$A148)&gt;1,"Duplicate inspection ID, ","")&amp;IF(AND($L148="Completed",$J148=""),"Completed inspection has no inspector, ","")&amp;IF(AND($L148="Completed",$BF148=0),"No applicable checklist items, ","")&amp;IF(AND($L148="Completed",$BM148=""),"Release decision missing, ","")&amp;IF(AND($BM148="Release for Sale",$BL148="Fail"),"Failed room marked for release, ","")&amp;IF(AND($BM148="Release for Sale",$BK148="Yes"),"Critical defect marked for release, ","")&amp;IF($B148&gt;TODAY(),"Future inspection date, ","")&amp;IF(AND($A148&lt;&gt;"",COUNTIF($A$2:$A$201,$A148)=1,OR($L148&lt;&gt;"Completed",AND($J148&lt;&gt;"",$BF148&gt;0,$BM148&lt;&gt;"")),$B148&lt;=TODAY()),"OK","")),"")</f>
        <v/>
      </c>
    </row>
    <row r="149" ht="32" customHeight="1">
      <c r="A149" s="16" t="n"/>
      <c r="B149" s="41" t="n"/>
      <c r="C149" s="18" t="n"/>
      <c r="D149" s="16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  <c r="Z149" s="16" t="n"/>
      <c r="AA149" s="16" t="n"/>
      <c r="AB149" s="16" t="n"/>
      <c r="AC149" s="16" t="n"/>
      <c r="AD149" s="16" t="n"/>
      <c r="AE149" s="16" t="n"/>
      <c r="AF149" s="16" t="n"/>
      <c r="AG149" s="16" t="n"/>
      <c r="AH149" s="16" t="n"/>
      <c r="AI149" s="16" t="n"/>
      <c r="AJ149" s="16" t="n"/>
      <c r="AK149" s="16" t="n"/>
      <c r="AL149" s="16" t="n"/>
      <c r="AM149" s="16" t="n"/>
      <c r="AN149" s="16" t="n"/>
      <c r="AO149" s="16" t="n"/>
      <c r="AP149" s="16" t="n"/>
      <c r="AQ149" s="16" t="n"/>
      <c r="AR149" s="16" t="n"/>
      <c r="AS149" s="16" t="n"/>
      <c r="AT149" s="16" t="n"/>
      <c r="AU149" s="16" t="n"/>
      <c r="AV149" s="16" t="n"/>
      <c r="AW149" s="16" t="n"/>
      <c r="AX149" s="16" t="n"/>
      <c r="AY149" s="16" t="n"/>
      <c r="AZ149" s="16" t="n"/>
      <c r="BA149" s="16" t="n"/>
      <c r="BB149" s="16" t="n"/>
      <c r="BC149" s="16" t="n"/>
      <c r="BD149" s="16" t="n"/>
      <c r="BE149" s="16" t="n"/>
      <c r="BF149" s="19">
        <f>IFERROR(IF($A149="","",COUNTIF($N149:$AU149,"Pass")+COUNTIF($N149:$AU149,"Fail")+COUNTIF($AW149:$BE149,"Pass")+COUNTIF($AW149:$BE149,"Fail")+COUNTIF($AV149,"No")+COUNTIF($AV149,"Yes")),"")</f>
        <v/>
      </c>
      <c r="BG149" s="19">
        <f>IFERROR(IF($A149="","",COUNTIF($N149:$AU149,"Pass")+COUNTIF($AW149:$BE149,"Pass")+COUNTIF($AV149,"No")),"")</f>
        <v/>
      </c>
      <c r="BH149" s="19">
        <f>IFERROR(IF($A149="","",COUNTIF($N149:$AU149,"Fail")+COUNTIF($AW149:$BE149,"Fail")+COUNTIF($AV149,"Yes")),"")</f>
        <v/>
      </c>
      <c r="BI149" s="19">
        <f>IFERROR(IF($A149="","",COUNTIF($N149:$BE149,"Not Checked")),"")</f>
        <v/>
      </c>
      <c r="BJ149" s="42">
        <f>IFERROR(IF($A149="","",$BG149/$BF149),"")</f>
        <v/>
      </c>
      <c r="BK149" s="16" t="n"/>
      <c r="BL149" s="19">
        <f>IFERROR(IF($A149="","",IF($L149&lt;&gt;"Completed","",IF($BK149="Yes","Fail",IF($BJ149&lt;'Setup'!$B$12,"Fail",IF($BJ149&lt;'Setup'!$B$11,"Conditional Pass","Pass"))))),"")</f>
        <v/>
      </c>
      <c r="BM149" s="16" t="n"/>
      <c r="BN149" s="21" t="n"/>
      <c r="BO149" s="21" t="n"/>
      <c r="BP149" s="19">
        <f>IFERROR(IF($A149="","",COUNTIF('Action Items'!$B$2:$B$201,$A149)),"")</f>
        <v/>
      </c>
      <c r="BQ149" s="21" t="n"/>
      <c r="BR149" s="19">
        <f>IFERROR(IF($A149="","",IF(OR($BK149="Yes",$BL149="Fail",$BI149&gt;'Setup'!$B$13),"Yes","No")),"")</f>
        <v/>
      </c>
      <c r="BS149" s="16" t="n"/>
      <c r="BT149" s="16" t="n"/>
      <c r="BU149" s="41" t="n"/>
      <c r="BV149" s="22">
        <f>IFERROR(IF(COUNTA($A149:$BT149)=0,"",IF($A149="","Missing inspection ID, ","")&amp;IF(COUNTIF($A$2:$A$201,$A149)&gt;1,"Duplicate inspection ID, ","")&amp;IF(AND($L149="Completed",$J149=""),"Completed inspection has no inspector, ","")&amp;IF(AND($L149="Completed",$BF149=0),"No applicable checklist items, ","")&amp;IF(AND($L149="Completed",$BM149=""),"Release decision missing, ","")&amp;IF(AND($BM149="Release for Sale",$BL149="Fail"),"Failed room marked for release, ","")&amp;IF(AND($BM149="Release for Sale",$BK149="Yes"),"Critical defect marked for release, ","")&amp;IF($B149&gt;TODAY(),"Future inspection date, ","")&amp;IF(AND($A149&lt;&gt;"",COUNTIF($A$2:$A$201,$A149)=1,OR($L149&lt;&gt;"Completed",AND($J149&lt;&gt;"",$BF149&gt;0,$BM149&lt;&gt;"")),$B149&lt;=TODAY()),"OK","")),"")</f>
        <v/>
      </c>
    </row>
    <row r="150" ht="32" customHeight="1">
      <c r="A150" s="16" t="n"/>
      <c r="B150" s="41" t="n"/>
      <c r="C150" s="18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6" t="n"/>
      <c r="W150" s="16" t="n"/>
      <c r="X150" s="16" t="n"/>
      <c r="Y150" s="16" t="n"/>
      <c r="Z150" s="16" t="n"/>
      <c r="AA150" s="16" t="n"/>
      <c r="AB150" s="16" t="n"/>
      <c r="AC150" s="16" t="n"/>
      <c r="AD150" s="16" t="n"/>
      <c r="AE150" s="16" t="n"/>
      <c r="AF150" s="16" t="n"/>
      <c r="AG150" s="16" t="n"/>
      <c r="AH150" s="16" t="n"/>
      <c r="AI150" s="16" t="n"/>
      <c r="AJ150" s="16" t="n"/>
      <c r="AK150" s="16" t="n"/>
      <c r="AL150" s="16" t="n"/>
      <c r="AM150" s="16" t="n"/>
      <c r="AN150" s="16" t="n"/>
      <c r="AO150" s="16" t="n"/>
      <c r="AP150" s="16" t="n"/>
      <c r="AQ150" s="16" t="n"/>
      <c r="AR150" s="16" t="n"/>
      <c r="AS150" s="16" t="n"/>
      <c r="AT150" s="16" t="n"/>
      <c r="AU150" s="16" t="n"/>
      <c r="AV150" s="16" t="n"/>
      <c r="AW150" s="16" t="n"/>
      <c r="AX150" s="16" t="n"/>
      <c r="AY150" s="16" t="n"/>
      <c r="AZ150" s="16" t="n"/>
      <c r="BA150" s="16" t="n"/>
      <c r="BB150" s="16" t="n"/>
      <c r="BC150" s="16" t="n"/>
      <c r="BD150" s="16" t="n"/>
      <c r="BE150" s="16" t="n"/>
      <c r="BF150" s="19">
        <f>IFERROR(IF($A150="","",COUNTIF($N150:$AU150,"Pass")+COUNTIF($N150:$AU150,"Fail")+COUNTIF($AW150:$BE150,"Pass")+COUNTIF($AW150:$BE150,"Fail")+COUNTIF($AV150,"No")+COUNTIF($AV150,"Yes")),"")</f>
        <v/>
      </c>
      <c r="BG150" s="19">
        <f>IFERROR(IF($A150="","",COUNTIF($N150:$AU150,"Pass")+COUNTIF($AW150:$BE150,"Pass")+COUNTIF($AV150,"No")),"")</f>
        <v/>
      </c>
      <c r="BH150" s="19">
        <f>IFERROR(IF($A150="","",COUNTIF($N150:$AU150,"Fail")+COUNTIF($AW150:$BE150,"Fail")+COUNTIF($AV150,"Yes")),"")</f>
        <v/>
      </c>
      <c r="BI150" s="19">
        <f>IFERROR(IF($A150="","",COUNTIF($N150:$BE150,"Not Checked")),"")</f>
        <v/>
      </c>
      <c r="BJ150" s="42">
        <f>IFERROR(IF($A150="","",$BG150/$BF150),"")</f>
        <v/>
      </c>
      <c r="BK150" s="16" t="n"/>
      <c r="BL150" s="19">
        <f>IFERROR(IF($A150="","",IF($L150&lt;&gt;"Completed","",IF($BK150="Yes","Fail",IF($BJ150&lt;'Setup'!$B$12,"Fail",IF($BJ150&lt;'Setup'!$B$11,"Conditional Pass","Pass"))))),"")</f>
        <v/>
      </c>
      <c r="BM150" s="16" t="n"/>
      <c r="BN150" s="21" t="n"/>
      <c r="BO150" s="21" t="n"/>
      <c r="BP150" s="19">
        <f>IFERROR(IF($A150="","",COUNTIF('Action Items'!$B$2:$B$201,$A150)),"")</f>
        <v/>
      </c>
      <c r="BQ150" s="21" t="n"/>
      <c r="BR150" s="19">
        <f>IFERROR(IF($A150="","",IF(OR($BK150="Yes",$BL150="Fail",$BI150&gt;'Setup'!$B$13),"Yes","No")),"")</f>
        <v/>
      </c>
      <c r="BS150" s="16" t="n"/>
      <c r="BT150" s="16" t="n"/>
      <c r="BU150" s="41" t="n"/>
      <c r="BV150" s="22">
        <f>IFERROR(IF(COUNTA($A150:$BT150)=0,"",IF($A150="","Missing inspection ID, ","")&amp;IF(COUNTIF($A$2:$A$201,$A150)&gt;1,"Duplicate inspection ID, ","")&amp;IF(AND($L150="Completed",$J150=""),"Completed inspection has no inspector, ","")&amp;IF(AND($L150="Completed",$BF150=0),"No applicable checklist items, ","")&amp;IF(AND($L150="Completed",$BM150=""),"Release decision missing, ","")&amp;IF(AND($BM150="Release for Sale",$BL150="Fail"),"Failed room marked for release, ","")&amp;IF(AND($BM150="Release for Sale",$BK150="Yes"),"Critical defect marked for release, ","")&amp;IF($B150&gt;TODAY(),"Future inspection date, ","")&amp;IF(AND($A150&lt;&gt;"",COUNTIF($A$2:$A$201,$A150)=1,OR($L150&lt;&gt;"Completed",AND($J150&lt;&gt;"",$BF150&gt;0,$BM150&lt;&gt;"")),$B150&lt;=TODAY()),"OK","")),"")</f>
        <v/>
      </c>
    </row>
    <row r="151" ht="32" customHeight="1">
      <c r="A151" s="16" t="n"/>
      <c r="B151" s="41" t="n"/>
      <c r="C151" s="18" t="n"/>
      <c r="D151" s="16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  <c r="Z151" s="16" t="n"/>
      <c r="AA151" s="16" t="n"/>
      <c r="AB151" s="16" t="n"/>
      <c r="AC151" s="16" t="n"/>
      <c r="AD151" s="16" t="n"/>
      <c r="AE151" s="16" t="n"/>
      <c r="AF151" s="16" t="n"/>
      <c r="AG151" s="16" t="n"/>
      <c r="AH151" s="16" t="n"/>
      <c r="AI151" s="16" t="n"/>
      <c r="AJ151" s="16" t="n"/>
      <c r="AK151" s="16" t="n"/>
      <c r="AL151" s="16" t="n"/>
      <c r="AM151" s="16" t="n"/>
      <c r="AN151" s="16" t="n"/>
      <c r="AO151" s="16" t="n"/>
      <c r="AP151" s="16" t="n"/>
      <c r="AQ151" s="16" t="n"/>
      <c r="AR151" s="16" t="n"/>
      <c r="AS151" s="16" t="n"/>
      <c r="AT151" s="16" t="n"/>
      <c r="AU151" s="16" t="n"/>
      <c r="AV151" s="16" t="n"/>
      <c r="AW151" s="16" t="n"/>
      <c r="AX151" s="16" t="n"/>
      <c r="AY151" s="16" t="n"/>
      <c r="AZ151" s="16" t="n"/>
      <c r="BA151" s="16" t="n"/>
      <c r="BB151" s="16" t="n"/>
      <c r="BC151" s="16" t="n"/>
      <c r="BD151" s="16" t="n"/>
      <c r="BE151" s="16" t="n"/>
      <c r="BF151" s="19">
        <f>IFERROR(IF($A151="","",COUNTIF($N151:$AU151,"Pass")+COUNTIF($N151:$AU151,"Fail")+COUNTIF($AW151:$BE151,"Pass")+COUNTIF($AW151:$BE151,"Fail")+COUNTIF($AV151,"No")+COUNTIF($AV151,"Yes")),"")</f>
        <v/>
      </c>
      <c r="BG151" s="19">
        <f>IFERROR(IF($A151="","",COUNTIF($N151:$AU151,"Pass")+COUNTIF($AW151:$BE151,"Pass")+COUNTIF($AV151,"No")),"")</f>
        <v/>
      </c>
      <c r="BH151" s="19">
        <f>IFERROR(IF($A151="","",COUNTIF($N151:$AU151,"Fail")+COUNTIF($AW151:$BE151,"Fail")+COUNTIF($AV151,"Yes")),"")</f>
        <v/>
      </c>
      <c r="BI151" s="19">
        <f>IFERROR(IF($A151="","",COUNTIF($N151:$BE151,"Not Checked")),"")</f>
        <v/>
      </c>
      <c r="BJ151" s="42">
        <f>IFERROR(IF($A151="","",$BG151/$BF151),"")</f>
        <v/>
      </c>
      <c r="BK151" s="16" t="n"/>
      <c r="BL151" s="19">
        <f>IFERROR(IF($A151="","",IF($L151&lt;&gt;"Completed","",IF($BK151="Yes","Fail",IF($BJ151&lt;'Setup'!$B$12,"Fail",IF($BJ151&lt;'Setup'!$B$11,"Conditional Pass","Pass"))))),"")</f>
        <v/>
      </c>
      <c r="BM151" s="16" t="n"/>
      <c r="BN151" s="21" t="n"/>
      <c r="BO151" s="21" t="n"/>
      <c r="BP151" s="19">
        <f>IFERROR(IF($A151="","",COUNTIF('Action Items'!$B$2:$B$201,$A151)),"")</f>
        <v/>
      </c>
      <c r="BQ151" s="21" t="n"/>
      <c r="BR151" s="19">
        <f>IFERROR(IF($A151="","",IF(OR($BK151="Yes",$BL151="Fail",$BI151&gt;'Setup'!$B$13),"Yes","No")),"")</f>
        <v/>
      </c>
      <c r="BS151" s="16" t="n"/>
      <c r="BT151" s="16" t="n"/>
      <c r="BU151" s="41" t="n"/>
      <c r="BV151" s="22">
        <f>IFERROR(IF(COUNTA($A151:$BT151)=0,"",IF($A151="","Missing inspection ID, ","")&amp;IF(COUNTIF($A$2:$A$201,$A151)&gt;1,"Duplicate inspection ID, ","")&amp;IF(AND($L151="Completed",$J151=""),"Completed inspection has no inspector, ","")&amp;IF(AND($L151="Completed",$BF151=0),"No applicable checklist items, ","")&amp;IF(AND($L151="Completed",$BM151=""),"Release decision missing, ","")&amp;IF(AND($BM151="Release for Sale",$BL151="Fail"),"Failed room marked for release, ","")&amp;IF(AND($BM151="Release for Sale",$BK151="Yes"),"Critical defect marked for release, ","")&amp;IF($B151&gt;TODAY(),"Future inspection date, ","")&amp;IF(AND($A151&lt;&gt;"",COUNTIF($A$2:$A$201,$A151)=1,OR($L151&lt;&gt;"Completed",AND($J151&lt;&gt;"",$BF151&gt;0,$BM151&lt;&gt;"")),$B151&lt;=TODAY()),"OK","")),"")</f>
        <v/>
      </c>
    </row>
    <row r="152" ht="32" customHeight="1">
      <c r="A152" s="16" t="n"/>
      <c r="B152" s="41" t="n"/>
      <c r="C152" s="18" t="n"/>
      <c r="D152" s="16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6" t="n"/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6" t="n"/>
      <c r="W152" s="16" t="n"/>
      <c r="X152" s="16" t="n"/>
      <c r="Y152" s="16" t="n"/>
      <c r="Z152" s="16" t="n"/>
      <c r="AA152" s="16" t="n"/>
      <c r="AB152" s="16" t="n"/>
      <c r="AC152" s="16" t="n"/>
      <c r="AD152" s="16" t="n"/>
      <c r="AE152" s="16" t="n"/>
      <c r="AF152" s="16" t="n"/>
      <c r="AG152" s="16" t="n"/>
      <c r="AH152" s="16" t="n"/>
      <c r="AI152" s="16" t="n"/>
      <c r="AJ152" s="16" t="n"/>
      <c r="AK152" s="16" t="n"/>
      <c r="AL152" s="16" t="n"/>
      <c r="AM152" s="16" t="n"/>
      <c r="AN152" s="16" t="n"/>
      <c r="AO152" s="16" t="n"/>
      <c r="AP152" s="16" t="n"/>
      <c r="AQ152" s="16" t="n"/>
      <c r="AR152" s="16" t="n"/>
      <c r="AS152" s="16" t="n"/>
      <c r="AT152" s="16" t="n"/>
      <c r="AU152" s="16" t="n"/>
      <c r="AV152" s="16" t="n"/>
      <c r="AW152" s="16" t="n"/>
      <c r="AX152" s="16" t="n"/>
      <c r="AY152" s="16" t="n"/>
      <c r="AZ152" s="16" t="n"/>
      <c r="BA152" s="16" t="n"/>
      <c r="BB152" s="16" t="n"/>
      <c r="BC152" s="16" t="n"/>
      <c r="BD152" s="16" t="n"/>
      <c r="BE152" s="16" t="n"/>
      <c r="BF152" s="19">
        <f>IFERROR(IF($A152="","",COUNTIF($N152:$AU152,"Pass")+COUNTIF($N152:$AU152,"Fail")+COUNTIF($AW152:$BE152,"Pass")+COUNTIF($AW152:$BE152,"Fail")+COUNTIF($AV152,"No")+COUNTIF($AV152,"Yes")),"")</f>
        <v/>
      </c>
      <c r="BG152" s="19">
        <f>IFERROR(IF($A152="","",COUNTIF($N152:$AU152,"Pass")+COUNTIF($AW152:$BE152,"Pass")+COUNTIF($AV152,"No")),"")</f>
        <v/>
      </c>
      <c r="BH152" s="19">
        <f>IFERROR(IF($A152="","",COUNTIF($N152:$AU152,"Fail")+COUNTIF($AW152:$BE152,"Fail")+COUNTIF($AV152,"Yes")),"")</f>
        <v/>
      </c>
      <c r="BI152" s="19">
        <f>IFERROR(IF($A152="","",COUNTIF($N152:$BE152,"Not Checked")),"")</f>
        <v/>
      </c>
      <c r="BJ152" s="42">
        <f>IFERROR(IF($A152="","",$BG152/$BF152),"")</f>
        <v/>
      </c>
      <c r="BK152" s="16" t="n"/>
      <c r="BL152" s="19">
        <f>IFERROR(IF($A152="","",IF($L152&lt;&gt;"Completed","",IF($BK152="Yes","Fail",IF($BJ152&lt;'Setup'!$B$12,"Fail",IF($BJ152&lt;'Setup'!$B$11,"Conditional Pass","Pass"))))),"")</f>
        <v/>
      </c>
      <c r="BM152" s="16" t="n"/>
      <c r="BN152" s="21" t="n"/>
      <c r="BO152" s="21" t="n"/>
      <c r="BP152" s="19">
        <f>IFERROR(IF($A152="","",COUNTIF('Action Items'!$B$2:$B$201,$A152)),"")</f>
        <v/>
      </c>
      <c r="BQ152" s="21" t="n"/>
      <c r="BR152" s="19">
        <f>IFERROR(IF($A152="","",IF(OR($BK152="Yes",$BL152="Fail",$BI152&gt;'Setup'!$B$13),"Yes","No")),"")</f>
        <v/>
      </c>
      <c r="BS152" s="16" t="n"/>
      <c r="BT152" s="16" t="n"/>
      <c r="BU152" s="41" t="n"/>
      <c r="BV152" s="22">
        <f>IFERROR(IF(COUNTA($A152:$BT152)=0,"",IF($A152="","Missing inspection ID, ","")&amp;IF(COUNTIF($A$2:$A$201,$A152)&gt;1,"Duplicate inspection ID, ","")&amp;IF(AND($L152="Completed",$J152=""),"Completed inspection has no inspector, ","")&amp;IF(AND($L152="Completed",$BF152=0),"No applicable checklist items, ","")&amp;IF(AND($L152="Completed",$BM152=""),"Release decision missing, ","")&amp;IF(AND($BM152="Release for Sale",$BL152="Fail"),"Failed room marked for release, ","")&amp;IF(AND($BM152="Release for Sale",$BK152="Yes"),"Critical defect marked for release, ","")&amp;IF($B152&gt;TODAY(),"Future inspection date, ","")&amp;IF(AND($A152&lt;&gt;"",COUNTIF($A$2:$A$201,$A152)=1,OR($L152&lt;&gt;"Completed",AND($J152&lt;&gt;"",$BF152&gt;0,$BM152&lt;&gt;"")),$B152&lt;=TODAY()),"OK","")),"")</f>
        <v/>
      </c>
    </row>
    <row r="153" ht="32" customHeight="1">
      <c r="A153" s="16" t="n"/>
      <c r="B153" s="41" t="n"/>
      <c r="C153" s="18" t="n"/>
      <c r="D153" s="16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  <c r="Z153" s="16" t="n"/>
      <c r="AA153" s="16" t="n"/>
      <c r="AB153" s="16" t="n"/>
      <c r="AC153" s="16" t="n"/>
      <c r="AD153" s="16" t="n"/>
      <c r="AE153" s="16" t="n"/>
      <c r="AF153" s="16" t="n"/>
      <c r="AG153" s="16" t="n"/>
      <c r="AH153" s="16" t="n"/>
      <c r="AI153" s="16" t="n"/>
      <c r="AJ153" s="16" t="n"/>
      <c r="AK153" s="16" t="n"/>
      <c r="AL153" s="16" t="n"/>
      <c r="AM153" s="16" t="n"/>
      <c r="AN153" s="16" t="n"/>
      <c r="AO153" s="16" t="n"/>
      <c r="AP153" s="16" t="n"/>
      <c r="AQ153" s="16" t="n"/>
      <c r="AR153" s="16" t="n"/>
      <c r="AS153" s="16" t="n"/>
      <c r="AT153" s="16" t="n"/>
      <c r="AU153" s="16" t="n"/>
      <c r="AV153" s="16" t="n"/>
      <c r="AW153" s="16" t="n"/>
      <c r="AX153" s="16" t="n"/>
      <c r="AY153" s="16" t="n"/>
      <c r="AZ153" s="16" t="n"/>
      <c r="BA153" s="16" t="n"/>
      <c r="BB153" s="16" t="n"/>
      <c r="BC153" s="16" t="n"/>
      <c r="BD153" s="16" t="n"/>
      <c r="BE153" s="16" t="n"/>
      <c r="BF153" s="19">
        <f>IFERROR(IF($A153="","",COUNTIF($N153:$AU153,"Pass")+COUNTIF($N153:$AU153,"Fail")+COUNTIF($AW153:$BE153,"Pass")+COUNTIF($AW153:$BE153,"Fail")+COUNTIF($AV153,"No")+COUNTIF($AV153,"Yes")),"")</f>
        <v/>
      </c>
      <c r="BG153" s="19">
        <f>IFERROR(IF($A153="","",COUNTIF($N153:$AU153,"Pass")+COUNTIF($AW153:$BE153,"Pass")+COUNTIF($AV153,"No")),"")</f>
        <v/>
      </c>
      <c r="BH153" s="19">
        <f>IFERROR(IF($A153="","",COUNTIF($N153:$AU153,"Fail")+COUNTIF($AW153:$BE153,"Fail")+COUNTIF($AV153,"Yes")),"")</f>
        <v/>
      </c>
      <c r="BI153" s="19">
        <f>IFERROR(IF($A153="","",COUNTIF($N153:$BE153,"Not Checked")),"")</f>
        <v/>
      </c>
      <c r="BJ153" s="42">
        <f>IFERROR(IF($A153="","",$BG153/$BF153),"")</f>
        <v/>
      </c>
      <c r="BK153" s="16" t="n"/>
      <c r="BL153" s="19">
        <f>IFERROR(IF($A153="","",IF($L153&lt;&gt;"Completed","",IF($BK153="Yes","Fail",IF($BJ153&lt;'Setup'!$B$12,"Fail",IF($BJ153&lt;'Setup'!$B$11,"Conditional Pass","Pass"))))),"")</f>
        <v/>
      </c>
      <c r="BM153" s="16" t="n"/>
      <c r="BN153" s="21" t="n"/>
      <c r="BO153" s="21" t="n"/>
      <c r="BP153" s="19">
        <f>IFERROR(IF($A153="","",COUNTIF('Action Items'!$B$2:$B$201,$A153)),"")</f>
        <v/>
      </c>
      <c r="BQ153" s="21" t="n"/>
      <c r="BR153" s="19">
        <f>IFERROR(IF($A153="","",IF(OR($BK153="Yes",$BL153="Fail",$BI153&gt;'Setup'!$B$13),"Yes","No")),"")</f>
        <v/>
      </c>
      <c r="BS153" s="16" t="n"/>
      <c r="BT153" s="16" t="n"/>
      <c r="BU153" s="41" t="n"/>
      <c r="BV153" s="22">
        <f>IFERROR(IF(COUNTA($A153:$BT153)=0,"",IF($A153="","Missing inspection ID, ","")&amp;IF(COUNTIF($A$2:$A$201,$A153)&gt;1,"Duplicate inspection ID, ","")&amp;IF(AND($L153="Completed",$J153=""),"Completed inspection has no inspector, ","")&amp;IF(AND($L153="Completed",$BF153=0),"No applicable checklist items, ","")&amp;IF(AND($L153="Completed",$BM153=""),"Release decision missing, ","")&amp;IF(AND($BM153="Release for Sale",$BL153="Fail"),"Failed room marked for release, ","")&amp;IF(AND($BM153="Release for Sale",$BK153="Yes"),"Critical defect marked for release, ","")&amp;IF($B153&gt;TODAY(),"Future inspection date, ","")&amp;IF(AND($A153&lt;&gt;"",COUNTIF($A$2:$A$201,$A153)=1,OR($L153&lt;&gt;"Completed",AND($J153&lt;&gt;"",$BF153&gt;0,$BM153&lt;&gt;"")),$B153&lt;=TODAY()),"OK","")),"")</f>
        <v/>
      </c>
    </row>
    <row r="154" ht="32" customHeight="1">
      <c r="A154" s="16" t="n"/>
      <c r="B154" s="41" t="n"/>
      <c r="C154" s="18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  <c r="Z154" s="16" t="n"/>
      <c r="AA154" s="16" t="n"/>
      <c r="AB154" s="16" t="n"/>
      <c r="AC154" s="16" t="n"/>
      <c r="AD154" s="16" t="n"/>
      <c r="AE154" s="16" t="n"/>
      <c r="AF154" s="16" t="n"/>
      <c r="AG154" s="16" t="n"/>
      <c r="AH154" s="16" t="n"/>
      <c r="AI154" s="16" t="n"/>
      <c r="AJ154" s="16" t="n"/>
      <c r="AK154" s="16" t="n"/>
      <c r="AL154" s="16" t="n"/>
      <c r="AM154" s="16" t="n"/>
      <c r="AN154" s="16" t="n"/>
      <c r="AO154" s="16" t="n"/>
      <c r="AP154" s="16" t="n"/>
      <c r="AQ154" s="16" t="n"/>
      <c r="AR154" s="16" t="n"/>
      <c r="AS154" s="16" t="n"/>
      <c r="AT154" s="16" t="n"/>
      <c r="AU154" s="16" t="n"/>
      <c r="AV154" s="16" t="n"/>
      <c r="AW154" s="16" t="n"/>
      <c r="AX154" s="16" t="n"/>
      <c r="AY154" s="16" t="n"/>
      <c r="AZ154" s="16" t="n"/>
      <c r="BA154" s="16" t="n"/>
      <c r="BB154" s="16" t="n"/>
      <c r="BC154" s="16" t="n"/>
      <c r="BD154" s="16" t="n"/>
      <c r="BE154" s="16" t="n"/>
      <c r="BF154" s="19">
        <f>IFERROR(IF($A154="","",COUNTIF($N154:$AU154,"Pass")+COUNTIF($N154:$AU154,"Fail")+COUNTIF($AW154:$BE154,"Pass")+COUNTIF($AW154:$BE154,"Fail")+COUNTIF($AV154,"No")+COUNTIF($AV154,"Yes")),"")</f>
        <v/>
      </c>
      <c r="BG154" s="19">
        <f>IFERROR(IF($A154="","",COUNTIF($N154:$AU154,"Pass")+COUNTIF($AW154:$BE154,"Pass")+COUNTIF($AV154,"No")),"")</f>
        <v/>
      </c>
      <c r="BH154" s="19">
        <f>IFERROR(IF($A154="","",COUNTIF($N154:$AU154,"Fail")+COUNTIF($AW154:$BE154,"Fail")+COUNTIF($AV154,"Yes")),"")</f>
        <v/>
      </c>
      <c r="BI154" s="19">
        <f>IFERROR(IF($A154="","",COUNTIF($N154:$BE154,"Not Checked")),"")</f>
        <v/>
      </c>
      <c r="BJ154" s="42">
        <f>IFERROR(IF($A154="","",$BG154/$BF154),"")</f>
        <v/>
      </c>
      <c r="BK154" s="16" t="n"/>
      <c r="BL154" s="19">
        <f>IFERROR(IF($A154="","",IF($L154&lt;&gt;"Completed","",IF($BK154="Yes","Fail",IF($BJ154&lt;'Setup'!$B$12,"Fail",IF($BJ154&lt;'Setup'!$B$11,"Conditional Pass","Pass"))))),"")</f>
        <v/>
      </c>
      <c r="BM154" s="16" t="n"/>
      <c r="BN154" s="21" t="n"/>
      <c r="BO154" s="21" t="n"/>
      <c r="BP154" s="19">
        <f>IFERROR(IF($A154="","",COUNTIF('Action Items'!$B$2:$B$201,$A154)),"")</f>
        <v/>
      </c>
      <c r="BQ154" s="21" t="n"/>
      <c r="BR154" s="19">
        <f>IFERROR(IF($A154="","",IF(OR($BK154="Yes",$BL154="Fail",$BI154&gt;'Setup'!$B$13),"Yes","No")),"")</f>
        <v/>
      </c>
      <c r="BS154" s="16" t="n"/>
      <c r="BT154" s="16" t="n"/>
      <c r="BU154" s="41" t="n"/>
      <c r="BV154" s="22">
        <f>IFERROR(IF(COUNTA($A154:$BT154)=0,"",IF($A154="","Missing inspection ID, ","")&amp;IF(COUNTIF($A$2:$A$201,$A154)&gt;1,"Duplicate inspection ID, ","")&amp;IF(AND($L154="Completed",$J154=""),"Completed inspection has no inspector, ","")&amp;IF(AND($L154="Completed",$BF154=0),"No applicable checklist items, ","")&amp;IF(AND($L154="Completed",$BM154=""),"Release decision missing, ","")&amp;IF(AND($BM154="Release for Sale",$BL154="Fail"),"Failed room marked for release, ","")&amp;IF(AND($BM154="Release for Sale",$BK154="Yes"),"Critical defect marked for release, ","")&amp;IF($B154&gt;TODAY(),"Future inspection date, ","")&amp;IF(AND($A154&lt;&gt;"",COUNTIF($A$2:$A$201,$A154)=1,OR($L154&lt;&gt;"Completed",AND($J154&lt;&gt;"",$BF154&gt;0,$BM154&lt;&gt;"")),$B154&lt;=TODAY()),"OK","")),"")</f>
        <v/>
      </c>
    </row>
    <row r="155" ht="32" customHeight="1">
      <c r="A155" s="16" t="n"/>
      <c r="B155" s="41" t="n"/>
      <c r="C155" s="18" t="n"/>
      <c r="D155" s="16" t="n"/>
      <c r="E155" s="16" t="n"/>
      <c r="F155" s="16" t="n"/>
      <c r="G155" s="16" t="n"/>
      <c r="H155" s="16" t="n"/>
      <c r="I155" s="16" t="n"/>
      <c r="J155" s="16" t="n"/>
      <c r="K155" s="16" t="n"/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  <c r="Z155" s="16" t="n"/>
      <c r="AA155" s="16" t="n"/>
      <c r="AB155" s="16" t="n"/>
      <c r="AC155" s="16" t="n"/>
      <c r="AD155" s="16" t="n"/>
      <c r="AE155" s="16" t="n"/>
      <c r="AF155" s="16" t="n"/>
      <c r="AG155" s="16" t="n"/>
      <c r="AH155" s="16" t="n"/>
      <c r="AI155" s="16" t="n"/>
      <c r="AJ155" s="16" t="n"/>
      <c r="AK155" s="16" t="n"/>
      <c r="AL155" s="16" t="n"/>
      <c r="AM155" s="16" t="n"/>
      <c r="AN155" s="16" t="n"/>
      <c r="AO155" s="16" t="n"/>
      <c r="AP155" s="16" t="n"/>
      <c r="AQ155" s="16" t="n"/>
      <c r="AR155" s="16" t="n"/>
      <c r="AS155" s="16" t="n"/>
      <c r="AT155" s="16" t="n"/>
      <c r="AU155" s="16" t="n"/>
      <c r="AV155" s="16" t="n"/>
      <c r="AW155" s="16" t="n"/>
      <c r="AX155" s="16" t="n"/>
      <c r="AY155" s="16" t="n"/>
      <c r="AZ155" s="16" t="n"/>
      <c r="BA155" s="16" t="n"/>
      <c r="BB155" s="16" t="n"/>
      <c r="BC155" s="16" t="n"/>
      <c r="BD155" s="16" t="n"/>
      <c r="BE155" s="16" t="n"/>
      <c r="BF155" s="19">
        <f>IFERROR(IF($A155="","",COUNTIF($N155:$AU155,"Pass")+COUNTIF($N155:$AU155,"Fail")+COUNTIF($AW155:$BE155,"Pass")+COUNTIF($AW155:$BE155,"Fail")+COUNTIF($AV155,"No")+COUNTIF($AV155,"Yes")),"")</f>
        <v/>
      </c>
      <c r="BG155" s="19">
        <f>IFERROR(IF($A155="","",COUNTIF($N155:$AU155,"Pass")+COUNTIF($AW155:$BE155,"Pass")+COUNTIF($AV155,"No")),"")</f>
        <v/>
      </c>
      <c r="BH155" s="19">
        <f>IFERROR(IF($A155="","",COUNTIF($N155:$AU155,"Fail")+COUNTIF($AW155:$BE155,"Fail")+COUNTIF($AV155,"Yes")),"")</f>
        <v/>
      </c>
      <c r="BI155" s="19">
        <f>IFERROR(IF($A155="","",COUNTIF($N155:$BE155,"Not Checked")),"")</f>
        <v/>
      </c>
      <c r="BJ155" s="42">
        <f>IFERROR(IF($A155="","",$BG155/$BF155),"")</f>
        <v/>
      </c>
      <c r="BK155" s="16" t="n"/>
      <c r="BL155" s="19">
        <f>IFERROR(IF($A155="","",IF($L155&lt;&gt;"Completed","",IF($BK155="Yes","Fail",IF($BJ155&lt;'Setup'!$B$12,"Fail",IF($BJ155&lt;'Setup'!$B$11,"Conditional Pass","Pass"))))),"")</f>
        <v/>
      </c>
      <c r="BM155" s="16" t="n"/>
      <c r="BN155" s="21" t="n"/>
      <c r="BO155" s="21" t="n"/>
      <c r="BP155" s="19">
        <f>IFERROR(IF($A155="","",COUNTIF('Action Items'!$B$2:$B$201,$A155)),"")</f>
        <v/>
      </c>
      <c r="BQ155" s="21" t="n"/>
      <c r="BR155" s="19">
        <f>IFERROR(IF($A155="","",IF(OR($BK155="Yes",$BL155="Fail",$BI155&gt;'Setup'!$B$13),"Yes","No")),"")</f>
        <v/>
      </c>
      <c r="BS155" s="16" t="n"/>
      <c r="BT155" s="16" t="n"/>
      <c r="BU155" s="41" t="n"/>
      <c r="BV155" s="22">
        <f>IFERROR(IF(COUNTA($A155:$BT155)=0,"",IF($A155="","Missing inspection ID, ","")&amp;IF(COUNTIF($A$2:$A$201,$A155)&gt;1,"Duplicate inspection ID, ","")&amp;IF(AND($L155="Completed",$J155=""),"Completed inspection has no inspector, ","")&amp;IF(AND($L155="Completed",$BF155=0),"No applicable checklist items, ","")&amp;IF(AND($L155="Completed",$BM155=""),"Release decision missing, ","")&amp;IF(AND($BM155="Release for Sale",$BL155="Fail"),"Failed room marked for release, ","")&amp;IF(AND($BM155="Release for Sale",$BK155="Yes"),"Critical defect marked for release, ","")&amp;IF($B155&gt;TODAY(),"Future inspection date, ","")&amp;IF(AND($A155&lt;&gt;"",COUNTIF($A$2:$A$201,$A155)=1,OR($L155&lt;&gt;"Completed",AND($J155&lt;&gt;"",$BF155&gt;0,$BM155&lt;&gt;"")),$B155&lt;=TODAY()),"OK","")),"")</f>
        <v/>
      </c>
    </row>
    <row r="156" ht="32" customHeight="1">
      <c r="A156" s="16" t="n"/>
      <c r="B156" s="41" t="n"/>
      <c r="C156" s="18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  <c r="Z156" s="16" t="n"/>
      <c r="AA156" s="16" t="n"/>
      <c r="AB156" s="16" t="n"/>
      <c r="AC156" s="16" t="n"/>
      <c r="AD156" s="16" t="n"/>
      <c r="AE156" s="16" t="n"/>
      <c r="AF156" s="16" t="n"/>
      <c r="AG156" s="16" t="n"/>
      <c r="AH156" s="16" t="n"/>
      <c r="AI156" s="16" t="n"/>
      <c r="AJ156" s="16" t="n"/>
      <c r="AK156" s="16" t="n"/>
      <c r="AL156" s="16" t="n"/>
      <c r="AM156" s="16" t="n"/>
      <c r="AN156" s="16" t="n"/>
      <c r="AO156" s="16" t="n"/>
      <c r="AP156" s="16" t="n"/>
      <c r="AQ156" s="16" t="n"/>
      <c r="AR156" s="16" t="n"/>
      <c r="AS156" s="16" t="n"/>
      <c r="AT156" s="16" t="n"/>
      <c r="AU156" s="16" t="n"/>
      <c r="AV156" s="16" t="n"/>
      <c r="AW156" s="16" t="n"/>
      <c r="AX156" s="16" t="n"/>
      <c r="AY156" s="16" t="n"/>
      <c r="AZ156" s="16" t="n"/>
      <c r="BA156" s="16" t="n"/>
      <c r="BB156" s="16" t="n"/>
      <c r="BC156" s="16" t="n"/>
      <c r="BD156" s="16" t="n"/>
      <c r="BE156" s="16" t="n"/>
      <c r="BF156" s="19">
        <f>IFERROR(IF($A156="","",COUNTIF($N156:$AU156,"Pass")+COUNTIF($N156:$AU156,"Fail")+COUNTIF($AW156:$BE156,"Pass")+COUNTIF($AW156:$BE156,"Fail")+COUNTIF($AV156,"No")+COUNTIF($AV156,"Yes")),"")</f>
        <v/>
      </c>
      <c r="BG156" s="19">
        <f>IFERROR(IF($A156="","",COUNTIF($N156:$AU156,"Pass")+COUNTIF($AW156:$BE156,"Pass")+COUNTIF($AV156,"No")),"")</f>
        <v/>
      </c>
      <c r="BH156" s="19">
        <f>IFERROR(IF($A156="","",COUNTIF($N156:$AU156,"Fail")+COUNTIF($AW156:$BE156,"Fail")+COUNTIF($AV156,"Yes")),"")</f>
        <v/>
      </c>
      <c r="BI156" s="19">
        <f>IFERROR(IF($A156="","",COUNTIF($N156:$BE156,"Not Checked")),"")</f>
        <v/>
      </c>
      <c r="BJ156" s="42">
        <f>IFERROR(IF($A156="","",$BG156/$BF156),"")</f>
        <v/>
      </c>
      <c r="BK156" s="16" t="n"/>
      <c r="BL156" s="19">
        <f>IFERROR(IF($A156="","",IF($L156&lt;&gt;"Completed","",IF($BK156="Yes","Fail",IF($BJ156&lt;'Setup'!$B$12,"Fail",IF($BJ156&lt;'Setup'!$B$11,"Conditional Pass","Pass"))))),"")</f>
        <v/>
      </c>
      <c r="BM156" s="16" t="n"/>
      <c r="BN156" s="21" t="n"/>
      <c r="BO156" s="21" t="n"/>
      <c r="BP156" s="19">
        <f>IFERROR(IF($A156="","",COUNTIF('Action Items'!$B$2:$B$201,$A156)),"")</f>
        <v/>
      </c>
      <c r="BQ156" s="21" t="n"/>
      <c r="BR156" s="19">
        <f>IFERROR(IF($A156="","",IF(OR($BK156="Yes",$BL156="Fail",$BI156&gt;'Setup'!$B$13),"Yes","No")),"")</f>
        <v/>
      </c>
      <c r="BS156" s="16" t="n"/>
      <c r="BT156" s="16" t="n"/>
      <c r="BU156" s="41" t="n"/>
      <c r="BV156" s="22">
        <f>IFERROR(IF(COUNTA($A156:$BT156)=0,"",IF($A156="","Missing inspection ID, ","")&amp;IF(COUNTIF($A$2:$A$201,$A156)&gt;1,"Duplicate inspection ID, ","")&amp;IF(AND($L156="Completed",$J156=""),"Completed inspection has no inspector, ","")&amp;IF(AND($L156="Completed",$BF156=0),"No applicable checklist items, ","")&amp;IF(AND($L156="Completed",$BM156=""),"Release decision missing, ","")&amp;IF(AND($BM156="Release for Sale",$BL156="Fail"),"Failed room marked for release, ","")&amp;IF(AND($BM156="Release for Sale",$BK156="Yes"),"Critical defect marked for release, ","")&amp;IF($B156&gt;TODAY(),"Future inspection date, ","")&amp;IF(AND($A156&lt;&gt;"",COUNTIF($A$2:$A$201,$A156)=1,OR($L156&lt;&gt;"Completed",AND($J156&lt;&gt;"",$BF156&gt;0,$BM156&lt;&gt;"")),$B156&lt;=TODAY()),"OK","")),"")</f>
        <v/>
      </c>
    </row>
    <row r="157" ht="32" customHeight="1">
      <c r="A157" s="16" t="n"/>
      <c r="B157" s="41" t="n"/>
      <c r="C157" s="18" t="n"/>
      <c r="D157" s="16" t="n"/>
      <c r="E157" s="16" t="n"/>
      <c r="F157" s="16" t="n"/>
      <c r="G157" s="16" t="n"/>
      <c r="H157" s="16" t="n"/>
      <c r="I157" s="16" t="n"/>
      <c r="J157" s="16" t="n"/>
      <c r="K157" s="16" t="n"/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  <c r="Z157" s="16" t="n"/>
      <c r="AA157" s="16" t="n"/>
      <c r="AB157" s="16" t="n"/>
      <c r="AC157" s="16" t="n"/>
      <c r="AD157" s="16" t="n"/>
      <c r="AE157" s="16" t="n"/>
      <c r="AF157" s="16" t="n"/>
      <c r="AG157" s="16" t="n"/>
      <c r="AH157" s="16" t="n"/>
      <c r="AI157" s="16" t="n"/>
      <c r="AJ157" s="16" t="n"/>
      <c r="AK157" s="16" t="n"/>
      <c r="AL157" s="16" t="n"/>
      <c r="AM157" s="16" t="n"/>
      <c r="AN157" s="16" t="n"/>
      <c r="AO157" s="16" t="n"/>
      <c r="AP157" s="16" t="n"/>
      <c r="AQ157" s="16" t="n"/>
      <c r="AR157" s="16" t="n"/>
      <c r="AS157" s="16" t="n"/>
      <c r="AT157" s="16" t="n"/>
      <c r="AU157" s="16" t="n"/>
      <c r="AV157" s="16" t="n"/>
      <c r="AW157" s="16" t="n"/>
      <c r="AX157" s="16" t="n"/>
      <c r="AY157" s="16" t="n"/>
      <c r="AZ157" s="16" t="n"/>
      <c r="BA157" s="16" t="n"/>
      <c r="BB157" s="16" t="n"/>
      <c r="BC157" s="16" t="n"/>
      <c r="BD157" s="16" t="n"/>
      <c r="BE157" s="16" t="n"/>
      <c r="BF157" s="19">
        <f>IFERROR(IF($A157="","",COUNTIF($N157:$AU157,"Pass")+COUNTIF($N157:$AU157,"Fail")+COUNTIF($AW157:$BE157,"Pass")+COUNTIF($AW157:$BE157,"Fail")+COUNTIF($AV157,"No")+COUNTIF($AV157,"Yes")),"")</f>
        <v/>
      </c>
      <c r="BG157" s="19">
        <f>IFERROR(IF($A157="","",COUNTIF($N157:$AU157,"Pass")+COUNTIF($AW157:$BE157,"Pass")+COUNTIF($AV157,"No")),"")</f>
        <v/>
      </c>
      <c r="BH157" s="19">
        <f>IFERROR(IF($A157="","",COUNTIF($N157:$AU157,"Fail")+COUNTIF($AW157:$BE157,"Fail")+COUNTIF($AV157,"Yes")),"")</f>
        <v/>
      </c>
      <c r="BI157" s="19">
        <f>IFERROR(IF($A157="","",COUNTIF($N157:$BE157,"Not Checked")),"")</f>
        <v/>
      </c>
      <c r="BJ157" s="42">
        <f>IFERROR(IF($A157="","",$BG157/$BF157),"")</f>
        <v/>
      </c>
      <c r="BK157" s="16" t="n"/>
      <c r="BL157" s="19">
        <f>IFERROR(IF($A157="","",IF($L157&lt;&gt;"Completed","",IF($BK157="Yes","Fail",IF($BJ157&lt;'Setup'!$B$12,"Fail",IF($BJ157&lt;'Setup'!$B$11,"Conditional Pass","Pass"))))),"")</f>
        <v/>
      </c>
      <c r="BM157" s="16" t="n"/>
      <c r="BN157" s="21" t="n"/>
      <c r="BO157" s="21" t="n"/>
      <c r="BP157" s="19">
        <f>IFERROR(IF($A157="","",COUNTIF('Action Items'!$B$2:$B$201,$A157)),"")</f>
        <v/>
      </c>
      <c r="BQ157" s="21" t="n"/>
      <c r="BR157" s="19">
        <f>IFERROR(IF($A157="","",IF(OR($BK157="Yes",$BL157="Fail",$BI157&gt;'Setup'!$B$13),"Yes","No")),"")</f>
        <v/>
      </c>
      <c r="BS157" s="16" t="n"/>
      <c r="BT157" s="16" t="n"/>
      <c r="BU157" s="41" t="n"/>
      <c r="BV157" s="22">
        <f>IFERROR(IF(COUNTA($A157:$BT157)=0,"",IF($A157="","Missing inspection ID, ","")&amp;IF(COUNTIF($A$2:$A$201,$A157)&gt;1,"Duplicate inspection ID, ","")&amp;IF(AND($L157="Completed",$J157=""),"Completed inspection has no inspector, ","")&amp;IF(AND($L157="Completed",$BF157=0),"No applicable checklist items, ","")&amp;IF(AND($L157="Completed",$BM157=""),"Release decision missing, ","")&amp;IF(AND($BM157="Release for Sale",$BL157="Fail"),"Failed room marked for release, ","")&amp;IF(AND($BM157="Release for Sale",$BK157="Yes"),"Critical defect marked for release, ","")&amp;IF($B157&gt;TODAY(),"Future inspection date, ","")&amp;IF(AND($A157&lt;&gt;"",COUNTIF($A$2:$A$201,$A157)=1,OR($L157&lt;&gt;"Completed",AND($J157&lt;&gt;"",$BF157&gt;0,$BM157&lt;&gt;"")),$B157&lt;=TODAY()),"OK","")),"")</f>
        <v/>
      </c>
    </row>
    <row r="158" ht="32" customHeight="1">
      <c r="A158" s="16" t="n"/>
      <c r="B158" s="41" t="n"/>
      <c r="C158" s="18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16" t="n"/>
      <c r="M158" s="16" t="n"/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6" t="n"/>
      <c r="W158" s="16" t="n"/>
      <c r="X158" s="16" t="n"/>
      <c r="Y158" s="16" t="n"/>
      <c r="Z158" s="16" t="n"/>
      <c r="AA158" s="16" t="n"/>
      <c r="AB158" s="16" t="n"/>
      <c r="AC158" s="16" t="n"/>
      <c r="AD158" s="16" t="n"/>
      <c r="AE158" s="16" t="n"/>
      <c r="AF158" s="16" t="n"/>
      <c r="AG158" s="16" t="n"/>
      <c r="AH158" s="16" t="n"/>
      <c r="AI158" s="16" t="n"/>
      <c r="AJ158" s="16" t="n"/>
      <c r="AK158" s="16" t="n"/>
      <c r="AL158" s="16" t="n"/>
      <c r="AM158" s="16" t="n"/>
      <c r="AN158" s="16" t="n"/>
      <c r="AO158" s="16" t="n"/>
      <c r="AP158" s="16" t="n"/>
      <c r="AQ158" s="16" t="n"/>
      <c r="AR158" s="16" t="n"/>
      <c r="AS158" s="16" t="n"/>
      <c r="AT158" s="16" t="n"/>
      <c r="AU158" s="16" t="n"/>
      <c r="AV158" s="16" t="n"/>
      <c r="AW158" s="16" t="n"/>
      <c r="AX158" s="16" t="n"/>
      <c r="AY158" s="16" t="n"/>
      <c r="AZ158" s="16" t="n"/>
      <c r="BA158" s="16" t="n"/>
      <c r="BB158" s="16" t="n"/>
      <c r="BC158" s="16" t="n"/>
      <c r="BD158" s="16" t="n"/>
      <c r="BE158" s="16" t="n"/>
      <c r="BF158" s="19">
        <f>IFERROR(IF($A158="","",COUNTIF($N158:$AU158,"Pass")+COUNTIF($N158:$AU158,"Fail")+COUNTIF($AW158:$BE158,"Pass")+COUNTIF($AW158:$BE158,"Fail")+COUNTIF($AV158,"No")+COUNTIF($AV158,"Yes")),"")</f>
        <v/>
      </c>
      <c r="BG158" s="19">
        <f>IFERROR(IF($A158="","",COUNTIF($N158:$AU158,"Pass")+COUNTIF($AW158:$BE158,"Pass")+COUNTIF($AV158,"No")),"")</f>
        <v/>
      </c>
      <c r="BH158" s="19">
        <f>IFERROR(IF($A158="","",COUNTIF($N158:$AU158,"Fail")+COUNTIF($AW158:$BE158,"Fail")+COUNTIF($AV158,"Yes")),"")</f>
        <v/>
      </c>
      <c r="BI158" s="19">
        <f>IFERROR(IF($A158="","",COUNTIF($N158:$BE158,"Not Checked")),"")</f>
        <v/>
      </c>
      <c r="BJ158" s="42">
        <f>IFERROR(IF($A158="","",$BG158/$BF158),"")</f>
        <v/>
      </c>
      <c r="BK158" s="16" t="n"/>
      <c r="BL158" s="19">
        <f>IFERROR(IF($A158="","",IF($L158&lt;&gt;"Completed","",IF($BK158="Yes","Fail",IF($BJ158&lt;'Setup'!$B$12,"Fail",IF($BJ158&lt;'Setup'!$B$11,"Conditional Pass","Pass"))))),"")</f>
        <v/>
      </c>
      <c r="BM158" s="16" t="n"/>
      <c r="BN158" s="21" t="n"/>
      <c r="BO158" s="21" t="n"/>
      <c r="BP158" s="19">
        <f>IFERROR(IF($A158="","",COUNTIF('Action Items'!$B$2:$B$201,$A158)),"")</f>
        <v/>
      </c>
      <c r="BQ158" s="21" t="n"/>
      <c r="BR158" s="19">
        <f>IFERROR(IF($A158="","",IF(OR($BK158="Yes",$BL158="Fail",$BI158&gt;'Setup'!$B$13),"Yes","No")),"")</f>
        <v/>
      </c>
      <c r="BS158" s="16" t="n"/>
      <c r="BT158" s="16" t="n"/>
      <c r="BU158" s="41" t="n"/>
      <c r="BV158" s="22">
        <f>IFERROR(IF(COUNTA($A158:$BT158)=0,"",IF($A158="","Missing inspection ID, ","")&amp;IF(COUNTIF($A$2:$A$201,$A158)&gt;1,"Duplicate inspection ID, ","")&amp;IF(AND($L158="Completed",$J158=""),"Completed inspection has no inspector, ","")&amp;IF(AND($L158="Completed",$BF158=0),"No applicable checklist items, ","")&amp;IF(AND($L158="Completed",$BM158=""),"Release decision missing, ","")&amp;IF(AND($BM158="Release for Sale",$BL158="Fail"),"Failed room marked for release, ","")&amp;IF(AND($BM158="Release for Sale",$BK158="Yes"),"Critical defect marked for release, ","")&amp;IF($B158&gt;TODAY(),"Future inspection date, ","")&amp;IF(AND($A158&lt;&gt;"",COUNTIF($A$2:$A$201,$A158)=1,OR($L158&lt;&gt;"Completed",AND($J158&lt;&gt;"",$BF158&gt;0,$BM158&lt;&gt;"")),$B158&lt;=TODAY()),"OK","")),"")</f>
        <v/>
      </c>
    </row>
    <row r="159" ht="32" customHeight="1">
      <c r="A159" s="16" t="n"/>
      <c r="B159" s="41" t="n"/>
      <c r="C159" s="18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  <c r="Z159" s="16" t="n"/>
      <c r="AA159" s="16" t="n"/>
      <c r="AB159" s="16" t="n"/>
      <c r="AC159" s="16" t="n"/>
      <c r="AD159" s="16" t="n"/>
      <c r="AE159" s="16" t="n"/>
      <c r="AF159" s="16" t="n"/>
      <c r="AG159" s="16" t="n"/>
      <c r="AH159" s="16" t="n"/>
      <c r="AI159" s="16" t="n"/>
      <c r="AJ159" s="16" t="n"/>
      <c r="AK159" s="16" t="n"/>
      <c r="AL159" s="16" t="n"/>
      <c r="AM159" s="16" t="n"/>
      <c r="AN159" s="16" t="n"/>
      <c r="AO159" s="16" t="n"/>
      <c r="AP159" s="16" t="n"/>
      <c r="AQ159" s="16" t="n"/>
      <c r="AR159" s="16" t="n"/>
      <c r="AS159" s="16" t="n"/>
      <c r="AT159" s="16" t="n"/>
      <c r="AU159" s="16" t="n"/>
      <c r="AV159" s="16" t="n"/>
      <c r="AW159" s="16" t="n"/>
      <c r="AX159" s="16" t="n"/>
      <c r="AY159" s="16" t="n"/>
      <c r="AZ159" s="16" t="n"/>
      <c r="BA159" s="16" t="n"/>
      <c r="BB159" s="16" t="n"/>
      <c r="BC159" s="16" t="n"/>
      <c r="BD159" s="16" t="n"/>
      <c r="BE159" s="16" t="n"/>
      <c r="BF159" s="19">
        <f>IFERROR(IF($A159="","",COUNTIF($N159:$AU159,"Pass")+COUNTIF($N159:$AU159,"Fail")+COUNTIF($AW159:$BE159,"Pass")+COUNTIF($AW159:$BE159,"Fail")+COUNTIF($AV159,"No")+COUNTIF($AV159,"Yes")),"")</f>
        <v/>
      </c>
      <c r="BG159" s="19">
        <f>IFERROR(IF($A159="","",COUNTIF($N159:$AU159,"Pass")+COUNTIF($AW159:$BE159,"Pass")+COUNTIF($AV159,"No")),"")</f>
        <v/>
      </c>
      <c r="BH159" s="19">
        <f>IFERROR(IF($A159="","",COUNTIF($N159:$AU159,"Fail")+COUNTIF($AW159:$BE159,"Fail")+COUNTIF($AV159,"Yes")),"")</f>
        <v/>
      </c>
      <c r="BI159" s="19">
        <f>IFERROR(IF($A159="","",COUNTIF($N159:$BE159,"Not Checked")),"")</f>
        <v/>
      </c>
      <c r="BJ159" s="42">
        <f>IFERROR(IF($A159="","",$BG159/$BF159),"")</f>
        <v/>
      </c>
      <c r="BK159" s="16" t="n"/>
      <c r="BL159" s="19">
        <f>IFERROR(IF($A159="","",IF($L159&lt;&gt;"Completed","",IF($BK159="Yes","Fail",IF($BJ159&lt;'Setup'!$B$12,"Fail",IF($BJ159&lt;'Setup'!$B$11,"Conditional Pass","Pass"))))),"")</f>
        <v/>
      </c>
      <c r="BM159" s="16" t="n"/>
      <c r="BN159" s="21" t="n"/>
      <c r="BO159" s="21" t="n"/>
      <c r="BP159" s="19">
        <f>IFERROR(IF($A159="","",COUNTIF('Action Items'!$B$2:$B$201,$A159)),"")</f>
        <v/>
      </c>
      <c r="BQ159" s="21" t="n"/>
      <c r="BR159" s="19">
        <f>IFERROR(IF($A159="","",IF(OR($BK159="Yes",$BL159="Fail",$BI159&gt;'Setup'!$B$13),"Yes","No")),"")</f>
        <v/>
      </c>
      <c r="BS159" s="16" t="n"/>
      <c r="BT159" s="16" t="n"/>
      <c r="BU159" s="41" t="n"/>
      <c r="BV159" s="22">
        <f>IFERROR(IF(COUNTA($A159:$BT159)=0,"",IF($A159="","Missing inspection ID, ","")&amp;IF(COUNTIF($A$2:$A$201,$A159)&gt;1,"Duplicate inspection ID, ","")&amp;IF(AND($L159="Completed",$J159=""),"Completed inspection has no inspector, ","")&amp;IF(AND($L159="Completed",$BF159=0),"No applicable checklist items, ","")&amp;IF(AND($L159="Completed",$BM159=""),"Release decision missing, ","")&amp;IF(AND($BM159="Release for Sale",$BL159="Fail"),"Failed room marked for release, ","")&amp;IF(AND($BM159="Release for Sale",$BK159="Yes"),"Critical defect marked for release, ","")&amp;IF($B159&gt;TODAY(),"Future inspection date, ","")&amp;IF(AND($A159&lt;&gt;"",COUNTIF($A$2:$A$201,$A159)=1,OR($L159&lt;&gt;"Completed",AND($J159&lt;&gt;"",$BF159&gt;0,$BM159&lt;&gt;"")),$B159&lt;=TODAY()),"OK","")),"")</f>
        <v/>
      </c>
    </row>
    <row r="160" ht="32" customHeight="1">
      <c r="A160" s="16" t="n"/>
      <c r="B160" s="41" t="n"/>
      <c r="C160" s="18" t="n"/>
      <c r="D160" s="16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6" t="n"/>
      <c r="W160" s="16" t="n"/>
      <c r="X160" s="16" t="n"/>
      <c r="Y160" s="16" t="n"/>
      <c r="Z160" s="16" t="n"/>
      <c r="AA160" s="16" t="n"/>
      <c r="AB160" s="16" t="n"/>
      <c r="AC160" s="16" t="n"/>
      <c r="AD160" s="16" t="n"/>
      <c r="AE160" s="16" t="n"/>
      <c r="AF160" s="16" t="n"/>
      <c r="AG160" s="16" t="n"/>
      <c r="AH160" s="16" t="n"/>
      <c r="AI160" s="16" t="n"/>
      <c r="AJ160" s="16" t="n"/>
      <c r="AK160" s="16" t="n"/>
      <c r="AL160" s="16" t="n"/>
      <c r="AM160" s="16" t="n"/>
      <c r="AN160" s="16" t="n"/>
      <c r="AO160" s="16" t="n"/>
      <c r="AP160" s="16" t="n"/>
      <c r="AQ160" s="16" t="n"/>
      <c r="AR160" s="16" t="n"/>
      <c r="AS160" s="16" t="n"/>
      <c r="AT160" s="16" t="n"/>
      <c r="AU160" s="16" t="n"/>
      <c r="AV160" s="16" t="n"/>
      <c r="AW160" s="16" t="n"/>
      <c r="AX160" s="16" t="n"/>
      <c r="AY160" s="16" t="n"/>
      <c r="AZ160" s="16" t="n"/>
      <c r="BA160" s="16" t="n"/>
      <c r="BB160" s="16" t="n"/>
      <c r="BC160" s="16" t="n"/>
      <c r="BD160" s="16" t="n"/>
      <c r="BE160" s="16" t="n"/>
      <c r="BF160" s="19">
        <f>IFERROR(IF($A160="","",COUNTIF($N160:$AU160,"Pass")+COUNTIF($N160:$AU160,"Fail")+COUNTIF($AW160:$BE160,"Pass")+COUNTIF($AW160:$BE160,"Fail")+COUNTIF($AV160,"No")+COUNTIF($AV160,"Yes")),"")</f>
        <v/>
      </c>
      <c r="BG160" s="19">
        <f>IFERROR(IF($A160="","",COUNTIF($N160:$AU160,"Pass")+COUNTIF($AW160:$BE160,"Pass")+COUNTIF($AV160,"No")),"")</f>
        <v/>
      </c>
      <c r="BH160" s="19">
        <f>IFERROR(IF($A160="","",COUNTIF($N160:$AU160,"Fail")+COUNTIF($AW160:$BE160,"Fail")+COUNTIF($AV160,"Yes")),"")</f>
        <v/>
      </c>
      <c r="BI160" s="19">
        <f>IFERROR(IF($A160="","",COUNTIF($N160:$BE160,"Not Checked")),"")</f>
        <v/>
      </c>
      <c r="BJ160" s="42">
        <f>IFERROR(IF($A160="","",$BG160/$BF160),"")</f>
        <v/>
      </c>
      <c r="BK160" s="16" t="n"/>
      <c r="BL160" s="19">
        <f>IFERROR(IF($A160="","",IF($L160&lt;&gt;"Completed","",IF($BK160="Yes","Fail",IF($BJ160&lt;'Setup'!$B$12,"Fail",IF($BJ160&lt;'Setup'!$B$11,"Conditional Pass","Pass"))))),"")</f>
        <v/>
      </c>
      <c r="BM160" s="16" t="n"/>
      <c r="BN160" s="21" t="n"/>
      <c r="BO160" s="21" t="n"/>
      <c r="BP160" s="19">
        <f>IFERROR(IF($A160="","",COUNTIF('Action Items'!$B$2:$B$201,$A160)),"")</f>
        <v/>
      </c>
      <c r="BQ160" s="21" t="n"/>
      <c r="BR160" s="19">
        <f>IFERROR(IF($A160="","",IF(OR($BK160="Yes",$BL160="Fail",$BI160&gt;'Setup'!$B$13),"Yes","No")),"")</f>
        <v/>
      </c>
      <c r="BS160" s="16" t="n"/>
      <c r="BT160" s="16" t="n"/>
      <c r="BU160" s="41" t="n"/>
      <c r="BV160" s="22">
        <f>IFERROR(IF(COUNTA($A160:$BT160)=0,"",IF($A160="","Missing inspection ID, ","")&amp;IF(COUNTIF($A$2:$A$201,$A160)&gt;1,"Duplicate inspection ID, ","")&amp;IF(AND($L160="Completed",$J160=""),"Completed inspection has no inspector, ","")&amp;IF(AND($L160="Completed",$BF160=0),"No applicable checklist items, ","")&amp;IF(AND($L160="Completed",$BM160=""),"Release decision missing, ","")&amp;IF(AND($BM160="Release for Sale",$BL160="Fail"),"Failed room marked for release, ","")&amp;IF(AND($BM160="Release for Sale",$BK160="Yes"),"Critical defect marked for release, ","")&amp;IF($B160&gt;TODAY(),"Future inspection date, ","")&amp;IF(AND($A160&lt;&gt;"",COUNTIF($A$2:$A$201,$A160)=1,OR($L160&lt;&gt;"Completed",AND($J160&lt;&gt;"",$BF160&gt;0,$BM160&lt;&gt;"")),$B160&lt;=TODAY()),"OK","")),"")</f>
        <v/>
      </c>
    </row>
    <row r="161" ht="32" customHeight="1">
      <c r="A161" s="16" t="n"/>
      <c r="B161" s="41" t="n"/>
      <c r="C161" s="18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  <c r="Z161" s="16" t="n"/>
      <c r="AA161" s="16" t="n"/>
      <c r="AB161" s="16" t="n"/>
      <c r="AC161" s="16" t="n"/>
      <c r="AD161" s="16" t="n"/>
      <c r="AE161" s="16" t="n"/>
      <c r="AF161" s="16" t="n"/>
      <c r="AG161" s="16" t="n"/>
      <c r="AH161" s="16" t="n"/>
      <c r="AI161" s="16" t="n"/>
      <c r="AJ161" s="16" t="n"/>
      <c r="AK161" s="16" t="n"/>
      <c r="AL161" s="16" t="n"/>
      <c r="AM161" s="16" t="n"/>
      <c r="AN161" s="16" t="n"/>
      <c r="AO161" s="16" t="n"/>
      <c r="AP161" s="16" t="n"/>
      <c r="AQ161" s="16" t="n"/>
      <c r="AR161" s="16" t="n"/>
      <c r="AS161" s="16" t="n"/>
      <c r="AT161" s="16" t="n"/>
      <c r="AU161" s="16" t="n"/>
      <c r="AV161" s="16" t="n"/>
      <c r="AW161" s="16" t="n"/>
      <c r="AX161" s="16" t="n"/>
      <c r="AY161" s="16" t="n"/>
      <c r="AZ161" s="16" t="n"/>
      <c r="BA161" s="16" t="n"/>
      <c r="BB161" s="16" t="n"/>
      <c r="BC161" s="16" t="n"/>
      <c r="BD161" s="16" t="n"/>
      <c r="BE161" s="16" t="n"/>
      <c r="BF161" s="19">
        <f>IFERROR(IF($A161="","",COUNTIF($N161:$AU161,"Pass")+COUNTIF($N161:$AU161,"Fail")+COUNTIF($AW161:$BE161,"Pass")+COUNTIF($AW161:$BE161,"Fail")+COUNTIF($AV161,"No")+COUNTIF($AV161,"Yes")),"")</f>
        <v/>
      </c>
      <c r="BG161" s="19">
        <f>IFERROR(IF($A161="","",COUNTIF($N161:$AU161,"Pass")+COUNTIF($AW161:$BE161,"Pass")+COUNTIF($AV161,"No")),"")</f>
        <v/>
      </c>
      <c r="BH161" s="19">
        <f>IFERROR(IF($A161="","",COUNTIF($N161:$AU161,"Fail")+COUNTIF($AW161:$BE161,"Fail")+COUNTIF($AV161,"Yes")),"")</f>
        <v/>
      </c>
      <c r="BI161" s="19">
        <f>IFERROR(IF($A161="","",COUNTIF($N161:$BE161,"Not Checked")),"")</f>
        <v/>
      </c>
      <c r="BJ161" s="42">
        <f>IFERROR(IF($A161="","",$BG161/$BF161),"")</f>
        <v/>
      </c>
      <c r="BK161" s="16" t="n"/>
      <c r="BL161" s="19">
        <f>IFERROR(IF($A161="","",IF($L161&lt;&gt;"Completed","",IF($BK161="Yes","Fail",IF($BJ161&lt;'Setup'!$B$12,"Fail",IF($BJ161&lt;'Setup'!$B$11,"Conditional Pass","Pass"))))),"")</f>
        <v/>
      </c>
      <c r="BM161" s="16" t="n"/>
      <c r="BN161" s="21" t="n"/>
      <c r="BO161" s="21" t="n"/>
      <c r="BP161" s="19">
        <f>IFERROR(IF($A161="","",COUNTIF('Action Items'!$B$2:$B$201,$A161)),"")</f>
        <v/>
      </c>
      <c r="BQ161" s="21" t="n"/>
      <c r="BR161" s="19">
        <f>IFERROR(IF($A161="","",IF(OR($BK161="Yes",$BL161="Fail",$BI161&gt;'Setup'!$B$13),"Yes","No")),"")</f>
        <v/>
      </c>
      <c r="BS161" s="16" t="n"/>
      <c r="BT161" s="16" t="n"/>
      <c r="BU161" s="41" t="n"/>
      <c r="BV161" s="22">
        <f>IFERROR(IF(COUNTA($A161:$BT161)=0,"",IF($A161="","Missing inspection ID, ","")&amp;IF(COUNTIF($A$2:$A$201,$A161)&gt;1,"Duplicate inspection ID, ","")&amp;IF(AND($L161="Completed",$J161=""),"Completed inspection has no inspector, ","")&amp;IF(AND($L161="Completed",$BF161=0),"No applicable checklist items, ","")&amp;IF(AND($L161="Completed",$BM161=""),"Release decision missing, ","")&amp;IF(AND($BM161="Release for Sale",$BL161="Fail"),"Failed room marked for release, ","")&amp;IF(AND($BM161="Release for Sale",$BK161="Yes"),"Critical defect marked for release, ","")&amp;IF($B161&gt;TODAY(),"Future inspection date, ","")&amp;IF(AND($A161&lt;&gt;"",COUNTIF($A$2:$A$201,$A161)=1,OR($L161&lt;&gt;"Completed",AND($J161&lt;&gt;"",$BF161&gt;0,$BM161&lt;&gt;"")),$B161&lt;=TODAY()),"OK","")),"")</f>
        <v/>
      </c>
    </row>
    <row r="162" ht="32" customHeight="1">
      <c r="A162" s="16" t="n"/>
      <c r="B162" s="41" t="n"/>
      <c r="C162" s="18" t="n"/>
      <c r="D162" s="16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  <c r="Z162" s="16" t="n"/>
      <c r="AA162" s="16" t="n"/>
      <c r="AB162" s="16" t="n"/>
      <c r="AC162" s="16" t="n"/>
      <c r="AD162" s="16" t="n"/>
      <c r="AE162" s="16" t="n"/>
      <c r="AF162" s="16" t="n"/>
      <c r="AG162" s="16" t="n"/>
      <c r="AH162" s="16" t="n"/>
      <c r="AI162" s="16" t="n"/>
      <c r="AJ162" s="16" t="n"/>
      <c r="AK162" s="16" t="n"/>
      <c r="AL162" s="16" t="n"/>
      <c r="AM162" s="16" t="n"/>
      <c r="AN162" s="16" t="n"/>
      <c r="AO162" s="16" t="n"/>
      <c r="AP162" s="16" t="n"/>
      <c r="AQ162" s="16" t="n"/>
      <c r="AR162" s="16" t="n"/>
      <c r="AS162" s="16" t="n"/>
      <c r="AT162" s="16" t="n"/>
      <c r="AU162" s="16" t="n"/>
      <c r="AV162" s="16" t="n"/>
      <c r="AW162" s="16" t="n"/>
      <c r="AX162" s="16" t="n"/>
      <c r="AY162" s="16" t="n"/>
      <c r="AZ162" s="16" t="n"/>
      <c r="BA162" s="16" t="n"/>
      <c r="BB162" s="16" t="n"/>
      <c r="BC162" s="16" t="n"/>
      <c r="BD162" s="16" t="n"/>
      <c r="BE162" s="16" t="n"/>
      <c r="BF162" s="19">
        <f>IFERROR(IF($A162="","",COUNTIF($N162:$AU162,"Pass")+COUNTIF($N162:$AU162,"Fail")+COUNTIF($AW162:$BE162,"Pass")+COUNTIF($AW162:$BE162,"Fail")+COUNTIF($AV162,"No")+COUNTIF($AV162,"Yes")),"")</f>
        <v/>
      </c>
      <c r="BG162" s="19">
        <f>IFERROR(IF($A162="","",COUNTIF($N162:$AU162,"Pass")+COUNTIF($AW162:$BE162,"Pass")+COUNTIF($AV162,"No")),"")</f>
        <v/>
      </c>
      <c r="BH162" s="19">
        <f>IFERROR(IF($A162="","",COUNTIF($N162:$AU162,"Fail")+COUNTIF($AW162:$BE162,"Fail")+COUNTIF($AV162,"Yes")),"")</f>
        <v/>
      </c>
      <c r="BI162" s="19">
        <f>IFERROR(IF($A162="","",COUNTIF($N162:$BE162,"Not Checked")),"")</f>
        <v/>
      </c>
      <c r="BJ162" s="42">
        <f>IFERROR(IF($A162="","",$BG162/$BF162),"")</f>
        <v/>
      </c>
      <c r="BK162" s="16" t="n"/>
      <c r="BL162" s="19">
        <f>IFERROR(IF($A162="","",IF($L162&lt;&gt;"Completed","",IF($BK162="Yes","Fail",IF($BJ162&lt;'Setup'!$B$12,"Fail",IF($BJ162&lt;'Setup'!$B$11,"Conditional Pass","Pass"))))),"")</f>
        <v/>
      </c>
      <c r="BM162" s="16" t="n"/>
      <c r="BN162" s="21" t="n"/>
      <c r="BO162" s="21" t="n"/>
      <c r="BP162" s="19">
        <f>IFERROR(IF($A162="","",COUNTIF('Action Items'!$B$2:$B$201,$A162)),"")</f>
        <v/>
      </c>
      <c r="BQ162" s="21" t="n"/>
      <c r="BR162" s="19">
        <f>IFERROR(IF($A162="","",IF(OR($BK162="Yes",$BL162="Fail",$BI162&gt;'Setup'!$B$13),"Yes","No")),"")</f>
        <v/>
      </c>
      <c r="BS162" s="16" t="n"/>
      <c r="BT162" s="16" t="n"/>
      <c r="BU162" s="41" t="n"/>
      <c r="BV162" s="22">
        <f>IFERROR(IF(COUNTA($A162:$BT162)=0,"",IF($A162="","Missing inspection ID, ","")&amp;IF(COUNTIF($A$2:$A$201,$A162)&gt;1,"Duplicate inspection ID, ","")&amp;IF(AND($L162="Completed",$J162=""),"Completed inspection has no inspector, ","")&amp;IF(AND($L162="Completed",$BF162=0),"No applicable checklist items, ","")&amp;IF(AND($L162="Completed",$BM162=""),"Release decision missing, ","")&amp;IF(AND($BM162="Release for Sale",$BL162="Fail"),"Failed room marked for release, ","")&amp;IF(AND($BM162="Release for Sale",$BK162="Yes"),"Critical defect marked for release, ","")&amp;IF($B162&gt;TODAY(),"Future inspection date, ","")&amp;IF(AND($A162&lt;&gt;"",COUNTIF($A$2:$A$201,$A162)=1,OR($L162&lt;&gt;"Completed",AND($J162&lt;&gt;"",$BF162&gt;0,$BM162&lt;&gt;"")),$B162&lt;=TODAY()),"OK","")),"")</f>
        <v/>
      </c>
    </row>
    <row r="163" ht="32" customHeight="1">
      <c r="A163" s="16" t="n"/>
      <c r="B163" s="41" t="n"/>
      <c r="C163" s="18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  <c r="Z163" s="16" t="n"/>
      <c r="AA163" s="16" t="n"/>
      <c r="AB163" s="16" t="n"/>
      <c r="AC163" s="16" t="n"/>
      <c r="AD163" s="16" t="n"/>
      <c r="AE163" s="16" t="n"/>
      <c r="AF163" s="16" t="n"/>
      <c r="AG163" s="16" t="n"/>
      <c r="AH163" s="16" t="n"/>
      <c r="AI163" s="16" t="n"/>
      <c r="AJ163" s="16" t="n"/>
      <c r="AK163" s="16" t="n"/>
      <c r="AL163" s="16" t="n"/>
      <c r="AM163" s="16" t="n"/>
      <c r="AN163" s="16" t="n"/>
      <c r="AO163" s="16" t="n"/>
      <c r="AP163" s="16" t="n"/>
      <c r="AQ163" s="16" t="n"/>
      <c r="AR163" s="16" t="n"/>
      <c r="AS163" s="16" t="n"/>
      <c r="AT163" s="16" t="n"/>
      <c r="AU163" s="16" t="n"/>
      <c r="AV163" s="16" t="n"/>
      <c r="AW163" s="16" t="n"/>
      <c r="AX163" s="16" t="n"/>
      <c r="AY163" s="16" t="n"/>
      <c r="AZ163" s="16" t="n"/>
      <c r="BA163" s="16" t="n"/>
      <c r="BB163" s="16" t="n"/>
      <c r="BC163" s="16" t="n"/>
      <c r="BD163" s="16" t="n"/>
      <c r="BE163" s="16" t="n"/>
      <c r="BF163" s="19">
        <f>IFERROR(IF($A163="","",COUNTIF($N163:$AU163,"Pass")+COUNTIF($N163:$AU163,"Fail")+COUNTIF($AW163:$BE163,"Pass")+COUNTIF($AW163:$BE163,"Fail")+COUNTIF($AV163,"No")+COUNTIF($AV163,"Yes")),"")</f>
        <v/>
      </c>
      <c r="BG163" s="19">
        <f>IFERROR(IF($A163="","",COUNTIF($N163:$AU163,"Pass")+COUNTIF($AW163:$BE163,"Pass")+COUNTIF($AV163,"No")),"")</f>
        <v/>
      </c>
      <c r="BH163" s="19">
        <f>IFERROR(IF($A163="","",COUNTIF($N163:$AU163,"Fail")+COUNTIF($AW163:$BE163,"Fail")+COUNTIF($AV163,"Yes")),"")</f>
        <v/>
      </c>
      <c r="BI163" s="19">
        <f>IFERROR(IF($A163="","",COUNTIF($N163:$BE163,"Not Checked")),"")</f>
        <v/>
      </c>
      <c r="BJ163" s="42">
        <f>IFERROR(IF($A163="","",$BG163/$BF163),"")</f>
        <v/>
      </c>
      <c r="BK163" s="16" t="n"/>
      <c r="BL163" s="19">
        <f>IFERROR(IF($A163="","",IF($L163&lt;&gt;"Completed","",IF($BK163="Yes","Fail",IF($BJ163&lt;'Setup'!$B$12,"Fail",IF($BJ163&lt;'Setup'!$B$11,"Conditional Pass","Pass"))))),"")</f>
        <v/>
      </c>
      <c r="BM163" s="16" t="n"/>
      <c r="BN163" s="21" t="n"/>
      <c r="BO163" s="21" t="n"/>
      <c r="BP163" s="19">
        <f>IFERROR(IF($A163="","",COUNTIF('Action Items'!$B$2:$B$201,$A163)),"")</f>
        <v/>
      </c>
      <c r="BQ163" s="21" t="n"/>
      <c r="BR163" s="19">
        <f>IFERROR(IF($A163="","",IF(OR($BK163="Yes",$BL163="Fail",$BI163&gt;'Setup'!$B$13),"Yes","No")),"")</f>
        <v/>
      </c>
      <c r="BS163" s="16" t="n"/>
      <c r="BT163" s="16" t="n"/>
      <c r="BU163" s="41" t="n"/>
      <c r="BV163" s="22">
        <f>IFERROR(IF(COUNTA($A163:$BT163)=0,"",IF($A163="","Missing inspection ID, ","")&amp;IF(COUNTIF($A$2:$A$201,$A163)&gt;1,"Duplicate inspection ID, ","")&amp;IF(AND($L163="Completed",$J163=""),"Completed inspection has no inspector, ","")&amp;IF(AND($L163="Completed",$BF163=0),"No applicable checklist items, ","")&amp;IF(AND($L163="Completed",$BM163=""),"Release decision missing, ","")&amp;IF(AND($BM163="Release for Sale",$BL163="Fail"),"Failed room marked for release, ","")&amp;IF(AND($BM163="Release for Sale",$BK163="Yes"),"Critical defect marked for release, ","")&amp;IF($B163&gt;TODAY(),"Future inspection date, ","")&amp;IF(AND($A163&lt;&gt;"",COUNTIF($A$2:$A$201,$A163)=1,OR($L163&lt;&gt;"Completed",AND($J163&lt;&gt;"",$BF163&gt;0,$BM163&lt;&gt;"")),$B163&lt;=TODAY()),"OK","")),"")</f>
        <v/>
      </c>
    </row>
    <row r="164" ht="32" customHeight="1">
      <c r="A164" s="16" t="n"/>
      <c r="B164" s="41" t="n"/>
      <c r="C164" s="18" t="n"/>
      <c r="D164" s="16" t="n"/>
      <c r="E164" s="16" t="n"/>
      <c r="F164" s="16" t="n"/>
      <c r="G164" s="16" t="n"/>
      <c r="H164" s="16" t="n"/>
      <c r="I164" s="16" t="n"/>
      <c r="J164" s="16" t="n"/>
      <c r="K164" s="16" t="n"/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  <c r="Z164" s="16" t="n"/>
      <c r="AA164" s="16" t="n"/>
      <c r="AB164" s="16" t="n"/>
      <c r="AC164" s="16" t="n"/>
      <c r="AD164" s="16" t="n"/>
      <c r="AE164" s="16" t="n"/>
      <c r="AF164" s="16" t="n"/>
      <c r="AG164" s="16" t="n"/>
      <c r="AH164" s="16" t="n"/>
      <c r="AI164" s="16" t="n"/>
      <c r="AJ164" s="16" t="n"/>
      <c r="AK164" s="16" t="n"/>
      <c r="AL164" s="16" t="n"/>
      <c r="AM164" s="16" t="n"/>
      <c r="AN164" s="16" t="n"/>
      <c r="AO164" s="16" t="n"/>
      <c r="AP164" s="16" t="n"/>
      <c r="AQ164" s="16" t="n"/>
      <c r="AR164" s="16" t="n"/>
      <c r="AS164" s="16" t="n"/>
      <c r="AT164" s="16" t="n"/>
      <c r="AU164" s="16" t="n"/>
      <c r="AV164" s="16" t="n"/>
      <c r="AW164" s="16" t="n"/>
      <c r="AX164" s="16" t="n"/>
      <c r="AY164" s="16" t="n"/>
      <c r="AZ164" s="16" t="n"/>
      <c r="BA164" s="16" t="n"/>
      <c r="BB164" s="16" t="n"/>
      <c r="BC164" s="16" t="n"/>
      <c r="BD164" s="16" t="n"/>
      <c r="BE164" s="16" t="n"/>
      <c r="BF164" s="19">
        <f>IFERROR(IF($A164="","",COUNTIF($N164:$AU164,"Pass")+COUNTIF($N164:$AU164,"Fail")+COUNTIF($AW164:$BE164,"Pass")+COUNTIF($AW164:$BE164,"Fail")+COUNTIF($AV164,"No")+COUNTIF($AV164,"Yes")),"")</f>
        <v/>
      </c>
      <c r="BG164" s="19">
        <f>IFERROR(IF($A164="","",COUNTIF($N164:$AU164,"Pass")+COUNTIF($AW164:$BE164,"Pass")+COUNTIF($AV164,"No")),"")</f>
        <v/>
      </c>
      <c r="BH164" s="19">
        <f>IFERROR(IF($A164="","",COUNTIF($N164:$AU164,"Fail")+COUNTIF($AW164:$BE164,"Fail")+COUNTIF($AV164,"Yes")),"")</f>
        <v/>
      </c>
      <c r="BI164" s="19">
        <f>IFERROR(IF($A164="","",COUNTIF($N164:$BE164,"Not Checked")),"")</f>
        <v/>
      </c>
      <c r="BJ164" s="42">
        <f>IFERROR(IF($A164="","",$BG164/$BF164),"")</f>
        <v/>
      </c>
      <c r="BK164" s="16" t="n"/>
      <c r="BL164" s="19">
        <f>IFERROR(IF($A164="","",IF($L164&lt;&gt;"Completed","",IF($BK164="Yes","Fail",IF($BJ164&lt;'Setup'!$B$12,"Fail",IF($BJ164&lt;'Setup'!$B$11,"Conditional Pass","Pass"))))),"")</f>
        <v/>
      </c>
      <c r="BM164" s="16" t="n"/>
      <c r="BN164" s="21" t="n"/>
      <c r="BO164" s="21" t="n"/>
      <c r="BP164" s="19">
        <f>IFERROR(IF($A164="","",COUNTIF('Action Items'!$B$2:$B$201,$A164)),"")</f>
        <v/>
      </c>
      <c r="BQ164" s="21" t="n"/>
      <c r="BR164" s="19">
        <f>IFERROR(IF($A164="","",IF(OR($BK164="Yes",$BL164="Fail",$BI164&gt;'Setup'!$B$13),"Yes","No")),"")</f>
        <v/>
      </c>
      <c r="BS164" s="16" t="n"/>
      <c r="BT164" s="16" t="n"/>
      <c r="BU164" s="41" t="n"/>
      <c r="BV164" s="22">
        <f>IFERROR(IF(COUNTA($A164:$BT164)=0,"",IF($A164="","Missing inspection ID, ","")&amp;IF(COUNTIF($A$2:$A$201,$A164)&gt;1,"Duplicate inspection ID, ","")&amp;IF(AND($L164="Completed",$J164=""),"Completed inspection has no inspector, ","")&amp;IF(AND($L164="Completed",$BF164=0),"No applicable checklist items, ","")&amp;IF(AND($L164="Completed",$BM164=""),"Release decision missing, ","")&amp;IF(AND($BM164="Release for Sale",$BL164="Fail"),"Failed room marked for release, ","")&amp;IF(AND($BM164="Release for Sale",$BK164="Yes"),"Critical defect marked for release, ","")&amp;IF($B164&gt;TODAY(),"Future inspection date, ","")&amp;IF(AND($A164&lt;&gt;"",COUNTIF($A$2:$A$201,$A164)=1,OR($L164&lt;&gt;"Completed",AND($J164&lt;&gt;"",$BF164&gt;0,$BM164&lt;&gt;"")),$B164&lt;=TODAY()),"OK","")),"")</f>
        <v/>
      </c>
    </row>
    <row r="165" ht="32" customHeight="1">
      <c r="A165" s="16" t="n"/>
      <c r="B165" s="41" t="n"/>
      <c r="C165" s="18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  <c r="Z165" s="16" t="n"/>
      <c r="AA165" s="16" t="n"/>
      <c r="AB165" s="16" t="n"/>
      <c r="AC165" s="16" t="n"/>
      <c r="AD165" s="16" t="n"/>
      <c r="AE165" s="16" t="n"/>
      <c r="AF165" s="16" t="n"/>
      <c r="AG165" s="16" t="n"/>
      <c r="AH165" s="16" t="n"/>
      <c r="AI165" s="16" t="n"/>
      <c r="AJ165" s="16" t="n"/>
      <c r="AK165" s="16" t="n"/>
      <c r="AL165" s="16" t="n"/>
      <c r="AM165" s="16" t="n"/>
      <c r="AN165" s="16" t="n"/>
      <c r="AO165" s="16" t="n"/>
      <c r="AP165" s="16" t="n"/>
      <c r="AQ165" s="16" t="n"/>
      <c r="AR165" s="16" t="n"/>
      <c r="AS165" s="16" t="n"/>
      <c r="AT165" s="16" t="n"/>
      <c r="AU165" s="16" t="n"/>
      <c r="AV165" s="16" t="n"/>
      <c r="AW165" s="16" t="n"/>
      <c r="AX165" s="16" t="n"/>
      <c r="AY165" s="16" t="n"/>
      <c r="AZ165" s="16" t="n"/>
      <c r="BA165" s="16" t="n"/>
      <c r="BB165" s="16" t="n"/>
      <c r="BC165" s="16" t="n"/>
      <c r="BD165" s="16" t="n"/>
      <c r="BE165" s="16" t="n"/>
      <c r="BF165" s="19">
        <f>IFERROR(IF($A165="","",COUNTIF($N165:$AU165,"Pass")+COUNTIF($N165:$AU165,"Fail")+COUNTIF($AW165:$BE165,"Pass")+COUNTIF($AW165:$BE165,"Fail")+COUNTIF($AV165,"No")+COUNTIF($AV165,"Yes")),"")</f>
        <v/>
      </c>
      <c r="BG165" s="19">
        <f>IFERROR(IF($A165="","",COUNTIF($N165:$AU165,"Pass")+COUNTIF($AW165:$BE165,"Pass")+COUNTIF($AV165,"No")),"")</f>
        <v/>
      </c>
      <c r="BH165" s="19">
        <f>IFERROR(IF($A165="","",COUNTIF($N165:$AU165,"Fail")+COUNTIF($AW165:$BE165,"Fail")+COUNTIF($AV165,"Yes")),"")</f>
        <v/>
      </c>
      <c r="BI165" s="19">
        <f>IFERROR(IF($A165="","",COUNTIF($N165:$BE165,"Not Checked")),"")</f>
        <v/>
      </c>
      <c r="BJ165" s="42">
        <f>IFERROR(IF($A165="","",$BG165/$BF165),"")</f>
        <v/>
      </c>
      <c r="BK165" s="16" t="n"/>
      <c r="BL165" s="19">
        <f>IFERROR(IF($A165="","",IF($L165&lt;&gt;"Completed","",IF($BK165="Yes","Fail",IF($BJ165&lt;'Setup'!$B$12,"Fail",IF($BJ165&lt;'Setup'!$B$11,"Conditional Pass","Pass"))))),"")</f>
        <v/>
      </c>
      <c r="BM165" s="16" t="n"/>
      <c r="BN165" s="21" t="n"/>
      <c r="BO165" s="21" t="n"/>
      <c r="BP165" s="19">
        <f>IFERROR(IF($A165="","",COUNTIF('Action Items'!$B$2:$B$201,$A165)),"")</f>
        <v/>
      </c>
      <c r="BQ165" s="21" t="n"/>
      <c r="BR165" s="19">
        <f>IFERROR(IF($A165="","",IF(OR($BK165="Yes",$BL165="Fail",$BI165&gt;'Setup'!$B$13),"Yes","No")),"")</f>
        <v/>
      </c>
      <c r="BS165" s="16" t="n"/>
      <c r="BT165" s="16" t="n"/>
      <c r="BU165" s="41" t="n"/>
      <c r="BV165" s="22">
        <f>IFERROR(IF(COUNTA($A165:$BT165)=0,"",IF($A165="","Missing inspection ID, ","")&amp;IF(COUNTIF($A$2:$A$201,$A165)&gt;1,"Duplicate inspection ID, ","")&amp;IF(AND($L165="Completed",$J165=""),"Completed inspection has no inspector, ","")&amp;IF(AND($L165="Completed",$BF165=0),"No applicable checklist items, ","")&amp;IF(AND($L165="Completed",$BM165=""),"Release decision missing, ","")&amp;IF(AND($BM165="Release for Sale",$BL165="Fail"),"Failed room marked for release, ","")&amp;IF(AND($BM165="Release for Sale",$BK165="Yes"),"Critical defect marked for release, ","")&amp;IF($B165&gt;TODAY(),"Future inspection date, ","")&amp;IF(AND($A165&lt;&gt;"",COUNTIF($A$2:$A$201,$A165)=1,OR($L165&lt;&gt;"Completed",AND($J165&lt;&gt;"",$BF165&gt;0,$BM165&lt;&gt;"")),$B165&lt;=TODAY()),"OK","")),"")</f>
        <v/>
      </c>
    </row>
    <row r="166" ht="32" customHeight="1">
      <c r="A166" s="16" t="n"/>
      <c r="B166" s="41" t="n"/>
      <c r="C166" s="18" t="n"/>
      <c r="D166" s="16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  <c r="Z166" s="16" t="n"/>
      <c r="AA166" s="16" t="n"/>
      <c r="AB166" s="16" t="n"/>
      <c r="AC166" s="16" t="n"/>
      <c r="AD166" s="16" t="n"/>
      <c r="AE166" s="16" t="n"/>
      <c r="AF166" s="16" t="n"/>
      <c r="AG166" s="16" t="n"/>
      <c r="AH166" s="16" t="n"/>
      <c r="AI166" s="16" t="n"/>
      <c r="AJ166" s="16" t="n"/>
      <c r="AK166" s="16" t="n"/>
      <c r="AL166" s="16" t="n"/>
      <c r="AM166" s="16" t="n"/>
      <c r="AN166" s="16" t="n"/>
      <c r="AO166" s="16" t="n"/>
      <c r="AP166" s="16" t="n"/>
      <c r="AQ166" s="16" t="n"/>
      <c r="AR166" s="16" t="n"/>
      <c r="AS166" s="16" t="n"/>
      <c r="AT166" s="16" t="n"/>
      <c r="AU166" s="16" t="n"/>
      <c r="AV166" s="16" t="n"/>
      <c r="AW166" s="16" t="n"/>
      <c r="AX166" s="16" t="n"/>
      <c r="AY166" s="16" t="n"/>
      <c r="AZ166" s="16" t="n"/>
      <c r="BA166" s="16" t="n"/>
      <c r="BB166" s="16" t="n"/>
      <c r="BC166" s="16" t="n"/>
      <c r="BD166" s="16" t="n"/>
      <c r="BE166" s="16" t="n"/>
      <c r="BF166" s="19">
        <f>IFERROR(IF($A166="","",COUNTIF($N166:$AU166,"Pass")+COUNTIF($N166:$AU166,"Fail")+COUNTIF($AW166:$BE166,"Pass")+COUNTIF($AW166:$BE166,"Fail")+COUNTIF($AV166,"No")+COUNTIF($AV166,"Yes")),"")</f>
        <v/>
      </c>
      <c r="BG166" s="19">
        <f>IFERROR(IF($A166="","",COUNTIF($N166:$AU166,"Pass")+COUNTIF($AW166:$BE166,"Pass")+COUNTIF($AV166,"No")),"")</f>
        <v/>
      </c>
      <c r="BH166" s="19">
        <f>IFERROR(IF($A166="","",COUNTIF($N166:$AU166,"Fail")+COUNTIF($AW166:$BE166,"Fail")+COUNTIF($AV166,"Yes")),"")</f>
        <v/>
      </c>
      <c r="BI166" s="19">
        <f>IFERROR(IF($A166="","",COUNTIF($N166:$BE166,"Not Checked")),"")</f>
        <v/>
      </c>
      <c r="BJ166" s="42">
        <f>IFERROR(IF($A166="","",$BG166/$BF166),"")</f>
        <v/>
      </c>
      <c r="BK166" s="16" t="n"/>
      <c r="BL166" s="19">
        <f>IFERROR(IF($A166="","",IF($L166&lt;&gt;"Completed","",IF($BK166="Yes","Fail",IF($BJ166&lt;'Setup'!$B$12,"Fail",IF($BJ166&lt;'Setup'!$B$11,"Conditional Pass","Pass"))))),"")</f>
        <v/>
      </c>
      <c r="BM166" s="16" t="n"/>
      <c r="BN166" s="21" t="n"/>
      <c r="BO166" s="21" t="n"/>
      <c r="BP166" s="19">
        <f>IFERROR(IF($A166="","",COUNTIF('Action Items'!$B$2:$B$201,$A166)),"")</f>
        <v/>
      </c>
      <c r="BQ166" s="21" t="n"/>
      <c r="BR166" s="19">
        <f>IFERROR(IF($A166="","",IF(OR($BK166="Yes",$BL166="Fail",$BI166&gt;'Setup'!$B$13),"Yes","No")),"")</f>
        <v/>
      </c>
      <c r="BS166" s="16" t="n"/>
      <c r="BT166" s="16" t="n"/>
      <c r="BU166" s="41" t="n"/>
      <c r="BV166" s="22">
        <f>IFERROR(IF(COUNTA($A166:$BT166)=0,"",IF($A166="","Missing inspection ID, ","")&amp;IF(COUNTIF($A$2:$A$201,$A166)&gt;1,"Duplicate inspection ID, ","")&amp;IF(AND($L166="Completed",$J166=""),"Completed inspection has no inspector, ","")&amp;IF(AND($L166="Completed",$BF166=0),"No applicable checklist items, ","")&amp;IF(AND($L166="Completed",$BM166=""),"Release decision missing, ","")&amp;IF(AND($BM166="Release for Sale",$BL166="Fail"),"Failed room marked for release, ","")&amp;IF(AND($BM166="Release for Sale",$BK166="Yes"),"Critical defect marked for release, ","")&amp;IF($B166&gt;TODAY(),"Future inspection date, ","")&amp;IF(AND($A166&lt;&gt;"",COUNTIF($A$2:$A$201,$A166)=1,OR($L166&lt;&gt;"Completed",AND($J166&lt;&gt;"",$BF166&gt;0,$BM166&lt;&gt;"")),$B166&lt;=TODAY()),"OK","")),"")</f>
        <v/>
      </c>
    </row>
    <row r="167" ht="32" customHeight="1">
      <c r="A167" s="16" t="n"/>
      <c r="B167" s="41" t="n"/>
      <c r="C167" s="18" t="n"/>
      <c r="D167" s="16" t="n"/>
      <c r="E167" s="16" t="n"/>
      <c r="F167" s="16" t="n"/>
      <c r="G167" s="16" t="n"/>
      <c r="H167" s="16" t="n"/>
      <c r="I167" s="16" t="n"/>
      <c r="J167" s="16" t="n"/>
      <c r="K167" s="16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  <c r="Z167" s="16" t="n"/>
      <c r="AA167" s="16" t="n"/>
      <c r="AB167" s="16" t="n"/>
      <c r="AC167" s="16" t="n"/>
      <c r="AD167" s="16" t="n"/>
      <c r="AE167" s="16" t="n"/>
      <c r="AF167" s="16" t="n"/>
      <c r="AG167" s="16" t="n"/>
      <c r="AH167" s="16" t="n"/>
      <c r="AI167" s="16" t="n"/>
      <c r="AJ167" s="16" t="n"/>
      <c r="AK167" s="16" t="n"/>
      <c r="AL167" s="16" t="n"/>
      <c r="AM167" s="16" t="n"/>
      <c r="AN167" s="16" t="n"/>
      <c r="AO167" s="16" t="n"/>
      <c r="AP167" s="16" t="n"/>
      <c r="AQ167" s="16" t="n"/>
      <c r="AR167" s="16" t="n"/>
      <c r="AS167" s="16" t="n"/>
      <c r="AT167" s="16" t="n"/>
      <c r="AU167" s="16" t="n"/>
      <c r="AV167" s="16" t="n"/>
      <c r="AW167" s="16" t="n"/>
      <c r="AX167" s="16" t="n"/>
      <c r="AY167" s="16" t="n"/>
      <c r="AZ167" s="16" t="n"/>
      <c r="BA167" s="16" t="n"/>
      <c r="BB167" s="16" t="n"/>
      <c r="BC167" s="16" t="n"/>
      <c r="BD167" s="16" t="n"/>
      <c r="BE167" s="16" t="n"/>
      <c r="BF167" s="19">
        <f>IFERROR(IF($A167="","",COUNTIF($N167:$AU167,"Pass")+COUNTIF($N167:$AU167,"Fail")+COUNTIF($AW167:$BE167,"Pass")+COUNTIF($AW167:$BE167,"Fail")+COUNTIF($AV167,"No")+COUNTIF($AV167,"Yes")),"")</f>
        <v/>
      </c>
      <c r="BG167" s="19">
        <f>IFERROR(IF($A167="","",COUNTIF($N167:$AU167,"Pass")+COUNTIF($AW167:$BE167,"Pass")+COUNTIF($AV167,"No")),"")</f>
        <v/>
      </c>
      <c r="BH167" s="19">
        <f>IFERROR(IF($A167="","",COUNTIF($N167:$AU167,"Fail")+COUNTIF($AW167:$BE167,"Fail")+COUNTIF($AV167,"Yes")),"")</f>
        <v/>
      </c>
      <c r="BI167" s="19">
        <f>IFERROR(IF($A167="","",COUNTIF($N167:$BE167,"Not Checked")),"")</f>
        <v/>
      </c>
      <c r="BJ167" s="42">
        <f>IFERROR(IF($A167="","",$BG167/$BF167),"")</f>
        <v/>
      </c>
      <c r="BK167" s="16" t="n"/>
      <c r="BL167" s="19">
        <f>IFERROR(IF($A167="","",IF($L167&lt;&gt;"Completed","",IF($BK167="Yes","Fail",IF($BJ167&lt;'Setup'!$B$12,"Fail",IF($BJ167&lt;'Setup'!$B$11,"Conditional Pass","Pass"))))),"")</f>
        <v/>
      </c>
      <c r="BM167" s="16" t="n"/>
      <c r="BN167" s="21" t="n"/>
      <c r="BO167" s="21" t="n"/>
      <c r="BP167" s="19">
        <f>IFERROR(IF($A167="","",COUNTIF('Action Items'!$B$2:$B$201,$A167)),"")</f>
        <v/>
      </c>
      <c r="BQ167" s="21" t="n"/>
      <c r="BR167" s="19">
        <f>IFERROR(IF($A167="","",IF(OR($BK167="Yes",$BL167="Fail",$BI167&gt;'Setup'!$B$13),"Yes","No")),"")</f>
        <v/>
      </c>
      <c r="BS167" s="16" t="n"/>
      <c r="BT167" s="16" t="n"/>
      <c r="BU167" s="41" t="n"/>
      <c r="BV167" s="22">
        <f>IFERROR(IF(COUNTA($A167:$BT167)=0,"",IF($A167="","Missing inspection ID, ","")&amp;IF(COUNTIF($A$2:$A$201,$A167)&gt;1,"Duplicate inspection ID, ","")&amp;IF(AND($L167="Completed",$J167=""),"Completed inspection has no inspector, ","")&amp;IF(AND($L167="Completed",$BF167=0),"No applicable checklist items, ","")&amp;IF(AND($L167="Completed",$BM167=""),"Release decision missing, ","")&amp;IF(AND($BM167="Release for Sale",$BL167="Fail"),"Failed room marked for release, ","")&amp;IF(AND($BM167="Release for Sale",$BK167="Yes"),"Critical defect marked for release, ","")&amp;IF($B167&gt;TODAY(),"Future inspection date, ","")&amp;IF(AND($A167&lt;&gt;"",COUNTIF($A$2:$A$201,$A167)=1,OR($L167&lt;&gt;"Completed",AND($J167&lt;&gt;"",$BF167&gt;0,$BM167&lt;&gt;"")),$B167&lt;=TODAY()),"OK","")),"")</f>
        <v/>
      </c>
    </row>
    <row r="168" ht="32" customHeight="1">
      <c r="A168" s="16" t="n"/>
      <c r="B168" s="41" t="n"/>
      <c r="C168" s="18" t="n"/>
      <c r="D168" s="16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6" t="n"/>
      <c r="W168" s="16" t="n"/>
      <c r="X168" s="16" t="n"/>
      <c r="Y168" s="16" t="n"/>
      <c r="Z168" s="16" t="n"/>
      <c r="AA168" s="16" t="n"/>
      <c r="AB168" s="16" t="n"/>
      <c r="AC168" s="16" t="n"/>
      <c r="AD168" s="16" t="n"/>
      <c r="AE168" s="16" t="n"/>
      <c r="AF168" s="16" t="n"/>
      <c r="AG168" s="16" t="n"/>
      <c r="AH168" s="16" t="n"/>
      <c r="AI168" s="16" t="n"/>
      <c r="AJ168" s="16" t="n"/>
      <c r="AK168" s="16" t="n"/>
      <c r="AL168" s="16" t="n"/>
      <c r="AM168" s="16" t="n"/>
      <c r="AN168" s="16" t="n"/>
      <c r="AO168" s="16" t="n"/>
      <c r="AP168" s="16" t="n"/>
      <c r="AQ168" s="16" t="n"/>
      <c r="AR168" s="16" t="n"/>
      <c r="AS168" s="16" t="n"/>
      <c r="AT168" s="16" t="n"/>
      <c r="AU168" s="16" t="n"/>
      <c r="AV168" s="16" t="n"/>
      <c r="AW168" s="16" t="n"/>
      <c r="AX168" s="16" t="n"/>
      <c r="AY168" s="16" t="n"/>
      <c r="AZ168" s="16" t="n"/>
      <c r="BA168" s="16" t="n"/>
      <c r="BB168" s="16" t="n"/>
      <c r="BC168" s="16" t="n"/>
      <c r="BD168" s="16" t="n"/>
      <c r="BE168" s="16" t="n"/>
      <c r="BF168" s="19">
        <f>IFERROR(IF($A168="","",COUNTIF($N168:$AU168,"Pass")+COUNTIF($N168:$AU168,"Fail")+COUNTIF($AW168:$BE168,"Pass")+COUNTIF($AW168:$BE168,"Fail")+COUNTIF($AV168,"No")+COUNTIF($AV168,"Yes")),"")</f>
        <v/>
      </c>
      <c r="BG168" s="19">
        <f>IFERROR(IF($A168="","",COUNTIF($N168:$AU168,"Pass")+COUNTIF($AW168:$BE168,"Pass")+COUNTIF($AV168,"No")),"")</f>
        <v/>
      </c>
      <c r="BH168" s="19">
        <f>IFERROR(IF($A168="","",COUNTIF($N168:$AU168,"Fail")+COUNTIF($AW168:$BE168,"Fail")+COUNTIF($AV168,"Yes")),"")</f>
        <v/>
      </c>
      <c r="BI168" s="19">
        <f>IFERROR(IF($A168="","",COUNTIF($N168:$BE168,"Not Checked")),"")</f>
        <v/>
      </c>
      <c r="BJ168" s="42">
        <f>IFERROR(IF($A168="","",$BG168/$BF168),"")</f>
        <v/>
      </c>
      <c r="BK168" s="16" t="n"/>
      <c r="BL168" s="19">
        <f>IFERROR(IF($A168="","",IF($L168&lt;&gt;"Completed","",IF($BK168="Yes","Fail",IF($BJ168&lt;'Setup'!$B$12,"Fail",IF($BJ168&lt;'Setup'!$B$11,"Conditional Pass","Pass"))))),"")</f>
        <v/>
      </c>
      <c r="BM168" s="16" t="n"/>
      <c r="BN168" s="21" t="n"/>
      <c r="BO168" s="21" t="n"/>
      <c r="BP168" s="19">
        <f>IFERROR(IF($A168="","",COUNTIF('Action Items'!$B$2:$B$201,$A168)),"")</f>
        <v/>
      </c>
      <c r="BQ168" s="21" t="n"/>
      <c r="BR168" s="19">
        <f>IFERROR(IF($A168="","",IF(OR($BK168="Yes",$BL168="Fail",$BI168&gt;'Setup'!$B$13),"Yes","No")),"")</f>
        <v/>
      </c>
      <c r="BS168" s="16" t="n"/>
      <c r="BT168" s="16" t="n"/>
      <c r="BU168" s="41" t="n"/>
      <c r="BV168" s="22">
        <f>IFERROR(IF(COUNTA($A168:$BT168)=0,"",IF($A168="","Missing inspection ID, ","")&amp;IF(COUNTIF($A$2:$A$201,$A168)&gt;1,"Duplicate inspection ID, ","")&amp;IF(AND($L168="Completed",$J168=""),"Completed inspection has no inspector, ","")&amp;IF(AND($L168="Completed",$BF168=0),"No applicable checklist items, ","")&amp;IF(AND($L168="Completed",$BM168=""),"Release decision missing, ","")&amp;IF(AND($BM168="Release for Sale",$BL168="Fail"),"Failed room marked for release, ","")&amp;IF(AND($BM168="Release for Sale",$BK168="Yes"),"Critical defect marked for release, ","")&amp;IF($B168&gt;TODAY(),"Future inspection date, ","")&amp;IF(AND($A168&lt;&gt;"",COUNTIF($A$2:$A$201,$A168)=1,OR($L168&lt;&gt;"Completed",AND($J168&lt;&gt;"",$BF168&gt;0,$BM168&lt;&gt;"")),$B168&lt;=TODAY()),"OK","")),"")</f>
        <v/>
      </c>
    </row>
    <row r="169" ht="32" customHeight="1">
      <c r="A169" s="16" t="n"/>
      <c r="B169" s="41" t="n"/>
      <c r="C169" s="18" t="n"/>
      <c r="D169" s="16" t="n"/>
      <c r="E169" s="16" t="n"/>
      <c r="F169" s="16" t="n"/>
      <c r="G169" s="16" t="n"/>
      <c r="H169" s="16" t="n"/>
      <c r="I169" s="16" t="n"/>
      <c r="J169" s="16" t="n"/>
      <c r="K169" s="16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  <c r="Z169" s="16" t="n"/>
      <c r="AA169" s="16" t="n"/>
      <c r="AB169" s="16" t="n"/>
      <c r="AC169" s="16" t="n"/>
      <c r="AD169" s="16" t="n"/>
      <c r="AE169" s="16" t="n"/>
      <c r="AF169" s="16" t="n"/>
      <c r="AG169" s="16" t="n"/>
      <c r="AH169" s="16" t="n"/>
      <c r="AI169" s="16" t="n"/>
      <c r="AJ169" s="16" t="n"/>
      <c r="AK169" s="16" t="n"/>
      <c r="AL169" s="16" t="n"/>
      <c r="AM169" s="16" t="n"/>
      <c r="AN169" s="16" t="n"/>
      <c r="AO169" s="16" t="n"/>
      <c r="AP169" s="16" t="n"/>
      <c r="AQ169" s="16" t="n"/>
      <c r="AR169" s="16" t="n"/>
      <c r="AS169" s="16" t="n"/>
      <c r="AT169" s="16" t="n"/>
      <c r="AU169" s="16" t="n"/>
      <c r="AV169" s="16" t="n"/>
      <c r="AW169" s="16" t="n"/>
      <c r="AX169" s="16" t="n"/>
      <c r="AY169" s="16" t="n"/>
      <c r="AZ169" s="16" t="n"/>
      <c r="BA169" s="16" t="n"/>
      <c r="BB169" s="16" t="n"/>
      <c r="BC169" s="16" t="n"/>
      <c r="BD169" s="16" t="n"/>
      <c r="BE169" s="16" t="n"/>
      <c r="BF169" s="19">
        <f>IFERROR(IF($A169="","",COUNTIF($N169:$AU169,"Pass")+COUNTIF($N169:$AU169,"Fail")+COUNTIF($AW169:$BE169,"Pass")+COUNTIF($AW169:$BE169,"Fail")+COUNTIF($AV169,"No")+COUNTIF($AV169,"Yes")),"")</f>
        <v/>
      </c>
      <c r="BG169" s="19">
        <f>IFERROR(IF($A169="","",COUNTIF($N169:$AU169,"Pass")+COUNTIF($AW169:$BE169,"Pass")+COUNTIF($AV169,"No")),"")</f>
        <v/>
      </c>
      <c r="BH169" s="19">
        <f>IFERROR(IF($A169="","",COUNTIF($N169:$AU169,"Fail")+COUNTIF($AW169:$BE169,"Fail")+COUNTIF($AV169,"Yes")),"")</f>
        <v/>
      </c>
      <c r="BI169" s="19">
        <f>IFERROR(IF($A169="","",COUNTIF($N169:$BE169,"Not Checked")),"")</f>
        <v/>
      </c>
      <c r="BJ169" s="42">
        <f>IFERROR(IF($A169="","",$BG169/$BF169),"")</f>
        <v/>
      </c>
      <c r="BK169" s="16" t="n"/>
      <c r="BL169" s="19">
        <f>IFERROR(IF($A169="","",IF($L169&lt;&gt;"Completed","",IF($BK169="Yes","Fail",IF($BJ169&lt;'Setup'!$B$12,"Fail",IF($BJ169&lt;'Setup'!$B$11,"Conditional Pass","Pass"))))),"")</f>
        <v/>
      </c>
      <c r="BM169" s="16" t="n"/>
      <c r="BN169" s="21" t="n"/>
      <c r="BO169" s="21" t="n"/>
      <c r="BP169" s="19">
        <f>IFERROR(IF($A169="","",COUNTIF('Action Items'!$B$2:$B$201,$A169)),"")</f>
        <v/>
      </c>
      <c r="BQ169" s="21" t="n"/>
      <c r="BR169" s="19">
        <f>IFERROR(IF($A169="","",IF(OR($BK169="Yes",$BL169="Fail",$BI169&gt;'Setup'!$B$13),"Yes","No")),"")</f>
        <v/>
      </c>
      <c r="BS169" s="16" t="n"/>
      <c r="BT169" s="16" t="n"/>
      <c r="BU169" s="41" t="n"/>
      <c r="BV169" s="22">
        <f>IFERROR(IF(COUNTA($A169:$BT169)=0,"",IF($A169="","Missing inspection ID, ","")&amp;IF(COUNTIF($A$2:$A$201,$A169)&gt;1,"Duplicate inspection ID, ","")&amp;IF(AND($L169="Completed",$J169=""),"Completed inspection has no inspector, ","")&amp;IF(AND($L169="Completed",$BF169=0),"No applicable checklist items, ","")&amp;IF(AND($L169="Completed",$BM169=""),"Release decision missing, ","")&amp;IF(AND($BM169="Release for Sale",$BL169="Fail"),"Failed room marked for release, ","")&amp;IF(AND($BM169="Release for Sale",$BK169="Yes"),"Critical defect marked for release, ","")&amp;IF($B169&gt;TODAY(),"Future inspection date, ","")&amp;IF(AND($A169&lt;&gt;"",COUNTIF($A$2:$A$201,$A169)=1,OR($L169&lt;&gt;"Completed",AND($J169&lt;&gt;"",$BF169&gt;0,$BM169&lt;&gt;"")),$B169&lt;=TODAY()),"OK","")),"")</f>
        <v/>
      </c>
    </row>
    <row r="170" ht="32" customHeight="1">
      <c r="A170" s="16" t="n"/>
      <c r="B170" s="41" t="n"/>
      <c r="C170" s="18" t="n"/>
      <c r="D170" s="16" t="n"/>
      <c r="E170" s="16" t="n"/>
      <c r="F170" s="16" t="n"/>
      <c r="G170" s="16" t="n"/>
      <c r="H170" s="16" t="n"/>
      <c r="I170" s="16" t="n"/>
      <c r="J170" s="16" t="n"/>
      <c r="K170" s="16" t="n"/>
      <c r="L170" s="16" t="n"/>
      <c r="M170" s="16" t="n"/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6" t="n"/>
      <c r="W170" s="16" t="n"/>
      <c r="X170" s="16" t="n"/>
      <c r="Y170" s="16" t="n"/>
      <c r="Z170" s="16" t="n"/>
      <c r="AA170" s="16" t="n"/>
      <c r="AB170" s="16" t="n"/>
      <c r="AC170" s="16" t="n"/>
      <c r="AD170" s="16" t="n"/>
      <c r="AE170" s="16" t="n"/>
      <c r="AF170" s="16" t="n"/>
      <c r="AG170" s="16" t="n"/>
      <c r="AH170" s="16" t="n"/>
      <c r="AI170" s="16" t="n"/>
      <c r="AJ170" s="16" t="n"/>
      <c r="AK170" s="16" t="n"/>
      <c r="AL170" s="16" t="n"/>
      <c r="AM170" s="16" t="n"/>
      <c r="AN170" s="16" t="n"/>
      <c r="AO170" s="16" t="n"/>
      <c r="AP170" s="16" t="n"/>
      <c r="AQ170" s="16" t="n"/>
      <c r="AR170" s="16" t="n"/>
      <c r="AS170" s="16" t="n"/>
      <c r="AT170" s="16" t="n"/>
      <c r="AU170" s="16" t="n"/>
      <c r="AV170" s="16" t="n"/>
      <c r="AW170" s="16" t="n"/>
      <c r="AX170" s="16" t="n"/>
      <c r="AY170" s="16" t="n"/>
      <c r="AZ170" s="16" t="n"/>
      <c r="BA170" s="16" t="n"/>
      <c r="BB170" s="16" t="n"/>
      <c r="BC170" s="16" t="n"/>
      <c r="BD170" s="16" t="n"/>
      <c r="BE170" s="16" t="n"/>
      <c r="BF170" s="19">
        <f>IFERROR(IF($A170="","",COUNTIF($N170:$AU170,"Pass")+COUNTIF($N170:$AU170,"Fail")+COUNTIF($AW170:$BE170,"Pass")+COUNTIF($AW170:$BE170,"Fail")+COUNTIF($AV170,"No")+COUNTIF($AV170,"Yes")),"")</f>
        <v/>
      </c>
      <c r="BG170" s="19">
        <f>IFERROR(IF($A170="","",COUNTIF($N170:$AU170,"Pass")+COUNTIF($AW170:$BE170,"Pass")+COUNTIF($AV170,"No")),"")</f>
        <v/>
      </c>
      <c r="BH170" s="19">
        <f>IFERROR(IF($A170="","",COUNTIF($N170:$AU170,"Fail")+COUNTIF($AW170:$BE170,"Fail")+COUNTIF($AV170,"Yes")),"")</f>
        <v/>
      </c>
      <c r="BI170" s="19">
        <f>IFERROR(IF($A170="","",COUNTIF($N170:$BE170,"Not Checked")),"")</f>
        <v/>
      </c>
      <c r="BJ170" s="42">
        <f>IFERROR(IF($A170="","",$BG170/$BF170),"")</f>
        <v/>
      </c>
      <c r="BK170" s="16" t="n"/>
      <c r="BL170" s="19">
        <f>IFERROR(IF($A170="","",IF($L170&lt;&gt;"Completed","",IF($BK170="Yes","Fail",IF($BJ170&lt;'Setup'!$B$12,"Fail",IF($BJ170&lt;'Setup'!$B$11,"Conditional Pass","Pass"))))),"")</f>
        <v/>
      </c>
      <c r="BM170" s="16" t="n"/>
      <c r="BN170" s="21" t="n"/>
      <c r="BO170" s="21" t="n"/>
      <c r="BP170" s="19">
        <f>IFERROR(IF($A170="","",COUNTIF('Action Items'!$B$2:$B$201,$A170)),"")</f>
        <v/>
      </c>
      <c r="BQ170" s="21" t="n"/>
      <c r="BR170" s="19">
        <f>IFERROR(IF($A170="","",IF(OR($BK170="Yes",$BL170="Fail",$BI170&gt;'Setup'!$B$13),"Yes","No")),"")</f>
        <v/>
      </c>
      <c r="BS170" s="16" t="n"/>
      <c r="BT170" s="16" t="n"/>
      <c r="BU170" s="41" t="n"/>
      <c r="BV170" s="22">
        <f>IFERROR(IF(COUNTA($A170:$BT170)=0,"",IF($A170="","Missing inspection ID, ","")&amp;IF(COUNTIF($A$2:$A$201,$A170)&gt;1,"Duplicate inspection ID, ","")&amp;IF(AND($L170="Completed",$J170=""),"Completed inspection has no inspector, ","")&amp;IF(AND($L170="Completed",$BF170=0),"No applicable checklist items, ","")&amp;IF(AND($L170="Completed",$BM170=""),"Release decision missing, ","")&amp;IF(AND($BM170="Release for Sale",$BL170="Fail"),"Failed room marked for release, ","")&amp;IF(AND($BM170="Release for Sale",$BK170="Yes"),"Critical defect marked for release, ","")&amp;IF($B170&gt;TODAY(),"Future inspection date, ","")&amp;IF(AND($A170&lt;&gt;"",COUNTIF($A$2:$A$201,$A170)=1,OR($L170&lt;&gt;"Completed",AND($J170&lt;&gt;"",$BF170&gt;0,$BM170&lt;&gt;"")),$B170&lt;=TODAY()),"OK","")),"")</f>
        <v/>
      </c>
    </row>
    <row r="171" ht="32" customHeight="1">
      <c r="A171" s="16" t="n"/>
      <c r="B171" s="41" t="n"/>
      <c r="C171" s="18" t="n"/>
      <c r="D171" s="16" t="n"/>
      <c r="E171" s="16" t="n"/>
      <c r="F171" s="16" t="n"/>
      <c r="G171" s="16" t="n"/>
      <c r="H171" s="16" t="n"/>
      <c r="I171" s="16" t="n"/>
      <c r="J171" s="16" t="n"/>
      <c r="K171" s="16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  <c r="Z171" s="16" t="n"/>
      <c r="AA171" s="16" t="n"/>
      <c r="AB171" s="16" t="n"/>
      <c r="AC171" s="16" t="n"/>
      <c r="AD171" s="16" t="n"/>
      <c r="AE171" s="16" t="n"/>
      <c r="AF171" s="16" t="n"/>
      <c r="AG171" s="16" t="n"/>
      <c r="AH171" s="16" t="n"/>
      <c r="AI171" s="16" t="n"/>
      <c r="AJ171" s="16" t="n"/>
      <c r="AK171" s="16" t="n"/>
      <c r="AL171" s="16" t="n"/>
      <c r="AM171" s="16" t="n"/>
      <c r="AN171" s="16" t="n"/>
      <c r="AO171" s="16" t="n"/>
      <c r="AP171" s="16" t="n"/>
      <c r="AQ171" s="16" t="n"/>
      <c r="AR171" s="16" t="n"/>
      <c r="AS171" s="16" t="n"/>
      <c r="AT171" s="16" t="n"/>
      <c r="AU171" s="16" t="n"/>
      <c r="AV171" s="16" t="n"/>
      <c r="AW171" s="16" t="n"/>
      <c r="AX171" s="16" t="n"/>
      <c r="AY171" s="16" t="n"/>
      <c r="AZ171" s="16" t="n"/>
      <c r="BA171" s="16" t="n"/>
      <c r="BB171" s="16" t="n"/>
      <c r="BC171" s="16" t="n"/>
      <c r="BD171" s="16" t="n"/>
      <c r="BE171" s="16" t="n"/>
      <c r="BF171" s="19">
        <f>IFERROR(IF($A171="","",COUNTIF($N171:$AU171,"Pass")+COUNTIF($N171:$AU171,"Fail")+COUNTIF($AW171:$BE171,"Pass")+COUNTIF($AW171:$BE171,"Fail")+COUNTIF($AV171,"No")+COUNTIF($AV171,"Yes")),"")</f>
        <v/>
      </c>
      <c r="BG171" s="19">
        <f>IFERROR(IF($A171="","",COUNTIF($N171:$AU171,"Pass")+COUNTIF($AW171:$BE171,"Pass")+COUNTIF($AV171,"No")),"")</f>
        <v/>
      </c>
      <c r="BH171" s="19">
        <f>IFERROR(IF($A171="","",COUNTIF($N171:$AU171,"Fail")+COUNTIF($AW171:$BE171,"Fail")+COUNTIF($AV171,"Yes")),"")</f>
        <v/>
      </c>
      <c r="BI171" s="19">
        <f>IFERROR(IF($A171="","",COUNTIF($N171:$BE171,"Not Checked")),"")</f>
        <v/>
      </c>
      <c r="BJ171" s="42">
        <f>IFERROR(IF($A171="","",$BG171/$BF171),"")</f>
        <v/>
      </c>
      <c r="BK171" s="16" t="n"/>
      <c r="BL171" s="19">
        <f>IFERROR(IF($A171="","",IF($L171&lt;&gt;"Completed","",IF($BK171="Yes","Fail",IF($BJ171&lt;'Setup'!$B$12,"Fail",IF($BJ171&lt;'Setup'!$B$11,"Conditional Pass","Pass"))))),"")</f>
        <v/>
      </c>
      <c r="BM171" s="16" t="n"/>
      <c r="BN171" s="21" t="n"/>
      <c r="BO171" s="21" t="n"/>
      <c r="BP171" s="19">
        <f>IFERROR(IF($A171="","",COUNTIF('Action Items'!$B$2:$B$201,$A171)),"")</f>
        <v/>
      </c>
      <c r="BQ171" s="21" t="n"/>
      <c r="BR171" s="19">
        <f>IFERROR(IF($A171="","",IF(OR($BK171="Yes",$BL171="Fail",$BI171&gt;'Setup'!$B$13),"Yes","No")),"")</f>
        <v/>
      </c>
      <c r="BS171" s="16" t="n"/>
      <c r="BT171" s="16" t="n"/>
      <c r="BU171" s="41" t="n"/>
      <c r="BV171" s="22">
        <f>IFERROR(IF(COUNTA($A171:$BT171)=0,"",IF($A171="","Missing inspection ID, ","")&amp;IF(COUNTIF($A$2:$A$201,$A171)&gt;1,"Duplicate inspection ID, ","")&amp;IF(AND($L171="Completed",$J171=""),"Completed inspection has no inspector, ","")&amp;IF(AND($L171="Completed",$BF171=0),"No applicable checklist items, ","")&amp;IF(AND($L171="Completed",$BM171=""),"Release decision missing, ","")&amp;IF(AND($BM171="Release for Sale",$BL171="Fail"),"Failed room marked for release, ","")&amp;IF(AND($BM171="Release for Sale",$BK171="Yes"),"Critical defect marked for release, ","")&amp;IF($B171&gt;TODAY(),"Future inspection date, ","")&amp;IF(AND($A171&lt;&gt;"",COUNTIF($A$2:$A$201,$A171)=1,OR($L171&lt;&gt;"Completed",AND($J171&lt;&gt;"",$BF171&gt;0,$BM171&lt;&gt;"")),$B171&lt;=TODAY()),"OK","")),"")</f>
        <v/>
      </c>
    </row>
    <row r="172" ht="32" customHeight="1">
      <c r="A172" s="16" t="n"/>
      <c r="B172" s="41" t="n"/>
      <c r="C172" s="18" t="n"/>
      <c r="D172" s="16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  <c r="Z172" s="16" t="n"/>
      <c r="AA172" s="16" t="n"/>
      <c r="AB172" s="16" t="n"/>
      <c r="AC172" s="16" t="n"/>
      <c r="AD172" s="16" t="n"/>
      <c r="AE172" s="16" t="n"/>
      <c r="AF172" s="16" t="n"/>
      <c r="AG172" s="16" t="n"/>
      <c r="AH172" s="16" t="n"/>
      <c r="AI172" s="16" t="n"/>
      <c r="AJ172" s="16" t="n"/>
      <c r="AK172" s="16" t="n"/>
      <c r="AL172" s="16" t="n"/>
      <c r="AM172" s="16" t="n"/>
      <c r="AN172" s="16" t="n"/>
      <c r="AO172" s="16" t="n"/>
      <c r="AP172" s="16" t="n"/>
      <c r="AQ172" s="16" t="n"/>
      <c r="AR172" s="16" t="n"/>
      <c r="AS172" s="16" t="n"/>
      <c r="AT172" s="16" t="n"/>
      <c r="AU172" s="16" t="n"/>
      <c r="AV172" s="16" t="n"/>
      <c r="AW172" s="16" t="n"/>
      <c r="AX172" s="16" t="n"/>
      <c r="AY172" s="16" t="n"/>
      <c r="AZ172" s="16" t="n"/>
      <c r="BA172" s="16" t="n"/>
      <c r="BB172" s="16" t="n"/>
      <c r="BC172" s="16" t="n"/>
      <c r="BD172" s="16" t="n"/>
      <c r="BE172" s="16" t="n"/>
      <c r="BF172" s="19">
        <f>IFERROR(IF($A172="","",COUNTIF($N172:$AU172,"Pass")+COUNTIF($N172:$AU172,"Fail")+COUNTIF($AW172:$BE172,"Pass")+COUNTIF($AW172:$BE172,"Fail")+COUNTIF($AV172,"No")+COUNTIF($AV172,"Yes")),"")</f>
        <v/>
      </c>
      <c r="BG172" s="19">
        <f>IFERROR(IF($A172="","",COUNTIF($N172:$AU172,"Pass")+COUNTIF($AW172:$BE172,"Pass")+COUNTIF($AV172,"No")),"")</f>
        <v/>
      </c>
      <c r="BH172" s="19">
        <f>IFERROR(IF($A172="","",COUNTIF($N172:$AU172,"Fail")+COUNTIF($AW172:$BE172,"Fail")+COUNTIF($AV172,"Yes")),"")</f>
        <v/>
      </c>
      <c r="BI172" s="19">
        <f>IFERROR(IF($A172="","",COUNTIF($N172:$BE172,"Not Checked")),"")</f>
        <v/>
      </c>
      <c r="BJ172" s="42">
        <f>IFERROR(IF($A172="","",$BG172/$BF172),"")</f>
        <v/>
      </c>
      <c r="BK172" s="16" t="n"/>
      <c r="BL172" s="19">
        <f>IFERROR(IF($A172="","",IF($L172&lt;&gt;"Completed","",IF($BK172="Yes","Fail",IF($BJ172&lt;'Setup'!$B$12,"Fail",IF($BJ172&lt;'Setup'!$B$11,"Conditional Pass","Pass"))))),"")</f>
        <v/>
      </c>
      <c r="BM172" s="16" t="n"/>
      <c r="BN172" s="21" t="n"/>
      <c r="BO172" s="21" t="n"/>
      <c r="BP172" s="19">
        <f>IFERROR(IF($A172="","",COUNTIF('Action Items'!$B$2:$B$201,$A172)),"")</f>
        <v/>
      </c>
      <c r="BQ172" s="21" t="n"/>
      <c r="BR172" s="19">
        <f>IFERROR(IF($A172="","",IF(OR($BK172="Yes",$BL172="Fail",$BI172&gt;'Setup'!$B$13),"Yes","No")),"")</f>
        <v/>
      </c>
      <c r="BS172" s="16" t="n"/>
      <c r="BT172" s="16" t="n"/>
      <c r="BU172" s="41" t="n"/>
      <c r="BV172" s="22">
        <f>IFERROR(IF(COUNTA($A172:$BT172)=0,"",IF($A172="","Missing inspection ID, ","")&amp;IF(COUNTIF($A$2:$A$201,$A172)&gt;1,"Duplicate inspection ID, ","")&amp;IF(AND($L172="Completed",$J172=""),"Completed inspection has no inspector, ","")&amp;IF(AND($L172="Completed",$BF172=0),"No applicable checklist items, ","")&amp;IF(AND($L172="Completed",$BM172=""),"Release decision missing, ","")&amp;IF(AND($BM172="Release for Sale",$BL172="Fail"),"Failed room marked for release, ","")&amp;IF(AND($BM172="Release for Sale",$BK172="Yes"),"Critical defect marked for release, ","")&amp;IF($B172&gt;TODAY(),"Future inspection date, ","")&amp;IF(AND($A172&lt;&gt;"",COUNTIF($A$2:$A$201,$A172)=1,OR($L172&lt;&gt;"Completed",AND($J172&lt;&gt;"",$BF172&gt;0,$BM172&lt;&gt;"")),$B172&lt;=TODAY()),"OK","")),"")</f>
        <v/>
      </c>
    </row>
    <row r="173" ht="32" customHeight="1">
      <c r="A173" s="16" t="n"/>
      <c r="B173" s="41" t="n"/>
      <c r="C173" s="18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  <c r="Z173" s="16" t="n"/>
      <c r="AA173" s="16" t="n"/>
      <c r="AB173" s="16" t="n"/>
      <c r="AC173" s="16" t="n"/>
      <c r="AD173" s="16" t="n"/>
      <c r="AE173" s="16" t="n"/>
      <c r="AF173" s="16" t="n"/>
      <c r="AG173" s="16" t="n"/>
      <c r="AH173" s="16" t="n"/>
      <c r="AI173" s="16" t="n"/>
      <c r="AJ173" s="16" t="n"/>
      <c r="AK173" s="16" t="n"/>
      <c r="AL173" s="16" t="n"/>
      <c r="AM173" s="16" t="n"/>
      <c r="AN173" s="16" t="n"/>
      <c r="AO173" s="16" t="n"/>
      <c r="AP173" s="16" t="n"/>
      <c r="AQ173" s="16" t="n"/>
      <c r="AR173" s="16" t="n"/>
      <c r="AS173" s="16" t="n"/>
      <c r="AT173" s="16" t="n"/>
      <c r="AU173" s="16" t="n"/>
      <c r="AV173" s="16" t="n"/>
      <c r="AW173" s="16" t="n"/>
      <c r="AX173" s="16" t="n"/>
      <c r="AY173" s="16" t="n"/>
      <c r="AZ173" s="16" t="n"/>
      <c r="BA173" s="16" t="n"/>
      <c r="BB173" s="16" t="n"/>
      <c r="BC173" s="16" t="n"/>
      <c r="BD173" s="16" t="n"/>
      <c r="BE173" s="16" t="n"/>
      <c r="BF173" s="19">
        <f>IFERROR(IF($A173="","",COUNTIF($N173:$AU173,"Pass")+COUNTIF($N173:$AU173,"Fail")+COUNTIF($AW173:$BE173,"Pass")+COUNTIF($AW173:$BE173,"Fail")+COUNTIF($AV173,"No")+COUNTIF($AV173,"Yes")),"")</f>
        <v/>
      </c>
      <c r="BG173" s="19">
        <f>IFERROR(IF($A173="","",COUNTIF($N173:$AU173,"Pass")+COUNTIF($AW173:$BE173,"Pass")+COUNTIF($AV173,"No")),"")</f>
        <v/>
      </c>
      <c r="BH173" s="19">
        <f>IFERROR(IF($A173="","",COUNTIF($N173:$AU173,"Fail")+COUNTIF($AW173:$BE173,"Fail")+COUNTIF($AV173,"Yes")),"")</f>
        <v/>
      </c>
      <c r="BI173" s="19">
        <f>IFERROR(IF($A173="","",COUNTIF($N173:$BE173,"Not Checked")),"")</f>
        <v/>
      </c>
      <c r="BJ173" s="42">
        <f>IFERROR(IF($A173="","",$BG173/$BF173),"")</f>
        <v/>
      </c>
      <c r="BK173" s="16" t="n"/>
      <c r="BL173" s="19">
        <f>IFERROR(IF($A173="","",IF($L173&lt;&gt;"Completed","",IF($BK173="Yes","Fail",IF($BJ173&lt;'Setup'!$B$12,"Fail",IF($BJ173&lt;'Setup'!$B$11,"Conditional Pass","Pass"))))),"")</f>
        <v/>
      </c>
      <c r="BM173" s="16" t="n"/>
      <c r="BN173" s="21" t="n"/>
      <c r="BO173" s="21" t="n"/>
      <c r="BP173" s="19">
        <f>IFERROR(IF($A173="","",COUNTIF('Action Items'!$B$2:$B$201,$A173)),"")</f>
        <v/>
      </c>
      <c r="BQ173" s="21" t="n"/>
      <c r="BR173" s="19">
        <f>IFERROR(IF($A173="","",IF(OR($BK173="Yes",$BL173="Fail",$BI173&gt;'Setup'!$B$13),"Yes","No")),"")</f>
        <v/>
      </c>
      <c r="BS173" s="16" t="n"/>
      <c r="BT173" s="16" t="n"/>
      <c r="BU173" s="41" t="n"/>
      <c r="BV173" s="22">
        <f>IFERROR(IF(COUNTA($A173:$BT173)=0,"",IF($A173="","Missing inspection ID, ","")&amp;IF(COUNTIF($A$2:$A$201,$A173)&gt;1,"Duplicate inspection ID, ","")&amp;IF(AND($L173="Completed",$J173=""),"Completed inspection has no inspector, ","")&amp;IF(AND($L173="Completed",$BF173=0),"No applicable checklist items, ","")&amp;IF(AND($L173="Completed",$BM173=""),"Release decision missing, ","")&amp;IF(AND($BM173="Release for Sale",$BL173="Fail"),"Failed room marked for release, ","")&amp;IF(AND($BM173="Release for Sale",$BK173="Yes"),"Critical defect marked for release, ","")&amp;IF($B173&gt;TODAY(),"Future inspection date, ","")&amp;IF(AND($A173&lt;&gt;"",COUNTIF($A$2:$A$201,$A173)=1,OR($L173&lt;&gt;"Completed",AND($J173&lt;&gt;"",$BF173&gt;0,$BM173&lt;&gt;"")),$B173&lt;=TODAY()),"OK","")),"")</f>
        <v/>
      </c>
    </row>
    <row r="174" ht="32" customHeight="1">
      <c r="A174" s="16" t="n"/>
      <c r="B174" s="41" t="n"/>
      <c r="C174" s="18" t="n"/>
      <c r="D174" s="16" t="n"/>
      <c r="E174" s="16" t="n"/>
      <c r="F174" s="16" t="n"/>
      <c r="G174" s="16" t="n"/>
      <c r="H174" s="16" t="n"/>
      <c r="I174" s="16" t="n"/>
      <c r="J174" s="16" t="n"/>
      <c r="K174" s="16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  <c r="Z174" s="16" t="n"/>
      <c r="AA174" s="16" t="n"/>
      <c r="AB174" s="16" t="n"/>
      <c r="AC174" s="16" t="n"/>
      <c r="AD174" s="16" t="n"/>
      <c r="AE174" s="16" t="n"/>
      <c r="AF174" s="16" t="n"/>
      <c r="AG174" s="16" t="n"/>
      <c r="AH174" s="16" t="n"/>
      <c r="AI174" s="16" t="n"/>
      <c r="AJ174" s="16" t="n"/>
      <c r="AK174" s="16" t="n"/>
      <c r="AL174" s="16" t="n"/>
      <c r="AM174" s="16" t="n"/>
      <c r="AN174" s="16" t="n"/>
      <c r="AO174" s="16" t="n"/>
      <c r="AP174" s="16" t="n"/>
      <c r="AQ174" s="16" t="n"/>
      <c r="AR174" s="16" t="n"/>
      <c r="AS174" s="16" t="n"/>
      <c r="AT174" s="16" t="n"/>
      <c r="AU174" s="16" t="n"/>
      <c r="AV174" s="16" t="n"/>
      <c r="AW174" s="16" t="n"/>
      <c r="AX174" s="16" t="n"/>
      <c r="AY174" s="16" t="n"/>
      <c r="AZ174" s="16" t="n"/>
      <c r="BA174" s="16" t="n"/>
      <c r="BB174" s="16" t="n"/>
      <c r="BC174" s="16" t="n"/>
      <c r="BD174" s="16" t="n"/>
      <c r="BE174" s="16" t="n"/>
      <c r="BF174" s="19">
        <f>IFERROR(IF($A174="","",COUNTIF($N174:$AU174,"Pass")+COUNTIF($N174:$AU174,"Fail")+COUNTIF($AW174:$BE174,"Pass")+COUNTIF($AW174:$BE174,"Fail")+COUNTIF($AV174,"No")+COUNTIF($AV174,"Yes")),"")</f>
        <v/>
      </c>
      <c r="BG174" s="19">
        <f>IFERROR(IF($A174="","",COUNTIF($N174:$AU174,"Pass")+COUNTIF($AW174:$BE174,"Pass")+COUNTIF($AV174,"No")),"")</f>
        <v/>
      </c>
      <c r="BH174" s="19">
        <f>IFERROR(IF($A174="","",COUNTIF($N174:$AU174,"Fail")+COUNTIF($AW174:$BE174,"Fail")+COUNTIF($AV174,"Yes")),"")</f>
        <v/>
      </c>
      <c r="BI174" s="19">
        <f>IFERROR(IF($A174="","",COUNTIF($N174:$BE174,"Not Checked")),"")</f>
        <v/>
      </c>
      <c r="BJ174" s="42">
        <f>IFERROR(IF($A174="","",$BG174/$BF174),"")</f>
        <v/>
      </c>
      <c r="BK174" s="16" t="n"/>
      <c r="BL174" s="19">
        <f>IFERROR(IF($A174="","",IF($L174&lt;&gt;"Completed","",IF($BK174="Yes","Fail",IF($BJ174&lt;'Setup'!$B$12,"Fail",IF($BJ174&lt;'Setup'!$B$11,"Conditional Pass","Pass"))))),"")</f>
        <v/>
      </c>
      <c r="BM174" s="16" t="n"/>
      <c r="BN174" s="21" t="n"/>
      <c r="BO174" s="21" t="n"/>
      <c r="BP174" s="19">
        <f>IFERROR(IF($A174="","",COUNTIF('Action Items'!$B$2:$B$201,$A174)),"")</f>
        <v/>
      </c>
      <c r="BQ174" s="21" t="n"/>
      <c r="BR174" s="19">
        <f>IFERROR(IF($A174="","",IF(OR($BK174="Yes",$BL174="Fail",$BI174&gt;'Setup'!$B$13),"Yes","No")),"")</f>
        <v/>
      </c>
      <c r="BS174" s="16" t="n"/>
      <c r="BT174" s="16" t="n"/>
      <c r="BU174" s="41" t="n"/>
      <c r="BV174" s="22">
        <f>IFERROR(IF(COUNTA($A174:$BT174)=0,"",IF($A174="","Missing inspection ID, ","")&amp;IF(COUNTIF($A$2:$A$201,$A174)&gt;1,"Duplicate inspection ID, ","")&amp;IF(AND($L174="Completed",$J174=""),"Completed inspection has no inspector, ","")&amp;IF(AND($L174="Completed",$BF174=0),"No applicable checklist items, ","")&amp;IF(AND($L174="Completed",$BM174=""),"Release decision missing, ","")&amp;IF(AND($BM174="Release for Sale",$BL174="Fail"),"Failed room marked for release, ","")&amp;IF(AND($BM174="Release for Sale",$BK174="Yes"),"Critical defect marked for release, ","")&amp;IF($B174&gt;TODAY(),"Future inspection date, ","")&amp;IF(AND($A174&lt;&gt;"",COUNTIF($A$2:$A$201,$A174)=1,OR($L174&lt;&gt;"Completed",AND($J174&lt;&gt;"",$BF174&gt;0,$BM174&lt;&gt;"")),$B174&lt;=TODAY()),"OK","")),"")</f>
        <v/>
      </c>
    </row>
    <row r="175" ht="32" customHeight="1">
      <c r="A175" s="16" t="n"/>
      <c r="B175" s="41" t="n"/>
      <c r="C175" s="18" t="n"/>
      <c r="D175" s="16" t="n"/>
      <c r="E175" s="16" t="n"/>
      <c r="F175" s="16" t="n"/>
      <c r="G175" s="16" t="n"/>
      <c r="H175" s="16" t="n"/>
      <c r="I175" s="16" t="n"/>
      <c r="J175" s="16" t="n"/>
      <c r="K175" s="16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  <c r="Z175" s="16" t="n"/>
      <c r="AA175" s="16" t="n"/>
      <c r="AB175" s="16" t="n"/>
      <c r="AC175" s="16" t="n"/>
      <c r="AD175" s="16" t="n"/>
      <c r="AE175" s="16" t="n"/>
      <c r="AF175" s="16" t="n"/>
      <c r="AG175" s="16" t="n"/>
      <c r="AH175" s="16" t="n"/>
      <c r="AI175" s="16" t="n"/>
      <c r="AJ175" s="16" t="n"/>
      <c r="AK175" s="16" t="n"/>
      <c r="AL175" s="16" t="n"/>
      <c r="AM175" s="16" t="n"/>
      <c r="AN175" s="16" t="n"/>
      <c r="AO175" s="16" t="n"/>
      <c r="AP175" s="16" t="n"/>
      <c r="AQ175" s="16" t="n"/>
      <c r="AR175" s="16" t="n"/>
      <c r="AS175" s="16" t="n"/>
      <c r="AT175" s="16" t="n"/>
      <c r="AU175" s="16" t="n"/>
      <c r="AV175" s="16" t="n"/>
      <c r="AW175" s="16" t="n"/>
      <c r="AX175" s="16" t="n"/>
      <c r="AY175" s="16" t="n"/>
      <c r="AZ175" s="16" t="n"/>
      <c r="BA175" s="16" t="n"/>
      <c r="BB175" s="16" t="n"/>
      <c r="BC175" s="16" t="n"/>
      <c r="BD175" s="16" t="n"/>
      <c r="BE175" s="16" t="n"/>
      <c r="BF175" s="19">
        <f>IFERROR(IF($A175="","",COUNTIF($N175:$AU175,"Pass")+COUNTIF($N175:$AU175,"Fail")+COUNTIF($AW175:$BE175,"Pass")+COUNTIF($AW175:$BE175,"Fail")+COUNTIF($AV175,"No")+COUNTIF($AV175,"Yes")),"")</f>
        <v/>
      </c>
      <c r="BG175" s="19">
        <f>IFERROR(IF($A175="","",COUNTIF($N175:$AU175,"Pass")+COUNTIF($AW175:$BE175,"Pass")+COUNTIF($AV175,"No")),"")</f>
        <v/>
      </c>
      <c r="BH175" s="19">
        <f>IFERROR(IF($A175="","",COUNTIF($N175:$AU175,"Fail")+COUNTIF($AW175:$BE175,"Fail")+COUNTIF($AV175,"Yes")),"")</f>
        <v/>
      </c>
      <c r="BI175" s="19">
        <f>IFERROR(IF($A175="","",COUNTIF($N175:$BE175,"Not Checked")),"")</f>
        <v/>
      </c>
      <c r="BJ175" s="42">
        <f>IFERROR(IF($A175="","",$BG175/$BF175),"")</f>
        <v/>
      </c>
      <c r="BK175" s="16" t="n"/>
      <c r="BL175" s="19">
        <f>IFERROR(IF($A175="","",IF($L175&lt;&gt;"Completed","",IF($BK175="Yes","Fail",IF($BJ175&lt;'Setup'!$B$12,"Fail",IF($BJ175&lt;'Setup'!$B$11,"Conditional Pass","Pass"))))),"")</f>
        <v/>
      </c>
      <c r="BM175" s="16" t="n"/>
      <c r="BN175" s="21" t="n"/>
      <c r="BO175" s="21" t="n"/>
      <c r="BP175" s="19">
        <f>IFERROR(IF($A175="","",COUNTIF('Action Items'!$B$2:$B$201,$A175)),"")</f>
        <v/>
      </c>
      <c r="BQ175" s="21" t="n"/>
      <c r="BR175" s="19">
        <f>IFERROR(IF($A175="","",IF(OR($BK175="Yes",$BL175="Fail",$BI175&gt;'Setup'!$B$13),"Yes","No")),"")</f>
        <v/>
      </c>
      <c r="BS175" s="16" t="n"/>
      <c r="BT175" s="16" t="n"/>
      <c r="BU175" s="41" t="n"/>
      <c r="BV175" s="22">
        <f>IFERROR(IF(COUNTA($A175:$BT175)=0,"",IF($A175="","Missing inspection ID, ","")&amp;IF(COUNTIF($A$2:$A$201,$A175)&gt;1,"Duplicate inspection ID, ","")&amp;IF(AND($L175="Completed",$J175=""),"Completed inspection has no inspector, ","")&amp;IF(AND($L175="Completed",$BF175=0),"No applicable checklist items, ","")&amp;IF(AND($L175="Completed",$BM175=""),"Release decision missing, ","")&amp;IF(AND($BM175="Release for Sale",$BL175="Fail"),"Failed room marked for release, ","")&amp;IF(AND($BM175="Release for Sale",$BK175="Yes"),"Critical defect marked for release, ","")&amp;IF($B175&gt;TODAY(),"Future inspection date, ","")&amp;IF(AND($A175&lt;&gt;"",COUNTIF($A$2:$A$201,$A175)=1,OR($L175&lt;&gt;"Completed",AND($J175&lt;&gt;"",$BF175&gt;0,$BM175&lt;&gt;"")),$B175&lt;=TODAY()),"OK","")),"")</f>
        <v/>
      </c>
    </row>
    <row r="176" ht="32" customHeight="1">
      <c r="A176" s="16" t="n"/>
      <c r="B176" s="41" t="n"/>
      <c r="C176" s="18" t="n"/>
      <c r="D176" s="16" t="n"/>
      <c r="E176" s="16" t="n"/>
      <c r="F176" s="16" t="n"/>
      <c r="G176" s="16" t="n"/>
      <c r="H176" s="16" t="n"/>
      <c r="I176" s="16" t="n"/>
      <c r="J176" s="16" t="n"/>
      <c r="K176" s="16" t="n"/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  <c r="Z176" s="16" t="n"/>
      <c r="AA176" s="16" t="n"/>
      <c r="AB176" s="16" t="n"/>
      <c r="AC176" s="16" t="n"/>
      <c r="AD176" s="16" t="n"/>
      <c r="AE176" s="16" t="n"/>
      <c r="AF176" s="16" t="n"/>
      <c r="AG176" s="16" t="n"/>
      <c r="AH176" s="16" t="n"/>
      <c r="AI176" s="16" t="n"/>
      <c r="AJ176" s="16" t="n"/>
      <c r="AK176" s="16" t="n"/>
      <c r="AL176" s="16" t="n"/>
      <c r="AM176" s="16" t="n"/>
      <c r="AN176" s="16" t="n"/>
      <c r="AO176" s="16" t="n"/>
      <c r="AP176" s="16" t="n"/>
      <c r="AQ176" s="16" t="n"/>
      <c r="AR176" s="16" t="n"/>
      <c r="AS176" s="16" t="n"/>
      <c r="AT176" s="16" t="n"/>
      <c r="AU176" s="16" t="n"/>
      <c r="AV176" s="16" t="n"/>
      <c r="AW176" s="16" t="n"/>
      <c r="AX176" s="16" t="n"/>
      <c r="AY176" s="16" t="n"/>
      <c r="AZ176" s="16" t="n"/>
      <c r="BA176" s="16" t="n"/>
      <c r="BB176" s="16" t="n"/>
      <c r="BC176" s="16" t="n"/>
      <c r="BD176" s="16" t="n"/>
      <c r="BE176" s="16" t="n"/>
      <c r="BF176" s="19">
        <f>IFERROR(IF($A176="","",COUNTIF($N176:$AU176,"Pass")+COUNTIF($N176:$AU176,"Fail")+COUNTIF($AW176:$BE176,"Pass")+COUNTIF($AW176:$BE176,"Fail")+COUNTIF($AV176,"No")+COUNTIF($AV176,"Yes")),"")</f>
        <v/>
      </c>
      <c r="BG176" s="19">
        <f>IFERROR(IF($A176="","",COUNTIF($N176:$AU176,"Pass")+COUNTIF($AW176:$BE176,"Pass")+COUNTIF($AV176,"No")),"")</f>
        <v/>
      </c>
      <c r="BH176" s="19">
        <f>IFERROR(IF($A176="","",COUNTIF($N176:$AU176,"Fail")+COUNTIF($AW176:$BE176,"Fail")+COUNTIF($AV176,"Yes")),"")</f>
        <v/>
      </c>
      <c r="BI176" s="19">
        <f>IFERROR(IF($A176="","",COUNTIF($N176:$BE176,"Not Checked")),"")</f>
        <v/>
      </c>
      <c r="BJ176" s="42">
        <f>IFERROR(IF($A176="","",$BG176/$BF176),"")</f>
        <v/>
      </c>
      <c r="BK176" s="16" t="n"/>
      <c r="BL176" s="19">
        <f>IFERROR(IF($A176="","",IF($L176&lt;&gt;"Completed","",IF($BK176="Yes","Fail",IF($BJ176&lt;'Setup'!$B$12,"Fail",IF($BJ176&lt;'Setup'!$B$11,"Conditional Pass","Pass"))))),"")</f>
        <v/>
      </c>
      <c r="BM176" s="16" t="n"/>
      <c r="BN176" s="21" t="n"/>
      <c r="BO176" s="21" t="n"/>
      <c r="BP176" s="19">
        <f>IFERROR(IF($A176="","",COUNTIF('Action Items'!$B$2:$B$201,$A176)),"")</f>
        <v/>
      </c>
      <c r="BQ176" s="21" t="n"/>
      <c r="BR176" s="19">
        <f>IFERROR(IF($A176="","",IF(OR($BK176="Yes",$BL176="Fail",$BI176&gt;'Setup'!$B$13),"Yes","No")),"")</f>
        <v/>
      </c>
      <c r="BS176" s="16" t="n"/>
      <c r="BT176" s="16" t="n"/>
      <c r="BU176" s="41" t="n"/>
      <c r="BV176" s="22">
        <f>IFERROR(IF(COUNTA($A176:$BT176)=0,"",IF($A176="","Missing inspection ID, ","")&amp;IF(COUNTIF($A$2:$A$201,$A176)&gt;1,"Duplicate inspection ID, ","")&amp;IF(AND($L176="Completed",$J176=""),"Completed inspection has no inspector, ","")&amp;IF(AND($L176="Completed",$BF176=0),"No applicable checklist items, ","")&amp;IF(AND($L176="Completed",$BM176=""),"Release decision missing, ","")&amp;IF(AND($BM176="Release for Sale",$BL176="Fail"),"Failed room marked for release, ","")&amp;IF(AND($BM176="Release for Sale",$BK176="Yes"),"Critical defect marked for release, ","")&amp;IF($B176&gt;TODAY(),"Future inspection date, ","")&amp;IF(AND($A176&lt;&gt;"",COUNTIF($A$2:$A$201,$A176)=1,OR($L176&lt;&gt;"Completed",AND($J176&lt;&gt;"",$BF176&gt;0,$BM176&lt;&gt;"")),$B176&lt;=TODAY()),"OK","")),"")</f>
        <v/>
      </c>
    </row>
    <row r="177" ht="32" customHeight="1">
      <c r="A177" s="16" t="n"/>
      <c r="B177" s="41" t="n"/>
      <c r="C177" s="18" t="n"/>
      <c r="D177" s="16" t="n"/>
      <c r="E177" s="16" t="n"/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  <c r="Z177" s="16" t="n"/>
      <c r="AA177" s="16" t="n"/>
      <c r="AB177" s="16" t="n"/>
      <c r="AC177" s="16" t="n"/>
      <c r="AD177" s="16" t="n"/>
      <c r="AE177" s="16" t="n"/>
      <c r="AF177" s="16" t="n"/>
      <c r="AG177" s="16" t="n"/>
      <c r="AH177" s="16" t="n"/>
      <c r="AI177" s="16" t="n"/>
      <c r="AJ177" s="16" t="n"/>
      <c r="AK177" s="16" t="n"/>
      <c r="AL177" s="16" t="n"/>
      <c r="AM177" s="16" t="n"/>
      <c r="AN177" s="16" t="n"/>
      <c r="AO177" s="16" t="n"/>
      <c r="AP177" s="16" t="n"/>
      <c r="AQ177" s="16" t="n"/>
      <c r="AR177" s="16" t="n"/>
      <c r="AS177" s="16" t="n"/>
      <c r="AT177" s="16" t="n"/>
      <c r="AU177" s="16" t="n"/>
      <c r="AV177" s="16" t="n"/>
      <c r="AW177" s="16" t="n"/>
      <c r="AX177" s="16" t="n"/>
      <c r="AY177" s="16" t="n"/>
      <c r="AZ177" s="16" t="n"/>
      <c r="BA177" s="16" t="n"/>
      <c r="BB177" s="16" t="n"/>
      <c r="BC177" s="16" t="n"/>
      <c r="BD177" s="16" t="n"/>
      <c r="BE177" s="16" t="n"/>
      <c r="BF177" s="19">
        <f>IFERROR(IF($A177="","",COUNTIF($N177:$AU177,"Pass")+COUNTIF($N177:$AU177,"Fail")+COUNTIF($AW177:$BE177,"Pass")+COUNTIF($AW177:$BE177,"Fail")+COUNTIF($AV177,"No")+COUNTIF($AV177,"Yes")),"")</f>
        <v/>
      </c>
      <c r="BG177" s="19">
        <f>IFERROR(IF($A177="","",COUNTIF($N177:$AU177,"Pass")+COUNTIF($AW177:$BE177,"Pass")+COUNTIF($AV177,"No")),"")</f>
        <v/>
      </c>
      <c r="BH177" s="19">
        <f>IFERROR(IF($A177="","",COUNTIF($N177:$AU177,"Fail")+COUNTIF($AW177:$BE177,"Fail")+COUNTIF($AV177,"Yes")),"")</f>
        <v/>
      </c>
      <c r="BI177" s="19">
        <f>IFERROR(IF($A177="","",COUNTIF($N177:$BE177,"Not Checked")),"")</f>
        <v/>
      </c>
      <c r="BJ177" s="42">
        <f>IFERROR(IF($A177="","",$BG177/$BF177),"")</f>
        <v/>
      </c>
      <c r="BK177" s="16" t="n"/>
      <c r="BL177" s="19">
        <f>IFERROR(IF($A177="","",IF($L177&lt;&gt;"Completed","",IF($BK177="Yes","Fail",IF($BJ177&lt;'Setup'!$B$12,"Fail",IF($BJ177&lt;'Setup'!$B$11,"Conditional Pass","Pass"))))),"")</f>
        <v/>
      </c>
      <c r="BM177" s="16" t="n"/>
      <c r="BN177" s="21" t="n"/>
      <c r="BO177" s="21" t="n"/>
      <c r="BP177" s="19">
        <f>IFERROR(IF($A177="","",COUNTIF('Action Items'!$B$2:$B$201,$A177)),"")</f>
        <v/>
      </c>
      <c r="BQ177" s="21" t="n"/>
      <c r="BR177" s="19">
        <f>IFERROR(IF($A177="","",IF(OR($BK177="Yes",$BL177="Fail",$BI177&gt;'Setup'!$B$13),"Yes","No")),"")</f>
        <v/>
      </c>
      <c r="BS177" s="16" t="n"/>
      <c r="BT177" s="16" t="n"/>
      <c r="BU177" s="41" t="n"/>
      <c r="BV177" s="22">
        <f>IFERROR(IF(COUNTA($A177:$BT177)=0,"",IF($A177="","Missing inspection ID, ","")&amp;IF(COUNTIF($A$2:$A$201,$A177)&gt;1,"Duplicate inspection ID, ","")&amp;IF(AND($L177="Completed",$J177=""),"Completed inspection has no inspector, ","")&amp;IF(AND($L177="Completed",$BF177=0),"No applicable checklist items, ","")&amp;IF(AND($L177="Completed",$BM177=""),"Release decision missing, ","")&amp;IF(AND($BM177="Release for Sale",$BL177="Fail"),"Failed room marked for release, ","")&amp;IF(AND($BM177="Release for Sale",$BK177="Yes"),"Critical defect marked for release, ","")&amp;IF($B177&gt;TODAY(),"Future inspection date, ","")&amp;IF(AND($A177&lt;&gt;"",COUNTIF($A$2:$A$201,$A177)=1,OR($L177&lt;&gt;"Completed",AND($J177&lt;&gt;"",$BF177&gt;0,$BM177&lt;&gt;"")),$B177&lt;=TODAY()),"OK","")),"")</f>
        <v/>
      </c>
    </row>
    <row r="178" ht="32" customHeight="1">
      <c r="A178" s="16" t="n"/>
      <c r="B178" s="41" t="n"/>
      <c r="C178" s="18" t="n"/>
      <c r="D178" s="16" t="n"/>
      <c r="E178" s="16" t="n"/>
      <c r="F178" s="16" t="n"/>
      <c r="G178" s="16" t="n"/>
      <c r="H178" s="16" t="n"/>
      <c r="I178" s="16" t="n"/>
      <c r="J178" s="16" t="n"/>
      <c r="K178" s="16" t="n"/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  <c r="Z178" s="16" t="n"/>
      <c r="AA178" s="16" t="n"/>
      <c r="AB178" s="16" t="n"/>
      <c r="AC178" s="16" t="n"/>
      <c r="AD178" s="16" t="n"/>
      <c r="AE178" s="16" t="n"/>
      <c r="AF178" s="16" t="n"/>
      <c r="AG178" s="16" t="n"/>
      <c r="AH178" s="16" t="n"/>
      <c r="AI178" s="16" t="n"/>
      <c r="AJ178" s="16" t="n"/>
      <c r="AK178" s="16" t="n"/>
      <c r="AL178" s="16" t="n"/>
      <c r="AM178" s="16" t="n"/>
      <c r="AN178" s="16" t="n"/>
      <c r="AO178" s="16" t="n"/>
      <c r="AP178" s="16" t="n"/>
      <c r="AQ178" s="16" t="n"/>
      <c r="AR178" s="16" t="n"/>
      <c r="AS178" s="16" t="n"/>
      <c r="AT178" s="16" t="n"/>
      <c r="AU178" s="16" t="n"/>
      <c r="AV178" s="16" t="n"/>
      <c r="AW178" s="16" t="n"/>
      <c r="AX178" s="16" t="n"/>
      <c r="AY178" s="16" t="n"/>
      <c r="AZ178" s="16" t="n"/>
      <c r="BA178" s="16" t="n"/>
      <c r="BB178" s="16" t="n"/>
      <c r="BC178" s="16" t="n"/>
      <c r="BD178" s="16" t="n"/>
      <c r="BE178" s="16" t="n"/>
      <c r="BF178" s="19">
        <f>IFERROR(IF($A178="","",COUNTIF($N178:$AU178,"Pass")+COUNTIF($N178:$AU178,"Fail")+COUNTIF($AW178:$BE178,"Pass")+COUNTIF($AW178:$BE178,"Fail")+COUNTIF($AV178,"No")+COUNTIF($AV178,"Yes")),"")</f>
        <v/>
      </c>
      <c r="BG178" s="19">
        <f>IFERROR(IF($A178="","",COUNTIF($N178:$AU178,"Pass")+COUNTIF($AW178:$BE178,"Pass")+COUNTIF($AV178,"No")),"")</f>
        <v/>
      </c>
      <c r="BH178" s="19">
        <f>IFERROR(IF($A178="","",COUNTIF($N178:$AU178,"Fail")+COUNTIF($AW178:$BE178,"Fail")+COUNTIF($AV178,"Yes")),"")</f>
        <v/>
      </c>
      <c r="BI178" s="19">
        <f>IFERROR(IF($A178="","",COUNTIF($N178:$BE178,"Not Checked")),"")</f>
        <v/>
      </c>
      <c r="BJ178" s="42">
        <f>IFERROR(IF($A178="","",$BG178/$BF178),"")</f>
        <v/>
      </c>
      <c r="BK178" s="16" t="n"/>
      <c r="BL178" s="19">
        <f>IFERROR(IF($A178="","",IF($L178&lt;&gt;"Completed","",IF($BK178="Yes","Fail",IF($BJ178&lt;'Setup'!$B$12,"Fail",IF($BJ178&lt;'Setup'!$B$11,"Conditional Pass","Pass"))))),"")</f>
        <v/>
      </c>
      <c r="BM178" s="16" t="n"/>
      <c r="BN178" s="21" t="n"/>
      <c r="BO178" s="21" t="n"/>
      <c r="BP178" s="19">
        <f>IFERROR(IF($A178="","",COUNTIF('Action Items'!$B$2:$B$201,$A178)),"")</f>
        <v/>
      </c>
      <c r="BQ178" s="21" t="n"/>
      <c r="BR178" s="19">
        <f>IFERROR(IF($A178="","",IF(OR($BK178="Yes",$BL178="Fail",$BI178&gt;'Setup'!$B$13),"Yes","No")),"")</f>
        <v/>
      </c>
      <c r="BS178" s="16" t="n"/>
      <c r="BT178" s="16" t="n"/>
      <c r="BU178" s="41" t="n"/>
      <c r="BV178" s="22">
        <f>IFERROR(IF(COUNTA($A178:$BT178)=0,"",IF($A178="","Missing inspection ID, ","")&amp;IF(COUNTIF($A$2:$A$201,$A178)&gt;1,"Duplicate inspection ID, ","")&amp;IF(AND($L178="Completed",$J178=""),"Completed inspection has no inspector, ","")&amp;IF(AND($L178="Completed",$BF178=0),"No applicable checklist items, ","")&amp;IF(AND($L178="Completed",$BM178=""),"Release decision missing, ","")&amp;IF(AND($BM178="Release for Sale",$BL178="Fail"),"Failed room marked for release, ","")&amp;IF(AND($BM178="Release for Sale",$BK178="Yes"),"Critical defect marked for release, ","")&amp;IF($B178&gt;TODAY(),"Future inspection date, ","")&amp;IF(AND($A178&lt;&gt;"",COUNTIF($A$2:$A$201,$A178)=1,OR($L178&lt;&gt;"Completed",AND($J178&lt;&gt;"",$BF178&gt;0,$BM178&lt;&gt;"")),$B178&lt;=TODAY()),"OK","")),"")</f>
        <v/>
      </c>
    </row>
    <row r="179" ht="32" customHeight="1">
      <c r="A179" s="16" t="n"/>
      <c r="B179" s="41" t="n"/>
      <c r="C179" s="18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  <c r="Z179" s="16" t="n"/>
      <c r="AA179" s="16" t="n"/>
      <c r="AB179" s="16" t="n"/>
      <c r="AC179" s="16" t="n"/>
      <c r="AD179" s="16" t="n"/>
      <c r="AE179" s="16" t="n"/>
      <c r="AF179" s="16" t="n"/>
      <c r="AG179" s="16" t="n"/>
      <c r="AH179" s="16" t="n"/>
      <c r="AI179" s="16" t="n"/>
      <c r="AJ179" s="16" t="n"/>
      <c r="AK179" s="16" t="n"/>
      <c r="AL179" s="16" t="n"/>
      <c r="AM179" s="16" t="n"/>
      <c r="AN179" s="16" t="n"/>
      <c r="AO179" s="16" t="n"/>
      <c r="AP179" s="16" t="n"/>
      <c r="AQ179" s="16" t="n"/>
      <c r="AR179" s="16" t="n"/>
      <c r="AS179" s="16" t="n"/>
      <c r="AT179" s="16" t="n"/>
      <c r="AU179" s="16" t="n"/>
      <c r="AV179" s="16" t="n"/>
      <c r="AW179" s="16" t="n"/>
      <c r="AX179" s="16" t="n"/>
      <c r="AY179" s="16" t="n"/>
      <c r="AZ179" s="16" t="n"/>
      <c r="BA179" s="16" t="n"/>
      <c r="BB179" s="16" t="n"/>
      <c r="BC179" s="16" t="n"/>
      <c r="BD179" s="16" t="n"/>
      <c r="BE179" s="16" t="n"/>
      <c r="BF179" s="19">
        <f>IFERROR(IF($A179="","",COUNTIF($N179:$AU179,"Pass")+COUNTIF($N179:$AU179,"Fail")+COUNTIF($AW179:$BE179,"Pass")+COUNTIF($AW179:$BE179,"Fail")+COUNTIF($AV179,"No")+COUNTIF($AV179,"Yes")),"")</f>
        <v/>
      </c>
      <c r="BG179" s="19">
        <f>IFERROR(IF($A179="","",COUNTIF($N179:$AU179,"Pass")+COUNTIF($AW179:$BE179,"Pass")+COUNTIF($AV179,"No")),"")</f>
        <v/>
      </c>
      <c r="BH179" s="19">
        <f>IFERROR(IF($A179="","",COUNTIF($N179:$AU179,"Fail")+COUNTIF($AW179:$BE179,"Fail")+COUNTIF($AV179,"Yes")),"")</f>
        <v/>
      </c>
      <c r="BI179" s="19">
        <f>IFERROR(IF($A179="","",COUNTIF($N179:$BE179,"Not Checked")),"")</f>
        <v/>
      </c>
      <c r="BJ179" s="42">
        <f>IFERROR(IF($A179="","",$BG179/$BF179),"")</f>
        <v/>
      </c>
      <c r="BK179" s="16" t="n"/>
      <c r="BL179" s="19">
        <f>IFERROR(IF($A179="","",IF($L179&lt;&gt;"Completed","",IF($BK179="Yes","Fail",IF($BJ179&lt;'Setup'!$B$12,"Fail",IF($BJ179&lt;'Setup'!$B$11,"Conditional Pass","Pass"))))),"")</f>
        <v/>
      </c>
      <c r="BM179" s="16" t="n"/>
      <c r="BN179" s="21" t="n"/>
      <c r="BO179" s="21" t="n"/>
      <c r="BP179" s="19">
        <f>IFERROR(IF($A179="","",COUNTIF('Action Items'!$B$2:$B$201,$A179)),"")</f>
        <v/>
      </c>
      <c r="BQ179" s="21" t="n"/>
      <c r="BR179" s="19">
        <f>IFERROR(IF($A179="","",IF(OR($BK179="Yes",$BL179="Fail",$BI179&gt;'Setup'!$B$13),"Yes","No")),"")</f>
        <v/>
      </c>
      <c r="BS179" s="16" t="n"/>
      <c r="BT179" s="16" t="n"/>
      <c r="BU179" s="41" t="n"/>
      <c r="BV179" s="22">
        <f>IFERROR(IF(COUNTA($A179:$BT179)=0,"",IF($A179="","Missing inspection ID, ","")&amp;IF(COUNTIF($A$2:$A$201,$A179)&gt;1,"Duplicate inspection ID, ","")&amp;IF(AND($L179="Completed",$J179=""),"Completed inspection has no inspector, ","")&amp;IF(AND($L179="Completed",$BF179=0),"No applicable checklist items, ","")&amp;IF(AND($L179="Completed",$BM179=""),"Release decision missing, ","")&amp;IF(AND($BM179="Release for Sale",$BL179="Fail"),"Failed room marked for release, ","")&amp;IF(AND($BM179="Release for Sale",$BK179="Yes"),"Critical defect marked for release, ","")&amp;IF($B179&gt;TODAY(),"Future inspection date, ","")&amp;IF(AND($A179&lt;&gt;"",COUNTIF($A$2:$A$201,$A179)=1,OR($L179&lt;&gt;"Completed",AND($J179&lt;&gt;"",$BF179&gt;0,$BM179&lt;&gt;"")),$B179&lt;=TODAY()),"OK","")),"")</f>
        <v/>
      </c>
    </row>
    <row r="180" ht="32" customHeight="1">
      <c r="A180" s="16" t="n"/>
      <c r="B180" s="41" t="n"/>
      <c r="C180" s="18" t="n"/>
      <c r="D180" s="16" t="n"/>
      <c r="E180" s="16" t="n"/>
      <c r="F180" s="16" t="n"/>
      <c r="G180" s="16" t="n"/>
      <c r="H180" s="16" t="n"/>
      <c r="I180" s="16" t="n"/>
      <c r="J180" s="16" t="n"/>
      <c r="K180" s="16" t="n"/>
      <c r="L180" s="16" t="n"/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  <c r="Z180" s="16" t="n"/>
      <c r="AA180" s="16" t="n"/>
      <c r="AB180" s="16" t="n"/>
      <c r="AC180" s="16" t="n"/>
      <c r="AD180" s="16" t="n"/>
      <c r="AE180" s="16" t="n"/>
      <c r="AF180" s="16" t="n"/>
      <c r="AG180" s="16" t="n"/>
      <c r="AH180" s="16" t="n"/>
      <c r="AI180" s="16" t="n"/>
      <c r="AJ180" s="16" t="n"/>
      <c r="AK180" s="16" t="n"/>
      <c r="AL180" s="16" t="n"/>
      <c r="AM180" s="16" t="n"/>
      <c r="AN180" s="16" t="n"/>
      <c r="AO180" s="16" t="n"/>
      <c r="AP180" s="16" t="n"/>
      <c r="AQ180" s="16" t="n"/>
      <c r="AR180" s="16" t="n"/>
      <c r="AS180" s="16" t="n"/>
      <c r="AT180" s="16" t="n"/>
      <c r="AU180" s="16" t="n"/>
      <c r="AV180" s="16" t="n"/>
      <c r="AW180" s="16" t="n"/>
      <c r="AX180" s="16" t="n"/>
      <c r="AY180" s="16" t="n"/>
      <c r="AZ180" s="16" t="n"/>
      <c r="BA180" s="16" t="n"/>
      <c r="BB180" s="16" t="n"/>
      <c r="BC180" s="16" t="n"/>
      <c r="BD180" s="16" t="n"/>
      <c r="BE180" s="16" t="n"/>
      <c r="BF180" s="19">
        <f>IFERROR(IF($A180="","",COUNTIF($N180:$AU180,"Pass")+COUNTIF($N180:$AU180,"Fail")+COUNTIF($AW180:$BE180,"Pass")+COUNTIF($AW180:$BE180,"Fail")+COUNTIF($AV180,"No")+COUNTIF($AV180,"Yes")),"")</f>
        <v/>
      </c>
      <c r="BG180" s="19">
        <f>IFERROR(IF($A180="","",COUNTIF($N180:$AU180,"Pass")+COUNTIF($AW180:$BE180,"Pass")+COUNTIF($AV180,"No")),"")</f>
        <v/>
      </c>
      <c r="BH180" s="19">
        <f>IFERROR(IF($A180="","",COUNTIF($N180:$AU180,"Fail")+COUNTIF($AW180:$BE180,"Fail")+COUNTIF($AV180,"Yes")),"")</f>
        <v/>
      </c>
      <c r="BI180" s="19">
        <f>IFERROR(IF($A180="","",COUNTIF($N180:$BE180,"Not Checked")),"")</f>
        <v/>
      </c>
      <c r="BJ180" s="42">
        <f>IFERROR(IF($A180="","",$BG180/$BF180),"")</f>
        <v/>
      </c>
      <c r="BK180" s="16" t="n"/>
      <c r="BL180" s="19">
        <f>IFERROR(IF($A180="","",IF($L180&lt;&gt;"Completed","",IF($BK180="Yes","Fail",IF($BJ180&lt;'Setup'!$B$12,"Fail",IF($BJ180&lt;'Setup'!$B$11,"Conditional Pass","Pass"))))),"")</f>
        <v/>
      </c>
      <c r="BM180" s="16" t="n"/>
      <c r="BN180" s="21" t="n"/>
      <c r="BO180" s="21" t="n"/>
      <c r="BP180" s="19">
        <f>IFERROR(IF($A180="","",COUNTIF('Action Items'!$B$2:$B$201,$A180)),"")</f>
        <v/>
      </c>
      <c r="BQ180" s="21" t="n"/>
      <c r="BR180" s="19">
        <f>IFERROR(IF($A180="","",IF(OR($BK180="Yes",$BL180="Fail",$BI180&gt;'Setup'!$B$13),"Yes","No")),"")</f>
        <v/>
      </c>
      <c r="BS180" s="16" t="n"/>
      <c r="BT180" s="16" t="n"/>
      <c r="BU180" s="41" t="n"/>
      <c r="BV180" s="22">
        <f>IFERROR(IF(COUNTA($A180:$BT180)=0,"",IF($A180="","Missing inspection ID, ","")&amp;IF(COUNTIF($A$2:$A$201,$A180)&gt;1,"Duplicate inspection ID, ","")&amp;IF(AND($L180="Completed",$J180=""),"Completed inspection has no inspector, ","")&amp;IF(AND($L180="Completed",$BF180=0),"No applicable checklist items, ","")&amp;IF(AND($L180="Completed",$BM180=""),"Release decision missing, ","")&amp;IF(AND($BM180="Release for Sale",$BL180="Fail"),"Failed room marked for release, ","")&amp;IF(AND($BM180="Release for Sale",$BK180="Yes"),"Critical defect marked for release, ","")&amp;IF($B180&gt;TODAY(),"Future inspection date, ","")&amp;IF(AND($A180&lt;&gt;"",COUNTIF($A$2:$A$201,$A180)=1,OR($L180&lt;&gt;"Completed",AND($J180&lt;&gt;"",$BF180&gt;0,$BM180&lt;&gt;"")),$B180&lt;=TODAY()),"OK","")),"")</f>
        <v/>
      </c>
    </row>
    <row r="181" ht="32" customHeight="1">
      <c r="A181" s="16" t="n"/>
      <c r="B181" s="41" t="n"/>
      <c r="C181" s="18" t="n"/>
      <c r="D181" s="16" t="n"/>
      <c r="E181" s="16" t="n"/>
      <c r="F181" s="16" t="n"/>
      <c r="G181" s="16" t="n"/>
      <c r="H181" s="16" t="n"/>
      <c r="I181" s="16" t="n"/>
      <c r="J181" s="16" t="n"/>
      <c r="K181" s="16" t="n"/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  <c r="Z181" s="16" t="n"/>
      <c r="AA181" s="16" t="n"/>
      <c r="AB181" s="16" t="n"/>
      <c r="AC181" s="16" t="n"/>
      <c r="AD181" s="16" t="n"/>
      <c r="AE181" s="16" t="n"/>
      <c r="AF181" s="16" t="n"/>
      <c r="AG181" s="16" t="n"/>
      <c r="AH181" s="16" t="n"/>
      <c r="AI181" s="16" t="n"/>
      <c r="AJ181" s="16" t="n"/>
      <c r="AK181" s="16" t="n"/>
      <c r="AL181" s="16" t="n"/>
      <c r="AM181" s="16" t="n"/>
      <c r="AN181" s="16" t="n"/>
      <c r="AO181" s="16" t="n"/>
      <c r="AP181" s="16" t="n"/>
      <c r="AQ181" s="16" t="n"/>
      <c r="AR181" s="16" t="n"/>
      <c r="AS181" s="16" t="n"/>
      <c r="AT181" s="16" t="n"/>
      <c r="AU181" s="16" t="n"/>
      <c r="AV181" s="16" t="n"/>
      <c r="AW181" s="16" t="n"/>
      <c r="AX181" s="16" t="n"/>
      <c r="AY181" s="16" t="n"/>
      <c r="AZ181" s="16" t="n"/>
      <c r="BA181" s="16" t="n"/>
      <c r="BB181" s="16" t="n"/>
      <c r="BC181" s="16" t="n"/>
      <c r="BD181" s="16" t="n"/>
      <c r="BE181" s="16" t="n"/>
      <c r="BF181" s="19">
        <f>IFERROR(IF($A181="","",COUNTIF($N181:$AU181,"Pass")+COUNTIF($N181:$AU181,"Fail")+COUNTIF($AW181:$BE181,"Pass")+COUNTIF($AW181:$BE181,"Fail")+COUNTIF($AV181,"No")+COUNTIF($AV181,"Yes")),"")</f>
        <v/>
      </c>
      <c r="BG181" s="19">
        <f>IFERROR(IF($A181="","",COUNTIF($N181:$AU181,"Pass")+COUNTIF($AW181:$BE181,"Pass")+COUNTIF($AV181,"No")),"")</f>
        <v/>
      </c>
      <c r="BH181" s="19">
        <f>IFERROR(IF($A181="","",COUNTIF($N181:$AU181,"Fail")+COUNTIF($AW181:$BE181,"Fail")+COUNTIF($AV181,"Yes")),"")</f>
        <v/>
      </c>
      <c r="BI181" s="19">
        <f>IFERROR(IF($A181="","",COUNTIF($N181:$BE181,"Not Checked")),"")</f>
        <v/>
      </c>
      <c r="BJ181" s="42">
        <f>IFERROR(IF($A181="","",$BG181/$BF181),"")</f>
        <v/>
      </c>
      <c r="BK181" s="16" t="n"/>
      <c r="BL181" s="19">
        <f>IFERROR(IF($A181="","",IF($L181&lt;&gt;"Completed","",IF($BK181="Yes","Fail",IF($BJ181&lt;'Setup'!$B$12,"Fail",IF($BJ181&lt;'Setup'!$B$11,"Conditional Pass","Pass"))))),"")</f>
        <v/>
      </c>
      <c r="BM181" s="16" t="n"/>
      <c r="BN181" s="21" t="n"/>
      <c r="BO181" s="21" t="n"/>
      <c r="BP181" s="19">
        <f>IFERROR(IF($A181="","",COUNTIF('Action Items'!$B$2:$B$201,$A181)),"")</f>
        <v/>
      </c>
      <c r="BQ181" s="21" t="n"/>
      <c r="BR181" s="19">
        <f>IFERROR(IF($A181="","",IF(OR($BK181="Yes",$BL181="Fail",$BI181&gt;'Setup'!$B$13),"Yes","No")),"")</f>
        <v/>
      </c>
      <c r="BS181" s="16" t="n"/>
      <c r="BT181" s="16" t="n"/>
      <c r="BU181" s="41" t="n"/>
      <c r="BV181" s="22">
        <f>IFERROR(IF(COUNTA($A181:$BT181)=0,"",IF($A181="","Missing inspection ID, ","")&amp;IF(COUNTIF($A$2:$A$201,$A181)&gt;1,"Duplicate inspection ID, ","")&amp;IF(AND($L181="Completed",$J181=""),"Completed inspection has no inspector, ","")&amp;IF(AND($L181="Completed",$BF181=0),"No applicable checklist items, ","")&amp;IF(AND($L181="Completed",$BM181=""),"Release decision missing, ","")&amp;IF(AND($BM181="Release for Sale",$BL181="Fail"),"Failed room marked for release, ","")&amp;IF(AND($BM181="Release for Sale",$BK181="Yes"),"Critical defect marked for release, ","")&amp;IF($B181&gt;TODAY(),"Future inspection date, ","")&amp;IF(AND($A181&lt;&gt;"",COUNTIF($A$2:$A$201,$A181)=1,OR($L181&lt;&gt;"Completed",AND($J181&lt;&gt;"",$BF181&gt;0,$BM181&lt;&gt;"")),$B181&lt;=TODAY()),"OK","")),"")</f>
        <v/>
      </c>
    </row>
    <row r="182" ht="32" customHeight="1">
      <c r="A182" s="16" t="n"/>
      <c r="B182" s="41" t="n"/>
      <c r="C182" s="18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  <c r="Z182" s="16" t="n"/>
      <c r="AA182" s="16" t="n"/>
      <c r="AB182" s="16" t="n"/>
      <c r="AC182" s="16" t="n"/>
      <c r="AD182" s="16" t="n"/>
      <c r="AE182" s="16" t="n"/>
      <c r="AF182" s="16" t="n"/>
      <c r="AG182" s="16" t="n"/>
      <c r="AH182" s="16" t="n"/>
      <c r="AI182" s="16" t="n"/>
      <c r="AJ182" s="16" t="n"/>
      <c r="AK182" s="16" t="n"/>
      <c r="AL182" s="16" t="n"/>
      <c r="AM182" s="16" t="n"/>
      <c r="AN182" s="16" t="n"/>
      <c r="AO182" s="16" t="n"/>
      <c r="AP182" s="16" t="n"/>
      <c r="AQ182" s="16" t="n"/>
      <c r="AR182" s="16" t="n"/>
      <c r="AS182" s="16" t="n"/>
      <c r="AT182" s="16" t="n"/>
      <c r="AU182" s="16" t="n"/>
      <c r="AV182" s="16" t="n"/>
      <c r="AW182" s="16" t="n"/>
      <c r="AX182" s="16" t="n"/>
      <c r="AY182" s="16" t="n"/>
      <c r="AZ182" s="16" t="n"/>
      <c r="BA182" s="16" t="n"/>
      <c r="BB182" s="16" t="n"/>
      <c r="BC182" s="16" t="n"/>
      <c r="BD182" s="16" t="n"/>
      <c r="BE182" s="16" t="n"/>
      <c r="BF182" s="19">
        <f>IFERROR(IF($A182="","",COUNTIF($N182:$AU182,"Pass")+COUNTIF($N182:$AU182,"Fail")+COUNTIF($AW182:$BE182,"Pass")+COUNTIF($AW182:$BE182,"Fail")+COUNTIF($AV182,"No")+COUNTIF($AV182,"Yes")),"")</f>
        <v/>
      </c>
      <c r="BG182" s="19">
        <f>IFERROR(IF($A182="","",COUNTIF($N182:$AU182,"Pass")+COUNTIF($AW182:$BE182,"Pass")+COUNTIF($AV182,"No")),"")</f>
        <v/>
      </c>
      <c r="BH182" s="19">
        <f>IFERROR(IF($A182="","",COUNTIF($N182:$AU182,"Fail")+COUNTIF($AW182:$BE182,"Fail")+COUNTIF($AV182,"Yes")),"")</f>
        <v/>
      </c>
      <c r="BI182" s="19">
        <f>IFERROR(IF($A182="","",COUNTIF($N182:$BE182,"Not Checked")),"")</f>
        <v/>
      </c>
      <c r="BJ182" s="42">
        <f>IFERROR(IF($A182="","",$BG182/$BF182),"")</f>
        <v/>
      </c>
      <c r="BK182" s="16" t="n"/>
      <c r="BL182" s="19">
        <f>IFERROR(IF($A182="","",IF($L182&lt;&gt;"Completed","",IF($BK182="Yes","Fail",IF($BJ182&lt;'Setup'!$B$12,"Fail",IF($BJ182&lt;'Setup'!$B$11,"Conditional Pass","Pass"))))),"")</f>
        <v/>
      </c>
      <c r="BM182" s="16" t="n"/>
      <c r="BN182" s="21" t="n"/>
      <c r="BO182" s="21" t="n"/>
      <c r="BP182" s="19">
        <f>IFERROR(IF($A182="","",COUNTIF('Action Items'!$B$2:$B$201,$A182)),"")</f>
        <v/>
      </c>
      <c r="BQ182" s="21" t="n"/>
      <c r="BR182" s="19">
        <f>IFERROR(IF($A182="","",IF(OR($BK182="Yes",$BL182="Fail",$BI182&gt;'Setup'!$B$13),"Yes","No")),"")</f>
        <v/>
      </c>
      <c r="BS182" s="16" t="n"/>
      <c r="BT182" s="16" t="n"/>
      <c r="BU182" s="41" t="n"/>
      <c r="BV182" s="22">
        <f>IFERROR(IF(COUNTA($A182:$BT182)=0,"",IF($A182="","Missing inspection ID, ","")&amp;IF(COUNTIF($A$2:$A$201,$A182)&gt;1,"Duplicate inspection ID, ","")&amp;IF(AND($L182="Completed",$J182=""),"Completed inspection has no inspector, ","")&amp;IF(AND($L182="Completed",$BF182=0),"No applicable checklist items, ","")&amp;IF(AND($L182="Completed",$BM182=""),"Release decision missing, ","")&amp;IF(AND($BM182="Release for Sale",$BL182="Fail"),"Failed room marked for release, ","")&amp;IF(AND($BM182="Release for Sale",$BK182="Yes"),"Critical defect marked for release, ","")&amp;IF($B182&gt;TODAY(),"Future inspection date, ","")&amp;IF(AND($A182&lt;&gt;"",COUNTIF($A$2:$A$201,$A182)=1,OR($L182&lt;&gt;"Completed",AND($J182&lt;&gt;"",$BF182&gt;0,$BM182&lt;&gt;"")),$B182&lt;=TODAY()),"OK","")),"")</f>
        <v/>
      </c>
    </row>
    <row r="183" ht="32" customHeight="1">
      <c r="A183" s="16" t="n"/>
      <c r="B183" s="41" t="n"/>
      <c r="C183" s="18" t="n"/>
      <c r="D183" s="16" t="n"/>
      <c r="E183" s="16" t="n"/>
      <c r="F183" s="16" t="n"/>
      <c r="G183" s="16" t="n"/>
      <c r="H183" s="16" t="n"/>
      <c r="I183" s="16" t="n"/>
      <c r="J183" s="16" t="n"/>
      <c r="K183" s="16" t="n"/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  <c r="Z183" s="16" t="n"/>
      <c r="AA183" s="16" t="n"/>
      <c r="AB183" s="16" t="n"/>
      <c r="AC183" s="16" t="n"/>
      <c r="AD183" s="16" t="n"/>
      <c r="AE183" s="16" t="n"/>
      <c r="AF183" s="16" t="n"/>
      <c r="AG183" s="16" t="n"/>
      <c r="AH183" s="16" t="n"/>
      <c r="AI183" s="16" t="n"/>
      <c r="AJ183" s="16" t="n"/>
      <c r="AK183" s="16" t="n"/>
      <c r="AL183" s="16" t="n"/>
      <c r="AM183" s="16" t="n"/>
      <c r="AN183" s="16" t="n"/>
      <c r="AO183" s="16" t="n"/>
      <c r="AP183" s="16" t="n"/>
      <c r="AQ183" s="16" t="n"/>
      <c r="AR183" s="16" t="n"/>
      <c r="AS183" s="16" t="n"/>
      <c r="AT183" s="16" t="n"/>
      <c r="AU183" s="16" t="n"/>
      <c r="AV183" s="16" t="n"/>
      <c r="AW183" s="16" t="n"/>
      <c r="AX183" s="16" t="n"/>
      <c r="AY183" s="16" t="n"/>
      <c r="AZ183" s="16" t="n"/>
      <c r="BA183" s="16" t="n"/>
      <c r="BB183" s="16" t="n"/>
      <c r="BC183" s="16" t="n"/>
      <c r="BD183" s="16" t="n"/>
      <c r="BE183" s="16" t="n"/>
      <c r="BF183" s="19">
        <f>IFERROR(IF($A183="","",COUNTIF($N183:$AU183,"Pass")+COUNTIF($N183:$AU183,"Fail")+COUNTIF($AW183:$BE183,"Pass")+COUNTIF($AW183:$BE183,"Fail")+COUNTIF($AV183,"No")+COUNTIF($AV183,"Yes")),"")</f>
        <v/>
      </c>
      <c r="BG183" s="19">
        <f>IFERROR(IF($A183="","",COUNTIF($N183:$AU183,"Pass")+COUNTIF($AW183:$BE183,"Pass")+COUNTIF($AV183,"No")),"")</f>
        <v/>
      </c>
      <c r="BH183" s="19">
        <f>IFERROR(IF($A183="","",COUNTIF($N183:$AU183,"Fail")+COUNTIF($AW183:$BE183,"Fail")+COUNTIF($AV183,"Yes")),"")</f>
        <v/>
      </c>
      <c r="BI183" s="19">
        <f>IFERROR(IF($A183="","",COUNTIF($N183:$BE183,"Not Checked")),"")</f>
        <v/>
      </c>
      <c r="BJ183" s="42">
        <f>IFERROR(IF($A183="","",$BG183/$BF183),"")</f>
        <v/>
      </c>
      <c r="BK183" s="16" t="n"/>
      <c r="BL183" s="19">
        <f>IFERROR(IF($A183="","",IF($L183&lt;&gt;"Completed","",IF($BK183="Yes","Fail",IF($BJ183&lt;'Setup'!$B$12,"Fail",IF($BJ183&lt;'Setup'!$B$11,"Conditional Pass","Pass"))))),"")</f>
        <v/>
      </c>
      <c r="BM183" s="16" t="n"/>
      <c r="BN183" s="21" t="n"/>
      <c r="BO183" s="21" t="n"/>
      <c r="BP183" s="19">
        <f>IFERROR(IF($A183="","",COUNTIF('Action Items'!$B$2:$B$201,$A183)),"")</f>
        <v/>
      </c>
      <c r="BQ183" s="21" t="n"/>
      <c r="BR183" s="19">
        <f>IFERROR(IF($A183="","",IF(OR($BK183="Yes",$BL183="Fail",$BI183&gt;'Setup'!$B$13),"Yes","No")),"")</f>
        <v/>
      </c>
      <c r="BS183" s="16" t="n"/>
      <c r="BT183" s="16" t="n"/>
      <c r="BU183" s="41" t="n"/>
      <c r="BV183" s="22">
        <f>IFERROR(IF(COUNTA($A183:$BT183)=0,"",IF($A183="","Missing inspection ID, ","")&amp;IF(COUNTIF($A$2:$A$201,$A183)&gt;1,"Duplicate inspection ID, ","")&amp;IF(AND($L183="Completed",$J183=""),"Completed inspection has no inspector, ","")&amp;IF(AND($L183="Completed",$BF183=0),"No applicable checklist items, ","")&amp;IF(AND($L183="Completed",$BM183=""),"Release decision missing, ","")&amp;IF(AND($BM183="Release for Sale",$BL183="Fail"),"Failed room marked for release, ","")&amp;IF(AND($BM183="Release for Sale",$BK183="Yes"),"Critical defect marked for release, ","")&amp;IF($B183&gt;TODAY(),"Future inspection date, ","")&amp;IF(AND($A183&lt;&gt;"",COUNTIF($A$2:$A$201,$A183)=1,OR($L183&lt;&gt;"Completed",AND($J183&lt;&gt;"",$BF183&gt;0,$BM183&lt;&gt;"")),$B183&lt;=TODAY()),"OK","")),"")</f>
        <v/>
      </c>
    </row>
    <row r="184" ht="32" customHeight="1">
      <c r="A184" s="16" t="n"/>
      <c r="B184" s="41" t="n"/>
      <c r="C184" s="18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  <c r="Z184" s="16" t="n"/>
      <c r="AA184" s="16" t="n"/>
      <c r="AB184" s="16" t="n"/>
      <c r="AC184" s="16" t="n"/>
      <c r="AD184" s="16" t="n"/>
      <c r="AE184" s="16" t="n"/>
      <c r="AF184" s="16" t="n"/>
      <c r="AG184" s="16" t="n"/>
      <c r="AH184" s="16" t="n"/>
      <c r="AI184" s="16" t="n"/>
      <c r="AJ184" s="16" t="n"/>
      <c r="AK184" s="16" t="n"/>
      <c r="AL184" s="16" t="n"/>
      <c r="AM184" s="16" t="n"/>
      <c r="AN184" s="16" t="n"/>
      <c r="AO184" s="16" t="n"/>
      <c r="AP184" s="16" t="n"/>
      <c r="AQ184" s="16" t="n"/>
      <c r="AR184" s="16" t="n"/>
      <c r="AS184" s="16" t="n"/>
      <c r="AT184" s="16" t="n"/>
      <c r="AU184" s="16" t="n"/>
      <c r="AV184" s="16" t="n"/>
      <c r="AW184" s="16" t="n"/>
      <c r="AX184" s="16" t="n"/>
      <c r="AY184" s="16" t="n"/>
      <c r="AZ184" s="16" t="n"/>
      <c r="BA184" s="16" t="n"/>
      <c r="BB184" s="16" t="n"/>
      <c r="BC184" s="16" t="n"/>
      <c r="BD184" s="16" t="n"/>
      <c r="BE184" s="16" t="n"/>
      <c r="BF184" s="19">
        <f>IFERROR(IF($A184="","",COUNTIF($N184:$AU184,"Pass")+COUNTIF($N184:$AU184,"Fail")+COUNTIF($AW184:$BE184,"Pass")+COUNTIF($AW184:$BE184,"Fail")+COUNTIF($AV184,"No")+COUNTIF($AV184,"Yes")),"")</f>
        <v/>
      </c>
      <c r="BG184" s="19">
        <f>IFERROR(IF($A184="","",COUNTIF($N184:$AU184,"Pass")+COUNTIF($AW184:$BE184,"Pass")+COUNTIF($AV184,"No")),"")</f>
        <v/>
      </c>
      <c r="BH184" s="19">
        <f>IFERROR(IF($A184="","",COUNTIF($N184:$AU184,"Fail")+COUNTIF($AW184:$BE184,"Fail")+COUNTIF($AV184,"Yes")),"")</f>
        <v/>
      </c>
      <c r="BI184" s="19">
        <f>IFERROR(IF($A184="","",COUNTIF($N184:$BE184,"Not Checked")),"")</f>
        <v/>
      </c>
      <c r="BJ184" s="42">
        <f>IFERROR(IF($A184="","",$BG184/$BF184),"")</f>
        <v/>
      </c>
      <c r="BK184" s="16" t="n"/>
      <c r="BL184" s="19">
        <f>IFERROR(IF($A184="","",IF($L184&lt;&gt;"Completed","",IF($BK184="Yes","Fail",IF($BJ184&lt;'Setup'!$B$12,"Fail",IF($BJ184&lt;'Setup'!$B$11,"Conditional Pass","Pass"))))),"")</f>
        <v/>
      </c>
      <c r="BM184" s="16" t="n"/>
      <c r="BN184" s="21" t="n"/>
      <c r="BO184" s="21" t="n"/>
      <c r="BP184" s="19">
        <f>IFERROR(IF($A184="","",COUNTIF('Action Items'!$B$2:$B$201,$A184)),"")</f>
        <v/>
      </c>
      <c r="BQ184" s="21" t="n"/>
      <c r="BR184" s="19">
        <f>IFERROR(IF($A184="","",IF(OR($BK184="Yes",$BL184="Fail",$BI184&gt;'Setup'!$B$13),"Yes","No")),"")</f>
        <v/>
      </c>
      <c r="BS184" s="16" t="n"/>
      <c r="BT184" s="16" t="n"/>
      <c r="BU184" s="41" t="n"/>
      <c r="BV184" s="22">
        <f>IFERROR(IF(COUNTA($A184:$BT184)=0,"",IF($A184="","Missing inspection ID, ","")&amp;IF(COUNTIF($A$2:$A$201,$A184)&gt;1,"Duplicate inspection ID, ","")&amp;IF(AND($L184="Completed",$J184=""),"Completed inspection has no inspector, ","")&amp;IF(AND($L184="Completed",$BF184=0),"No applicable checklist items, ","")&amp;IF(AND($L184="Completed",$BM184=""),"Release decision missing, ","")&amp;IF(AND($BM184="Release for Sale",$BL184="Fail"),"Failed room marked for release, ","")&amp;IF(AND($BM184="Release for Sale",$BK184="Yes"),"Critical defect marked for release, ","")&amp;IF($B184&gt;TODAY(),"Future inspection date, ","")&amp;IF(AND($A184&lt;&gt;"",COUNTIF($A$2:$A$201,$A184)=1,OR($L184&lt;&gt;"Completed",AND($J184&lt;&gt;"",$BF184&gt;0,$BM184&lt;&gt;"")),$B184&lt;=TODAY()),"OK","")),"")</f>
        <v/>
      </c>
    </row>
    <row r="185" ht="32" customHeight="1">
      <c r="A185" s="16" t="n"/>
      <c r="B185" s="41" t="n"/>
      <c r="C185" s="18" t="n"/>
      <c r="D185" s="16" t="n"/>
      <c r="E185" s="16" t="n"/>
      <c r="F185" s="16" t="n"/>
      <c r="G185" s="16" t="n"/>
      <c r="H185" s="16" t="n"/>
      <c r="I185" s="16" t="n"/>
      <c r="J185" s="16" t="n"/>
      <c r="K185" s="16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  <c r="Z185" s="16" t="n"/>
      <c r="AA185" s="16" t="n"/>
      <c r="AB185" s="16" t="n"/>
      <c r="AC185" s="16" t="n"/>
      <c r="AD185" s="16" t="n"/>
      <c r="AE185" s="16" t="n"/>
      <c r="AF185" s="16" t="n"/>
      <c r="AG185" s="16" t="n"/>
      <c r="AH185" s="16" t="n"/>
      <c r="AI185" s="16" t="n"/>
      <c r="AJ185" s="16" t="n"/>
      <c r="AK185" s="16" t="n"/>
      <c r="AL185" s="16" t="n"/>
      <c r="AM185" s="16" t="n"/>
      <c r="AN185" s="16" t="n"/>
      <c r="AO185" s="16" t="n"/>
      <c r="AP185" s="16" t="n"/>
      <c r="AQ185" s="16" t="n"/>
      <c r="AR185" s="16" t="n"/>
      <c r="AS185" s="16" t="n"/>
      <c r="AT185" s="16" t="n"/>
      <c r="AU185" s="16" t="n"/>
      <c r="AV185" s="16" t="n"/>
      <c r="AW185" s="16" t="n"/>
      <c r="AX185" s="16" t="n"/>
      <c r="AY185" s="16" t="n"/>
      <c r="AZ185" s="16" t="n"/>
      <c r="BA185" s="16" t="n"/>
      <c r="BB185" s="16" t="n"/>
      <c r="BC185" s="16" t="n"/>
      <c r="BD185" s="16" t="n"/>
      <c r="BE185" s="16" t="n"/>
      <c r="BF185" s="19">
        <f>IFERROR(IF($A185="","",COUNTIF($N185:$AU185,"Pass")+COUNTIF($N185:$AU185,"Fail")+COUNTIF($AW185:$BE185,"Pass")+COUNTIF($AW185:$BE185,"Fail")+COUNTIF($AV185,"No")+COUNTIF($AV185,"Yes")),"")</f>
        <v/>
      </c>
      <c r="BG185" s="19">
        <f>IFERROR(IF($A185="","",COUNTIF($N185:$AU185,"Pass")+COUNTIF($AW185:$BE185,"Pass")+COUNTIF($AV185,"No")),"")</f>
        <v/>
      </c>
      <c r="BH185" s="19">
        <f>IFERROR(IF($A185="","",COUNTIF($N185:$AU185,"Fail")+COUNTIF($AW185:$BE185,"Fail")+COUNTIF($AV185,"Yes")),"")</f>
        <v/>
      </c>
      <c r="BI185" s="19">
        <f>IFERROR(IF($A185="","",COUNTIF($N185:$BE185,"Not Checked")),"")</f>
        <v/>
      </c>
      <c r="BJ185" s="42">
        <f>IFERROR(IF($A185="","",$BG185/$BF185),"")</f>
        <v/>
      </c>
      <c r="BK185" s="16" t="n"/>
      <c r="BL185" s="19">
        <f>IFERROR(IF($A185="","",IF($L185&lt;&gt;"Completed","",IF($BK185="Yes","Fail",IF($BJ185&lt;'Setup'!$B$12,"Fail",IF($BJ185&lt;'Setup'!$B$11,"Conditional Pass","Pass"))))),"")</f>
        <v/>
      </c>
      <c r="BM185" s="16" t="n"/>
      <c r="BN185" s="21" t="n"/>
      <c r="BO185" s="21" t="n"/>
      <c r="BP185" s="19">
        <f>IFERROR(IF($A185="","",COUNTIF('Action Items'!$B$2:$B$201,$A185)),"")</f>
        <v/>
      </c>
      <c r="BQ185" s="21" t="n"/>
      <c r="BR185" s="19">
        <f>IFERROR(IF($A185="","",IF(OR($BK185="Yes",$BL185="Fail",$BI185&gt;'Setup'!$B$13),"Yes","No")),"")</f>
        <v/>
      </c>
      <c r="BS185" s="16" t="n"/>
      <c r="BT185" s="16" t="n"/>
      <c r="BU185" s="41" t="n"/>
      <c r="BV185" s="22">
        <f>IFERROR(IF(COUNTA($A185:$BT185)=0,"",IF($A185="","Missing inspection ID, ","")&amp;IF(COUNTIF($A$2:$A$201,$A185)&gt;1,"Duplicate inspection ID, ","")&amp;IF(AND($L185="Completed",$J185=""),"Completed inspection has no inspector, ","")&amp;IF(AND($L185="Completed",$BF185=0),"No applicable checklist items, ","")&amp;IF(AND($L185="Completed",$BM185=""),"Release decision missing, ","")&amp;IF(AND($BM185="Release for Sale",$BL185="Fail"),"Failed room marked for release, ","")&amp;IF(AND($BM185="Release for Sale",$BK185="Yes"),"Critical defect marked for release, ","")&amp;IF($B185&gt;TODAY(),"Future inspection date, ","")&amp;IF(AND($A185&lt;&gt;"",COUNTIF($A$2:$A$201,$A185)=1,OR($L185&lt;&gt;"Completed",AND($J185&lt;&gt;"",$BF185&gt;0,$BM185&lt;&gt;"")),$B185&lt;=TODAY()),"OK","")),"")</f>
        <v/>
      </c>
    </row>
    <row r="186" ht="32" customHeight="1">
      <c r="A186" s="16" t="n"/>
      <c r="B186" s="41" t="n"/>
      <c r="C186" s="18" t="n"/>
      <c r="D186" s="16" t="n"/>
      <c r="E186" s="16" t="n"/>
      <c r="F186" s="16" t="n"/>
      <c r="G186" s="16" t="n"/>
      <c r="H186" s="16" t="n"/>
      <c r="I186" s="16" t="n"/>
      <c r="J186" s="16" t="n"/>
      <c r="K186" s="16" t="n"/>
      <c r="L186" s="16" t="n"/>
      <c r="M186" s="16" t="n"/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6" t="n"/>
      <c r="W186" s="16" t="n"/>
      <c r="X186" s="16" t="n"/>
      <c r="Y186" s="16" t="n"/>
      <c r="Z186" s="16" t="n"/>
      <c r="AA186" s="16" t="n"/>
      <c r="AB186" s="16" t="n"/>
      <c r="AC186" s="16" t="n"/>
      <c r="AD186" s="16" t="n"/>
      <c r="AE186" s="16" t="n"/>
      <c r="AF186" s="16" t="n"/>
      <c r="AG186" s="16" t="n"/>
      <c r="AH186" s="16" t="n"/>
      <c r="AI186" s="16" t="n"/>
      <c r="AJ186" s="16" t="n"/>
      <c r="AK186" s="16" t="n"/>
      <c r="AL186" s="16" t="n"/>
      <c r="AM186" s="16" t="n"/>
      <c r="AN186" s="16" t="n"/>
      <c r="AO186" s="16" t="n"/>
      <c r="AP186" s="16" t="n"/>
      <c r="AQ186" s="16" t="n"/>
      <c r="AR186" s="16" t="n"/>
      <c r="AS186" s="16" t="n"/>
      <c r="AT186" s="16" t="n"/>
      <c r="AU186" s="16" t="n"/>
      <c r="AV186" s="16" t="n"/>
      <c r="AW186" s="16" t="n"/>
      <c r="AX186" s="16" t="n"/>
      <c r="AY186" s="16" t="n"/>
      <c r="AZ186" s="16" t="n"/>
      <c r="BA186" s="16" t="n"/>
      <c r="BB186" s="16" t="n"/>
      <c r="BC186" s="16" t="n"/>
      <c r="BD186" s="16" t="n"/>
      <c r="BE186" s="16" t="n"/>
      <c r="BF186" s="19">
        <f>IFERROR(IF($A186="","",COUNTIF($N186:$AU186,"Pass")+COUNTIF($N186:$AU186,"Fail")+COUNTIF($AW186:$BE186,"Pass")+COUNTIF($AW186:$BE186,"Fail")+COUNTIF($AV186,"No")+COUNTIF($AV186,"Yes")),"")</f>
        <v/>
      </c>
      <c r="BG186" s="19">
        <f>IFERROR(IF($A186="","",COUNTIF($N186:$AU186,"Pass")+COUNTIF($AW186:$BE186,"Pass")+COUNTIF($AV186,"No")),"")</f>
        <v/>
      </c>
      <c r="BH186" s="19">
        <f>IFERROR(IF($A186="","",COUNTIF($N186:$AU186,"Fail")+COUNTIF($AW186:$BE186,"Fail")+COUNTIF($AV186,"Yes")),"")</f>
        <v/>
      </c>
      <c r="BI186" s="19">
        <f>IFERROR(IF($A186="","",COUNTIF($N186:$BE186,"Not Checked")),"")</f>
        <v/>
      </c>
      <c r="BJ186" s="42">
        <f>IFERROR(IF($A186="","",$BG186/$BF186),"")</f>
        <v/>
      </c>
      <c r="BK186" s="16" t="n"/>
      <c r="BL186" s="19">
        <f>IFERROR(IF($A186="","",IF($L186&lt;&gt;"Completed","",IF($BK186="Yes","Fail",IF($BJ186&lt;'Setup'!$B$12,"Fail",IF($BJ186&lt;'Setup'!$B$11,"Conditional Pass","Pass"))))),"")</f>
        <v/>
      </c>
      <c r="BM186" s="16" t="n"/>
      <c r="BN186" s="21" t="n"/>
      <c r="BO186" s="21" t="n"/>
      <c r="BP186" s="19">
        <f>IFERROR(IF($A186="","",COUNTIF('Action Items'!$B$2:$B$201,$A186)),"")</f>
        <v/>
      </c>
      <c r="BQ186" s="21" t="n"/>
      <c r="BR186" s="19">
        <f>IFERROR(IF($A186="","",IF(OR($BK186="Yes",$BL186="Fail",$BI186&gt;'Setup'!$B$13),"Yes","No")),"")</f>
        <v/>
      </c>
      <c r="BS186" s="16" t="n"/>
      <c r="BT186" s="16" t="n"/>
      <c r="BU186" s="41" t="n"/>
      <c r="BV186" s="22">
        <f>IFERROR(IF(COUNTA($A186:$BT186)=0,"",IF($A186="","Missing inspection ID, ","")&amp;IF(COUNTIF($A$2:$A$201,$A186)&gt;1,"Duplicate inspection ID, ","")&amp;IF(AND($L186="Completed",$J186=""),"Completed inspection has no inspector, ","")&amp;IF(AND($L186="Completed",$BF186=0),"No applicable checklist items, ","")&amp;IF(AND($L186="Completed",$BM186=""),"Release decision missing, ","")&amp;IF(AND($BM186="Release for Sale",$BL186="Fail"),"Failed room marked for release, ","")&amp;IF(AND($BM186="Release for Sale",$BK186="Yes"),"Critical defect marked for release, ","")&amp;IF($B186&gt;TODAY(),"Future inspection date, ","")&amp;IF(AND($A186&lt;&gt;"",COUNTIF($A$2:$A$201,$A186)=1,OR($L186&lt;&gt;"Completed",AND($J186&lt;&gt;"",$BF186&gt;0,$BM186&lt;&gt;"")),$B186&lt;=TODAY()),"OK","")),"")</f>
        <v/>
      </c>
    </row>
    <row r="187" ht="32" customHeight="1">
      <c r="A187" s="16" t="n"/>
      <c r="B187" s="41" t="n"/>
      <c r="C187" s="18" t="n"/>
      <c r="D187" s="16" t="n"/>
      <c r="E187" s="16" t="n"/>
      <c r="F187" s="16" t="n"/>
      <c r="G187" s="16" t="n"/>
      <c r="H187" s="16" t="n"/>
      <c r="I187" s="16" t="n"/>
      <c r="J187" s="16" t="n"/>
      <c r="K187" s="16" t="n"/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  <c r="Z187" s="16" t="n"/>
      <c r="AA187" s="16" t="n"/>
      <c r="AB187" s="16" t="n"/>
      <c r="AC187" s="16" t="n"/>
      <c r="AD187" s="16" t="n"/>
      <c r="AE187" s="16" t="n"/>
      <c r="AF187" s="16" t="n"/>
      <c r="AG187" s="16" t="n"/>
      <c r="AH187" s="16" t="n"/>
      <c r="AI187" s="16" t="n"/>
      <c r="AJ187" s="16" t="n"/>
      <c r="AK187" s="16" t="n"/>
      <c r="AL187" s="16" t="n"/>
      <c r="AM187" s="16" t="n"/>
      <c r="AN187" s="16" t="n"/>
      <c r="AO187" s="16" t="n"/>
      <c r="AP187" s="16" t="n"/>
      <c r="AQ187" s="16" t="n"/>
      <c r="AR187" s="16" t="n"/>
      <c r="AS187" s="16" t="n"/>
      <c r="AT187" s="16" t="n"/>
      <c r="AU187" s="16" t="n"/>
      <c r="AV187" s="16" t="n"/>
      <c r="AW187" s="16" t="n"/>
      <c r="AX187" s="16" t="n"/>
      <c r="AY187" s="16" t="n"/>
      <c r="AZ187" s="16" t="n"/>
      <c r="BA187" s="16" t="n"/>
      <c r="BB187" s="16" t="n"/>
      <c r="BC187" s="16" t="n"/>
      <c r="BD187" s="16" t="n"/>
      <c r="BE187" s="16" t="n"/>
      <c r="BF187" s="19">
        <f>IFERROR(IF($A187="","",COUNTIF($N187:$AU187,"Pass")+COUNTIF($N187:$AU187,"Fail")+COUNTIF($AW187:$BE187,"Pass")+COUNTIF($AW187:$BE187,"Fail")+COUNTIF($AV187,"No")+COUNTIF($AV187,"Yes")),"")</f>
        <v/>
      </c>
      <c r="BG187" s="19">
        <f>IFERROR(IF($A187="","",COUNTIF($N187:$AU187,"Pass")+COUNTIF($AW187:$BE187,"Pass")+COUNTIF($AV187,"No")),"")</f>
        <v/>
      </c>
      <c r="BH187" s="19">
        <f>IFERROR(IF($A187="","",COUNTIF($N187:$AU187,"Fail")+COUNTIF($AW187:$BE187,"Fail")+COUNTIF($AV187,"Yes")),"")</f>
        <v/>
      </c>
      <c r="BI187" s="19">
        <f>IFERROR(IF($A187="","",COUNTIF($N187:$BE187,"Not Checked")),"")</f>
        <v/>
      </c>
      <c r="BJ187" s="42">
        <f>IFERROR(IF($A187="","",$BG187/$BF187),"")</f>
        <v/>
      </c>
      <c r="BK187" s="16" t="n"/>
      <c r="BL187" s="19">
        <f>IFERROR(IF($A187="","",IF($L187&lt;&gt;"Completed","",IF($BK187="Yes","Fail",IF($BJ187&lt;'Setup'!$B$12,"Fail",IF($BJ187&lt;'Setup'!$B$11,"Conditional Pass","Pass"))))),"")</f>
        <v/>
      </c>
      <c r="BM187" s="16" t="n"/>
      <c r="BN187" s="21" t="n"/>
      <c r="BO187" s="21" t="n"/>
      <c r="BP187" s="19">
        <f>IFERROR(IF($A187="","",COUNTIF('Action Items'!$B$2:$B$201,$A187)),"")</f>
        <v/>
      </c>
      <c r="BQ187" s="21" t="n"/>
      <c r="BR187" s="19">
        <f>IFERROR(IF($A187="","",IF(OR($BK187="Yes",$BL187="Fail",$BI187&gt;'Setup'!$B$13),"Yes","No")),"")</f>
        <v/>
      </c>
      <c r="BS187" s="16" t="n"/>
      <c r="BT187" s="16" t="n"/>
      <c r="BU187" s="41" t="n"/>
      <c r="BV187" s="22">
        <f>IFERROR(IF(COUNTA($A187:$BT187)=0,"",IF($A187="","Missing inspection ID, ","")&amp;IF(COUNTIF($A$2:$A$201,$A187)&gt;1,"Duplicate inspection ID, ","")&amp;IF(AND($L187="Completed",$J187=""),"Completed inspection has no inspector, ","")&amp;IF(AND($L187="Completed",$BF187=0),"No applicable checklist items, ","")&amp;IF(AND($L187="Completed",$BM187=""),"Release decision missing, ","")&amp;IF(AND($BM187="Release for Sale",$BL187="Fail"),"Failed room marked for release, ","")&amp;IF(AND($BM187="Release for Sale",$BK187="Yes"),"Critical defect marked for release, ","")&amp;IF($B187&gt;TODAY(),"Future inspection date, ","")&amp;IF(AND($A187&lt;&gt;"",COUNTIF($A$2:$A$201,$A187)=1,OR($L187&lt;&gt;"Completed",AND($J187&lt;&gt;"",$BF187&gt;0,$BM187&lt;&gt;"")),$B187&lt;=TODAY()),"OK","")),"")</f>
        <v/>
      </c>
    </row>
    <row r="188" ht="32" customHeight="1">
      <c r="A188" s="16" t="n"/>
      <c r="B188" s="41" t="n"/>
      <c r="C188" s="18" t="n"/>
      <c r="D188" s="16" t="n"/>
      <c r="E188" s="16" t="n"/>
      <c r="F188" s="16" t="n"/>
      <c r="G188" s="16" t="n"/>
      <c r="H188" s="16" t="n"/>
      <c r="I188" s="16" t="n"/>
      <c r="J188" s="16" t="n"/>
      <c r="K188" s="16" t="n"/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  <c r="Z188" s="16" t="n"/>
      <c r="AA188" s="16" t="n"/>
      <c r="AB188" s="16" t="n"/>
      <c r="AC188" s="16" t="n"/>
      <c r="AD188" s="16" t="n"/>
      <c r="AE188" s="16" t="n"/>
      <c r="AF188" s="16" t="n"/>
      <c r="AG188" s="16" t="n"/>
      <c r="AH188" s="16" t="n"/>
      <c r="AI188" s="16" t="n"/>
      <c r="AJ188" s="16" t="n"/>
      <c r="AK188" s="16" t="n"/>
      <c r="AL188" s="16" t="n"/>
      <c r="AM188" s="16" t="n"/>
      <c r="AN188" s="16" t="n"/>
      <c r="AO188" s="16" t="n"/>
      <c r="AP188" s="16" t="n"/>
      <c r="AQ188" s="16" t="n"/>
      <c r="AR188" s="16" t="n"/>
      <c r="AS188" s="16" t="n"/>
      <c r="AT188" s="16" t="n"/>
      <c r="AU188" s="16" t="n"/>
      <c r="AV188" s="16" t="n"/>
      <c r="AW188" s="16" t="n"/>
      <c r="AX188" s="16" t="n"/>
      <c r="AY188" s="16" t="n"/>
      <c r="AZ188" s="16" t="n"/>
      <c r="BA188" s="16" t="n"/>
      <c r="BB188" s="16" t="n"/>
      <c r="BC188" s="16" t="n"/>
      <c r="BD188" s="16" t="n"/>
      <c r="BE188" s="16" t="n"/>
      <c r="BF188" s="19">
        <f>IFERROR(IF($A188="","",COUNTIF($N188:$AU188,"Pass")+COUNTIF($N188:$AU188,"Fail")+COUNTIF($AW188:$BE188,"Pass")+COUNTIF($AW188:$BE188,"Fail")+COUNTIF($AV188,"No")+COUNTIF($AV188,"Yes")),"")</f>
        <v/>
      </c>
      <c r="BG188" s="19">
        <f>IFERROR(IF($A188="","",COUNTIF($N188:$AU188,"Pass")+COUNTIF($AW188:$BE188,"Pass")+COUNTIF($AV188,"No")),"")</f>
        <v/>
      </c>
      <c r="BH188" s="19">
        <f>IFERROR(IF($A188="","",COUNTIF($N188:$AU188,"Fail")+COUNTIF($AW188:$BE188,"Fail")+COUNTIF($AV188,"Yes")),"")</f>
        <v/>
      </c>
      <c r="BI188" s="19">
        <f>IFERROR(IF($A188="","",COUNTIF($N188:$BE188,"Not Checked")),"")</f>
        <v/>
      </c>
      <c r="BJ188" s="42">
        <f>IFERROR(IF($A188="","",$BG188/$BF188),"")</f>
        <v/>
      </c>
      <c r="BK188" s="16" t="n"/>
      <c r="BL188" s="19">
        <f>IFERROR(IF($A188="","",IF($L188&lt;&gt;"Completed","",IF($BK188="Yes","Fail",IF($BJ188&lt;'Setup'!$B$12,"Fail",IF($BJ188&lt;'Setup'!$B$11,"Conditional Pass","Pass"))))),"")</f>
        <v/>
      </c>
      <c r="BM188" s="16" t="n"/>
      <c r="BN188" s="21" t="n"/>
      <c r="BO188" s="21" t="n"/>
      <c r="BP188" s="19">
        <f>IFERROR(IF($A188="","",COUNTIF('Action Items'!$B$2:$B$201,$A188)),"")</f>
        <v/>
      </c>
      <c r="BQ188" s="21" t="n"/>
      <c r="BR188" s="19">
        <f>IFERROR(IF($A188="","",IF(OR($BK188="Yes",$BL188="Fail",$BI188&gt;'Setup'!$B$13),"Yes","No")),"")</f>
        <v/>
      </c>
      <c r="BS188" s="16" t="n"/>
      <c r="BT188" s="16" t="n"/>
      <c r="BU188" s="41" t="n"/>
      <c r="BV188" s="22">
        <f>IFERROR(IF(COUNTA($A188:$BT188)=0,"",IF($A188="","Missing inspection ID, ","")&amp;IF(COUNTIF($A$2:$A$201,$A188)&gt;1,"Duplicate inspection ID, ","")&amp;IF(AND($L188="Completed",$J188=""),"Completed inspection has no inspector, ","")&amp;IF(AND($L188="Completed",$BF188=0),"No applicable checklist items, ","")&amp;IF(AND($L188="Completed",$BM188=""),"Release decision missing, ","")&amp;IF(AND($BM188="Release for Sale",$BL188="Fail"),"Failed room marked for release, ","")&amp;IF(AND($BM188="Release for Sale",$BK188="Yes"),"Critical defect marked for release, ","")&amp;IF($B188&gt;TODAY(),"Future inspection date, ","")&amp;IF(AND($A188&lt;&gt;"",COUNTIF($A$2:$A$201,$A188)=1,OR($L188&lt;&gt;"Completed",AND($J188&lt;&gt;"",$BF188&gt;0,$BM188&lt;&gt;"")),$B188&lt;=TODAY()),"OK","")),"")</f>
        <v/>
      </c>
    </row>
    <row r="189" ht="32" customHeight="1">
      <c r="A189" s="16" t="n"/>
      <c r="B189" s="41" t="n"/>
      <c r="C189" s="18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  <c r="Z189" s="16" t="n"/>
      <c r="AA189" s="16" t="n"/>
      <c r="AB189" s="16" t="n"/>
      <c r="AC189" s="16" t="n"/>
      <c r="AD189" s="16" t="n"/>
      <c r="AE189" s="16" t="n"/>
      <c r="AF189" s="16" t="n"/>
      <c r="AG189" s="16" t="n"/>
      <c r="AH189" s="16" t="n"/>
      <c r="AI189" s="16" t="n"/>
      <c r="AJ189" s="16" t="n"/>
      <c r="AK189" s="16" t="n"/>
      <c r="AL189" s="16" t="n"/>
      <c r="AM189" s="16" t="n"/>
      <c r="AN189" s="16" t="n"/>
      <c r="AO189" s="16" t="n"/>
      <c r="AP189" s="16" t="n"/>
      <c r="AQ189" s="16" t="n"/>
      <c r="AR189" s="16" t="n"/>
      <c r="AS189" s="16" t="n"/>
      <c r="AT189" s="16" t="n"/>
      <c r="AU189" s="16" t="n"/>
      <c r="AV189" s="16" t="n"/>
      <c r="AW189" s="16" t="n"/>
      <c r="AX189" s="16" t="n"/>
      <c r="AY189" s="16" t="n"/>
      <c r="AZ189" s="16" t="n"/>
      <c r="BA189" s="16" t="n"/>
      <c r="BB189" s="16" t="n"/>
      <c r="BC189" s="16" t="n"/>
      <c r="BD189" s="16" t="n"/>
      <c r="BE189" s="16" t="n"/>
      <c r="BF189" s="19">
        <f>IFERROR(IF($A189="","",COUNTIF($N189:$AU189,"Pass")+COUNTIF($N189:$AU189,"Fail")+COUNTIF($AW189:$BE189,"Pass")+COUNTIF($AW189:$BE189,"Fail")+COUNTIF($AV189,"No")+COUNTIF($AV189,"Yes")),"")</f>
        <v/>
      </c>
      <c r="BG189" s="19">
        <f>IFERROR(IF($A189="","",COUNTIF($N189:$AU189,"Pass")+COUNTIF($AW189:$BE189,"Pass")+COUNTIF($AV189,"No")),"")</f>
        <v/>
      </c>
      <c r="BH189" s="19">
        <f>IFERROR(IF($A189="","",COUNTIF($N189:$AU189,"Fail")+COUNTIF($AW189:$BE189,"Fail")+COUNTIF($AV189,"Yes")),"")</f>
        <v/>
      </c>
      <c r="BI189" s="19">
        <f>IFERROR(IF($A189="","",COUNTIF($N189:$BE189,"Not Checked")),"")</f>
        <v/>
      </c>
      <c r="BJ189" s="42">
        <f>IFERROR(IF($A189="","",$BG189/$BF189),"")</f>
        <v/>
      </c>
      <c r="BK189" s="16" t="n"/>
      <c r="BL189" s="19">
        <f>IFERROR(IF($A189="","",IF($L189&lt;&gt;"Completed","",IF($BK189="Yes","Fail",IF($BJ189&lt;'Setup'!$B$12,"Fail",IF($BJ189&lt;'Setup'!$B$11,"Conditional Pass","Pass"))))),"")</f>
        <v/>
      </c>
      <c r="BM189" s="16" t="n"/>
      <c r="BN189" s="21" t="n"/>
      <c r="BO189" s="21" t="n"/>
      <c r="BP189" s="19">
        <f>IFERROR(IF($A189="","",COUNTIF('Action Items'!$B$2:$B$201,$A189)),"")</f>
        <v/>
      </c>
      <c r="BQ189" s="21" t="n"/>
      <c r="BR189" s="19">
        <f>IFERROR(IF($A189="","",IF(OR($BK189="Yes",$BL189="Fail",$BI189&gt;'Setup'!$B$13),"Yes","No")),"")</f>
        <v/>
      </c>
      <c r="BS189" s="16" t="n"/>
      <c r="BT189" s="16" t="n"/>
      <c r="BU189" s="41" t="n"/>
      <c r="BV189" s="22">
        <f>IFERROR(IF(COUNTA($A189:$BT189)=0,"",IF($A189="","Missing inspection ID, ","")&amp;IF(COUNTIF($A$2:$A$201,$A189)&gt;1,"Duplicate inspection ID, ","")&amp;IF(AND($L189="Completed",$J189=""),"Completed inspection has no inspector, ","")&amp;IF(AND($L189="Completed",$BF189=0),"No applicable checklist items, ","")&amp;IF(AND($L189="Completed",$BM189=""),"Release decision missing, ","")&amp;IF(AND($BM189="Release for Sale",$BL189="Fail"),"Failed room marked for release, ","")&amp;IF(AND($BM189="Release for Sale",$BK189="Yes"),"Critical defect marked for release, ","")&amp;IF($B189&gt;TODAY(),"Future inspection date, ","")&amp;IF(AND($A189&lt;&gt;"",COUNTIF($A$2:$A$201,$A189)=1,OR($L189&lt;&gt;"Completed",AND($J189&lt;&gt;"",$BF189&gt;0,$BM189&lt;&gt;"")),$B189&lt;=TODAY()),"OK","")),"")</f>
        <v/>
      </c>
    </row>
    <row r="190" ht="32" customHeight="1">
      <c r="A190" s="16" t="n"/>
      <c r="B190" s="41" t="n"/>
      <c r="C190" s="18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  <c r="Z190" s="16" t="n"/>
      <c r="AA190" s="16" t="n"/>
      <c r="AB190" s="16" t="n"/>
      <c r="AC190" s="16" t="n"/>
      <c r="AD190" s="16" t="n"/>
      <c r="AE190" s="16" t="n"/>
      <c r="AF190" s="16" t="n"/>
      <c r="AG190" s="16" t="n"/>
      <c r="AH190" s="16" t="n"/>
      <c r="AI190" s="16" t="n"/>
      <c r="AJ190" s="16" t="n"/>
      <c r="AK190" s="16" t="n"/>
      <c r="AL190" s="16" t="n"/>
      <c r="AM190" s="16" t="n"/>
      <c r="AN190" s="16" t="n"/>
      <c r="AO190" s="16" t="n"/>
      <c r="AP190" s="16" t="n"/>
      <c r="AQ190" s="16" t="n"/>
      <c r="AR190" s="16" t="n"/>
      <c r="AS190" s="16" t="n"/>
      <c r="AT190" s="16" t="n"/>
      <c r="AU190" s="16" t="n"/>
      <c r="AV190" s="16" t="n"/>
      <c r="AW190" s="16" t="n"/>
      <c r="AX190" s="16" t="n"/>
      <c r="AY190" s="16" t="n"/>
      <c r="AZ190" s="16" t="n"/>
      <c r="BA190" s="16" t="n"/>
      <c r="BB190" s="16" t="n"/>
      <c r="BC190" s="16" t="n"/>
      <c r="BD190" s="16" t="n"/>
      <c r="BE190" s="16" t="n"/>
      <c r="BF190" s="19">
        <f>IFERROR(IF($A190="","",COUNTIF($N190:$AU190,"Pass")+COUNTIF($N190:$AU190,"Fail")+COUNTIF($AW190:$BE190,"Pass")+COUNTIF($AW190:$BE190,"Fail")+COUNTIF($AV190,"No")+COUNTIF($AV190,"Yes")),"")</f>
        <v/>
      </c>
      <c r="BG190" s="19">
        <f>IFERROR(IF($A190="","",COUNTIF($N190:$AU190,"Pass")+COUNTIF($AW190:$BE190,"Pass")+COUNTIF($AV190,"No")),"")</f>
        <v/>
      </c>
      <c r="BH190" s="19">
        <f>IFERROR(IF($A190="","",COUNTIF($N190:$AU190,"Fail")+COUNTIF($AW190:$BE190,"Fail")+COUNTIF($AV190,"Yes")),"")</f>
        <v/>
      </c>
      <c r="BI190" s="19">
        <f>IFERROR(IF($A190="","",COUNTIF($N190:$BE190,"Not Checked")),"")</f>
        <v/>
      </c>
      <c r="BJ190" s="42">
        <f>IFERROR(IF($A190="","",$BG190/$BF190),"")</f>
        <v/>
      </c>
      <c r="BK190" s="16" t="n"/>
      <c r="BL190" s="19">
        <f>IFERROR(IF($A190="","",IF($L190&lt;&gt;"Completed","",IF($BK190="Yes","Fail",IF($BJ190&lt;'Setup'!$B$12,"Fail",IF($BJ190&lt;'Setup'!$B$11,"Conditional Pass","Pass"))))),"")</f>
        <v/>
      </c>
      <c r="BM190" s="16" t="n"/>
      <c r="BN190" s="21" t="n"/>
      <c r="BO190" s="21" t="n"/>
      <c r="BP190" s="19">
        <f>IFERROR(IF($A190="","",COUNTIF('Action Items'!$B$2:$B$201,$A190)),"")</f>
        <v/>
      </c>
      <c r="BQ190" s="21" t="n"/>
      <c r="BR190" s="19">
        <f>IFERROR(IF($A190="","",IF(OR($BK190="Yes",$BL190="Fail",$BI190&gt;'Setup'!$B$13),"Yes","No")),"")</f>
        <v/>
      </c>
      <c r="BS190" s="16" t="n"/>
      <c r="BT190" s="16" t="n"/>
      <c r="BU190" s="41" t="n"/>
      <c r="BV190" s="22">
        <f>IFERROR(IF(COUNTA($A190:$BT190)=0,"",IF($A190="","Missing inspection ID, ","")&amp;IF(COUNTIF($A$2:$A$201,$A190)&gt;1,"Duplicate inspection ID, ","")&amp;IF(AND($L190="Completed",$J190=""),"Completed inspection has no inspector, ","")&amp;IF(AND($L190="Completed",$BF190=0),"No applicable checklist items, ","")&amp;IF(AND($L190="Completed",$BM190=""),"Release decision missing, ","")&amp;IF(AND($BM190="Release for Sale",$BL190="Fail"),"Failed room marked for release, ","")&amp;IF(AND($BM190="Release for Sale",$BK190="Yes"),"Critical defect marked for release, ","")&amp;IF($B190&gt;TODAY(),"Future inspection date, ","")&amp;IF(AND($A190&lt;&gt;"",COUNTIF($A$2:$A$201,$A190)=1,OR($L190&lt;&gt;"Completed",AND($J190&lt;&gt;"",$BF190&gt;0,$BM190&lt;&gt;"")),$B190&lt;=TODAY()),"OK","")),"")</f>
        <v/>
      </c>
    </row>
    <row r="191" ht="32" customHeight="1">
      <c r="A191" s="16" t="n"/>
      <c r="B191" s="41" t="n"/>
      <c r="C191" s="18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  <c r="Z191" s="16" t="n"/>
      <c r="AA191" s="16" t="n"/>
      <c r="AB191" s="16" t="n"/>
      <c r="AC191" s="16" t="n"/>
      <c r="AD191" s="16" t="n"/>
      <c r="AE191" s="16" t="n"/>
      <c r="AF191" s="16" t="n"/>
      <c r="AG191" s="16" t="n"/>
      <c r="AH191" s="16" t="n"/>
      <c r="AI191" s="16" t="n"/>
      <c r="AJ191" s="16" t="n"/>
      <c r="AK191" s="16" t="n"/>
      <c r="AL191" s="16" t="n"/>
      <c r="AM191" s="16" t="n"/>
      <c r="AN191" s="16" t="n"/>
      <c r="AO191" s="16" t="n"/>
      <c r="AP191" s="16" t="n"/>
      <c r="AQ191" s="16" t="n"/>
      <c r="AR191" s="16" t="n"/>
      <c r="AS191" s="16" t="n"/>
      <c r="AT191" s="16" t="n"/>
      <c r="AU191" s="16" t="n"/>
      <c r="AV191" s="16" t="n"/>
      <c r="AW191" s="16" t="n"/>
      <c r="AX191" s="16" t="n"/>
      <c r="AY191" s="16" t="n"/>
      <c r="AZ191" s="16" t="n"/>
      <c r="BA191" s="16" t="n"/>
      <c r="BB191" s="16" t="n"/>
      <c r="BC191" s="16" t="n"/>
      <c r="BD191" s="16" t="n"/>
      <c r="BE191" s="16" t="n"/>
      <c r="BF191" s="19">
        <f>IFERROR(IF($A191="","",COUNTIF($N191:$AU191,"Pass")+COUNTIF($N191:$AU191,"Fail")+COUNTIF($AW191:$BE191,"Pass")+COUNTIF($AW191:$BE191,"Fail")+COUNTIF($AV191,"No")+COUNTIF($AV191,"Yes")),"")</f>
        <v/>
      </c>
      <c r="BG191" s="19">
        <f>IFERROR(IF($A191="","",COUNTIF($N191:$AU191,"Pass")+COUNTIF($AW191:$BE191,"Pass")+COUNTIF($AV191,"No")),"")</f>
        <v/>
      </c>
      <c r="BH191" s="19">
        <f>IFERROR(IF($A191="","",COUNTIF($N191:$AU191,"Fail")+COUNTIF($AW191:$BE191,"Fail")+COUNTIF($AV191,"Yes")),"")</f>
        <v/>
      </c>
      <c r="BI191" s="19">
        <f>IFERROR(IF($A191="","",COUNTIF($N191:$BE191,"Not Checked")),"")</f>
        <v/>
      </c>
      <c r="BJ191" s="42">
        <f>IFERROR(IF($A191="","",$BG191/$BF191),"")</f>
        <v/>
      </c>
      <c r="BK191" s="16" t="n"/>
      <c r="BL191" s="19">
        <f>IFERROR(IF($A191="","",IF($L191&lt;&gt;"Completed","",IF($BK191="Yes","Fail",IF($BJ191&lt;'Setup'!$B$12,"Fail",IF($BJ191&lt;'Setup'!$B$11,"Conditional Pass","Pass"))))),"")</f>
        <v/>
      </c>
      <c r="BM191" s="16" t="n"/>
      <c r="BN191" s="21" t="n"/>
      <c r="BO191" s="21" t="n"/>
      <c r="BP191" s="19">
        <f>IFERROR(IF($A191="","",COUNTIF('Action Items'!$B$2:$B$201,$A191)),"")</f>
        <v/>
      </c>
      <c r="BQ191" s="21" t="n"/>
      <c r="BR191" s="19">
        <f>IFERROR(IF($A191="","",IF(OR($BK191="Yes",$BL191="Fail",$BI191&gt;'Setup'!$B$13),"Yes","No")),"")</f>
        <v/>
      </c>
      <c r="BS191" s="16" t="n"/>
      <c r="BT191" s="16" t="n"/>
      <c r="BU191" s="41" t="n"/>
      <c r="BV191" s="22">
        <f>IFERROR(IF(COUNTA($A191:$BT191)=0,"",IF($A191="","Missing inspection ID, ","")&amp;IF(COUNTIF($A$2:$A$201,$A191)&gt;1,"Duplicate inspection ID, ","")&amp;IF(AND($L191="Completed",$J191=""),"Completed inspection has no inspector, ","")&amp;IF(AND($L191="Completed",$BF191=0),"No applicable checklist items, ","")&amp;IF(AND($L191="Completed",$BM191=""),"Release decision missing, ","")&amp;IF(AND($BM191="Release for Sale",$BL191="Fail"),"Failed room marked for release, ","")&amp;IF(AND($BM191="Release for Sale",$BK191="Yes"),"Critical defect marked for release, ","")&amp;IF($B191&gt;TODAY(),"Future inspection date, ","")&amp;IF(AND($A191&lt;&gt;"",COUNTIF($A$2:$A$201,$A191)=1,OR($L191&lt;&gt;"Completed",AND($J191&lt;&gt;"",$BF191&gt;0,$BM191&lt;&gt;"")),$B191&lt;=TODAY()),"OK","")),"")</f>
        <v/>
      </c>
    </row>
    <row r="192" ht="32" customHeight="1">
      <c r="A192" s="16" t="n"/>
      <c r="B192" s="41" t="n"/>
      <c r="C192" s="18" t="n"/>
      <c r="D192" s="16" t="n"/>
      <c r="E192" s="16" t="n"/>
      <c r="F192" s="16" t="n"/>
      <c r="G192" s="16" t="n"/>
      <c r="H192" s="16" t="n"/>
      <c r="I192" s="16" t="n"/>
      <c r="J192" s="16" t="n"/>
      <c r="K192" s="16" t="n"/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  <c r="Z192" s="16" t="n"/>
      <c r="AA192" s="16" t="n"/>
      <c r="AB192" s="16" t="n"/>
      <c r="AC192" s="16" t="n"/>
      <c r="AD192" s="16" t="n"/>
      <c r="AE192" s="16" t="n"/>
      <c r="AF192" s="16" t="n"/>
      <c r="AG192" s="16" t="n"/>
      <c r="AH192" s="16" t="n"/>
      <c r="AI192" s="16" t="n"/>
      <c r="AJ192" s="16" t="n"/>
      <c r="AK192" s="16" t="n"/>
      <c r="AL192" s="16" t="n"/>
      <c r="AM192" s="16" t="n"/>
      <c r="AN192" s="16" t="n"/>
      <c r="AO192" s="16" t="n"/>
      <c r="AP192" s="16" t="n"/>
      <c r="AQ192" s="16" t="n"/>
      <c r="AR192" s="16" t="n"/>
      <c r="AS192" s="16" t="n"/>
      <c r="AT192" s="16" t="n"/>
      <c r="AU192" s="16" t="n"/>
      <c r="AV192" s="16" t="n"/>
      <c r="AW192" s="16" t="n"/>
      <c r="AX192" s="16" t="n"/>
      <c r="AY192" s="16" t="n"/>
      <c r="AZ192" s="16" t="n"/>
      <c r="BA192" s="16" t="n"/>
      <c r="BB192" s="16" t="n"/>
      <c r="BC192" s="16" t="n"/>
      <c r="BD192" s="16" t="n"/>
      <c r="BE192" s="16" t="n"/>
      <c r="BF192" s="19">
        <f>IFERROR(IF($A192="","",COUNTIF($N192:$AU192,"Pass")+COUNTIF($N192:$AU192,"Fail")+COUNTIF($AW192:$BE192,"Pass")+COUNTIF($AW192:$BE192,"Fail")+COUNTIF($AV192,"No")+COUNTIF($AV192,"Yes")),"")</f>
        <v/>
      </c>
      <c r="BG192" s="19">
        <f>IFERROR(IF($A192="","",COUNTIF($N192:$AU192,"Pass")+COUNTIF($AW192:$BE192,"Pass")+COUNTIF($AV192,"No")),"")</f>
        <v/>
      </c>
      <c r="BH192" s="19">
        <f>IFERROR(IF($A192="","",COUNTIF($N192:$AU192,"Fail")+COUNTIF($AW192:$BE192,"Fail")+COUNTIF($AV192,"Yes")),"")</f>
        <v/>
      </c>
      <c r="BI192" s="19">
        <f>IFERROR(IF($A192="","",COUNTIF($N192:$BE192,"Not Checked")),"")</f>
        <v/>
      </c>
      <c r="BJ192" s="42">
        <f>IFERROR(IF($A192="","",$BG192/$BF192),"")</f>
        <v/>
      </c>
      <c r="BK192" s="16" t="n"/>
      <c r="BL192" s="19">
        <f>IFERROR(IF($A192="","",IF($L192&lt;&gt;"Completed","",IF($BK192="Yes","Fail",IF($BJ192&lt;'Setup'!$B$12,"Fail",IF($BJ192&lt;'Setup'!$B$11,"Conditional Pass","Pass"))))),"")</f>
        <v/>
      </c>
      <c r="BM192" s="16" t="n"/>
      <c r="BN192" s="21" t="n"/>
      <c r="BO192" s="21" t="n"/>
      <c r="BP192" s="19">
        <f>IFERROR(IF($A192="","",COUNTIF('Action Items'!$B$2:$B$201,$A192)),"")</f>
        <v/>
      </c>
      <c r="BQ192" s="21" t="n"/>
      <c r="BR192" s="19">
        <f>IFERROR(IF($A192="","",IF(OR($BK192="Yes",$BL192="Fail",$BI192&gt;'Setup'!$B$13),"Yes","No")),"")</f>
        <v/>
      </c>
      <c r="BS192" s="16" t="n"/>
      <c r="BT192" s="16" t="n"/>
      <c r="BU192" s="41" t="n"/>
      <c r="BV192" s="22">
        <f>IFERROR(IF(COUNTA($A192:$BT192)=0,"",IF($A192="","Missing inspection ID, ","")&amp;IF(COUNTIF($A$2:$A$201,$A192)&gt;1,"Duplicate inspection ID, ","")&amp;IF(AND($L192="Completed",$J192=""),"Completed inspection has no inspector, ","")&amp;IF(AND($L192="Completed",$BF192=0),"No applicable checklist items, ","")&amp;IF(AND($L192="Completed",$BM192=""),"Release decision missing, ","")&amp;IF(AND($BM192="Release for Sale",$BL192="Fail"),"Failed room marked for release, ","")&amp;IF(AND($BM192="Release for Sale",$BK192="Yes"),"Critical defect marked for release, ","")&amp;IF($B192&gt;TODAY(),"Future inspection date, ","")&amp;IF(AND($A192&lt;&gt;"",COUNTIF($A$2:$A$201,$A192)=1,OR($L192&lt;&gt;"Completed",AND($J192&lt;&gt;"",$BF192&gt;0,$BM192&lt;&gt;"")),$B192&lt;=TODAY()),"OK","")),"")</f>
        <v/>
      </c>
    </row>
    <row r="193" ht="32" customHeight="1">
      <c r="A193" s="16" t="n"/>
      <c r="B193" s="41" t="n"/>
      <c r="C193" s="18" t="n"/>
      <c r="D193" s="16" t="n"/>
      <c r="E193" s="16" t="n"/>
      <c r="F193" s="16" t="n"/>
      <c r="G193" s="16" t="n"/>
      <c r="H193" s="16" t="n"/>
      <c r="I193" s="16" t="n"/>
      <c r="J193" s="16" t="n"/>
      <c r="K193" s="16" t="n"/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  <c r="Z193" s="16" t="n"/>
      <c r="AA193" s="16" t="n"/>
      <c r="AB193" s="16" t="n"/>
      <c r="AC193" s="16" t="n"/>
      <c r="AD193" s="16" t="n"/>
      <c r="AE193" s="16" t="n"/>
      <c r="AF193" s="16" t="n"/>
      <c r="AG193" s="16" t="n"/>
      <c r="AH193" s="16" t="n"/>
      <c r="AI193" s="16" t="n"/>
      <c r="AJ193" s="16" t="n"/>
      <c r="AK193" s="16" t="n"/>
      <c r="AL193" s="16" t="n"/>
      <c r="AM193" s="16" t="n"/>
      <c r="AN193" s="16" t="n"/>
      <c r="AO193" s="16" t="n"/>
      <c r="AP193" s="16" t="n"/>
      <c r="AQ193" s="16" t="n"/>
      <c r="AR193" s="16" t="n"/>
      <c r="AS193" s="16" t="n"/>
      <c r="AT193" s="16" t="n"/>
      <c r="AU193" s="16" t="n"/>
      <c r="AV193" s="16" t="n"/>
      <c r="AW193" s="16" t="n"/>
      <c r="AX193" s="16" t="n"/>
      <c r="AY193" s="16" t="n"/>
      <c r="AZ193" s="16" t="n"/>
      <c r="BA193" s="16" t="n"/>
      <c r="BB193" s="16" t="n"/>
      <c r="BC193" s="16" t="n"/>
      <c r="BD193" s="16" t="n"/>
      <c r="BE193" s="16" t="n"/>
      <c r="BF193" s="19">
        <f>IFERROR(IF($A193="","",COUNTIF($N193:$AU193,"Pass")+COUNTIF($N193:$AU193,"Fail")+COUNTIF($AW193:$BE193,"Pass")+COUNTIF($AW193:$BE193,"Fail")+COUNTIF($AV193,"No")+COUNTIF($AV193,"Yes")),"")</f>
        <v/>
      </c>
      <c r="BG193" s="19">
        <f>IFERROR(IF($A193="","",COUNTIF($N193:$AU193,"Pass")+COUNTIF($AW193:$BE193,"Pass")+COUNTIF($AV193,"No")),"")</f>
        <v/>
      </c>
      <c r="BH193" s="19">
        <f>IFERROR(IF($A193="","",COUNTIF($N193:$AU193,"Fail")+COUNTIF($AW193:$BE193,"Fail")+COUNTIF($AV193,"Yes")),"")</f>
        <v/>
      </c>
      <c r="BI193" s="19">
        <f>IFERROR(IF($A193="","",COUNTIF($N193:$BE193,"Not Checked")),"")</f>
        <v/>
      </c>
      <c r="BJ193" s="42">
        <f>IFERROR(IF($A193="","",$BG193/$BF193),"")</f>
        <v/>
      </c>
      <c r="BK193" s="16" t="n"/>
      <c r="BL193" s="19">
        <f>IFERROR(IF($A193="","",IF($L193&lt;&gt;"Completed","",IF($BK193="Yes","Fail",IF($BJ193&lt;'Setup'!$B$12,"Fail",IF($BJ193&lt;'Setup'!$B$11,"Conditional Pass","Pass"))))),"")</f>
        <v/>
      </c>
      <c r="BM193" s="16" t="n"/>
      <c r="BN193" s="21" t="n"/>
      <c r="BO193" s="21" t="n"/>
      <c r="BP193" s="19">
        <f>IFERROR(IF($A193="","",COUNTIF('Action Items'!$B$2:$B$201,$A193)),"")</f>
        <v/>
      </c>
      <c r="BQ193" s="21" t="n"/>
      <c r="BR193" s="19">
        <f>IFERROR(IF($A193="","",IF(OR($BK193="Yes",$BL193="Fail",$BI193&gt;'Setup'!$B$13),"Yes","No")),"")</f>
        <v/>
      </c>
      <c r="BS193" s="16" t="n"/>
      <c r="BT193" s="16" t="n"/>
      <c r="BU193" s="41" t="n"/>
      <c r="BV193" s="22">
        <f>IFERROR(IF(COUNTA($A193:$BT193)=0,"",IF($A193="","Missing inspection ID, ","")&amp;IF(COUNTIF($A$2:$A$201,$A193)&gt;1,"Duplicate inspection ID, ","")&amp;IF(AND($L193="Completed",$J193=""),"Completed inspection has no inspector, ","")&amp;IF(AND($L193="Completed",$BF193=0),"No applicable checklist items, ","")&amp;IF(AND($L193="Completed",$BM193=""),"Release decision missing, ","")&amp;IF(AND($BM193="Release for Sale",$BL193="Fail"),"Failed room marked for release, ","")&amp;IF(AND($BM193="Release for Sale",$BK193="Yes"),"Critical defect marked for release, ","")&amp;IF($B193&gt;TODAY(),"Future inspection date, ","")&amp;IF(AND($A193&lt;&gt;"",COUNTIF($A$2:$A$201,$A193)=1,OR($L193&lt;&gt;"Completed",AND($J193&lt;&gt;"",$BF193&gt;0,$BM193&lt;&gt;"")),$B193&lt;=TODAY()),"OK","")),"")</f>
        <v/>
      </c>
    </row>
    <row r="194" ht="32" customHeight="1">
      <c r="A194" s="16" t="n"/>
      <c r="B194" s="41" t="n"/>
      <c r="C194" s="18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  <c r="Z194" s="16" t="n"/>
      <c r="AA194" s="16" t="n"/>
      <c r="AB194" s="16" t="n"/>
      <c r="AC194" s="16" t="n"/>
      <c r="AD194" s="16" t="n"/>
      <c r="AE194" s="16" t="n"/>
      <c r="AF194" s="16" t="n"/>
      <c r="AG194" s="16" t="n"/>
      <c r="AH194" s="16" t="n"/>
      <c r="AI194" s="16" t="n"/>
      <c r="AJ194" s="16" t="n"/>
      <c r="AK194" s="16" t="n"/>
      <c r="AL194" s="16" t="n"/>
      <c r="AM194" s="16" t="n"/>
      <c r="AN194" s="16" t="n"/>
      <c r="AO194" s="16" t="n"/>
      <c r="AP194" s="16" t="n"/>
      <c r="AQ194" s="16" t="n"/>
      <c r="AR194" s="16" t="n"/>
      <c r="AS194" s="16" t="n"/>
      <c r="AT194" s="16" t="n"/>
      <c r="AU194" s="16" t="n"/>
      <c r="AV194" s="16" t="n"/>
      <c r="AW194" s="16" t="n"/>
      <c r="AX194" s="16" t="n"/>
      <c r="AY194" s="16" t="n"/>
      <c r="AZ194" s="16" t="n"/>
      <c r="BA194" s="16" t="n"/>
      <c r="BB194" s="16" t="n"/>
      <c r="BC194" s="16" t="n"/>
      <c r="BD194" s="16" t="n"/>
      <c r="BE194" s="16" t="n"/>
      <c r="BF194" s="19">
        <f>IFERROR(IF($A194="","",COUNTIF($N194:$AU194,"Pass")+COUNTIF($N194:$AU194,"Fail")+COUNTIF($AW194:$BE194,"Pass")+COUNTIF($AW194:$BE194,"Fail")+COUNTIF($AV194,"No")+COUNTIF($AV194,"Yes")),"")</f>
        <v/>
      </c>
      <c r="BG194" s="19">
        <f>IFERROR(IF($A194="","",COUNTIF($N194:$AU194,"Pass")+COUNTIF($AW194:$BE194,"Pass")+COUNTIF($AV194,"No")),"")</f>
        <v/>
      </c>
      <c r="BH194" s="19">
        <f>IFERROR(IF($A194="","",COUNTIF($N194:$AU194,"Fail")+COUNTIF($AW194:$BE194,"Fail")+COUNTIF($AV194,"Yes")),"")</f>
        <v/>
      </c>
      <c r="BI194" s="19">
        <f>IFERROR(IF($A194="","",COUNTIF($N194:$BE194,"Not Checked")),"")</f>
        <v/>
      </c>
      <c r="BJ194" s="42">
        <f>IFERROR(IF($A194="","",$BG194/$BF194),"")</f>
        <v/>
      </c>
      <c r="BK194" s="16" t="n"/>
      <c r="BL194" s="19">
        <f>IFERROR(IF($A194="","",IF($L194&lt;&gt;"Completed","",IF($BK194="Yes","Fail",IF($BJ194&lt;'Setup'!$B$12,"Fail",IF($BJ194&lt;'Setup'!$B$11,"Conditional Pass","Pass"))))),"")</f>
        <v/>
      </c>
      <c r="BM194" s="16" t="n"/>
      <c r="BN194" s="21" t="n"/>
      <c r="BO194" s="21" t="n"/>
      <c r="BP194" s="19">
        <f>IFERROR(IF($A194="","",COUNTIF('Action Items'!$B$2:$B$201,$A194)),"")</f>
        <v/>
      </c>
      <c r="BQ194" s="21" t="n"/>
      <c r="BR194" s="19">
        <f>IFERROR(IF($A194="","",IF(OR($BK194="Yes",$BL194="Fail",$BI194&gt;'Setup'!$B$13),"Yes","No")),"")</f>
        <v/>
      </c>
      <c r="BS194" s="16" t="n"/>
      <c r="BT194" s="16" t="n"/>
      <c r="BU194" s="41" t="n"/>
      <c r="BV194" s="22">
        <f>IFERROR(IF(COUNTA($A194:$BT194)=0,"",IF($A194="","Missing inspection ID, ","")&amp;IF(COUNTIF($A$2:$A$201,$A194)&gt;1,"Duplicate inspection ID, ","")&amp;IF(AND($L194="Completed",$J194=""),"Completed inspection has no inspector, ","")&amp;IF(AND($L194="Completed",$BF194=0),"No applicable checklist items, ","")&amp;IF(AND($L194="Completed",$BM194=""),"Release decision missing, ","")&amp;IF(AND($BM194="Release for Sale",$BL194="Fail"),"Failed room marked for release, ","")&amp;IF(AND($BM194="Release for Sale",$BK194="Yes"),"Critical defect marked for release, ","")&amp;IF($B194&gt;TODAY(),"Future inspection date, ","")&amp;IF(AND($A194&lt;&gt;"",COUNTIF($A$2:$A$201,$A194)=1,OR($L194&lt;&gt;"Completed",AND($J194&lt;&gt;"",$BF194&gt;0,$BM194&lt;&gt;"")),$B194&lt;=TODAY()),"OK","")),"")</f>
        <v/>
      </c>
    </row>
    <row r="195" ht="32" customHeight="1">
      <c r="A195" s="16" t="n"/>
      <c r="B195" s="41" t="n"/>
      <c r="C195" s="18" t="n"/>
      <c r="D195" s="16" t="n"/>
      <c r="E195" s="16" t="n"/>
      <c r="F195" s="16" t="n"/>
      <c r="G195" s="16" t="n"/>
      <c r="H195" s="16" t="n"/>
      <c r="I195" s="16" t="n"/>
      <c r="J195" s="16" t="n"/>
      <c r="K195" s="16" t="n"/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  <c r="Z195" s="16" t="n"/>
      <c r="AA195" s="16" t="n"/>
      <c r="AB195" s="16" t="n"/>
      <c r="AC195" s="16" t="n"/>
      <c r="AD195" s="16" t="n"/>
      <c r="AE195" s="16" t="n"/>
      <c r="AF195" s="16" t="n"/>
      <c r="AG195" s="16" t="n"/>
      <c r="AH195" s="16" t="n"/>
      <c r="AI195" s="16" t="n"/>
      <c r="AJ195" s="16" t="n"/>
      <c r="AK195" s="16" t="n"/>
      <c r="AL195" s="16" t="n"/>
      <c r="AM195" s="16" t="n"/>
      <c r="AN195" s="16" t="n"/>
      <c r="AO195" s="16" t="n"/>
      <c r="AP195" s="16" t="n"/>
      <c r="AQ195" s="16" t="n"/>
      <c r="AR195" s="16" t="n"/>
      <c r="AS195" s="16" t="n"/>
      <c r="AT195" s="16" t="n"/>
      <c r="AU195" s="16" t="n"/>
      <c r="AV195" s="16" t="n"/>
      <c r="AW195" s="16" t="n"/>
      <c r="AX195" s="16" t="n"/>
      <c r="AY195" s="16" t="n"/>
      <c r="AZ195" s="16" t="n"/>
      <c r="BA195" s="16" t="n"/>
      <c r="BB195" s="16" t="n"/>
      <c r="BC195" s="16" t="n"/>
      <c r="BD195" s="16" t="n"/>
      <c r="BE195" s="16" t="n"/>
      <c r="BF195" s="19">
        <f>IFERROR(IF($A195="","",COUNTIF($N195:$AU195,"Pass")+COUNTIF($N195:$AU195,"Fail")+COUNTIF($AW195:$BE195,"Pass")+COUNTIF($AW195:$BE195,"Fail")+COUNTIF($AV195,"No")+COUNTIF($AV195,"Yes")),"")</f>
        <v/>
      </c>
      <c r="BG195" s="19">
        <f>IFERROR(IF($A195="","",COUNTIF($N195:$AU195,"Pass")+COUNTIF($AW195:$BE195,"Pass")+COUNTIF($AV195,"No")),"")</f>
        <v/>
      </c>
      <c r="BH195" s="19">
        <f>IFERROR(IF($A195="","",COUNTIF($N195:$AU195,"Fail")+COUNTIF($AW195:$BE195,"Fail")+COUNTIF($AV195,"Yes")),"")</f>
        <v/>
      </c>
      <c r="BI195" s="19">
        <f>IFERROR(IF($A195="","",COUNTIF($N195:$BE195,"Not Checked")),"")</f>
        <v/>
      </c>
      <c r="BJ195" s="42">
        <f>IFERROR(IF($A195="","",$BG195/$BF195),"")</f>
        <v/>
      </c>
      <c r="BK195" s="16" t="n"/>
      <c r="BL195" s="19">
        <f>IFERROR(IF($A195="","",IF($L195&lt;&gt;"Completed","",IF($BK195="Yes","Fail",IF($BJ195&lt;'Setup'!$B$12,"Fail",IF($BJ195&lt;'Setup'!$B$11,"Conditional Pass","Pass"))))),"")</f>
        <v/>
      </c>
      <c r="BM195" s="16" t="n"/>
      <c r="BN195" s="21" t="n"/>
      <c r="BO195" s="21" t="n"/>
      <c r="BP195" s="19">
        <f>IFERROR(IF($A195="","",COUNTIF('Action Items'!$B$2:$B$201,$A195)),"")</f>
        <v/>
      </c>
      <c r="BQ195" s="21" t="n"/>
      <c r="BR195" s="19">
        <f>IFERROR(IF($A195="","",IF(OR($BK195="Yes",$BL195="Fail",$BI195&gt;'Setup'!$B$13),"Yes","No")),"")</f>
        <v/>
      </c>
      <c r="BS195" s="16" t="n"/>
      <c r="BT195" s="16" t="n"/>
      <c r="BU195" s="41" t="n"/>
      <c r="BV195" s="22">
        <f>IFERROR(IF(COUNTA($A195:$BT195)=0,"",IF($A195="","Missing inspection ID, ","")&amp;IF(COUNTIF($A$2:$A$201,$A195)&gt;1,"Duplicate inspection ID, ","")&amp;IF(AND($L195="Completed",$J195=""),"Completed inspection has no inspector, ","")&amp;IF(AND($L195="Completed",$BF195=0),"No applicable checklist items, ","")&amp;IF(AND($L195="Completed",$BM195=""),"Release decision missing, ","")&amp;IF(AND($BM195="Release for Sale",$BL195="Fail"),"Failed room marked for release, ","")&amp;IF(AND($BM195="Release for Sale",$BK195="Yes"),"Critical defect marked for release, ","")&amp;IF($B195&gt;TODAY(),"Future inspection date, ","")&amp;IF(AND($A195&lt;&gt;"",COUNTIF($A$2:$A$201,$A195)=1,OR($L195&lt;&gt;"Completed",AND($J195&lt;&gt;"",$BF195&gt;0,$BM195&lt;&gt;"")),$B195&lt;=TODAY()),"OK","")),"")</f>
        <v/>
      </c>
    </row>
    <row r="196" ht="32" customHeight="1">
      <c r="A196" s="16" t="n"/>
      <c r="B196" s="41" t="n"/>
      <c r="C196" s="18" t="n"/>
      <c r="D196" s="16" t="n"/>
      <c r="E196" s="16" t="n"/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6" t="n"/>
      <c r="W196" s="16" t="n"/>
      <c r="X196" s="16" t="n"/>
      <c r="Y196" s="16" t="n"/>
      <c r="Z196" s="16" t="n"/>
      <c r="AA196" s="16" t="n"/>
      <c r="AB196" s="16" t="n"/>
      <c r="AC196" s="16" t="n"/>
      <c r="AD196" s="16" t="n"/>
      <c r="AE196" s="16" t="n"/>
      <c r="AF196" s="16" t="n"/>
      <c r="AG196" s="16" t="n"/>
      <c r="AH196" s="16" t="n"/>
      <c r="AI196" s="16" t="n"/>
      <c r="AJ196" s="16" t="n"/>
      <c r="AK196" s="16" t="n"/>
      <c r="AL196" s="16" t="n"/>
      <c r="AM196" s="16" t="n"/>
      <c r="AN196" s="16" t="n"/>
      <c r="AO196" s="16" t="n"/>
      <c r="AP196" s="16" t="n"/>
      <c r="AQ196" s="16" t="n"/>
      <c r="AR196" s="16" t="n"/>
      <c r="AS196" s="16" t="n"/>
      <c r="AT196" s="16" t="n"/>
      <c r="AU196" s="16" t="n"/>
      <c r="AV196" s="16" t="n"/>
      <c r="AW196" s="16" t="n"/>
      <c r="AX196" s="16" t="n"/>
      <c r="AY196" s="16" t="n"/>
      <c r="AZ196" s="16" t="n"/>
      <c r="BA196" s="16" t="n"/>
      <c r="BB196" s="16" t="n"/>
      <c r="BC196" s="16" t="n"/>
      <c r="BD196" s="16" t="n"/>
      <c r="BE196" s="16" t="n"/>
      <c r="BF196" s="19">
        <f>IFERROR(IF($A196="","",COUNTIF($N196:$AU196,"Pass")+COUNTIF($N196:$AU196,"Fail")+COUNTIF($AW196:$BE196,"Pass")+COUNTIF($AW196:$BE196,"Fail")+COUNTIF($AV196,"No")+COUNTIF($AV196,"Yes")),"")</f>
        <v/>
      </c>
      <c r="BG196" s="19">
        <f>IFERROR(IF($A196="","",COUNTIF($N196:$AU196,"Pass")+COUNTIF($AW196:$BE196,"Pass")+COUNTIF($AV196,"No")),"")</f>
        <v/>
      </c>
      <c r="BH196" s="19">
        <f>IFERROR(IF($A196="","",COUNTIF($N196:$AU196,"Fail")+COUNTIF($AW196:$BE196,"Fail")+COUNTIF($AV196,"Yes")),"")</f>
        <v/>
      </c>
      <c r="BI196" s="19">
        <f>IFERROR(IF($A196="","",COUNTIF($N196:$BE196,"Not Checked")),"")</f>
        <v/>
      </c>
      <c r="BJ196" s="42">
        <f>IFERROR(IF($A196="","",$BG196/$BF196),"")</f>
        <v/>
      </c>
      <c r="BK196" s="16" t="n"/>
      <c r="BL196" s="19">
        <f>IFERROR(IF($A196="","",IF($L196&lt;&gt;"Completed","",IF($BK196="Yes","Fail",IF($BJ196&lt;'Setup'!$B$12,"Fail",IF($BJ196&lt;'Setup'!$B$11,"Conditional Pass","Pass"))))),"")</f>
        <v/>
      </c>
      <c r="BM196" s="16" t="n"/>
      <c r="BN196" s="21" t="n"/>
      <c r="BO196" s="21" t="n"/>
      <c r="BP196" s="19">
        <f>IFERROR(IF($A196="","",COUNTIF('Action Items'!$B$2:$B$201,$A196)),"")</f>
        <v/>
      </c>
      <c r="BQ196" s="21" t="n"/>
      <c r="BR196" s="19">
        <f>IFERROR(IF($A196="","",IF(OR($BK196="Yes",$BL196="Fail",$BI196&gt;'Setup'!$B$13),"Yes","No")),"")</f>
        <v/>
      </c>
      <c r="BS196" s="16" t="n"/>
      <c r="BT196" s="16" t="n"/>
      <c r="BU196" s="41" t="n"/>
      <c r="BV196" s="22">
        <f>IFERROR(IF(COUNTA($A196:$BT196)=0,"",IF($A196="","Missing inspection ID, ","")&amp;IF(COUNTIF($A$2:$A$201,$A196)&gt;1,"Duplicate inspection ID, ","")&amp;IF(AND($L196="Completed",$J196=""),"Completed inspection has no inspector, ","")&amp;IF(AND($L196="Completed",$BF196=0),"No applicable checklist items, ","")&amp;IF(AND($L196="Completed",$BM196=""),"Release decision missing, ","")&amp;IF(AND($BM196="Release for Sale",$BL196="Fail"),"Failed room marked for release, ","")&amp;IF(AND($BM196="Release for Sale",$BK196="Yes"),"Critical defect marked for release, ","")&amp;IF($B196&gt;TODAY(),"Future inspection date, ","")&amp;IF(AND($A196&lt;&gt;"",COUNTIF($A$2:$A$201,$A196)=1,OR($L196&lt;&gt;"Completed",AND($J196&lt;&gt;"",$BF196&gt;0,$BM196&lt;&gt;"")),$B196&lt;=TODAY()),"OK","")),"")</f>
        <v/>
      </c>
    </row>
    <row r="197" ht="32" customHeight="1">
      <c r="A197" s="16" t="n"/>
      <c r="B197" s="41" t="n"/>
      <c r="C197" s="18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  <c r="Z197" s="16" t="n"/>
      <c r="AA197" s="16" t="n"/>
      <c r="AB197" s="16" t="n"/>
      <c r="AC197" s="16" t="n"/>
      <c r="AD197" s="16" t="n"/>
      <c r="AE197" s="16" t="n"/>
      <c r="AF197" s="16" t="n"/>
      <c r="AG197" s="16" t="n"/>
      <c r="AH197" s="16" t="n"/>
      <c r="AI197" s="16" t="n"/>
      <c r="AJ197" s="16" t="n"/>
      <c r="AK197" s="16" t="n"/>
      <c r="AL197" s="16" t="n"/>
      <c r="AM197" s="16" t="n"/>
      <c r="AN197" s="16" t="n"/>
      <c r="AO197" s="16" t="n"/>
      <c r="AP197" s="16" t="n"/>
      <c r="AQ197" s="16" t="n"/>
      <c r="AR197" s="16" t="n"/>
      <c r="AS197" s="16" t="n"/>
      <c r="AT197" s="16" t="n"/>
      <c r="AU197" s="16" t="n"/>
      <c r="AV197" s="16" t="n"/>
      <c r="AW197" s="16" t="n"/>
      <c r="AX197" s="16" t="n"/>
      <c r="AY197" s="16" t="n"/>
      <c r="AZ197" s="16" t="n"/>
      <c r="BA197" s="16" t="n"/>
      <c r="BB197" s="16" t="n"/>
      <c r="BC197" s="16" t="n"/>
      <c r="BD197" s="16" t="n"/>
      <c r="BE197" s="16" t="n"/>
      <c r="BF197" s="19">
        <f>IFERROR(IF($A197="","",COUNTIF($N197:$AU197,"Pass")+COUNTIF($N197:$AU197,"Fail")+COUNTIF($AW197:$BE197,"Pass")+COUNTIF($AW197:$BE197,"Fail")+COUNTIF($AV197,"No")+COUNTIF($AV197,"Yes")),"")</f>
        <v/>
      </c>
      <c r="BG197" s="19">
        <f>IFERROR(IF($A197="","",COUNTIF($N197:$AU197,"Pass")+COUNTIF($AW197:$BE197,"Pass")+COUNTIF($AV197,"No")),"")</f>
        <v/>
      </c>
      <c r="BH197" s="19">
        <f>IFERROR(IF($A197="","",COUNTIF($N197:$AU197,"Fail")+COUNTIF($AW197:$BE197,"Fail")+COUNTIF($AV197,"Yes")),"")</f>
        <v/>
      </c>
      <c r="BI197" s="19">
        <f>IFERROR(IF($A197="","",COUNTIF($N197:$BE197,"Not Checked")),"")</f>
        <v/>
      </c>
      <c r="BJ197" s="42">
        <f>IFERROR(IF($A197="","",$BG197/$BF197),"")</f>
        <v/>
      </c>
      <c r="BK197" s="16" t="n"/>
      <c r="BL197" s="19">
        <f>IFERROR(IF($A197="","",IF($L197&lt;&gt;"Completed","",IF($BK197="Yes","Fail",IF($BJ197&lt;'Setup'!$B$12,"Fail",IF($BJ197&lt;'Setup'!$B$11,"Conditional Pass","Pass"))))),"")</f>
        <v/>
      </c>
      <c r="BM197" s="16" t="n"/>
      <c r="BN197" s="21" t="n"/>
      <c r="BO197" s="21" t="n"/>
      <c r="BP197" s="19">
        <f>IFERROR(IF($A197="","",COUNTIF('Action Items'!$B$2:$B$201,$A197)),"")</f>
        <v/>
      </c>
      <c r="BQ197" s="21" t="n"/>
      <c r="BR197" s="19">
        <f>IFERROR(IF($A197="","",IF(OR($BK197="Yes",$BL197="Fail",$BI197&gt;'Setup'!$B$13),"Yes","No")),"")</f>
        <v/>
      </c>
      <c r="BS197" s="16" t="n"/>
      <c r="BT197" s="16" t="n"/>
      <c r="BU197" s="41" t="n"/>
      <c r="BV197" s="22">
        <f>IFERROR(IF(COUNTA($A197:$BT197)=0,"",IF($A197="","Missing inspection ID, ","")&amp;IF(COUNTIF($A$2:$A$201,$A197)&gt;1,"Duplicate inspection ID, ","")&amp;IF(AND($L197="Completed",$J197=""),"Completed inspection has no inspector, ","")&amp;IF(AND($L197="Completed",$BF197=0),"No applicable checklist items, ","")&amp;IF(AND($L197="Completed",$BM197=""),"Release decision missing, ","")&amp;IF(AND($BM197="Release for Sale",$BL197="Fail"),"Failed room marked for release, ","")&amp;IF(AND($BM197="Release for Sale",$BK197="Yes"),"Critical defect marked for release, ","")&amp;IF($B197&gt;TODAY(),"Future inspection date, ","")&amp;IF(AND($A197&lt;&gt;"",COUNTIF($A$2:$A$201,$A197)=1,OR($L197&lt;&gt;"Completed",AND($J197&lt;&gt;"",$BF197&gt;0,$BM197&lt;&gt;"")),$B197&lt;=TODAY()),"OK","")),"")</f>
        <v/>
      </c>
    </row>
    <row r="198" ht="32" customHeight="1">
      <c r="A198" s="16" t="n"/>
      <c r="B198" s="41" t="n"/>
      <c r="C198" s="18" t="n"/>
      <c r="D198" s="16" t="n"/>
      <c r="E198" s="16" t="n"/>
      <c r="F198" s="16" t="n"/>
      <c r="G198" s="16" t="n"/>
      <c r="H198" s="16" t="n"/>
      <c r="I198" s="16" t="n"/>
      <c r="J198" s="16" t="n"/>
      <c r="K198" s="16" t="n"/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  <c r="Z198" s="16" t="n"/>
      <c r="AA198" s="16" t="n"/>
      <c r="AB198" s="16" t="n"/>
      <c r="AC198" s="16" t="n"/>
      <c r="AD198" s="16" t="n"/>
      <c r="AE198" s="16" t="n"/>
      <c r="AF198" s="16" t="n"/>
      <c r="AG198" s="16" t="n"/>
      <c r="AH198" s="16" t="n"/>
      <c r="AI198" s="16" t="n"/>
      <c r="AJ198" s="16" t="n"/>
      <c r="AK198" s="16" t="n"/>
      <c r="AL198" s="16" t="n"/>
      <c r="AM198" s="16" t="n"/>
      <c r="AN198" s="16" t="n"/>
      <c r="AO198" s="16" t="n"/>
      <c r="AP198" s="16" t="n"/>
      <c r="AQ198" s="16" t="n"/>
      <c r="AR198" s="16" t="n"/>
      <c r="AS198" s="16" t="n"/>
      <c r="AT198" s="16" t="n"/>
      <c r="AU198" s="16" t="n"/>
      <c r="AV198" s="16" t="n"/>
      <c r="AW198" s="16" t="n"/>
      <c r="AX198" s="16" t="n"/>
      <c r="AY198" s="16" t="n"/>
      <c r="AZ198" s="16" t="n"/>
      <c r="BA198" s="16" t="n"/>
      <c r="BB198" s="16" t="n"/>
      <c r="BC198" s="16" t="n"/>
      <c r="BD198" s="16" t="n"/>
      <c r="BE198" s="16" t="n"/>
      <c r="BF198" s="19">
        <f>IFERROR(IF($A198="","",COUNTIF($N198:$AU198,"Pass")+COUNTIF($N198:$AU198,"Fail")+COUNTIF($AW198:$BE198,"Pass")+COUNTIF($AW198:$BE198,"Fail")+COUNTIF($AV198,"No")+COUNTIF($AV198,"Yes")),"")</f>
        <v/>
      </c>
      <c r="BG198" s="19">
        <f>IFERROR(IF($A198="","",COUNTIF($N198:$AU198,"Pass")+COUNTIF($AW198:$BE198,"Pass")+COUNTIF($AV198,"No")),"")</f>
        <v/>
      </c>
      <c r="BH198" s="19">
        <f>IFERROR(IF($A198="","",COUNTIF($N198:$AU198,"Fail")+COUNTIF($AW198:$BE198,"Fail")+COUNTIF($AV198,"Yes")),"")</f>
        <v/>
      </c>
      <c r="BI198" s="19">
        <f>IFERROR(IF($A198="","",COUNTIF($N198:$BE198,"Not Checked")),"")</f>
        <v/>
      </c>
      <c r="BJ198" s="42">
        <f>IFERROR(IF($A198="","",$BG198/$BF198),"")</f>
        <v/>
      </c>
      <c r="BK198" s="16" t="n"/>
      <c r="BL198" s="19">
        <f>IFERROR(IF($A198="","",IF($L198&lt;&gt;"Completed","",IF($BK198="Yes","Fail",IF($BJ198&lt;'Setup'!$B$12,"Fail",IF($BJ198&lt;'Setup'!$B$11,"Conditional Pass","Pass"))))),"")</f>
        <v/>
      </c>
      <c r="BM198" s="16" t="n"/>
      <c r="BN198" s="21" t="n"/>
      <c r="BO198" s="21" t="n"/>
      <c r="BP198" s="19">
        <f>IFERROR(IF($A198="","",COUNTIF('Action Items'!$B$2:$B$201,$A198)),"")</f>
        <v/>
      </c>
      <c r="BQ198" s="21" t="n"/>
      <c r="BR198" s="19">
        <f>IFERROR(IF($A198="","",IF(OR($BK198="Yes",$BL198="Fail",$BI198&gt;'Setup'!$B$13),"Yes","No")),"")</f>
        <v/>
      </c>
      <c r="BS198" s="16" t="n"/>
      <c r="BT198" s="16" t="n"/>
      <c r="BU198" s="41" t="n"/>
      <c r="BV198" s="22">
        <f>IFERROR(IF(COUNTA($A198:$BT198)=0,"",IF($A198="","Missing inspection ID, ","")&amp;IF(COUNTIF($A$2:$A$201,$A198)&gt;1,"Duplicate inspection ID, ","")&amp;IF(AND($L198="Completed",$J198=""),"Completed inspection has no inspector, ","")&amp;IF(AND($L198="Completed",$BF198=0),"No applicable checklist items, ","")&amp;IF(AND($L198="Completed",$BM198=""),"Release decision missing, ","")&amp;IF(AND($BM198="Release for Sale",$BL198="Fail"),"Failed room marked for release, ","")&amp;IF(AND($BM198="Release for Sale",$BK198="Yes"),"Critical defect marked for release, ","")&amp;IF($B198&gt;TODAY(),"Future inspection date, ","")&amp;IF(AND($A198&lt;&gt;"",COUNTIF($A$2:$A$201,$A198)=1,OR($L198&lt;&gt;"Completed",AND($J198&lt;&gt;"",$BF198&gt;0,$BM198&lt;&gt;"")),$B198&lt;=TODAY()),"OK","")),"")</f>
        <v/>
      </c>
    </row>
    <row r="199" ht="32" customHeight="1">
      <c r="A199" s="16" t="n"/>
      <c r="B199" s="41" t="n"/>
      <c r="C199" s="18" t="n"/>
      <c r="D199" s="16" t="n"/>
      <c r="E199" s="16" t="n"/>
      <c r="F199" s="16" t="n"/>
      <c r="G199" s="16" t="n"/>
      <c r="H199" s="16" t="n"/>
      <c r="I199" s="16" t="n"/>
      <c r="J199" s="16" t="n"/>
      <c r="K199" s="16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  <c r="Z199" s="16" t="n"/>
      <c r="AA199" s="16" t="n"/>
      <c r="AB199" s="16" t="n"/>
      <c r="AC199" s="16" t="n"/>
      <c r="AD199" s="16" t="n"/>
      <c r="AE199" s="16" t="n"/>
      <c r="AF199" s="16" t="n"/>
      <c r="AG199" s="16" t="n"/>
      <c r="AH199" s="16" t="n"/>
      <c r="AI199" s="16" t="n"/>
      <c r="AJ199" s="16" t="n"/>
      <c r="AK199" s="16" t="n"/>
      <c r="AL199" s="16" t="n"/>
      <c r="AM199" s="16" t="n"/>
      <c r="AN199" s="16" t="n"/>
      <c r="AO199" s="16" t="n"/>
      <c r="AP199" s="16" t="n"/>
      <c r="AQ199" s="16" t="n"/>
      <c r="AR199" s="16" t="n"/>
      <c r="AS199" s="16" t="n"/>
      <c r="AT199" s="16" t="n"/>
      <c r="AU199" s="16" t="n"/>
      <c r="AV199" s="16" t="n"/>
      <c r="AW199" s="16" t="n"/>
      <c r="AX199" s="16" t="n"/>
      <c r="AY199" s="16" t="n"/>
      <c r="AZ199" s="16" t="n"/>
      <c r="BA199" s="16" t="n"/>
      <c r="BB199" s="16" t="n"/>
      <c r="BC199" s="16" t="n"/>
      <c r="BD199" s="16" t="n"/>
      <c r="BE199" s="16" t="n"/>
      <c r="BF199" s="19">
        <f>IFERROR(IF($A199="","",COUNTIF($N199:$AU199,"Pass")+COUNTIF($N199:$AU199,"Fail")+COUNTIF($AW199:$BE199,"Pass")+COUNTIF($AW199:$BE199,"Fail")+COUNTIF($AV199,"No")+COUNTIF($AV199,"Yes")),"")</f>
        <v/>
      </c>
      <c r="BG199" s="19">
        <f>IFERROR(IF($A199="","",COUNTIF($N199:$AU199,"Pass")+COUNTIF($AW199:$BE199,"Pass")+COUNTIF($AV199,"No")),"")</f>
        <v/>
      </c>
      <c r="BH199" s="19">
        <f>IFERROR(IF($A199="","",COUNTIF($N199:$AU199,"Fail")+COUNTIF($AW199:$BE199,"Fail")+COUNTIF($AV199,"Yes")),"")</f>
        <v/>
      </c>
      <c r="BI199" s="19">
        <f>IFERROR(IF($A199="","",COUNTIF($N199:$BE199,"Not Checked")),"")</f>
        <v/>
      </c>
      <c r="BJ199" s="42">
        <f>IFERROR(IF($A199="","",$BG199/$BF199),"")</f>
        <v/>
      </c>
      <c r="BK199" s="16" t="n"/>
      <c r="BL199" s="19">
        <f>IFERROR(IF($A199="","",IF($L199&lt;&gt;"Completed","",IF($BK199="Yes","Fail",IF($BJ199&lt;'Setup'!$B$12,"Fail",IF($BJ199&lt;'Setup'!$B$11,"Conditional Pass","Pass"))))),"")</f>
        <v/>
      </c>
      <c r="BM199" s="16" t="n"/>
      <c r="BN199" s="21" t="n"/>
      <c r="BO199" s="21" t="n"/>
      <c r="BP199" s="19">
        <f>IFERROR(IF($A199="","",COUNTIF('Action Items'!$B$2:$B$201,$A199)),"")</f>
        <v/>
      </c>
      <c r="BQ199" s="21" t="n"/>
      <c r="BR199" s="19">
        <f>IFERROR(IF($A199="","",IF(OR($BK199="Yes",$BL199="Fail",$BI199&gt;'Setup'!$B$13),"Yes","No")),"")</f>
        <v/>
      </c>
      <c r="BS199" s="16" t="n"/>
      <c r="BT199" s="16" t="n"/>
      <c r="BU199" s="41" t="n"/>
      <c r="BV199" s="22">
        <f>IFERROR(IF(COUNTA($A199:$BT199)=0,"",IF($A199="","Missing inspection ID, ","")&amp;IF(COUNTIF($A$2:$A$201,$A199)&gt;1,"Duplicate inspection ID, ","")&amp;IF(AND($L199="Completed",$J199=""),"Completed inspection has no inspector, ","")&amp;IF(AND($L199="Completed",$BF199=0),"No applicable checklist items, ","")&amp;IF(AND($L199="Completed",$BM199=""),"Release decision missing, ","")&amp;IF(AND($BM199="Release for Sale",$BL199="Fail"),"Failed room marked for release, ","")&amp;IF(AND($BM199="Release for Sale",$BK199="Yes"),"Critical defect marked for release, ","")&amp;IF($B199&gt;TODAY(),"Future inspection date, ","")&amp;IF(AND($A199&lt;&gt;"",COUNTIF($A$2:$A$201,$A199)=1,OR($L199&lt;&gt;"Completed",AND($J199&lt;&gt;"",$BF199&gt;0,$BM199&lt;&gt;"")),$B199&lt;=TODAY()),"OK","")),"")</f>
        <v/>
      </c>
    </row>
    <row r="200" ht="32" customHeight="1">
      <c r="A200" s="16" t="n"/>
      <c r="B200" s="41" t="n"/>
      <c r="C200" s="18" t="n"/>
      <c r="D200" s="16" t="n"/>
      <c r="E200" s="16" t="n"/>
      <c r="F200" s="16" t="n"/>
      <c r="G200" s="16" t="n"/>
      <c r="H200" s="16" t="n"/>
      <c r="I200" s="16" t="n"/>
      <c r="J200" s="16" t="n"/>
      <c r="K200" s="16" t="n"/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  <c r="Z200" s="16" t="n"/>
      <c r="AA200" s="16" t="n"/>
      <c r="AB200" s="16" t="n"/>
      <c r="AC200" s="16" t="n"/>
      <c r="AD200" s="16" t="n"/>
      <c r="AE200" s="16" t="n"/>
      <c r="AF200" s="16" t="n"/>
      <c r="AG200" s="16" t="n"/>
      <c r="AH200" s="16" t="n"/>
      <c r="AI200" s="16" t="n"/>
      <c r="AJ200" s="16" t="n"/>
      <c r="AK200" s="16" t="n"/>
      <c r="AL200" s="16" t="n"/>
      <c r="AM200" s="16" t="n"/>
      <c r="AN200" s="16" t="n"/>
      <c r="AO200" s="16" t="n"/>
      <c r="AP200" s="16" t="n"/>
      <c r="AQ200" s="16" t="n"/>
      <c r="AR200" s="16" t="n"/>
      <c r="AS200" s="16" t="n"/>
      <c r="AT200" s="16" t="n"/>
      <c r="AU200" s="16" t="n"/>
      <c r="AV200" s="16" t="n"/>
      <c r="AW200" s="16" t="n"/>
      <c r="AX200" s="16" t="n"/>
      <c r="AY200" s="16" t="n"/>
      <c r="AZ200" s="16" t="n"/>
      <c r="BA200" s="16" t="n"/>
      <c r="BB200" s="16" t="n"/>
      <c r="BC200" s="16" t="n"/>
      <c r="BD200" s="16" t="n"/>
      <c r="BE200" s="16" t="n"/>
      <c r="BF200" s="19">
        <f>IFERROR(IF($A200="","",COUNTIF($N200:$AU200,"Pass")+COUNTIF($N200:$AU200,"Fail")+COUNTIF($AW200:$BE200,"Pass")+COUNTIF($AW200:$BE200,"Fail")+COUNTIF($AV200,"No")+COUNTIF($AV200,"Yes")),"")</f>
        <v/>
      </c>
      <c r="BG200" s="19">
        <f>IFERROR(IF($A200="","",COUNTIF($N200:$AU200,"Pass")+COUNTIF($AW200:$BE200,"Pass")+COUNTIF($AV200,"No")),"")</f>
        <v/>
      </c>
      <c r="BH200" s="19">
        <f>IFERROR(IF($A200="","",COUNTIF($N200:$AU200,"Fail")+COUNTIF($AW200:$BE200,"Fail")+COUNTIF($AV200,"Yes")),"")</f>
        <v/>
      </c>
      <c r="BI200" s="19">
        <f>IFERROR(IF($A200="","",COUNTIF($N200:$BE200,"Not Checked")),"")</f>
        <v/>
      </c>
      <c r="BJ200" s="42">
        <f>IFERROR(IF($A200="","",$BG200/$BF200),"")</f>
        <v/>
      </c>
      <c r="BK200" s="16" t="n"/>
      <c r="BL200" s="19">
        <f>IFERROR(IF($A200="","",IF($L200&lt;&gt;"Completed","",IF($BK200="Yes","Fail",IF($BJ200&lt;'Setup'!$B$12,"Fail",IF($BJ200&lt;'Setup'!$B$11,"Conditional Pass","Pass"))))),"")</f>
        <v/>
      </c>
      <c r="BM200" s="16" t="n"/>
      <c r="BN200" s="21" t="n"/>
      <c r="BO200" s="21" t="n"/>
      <c r="BP200" s="19">
        <f>IFERROR(IF($A200="","",COUNTIF('Action Items'!$B$2:$B$201,$A200)),"")</f>
        <v/>
      </c>
      <c r="BQ200" s="21" t="n"/>
      <c r="BR200" s="19">
        <f>IFERROR(IF($A200="","",IF(OR($BK200="Yes",$BL200="Fail",$BI200&gt;'Setup'!$B$13),"Yes","No")),"")</f>
        <v/>
      </c>
      <c r="BS200" s="16" t="n"/>
      <c r="BT200" s="16" t="n"/>
      <c r="BU200" s="41" t="n"/>
      <c r="BV200" s="22">
        <f>IFERROR(IF(COUNTA($A200:$BT200)=0,"",IF($A200="","Missing inspection ID, ","")&amp;IF(COUNTIF($A$2:$A$201,$A200)&gt;1,"Duplicate inspection ID, ","")&amp;IF(AND($L200="Completed",$J200=""),"Completed inspection has no inspector, ","")&amp;IF(AND($L200="Completed",$BF200=0),"No applicable checklist items, ","")&amp;IF(AND($L200="Completed",$BM200=""),"Release decision missing, ","")&amp;IF(AND($BM200="Release for Sale",$BL200="Fail"),"Failed room marked for release, ","")&amp;IF(AND($BM200="Release for Sale",$BK200="Yes"),"Critical defect marked for release, ","")&amp;IF($B200&gt;TODAY(),"Future inspection date, ","")&amp;IF(AND($A200&lt;&gt;"",COUNTIF($A$2:$A$201,$A200)=1,OR($L200&lt;&gt;"Completed",AND($J200&lt;&gt;"",$BF200&gt;0,$BM200&lt;&gt;"")),$B200&lt;=TODAY()),"OK","")),"")</f>
        <v/>
      </c>
    </row>
    <row r="201" ht="32" customHeight="1">
      <c r="A201" s="16" t="n"/>
      <c r="B201" s="41" t="n"/>
      <c r="C201" s="18" t="n"/>
      <c r="D201" s="16" t="n"/>
      <c r="E201" s="16" t="n"/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  <c r="Z201" s="16" t="n"/>
      <c r="AA201" s="16" t="n"/>
      <c r="AB201" s="16" t="n"/>
      <c r="AC201" s="16" t="n"/>
      <c r="AD201" s="16" t="n"/>
      <c r="AE201" s="16" t="n"/>
      <c r="AF201" s="16" t="n"/>
      <c r="AG201" s="16" t="n"/>
      <c r="AH201" s="16" t="n"/>
      <c r="AI201" s="16" t="n"/>
      <c r="AJ201" s="16" t="n"/>
      <c r="AK201" s="16" t="n"/>
      <c r="AL201" s="16" t="n"/>
      <c r="AM201" s="16" t="n"/>
      <c r="AN201" s="16" t="n"/>
      <c r="AO201" s="16" t="n"/>
      <c r="AP201" s="16" t="n"/>
      <c r="AQ201" s="16" t="n"/>
      <c r="AR201" s="16" t="n"/>
      <c r="AS201" s="16" t="n"/>
      <c r="AT201" s="16" t="n"/>
      <c r="AU201" s="16" t="n"/>
      <c r="AV201" s="16" t="n"/>
      <c r="AW201" s="16" t="n"/>
      <c r="AX201" s="16" t="n"/>
      <c r="AY201" s="16" t="n"/>
      <c r="AZ201" s="16" t="n"/>
      <c r="BA201" s="16" t="n"/>
      <c r="BB201" s="16" t="n"/>
      <c r="BC201" s="16" t="n"/>
      <c r="BD201" s="16" t="n"/>
      <c r="BE201" s="16" t="n"/>
      <c r="BF201" s="19">
        <f>IFERROR(IF($A201="","",COUNTIF($N201:$AU201,"Pass")+COUNTIF($N201:$AU201,"Fail")+COUNTIF($AW201:$BE201,"Pass")+COUNTIF($AW201:$BE201,"Fail")+COUNTIF($AV201,"No")+COUNTIF($AV201,"Yes")),"")</f>
        <v/>
      </c>
      <c r="BG201" s="19">
        <f>IFERROR(IF($A201="","",COUNTIF($N201:$AU201,"Pass")+COUNTIF($AW201:$BE201,"Pass")+COUNTIF($AV201,"No")),"")</f>
        <v/>
      </c>
      <c r="BH201" s="19">
        <f>IFERROR(IF($A201="","",COUNTIF($N201:$AU201,"Fail")+COUNTIF($AW201:$BE201,"Fail")+COUNTIF($AV201,"Yes")),"")</f>
        <v/>
      </c>
      <c r="BI201" s="19">
        <f>IFERROR(IF($A201="","",COUNTIF($N201:$BE201,"Not Checked")),"")</f>
        <v/>
      </c>
      <c r="BJ201" s="42">
        <f>IFERROR(IF($A201="","",$BG201/$BF201),"")</f>
        <v/>
      </c>
      <c r="BK201" s="16" t="n"/>
      <c r="BL201" s="19">
        <f>IFERROR(IF($A201="","",IF($L201&lt;&gt;"Completed","",IF($BK201="Yes","Fail",IF($BJ201&lt;'Setup'!$B$12,"Fail",IF($BJ201&lt;'Setup'!$B$11,"Conditional Pass","Pass"))))),"")</f>
        <v/>
      </c>
      <c r="BM201" s="16" t="n"/>
      <c r="BN201" s="21" t="n"/>
      <c r="BO201" s="21" t="n"/>
      <c r="BP201" s="19">
        <f>IFERROR(IF($A201="","",COUNTIF('Action Items'!$B$2:$B$201,$A201)),"")</f>
        <v/>
      </c>
      <c r="BQ201" s="21" t="n"/>
      <c r="BR201" s="19">
        <f>IFERROR(IF($A201="","",IF(OR($BK201="Yes",$BL201="Fail",$BI201&gt;'Setup'!$B$13),"Yes","No")),"")</f>
        <v/>
      </c>
      <c r="BS201" s="16" t="n"/>
      <c r="BT201" s="16" t="n"/>
      <c r="BU201" s="41" t="n"/>
      <c r="BV201" s="22">
        <f>IFERROR(IF(COUNTA($A201:$BT201)=0,"",IF($A201="","Missing inspection ID, ","")&amp;IF(COUNTIF($A$2:$A$201,$A201)&gt;1,"Duplicate inspection ID, ","")&amp;IF(AND($L201="Completed",$J201=""),"Completed inspection has no inspector, ","")&amp;IF(AND($L201="Completed",$BF201=0),"No applicable checklist items, ","")&amp;IF(AND($L201="Completed",$BM201=""),"Release decision missing, ","")&amp;IF(AND($BM201="Release for Sale",$BL201="Fail"),"Failed room marked for release, ","")&amp;IF(AND($BM201="Release for Sale",$BK201="Yes"),"Critical defect marked for release, ","")&amp;IF($B201&gt;TODAY(),"Future inspection date, ","")&amp;IF(AND($A201&lt;&gt;"",COUNTIF($A$2:$A$201,$A201)=1,OR($L201&lt;&gt;"Completed",AND($J201&lt;&gt;"",$BF201&gt;0,$BM201&lt;&gt;"")),$B201&lt;=TODAY()),"OK","")),"")</f>
        <v/>
      </c>
    </row>
  </sheetData>
  <autoFilter ref="A1:BV201"/>
  <conditionalFormatting sqref="N2:BE201">
    <cfRule type="expression" priority="1" dxfId="1">
      <formula>N2="Pass"</formula>
    </cfRule>
    <cfRule type="expression" priority="2" dxfId="0">
      <formula>N2="Fail"</formula>
    </cfRule>
    <cfRule type="expression" priority="3" dxfId="2">
      <formula>N2="Not Checked"</formula>
    </cfRule>
    <cfRule type="expression" priority="4" dxfId="3">
      <formula>N2="N/A"</formula>
    </cfRule>
  </conditionalFormatting>
  <conditionalFormatting sqref="AV2:AV201">
    <cfRule type="expression" priority="5" dxfId="0">
      <formula>AV2="Yes"</formula>
    </cfRule>
  </conditionalFormatting>
  <conditionalFormatting sqref="A2:A201">
    <cfRule type="expression" priority="6" dxfId="0">
      <formula>AND(A2&lt;&gt;"",COUNTIF($A$2:$A$201,A2)&gt;1)</formula>
    </cfRule>
  </conditionalFormatting>
  <conditionalFormatting sqref="BV2:BV201">
    <cfRule type="expression" priority="7" dxfId="0">
      <formula>AND(BV2&lt;&gt;"",BV2&lt;&gt;"OK")</formula>
    </cfRule>
  </conditionalFormatting>
  <conditionalFormatting sqref="B2:B201">
    <cfRule type="expression" priority="8" dxfId="2">
      <formula>B2&gt;TODAY()</formula>
    </cfRule>
  </conditionalFormatting>
  <conditionalFormatting sqref="BL2:BL201">
    <cfRule type="expression" priority="9" dxfId="1">
      <formula>BL2="Pass"</formula>
    </cfRule>
    <cfRule type="expression" priority="10" dxfId="2">
      <formula>BL2="Conditional Pass"</formula>
    </cfRule>
    <cfRule type="expression" priority="11" dxfId="0">
      <formula>BL2="Fail"</formula>
    </cfRule>
  </conditionalFormatting>
  <dataValidations count="16">
    <dataValidation sqref="D2:D201" showDropDown="0" showInputMessage="0" showErrorMessage="0" allowBlank="0" errorTitle="Invalid selection" error="Select a value from the list." type="list">
      <formula1>'Setup'!$D$4:$D$4</formula1>
    </dataValidation>
    <dataValidation sqref="E2:E201" showDropDown="0" showInputMessage="0" showErrorMessage="0" allowBlank="0" errorTitle="Invalid selection" error="Select a value from the list." type="list">
      <formula1>'Setup'!$E$4:$E$7</formula1>
    </dataValidation>
    <dataValidation sqref="F2:F201" showDropDown="0" showInputMessage="0" showErrorMessage="0" allowBlank="0" errorTitle="Invalid selection" error="Select a value from the list." type="list">
      <formula1>'Setup'!$F$4:$F$8</formula1>
    </dataValidation>
    <dataValidation sqref="H2:H201" showDropDown="0" showInputMessage="0" showErrorMessage="0" allowBlank="0" errorTitle="Invalid selection" error="Select a value from the list." type="list">
      <formula1>'Setup'!$G$4:$G$10</formula1>
    </dataValidation>
    <dataValidation sqref="I2:I201" showDropDown="0" showInputMessage="0" showErrorMessage="0" allowBlank="0" errorTitle="Invalid selection" error="Select a value from the list." type="list">
      <formula1>"Arrival Ready,Post-Clean,Stayover,Quality Assurance,Preventive,Out-of-Order Review,Reinspection"</formula1>
    </dataValidation>
    <dataValidation sqref="J2:K201" showDropDown="0" showInputMessage="0" showErrorMessage="0" allowBlank="0" errorTitle="Invalid selection" error="Select a value from the list." type="list">
      <formula1>'Setup'!$H$4:$H$11</formula1>
    </dataValidation>
    <dataValidation sqref="L2:L201" showDropDown="0" showInputMessage="0" showErrorMessage="0" allowBlank="0" errorTitle="Invalid selection" error="Select a value from the list." type="list">
      <formula1>"Scheduled,In Progress,Completed,Canceled"</formula1>
    </dataValidation>
    <dataValidation sqref="M2:M201" showDropDown="0" showInputMessage="0" showErrorMessage="0" allowBlank="0" errorTitle="Invalid selection" error="Select a value from the list." type="list">
      <formula1>"Vacant Clean,Vacant Dirty,Occupied,Due In,Due Out,Out of Order,Out of Service"</formula1>
    </dataValidation>
    <dataValidation sqref="N2:AU201" showDropDown="0" showInputMessage="0" showErrorMessage="0" allowBlank="0" errorTitle="Invalid selection" error="Select a value from the list." type="list">
      <formula1>"Pass,Fail,N/A,Not Checked"</formula1>
    </dataValidation>
    <dataValidation sqref="AV2:AV201" showDropDown="0" showInputMessage="0" showErrorMessage="0" allowBlank="0" errorTitle="Invalid selection" error="Select a value from the list." type="list">
      <formula1>"No,Yes,Not Checked,N/A"</formula1>
    </dataValidation>
    <dataValidation sqref="AW2:BE201" showDropDown="0" showInputMessage="0" showErrorMessage="0" allowBlank="0" errorTitle="Invalid selection" error="Select a value from the list." type="list">
      <formula1>"Pass,Fail,N/A,Not Checked"</formula1>
    </dataValidation>
    <dataValidation sqref="BK2:BK201" showDropDown="0" showInputMessage="0" showErrorMessage="0" allowBlank="0" errorTitle="Invalid selection" error="Select a value from the list." type="list">
      <formula1>"No,Yes"</formula1>
    </dataValidation>
    <dataValidation sqref="BM2:BM201" showDropDown="0" showInputMessage="0" showErrorMessage="0" allowBlank="0" errorTitle="Invalid selection" error="Select a value from the list." type="list">
      <formula1>"Release for Sale,Hold for Correction,Keep Out of Order,Manager Review,Not Applicable"</formula1>
    </dataValidation>
    <dataValidation sqref="BR2:BR201" showDropDown="0" showInputMessage="0" showErrorMessage="0" allowBlank="0" errorTitle="Invalid selection" error="Select a value from the list." type="list">
      <formula1>"Not Required,Pending,Reviewed,Returned for Follow-Up"</formula1>
    </dataValidation>
    <dataValidation sqref="BS2:BS201" showDropDown="0" showInputMessage="0" showErrorMessage="0" allowBlank="0" errorTitle="Invalid selection" error="Select a value from the list." type="list">
      <formula1>'Setup'!$H$4:$H$11</formula1>
    </dataValidation>
    <dataValidation sqref="B2:B201 BT2:BT201" showDropDown="0" showInputMessage="0" showErrorMessage="0" allowBlank="0" errorTitle="Invalid date" error="Enter a valid date." type="date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  <headerFooter>
    <oddHeader/>
    <oddFooter>&amp;C&amp;8 &amp;K5A6872Harbor Point Hotel | &amp;A | Page &amp;P | Printed &amp;D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201"/>
  <sheetViews>
    <sheetView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14" customWidth="1" min="4" max="4"/>
    <col width="24" customWidth="1" min="5" max="5"/>
    <col width="35" customWidth="1" min="6" max="6"/>
    <col width="12" customWidth="1" min="7" max="7"/>
    <col width="18" customWidth="1" min="8" max="8"/>
    <col width="30" customWidth="1" min="9" max="9"/>
    <col width="14" customWidth="1" min="10" max="10"/>
    <col width="14" customWidth="1" min="11" max="11"/>
    <col width="14" customWidth="1" min="12" max="12"/>
    <col width="14" customWidth="1" min="13" max="13"/>
    <col width="38" customWidth="1" min="14" max="14"/>
    <col width="16" customWidth="1" min="15" max="15"/>
    <col width="16" customWidth="1" min="16" max="16"/>
    <col width="16" customWidth="1" min="17" max="17"/>
    <col width="26" customWidth="1" min="18" max="18"/>
    <col width="18" customWidth="1" min="19" max="19"/>
    <col width="14" customWidth="1" min="20" max="20"/>
    <col width="18" customWidth="1" min="21" max="21"/>
    <col width="13" customWidth="1" min="22" max="22"/>
    <col width="14" customWidth="1" min="23" max="23"/>
    <col width="14" customWidth="1" min="24" max="24"/>
    <col width="17" customWidth="1" min="25" max="25"/>
    <col width="38" customWidth="1" min="26" max="26"/>
  </cols>
  <sheetData>
    <row r="1" ht="48" customHeight="1">
      <c r="A1" s="15" t="inlineStr">
        <is>
          <t>Action ID</t>
        </is>
      </c>
      <c r="B1" s="15" t="inlineStr">
        <is>
          <t>Inspection ID</t>
        </is>
      </c>
      <c r="C1" s="15" t="inlineStr">
        <is>
          <t>Inspection Date</t>
        </is>
      </c>
      <c r="D1" s="15" t="inlineStr">
        <is>
          <t>Room Number</t>
        </is>
      </c>
      <c r="E1" s="15" t="inlineStr">
        <is>
          <t>Defect Category</t>
        </is>
      </c>
      <c r="F1" s="15" t="inlineStr">
        <is>
          <t>Defect Description</t>
        </is>
      </c>
      <c r="G1" s="15" t="inlineStr">
        <is>
          <t>Priority</t>
        </is>
      </c>
      <c r="H1" s="15" t="inlineStr">
        <is>
          <t>Assigned Department</t>
        </is>
      </c>
      <c r="I1" s="15" t="inlineStr">
        <is>
          <t>Assigned To</t>
        </is>
      </c>
      <c r="J1" s="15" t="inlineStr">
        <is>
          <t>Date Opened</t>
        </is>
      </c>
      <c r="K1" s="15" t="inlineStr">
        <is>
          <t>Due Date</t>
        </is>
      </c>
      <c r="L1" s="15" t="inlineStr">
        <is>
          <t>Status</t>
        </is>
      </c>
      <c r="M1" s="15" t="inlineStr">
        <is>
          <t>Date Completed</t>
        </is>
      </c>
      <c r="N1" s="15" t="inlineStr">
        <is>
          <t>Resolution Notes</t>
        </is>
      </c>
      <c r="O1" s="15" t="inlineStr">
        <is>
          <t>Estimated Cost</t>
        </is>
      </c>
      <c r="P1" s="15" t="inlineStr">
        <is>
          <t>Actual Cost</t>
        </is>
      </c>
      <c r="Q1" s="15" t="inlineStr">
        <is>
          <t>Cost Variance</t>
        </is>
      </c>
      <c r="R1" s="15" t="inlineStr">
        <is>
          <t>Vendor Reference</t>
        </is>
      </c>
      <c r="S1" s="15" t="inlineStr">
        <is>
          <t>Reinspection Required</t>
        </is>
      </c>
      <c r="T1" s="15" t="inlineStr">
        <is>
          <t>Reinspection Date</t>
        </is>
      </c>
      <c r="U1" s="15" t="inlineStr">
        <is>
          <t>Reinspection Status</t>
        </is>
      </c>
      <c r="V1" s="15" t="inlineStr">
        <is>
          <t>Age in Days</t>
        </is>
      </c>
      <c r="W1" s="15" t="inlineStr">
        <is>
          <t>Days Until Due</t>
        </is>
      </c>
      <c r="X1" s="15" t="inlineStr">
        <is>
          <t>Overdue Flag</t>
        </is>
      </c>
      <c r="Y1" s="15" t="inlineStr">
        <is>
          <t>Resolution Hours</t>
        </is>
      </c>
      <c r="Z1" s="15" t="inlineStr">
        <is>
          <t>Record Check</t>
        </is>
      </c>
    </row>
    <row r="2" ht="34" customHeight="1">
      <c r="A2" s="16" t="inlineStr">
        <is>
          <t>AI-2026-0001</t>
        </is>
      </c>
      <c r="B2" s="16" t="inlineStr">
        <is>
          <t>RI-2026-0002</t>
        </is>
      </c>
      <c r="C2" s="43">
        <f>IFERROR(IF($B2="","",INDEX('Room Inspections'!$B$2:$B$201,MATCH($B2,'Room Inspections'!$A$2:$A$201,0))),"")</f>
        <v/>
      </c>
      <c r="D2" s="19">
        <f>IFERROR(IF($B2="","",INDEX('Room Inspections'!$G$2:$G$201,MATCH($B2,'Room Inspections'!$A$2:$A$201,0))),"")</f>
        <v/>
      </c>
      <c r="E2" s="16" t="inlineStr">
        <is>
          <t>Bathroom Cleanliness</t>
        </is>
      </c>
      <c r="F2" s="21" t="inlineStr">
        <is>
          <t>Clean streaked bathroom mirror</t>
        </is>
      </c>
      <c r="G2" s="16" t="inlineStr">
        <is>
          <t>Medium</t>
        </is>
      </c>
      <c r="H2" s="16" t="inlineStr">
        <is>
          <t>Housekeeping</t>
        </is>
      </c>
      <c r="I2" s="16" t="inlineStr">
        <is>
          <t>Avery Hill — Room Attendant</t>
        </is>
      </c>
      <c r="J2" s="41" t="n">
        <v>46027</v>
      </c>
      <c r="K2" s="41" t="n">
        <v>46027</v>
      </c>
      <c r="L2" s="16" t="inlineStr">
        <is>
          <t>Completed</t>
        </is>
      </c>
      <c r="M2" s="41" t="n">
        <v>46027</v>
      </c>
      <c r="N2" s="21" t="inlineStr">
        <is>
          <t>Mirror recleaned and checked.</t>
        </is>
      </c>
      <c r="O2" s="44" t="n">
        <v>0</v>
      </c>
      <c r="P2" s="44" t="n">
        <v>0</v>
      </c>
      <c r="Q2" s="45">
        <f>IFERROR(IF(OR($A2="",$P2=""),"",$P2-$O2),"")</f>
        <v/>
      </c>
      <c r="R2" s="21" t="inlineStr"/>
      <c r="S2" s="16" t="inlineStr">
        <is>
          <t>Yes</t>
        </is>
      </c>
      <c r="T2" s="41" t="n">
        <v>46027</v>
      </c>
      <c r="U2" s="16" t="inlineStr">
        <is>
          <t>Passed</t>
        </is>
      </c>
      <c r="V2" s="19">
        <f>IFERROR(IF($A2="","",IF(OR($L2="Completed",$L2="Canceled"),IF($M2="","",$M2-$J2),TODAY()-$J2)),"")</f>
        <v/>
      </c>
      <c r="W2" s="19">
        <f>IFERROR(IF(OR($A2="",$K2="",OR($L2="Completed",$L2="Canceled")),"",$K2-TODAY()),"")</f>
        <v/>
      </c>
      <c r="X2" s="19">
        <f>IFERROR(IF(OR($A2="",$K2="",NOT(OR($L2="Open",$L2="In Progress",$L2="On Hold"))),"",IF($K2&lt;TODAY(),"Overdue",IF($K2=TODAY(),"Due Today",""))),"")</f>
        <v/>
      </c>
      <c r="Y2" s="46">
        <f>IFERROR(IF(OR($A2="",$L2&lt;&gt;"Completed",$M2=""),"",($M2-$J2)*24),"")</f>
        <v/>
      </c>
      <c r="Z2" s="22">
        <f>IFERROR(IF(COUNTA($A2:$U2)=0,"",IF($A2="","Missing Action ID, ","")&amp;IF(COUNTIF($A$2:$A$201,$A2)&gt;1,"Duplicate Action ID, ","")&amp;IF(AND($B2&lt;&gt;"",COUNTIF('Room Inspections'!$A$2:$A$201,$B2)=0),"Inspection ID not found, ","")&amp;IF(AND($J2&lt;&gt;"",$K2&lt;&gt;"",$K2&lt;$J2),"Due Date precedes Date Opened, ","")&amp;IF(AND($L2="Completed",$M2=""),"Completion date missing, ","")&amp;IF(AND($A2&lt;&gt;"",COUNTIF($A$2:$A$201,$A2)=1,$B2&lt;&gt;"",COUNTIF('Room Inspections'!$A$2:$A$201,$B2)&gt;0),"OK","")),"")</f>
        <v/>
      </c>
    </row>
    <row r="3" ht="34" customHeight="1">
      <c r="A3" s="16" t="inlineStr">
        <is>
          <t>AI-2026-0002</t>
        </is>
      </c>
      <c r="B3" s="16" t="inlineStr">
        <is>
          <t>RI-2026-0002</t>
        </is>
      </c>
      <c r="C3" s="43">
        <f>IFERROR(IF($B3="","",INDEX('Room Inspections'!$B$2:$B$201,MATCH($B3,'Room Inspections'!$A$2:$A$201,0))),"")</f>
        <v/>
      </c>
      <c r="D3" s="19">
        <f>IFERROR(IF($B3="","",INDEX('Room Inspections'!$G$2:$G$201,MATCH($B3,'Room Inspections'!$A$2:$A$201,0))),"")</f>
        <v/>
      </c>
      <c r="E3" s="16" t="inlineStr">
        <is>
          <t>Linens and Amenities</t>
        </is>
      </c>
      <c r="F3" s="21" t="inlineStr">
        <is>
          <t>Restock missing guest amenities</t>
        </is>
      </c>
      <c r="G3" s="16" t="inlineStr">
        <is>
          <t>Low</t>
        </is>
      </c>
      <c r="H3" s="16" t="inlineStr">
        <is>
          <t>Housekeeping</t>
        </is>
      </c>
      <c r="I3" s="16" t="inlineStr">
        <is>
          <t>Riley Carter — Room Attendant</t>
        </is>
      </c>
      <c r="J3" s="41" t="n">
        <v>46027</v>
      </c>
      <c r="K3" s="41" t="n">
        <v>46027</v>
      </c>
      <c r="L3" s="16" t="inlineStr">
        <is>
          <t>Completed</t>
        </is>
      </c>
      <c r="M3" s="41" t="n">
        <v>46027</v>
      </c>
      <c r="N3" s="21" t="inlineStr">
        <is>
          <t>Amenities restocked.</t>
        </is>
      </c>
      <c r="O3" s="44" t="n">
        <v>12</v>
      </c>
      <c r="P3" s="44" t="n">
        <v>10</v>
      </c>
      <c r="Q3" s="45">
        <f>IFERROR(IF(OR($A3="",$P3=""),"",$P3-$O3),"")</f>
        <v/>
      </c>
      <c r="R3" s="21" t="inlineStr"/>
      <c r="S3" s="16" t="inlineStr">
        <is>
          <t>No</t>
        </is>
      </c>
      <c r="T3" s="41" t="n"/>
      <c r="U3" s="16" t="inlineStr">
        <is>
          <t>Not Required</t>
        </is>
      </c>
      <c r="V3" s="19">
        <f>IFERROR(IF($A3="","",IF(OR($L3="Completed",$L3="Canceled"),IF($M3="","",$M3-$J3),TODAY()-$J3)),"")</f>
        <v/>
      </c>
      <c r="W3" s="19">
        <f>IFERROR(IF(OR($A3="",$K3="",OR($L3="Completed",$L3="Canceled")),"",$K3-TODAY()),"")</f>
        <v/>
      </c>
      <c r="X3" s="19">
        <f>IFERROR(IF(OR($A3="",$K3="",NOT(OR($L3="Open",$L3="In Progress",$L3="On Hold"))),"",IF($K3&lt;TODAY(),"Overdue",IF($K3=TODAY(),"Due Today",""))),"")</f>
        <v/>
      </c>
      <c r="Y3" s="46">
        <f>IFERROR(IF(OR($A3="",$L3&lt;&gt;"Completed",$M3=""),"",($M3-$J3)*24),"")</f>
        <v/>
      </c>
      <c r="Z3" s="22">
        <f>IFERROR(IF(COUNTA($A3:$U3)=0,"",IF($A3="","Missing Action ID, ","")&amp;IF(COUNTIF($A$2:$A$201,$A3)&gt;1,"Duplicate Action ID, ","")&amp;IF(AND($B3&lt;&gt;"",COUNTIF('Room Inspections'!$A$2:$A$201,$B3)=0),"Inspection ID not found, ","")&amp;IF(AND($J3&lt;&gt;"",$K3&lt;&gt;"",$K3&lt;$J3),"Due Date precedes Date Opened, ","")&amp;IF(AND($L3="Completed",$M3=""),"Completion date missing, ","")&amp;IF(AND($A3&lt;&gt;"",COUNTIF($A$2:$A$201,$A3)=1,$B3&lt;&gt;"",COUNTIF('Room Inspections'!$A$2:$A$201,$B3)&gt;0),"OK","")),"")</f>
        <v/>
      </c>
    </row>
    <row r="4" ht="34" customHeight="1">
      <c r="A4" s="16" t="inlineStr">
        <is>
          <t>AI-2026-0003</t>
        </is>
      </c>
      <c r="B4" s="16" t="inlineStr">
        <is>
          <t>RI-2026-0003</t>
        </is>
      </c>
      <c r="C4" s="43">
        <f>IFERROR(IF($B4="","",INDEX('Room Inspections'!$B$2:$B$201,MATCH($B4,'Room Inspections'!$A$2:$A$201,0))),"")</f>
        <v/>
      </c>
      <c r="D4" s="19">
        <f>IFERROR(IF($B4="","",INDEX('Room Inspections'!$G$2:$G$201,MATCH($B4,'Room Inspections'!$A$2:$A$201,0))),"")</f>
        <v/>
      </c>
      <c r="E4" s="16" t="inlineStr">
        <is>
          <t>HVAC and Plumbing</t>
        </is>
      </c>
      <c r="F4" s="21" t="inlineStr">
        <is>
          <t>Repair HVAC cooling issue</t>
        </is>
      </c>
      <c r="G4" s="16" t="inlineStr">
        <is>
          <t>Critical</t>
        </is>
      </c>
      <c r="H4" s="16" t="inlineStr">
        <is>
          <t>Maintenance</t>
        </is>
      </c>
      <c r="I4" s="16" t="inlineStr">
        <is>
          <t>Jamie Parker — Maintenance Technician</t>
        </is>
      </c>
      <c r="J4" s="41" t="n">
        <v>46028</v>
      </c>
      <c r="K4" s="41" t="n">
        <v>46028</v>
      </c>
      <c r="L4" s="16" t="inlineStr">
        <is>
          <t>In Progress</t>
        </is>
      </c>
      <c r="M4" s="41" t="n"/>
      <c r="N4" s="21" t="inlineStr">
        <is>
          <t>Diagnostics in progress.</t>
        </is>
      </c>
      <c r="O4" s="44" t="n">
        <v>450</v>
      </c>
      <c r="P4" s="44" t="n"/>
      <c r="Q4" s="45">
        <f>IFERROR(IF(OR($A4="",$P4=""),"",$P4-$O4),"")</f>
        <v/>
      </c>
      <c r="R4" s="21" t="inlineStr">
        <is>
          <t>Vendor ticket HVAC-26-17</t>
        </is>
      </c>
      <c r="S4" s="16" t="inlineStr">
        <is>
          <t>Yes</t>
        </is>
      </c>
      <c r="T4" s="41" t="n"/>
      <c r="U4" s="16" t="inlineStr">
        <is>
          <t>Pending</t>
        </is>
      </c>
      <c r="V4" s="19">
        <f>IFERROR(IF($A4="","",IF(OR($L4="Completed",$L4="Canceled"),IF($M4="","",$M4-$J4),TODAY()-$J4)),"")</f>
        <v/>
      </c>
      <c r="W4" s="19">
        <f>IFERROR(IF(OR($A4="",$K4="",OR($L4="Completed",$L4="Canceled")),"",$K4-TODAY()),"")</f>
        <v/>
      </c>
      <c r="X4" s="19">
        <f>IFERROR(IF(OR($A4="",$K4="",NOT(OR($L4="Open",$L4="In Progress",$L4="On Hold"))),"",IF($K4&lt;TODAY(),"Overdue",IF($K4=TODAY(),"Due Today",""))),"")</f>
        <v/>
      </c>
      <c r="Y4" s="46">
        <f>IFERROR(IF(OR($A4="",$L4&lt;&gt;"Completed",$M4=""),"",($M4-$J4)*24),"")</f>
        <v/>
      </c>
      <c r="Z4" s="22">
        <f>IFERROR(IF(COUNTA($A4:$U4)=0,"",IF($A4="","Missing Action ID, ","")&amp;IF(COUNTIF($A$2:$A$201,$A4)&gt;1,"Duplicate Action ID, ","")&amp;IF(AND($B4&lt;&gt;"",COUNTIF('Room Inspections'!$A$2:$A$201,$B4)=0),"Inspection ID not found, ","")&amp;IF(AND($J4&lt;&gt;"",$K4&lt;&gt;"",$K4&lt;$J4),"Due Date precedes Date Opened, ","")&amp;IF(AND($L4="Completed",$M4=""),"Completion date missing, ","")&amp;IF(AND($A4&lt;&gt;"",COUNTIF($A$2:$A$201,$A4)=1,$B4&lt;&gt;"",COUNTIF('Room Inspections'!$A$2:$A$201,$B4)&gt;0),"OK","")),"")</f>
        <v/>
      </c>
    </row>
    <row r="5" ht="34" customHeight="1">
      <c r="A5" s="16" t="inlineStr">
        <is>
          <t>AI-2026-0004</t>
        </is>
      </c>
      <c r="B5" s="16" t="inlineStr">
        <is>
          <t>RI-2026-0007</t>
        </is>
      </c>
      <c r="C5" s="43">
        <f>IFERROR(IF($B5="","",INDEX('Room Inspections'!$B$2:$B$201,MATCH($B5,'Room Inspections'!$A$2:$A$201,0))),"")</f>
        <v/>
      </c>
      <c r="D5" s="19">
        <f>IFERROR(IF($B5="","",INDEX('Room Inspections'!$G$2:$G$201,MATCH($B5,'Room Inspections'!$A$2:$A$201,0))),"")</f>
        <v/>
      </c>
      <c r="E5" s="16" t="inlineStr">
        <is>
          <t>Furniture and Fixtures</t>
        </is>
      </c>
      <c r="F5" s="21" t="inlineStr">
        <is>
          <t>Replace missing television remote</t>
        </is>
      </c>
      <c r="G5" s="16" t="inlineStr">
        <is>
          <t>Medium</t>
        </is>
      </c>
      <c r="H5" s="16" t="inlineStr">
        <is>
          <t>Maintenance</t>
        </is>
      </c>
      <c r="I5" s="16" t="inlineStr">
        <is>
          <t>Jamie Parker — Maintenance Technician</t>
        </is>
      </c>
      <c r="J5" s="41" t="n">
        <v>46063</v>
      </c>
      <c r="K5" s="41" t="n">
        <v>46064</v>
      </c>
      <c r="L5" s="16" t="inlineStr">
        <is>
          <t>Open</t>
        </is>
      </c>
      <c r="M5" s="41" t="n"/>
      <c r="N5" s="21" t="inlineStr"/>
      <c r="O5" s="44" t="n">
        <v>38</v>
      </c>
      <c r="P5" s="44" t="n"/>
      <c r="Q5" s="45">
        <f>IFERROR(IF(OR($A5="",$P5=""),"",$P5-$O5),"")</f>
        <v/>
      </c>
      <c r="R5" s="21" t="inlineStr"/>
      <c r="S5" s="16" t="inlineStr">
        <is>
          <t>Yes</t>
        </is>
      </c>
      <c r="T5" s="41" t="n"/>
      <c r="U5" s="16" t="inlineStr">
        <is>
          <t>Pending</t>
        </is>
      </c>
      <c r="V5" s="19">
        <f>IFERROR(IF($A5="","",IF(OR($L5="Completed",$L5="Canceled"),IF($M5="","",$M5-$J5),TODAY()-$J5)),"")</f>
        <v/>
      </c>
      <c r="W5" s="19">
        <f>IFERROR(IF(OR($A5="",$K5="",OR($L5="Completed",$L5="Canceled")),"",$K5-TODAY()),"")</f>
        <v/>
      </c>
      <c r="X5" s="19">
        <f>IFERROR(IF(OR($A5="",$K5="",NOT(OR($L5="Open",$L5="In Progress",$L5="On Hold"))),"",IF($K5&lt;TODAY(),"Overdue",IF($K5=TODAY(),"Due Today",""))),"")</f>
        <v/>
      </c>
      <c r="Y5" s="46">
        <f>IFERROR(IF(OR($A5="",$L5&lt;&gt;"Completed",$M5=""),"",($M5-$J5)*24),"")</f>
        <v/>
      </c>
      <c r="Z5" s="22">
        <f>IFERROR(IF(COUNTA($A5:$U5)=0,"",IF($A5="","Missing Action ID, ","")&amp;IF(COUNTIF($A$2:$A$201,$A5)&gt;1,"Duplicate Action ID, ","")&amp;IF(AND($B5&lt;&gt;"",COUNTIF('Room Inspections'!$A$2:$A$201,$B5)=0),"Inspection ID not found, ","")&amp;IF(AND($J5&lt;&gt;"",$K5&lt;&gt;"",$K5&lt;$J5),"Due Date precedes Date Opened, ","")&amp;IF(AND($L5="Completed",$M5=""),"Completion date missing, ","")&amp;IF(AND($A5&lt;&gt;"",COUNTIF($A$2:$A$201,$A5)=1,$B5&lt;&gt;"",COUNTIF('Room Inspections'!$A$2:$A$201,$B5)&gt;0),"OK","")),"")</f>
        <v/>
      </c>
    </row>
    <row r="6" ht="34" customHeight="1">
      <c r="A6" s="16" t="inlineStr">
        <is>
          <t>AI-2026-0005</t>
        </is>
      </c>
      <c r="B6" s="16" t="inlineStr">
        <is>
          <t>RI-2026-0007</t>
        </is>
      </c>
      <c r="C6" s="43">
        <f>IFERROR(IF($B6="","",INDEX('Room Inspections'!$B$2:$B$201,MATCH($B6,'Room Inspections'!$A$2:$A$201,0))),"")</f>
        <v/>
      </c>
      <c r="D6" s="19">
        <f>IFERROR(IF($B6="","",INDEX('Room Inspections'!$G$2:$G$201,MATCH($B6,'Room Inspections'!$A$2:$A$201,0))),"")</f>
        <v/>
      </c>
      <c r="E6" s="16" t="inlineStr">
        <is>
          <t>Electrical and Lighting</t>
        </is>
      </c>
      <c r="F6" s="21" t="inlineStr">
        <is>
          <t>Test or replace nonworking charging port</t>
        </is>
      </c>
      <c r="G6" s="16" t="inlineStr">
        <is>
          <t>High</t>
        </is>
      </c>
      <c r="H6" s="16" t="inlineStr">
        <is>
          <t>Maintenance</t>
        </is>
      </c>
      <c r="I6" s="16" t="inlineStr">
        <is>
          <t>Jamie Parker — Maintenance Technician</t>
        </is>
      </c>
      <c r="J6" s="41" t="n">
        <v>46063</v>
      </c>
      <c r="K6" s="41" t="n">
        <v>46065</v>
      </c>
      <c r="L6" s="16" t="inlineStr">
        <is>
          <t>On Hold</t>
        </is>
      </c>
      <c r="M6" s="41" t="n"/>
      <c r="N6" s="21" t="inlineStr">
        <is>
          <t>Awaiting compatible replacement part.</t>
        </is>
      </c>
      <c r="O6" s="44" t="n">
        <v>85</v>
      </c>
      <c r="P6" s="44" t="n"/>
      <c r="Q6" s="45">
        <f>IFERROR(IF(OR($A6="",$P6=""),"",$P6-$O6),"")</f>
        <v/>
      </c>
      <c r="R6" s="21" t="inlineStr">
        <is>
          <t>Part request CP-221</t>
        </is>
      </c>
      <c r="S6" s="16" t="inlineStr">
        <is>
          <t>Yes</t>
        </is>
      </c>
      <c r="T6" s="41" t="n"/>
      <c r="U6" s="16" t="inlineStr">
        <is>
          <t>Pending</t>
        </is>
      </c>
      <c r="V6" s="19">
        <f>IFERROR(IF($A6="","",IF(OR($L6="Completed",$L6="Canceled"),IF($M6="","",$M6-$J6),TODAY()-$J6)),"")</f>
        <v/>
      </c>
      <c r="W6" s="19">
        <f>IFERROR(IF(OR($A6="",$K6="",OR($L6="Completed",$L6="Canceled")),"",$K6-TODAY()),"")</f>
        <v/>
      </c>
      <c r="X6" s="19">
        <f>IFERROR(IF(OR($A6="",$K6="",NOT(OR($L6="Open",$L6="In Progress",$L6="On Hold"))),"",IF($K6&lt;TODAY(),"Overdue",IF($K6=TODAY(),"Due Today",""))),"")</f>
        <v/>
      </c>
      <c r="Y6" s="46">
        <f>IFERROR(IF(OR($A6="",$L6&lt;&gt;"Completed",$M6=""),"",($M6-$J6)*24),"")</f>
        <v/>
      </c>
      <c r="Z6" s="22">
        <f>IFERROR(IF(COUNTA($A6:$U6)=0,"",IF($A6="","Missing Action ID, ","")&amp;IF(COUNTIF($A$2:$A$201,$A6)&gt;1,"Duplicate Action ID, ","")&amp;IF(AND($B6&lt;&gt;"",COUNTIF('Room Inspections'!$A$2:$A$201,$B6)=0),"Inspection ID not found, ","")&amp;IF(AND($J6&lt;&gt;"",$K6&lt;&gt;"",$K6&lt;$J6),"Due Date precedes Date Opened, ","")&amp;IF(AND($L6="Completed",$M6=""),"Completion date missing, ","")&amp;IF(AND($A6&lt;&gt;"",COUNTIF($A$2:$A$201,$A6)=1,$B6&lt;&gt;"",COUNTIF('Room Inspections'!$A$2:$A$201,$B6)&gt;0),"OK","")),"")</f>
        <v/>
      </c>
    </row>
    <row r="7" ht="34" customHeight="1">
      <c r="A7" s="16" t="inlineStr">
        <is>
          <t>AI-2026-0006</t>
        </is>
      </c>
      <c r="B7" s="16" t="inlineStr">
        <is>
          <t>RI-2026-0008</t>
        </is>
      </c>
      <c r="C7" s="43">
        <f>IFERROR(IF($B7="","",INDEX('Room Inspections'!$B$2:$B$201,MATCH($B7,'Room Inspections'!$A$2:$A$201,0))),"")</f>
        <v/>
      </c>
      <c r="D7" s="19">
        <f>IFERROR(IF($B7="","",INDEX('Room Inspections'!$G$2:$G$201,MATCH($B7,'Room Inspections'!$A$2:$A$201,0))),"")</f>
        <v/>
      </c>
      <c r="E7" s="16" t="inlineStr">
        <is>
          <t>Linens and Amenities</t>
        </is>
      </c>
      <c r="F7" s="21" t="inlineStr">
        <is>
          <t>Reclean and replace bed linens</t>
        </is>
      </c>
      <c r="G7" s="16" t="inlineStr">
        <is>
          <t>High</t>
        </is>
      </c>
      <c r="H7" s="16" t="inlineStr">
        <is>
          <t>Housekeeping</t>
        </is>
      </c>
      <c r="I7" s="16" t="inlineStr">
        <is>
          <t>Taylor Morgan — Housekeeping Supervisor</t>
        </is>
      </c>
      <c r="J7" s="41" t="n">
        <v>46068</v>
      </c>
      <c r="K7" s="41" t="n">
        <v>46068</v>
      </c>
      <c r="L7" s="16" t="inlineStr">
        <is>
          <t>Open</t>
        </is>
      </c>
      <c r="M7" s="41" t="n"/>
      <c r="N7" s="21" t="inlineStr"/>
      <c r="O7" s="44" t="n">
        <v>25</v>
      </c>
      <c r="P7" s="44" t="n"/>
      <c r="Q7" s="45">
        <f>IFERROR(IF(OR($A7="",$P7=""),"",$P7-$O7),"")</f>
        <v/>
      </c>
      <c r="R7" s="21" t="inlineStr"/>
      <c r="S7" s="16" t="inlineStr">
        <is>
          <t>Yes</t>
        </is>
      </c>
      <c r="T7" s="41" t="n"/>
      <c r="U7" s="16" t="inlineStr">
        <is>
          <t>Pending</t>
        </is>
      </c>
      <c r="V7" s="19">
        <f>IFERROR(IF($A7="","",IF(OR($L7="Completed",$L7="Canceled"),IF($M7="","",$M7-$J7),TODAY()-$J7)),"")</f>
        <v/>
      </c>
      <c r="W7" s="19">
        <f>IFERROR(IF(OR($A7="",$K7="",OR($L7="Completed",$L7="Canceled")),"",$K7-TODAY()),"")</f>
        <v/>
      </c>
      <c r="X7" s="19">
        <f>IFERROR(IF(OR($A7="",$K7="",NOT(OR($L7="Open",$L7="In Progress",$L7="On Hold"))),"",IF($K7&lt;TODAY(),"Overdue",IF($K7=TODAY(),"Due Today",""))),"")</f>
        <v/>
      </c>
      <c r="Y7" s="46">
        <f>IFERROR(IF(OR($A7="",$L7&lt;&gt;"Completed",$M7=""),"",($M7-$J7)*24),"")</f>
        <v/>
      </c>
      <c r="Z7" s="22">
        <f>IFERROR(IF(COUNTA($A7:$U7)=0,"",IF($A7="","Missing Action ID, ","")&amp;IF(COUNTIF($A$2:$A$201,$A7)&gt;1,"Duplicate Action ID, ","")&amp;IF(AND($B7&lt;&gt;"",COUNTIF('Room Inspections'!$A$2:$A$201,$B7)=0),"Inspection ID not found, ","")&amp;IF(AND($J7&lt;&gt;"",$K7&lt;&gt;"",$K7&lt;$J7),"Due Date precedes Date Opened, ","")&amp;IF(AND($L7="Completed",$M7=""),"Completion date missing, ","")&amp;IF(AND($A7&lt;&gt;"",COUNTIF($A$2:$A$201,$A7)=1,$B7&lt;&gt;"",COUNTIF('Room Inspections'!$A$2:$A$201,$B7)&gt;0),"OK","")),"")</f>
        <v/>
      </c>
    </row>
    <row r="8" ht="34" customHeight="1">
      <c r="A8" s="16" t="inlineStr">
        <is>
          <t>AI-2026-0007</t>
        </is>
      </c>
      <c r="B8" s="16" t="inlineStr">
        <is>
          <t>RI-2026-0008</t>
        </is>
      </c>
      <c r="C8" s="43">
        <f>IFERROR(IF($B8="","",INDEX('Room Inspections'!$B$2:$B$201,MATCH($B8,'Room Inspections'!$A$2:$A$201,0))),"")</f>
        <v/>
      </c>
      <c r="D8" s="19">
        <f>IFERROR(IF($B8="","",INDEX('Room Inspections'!$G$2:$G$201,MATCH($B8,'Room Inspections'!$A$2:$A$201,0))),"")</f>
        <v/>
      </c>
      <c r="E8" s="16" t="inlineStr">
        <is>
          <t>Bedroom Cleanliness</t>
        </is>
      </c>
      <c r="F8" s="21" t="inlineStr">
        <is>
          <t>Investigate and correct room odor</t>
        </is>
      </c>
      <c r="G8" s="16" t="inlineStr">
        <is>
          <t>High</t>
        </is>
      </c>
      <c r="H8" s="16" t="inlineStr">
        <is>
          <t>Housekeeping</t>
        </is>
      </c>
      <c r="I8" s="16" t="inlineStr">
        <is>
          <t>Taylor Morgan — Housekeeping Supervisor</t>
        </is>
      </c>
      <c r="J8" s="41" t="n">
        <v>46270</v>
      </c>
      <c r="K8" s="41" t="n">
        <v>46271</v>
      </c>
      <c r="L8" s="16" t="inlineStr">
        <is>
          <t>Open</t>
        </is>
      </c>
      <c r="M8" s="41" t="n"/>
      <c r="N8" s="21" t="inlineStr"/>
      <c r="O8" s="44" t="n">
        <v>75</v>
      </c>
      <c r="P8" s="44" t="n"/>
      <c r="Q8" s="45">
        <f>IFERROR(IF(OR($A8="",$P8=""),"",$P8-$O8),"")</f>
        <v/>
      </c>
      <c r="R8" s="21" t="inlineStr"/>
      <c r="S8" s="16" t="inlineStr">
        <is>
          <t>Yes</t>
        </is>
      </c>
      <c r="T8" s="41" t="n"/>
      <c r="U8" s="16" t="inlineStr">
        <is>
          <t>Pending</t>
        </is>
      </c>
      <c r="V8" s="19">
        <f>IFERROR(IF($A8="","",IF(OR($L8="Completed",$L8="Canceled"),IF($M8="","",$M8-$J8),TODAY()-$J8)),"")</f>
        <v/>
      </c>
      <c r="W8" s="19">
        <f>IFERROR(IF(OR($A8="",$K8="",OR($L8="Completed",$L8="Canceled")),"",$K8-TODAY()),"")</f>
        <v/>
      </c>
      <c r="X8" s="19">
        <f>IFERROR(IF(OR($A8="",$K8="",NOT(OR($L8="Open",$L8="In Progress",$L8="On Hold"))),"",IF($K8&lt;TODAY(),"Overdue",IF($K8=TODAY(),"Due Today",""))),"")</f>
        <v/>
      </c>
      <c r="Y8" s="46">
        <f>IFERROR(IF(OR($A8="",$L8&lt;&gt;"Completed",$M8=""),"",($M8-$J8)*24),"")</f>
        <v/>
      </c>
      <c r="Z8" s="22">
        <f>IFERROR(IF(COUNTA($A8:$U8)=0,"",IF($A8="","Missing Action ID, ","")&amp;IF(COUNTIF($A$2:$A$201,$A8)&gt;1,"Duplicate Action ID, ","")&amp;IF(AND($B8&lt;&gt;"",COUNTIF('Room Inspections'!$A$2:$A$201,$B8)=0),"Inspection ID not found, ","")&amp;IF(AND($J8&lt;&gt;"",$K8&lt;&gt;"",$K8&lt;$J8),"Due Date precedes Date Opened, ","")&amp;IF(AND($L8="Completed",$M8=""),"Completion date missing, ","")&amp;IF(AND($A8&lt;&gt;"",COUNTIF($A$2:$A$201,$A8)=1,$B8&lt;&gt;"",COUNTIF('Room Inspections'!$A$2:$A$201,$B8)&gt;0),"OK","")),"")</f>
        <v/>
      </c>
    </row>
    <row r="9" ht="34" customHeight="1">
      <c r="A9" s="16" t="inlineStr">
        <is>
          <t>AI-2026-0008</t>
        </is>
      </c>
      <c r="B9" s="16" t="inlineStr">
        <is>
          <t>RI-2026-0010</t>
        </is>
      </c>
      <c r="C9" s="43">
        <f>IFERROR(IF($B9="","",INDEX('Room Inspections'!$B$2:$B$201,MATCH($B9,'Room Inspections'!$A$2:$A$201,0))),"")</f>
        <v/>
      </c>
      <c r="D9" s="19">
        <f>IFERROR(IF($B9="","",INDEX('Room Inspections'!$G$2:$G$201,MATCH($B9,'Room Inspections'!$A$2:$A$201,0))),"")</f>
        <v/>
      </c>
      <c r="E9" s="16" t="inlineStr">
        <is>
          <t>HVAC and Plumbing</t>
        </is>
      </c>
      <c r="F9" s="21" t="inlineStr">
        <is>
          <t>Correct active sink leak</t>
        </is>
      </c>
      <c r="G9" s="16" t="inlineStr">
        <is>
          <t>Critical</t>
        </is>
      </c>
      <c r="H9" s="16" t="inlineStr">
        <is>
          <t>Maintenance</t>
        </is>
      </c>
      <c r="I9" s="16" t="inlineStr">
        <is>
          <t>Jamie Parker — Maintenance Technician</t>
        </is>
      </c>
      <c r="J9" s="41" t="n">
        <v>46084</v>
      </c>
      <c r="K9" s="41" t="n">
        <v>46084</v>
      </c>
      <c r="L9" s="16" t="inlineStr">
        <is>
          <t>In Progress</t>
        </is>
      </c>
      <c r="M9" s="41" t="n"/>
      <c r="N9" s="21" t="inlineStr">
        <is>
          <t>Water isolated, repair underway.</t>
        </is>
      </c>
      <c r="O9" s="44" t="n">
        <v>325</v>
      </c>
      <c r="P9" s="44" t="n"/>
      <c r="Q9" s="45">
        <f>IFERROR(IF(OR($A9="",$P9=""),"",$P9-$O9),"")</f>
        <v/>
      </c>
      <c r="R9" s="21" t="inlineStr">
        <is>
          <t>Plumbing ticket PL-509</t>
        </is>
      </c>
      <c r="S9" s="16" t="inlineStr">
        <is>
          <t>Yes</t>
        </is>
      </c>
      <c r="T9" s="41" t="n"/>
      <c r="U9" s="16" t="inlineStr">
        <is>
          <t>Pending</t>
        </is>
      </c>
      <c r="V9" s="19">
        <f>IFERROR(IF($A9="","",IF(OR($L9="Completed",$L9="Canceled"),IF($M9="","",$M9-$J9),TODAY()-$J9)),"")</f>
        <v/>
      </c>
      <c r="W9" s="19">
        <f>IFERROR(IF(OR($A9="",$K9="",OR($L9="Completed",$L9="Canceled")),"",$K9-TODAY()),"")</f>
        <v/>
      </c>
      <c r="X9" s="19">
        <f>IFERROR(IF(OR($A9="",$K9="",NOT(OR($L9="Open",$L9="In Progress",$L9="On Hold"))),"",IF($K9&lt;TODAY(),"Overdue",IF($K9=TODAY(),"Due Today",""))),"")</f>
        <v/>
      </c>
      <c r="Y9" s="46">
        <f>IFERROR(IF(OR($A9="",$L9&lt;&gt;"Completed",$M9=""),"",($M9-$J9)*24),"")</f>
        <v/>
      </c>
      <c r="Z9" s="22">
        <f>IFERROR(IF(COUNTA($A9:$U9)=0,"",IF($A9="","Missing Action ID, ","")&amp;IF(COUNTIF($A$2:$A$201,$A9)&gt;1,"Duplicate Action ID, ","")&amp;IF(AND($B9&lt;&gt;"",COUNTIF('Room Inspections'!$A$2:$A$201,$B9)=0),"Inspection ID not found, ","")&amp;IF(AND($J9&lt;&gt;"",$K9&lt;&gt;"",$K9&lt;$J9),"Due Date precedes Date Opened, ","")&amp;IF(AND($L9="Completed",$M9=""),"Completion date missing, ","")&amp;IF(AND($A9&lt;&gt;"",COUNTIF($A$2:$A$201,$A9)=1,$B9&lt;&gt;"",COUNTIF('Room Inspections'!$A$2:$A$201,$B9)&gt;0),"OK","")),"")</f>
        <v/>
      </c>
    </row>
    <row r="10" ht="34" customHeight="1">
      <c r="A10" s="16" t="inlineStr">
        <is>
          <t>AI-2026-0009</t>
        </is>
      </c>
      <c r="B10" s="16" t="inlineStr">
        <is>
          <t>RI-2026-0007</t>
        </is>
      </c>
      <c r="C10" s="43">
        <f>IFERROR(IF($B10="","",INDEX('Room Inspections'!$B$2:$B$201,MATCH($B10,'Room Inspections'!$A$2:$A$201,0))),"")</f>
        <v/>
      </c>
      <c r="D10" s="19">
        <f>IFERROR(IF($B10="","",INDEX('Room Inspections'!$G$2:$G$201,MATCH($B10,'Room Inspections'!$A$2:$A$201,0))),"")</f>
        <v/>
      </c>
      <c r="E10" s="16" t="inlineStr">
        <is>
          <t>Furniture and Fixtures</t>
        </is>
      </c>
      <c r="F10" s="21" t="inlineStr">
        <is>
          <t>Replace damaged blackout shade</t>
        </is>
      </c>
      <c r="G10" s="16" t="inlineStr">
        <is>
          <t>Medium</t>
        </is>
      </c>
      <c r="H10" s="16" t="inlineStr">
        <is>
          <t>Vendor</t>
        </is>
      </c>
      <c r="I10" s="16" t="inlineStr"/>
      <c r="J10" s="41" t="n">
        <v>46063</v>
      </c>
      <c r="K10" s="41" t="n">
        <v>46070</v>
      </c>
      <c r="L10" s="16" t="inlineStr">
        <is>
          <t>On Hold</t>
        </is>
      </c>
      <c r="M10" s="41" t="n"/>
      <c r="N10" s="21" t="inlineStr">
        <is>
          <t>Vendor measurement requested.</t>
        </is>
      </c>
      <c r="O10" s="44" t="n">
        <v>210</v>
      </c>
      <c r="P10" s="44" t="n"/>
      <c r="Q10" s="45">
        <f>IFERROR(IF(OR($A10="",$P10=""),"",$P10-$O10),"")</f>
        <v/>
      </c>
      <c r="R10" s="21" t="inlineStr">
        <is>
          <t>Coastal Window Service quote</t>
        </is>
      </c>
      <c r="S10" s="16" t="inlineStr">
        <is>
          <t>No</t>
        </is>
      </c>
      <c r="T10" s="41" t="n"/>
      <c r="U10" s="16" t="inlineStr">
        <is>
          <t>Not Required</t>
        </is>
      </c>
      <c r="V10" s="19">
        <f>IFERROR(IF($A10="","",IF(OR($L10="Completed",$L10="Canceled"),IF($M10="","",$M10-$J10),TODAY()-$J10)),"")</f>
        <v/>
      </c>
      <c r="W10" s="19">
        <f>IFERROR(IF(OR($A10="",$K10="",OR($L10="Completed",$L10="Canceled")),"",$K10-TODAY()),"")</f>
        <v/>
      </c>
      <c r="X10" s="19">
        <f>IFERROR(IF(OR($A10="",$K10="",NOT(OR($L10="Open",$L10="In Progress",$L10="On Hold"))),"",IF($K10&lt;TODAY(),"Overdue",IF($K10=TODAY(),"Due Today",""))),"")</f>
        <v/>
      </c>
      <c r="Y10" s="46">
        <f>IFERROR(IF(OR($A10="",$L10&lt;&gt;"Completed",$M10=""),"",($M10-$J10)*24),"")</f>
        <v/>
      </c>
      <c r="Z10" s="22">
        <f>IFERROR(IF(COUNTA($A10:$U10)=0,"",IF($A10="","Missing Action ID, ","")&amp;IF(COUNTIF($A$2:$A$201,$A10)&gt;1,"Duplicate Action ID, ","")&amp;IF(AND($B10&lt;&gt;"",COUNTIF('Room Inspections'!$A$2:$A$201,$B10)=0),"Inspection ID not found, ","")&amp;IF(AND($J10&lt;&gt;"",$K10&lt;&gt;"",$K10&lt;$J10),"Due Date precedes Date Opened, ","")&amp;IF(AND($L10="Completed",$M10=""),"Completion date missing, ","")&amp;IF(AND($A10&lt;&gt;"",COUNTIF($A$2:$A$201,$A10)=1,$B10&lt;&gt;"",COUNTIF('Room Inspections'!$A$2:$A$201,$B10)&gt;0),"OK","")),"")</f>
        <v/>
      </c>
    </row>
    <row r="11" ht="34" customHeight="1">
      <c r="A11" s="16" t="inlineStr">
        <is>
          <t>AI-2026-0010</t>
        </is>
      </c>
      <c r="B11" s="16" t="inlineStr">
        <is>
          <t>RI-2026-0005</t>
        </is>
      </c>
      <c r="C11" s="43">
        <f>IFERROR(IF($B11="","",INDEX('Room Inspections'!$B$2:$B$201,MATCH($B11,'Room Inspections'!$A$2:$A$201,0))),"")</f>
        <v/>
      </c>
      <c r="D11" s="19">
        <f>IFERROR(IF($B11="","",INDEX('Room Inspections'!$G$2:$G$201,MATCH($B11,'Room Inspections'!$A$2:$A$201,0))),"")</f>
        <v/>
      </c>
      <c r="E11" s="16" t="inlineStr">
        <is>
          <t>HVAC and Plumbing</t>
        </is>
      </c>
      <c r="F11" s="21" t="inlineStr">
        <is>
          <t>Reinspect room after plumbing repair</t>
        </is>
      </c>
      <c r="G11" s="16" t="inlineStr">
        <is>
          <t>Low</t>
        </is>
      </c>
      <c r="H11" s="16" t="inlineStr">
        <is>
          <t>Management</t>
        </is>
      </c>
      <c r="I11" s="16" t="inlineStr">
        <is>
          <t>Morgan Reed — Inspector</t>
        </is>
      </c>
      <c r="J11" s="41" t="n">
        <v>46030</v>
      </c>
      <c r="K11" s="41" t="n">
        <v>46030</v>
      </c>
      <c r="L11" s="16" t="inlineStr">
        <is>
          <t>Completed</t>
        </is>
      </c>
      <c r="M11" s="41" t="n">
        <v>46030</v>
      </c>
      <c r="N11" s="21" t="inlineStr">
        <is>
          <t>Repair verified, no leak observed.</t>
        </is>
      </c>
      <c r="O11" s="44" t="n">
        <v>0</v>
      </c>
      <c r="P11" s="44" t="n">
        <v>0</v>
      </c>
      <c r="Q11" s="45">
        <f>IFERROR(IF(OR($A11="",$P11=""),"",$P11-$O11),"")</f>
        <v/>
      </c>
      <c r="R11" s="21" t="inlineStr"/>
      <c r="S11" s="16" t="inlineStr">
        <is>
          <t>Yes</t>
        </is>
      </c>
      <c r="T11" s="41" t="n">
        <v>46030</v>
      </c>
      <c r="U11" s="16" t="inlineStr">
        <is>
          <t>Passed</t>
        </is>
      </c>
      <c r="V11" s="19">
        <f>IFERROR(IF($A11="","",IF(OR($L11="Completed",$L11="Canceled"),IF($M11="","",$M11-$J11),TODAY()-$J11)),"")</f>
        <v/>
      </c>
      <c r="W11" s="19">
        <f>IFERROR(IF(OR($A11="",$K11="",OR($L11="Completed",$L11="Canceled")),"",$K11-TODAY()),"")</f>
        <v/>
      </c>
      <c r="X11" s="19">
        <f>IFERROR(IF(OR($A11="",$K11="",NOT(OR($L11="Open",$L11="In Progress",$L11="On Hold"))),"",IF($K11&lt;TODAY(),"Overdue",IF($K11=TODAY(),"Due Today",""))),"")</f>
        <v/>
      </c>
      <c r="Y11" s="46">
        <f>IFERROR(IF(OR($A11="",$L11&lt;&gt;"Completed",$M11=""),"",($M11-$J11)*24),"")</f>
        <v/>
      </c>
      <c r="Z11" s="22">
        <f>IFERROR(IF(COUNTA($A11:$U11)=0,"",IF($A11="","Missing Action ID, ","")&amp;IF(COUNTIF($A$2:$A$201,$A11)&gt;1,"Duplicate Action ID, ","")&amp;IF(AND($B11&lt;&gt;"",COUNTIF('Room Inspections'!$A$2:$A$201,$B11)=0),"Inspection ID not found, ","")&amp;IF(AND($J11&lt;&gt;"",$K11&lt;&gt;"",$K11&lt;$J11),"Due Date precedes Date Opened, ","")&amp;IF(AND($L11="Completed",$M11=""),"Completion date missing, ","")&amp;IF(AND($A11&lt;&gt;"",COUNTIF($A$2:$A$201,$A11)=1,$B11&lt;&gt;"",COUNTIF('Room Inspections'!$A$2:$A$201,$B11)&gt;0),"OK","")),"")</f>
        <v/>
      </c>
    </row>
    <row r="12" ht="34" customHeight="1">
      <c r="A12" s="16" t="n"/>
      <c r="B12" s="16" t="n"/>
      <c r="C12" s="43">
        <f>IFERROR(IF($B12="","",INDEX('Room Inspections'!$B$2:$B$201,MATCH($B12,'Room Inspections'!$A$2:$A$201,0))),"")</f>
        <v/>
      </c>
      <c r="D12" s="19">
        <f>IFERROR(IF($B12="","",INDEX('Room Inspections'!$G$2:$G$201,MATCH($B12,'Room Inspections'!$A$2:$A$201,0))),"")</f>
        <v/>
      </c>
      <c r="E12" s="16" t="n"/>
      <c r="F12" s="21" t="n"/>
      <c r="G12" s="16" t="n"/>
      <c r="H12" s="16" t="n"/>
      <c r="I12" s="16" t="n"/>
      <c r="J12" s="41" t="n"/>
      <c r="K12" s="41" t="n"/>
      <c r="L12" s="16" t="n"/>
      <c r="M12" s="41" t="n"/>
      <c r="N12" s="21" t="n"/>
      <c r="O12" s="44" t="n"/>
      <c r="P12" s="44" t="n"/>
      <c r="Q12" s="45">
        <f>IFERROR(IF(OR($A12="",$P12=""),"",$P12-$O12),"")</f>
        <v/>
      </c>
      <c r="R12" s="21" t="n"/>
      <c r="S12" s="16" t="n"/>
      <c r="T12" s="41" t="n"/>
      <c r="U12" s="16" t="n"/>
      <c r="V12" s="19">
        <f>IFERROR(IF($A12="","",IF(OR($L12="Completed",$L12="Canceled"),IF($M12="","",$M12-$J12),TODAY()-$J12)),"")</f>
        <v/>
      </c>
      <c r="W12" s="19">
        <f>IFERROR(IF(OR($A12="",$K12="",OR($L12="Completed",$L12="Canceled")),"",$K12-TODAY()),"")</f>
        <v/>
      </c>
      <c r="X12" s="19">
        <f>IFERROR(IF(OR($A12="",$K12="",NOT(OR($L12="Open",$L12="In Progress",$L12="On Hold"))),"",IF($K12&lt;TODAY(),"Overdue",IF($K12=TODAY(),"Due Today",""))),"")</f>
        <v/>
      </c>
      <c r="Y12" s="46">
        <f>IFERROR(IF(OR($A12="",$L12&lt;&gt;"Completed",$M12=""),"",($M12-$J12)*24),"")</f>
        <v/>
      </c>
      <c r="Z12" s="22">
        <f>IFERROR(IF(COUNTA($A12:$U12)=0,"",IF($A12="","Missing Action ID, ","")&amp;IF(COUNTIF($A$2:$A$201,$A12)&gt;1,"Duplicate Action ID, ","")&amp;IF(AND($B12&lt;&gt;"",COUNTIF('Room Inspections'!$A$2:$A$201,$B12)=0),"Inspection ID not found, ","")&amp;IF(AND($J12&lt;&gt;"",$K12&lt;&gt;"",$K12&lt;$J12),"Due Date precedes Date Opened, ","")&amp;IF(AND($L12="Completed",$M12=""),"Completion date missing, ","")&amp;IF(AND($A12&lt;&gt;"",COUNTIF($A$2:$A$201,$A12)=1,$B12&lt;&gt;"",COUNTIF('Room Inspections'!$A$2:$A$201,$B12)&gt;0),"OK","")),"")</f>
        <v/>
      </c>
    </row>
    <row r="13" ht="34" customHeight="1">
      <c r="A13" s="16" t="n"/>
      <c r="B13" s="16" t="n"/>
      <c r="C13" s="43">
        <f>IFERROR(IF($B13="","",INDEX('Room Inspections'!$B$2:$B$201,MATCH($B13,'Room Inspections'!$A$2:$A$201,0))),"")</f>
        <v/>
      </c>
      <c r="D13" s="19">
        <f>IFERROR(IF($B13="","",INDEX('Room Inspections'!$G$2:$G$201,MATCH($B13,'Room Inspections'!$A$2:$A$201,0))),"")</f>
        <v/>
      </c>
      <c r="E13" s="16" t="n"/>
      <c r="F13" s="21" t="n"/>
      <c r="G13" s="16" t="n"/>
      <c r="H13" s="16" t="n"/>
      <c r="I13" s="16" t="n"/>
      <c r="J13" s="41" t="n"/>
      <c r="K13" s="41" t="n"/>
      <c r="L13" s="16" t="n"/>
      <c r="M13" s="41" t="n"/>
      <c r="N13" s="21" t="n"/>
      <c r="O13" s="44" t="n"/>
      <c r="P13" s="44" t="n"/>
      <c r="Q13" s="45">
        <f>IFERROR(IF(OR($A13="",$P13=""),"",$P13-$O13),"")</f>
        <v/>
      </c>
      <c r="R13" s="21" t="n"/>
      <c r="S13" s="16" t="n"/>
      <c r="T13" s="41" t="n"/>
      <c r="U13" s="16" t="n"/>
      <c r="V13" s="19">
        <f>IFERROR(IF($A13="","",IF(OR($L13="Completed",$L13="Canceled"),IF($M13="","",$M13-$J13),TODAY()-$J13)),"")</f>
        <v/>
      </c>
      <c r="W13" s="19">
        <f>IFERROR(IF(OR($A13="",$K13="",OR($L13="Completed",$L13="Canceled")),"",$K13-TODAY()),"")</f>
        <v/>
      </c>
      <c r="X13" s="19">
        <f>IFERROR(IF(OR($A13="",$K13="",NOT(OR($L13="Open",$L13="In Progress",$L13="On Hold"))),"",IF($K13&lt;TODAY(),"Overdue",IF($K13=TODAY(),"Due Today",""))),"")</f>
        <v/>
      </c>
      <c r="Y13" s="46">
        <f>IFERROR(IF(OR($A13="",$L13&lt;&gt;"Completed",$M13=""),"",($M13-$J13)*24),"")</f>
        <v/>
      </c>
      <c r="Z13" s="22">
        <f>IFERROR(IF(COUNTA($A13:$U13)=0,"",IF($A13="","Missing Action ID, ","")&amp;IF(COUNTIF($A$2:$A$201,$A13)&gt;1,"Duplicate Action ID, ","")&amp;IF(AND($B13&lt;&gt;"",COUNTIF('Room Inspections'!$A$2:$A$201,$B13)=0),"Inspection ID not found, ","")&amp;IF(AND($J13&lt;&gt;"",$K13&lt;&gt;"",$K13&lt;$J13),"Due Date precedes Date Opened, ","")&amp;IF(AND($L13="Completed",$M13=""),"Completion date missing, ","")&amp;IF(AND($A13&lt;&gt;"",COUNTIF($A$2:$A$201,$A13)=1,$B13&lt;&gt;"",COUNTIF('Room Inspections'!$A$2:$A$201,$B13)&gt;0),"OK","")),"")</f>
        <v/>
      </c>
    </row>
    <row r="14" ht="34" customHeight="1">
      <c r="A14" s="16" t="n"/>
      <c r="B14" s="16" t="n"/>
      <c r="C14" s="43">
        <f>IFERROR(IF($B14="","",INDEX('Room Inspections'!$B$2:$B$201,MATCH($B14,'Room Inspections'!$A$2:$A$201,0))),"")</f>
        <v/>
      </c>
      <c r="D14" s="19">
        <f>IFERROR(IF($B14="","",INDEX('Room Inspections'!$G$2:$G$201,MATCH($B14,'Room Inspections'!$A$2:$A$201,0))),"")</f>
        <v/>
      </c>
      <c r="E14" s="16" t="n"/>
      <c r="F14" s="21" t="n"/>
      <c r="G14" s="16" t="n"/>
      <c r="H14" s="16" t="n"/>
      <c r="I14" s="16" t="n"/>
      <c r="J14" s="41" t="n"/>
      <c r="K14" s="41" t="n"/>
      <c r="L14" s="16" t="n"/>
      <c r="M14" s="41" t="n"/>
      <c r="N14" s="21" t="n"/>
      <c r="O14" s="44" t="n"/>
      <c r="P14" s="44" t="n"/>
      <c r="Q14" s="45">
        <f>IFERROR(IF(OR($A14="",$P14=""),"",$P14-$O14),"")</f>
        <v/>
      </c>
      <c r="R14" s="21" t="n"/>
      <c r="S14" s="16" t="n"/>
      <c r="T14" s="41" t="n"/>
      <c r="U14" s="16" t="n"/>
      <c r="V14" s="19">
        <f>IFERROR(IF($A14="","",IF(OR($L14="Completed",$L14="Canceled"),IF($M14="","",$M14-$J14),TODAY()-$J14)),"")</f>
        <v/>
      </c>
      <c r="W14" s="19">
        <f>IFERROR(IF(OR($A14="",$K14="",OR($L14="Completed",$L14="Canceled")),"",$K14-TODAY()),"")</f>
        <v/>
      </c>
      <c r="X14" s="19">
        <f>IFERROR(IF(OR($A14="",$K14="",NOT(OR($L14="Open",$L14="In Progress",$L14="On Hold"))),"",IF($K14&lt;TODAY(),"Overdue",IF($K14=TODAY(),"Due Today",""))),"")</f>
        <v/>
      </c>
      <c r="Y14" s="46">
        <f>IFERROR(IF(OR($A14="",$L14&lt;&gt;"Completed",$M14=""),"",($M14-$J14)*24),"")</f>
        <v/>
      </c>
      <c r="Z14" s="22">
        <f>IFERROR(IF(COUNTA($A14:$U14)=0,"",IF($A14="","Missing Action ID, ","")&amp;IF(COUNTIF($A$2:$A$201,$A14)&gt;1,"Duplicate Action ID, ","")&amp;IF(AND($B14&lt;&gt;"",COUNTIF('Room Inspections'!$A$2:$A$201,$B14)=0),"Inspection ID not found, ","")&amp;IF(AND($J14&lt;&gt;"",$K14&lt;&gt;"",$K14&lt;$J14),"Due Date precedes Date Opened, ","")&amp;IF(AND($L14="Completed",$M14=""),"Completion date missing, ","")&amp;IF(AND($A14&lt;&gt;"",COUNTIF($A$2:$A$201,$A14)=1,$B14&lt;&gt;"",COUNTIF('Room Inspections'!$A$2:$A$201,$B14)&gt;0),"OK","")),"")</f>
        <v/>
      </c>
    </row>
    <row r="15" ht="34" customHeight="1">
      <c r="A15" s="16" t="n"/>
      <c r="B15" s="16" t="n"/>
      <c r="C15" s="43">
        <f>IFERROR(IF($B15="","",INDEX('Room Inspections'!$B$2:$B$201,MATCH($B15,'Room Inspections'!$A$2:$A$201,0))),"")</f>
        <v/>
      </c>
      <c r="D15" s="19">
        <f>IFERROR(IF($B15="","",INDEX('Room Inspections'!$G$2:$G$201,MATCH($B15,'Room Inspections'!$A$2:$A$201,0))),"")</f>
        <v/>
      </c>
      <c r="E15" s="16" t="n"/>
      <c r="F15" s="21" t="n"/>
      <c r="G15" s="16" t="n"/>
      <c r="H15" s="16" t="n"/>
      <c r="I15" s="16" t="n"/>
      <c r="J15" s="41" t="n"/>
      <c r="K15" s="41" t="n"/>
      <c r="L15" s="16" t="n"/>
      <c r="M15" s="41" t="n"/>
      <c r="N15" s="21" t="n"/>
      <c r="O15" s="44" t="n"/>
      <c r="P15" s="44" t="n"/>
      <c r="Q15" s="45">
        <f>IFERROR(IF(OR($A15="",$P15=""),"",$P15-$O15),"")</f>
        <v/>
      </c>
      <c r="R15" s="21" t="n"/>
      <c r="S15" s="16" t="n"/>
      <c r="T15" s="41" t="n"/>
      <c r="U15" s="16" t="n"/>
      <c r="V15" s="19">
        <f>IFERROR(IF($A15="","",IF(OR($L15="Completed",$L15="Canceled"),IF($M15="","",$M15-$J15),TODAY()-$J15)),"")</f>
        <v/>
      </c>
      <c r="W15" s="19">
        <f>IFERROR(IF(OR($A15="",$K15="",OR($L15="Completed",$L15="Canceled")),"",$K15-TODAY()),"")</f>
        <v/>
      </c>
      <c r="X15" s="19">
        <f>IFERROR(IF(OR($A15="",$K15="",NOT(OR($L15="Open",$L15="In Progress",$L15="On Hold"))),"",IF($K15&lt;TODAY(),"Overdue",IF($K15=TODAY(),"Due Today",""))),"")</f>
        <v/>
      </c>
      <c r="Y15" s="46">
        <f>IFERROR(IF(OR($A15="",$L15&lt;&gt;"Completed",$M15=""),"",($M15-$J15)*24),"")</f>
        <v/>
      </c>
      <c r="Z15" s="22">
        <f>IFERROR(IF(COUNTA($A15:$U15)=0,"",IF($A15="","Missing Action ID, ","")&amp;IF(COUNTIF($A$2:$A$201,$A15)&gt;1,"Duplicate Action ID, ","")&amp;IF(AND($B15&lt;&gt;"",COUNTIF('Room Inspections'!$A$2:$A$201,$B15)=0),"Inspection ID not found, ","")&amp;IF(AND($J15&lt;&gt;"",$K15&lt;&gt;"",$K15&lt;$J15),"Due Date precedes Date Opened, ","")&amp;IF(AND($L15="Completed",$M15=""),"Completion date missing, ","")&amp;IF(AND($A15&lt;&gt;"",COUNTIF($A$2:$A$201,$A15)=1,$B15&lt;&gt;"",COUNTIF('Room Inspections'!$A$2:$A$201,$B15)&gt;0),"OK","")),"")</f>
        <v/>
      </c>
    </row>
    <row r="16" ht="34" customHeight="1">
      <c r="A16" s="16" t="n"/>
      <c r="B16" s="16" t="n"/>
      <c r="C16" s="43">
        <f>IFERROR(IF($B16="","",INDEX('Room Inspections'!$B$2:$B$201,MATCH($B16,'Room Inspections'!$A$2:$A$201,0))),"")</f>
        <v/>
      </c>
      <c r="D16" s="19">
        <f>IFERROR(IF($B16="","",INDEX('Room Inspections'!$G$2:$G$201,MATCH($B16,'Room Inspections'!$A$2:$A$201,0))),"")</f>
        <v/>
      </c>
      <c r="E16" s="16" t="n"/>
      <c r="F16" s="21" t="n"/>
      <c r="G16" s="16" t="n"/>
      <c r="H16" s="16" t="n"/>
      <c r="I16" s="16" t="n"/>
      <c r="J16" s="41" t="n"/>
      <c r="K16" s="41" t="n"/>
      <c r="L16" s="16" t="n"/>
      <c r="M16" s="41" t="n"/>
      <c r="N16" s="21" t="n"/>
      <c r="O16" s="44" t="n"/>
      <c r="P16" s="44" t="n"/>
      <c r="Q16" s="45">
        <f>IFERROR(IF(OR($A16="",$P16=""),"",$P16-$O16),"")</f>
        <v/>
      </c>
      <c r="R16" s="21" t="n"/>
      <c r="S16" s="16" t="n"/>
      <c r="T16" s="41" t="n"/>
      <c r="U16" s="16" t="n"/>
      <c r="V16" s="19">
        <f>IFERROR(IF($A16="","",IF(OR($L16="Completed",$L16="Canceled"),IF($M16="","",$M16-$J16),TODAY()-$J16)),"")</f>
        <v/>
      </c>
      <c r="W16" s="19">
        <f>IFERROR(IF(OR($A16="",$K16="",OR($L16="Completed",$L16="Canceled")),"",$K16-TODAY()),"")</f>
        <v/>
      </c>
      <c r="X16" s="19">
        <f>IFERROR(IF(OR($A16="",$K16="",NOT(OR($L16="Open",$L16="In Progress",$L16="On Hold"))),"",IF($K16&lt;TODAY(),"Overdue",IF($K16=TODAY(),"Due Today",""))),"")</f>
        <v/>
      </c>
      <c r="Y16" s="46">
        <f>IFERROR(IF(OR($A16="",$L16&lt;&gt;"Completed",$M16=""),"",($M16-$J16)*24),"")</f>
        <v/>
      </c>
      <c r="Z16" s="22">
        <f>IFERROR(IF(COUNTA($A16:$U16)=0,"",IF($A16="","Missing Action ID, ","")&amp;IF(COUNTIF($A$2:$A$201,$A16)&gt;1,"Duplicate Action ID, ","")&amp;IF(AND($B16&lt;&gt;"",COUNTIF('Room Inspections'!$A$2:$A$201,$B16)=0),"Inspection ID not found, ","")&amp;IF(AND($J16&lt;&gt;"",$K16&lt;&gt;"",$K16&lt;$J16),"Due Date precedes Date Opened, ","")&amp;IF(AND($L16="Completed",$M16=""),"Completion date missing, ","")&amp;IF(AND($A16&lt;&gt;"",COUNTIF($A$2:$A$201,$A16)=1,$B16&lt;&gt;"",COUNTIF('Room Inspections'!$A$2:$A$201,$B16)&gt;0),"OK","")),"")</f>
        <v/>
      </c>
    </row>
    <row r="17" ht="34" customHeight="1">
      <c r="A17" s="16" t="n"/>
      <c r="B17" s="16" t="n"/>
      <c r="C17" s="43">
        <f>IFERROR(IF($B17="","",INDEX('Room Inspections'!$B$2:$B$201,MATCH($B17,'Room Inspections'!$A$2:$A$201,0))),"")</f>
        <v/>
      </c>
      <c r="D17" s="19">
        <f>IFERROR(IF($B17="","",INDEX('Room Inspections'!$G$2:$G$201,MATCH($B17,'Room Inspections'!$A$2:$A$201,0))),"")</f>
        <v/>
      </c>
      <c r="E17" s="16" t="n"/>
      <c r="F17" s="21" t="n"/>
      <c r="G17" s="16" t="n"/>
      <c r="H17" s="16" t="n"/>
      <c r="I17" s="16" t="n"/>
      <c r="J17" s="41" t="n"/>
      <c r="K17" s="41" t="n"/>
      <c r="L17" s="16" t="n"/>
      <c r="M17" s="41" t="n"/>
      <c r="N17" s="21" t="n"/>
      <c r="O17" s="44" t="n"/>
      <c r="P17" s="44" t="n"/>
      <c r="Q17" s="45">
        <f>IFERROR(IF(OR($A17="",$P17=""),"",$P17-$O17),"")</f>
        <v/>
      </c>
      <c r="R17" s="21" t="n"/>
      <c r="S17" s="16" t="n"/>
      <c r="T17" s="41" t="n"/>
      <c r="U17" s="16" t="n"/>
      <c r="V17" s="19">
        <f>IFERROR(IF($A17="","",IF(OR($L17="Completed",$L17="Canceled"),IF($M17="","",$M17-$J17),TODAY()-$J17)),"")</f>
        <v/>
      </c>
      <c r="W17" s="19">
        <f>IFERROR(IF(OR($A17="",$K17="",OR($L17="Completed",$L17="Canceled")),"",$K17-TODAY()),"")</f>
        <v/>
      </c>
      <c r="X17" s="19">
        <f>IFERROR(IF(OR($A17="",$K17="",NOT(OR($L17="Open",$L17="In Progress",$L17="On Hold"))),"",IF($K17&lt;TODAY(),"Overdue",IF($K17=TODAY(),"Due Today",""))),"")</f>
        <v/>
      </c>
      <c r="Y17" s="46">
        <f>IFERROR(IF(OR($A17="",$L17&lt;&gt;"Completed",$M17=""),"",($M17-$J17)*24),"")</f>
        <v/>
      </c>
      <c r="Z17" s="22">
        <f>IFERROR(IF(COUNTA($A17:$U17)=0,"",IF($A17="","Missing Action ID, ","")&amp;IF(COUNTIF($A$2:$A$201,$A17)&gt;1,"Duplicate Action ID, ","")&amp;IF(AND($B17&lt;&gt;"",COUNTIF('Room Inspections'!$A$2:$A$201,$B17)=0),"Inspection ID not found, ","")&amp;IF(AND($J17&lt;&gt;"",$K17&lt;&gt;"",$K17&lt;$J17),"Due Date precedes Date Opened, ","")&amp;IF(AND($L17="Completed",$M17=""),"Completion date missing, ","")&amp;IF(AND($A17&lt;&gt;"",COUNTIF($A$2:$A$201,$A17)=1,$B17&lt;&gt;"",COUNTIF('Room Inspections'!$A$2:$A$201,$B17)&gt;0),"OK","")),"")</f>
        <v/>
      </c>
    </row>
    <row r="18" ht="34" customHeight="1">
      <c r="A18" s="16" t="n"/>
      <c r="B18" s="16" t="n"/>
      <c r="C18" s="43">
        <f>IFERROR(IF($B18="","",INDEX('Room Inspections'!$B$2:$B$201,MATCH($B18,'Room Inspections'!$A$2:$A$201,0))),"")</f>
        <v/>
      </c>
      <c r="D18" s="19">
        <f>IFERROR(IF($B18="","",INDEX('Room Inspections'!$G$2:$G$201,MATCH($B18,'Room Inspections'!$A$2:$A$201,0))),"")</f>
        <v/>
      </c>
      <c r="E18" s="16" t="n"/>
      <c r="F18" s="21" t="n"/>
      <c r="G18" s="16" t="n"/>
      <c r="H18" s="16" t="n"/>
      <c r="I18" s="16" t="n"/>
      <c r="J18" s="41" t="n"/>
      <c r="K18" s="41" t="n"/>
      <c r="L18" s="16" t="n"/>
      <c r="M18" s="41" t="n"/>
      <c r="N18" s="21" t="n"/>
      <c r="O18" s="44" t="n"/>
      <c r="P18" s="44" t="n"/>
      <c r="Q18" s="45">
        <f>IFERROR(IF(OR($A18="",$P18=""),"",$P18-$O18),"")</f>
        <v/>
      </c>
      <c r="R18" s="21" t="n"/>
      <c r="S18" s="16" t="n"/>
      <c r="T18" s="41" t="n"/>
      <c r="U18" s="16" t="n"/>
      <c r="V18" s="19">
        <f>IFERROR(IF($A18="","",IF(OR($L18="Completed",$L18="Canceled"),IF($M18="","",$M18-$J18),TODAY()-$J18)),"")</f>
        <v/>
      </c>
      <c r="W18" s="19">
        <f>IFERROR(IF(OR($A18="",$K18="",OR($L18="Completed",$L18="Canceled")),"",$K18-TODAY()),"")</f>
        <v/>
      </c>
      <c r="X18" s="19">
        <f>IFERROR(IF(OR($A18="",$K18="",NOT(OR($L18="Open",$L18="In Progress",$L18="On Hold"))),"",IF($K18&lt;TODAY(),"Overdue",IF($K18=TODAY(),"Due Today",""))),"")</f>
        <v/>
      </c>
      <c r="Y18" s="46">
        <f>IFERROR(IF(OR($A18="",$L18&lt;&gt;"Completed",$M18=""),"",($M18-$J18)*24),"")</f>
        <v/>
      </c>
      <c r="Z18" s="22">
        <f>IFERROR(IF(COUNTA($A18:$U18)=0,"",IF($A18="","Missing Action ID, ","")&amp;IF(COUNTIF($A$2:$A$201,$A18)&gt;1,"Duplicate Action ID, ","")&amp;IF(AND($B18&lt;&gt;"",COUNTIF('Room Inspections'!$A$2:$A$201,$B18)=0),"Inspection ID not found, ","")&amp;IF(AND($J18&lt;&gt;"",$K18&lt;&gt;"",$K18&lt;$J18),"Due Date precedes Date Opened, ","")&amp;IF(AND($L18="Completed",$M18=""),"Completion date missing, ","")&amp;IF(AND($A18&lt;&gt;"",COUNTIF($A$2:$A$201,$A18)=1,$B18&lt;&gt;"",COUNTIF('Room Inspections'!$A$2:$A$201,$B18)&gt;0),"OK","")),"")</f>
        <v/>
      </c>
    </row>
    <row r="19" ht="34" customHeight="1">
      <c r="A19" s="16" t="n"/>
      <c r="B19" s="16" t="n"/>
      <c r="C19" s="43">
        <f>IFERROR(IF($B19="","",INDEX('Room Inspections'!$B$2:$B$201,MATCH($B19,'Room Inspections'!$A$2:$A$201,0))),"")</f>
        <v/>
      </c>
      <c r="D19" s="19">
        <f>IFERROR(IF($B19="","",INDEX('Room Inspections'!$G$2:$G$201,MATCH($B19,'Room Inspections'!$A$2:$A$201,0))),"")</f>
        <v/>
      </c>
      <c r="E19" s="16" t="n"/>
      <c r="F19" s="21" t="n"/>
      <c r="G19" s="16" t="n"/>
      <c r="H19" s="16" t="n"/>
      <c r="I19" s="16" t="n"/>
      <c r="J19" s="41" t="n"/>
      <c r="K19" s="41" t="n"/>
      <c r="L19" s="16" t="n"/>
      <c r="M19" s="41" t="n"/>
      <c r="N19" s="21" t="n"/>
      <c r="O19" s="44" t="n"/>
      <c r="P19" s="44" t="n"/>
      <c r="Q19" s="45">
        <f>IFERROR(IF(OR($A19="",$P19=""),"",$P19-$O19),"")</f>
        <v/>
      </c>
      <c r="R19" s="21" t="n"/>
      <c r="S19" s="16" t="n"/>
      <c r="T19" s="41" t="n"/>
      <c r="U19" s="16" t="n"/>
      <c r="V19" s="19">
        <f>IFERROR(IF($A19="","",IF(OR($L19="Completed",$L19="Canceled"),IF($M19="","",$M19-$J19),TODAY()-$J19)),"")</f>
        <v/>
      </c>
      <c r="W19" s="19">
        <f>IFERROR(IF(OR($A19="",$K19="",OR($L19="Completed",$L19="Canceled")),"",$K19-TODAY()),"")</f>
        <v/>
      </c>
      <c r="X19" s="19">
        <f>IFERROR(IF(OR($A19="",$K19="",NOT(OR($L19="Open",$L19="In Progress",$L19="On Hold"))),"",IF($K19&lt;TODAY(),"Overdue",IF($K19=TODAY(),"Due Today",""))),"")</f>
        <v/>
      </c>
      <c r="Y19" s="46">
        <f>IFERROR(IF(OR($A19="",$L19&lt;&gt;"Completed",$M19=""),"",($M19-$J19)*24),"")</f>
        <v/>
      </c>
      <c r="Z19" s="22">
        <f>IFERROR(IF(COUNTA($A19:$U19)=0,"",IF($A19="","Missing Action ID, ","")&amp;IF(COUNTIF($A$2:$A$201,$A19)&gt;1,"Duplicate Action ID, ","")&amp;IF(AND($B19&lt;&gt;"",COUNTIF('Room Inspections'!$A$2:$A$201,$B19)=0),"Inspection ID not found, ","")&amp;IF(AND($J19&lt;&gt;"",$K19&lt;&gt;"",$K19&lt;$J19),"Due Date precedes Date Opened, ","")&amp;IF(AND($L19="Completed",$M19=""),"Completion date missing, ","")&amp;IF(AND($A19&lt;&gt;"",COUNTIF($A$2:$A$201,$A19)=1,$B19&lt;&gt;"",COUNTIF('Room Inspections'!$A$2:$A$201,$B19)&gt;0),"OK","")),"")</f>
        <v/>
      </c>
    </row>
    <row r="20" ht="34" customHeight="1">
      <c r="A20" s="16" t="n"/>
      <c r="B20" s="16" t="n"/>
      <c r="C20" s="43">
        <f>IFERROR(IF($B20="","",INDEX('Room Inspections'!$B$2:$B$201,MATCH($B20,'Room Inspections'!$A$2:$A$201,0))),"")</f>
        <v/>
      </c>
      <c r="D20" s="19">
        <f>IFERROR(IF($B20="","",INDEX('Room Inspections'!$G$2:$G$201,MATCH($B20,'Room Inspections'!$A$2:$A$201,0))),"")</f>
        <v/>
      </c>
      <c r="E20" s="16" t="n"/>
      <c r="F20" s="21" t="n"/>
      <c r="G20" s="16" t="n"/>
      <c r="H20" s="16" t="n"/>
      <c r="I20" s="16" t="n"/>
      <c r="J20" s="41" t="n"/>
      <c r="K20" s="41" t="n"/>
      <c r="L20" s="16" t="n"/>
      <c r="M20" s="41" t="n"/>
      <c r="N20" s="21" t="n"/>
      <c r="O20" s="44" t="n"/>
      <c r="P20" s="44" t="n"/>
      <c r="Q20" s="45">
        <f>IFERROR(IF(OR($A20="",$P20=""),"",$P20-$O20),"")</f>
        <v/>
      </c>
      <c r="R20" s="21" t="n"/>
      <c r="S20" s="16" t="n"/>
      <c r="T20" s="41" t="n"/>
      <c r="U20" s="16" t="n"/>
      <c r="V20" s="19">
        <f>IFERROR(IF($A20="","",IF(OR($L20="Completed",$L20="Canceled"),IF($M20="","",$M20-$J20),TODAY()-$J20)),"")</f>
        <v/>
      </c>
      <c r="W20" s="19">
        <f>IFERROR(IF(OR($A20="",$K20="",OR($L20="Completed",$L20="Canceled")),"",$K20-TODAY()),"")</f>
        <v/>
      </c>
      <c r="X20" s="19">
        <f>IFERROR(IF(OR($A20="",$K20="",NOT(OR($L20="Open",$L20="In Progress",$L20="On Hold"))),"",IF($K20&lt;TODAY(),"Overdue",IF($K20=TODAY(),"Due Today",""))),"")</f>
        <v/>
      </c>
      <c r="Y20" s="46">
        <f>IFERROR(IF(OR($A20="",$L20&lt;&gt;"Completed",$M20=""),"",($M20-$J20)*24),"")</f>
        <v/>
      </c>
      <c r="Z20" s="22">
        <f>IFERROR(IF(COUNTA($A20:$U20)=0,"",IF($A20="","Missing Action ID, ","")&amp;IF(COUNTIF($A$2:$A$201,$A20)&gt;1,"Duplicate Action ID, ","")&amp;IF(AND($B20&lt;&gt;"",COUNTIF('Room Inspections'!$A$2:$A$201,$B20)=0),"Inspection ID not found, ","")&amp;IF(AND($J20&lt;&gt;"",$K20&lt;&gt;"",$K20&lt;$J20),"Due Date precedes Date Opened, ","")&amp;IF(AND($L20="Completed",$M20=""),"Completion date missing, ","")&amp;IF(AND($A20&lt;&gt;"",COUNTIF($A$2:$A$201,$A20)=1,$B20&lt;&gt;"",COUNTIF('Room Inspections'!$A$2:$A$201,$B20)&gt;0),"OK","")),"")</f>
        <v/>
      </c>
    </row>
    <row r="21" ht="34" customHeight="1">
      <c r="A21" s="16" t="n"/>
      <c r="B21" s="16" t="n"/>
      <c r="C21" s="43">
        <f>IFERROR(IF($B21="","",INDEX('Room Inspections'!$B$2:$B$201,MATCH($B21,'Room Inspections'!$A$2:$A$201,0))),"")</f>
        <v/>
      </c>
      <c r="D21" s="19">
        <f>IFERROR(IF($B21="","",INDEX('Room Inspections'!$G$2:$G$201,MATCH($B21,'Room Inspections'!$A$2:$A$201,0))),"")</f>
        <v/>
      </c>
      <c r="E21" s="16" t="n"/>
      <c r="F21" s="21" t="n"/>
      <c r="G21" s="16" t="n"/>
      <c r="H21" s="16" t="n"/>
      <c r="I21" s="16" t="n"/>
      <c r="J21" s="41" t="n"/>
      <c r="K21" s="41" t="n"/>
      <c r="L21" s="16" t="n"/>
      <c r="M21" s="41" t="n"/>
      <c r="N21" s="21" t="n"/>
      <c r="O21" s="44" t="n"/>
      <c r="P21" s="44" t="n"/>
      <c r="Q21" s="45">
        <f>IFERROR(IF(OR($A21="",$P21=""),"",$P21-$O21),"")</f>
        <v/>
      </c>
      <c r="R21" s="21" t="n"/>
      <c r="S21" s="16" t="n"/>
      <c r="T21" s="41" t="n"/>
      <c r="U21" s="16" t="n"/>
      <c r="V21" s="19">
        <f>IFERROR(IF($A21="","",IF(OR($L21="Completed",$L21="Canceled"),IF($M21="","",$M21-$J21),TODAY()-$J21)),"")</f>
        <v/>
      </c>
      <c r="W21" s="19">
        <f>IFERROR(IF(OR($A21="",$K21="",OR($L21="Completed",$L21="Canceled")),"",$K21-TODAY()),"")</f>
        <v/>
      </c>
      <c r="X21" s="19">
        <f>IFERROR(IF(OR($A21="",$K21="",NOT(OR($L21="Open",$L21="In Progress",$L21="On Hold"))),"",IF($K21&lt;TODAY(),"Overdue",IF($K21=TODAY(),"Due Today",""))),"")</f>
        <v/>
      </c>
      <c r="Y21" s="46">
        <f>IFERROR(IF(OR($A21="",$L21&lt;&gt;"Completed",$M21=""),"",($M21-$J21)*24),"")</f>
        <v/>
      </c>
      <c r="Z21" s="22">
        <f>IFERROR(IF(COUNTA($A21:$U21)=0,"",IF($A21="","Missing Action ID, ","")&amp;IF(COUNTIF($A$2:$A$201,$A21)&gt;1,"Duplicate Action ID, ","")&amp;IF(AND($B21&lt;&gt;"",COUNTIF('Room Inspections'!$A$2:$A$201,$B21)=0),"Inspection ID not found, ","")&amp;IF(AND($J21&lt;&gt;"",$K21&lt;&gt;"",$K21&lt;$J21),"Due Date precedes Date Opened, ","")&amp;IF(AND($L21="Completed",$M21=""),"Completion date missing, ","")&amp;IF(AND($A21&lt;&gt;"",COUNTIF($A$2:$A$201,$A21)=1,$B21&lt;&gt;"",COUNTIF('Room Inspections'!$A$2:$A$201,$B21)&gt;0),"OK","")),"")</f>
        <v/>
      </c>
    </row>
    <row r="22" ht="34" customHeight="1">
      <c r="A22" s="16" t="n"/>
      <c r="B22" s="16" t="n"/>
      <c r="C22" s="43">
        <f>IFERROR(IF($B22="","",INDEX('Room Inspections'!$B$2:$B$201,MATCH($B22,'Room Inspections'!$A$2:$A$201,0))),"")</f>
        <v/>
      </c>
      <c r="D22" s="19">
        <f>IFERROR(IF($B22="","",INDEX('Room Inspections'!$G$2:$G$201,MATCH($B22,'Room Inspections'!$A$2:$A$201,0))),"")</f>
        <v/>
      </c>
      <c r="E22" s="16" t="n"/>
      <c r="F22" s="21" t="n"/>
      <c r="G22" s="16" t="n"/>
      <c r="H22" s="16" t="n"/>
      <c r="I22" s="16" t="n"/>
      <c r="J22" s="41" t="n"/>
      <c r="K22" s="41" t="n"/>
      <c r="L22" s="16" t="n"/>
      <c r="M22" s="41" t="n"/>
      <c r="N22" s="21" t="n"/>
      <c r="O22" s="44" t="n"/>
      <c r="P22" s="44" t="n"/>
      <c r="Q22" s="45">
        <f>IFERROR(IF(OR($A22="",$P22=""),"",$P22-$O22),"")</f>
        <v/>
      </c>
      <c r="R22" s="21" t="n"/>
      <c r="S22" s="16" t="n"/>
      <c r="T22" s="41" t="n"/>
      <c r="U22" s="16" t="n"/>
      <c r="V22" s="19">
        <f>IFERROR(IF($A22="","",IF(OR($L22="Completed",$L22="Canceled"),IF($M22="","",$M22-$J22),TODAY()-$J22)),"")</f>
        <v/>
      </c>
      <c r="W22" s="19">
        <f>IFERROR(IF(OR($A22="",$K22="",OR($L22="Completed",$L22="Canceled")),"",$K22-TODAY()),"")</f>
        <v/>
      </c>
      <c r="X22" s="19">
        <f>IFERROR(IF(OR($A22="",$K22="",NOT(OR($L22="Open",$L22="In Progress",$L22="On Hold"))),"",IF($K22&lt;TODAY(),"Overdue",IF($K22=TODAY(),"Due Today",""))),"")</f>
        <v/>
      </c>
      <c r="Y22" s="46">
        <f>IFERROR(IF(OR($A22="",$L22&lt;&gt;"Completed",$M22=""),"",($M22-$J22)*24),"")</f>
        <v/>
      </c>
      <c r="Z22" s="22">
        <f>IFERROR(IF(COUNTA($A22:$U22)=0,"",IF($A22="","Missing Action ID, ","")&amp;IF(COUNTIF($A$2:$A$201,$A22)&gt;1,"Duplicate Action ID, ","")&amp;IF(AND($B22&lt;&gt;"",COUNTIF('Room Inspections'!$A$2:$A$201,$B22)=0),"Inspection ID not found, ","")&amp;IF(AND($J22&lt;&gt;"",$K22&lt;&gt;"",$K22&lt;$J22),"Due Date precedes Date Opened, ","")&amp;IF(AND($L22="Completed",$M22=""),"Completion date missing, ","")&amp;IF(AND($A22&lt;&gt;"",COUNTIF($A$2:$A$201,$A22)=1,$B22&lt;&gt;"",COUNTIF('Room Inspections'!$A$2:$A$201,$B22)&gt;0),"OK","")),"")</f>
        <v/>
      </c>
    </row>
    <row r="23" ht="34" customHeight="1">
      <c r="A23" s="16" t="n"/>
      <c r="B23" s="16" t="n"/>
      <c r="C23" s="43">
        <f>IFERROR(IF($B23="","",INDEX('Room Inspections'!$B$2:$B$201,MATCH($B23,'Room Inspections'!$A$2:$A$201,0))),"")</f>
        <v/>
      </c>
      <c r="D23" s="19">
        <f>IFERROR(IF($B23="","",INDEX('Room Inspections'!$G$2:$G$201,MATCH($B23,'Room Inspections'!$A$2:$A$201,0))),"")</f>
        <v/>
      </c>
      <c r="E23" s="16" t="n"/>
      <c r="F23" s="21" t="n"/>
      <c r="G23" s="16" t="n"/>
      <c r="H23" s="16" t="n"/>
      <c r="I23" s="16" t="n"/>
      <c r="J23" s="41" t="n"/>
      <c r="K23" s="41" t="n"/>
      <c r="L23" s="16" t="n"/>
      <c r="M23" s="41" t="n"/>
      <c r="N23" s="21" t="n"/>
      <c r="O23" s="44" t="n"/>
      <c r="P23" s="44" t="n"/>
      <c r="Q23" s="45">
        <f>IFERROR(IF(OR($A23="",$P23=""),"",$P23-$O23),"")</f>
        <v/>
      </c>
      <c r="R23" s="21" t="n"/>
      <c r="S23" s="16" t="n"/>
      <c r="T23" s="41" t="n"/>
      <c r="U23" s="16" t="n"/>
      <c r="V23" s="19">
        <f>IFERROR(IF($A23="","",IF(OR($L23="Completed",$L23="Canceled"),IF($M23="","",$M23-$J23),TODAY()-$J23)),"")</f>
        <v/>
      </c>
      <c r="W23" s="19">
        <f>IFERROR(IF(OR($A23="",$K23="",OR($L23="Completed",$L23="Canceled")),"",$K23-TODAY()),"")</f>
        <v/>
      </c>
      <c r="X23" s="19">
        <f>IFERROR(IF(OR($A23="",$K23="",NOT(OR($L23="Open",$L23="In Progress",$L23="On Hold"))),"",IF($K23&lt;TODAY(),"Overdue",IF($K23=TODAY(),"Due Today",""))),"")</f>
        <v/>
      </c>
      <c r="Y23" s="46">
        <f>IFERROR(IF(OR($A23="",$L23&lt;&gt;"Completed",$M23=""),"",($M23-$J23)*24),"")</f>
        <v/>
      </c>
      <c r="Z23" s="22">
        <f>IFERROR(IF(COUNTA($A23:$U23)=0,"",IF($A23="","Missing Action ID, ","")&amp;IF(COUNTIF($A$2:$A$201,$A23)&gt;1,"Duplicate Action ID, ","")&amp;IF(AND($B23&lt;&gt;"",COUNTIF('Room Inspections'!$A$2:$A$201,$B23)=0),"Inspection ID not found, ","")&amp;IF(AND($J23&lt;&gt;"",$K23&lt;&gt;"",$K23&lt;$J23),"Due Date precedes Date Opened, ","")&amp;IF(AND($L23="Completed",$M23=""),"Completion date missing, ","")&amp;IF(AND($A23&lt;&gt;"",COUNTIF($A$2:$A$201,$A23)=1,$B23&lt;&gt;"",COUNTIF('Room Inspections'!$A$2:$A$201,$B23)&gt;0),"OK","")),"")</f>
        <v/>
      </c>
    </row>
    <row r="24" ht="34" customHeight="1">
      <c r="A24" s="16" t="n"/>
      <c r="B24" s="16" t="n"/>
      <c r="C24" s="43">
        <f>IFERROR(IF($B24="","",INDEX('Room Inspections'!$B$2:$B$201,MATCH($B24,'Room Inspections'!$A$2:$A$201,0))),"")</f>
        <v/>
      </c>
      <c r="D24" s="19">
        <f>IFERROR(IF($B24="","",INDEX('Room Inspections'!$G$2:$G$201,MATCH($B24,'Room Inspections'!$A$2:$A$201,0))),"")</f>
        <v/>
      </c>
      <c r="E24" s="16" t="n"/>
      <c r="F24" s="21" t="n"/>
      <c r="G24" s="16" t="n"/>
      <c r="H24" s="16" t="n"/>
      <c r="I24" s="16" t="n"/>
      <c r="J24" s="41" t="n"/>
      <c r="K24" s="41" t="n"/>
      <c r="L24" s="16" t="n"/>
      <c r="M24" s="41" t="n"/>
      <c r="N24" s="21" t="n"/>
      <c r="O24" s="44" t="n"/>
      <c r="P24" s="44" t="n"/>
      <c r="Q24" s="45">
        <f>IFERROR(IF(OR($A24="",$P24=""),"",$P24-$O24),"")</f>
        <v/>
      </c>
      <c r="R24" s="21" t="n"/>
      <c r="S24" s="16" t="n"/>
      <c r="T24" s="41" t="n"/>
      <c r="U24" s="16" t="n"/>
      <c r="V24" s="19">
        <f>IFERROR(IF($A24="","",IF(OR($L24="Completed",$L24="Canceled"),IF($M24="","",$M24-$J24),TODAY()-$J24)),"")</f>
        <v/>
      </c>
      <c r="W24" s="19">
        <f>IFERROR(IF(OR($A24="",$K24="",OR($L24="Completed",$L24="Canceled")),"",$K24-TODAY()),"")</f>
        <v/>
      </c>
      <c r="X24" s="19">
        <f>IFERROR(IF(OR($A24="",$K24="",NOT(OR($L24="Open",$L24="In Progress",$L24="On Hold"))),"",IF($K24&lt;TODAY(),"Overdue",IF($K24=TODAY(),"Due Today",""))),"")</f>
        <v/>
      </c>
      <c r="Y24" s="46">
        <f>IFERROR(IF(OR($A24="",$L24&lt;&gt;"Completed",$M24=""),"",($M24-$J24)*24),"")</f>
        <v/>
      </c>
      <c r="Z24" s="22">
        <f>IFERROR(IF(COUNTA($A24:$U24)=0,"",IF($A24="","Missing Action ID, ","")&amp;IF(COUNTIF($A$2:$A$201,$A24)&gt;1,"Duplicate Action ID, ","")&amp;IF(AND($B24&lt;&gt;"",COUNTIF('Room Inspections'!$A$2:$A$201,$B24)=0),"Inspection ID not found, ","")&amp;IF(AND($J24&lt;&gt;"",$K24&lt;&gt;"",$K24&lt;$J24),"Due Date precedes Date Opened, ","")&amp;IF(AND($L24="Completed",$M24=""),"Completion date missing, ","")&amp;IF(AND($A24&lt;&gt;"",COUNTIF($A$2:$A$201,$A24)=1,$B24&lt;&gt;"",COUNTIF('Room Inspections'!$A$2:$A$201,$B24)&gt;0),"OK","")),"")</f>
        <v/>
      </c>
    </row>
    <row r="25" ht="34" customHeight="1">
      <c r="A25" s="16" t="n"/>
      <c r="B25" s="16" t="n"/>
      <c r="C25" s="43">
        <f>IFERROR(IF($B25="","",INDEX('Room Inspections'!$B$2:$B$201,MATCH($B25,'Room Inspections'!$A$2:$A$201,0))),"")</f>
        <v/>
      </c>
      <c r="D25" s="19">
        <f>IFERROR(IF($B25="","",INDEX('Room Inspections'!$G$2:$G$201,MATCH($B25,'Room Inspections'!$A$2:$A$201,0))),"")</f>
        <v/>
      </c>
      <c r="E25" s="16" t="n"/>
      <c r="F25" s="21" t="n"/>
      <c r="G25" s="16" t="n"/>
      <c r="H25" s="16" t="n"/>
      <c r="I25" s="16" t="n"/>
      <c r="J25" s="41" t="n"/>
      <c r="K25" s="41" t="n"/>
      <c r="L25" s="16" t="n"/>
      <c r="M25" s="41" t="n"/>
      <c r="N25" s="21" t="n"/>
      <c r="O25" s="44" t="n"/>
      <c r="P25" s="44" t="n"/>
      <c r="Q25" s="45">
        <f>IFERROR(IF(OR($A25="",$P25=""),"",$P25-$O25),"")</f>
        <v/>
      </c>
      <c r="R25" s="21" t="n"/>
      <c r="S25" s="16" t="n"/>
      <c r="T25" s="41" t="n"/>
      <c r="U25" s="16" t="n"/>
      <c r="V25" s="19">
        <f>IFERROR(IF($A25="","",IF(OR($L25="Completed",$L25="Canceled"),IF($M25="","",$M25-$J25),TODAY()-$J25)),"")</f>
        <v/>
      </c>
      <c r="W25" s="19">
        <f>IFERROR(IF(OR($A25="",$K25="",OR($L25="Completed",$L25="Canceled")),"",$K25-TODAY()),"")</f>
        <v/>
      </c>
      <c r="X25" s="19">
        <f>IFERROR(IF(OR($A25="",$K25="",NOT(OR($L25="Open",$L25="In Progress",$L25="On Hold"))),"",IF($K25&lt;TODAY(),"Overdue",IF($K25=TODAY(),"Due Today",""))),"")</f>
        <v/>
      </c>
      <c r="Y25" s="46">
        <f>IFERROR(IF(OR($A25="",$L25&lt;&gt;"Completed",$M25=""),"",($M25-$J25)*24),"")</f>
        <v/>
      </c>
      <c r="Z25" s="22">
        <f>IFERROR(IF(COUNTA($A25:$U25)=0,"",IF($A25="","Missing Action ID, ","")&amp;IF(COUNTIF($A$2:$A$201,$A25)&gt;1,"Duplicate Action ID, ","")&amp;IF(AND($B25&lt;&gt;"",COUNTIF('Room Inspections'!$A$2:$A$201,$B25)=0),"Inspection ID not found, ","")&amp;IF(AND($J25&lt;&gt;"",$K25&lt;&gt;"",$K25&lt;$J25),"Due Date precedes Date Opened, ","")&amp;IF(AND($L25="Completed",$M25=""),"Completion date missing, ","")&amp;IF(AND($A25&lt;&gt;"",COUNTIF($A$2:$A$201,$A25)=1,$B25&lt;&gt;"",COUNTIF('Room Inspections'!$A$2:$A$201,$B25)&gt;0),"OK","")),"")</f>
        <v/>
      </c>
    </row>
    <row r="26" ht="34" customHeight="1">
      <c r="A26" s="16" t="n"/>
      <c r="B26" s="16" t="n"/>
      <c r="C26" s="43">
        <f>IFERROR(IF($B26="","",INDEX('Room Inspections'!$B$2:$B$201,MATCH($B26,'Room Inspections'!$A$2:$A$201,0))),"")</f>
        <v/>
      </c>
      <c r="D26" s="19">
        <f>IFERROR(IF($B26="","",INDEX('Room Inspections'!$G$2:$G$201,MATCH($B26,'Room Inspections'!$A$2:$A$201,0))),"")</f>
        <v/>
      </c>
      <c r="E26" s="16" t="n"/>
      <c r="F26" s="21" t="n"/>
      <c r="G26" s="16" t="n"/>
      <c r="H26" s="16" t="n"/>
      <c r="I26" s="16" t="n"/>
      <c r="J26" s="41" t="n"/>
      <c r="K26" s="41" t="n"/>
      <c r="L26" s="16" t="n"/>
      <c r="M26" s="41" t="n"/>
      <c r="N26" s="21" t="n"/>
      <c r="O26" s="44" t="n"/>
      <c r="P26" s="44" t="n"/>
      <c r="Q26" s="45">
        <f>IFERROR(IF(OR($A26="",$P26=""),"",$P26-$O26),"")</f>
        <v/>
      </c>
      <c r="R26" s="21" t="n"/>
      <c r="S26" s="16" t="n"/>
      <c r="T26" s="41" t="n"/>
      <c r="U26" s="16" t="n"/>
      <c r="V26" s="19">
        <f>IFERROR(IF($A26="","",IF(OR($L26="Completed",$L26="Canceled"),IF($M26="","",$M26-$J26),TODAY()-$J26)),"")</f>
        <v/>
      </c>
      <c r="W26" s="19">
        <f>IFERROR(IF(OR($A26="",$K26="",OR($L26="Completed",$L26="Canceled")),"",$K26-TODAY()),"")</f>
        <v/>
      </c>
      <c r="X26" s="19">
        <f>IFERROR(IF(OR($A26="",$K26="",NOT(OR($L26="Open",$L26="In Progress",$L26="On Hold"))),"",IF($K26&lt;TODAY(),"Overdue",IF($K26=TODAY(),"Due Today",""))),"")</f>
        <v/>
      </c>
      <c r="Y26" s="46">
        <f>IFERROR(IF(OR($A26="",$L26&lt;&gt;"Completed",$M26=""),"",($M26-$J26)*24),"")</f>
        <v/>
      </c>
      <c r="Z26" s="22">
        <f>IFERROR(IF(COUNTA($A26:$U26)=0,"",IF($A26="","Missing Action ID, ","")&amp;IF(COUNTIF($A$2:$A$201,$A26)&gt;1,"Duplicate Action ID, ","")&amp;IF(AND($B26&lt;&gt;"",COUNTIF('Room Inspections'!$A$2:$A$201,$B26)=0),"Inspection ID not found, ","")&amp;IF(AND($J26&lt;&gt;"",$K26&lt;&gt;"",$K26&lt;$J26),"Due Date precedes Date Opened, ","")&amp;IF(AND($L26="Completed",$M26=""),"Completion date missing, ","")&amp;IF(AND($A26&lt;&gt;"",COUNTIF($A$2:$A$201,$A26)=1,$B26&lt;&gt;"",COUNTIF('Room Inspections'!$A$2:$A$201,$B26)&gt;0),"OK","")),"")</f>
        <v/>
      </c>
    </row>
    <row r="27" ht="34" customHeight="1">
      <c r="A27" s="16" t="n"/>
      <c r="B27" s="16" t="n"/>
      <c r="C27" s="43">
        <f>IFERROR(IF($B27="","",INDEX('Room Inspections'!$B$2:$B$201,MATCH($B27,'Room Inspections'!$A$2:$A$201,0))),"")</f>
        <v/>
      </c>
      <c r="D27" s="19">
        <f>IFERROR(IF($B27="","",INDEX('Room Inspections'!$G$2:$G$201,MATCH($B27,'Room Inspections'!$A$2:$A$201,0))),"")</f>
        <v/>
      </c>
      <c r="E27" s="16" t="n"/>
      <c r="F27" s="21" t="n"/>
      <c r="G27" s="16" t="n"/>
      <c r="H27" s="16" t="n"/>
      <c r="I27" s="16" t="n"/>
      <c r="J27" s="41" t="n"/>
      <c r="K27" s="41" t="n"/>
      <c r="L27" s="16" t="n"/>
      <c r="M27" s="41" t="n"/>
      <c r="N27" s="21" t="n"/>
      <c r="O27" s="44" t="n"/>
      <c r="P27" s="44" t="n"/>
      <c r="Q27" s="45">
        <f>IFERROR(IF(OR($A27="",$P27=""),"",$P27-$O27),"")</f>
        <v/>
      </c>
      <c r="R27" s="21" t="n"/>
      <c r="S27" s="16" t="n"/>
      <c r="T27" s="41" t="n"/>
      <c r="U27" s="16" t="n"/>
      <c r="V27" s="19">
        <f>IFERROR(IF($A27="","",IF(OR($L27="Completed",$L27="Canceled"),IF($M27="","",$M27-$J27),TODAY()-$J27)),"")</f>
        <v/>
      </c>
      <c r="W27" s="19">
        <f>IFERROR(IF(OR($A27="",$K27="",OR($L27="Completed",$L27="Canceled")),"",$K27-TODAY()),"")</f>
        <v/>
      </c>
      <c r="X27" s="19">
        <f>IFERROR(IF(OR($A27="",$K27="",NOT(OR($L27="Open",$L27="In Progress",$L27="On Hold"))),"",IF($K27&lt;TODAY(),"Overdue",IF($K27=TODAY(),"Due Today",""))),"")</f>
        <v/>
      </c>
      <c r="Y27" s="46">
        <f>IFERROR(IF(OR($A27="",$L27&lt;&gt;"Completed",$M27=""),"",($M27-$J27)*24),"")</f>
        <v/>
      </c>
      <c r="Z27" s="22">
        <f>IFERROR(IF(COUNTA($A27:$U27)=0,"",IF($A27="","Missing Action ID, ","")&amp;IF(COUNTIF($A$2:$A$201,$A27)&gt;1,"Duplicate Action ID, ","")&amp;IF(AND($B27&lt;&gt;"",COUNTIF('Room Inspections'!$A$2:$A$201,$B27)=0),"Inspection ID not found, ","")&amp;IF(AND($J27&lt;&gt;"",$K27&lt;&gt;"",$K27&lt;$J27),"Due Date precedes Date Opened, ","")&amp;IF(AND($L27="Completed",$M27=""),"Completion date missing, ","")&amp;IF(AND($A27&lt;&gt;"",COUNTIF($A$2:$A$201,$A27)=1,$B27&lt;&gt;"",COUNTIF('Room Inspections'!$A$2:$A$201,$B27)&gt;0),"OK","")),"")</f>
        <v/>
      </c>
    </row>
    <row r="28" ht="34" customHeight="1">
      <c r="A28" s="16" t="n"/>
      <c r="B28" s="16" t="n"/>
      <c r="C28" s="43">
        <f>IFERROR(IF($B28="","",INDEX('Room Inspections'!$B$2:$B$201,MATCH($B28,'Room Inspections'!$A$2:$A$201,0))),"")</f>
        <v/>
      </c>
      <c r="D28" s="19">
        <f>IFERROR(IF($B28="","",INDEX('Room Inspections'!$G$2:$G$201,MATCH($B28,'Room Inspections'!$A$2:$A$201,0))),"")</f>
        <v/>
      </c>
      <c r="E28" s="16" t="n"/>
      <c r="F28" s="21" t="n"/>
      <c r="G28" s="16" t="n"/>
      <c r="H28" s="16" t="n"/>
      <c r="I28" s="16" t="n"/>
      <c r="J28" s="41" t="n"/>
      <c r="K28" s="41" t="n"/>
      <c r="L28" s="16" t="n"/>
      <c r="M28" s="41" t="n"/>
      <c r="N28" s="21" t="n"/>
      <c r="O28" s="44" t="n"/>
      <c r="P28" s="44" t="n"/>
      <c r="Q28" s="45">
        <f>IFERROR(IF(OR($A28="",$P28=""),"",$P28-$O28),"")</f>
        <v/>
      </c>
      <c r="R28" s="21" t="n"/>
      <c r="S28" s="16" t="n"/>
      <c r="T28" s="41" t="n"/>
      <c r="U28" s="16" t="n"/>
      <c r="V28" s="19">
        <f>IFERROR(IF($A28="","",IF(OR($L28="Completed",$L28="Canceled"),IF($M28="","",$M28-$J28),TODAY()-$J28)),"")</f>
        <v/>
      </c>
      <c r="W28" s="19">
        <f>IFERROR(IF(OR($A28="",$K28="",OR($L28="Completed",$L28="Canceled")),"",$K28-TODAY()),"")</f>
        <v/>
      </c>
      <c r="X28" s="19">
        <f>IFERROR(IF(OR($A28="",$K28="",NOT(OR($L28="Open",$L28="In Progress",$L28="On Hold"))),"",IF($K28&lt;TODAY(),"Overdue",IF($K28=TODAY(),"Due Today",""))),"")</f>
        <v/>
      </c>
      <c r="Y28" s="46">
        <f>IFERROR(IF(OR($A28="",$L28&lt;&gt;"Completed",$M28=""),"",($M28-$J28)*24),"")</f>
        <v/>
      </c>
      <c r="Z28" s="22">
        <f>IFERROR(IF(COUNTA($A28:$U28)=0,"",IF($A28="","Missing Action ID, ","")&amp;IF(COUNTIF($A$2:$A$201,$A28)&gt;1,"Duplicate Action ID, ","")&amp;IF(AND($B28&lt;&gt;"",COUNTIF('Room Inspections'!$A$2:$A$201,$B28)=0),"Inspection ID not found, ","")&amp;IF(AND($J28&lt;&gt;"",$K28&lt;&gt;"",$K28&lt;$J28),"Due Date precedes Date Opened, ","")&amp;IF(AND($L28="Completed",$M28=""),"Completion date missing, ","")&amp;IF(AND($A28&lt;&gt;"",COUNTIF($A$2:$A$201,$A28)=1,$B28&lt;&gt;"",COUNTIF('Room Inspections'!$A$2:$A$201,$B28)&gt;0),"OK","")),"")</f>
        <v/>
      </c>
    </row>
    <row r="29" ht="34" customHeight="1">
      <c r="A29" s="16" t="n"/>
      <c r="B29" s="16" t="n"/>
      <c r="C29" s="43">
        <f>IFERROR(IF($B29="","",INDEX('Room Inspections'!$B$2:$B$201,MATCH($B29,'Room Inspections'!$A$2:$A$201,0))),"")</f>
        <v/>
      </c>
      <c r="D29" s="19">
        <f>IFERROR(IF($B29="","",INDEX('Room Inspections'!$G$2:$G$201,MATCH($B29,'Room Inspections'!$A$2:$A$201,0))),"")</f>
        <v/>
      </c>
      <c r="E29" s="16" t="n"/>
      <c r="F29" s="21" t="n"/>
      <c r="G29" s="16" t="n"/>
      <c r="H29" s="16" t="n"/>
      <c r="I29" s="16" t="n"/>
      <c r="J29" s="41" t="n"/>
      <c r="K29" s="41" t="n"/>
      <c r="L29" s="16" t="n"/>
      <c r="M29" s="41" t="n"/>
      <c r="N29" s="21" t="n"/>
      <c r="O29" s="44" t="n"/>
      <c r="P29" s="44" t="n"/>
      <c r="Q29" s="45">
        <f>IFERROR(IF(OR($A29="",$P29=""),"",$P29-$O29),"")</f>
        <v/>
      </c>
      <c r="R29" s="21" t="n"/>
      <c r="S29" s="16" t="n"/>
      <c r="T29" s="41" t="n"/>
      <c r="U29" s="16" t="n"/>
      <c r="V29" s="19">
        <f>IFERROR(IF($A29="","",IF(OR($L29="Completed",$L29="Canceled"),IF($M29="","",$M29-$J29),TODAY()-$J29)),"")</f>
        <v/>
      </c>
      <c r="W29" s="19">
        <f>IFERROR(IF(OR($A29="",$K29="",OR($L29="Completed",$L29="Canceled")),"",$K29-TODAY()),"")</f>
        <v/>
      </c>
      <c r="X29" s="19">
        <f>IFERROR(IF(OR($A29="",$K29="",NOT(OR($L29="Open",$L29="In Progress",$L29="On Hold"))),"",IF($K29&lt;TODAY(),"Overdue",IF($K29=TODAY(),"Due Today",""))),"")</f>
        <v/>
      </c>
      <c r="Y29" s="46">
        <f>IFERROR(IF(OR($A29="",$L29&lt;&gt;"Completed",$M29=""),"",($M29-$J29)*24),"")</f>
        <v/>
      </c>
      <c r="Z29" s="22">
        <f>IFERROR(IF(COUNTA($A29:$U29)=0,"",IF($A29="","Missing Action ID, ","")&amp;IF(COUNTIF($A$2:$A$201,$A29)&gt;1,"Duplicate Action ID, ","")&amp;IF(AND($B29&lt;&gt;"",COUNTIF('Room Inspections'!$A$2:$A$201,$B29)=0),"Inspection ID not found, ","")&amp;IF(AND($J29&lt;&gt;"",$K29&lt;&gt;"",$K29&lt;$J29),"Due Date precedes Date Opened, ","")&amp;IF(AND($L29="Completed",$M29=""),"Completion date missing, ","")&amp;IF(AND($A29&lt;&gt;"",COUNTIF($A$2:$A$201,$A29)=1,$B29&lt;&gt;"",COUNTIF('Room Inspections'!$A$2:$A$201,$B29)&gt;0),"OK","")),"")</f>
        <v/>
      </c>
    </row>
    <row r="30" ht="34" customHeight="1">
      <c r="A30" s="16" t="n"/>
      <c r="B30" s="16" t="n"/>
      <c r="C30" s="43">
        <f>IFERROR(IF($B30="","",INDEX('Room Inspections'!$B$2:$B$201,MATCH($B30,'Room Inspections'!$A$2:$A$201,0))),"")</f>
        <v/>
      </c>
      <c r="D30" s="19">
        <f>IFERROR(IF($B30="","",INDEX('Room Inspections'!$G$2:$G$201,MATCH($B30,'Room Inspections'!$A$2:$A$201,0))),"")</f>
        <v/>
      </c>
      <c r="E30" s="16" t="n"/>
      <c r="F30" s="21" t="n"/>
      <c r="G30" s="16" t="n"/>
      <c r="H30" s="16" t="n"/>
      <c r="I30" s="16" t="n"/>
      <c r="J30" s="41" t="n"/>
      <c r="K30" s="41" t="n"/>
      <c r="L30" s="16" t="n"/>
      <c r="M30" s="41" t="n"/>
      <c r="N30" s="21" t="n"/>
      <c r="O30" s="44" t="n"/>
      <c r="P30" s="44" t="n"/>
      <c r="Q30" s="45">
        <f>IFERROR(IF(OR($A30="",$P30=""),"",$P30-$O30),"")</f>
        <v/>
      </c>
      <c r="R30" s="21" t="n"/>
      <c r="S30" s="16" t="n"/>
      <c r="T30" s="41" t="n"/>
      <c r="U30" s="16" t="n"/>
      <c r="V30" s="19">
        <f>IFERROR(IF($A30="","",IF(OR($L30="Completed",$L30="Canceled"),IF($M30="","",$M30-$J30),TODAY()-$J30)),"")</f>
        <v/>
      </c>
      <c r="W30" s="19">
        <f>IFERROR(IF(OR($A30="",$K30="",OR($L30="Completed",$L30="Canceled")),"",$K30-TODAY()),"")</f>
        <v/>
      </c>
      <c r="X30" s="19">
        <f>IFERROR(IF(OR($A30="",$K30="",NOT(OR($L30="Open",$L30="In Progress",$L30="On Hold"))),"",IF($K30&lt;TODAY(),"Overdue",IF($K30=TODAY(),"Due Today",""))),"")</f>
        <v/>
      </c>
      <c r="Y30" s="46">
        <f>IFERROR(IF(OR($A30="",$L30&lt;&gt;"Completed",$M30=""),"",($M30-$J30)*24),"")</f>
        <v/>
      </c>
      <c r="Z30" s="22">
        <f>IFERROR(IF(COUNTA($A30:$U30)=0,"",IF($A30="","Missing Action ID, ","")&amp;IF(COUNTIF($A$2:$A$201,$A30)&gt;1,"Duplicate Action ID, ","")&amp;IF(AND($B30&lt;&gt;"",COUNTIF('Room Inspections'!$A$2:$A$201,$B30)=0),"Inspection ID not found, ","")&amp;IF(AND($J30&lt;&gt;"",$K30&lt;&gt;"",$K30&lt;$J30),"Due Date precedes Date Opened, ","")&amp;IF(AND($L30="Completed",$M30=""),"Completion date missing, ","")&amp;IF(AND($A30&lt;&gt;"",COUNTIF($A$2:$A$201,$A30)=1,$B30&lt;&gt;"",COUNTIF('Room Inspections'!$A$2:$A$201,$B30)&gt;0),"OK","")),"")</f>
        <v/>
      </c>
    </row>
    <row r="31" ht="34" customHeight="1">
      <c r="A31" s="16" t="n"/>
      <c r="B31" s="16" t="n"/>
      <c r="C31" s="43">
        <f>IFERROR(IF($B31="","",INDEX('Room Inspections'!$B$2:$B$201,MATCH($B31,'Room Inspections'!$A$2:$A$201,0))),"")</f>
        <v/>
      </c>
      <c r="D31" s="19">
        <f>IFERROR(IF($B31="","",INDEX('Room Inspections'!$G$2:$G$201,MATCH($B31,'Room Inspections'!$A$2:$A$201,0))),"")</f>
        <v/>
      </c>
      <c r="E31" s="16" t="n"/>
      <c r="F31" s="21" t="n"/>
      <c r="G31" s="16" t="n"/>
      <c r="H31" s="16" t="n"/>
      <c r="I31" s="16" t="n"/>
      <c r="J31" s="41" t="n"/>
      <c r="K31" s="41" t="n"/>
      <c r="L31" s="16" t="n"/>
      <c r="M31" s="41" t="n"/>
      <c r="N31" s="21" t="n"/>
      <c r="O31" s="44" t="n"/>
      <c r="P31" s="44" t="n"/>
      <c r="Q31" s="45">
        <f>IFERROR(IF(OR($A31="",$P31=""),"",$P31-$O31),"")</f>
        <v/>
      </c>
      <c r="R31" s="21" t="n"/>
      <c r="S31" s="16" t="n"/>
      <c r="T31" s="41" t="n"/>
      <c r="U31" s="16" t="n"/>
      <c r="V31" s="19">
        <f>IFERROR(IF($A31="","",IF(OR($L31="Completed",$L31="Canceled"),IF($M31="","",$M31-$J31),TODAY()-$J31)),"")</f>
        <v/>
      </c>
      <c r="W31" s="19">
        <f>IFERROR(IF(OR($A31="",$K31="",OR($L31="Completed",$L31="Canceled")),"",$K31-TODAY()),"")</f>
        <v/>
      </c>
      <c r="X31" s="19">
        <f>IFERROR(IF(OR($A31="",$K31="",NOT(OR($L31="Open",$L31="In Progress",$L31="On Hold"))),"",IF($K31&lt;TODAY(),"Overdue",IF($K31=TODAY(),"Due Today",""))),"")</f>
        <v/>
      </c>
      <c r="Y31" s="46">
        <f>IFERROR(IF(OR($A31="",$L31&lt;&gt;"Completed",$M31=""),"",($M31-$J31)*24),"")</f>
        <v/>
      </c>
      <c r="Z31" s="22">
        <f>IFERROR(IF(COUNTA($A31:$U31)=0,"",IF($A31="","Missing Action ID, ","")&amp;IF(COUNTIF($A$2:$A$201,$A31)&gt;1,"Duplicate Action ID, ","")&amp;IF(AND($B31&lt;&gt;"",COUNTIF('Room Inspections'!$A$2:$A$201,$B31)=0),"Inspection ID not found, ","")&amp;IF(AND($J31&lt;&gt;"",$K31&lt;&gt;"",$K31&lt;$J31),"Due Date precedes Date Opened, ","")&amp;IF(AND($L31="Completed",$M31=""),"Completion date missing, ","")&amp;IF(AND($A31&lt;&gt;"",COUNTIF($A$2:$A$201,$A31)=1,$B31&lt;&gt;"",COUNTIF('Room Inspections'!$A$2:$A$201,$B31)&gt;0),"OK","")),"")</f>
        <v/>
      </c>
    </row>
    <row r="32" ht="34" customHeight="1">
      <c r="A32" s="16" t="n"/>
      <c r="B32" s="16" t="n"/>
      <c r="C32" s="43">
        <f>IFERROR(IF($B32="","",INDEX('Room Inspections'!$B$2:$B$201,MATCH($B32,'Room Inspections'!$A$2:$A$201,0))),"")</f>
        <v/>
      </c>
      <c r="D32" s="19">
        <f>IFERROR(IF($B32="","",INDEX('Room Inspections'!$G$2:$G$201,MATCH($B32,'Room Inspections'!$A$2:$A$201,0))),"")</f>
        <v/>
      </c>
      <c r="E32" s="16" t="n"/>
      <c r="F32" s="21" t="n"/>
      <c r="G32" s="16" t="n"/>
      <c r="H32" s="16" t="n"/>
      <c r="I32" s="16" t="n"/>
      <c r="J32" s="41" t="n"/>
      <c r="K32" s="41" t="n"/>
      <c r="L32" s="16" t="n"/>
      <c r="M32" s="41" t="n"/>
      <c r="N32" s="21" t="n"/>
      <c r="O32" s="44" t="n"/>
      <c r="P32" s="44" t="n"/>
      <c r="Q32" s="45">
        <f>IFERROR(IF(OR($A32="",$P32=""),"",$P32-$O32),"")</f>
        <v/>
      </c>
      <c r="R32" s="21" t="n"/>
      <c r="S32" s="16" t="n"/>
      <c r="T32" s="41" t="n"/>
      <c r="U32" s="16" t="n"/>
      <c r="V32" s="19">
        <f>IFERROR(IF($A32="","",IF(OR($L32="Completed",$L32="Canceled"),IF($M32="","",$M32-$J32),TODAY()-$J32)),"")</f>
        <v/>
      </c>
      <c r="W32" s="19">
        <f>IFERROR(IF(OR($A32="",$K32="",OR($L32="Completed",$L32="Canceled")),"",$K32-TODAY()),"")</f>
        <v/>
      </c>
      <c r="X32" s="19">
        <f>IFERROR(IF(OR($A32="",$K32="",NOT(OR($L32="Open",$L32="In Progress",$L32="On Hold"))),"",IF($K32&lt;TODAY(),"Overdue",IF($K32=TODAY(),"Due Today",""))),"")</f>
        <v/>
      </c>
      <c r="Y32" s="46">
        <f>IFERROR(IF(OR($A32="",$L32&lt;&gt;"Completed",$M32=""),"",($M32-$J32)*24),"")</f>
        <v/>
      </c>
      <c r="Z32" s="22">
        <f>IFERROR(IF(COUNTA($A32:$U32)=0,"",IF($A32="","Missing Action ID, ","")&amp;IF(COUNTIF($A$2:$A$201,$A32)&gt;1,"Duplicate Action ID, ","")&amp;IF(AND($B32&lt;&gt;"",COUNTIF('Room Inspections'!$A$2:$A$201,$B32)=0),"Inspection ID not found, ","")&amp;IF(AND($J32&lt;&gt;"",$K32&lt;&gt;"",$K32&lt;$J32),"Due Date precedes Date Opened, ","")&amp;IF(AND($L32="Completed",$M32=""),"Completion date missing, ","")&amp;IF(AND($A32&lt;&gt;"",COUNTIF($A$2:$A$201,$A32)=1,$B32&lt;&gt;"",COUNTIF('Room Inspections'!$A$2:$A$201,$B32)&gt;0),"OK","")),"")</f>
        <v/>
      </c>
    </row>
    <row r="33" ht="34" customHeight="1">
      <c r="A33" s="16" t="n"/>
      <c r="B33" s="16" t="n"/>
      <c r="C33" s="43">
        <f>IFERROR(IF($B33="","",INDEX('Room Inspections'!$B$2:$B$201,MATCH($B33,'Room Inspections'!$A$2:$A$201,0))),"")</f>
        <v/>
      </c>
      <c r="D33" s="19">
        <f>IFERROR(IF($B33="","",INDEX('Room Inspections'!$G$2:$G$201,MATCH($B33,'Room Inspections'!$A$2:$A$201,0))),"")</f>
        <v/>
      </c>
      <c r="E33" s="16" t="n"/>
      <c r="F33" s="21" t="n"/>
      <c r="G33" s="16" t="n"/>
      <c r="H33" s="16" t="n"/>
      <c r="I33" s="16" t="n"/>
      <c r="J33" s="41" t="n"/>
      <c r="K33" s="41" t="n"/>
      <c r="L33" s="16" t="n"/>
      <c r="M33" s="41" t="n"/>
      <c r="N33" s="21" t="n"/>
      <c r="O33" s="44" t="n"/>
      <c r="P33" s="44" t="n"/>
      <c r="Q33" s="45">
        <f>IFERROR(IF(OR($A33="",$P33=""),"",$P33-$O33),"")</f>
        <v/>
      </c>
      <c r="R33" s="21" t="n"/>
      <c r="S33" s="16" t="n"/>
      <c r="T33" s="41" t="n"/>
      <c r="U33" s="16" t="n"/>
      <c r="V33" s="19">
        <f>IFERROR(IF($A33="","",IF(OR($L33="Completed",$L33="Canceled"),IF($M33="","",$M33-$J33),TODAY()-$J33)),"")</f>
        <v/>
      </c>
      <c r="W33" s="19">
        <f>IFERROR(IF(OR($A33="",$K33="",OR($L33="Completed",$L33="Canceled")),"",$K33-TODAY()),"")</f>
        <v/>
      </c>
      <c r="X33" s="19">
        <f>IFERROR(IF(OR($A33="",$K33="",NOT(OR($L33="Open",$L33="In Progress",$L33="On Hold"))),"",IF($K33&lt;TODAY(),"Overdue",IF($K33=TODAY(),"Due Today",""))),"")</f>
        <v/>
      </c>
      <c r="Y33" s="46">
        <f>IFERROR(IF(OR($A33="",$L33&lt;&gt;"Completed",$M33=""),"",($M33-$J33)*24),"")</f>
        <v/>
      </c>
      <c r="Z33" s="22">
        <f>IFERROR(IF(COUNTA($A33:$U33)=0,"",IF($A33="","Missing Action ID, ","")&amp;IF(COUNTIF($A$2:$A$201,$A33)&gt;1,"Duplicate Action ID, ","")&amp;IF(AND($B33&lt;&gt;"",COUNTIF('Room Inspections'!$A$2:$A$201,$B33)=0),"Inspection ID not found, ","")&amp;IF(AND($J33&lt;&gt;"",$K33&lt;&gt;"",$K33&lt;$J33),"Due Date precedes Date Opened, ","")&amp;IF(AND($L33="Completed",$M33=""),"Completion date missing, ","")&amp;IF(AND($A33&lt;&gt;"",COUNTIF($A$2:$A$201,$A33)=1,$B33&lt;&gt;"",COUNTIF('Room Inspections'!$A$2:$A$201,$B33)&gt;0),"OK","")),"")</f>
        <v/>
      </c>
    </row>
    <row r="34" ht="34" customHeight="1">
      <c r="A34" s="16" t="n"/>
      <c r="B34" s="16" t="n"/>
      <c r="C34" s="43">
        <f>IFERROR(IF($B34="","",INDEX('Room Inspections'!$B$2:$B$201,MATCH($B34,'Room Inspections'!$A$2:$A$201,0))),"")</f>
        <v/>
      </c>
      <c r="D34" s="19">
        <f>IFERROR(IF($B34="","",INDEX('Room Inspections'!$G$2:$G$201,MATCH($B34,'Room Inspections'!$A$2:$A$201,0))),"")</f>
        <v/>
      </c>
      <c r="E34" s="16" t="n"/>
      <c r="F34" s="21" t="n"/>
      <c r="G34" s="16" t="n"/>
      <c r="H34" s="16" t="n"/>
      <c r="I34" s="16" t="n"/>
      <c r="J34" s="41" t="n"/>
      <c r="K34" s="41" t="n"/>
      <c r="L34" s="16" t="n"/>
      <c r="M34" s="41" t="n"/>
      <c r="N34" s="21" t="n"/>
      <c r="O34" s="44" t="n"/>
      <c r="P34" s="44" t="n"/>
      <c r="Q34" s="45">
        <f>IFERROR(IF(OR($A34="",$P34=""),"",$P34-$O34),"")</f>
        <v/>
      </c>
      <c r="R34" s="21" t="n"/>
      <c r="S34" s="16" t="n"/>
      <c r="T34" s="41" t="n"/>
      <c r="U34" s="16" t="n"/>
      <c r="V34" s="19">
        <f>IFERROR(IF($A34="","",IF(OR($L34="Completed",$L34="Canceled"),IF($M34="","",$M34-$J34),TODAY()-$J34)),"")</f>
        <v/>
      </c>
      <c r="W34" s="19">
        <f>IFERROR(IF(OR($A34="",$K34="",OR($L34="Completed",$L34="Canceled")),"",$K34-TODAY()),"")</f>
        <v/>
      </c>
      <c r="X34" s="19">
        <f>IFERROR(IF(OR($A34="",$K34="",NOT(OR($L34="Open",$L34="In Progress",$L34="On Hold"))),"",IF($K34&lt;TODAY(),"Overdue",IF($K34=TODAY(),"Due Today",""))),"")</f>
        <v/>
      </c>
      <c r="Y34" s="46">
        <f>IFERROR(IF(OR($A34="",$L34&lt;&gt;"Completed",$M34=""),"",($M34-$J34)*24),"")</f>
        <v/>
      </c>
      <c r="Z34" s="22">
        <f>IFERROR(IF(COUNTA($A34:$U34)=0,"",IF($A34="","Missing Action ID, ","")&amp;IF(COUNTIF($A$2:$A$201,$A34)&gt;1,"Duplicate Action ID, ","")&amp;IF(AND($B34&lt;&gt;"",COUNTIF('Room Inspections'!$A$2:$A$201,$B34)=0),"Inspection ID not found, ","")&amp;IF(AND($J34&lt;&gt;"",$K34&lt;&gt;"",$K34&lt;$J34),"Due Date precedes Date Opened, ","")&amp;IF(AND($L34="Completed",$M34=""),"Completion date missing, ","")&amp;IF(AND($A34&lt;&gt;"",COUNTIF($A$2:$A$201,$A34)=1,$B34&lt;&gt;"",COUNTIF('Room Inspections'!$A$2:$A$201,$B34)&gt;0),"OK","")),"")</f>
        <v/>
      </c>
    </row>
    <row r="35" ht="34" customHeight="1">
      <c r="A35" s="16" t="n"/>
      <c r="B35" s="16" t="n"/>
      <c r="C35" s="43">
        <f>IFERROR(IF($B35="","",INDEX('Room Inspections'!$B$2:$B$201,MATCH($B35,'Room Inspections'!$A$2:$A$201,0))),"")</f>
        <v/>
      </c>
      <c r="D35" s="19">
        <f>IFERROR(IF($B35="","",INDEX('Room Inspections'!$G$2:$G$201,MATCH($B35,'Room Inspections'!$A$2:$A$201,0))),"")</f>
        <v/>
      </c>
      <c r="E35" s="16" t="n"/>
      <c r="F35" s="21" t="n"/>
      <c r="G35" s="16" t="n"/>
      <c r="H35" s="16" t="n"/>
      <c r="I35" s="16" t="n"/>
      <c r="J35" s="41" t="n"/>
      <c r="K35" s="41" t="n"/>
      <c r="L35" s="16" t="n"/>
      <c r="M35" s="41" t="n"/>
      <c r="N35" s="21" t="n"/>
      <c r="O35" s="44" t="n"/>
      <c r="P35" s="44" t="n"/>
      <c r="Q35" s="45">
        <f>IFERROR(IF(OR($A35="",$P35=""),"",$P35-$O35),"")</f>
        <v/>
      </c>
      <c r="R35" s="21" t="n"/>
      <c r="S35" s="16" t="n"/>
      <c r="T35" s="41" t="n"/>
      <c r="U35" s="16" t="n"/>
      <c r="V35" s="19">
        <f>IFERROR(IF($A35="","",IF(OR($L35="Completed",$L35="Canceled"),IF($M35="","",$M35-$J35),TODAY()-$J35)),"")</f>
        <v/>
      </c>
      <c r="W35" s="19">
        <f>IFERROR(IF(OR($A35="",$K35="",OR($L35="Completed",$L35="Canceled")),"",$K35-TODAY()),"")</f>
        <v/>
      </c>
      <c r="X35" s="19">
        <f>IFERROR(IF(OR($A35="",$K35="",NOT(OR($L35="Open",$L35="In Progress",$L35="On Hold"))),"",IF($K35&lt;TODAY(),"Overdue",IF($K35=TODAY(),"Due Today",""))),"")</f>
        <v/>
      </c>
      <c r="Y35" s="46">
        <f>IFERROR(IF(OR($A35="",$L35&lt;&gt;"Completed",$M35=""),"",($M35-$J35)*24),"")</f>
        <v/>
      </c>
      <c r="Z35" s="22">
        <f>IFERROR(IF(COUNTA($A35:$U35)=0,"",IF($A35="","Missing Action ID, ","")&amp;IF(COUNTIF($A$2:$A$201,$A35)&gt;1,"Duplicate Action ID, ","")&amp;IF(AND($B35&lt;&gt;"",COUNTIF('Room Inspections'!$A$2:$A$201,$B35)=0),"Inspection ID not found, ","")&amp;IF(AND($J35&lt;&gt;"",$K35&lt;&gt;"",$K35&lt;$J35),"Due Date precedes Date Opened, ","")&amp;IF(AND($L35="Completed",$M35=""),"Completion date missing, ","")&amp;IF(AND($A35&lt;&gt;"",COUNTIF($A$2:$A$201,$A35)=1,$B35&lt;&gt;"",COUNTIF('Room Inspections'!$A$2:$A$201,$B35)&gt;0),"OK","")),"")</f>
        <v/>
      </c>
    </row>
    <row r="36" ht="34" customHeight="1">
      <c r="A36" s="16" t="n"/>
      <c r="B36" s="16" t="n"/>
      <c r="C36" s="43">
        <f>IFERROR(IF($B36="","",INDEX('Room Inspections'!$B$2:$B$201,MATCH($B36,'Room Inspections'!$A$2:$A$201,0))),"")</f>
        <v/>
      </c>
      <c r="D36" s="19">
        <f>IFERROR(IF($B36="","",INDEX('Room Inspections'!$G$2:$G$201,MATCH($B36,'Room Inspections'!$A$2:$A$201,0))),"")</f>
        <v/>
      </c>
      <c r="E36" s="16" t="n"/>
      <c r="F36" s="21" t="n"/>
      <c r="G36" s="16" t="n"/>
      <c r="H36" s="16" t="n"/>
      <c r="I36" s="16" t="n"/>
      <c r="J36" s="41" t="n"/>
      <c r="K36" s="41" t="n"/>
      <c r="L36" s="16" t="n"/>
      <c r="M36" s="41" t="n"/>
      <c r="N36" s="21" t="n"/>
      <c r="O36" s="44" t="n"/>
      <c r="P36" s="44" t="n"/>
      <c r="Q36" s="45">
        <f>IFERROR(IF(OR($A36="",$P36=""),"",$P36-$O36),"")</f>
        <v/>
      </c>
      <c r="R36" s="21" t="n"/>
      <c r="S36" s="16" t="n"/>
      <c r="T36" s="41" t="n"/>
      <c r="U36" s="16" t="n"/>
      <c r="V36" s="19">
        <f>IFERROR(IF($A36="","",IF(OR($L36="Completed",$L36="Canceled"),IF($M36="","",$M36-$J36),TODAY()-$J36)),"")</f>
        <v/>
      </c>
      <c r="W36" s="19">
        <f>IFERROR(IF(OR($A36="",$K36="",OR($L36="Completed",$L36="Canceled")),"",$K36-TODAY()),"")</f>
        <v/>
      </c>
      <c r="X36" s="19">
        <f>IFERROR(IF(OR($A36="",$K36="",NOT(OR($L36="Open",$L36="In Progress",$L36="On Hold"))),"",IF($K36&lt;TODAY(),"Overdue",IF($K36=TODAY(),"Due Today",""))),"")</f>
        <v/>
      </c>
      <c r="Y36" s="46">
        <f>IFERROR(IF(OR($A36="",$L36&lt;&gt;"Completed",$M36=""),"",($M36-$J36)*24),"")</f>
        <v/>
      </c>
      <c r="Z36" s="22">
        <f>IFERROR(IF(COUNTA($A36:$U36)=0,"",IF($A36="","Missing Action ID, ","")&amp;IF(COUNTIF($A$2:$A$201,$A36)&gt;1,"Duplicate Action ID, ","")&amp;IF(AND($B36&lt;&gt;"",COUNTIF('Room Inspections'!$A$2:$A$201,$B36)=0),"Inspection ID not found, ","")&amp;IF(AND($J36&lt;&gt;"",$K36&lt;&gt;"",$K36&lt;$J36),"Due Date precedes Date Opened, ","")&amp;IF(AND($L36="Completed",$M36=""),"Completion date missing, ","")&amp;IF(AND($A36&lt;&gt;"",COUNTIF($A$2:$A$201,$A36)=1,$B36&lt;&gt;"",COUNTIF('Room Inspections'!$A$2:$A$201,$B36)&gt;0),"OK","")),"")</f>
        <v/>
      </c>
    </row>
    <row r="37" ht="34" customHeight="1">
      <c r="A37" s="16" t="n"/>
      <c r="B37" s="16" t="n"/>
      <c r="C37" s="43">
        <f>IFERROR(IF($B37="","",INDEX('Room Inspections'!$B$2:$B$201,MATCH($B37,'Room Inspections'!$A$2:$A$201,0))),"")</f>
        <v/>
      </c>
      <c r="D37" s="19">
        <f>IFERROR(IF($B37="","",INDEX('Room Inspections'!$G$2:$G$201,MATCH($B37,'Room Inspections'!$A$2:$A$201,0))),"")</f>
        <v/>
      </c>
      <c r="E37" s="16" t="n"/>
      <c r="F37" s="21" t="n"/>
      <c r="G37" s="16" t="n"/>
      <c r="H37" s="16" t="n"/>
      <c r="I37" s="16" t="n"/>
      <c r="J37" s="41" t="n"/>
      <c r="K37" s="41" t="n"/>
      <c r="L37" s="16" t="n"/>
      <c r="M37" s="41" t="n"/>
      <c r="N37" s="21" t="n"/>
      <c r="O37" s="44" t="n"/>
      <c r="P37" s="44" t="n"/>
      <c r="Q37" s="45">
        <f>IFERROR(IF(OR($A37="",$P37=""),"",$P37-$O37),"")</f>
        <v/>
      </c>
      <c r="R37" s="21" t="n"/>
      <c r="S37" s="16" t="n"/>
      <c r="T37" s="41" t="n"/>
      <c r="U37" s="16" t="n"/>
      <c r="V37" s="19">
        <f>IFERROR(IF($A37="","",IF(OR($L37="Completed",$L37="Canceled"),IF($M37="","",$M37-$J37),TODAY()-$J37)),"")</f>
        <v/>
      </c>
      <c r="W37" s="19">
        <f>IFERROR(IF(OR($A37="",$K37="",OR($L37="Completed",$L37="Canceled")),"",$K37-TODAY()),"")</f>
        <v/>
      </c>
      <c r="X37" s="19">
        <f>IFERROR(IF(OR($A37="",$K37="",NOT(OR($L37="Open",$L37="In Progress",$L37="On Hold"))),"",IF($K37&lt;TODAY(),"Overdue",IF($K37=TODAY(),"Due Today",""))),"")</f>
        <v/>
      </c>
      <c r="Y37" s="46">
        <f>IFERROR(IF(OR($A37="",$L37&lt;&gt;"Completed",$M37=""),"",($M37-$J37)*24),"")</f>
        <v/>
      </c>
      <c r="Z37" s="22">
        <f>IFERROR(IF(COUNTA($A37:$U37)=0,"",IF($A37="","Missing Action ID, ","")&amp;IF(COUNTIF($A$2:$A$201,$A37)&gt;1,"Duplicate Action ID, ","")&amp;IF(AND($B37&lt;&gt;"",COUNTIF('Room Inspections'!$A$2:$A$201,$B37)=0),"Inspection ID not found, ","")&amp;IF(AND($J37&lt;&gt;"",$K37&lt;&gt;"",$K37&lt;$J37),"Due Date precedes Date Opened, ","")&amp;IF(AND($L37="Completed",$M37=""),"Completion date missing, ","")&amp;IF(AND($A37&lt;&gt;"",COUNTIF($A$2:$A$201,$A37)=1,$B37&lt;&gt;"",COUNTIF('Room Inspections'!$A$2:$A$201,$B37)&gt;0),"OK","")),"")</f>
        <v/>
      </c>
    </row>
    <row r="38" ht="34" customHeight="1">
      <c r="A38" s="16" t="n"/>
      <c r="B38" s="16" t="n"/>
      <c r="C38" s="43">
        <f>IFERROR(IF($B38="","",INDEX('Room Inspections'!$B$2:$B$201,MATCH($B38,'Room Inspections'!$A$2:$A$201,0))),"")</f>
        <v/>
      </c>
      <c r="D38" s="19">
        <f>IFERROR(IF($B38="","",INDEX('Room Inspections'!$G$2:$G$201,MATCH($B38,'Room Inspections'!$A$2:$A$201,0))),"")</f>
        <v/>
      </c>
      <c r="E38" s="16" t="n"/>
      <c r="F38" s="21" t="n"/>
      <c r="G38" s="16" t="n"/>
      <c r="H38" s="16" t="n"/>
      <c r="I38" s="16" t="n"/>
      <c r="J38" s="41" t="n"/>
      <c r="K38" s="41" t="n"/>
      <c r="L38" s="16" t="n"/>
      <c r="M38" s="41" t="n"/>
      <c r="N38" s="21" t="n"/>
      <c r="O38" s="44" t="n"/>
      <c r="P38" s="44" t="n"/>
      <c r="Q38" s="45">
        <f>IFERROR(IF(OR($A38="",$P38=""),"",$P38-$O38),"")</f>
        <v/>
      </c>
      <c r="R38" s="21" t="n"/>
      <c r="S38" s="16" t="n"/>
      <c r="T38" s="41" t="n"/>
      <c r="U38" s="16" t="n"/>
      <c r="V38" s="19">
        <f>IFERROR(IF($A38="","",IF(OR($L38="Completed",$L38="Canceled"),IF($M38="","",$M38-$J38),TODAY()-$J38)),"")</f>
        <v/>
      </c>
      <c r="W38" s="19">
        <f>IFERROR(IF(OR($A38="",$K38="",OR($L38="Completed",$L38="Canceled")),"",$K38-TODAY()),"")</f>
        <v/>
      </c>
      <c r="X38" s="19">
        <f>IFERROR(IF(OR($A38="",$K38="",NOT(OR($L38="Open",$L38="In Progress",$L38="On Hold"))),"",IF($K38&lt;TODAY(),"Overdue",IF($K38=TODAY(),"Due Today",""))),"")</f>
        <v/>
      </c>
      <c r="Y38" s="46">
        <f>IFERROR(IF(OR($A38="",$L38&lt;&gt;"Completed",$M38=""),"",($M38-$J38)*24),"")</f>
        <v/>
      </c>
      <c r="Z38" s="22">
        <f>IFERROR(IF(COUNTA($A38:$U38)=0,"",IF($A38="","Missing Action ID, ","")&amp;IF(COUNTIF($A$2:$A$201,$A38)&gt;1,"Duplicate Action ID, ","")&amp;IF(AND($B38&lt;&gt;"",COUNTIF('Room Inspections'!$A$2:$A$201,$B38)=0),"Inspection ID not found, ","")&amp;IF(AND($J38&lt;&gt;"",$K38&lt;&gt;"",$K38&lt;$J38),"Due Date precedes Date Opened, ","")&amp;IF(AND($L38="Completed",$M38=""),"Completion date missing, ","")&amp;IF(AND($A38&lt;&gt;"",COUNTIF($A$2:$A$201,$A38)=1,$B38&lt;&gt;"",COUNTIF('Room Inspections'!$A$2:$A$201,$B38)&gt;0),"OK","")),"")</f>
        <v/>
      </c>
    </row>
    <row r="39" ht="34" customHeight="1">
      <c r="A39" s="16" t="n"/>
      <c r="B39" s="16" t="n"/>
      <c r="C39" s="43">
        <f>IFERROR(IF($B39="","",INDEX('Room Inspections'!$B$2:$B$201,MATCH($B39,'Room Inspections'!$A$2:$A$201,0))),"")</f>
        <v/>
      </c>
      <c r="D39" s="19">
        <f>IFERROR(IF($B39="","",INDEX('Room Inspections'!$G$2:$G$201,MATCH($B39,'Room Inspections'!$A$2:$A$201,0))),"")</f>
        <v/>
      </c>
      <c r="E39" s="16" t="n"/>
      <c r="F39" s="21" t="n"/>
      <c r="G39" s="16" t="n"/>
      <c r="H39" s="16" t="n"/>
      <c r="I39" s="16" t="n"/>
      <c r="J39" s="41" t="n"/>
      <c r="K39" s="41" t="n"/>
      <c r="L39" s="16" t="n"/>
      <c r="M39" s="41" t="n"/>
      <c r="N39" s="21" t="n"/>
      <c r="O39" s="44" t="n"/>
      <c r="P39" s="44" t="n"/>
      <c r="Q39" s="45">
        <f>IFERROR(IF(OR($A39="",$P39=""),"",$P39-$O39),"")</f>
        <v/>
      </c>
      <c r="R39" s="21" t="n"/>
      <c r="S39" s="16" t="n"/>
      <c r="T39" s="41" t="n"/>
      <c r="U39" s="16" t="n"/>
      <c r="V39" s="19">
        <f>IFERROR(IF($A39="","",IF(OR($L39="Completed",$L39="Canceled"),IF($M39="","",$M39-$J39),TODAY()-$J39)),"")</f>
        <v/>
      </c>
      <c r="W39" s="19">
        <f>IFERROR(IF(OR($A39="",$K39="",OR($L39="Completed",$L39="Canceled")),"",$K39-TODAY()),"")</f>
        <v/>
      </c>
      <c r="X39" s="19">
        <f>IFERROR(IF(OR($A39="",$K39="",NOT(OR($L39="Open",$L39="In Progress",$L39="On Hold"))),"",IF($K39&lt;TODAY(),"Overdue",IF($K39=TODAY(),"Due Today",""))),"")</f>
        <v/>
      </c>
      <c r="Y39" s="46">
        <f>IFERROR(IF(OR($A39="",$L39&lt;&gt;"Completed",$M39=""),"",($M39-$J39)*24),"")</f>
        <v/>
      </c>
      <c r="Z39" s="22">
        <f>IFERROR(IF(COUNTA($A39:$U39)=0,"",IF($A39="","Missing Action ID, ","")&amp;IF(COUNTIF($A$2:$A$201,$A39)&gt;1,"Duplicate Action ID, ","")&amp;IF(AND($B39&lt;&gt;"",COUNTIF('Room Inspections'!$A$2:$A$201,$B39)=0),"Inspection ID not found, ","")&amp;IF(AND($J39&lt;&gt;"",$K39&lt;&gt;"",$K39&lt;$J39),"Due Date precedes Date Opened, ","")&amp;IF(AND($L39="Completed",$M39=""),"Completion date missing, ","")&amp;IF(AND($A39&lt;&gt;"",COUNTIF($A$2:$A$201,$A39)=1,$B39&lt;&gt;"",COUNTIF('Room Inspections'!$A$2:$A$201,$B39)&gt;0),"OK","")),"")</f>
        <v/>
      </c>
    </row>
    <row r="40" ht="34" customHeight="1">
      <c r="A40" s="16" t="n"/>
      <c r="B40" s="16" t="n"/>
      <c r="C40" s="43">
        <f>IFERROR(IF($B40="","",INDEX('Room Inspections'!$B$2:$B$201,MATCH($B40,'Room Inspections'!$A$2:$A$201,0))),"")</f>
        <v/>
      </c>
      <c r="D40" s="19">
        <f>IFERROR(IF($B40="","",INDEX('Room Inspections'!$G$2:$G$201,MATCH($B40,'Room Inspections'!$A$2:$A$201,0))),"")</f>
        <v/>
      </c>
      <c r="E40" s="16" t="n"/>
      <c r="F40" s="21" t="n"/>
      <c r="G40" s="16" t="n"/>
      <c r="H40" s="16" t="n"/>
      <c r="I40" s="16" t="n"/>
      <c r="J40" s="41" t="n"/>
      <c r="K40" s="41" t="n"/>
      <c r="L40" s="16" t="n"/>
      <c r="M40" s="41" t="n"/>
      <c r="N40" s="21" t="n"/>
      <c r="O40" s="44" t="n"/>
      <c r="P40" s="44" t="n"/>
      <c r="Q40" s="45">
        <f>IFERROR(IF(OR($A40="",$P40=""),"",$P40-$O40),"")</f>
        <v/>
      </c>
      <c r="R40" s="21" t="n"/>
      <c r="S40" s="16" t="n"/>
      <c r="T40" s="41" t="n"/>
      <c r="U40" s="16" t="n"/>
      <c r="V40" s="19">
        <f>IFERROR(IF($A40="","",IF(OR($L40="Completed",$L40="Canceled"),IF($M40="","",$M40-$J40),TODAY()-$J40)),"")</f>
        <v/>
      </c>
      <c r="W40" s="19">
        <f>IFERROR(IF(OR($A40="",$K40="",OR($L40="Completed",$L40="Canceled")),"",$K40-TODAY()),"")</f>
        <v/>
      </c>
      <c r="X40" s="19">
        <f>IFERROR(IF(OR($A40="",$K40="",NOT(OR($L40="Open",$L40="In Progress",$L40="On Hold"))),"",IF($K40&lt;TODAY(),"Overdue",IF($K40=TODAY(),"Due Today",""))),"")</f>
        <v/>
      </c>
      <c r="Y40" s="46">
        <f>IFERROR(IF(OR($A40="",$L40&lt;&gt;"Completed",$M40=""),"",($M40-$J40)*24),"")</f>
        <v/>
      </c>
      <c r="Z40" s="22">
        <f>IFERROR(IF(COUNTA($A40:$U40)=0,"",IF($A40="","Missing Action ID, ","")&amp;IF(COUNTIF($A$2:$A$201,$A40)&gt;1,"Duplicate Action ID, ","")&amp;IF(AND($B40&lt;&gt;"",COUNTIF('Room Inspections'!$A$2:$A$201,$B40)=0),"Inspection ID not found, ","")&amp;IF(AND($J40&lt;&gt;"",$K40&lt;&gt;"",$K40&lt;$J40),"Due Date precedes Date Opened, ","")&amp;IF(AND($L40="Completed",$M40=""),"Completion date missing, ","")&amp;IF(AND($A40&lt;&gt;"",COUNTIF($A$2:$A$201,$A40)=1,$B40&lt;&gt;"",COUNTIF('Room Inspections'!$A$2:$A$201,$B40)&gt;0),"OK","")),"")</f>
        <v/>
      </c>
    </row>
    <row r="41" ht="34" customHeight="1">
      <c r="A41" s="16" t="n"/>
      <c r="B41" s="16" t="n"/>
      <c r="C41" s="43">
        <f>IFERROR(IF($B41="","",INDEX('Room Inspections'!$B$2:$B$201,MATCH($B41,'Room Inspections'!$A$2:$A$201,0))),"")</f>
        <v/>
      </c>
      <c r="D41" s="19">
        <f>IFERROR(IF($B41="","",INDEX('Room Inspections'!$G$2:$G$201,MATCH($B41,'Room Inspections'!$A$2:$A$201,0))),"")</f>
        <v/>
      </c>
      <c r="E41" s="16" t="n"/>
      <c r="F41" s="21" t="n"/>
      <c r="G41" s="16" t="n"/>
      <c r="H41" s="16" t="n"/>
      <c r="I41" s="16" t="n"/>
      <c r="J41" s="41" t="n"/>
      <c r="K41" s="41" t="n"/>
      <c r="L41" s="16" t="n"/>
      <c r="M41" s="41" t="n"/>
      <c r="N41" s="21" t="n"/>
      <c r="O41" s="44" t="n"/>
      <c r="P41" s="44" t="n"/>
      <c r="Q41" s="45">
        <f>IFERROR(IF(OR($A41="",$P41=""),"",$P41-$O41),"")</f>
        <v/>
      </c>
      <c r="R41" s="21" t="n"/>
      <c r="S41" s="16" t="n"/>
      <c r="T41" s="41" t="n"/>
      <c r="U41" s="16" t="n"/>
      <c r="V41" s="19">
        <f>IFERROR(IF($A41="","",IF(OR($L41="Completed",$L41="Canceled"),IF($M41="","",$M41-$J41),TODAY()-$J41)),"")</f>
        <v/>
      </c>
      <c r="W41" s="19">
        <f>IFERROR(IF(OR($A41="",$K41="",OR($L41="Completed",$L41="Canceled")),"",$K41-TODAY()),"")</f>
        <v/>
      </c>
      <c r="X41" s="19">
        <f>IFERROR(IF(OR($A41="",$K41="",NOT(OR($L41="Open",$L41="In Progress",$L41="On Hold"))),"",IF($K41&lt;TODAY(),"Overdue",IF($K41=TODAY(),"Due Today",""))),"")</f>
        <v/>
      </c>
      <c r="Y41" s="46">
        <f>IFERROR(IF(OR($A41="",$L41&lt;&gt;"Completed",$M41=""),"",($M41-$J41)*24),"")</f>
        <v/>
      </c>
      <c r="Z41" s="22">
        <f>IFERROR(IF(COUNTA($A41:$U41)=0,"",IF($A41="","Missing Action ID, ","")&amp;IF(COUNTIF($A$2:$A$201,$A41)&gt;1,"Duplicate Action ID, ","")&amp;IF(AND($B41&lt;&gt;"",COUNTIF('Room Inspections'!$A$2:$A$201,$B41)=0),"Inspection ID not found, ","")&amp;IF(AND($J41&lt;&gt;"",$K41&lt;&gt;"",$K41&lt;$J41),"Due Date precedes Date Opened, ","")&amp;IF(AND($L41="Completed",$M41=""),"Completion date missing, ","")&amp;IF(AND($A41&lt;&gt;"",COUNTIF($A$2:$A$201,$A41)=1,$B41&lt;&gt;"",COUNTIF('Room Inspections'!$A$2:$A$201,$B41)&gt;0),"OK","")),"")</f>
        <v/>
      </c>
    </row>
    <row r="42" ht="34" customHeight="1">
      <c r="A42" s="16" t="n"/>
      <c r="B42" s="16" t="n"/>
      <c r="C42" s="43">
        <f>IFERROR(IF($B42="","",INDEX('Room Inspections'!$B$2:$B$201,MATCH($B42,'Room Inspections'!$A$2:$A$201,0))),"")</f>
        <v/>
      </c>
      <c r="D42" s="19">
        <f>IFERROR(IF($B42="","",INDEX('Room Inspections'!$G$2:$G$201,MATCH($B42,'Room Inspections'!$A$2:$A$201,0))),"")</f>
        <v/>
      </c>
      <c r="E42" s="16" t="n"/>
      <c r="F42" s="21" t="n"/>
      <c r="G42" s="16" t="n"/>
      <c r="H42" s="16" t="n"/>
      <c r="I42" s="16" t="n"/>
      <c r="J42" s="41" t="n"/>
      <c r="K42" s="41" t="n"/>
      <c r="L42" s="16" t="n"/>
      <c r="M42" s="41" t="n"/>
      <c r="N42" s="21" t="n"/>
      <c r="O42" s="44" t="n"/>
      <c r="P42" s="44" t="n"/>
      <c r="Q42" s="45">
        <f>IFERROR(IF(OR($A42="",$P42=""),"",$P42-$O42),"")</f>
        <v/>
      </c>
      <c r="R42" s="21" t="n"/>
      <c r="S42" s="16" t="n"/>
      <c r="T42" s="41" t="n"/>
      <c r="U42" s="16" t="n"/>
      <c r="V42" s="19">
        <f>IFERROR(IF($A42="","",IF(OR($L42="Completed",$L42="Canceled"),IF($M42="","",$M42-$J42),TODAY()-$J42)),"")</f>
        <v/>
      </c>
      <c r="W42" s="19">
        <f>IFERROR(IF(OR($A42="",$K42="",OR($L42="Completed",$L42="Canceled")),"",$K42-TODAY()),"")</f>
        <v/>
      </c>
      <c r="X42" s="19">
        <f>IFERROR(IF(OR($A42="",$K42="",NOT(OR($L42="Open",$L42="In Progress",$L42="On Hold"))),"",IF($K42&lt;TODAY(),"Overdue",IF($K42=TODAY(),"Due Today",""))),"")</f>
        <v/>
      </c>
      <c r="Y42" s="46">
        <f>IFERROR(IF(OR($A42="",$L42&lt;&gt;"Completed",$M42=""),"",($M42-$J42)*24),"")</f>
        <v/>
      </c>
      <c r="Z42" s="22">
        <f>IFERROR(IF(COUNTA($A42:$U42)=0,"",IF($A42="","Missing Action ID, ","")&amp;IF(COUNTIF($A$2:$A$201,$A42)&gt;1,"Duplicate Action ID, ","")&amp;IF(AND($B42&lt;&gt;"",COUNTIF('Room Inspections'!$A$2:$A$201,$B42)=0),"Inspection ID not found, ","")&amp;IF(AND($J42&lt;&gt;"",$K42&lt;&gt;"",$K42&lt;$J42),"Due Date precedes Date Opened, ","")&amp;IF(AND($L42="Completed",$M42=""),"Completion date missing, ","")&amp;IF(AND($A42&lt;&gt;"",COUNTIF($A$2:$A$201,$A42)=1,$B42&lt;&gt;"",COUNTIF('Room Inspections'!$A$2:$A$201,$B42)&gt;0),"OK","")),"")</f>
        <v/>
      </c>
    </row>
    <row r="43" ht="34" customHeight="1">
      <c r="A43" s="16" t="n"/>
      <c r="B43" s="16" t="n"/>
      <c r="C43" s="43">
        <f>IFERROR(IF($B43="","",INDEX('Room Inspections'!$B$2:$B$201,MATCH($B43,'Room Inspections'!$A$2:$A$201,0))),"")</f>
        <v/>
      </c>
      <c r="D43" s="19">
        <f>IFERROR(IF($B43="","",INDEX('Room Inspections'!$G$2:$G$201,MATCH($B43,'Room Inspections'!$A$2:$A$201,0))),"")</f>
        <v/>
      </c>
      <c r="E43" s="16" t="n"/>
      <c r="F43" s="21" t="n"/>
      <c r="G43" s="16" t="n"/>
      <c r="H43" s="16" t="n"/>
      <c r="I43" s="16" t="n"/>
      <c r="J43" s="41" t="n"/>
      <c r="K43" s="41" t="n"/>
      <c r="L43" s="16" t="n"/>
      <c r="M43" s="41" t="n"/>
      <c r="N43" s="21" t="n"/>
      <c r="O43" s="44" t="n"/>
      <c r="P43" s="44" t="n"/>
      <c r="Q43" s="45">
        <f>IFERROR(IF(OR($A43="",$P43=""),"",$P43-$O43),"")</f>
        <v/>
      </c>
      <c r="R43" s="21" t="n"/>
      <c r="S43" s="16" t="n"/>
      <c r="T43" s="41" t="n"/>
      <c r="U43" s="16" t="n"/>
      <c r="V43" s="19">
        <f>IFERROR(IF($A43="","",IF(OR($L43="Completed",$L43="Canceled"),IF($M43="","",$M43-$J43),TODAY()-$J43)),"")</f>
        <v/>
      </c>
      <c r="W43" s="19">
        <f>IFERROR(IF(OR($A43="",$K43="",OR($L43="Completed",$L43="Canceled")),"",$K43-TODAY()),"")</f>
        <v/>
      </c>
      <c r="X43" s="19">
        <f>IFERROR(IF(OR($A43="",$K43="",NOT(OR($L43="Open",$L43="In Progress",$L43="On Hold"))),"",IF($K43&lt;TODAY(),"Overdue",IF($K43=TODAY(),"Due Today",""))),"")</f>
        <v/>
      </c>
      <c r="Y43" s="46">
        <f>IFERROR(IF(OR($A43="",$L43&lt;&gt;"Completed",$M43=""),"",($M43-$J43)*24),"")</f>
        <v/>
      </c>
      <c r="Z43" s="22">
        <f>IFERROR(IF(COUNTA($A43:$U43)=0,"",IF($A43="","Missing Action ID, ","")&amp;IF(COUNTIF($A$2:$A$201,$A43)&gt;1,"Duplicate Action ID, ","")&amp;IF(AND($B43&lt;&gt;"",COUNTIF('Room Inspections'!$A$2:$A$201,$B43)=0),"Inspection ID not found, ","")&amp;IF(AND($J43&lt;&gt;"",$K43&lt;&gt;"",$K43&lt;$J43),"Due Date precedes Date Opened, ","")&amp;IF(AND($L43="Completed",$M43=""),"Completion date missing, ","")&amp;IF(AND($A43&lt;&gt;"",COUNTIF($A$2:$A$201,$A43)=1,$B43&lt;&gt;"",COUNTIF('Room Inspections'!$A$2:$A$201,$B43)&gt;0),"OK","")),"")</f>
        <v/>
      </c>
    </row>
    <row r="44" ht="34" customHeight="1">
      <c r="A44" s="16" t="n"/>
      <c r="B44" s="16" t="n"/>
      <c r="C44" s="43">
        <f>IFERROR(IF($B44="","",INDEX('Room Inspections'!$B$2:$B$201,MATCH($B44,'Room Inspections'!$A$2:$A$201,0))),"")</f>
        <v/>
      </c>
      <c r="D44" s="19">
        <f>IFERROR(IF($B44="","",INDEX('Room Inspections'!$G$2:$G$201,MATCH($B44,'Room Inspections'!$A$2:$A$201,0))),"")</f>
        <v/>
      </c>
      <c r="E44" s="16" t="n"/>
      <c r="F44" s="21" t="n"/>
      <c r="G44" s="16" t="n"/>
      <c r="H44" s="16" t="n"/>
      <c r="I44" s="16" t="n"/>
      <c r="J44" s="41" t="n"/>
      <c r="K44" s="41" t="n"/>
      <c r="L44" s="16" t="n"/>
      <c r="M44" s="41" t="n"/>
      <c r="N44" s="21" t="n"/>
      <c r="O44" s="44" t="n"/>
      <c r="P44" s="44" t="n"/>
      <c r="Q44" s="45">
        <f>IFERROR(IF(OR($A44="",$P44=""),"",$P44-$O44),"")</f>
        <v/>
      </c>
      <c r="R44" s="21" t="n"/>
      <c r="S44" s="16" t="n"/>
      <c r="T44" s="41" t="n"/>
      <c r="U44" s="16" t="n"/>
      <c r="V44" s="19">
        <f>IFERROR(IF($A44="","",IF(OR($L44="Completed",$L44="Canceled"),IF($M44="","",$M44-$J44),TODAY()-$J44)),"")</f>
        <v/>
      </c>
      <c r="W44" s="19">
        <f>IFERROR(IF(OR($A44="",$K44="",OR($L44="Completed",$L44="Canceled")),"",$K44-TODAY()),"")</f>
        <v/>
      </c>
      <c r="X44" s="19">
        <f>IFERROR(IF(OR($A44="",$K44="",NOT(OR($L44="Open",$L44="In Progress",$L44="On Hold"))),"",IF($K44&lt;TODAY(),"Overdue",IF($K44=TODAY(),"Due Today",""))),"")</f>
        <v/>
      </c>
      <c r="Y44" s="46">
        <f>IFERROR(IF(OR($A44="",$L44&lt;&gt;"Completed",$M44=""),"",($M44-$J44)*24),"")</f>
        <v/>
      </c>
      <c r="Z44" s="22">
        <f>IFERROR(IF(COUNTA($A44:$U44)=0,"",IF($A44="","Missing Action ID, ","")&amp;IF(COUNTIF($A$2:$A$201,$A44)&gt;1,"Duplicate Action ID, ","")&amp;IF(AND($B44&lt;&gt;"",COUNTIF('Room Inspections'!$A$2:$A$201,$B44)=0),"Inspection ID not found, ","")&amp;IF(AND($J44&lt;&gt;"",$K44&lt;&gt;"",$K44&lt;$J44),"Due Date precedes Date Opened, ","")&amp;IF(AND($L44="Completed",$M44=""),"Completion date missing, ","")&amp;IF(AND($A44&lt;&gt;"",COUNTIF($A$2:$A$201,$A44)=1,$B44&lt;&gt;"",COUNTIF('Room Inspections'!$A$2:$A$201,$B44)&gt;0),"OK","")),"")</f>
        <v/>
      </c>
    </row>
    <row r="45" ht="34" customHeight="1">
      <c r="A45" s="16" t="n"/>
      <c r="B45" s="16" t="n"/>
      <c r="C45" s="43">
        <f>IFERROR(IF($B45="","",INDEX('Room Inspections'!$B$2:$B$201,MATCH($B45,'Room Inspections'!$A$2:$A$201,0))),"")</f>
        <v/>
      </c>
      <c r="D45" s="19">
        <f>IFERROR(IF($B45="","",INDEX('Room Inspections'!$G$2:$G$201,MATCH($B45,'Room Inspections'!$A$2:$A$201,0))),"")</f>
        <v/>
      </c>
      <c r="E45" s="16" t="n"/>
      <c r="F45" s="21" t="n"/>
      <c r="G45" s="16" t="n"/>
      <c r="H45" s="16" t="n"/>
      <c r="I45" s="16" t="n"/>
      <c r="J45" s="41" t="n"/>
      <c r="K45" s="41" t="n"/>
      <c r="L45" s="16" t="n"/>
      <c r="M45" s="41" t="n"/>
      <c r="N45" s="21" t="n"/>
      <c r="O45" s="44" t="n"/>
      <c r="P45" s="44" t="n"/>
      <c r="Q45" s="45">
        <f>IFERROR(IF(OR($A45="",$P45=""),"",$P45-$O45),"")</f>
        <v/>
      </c>
      <c r="R45" s="21" t="n"/>
      <c r="S45" s="16" t="n"/>
      <c r="T45" s="41" t="n"/>
      <c r="U45" s="16" t="n"/>
      <c r="V45" s="19">
        <f>IFERROR(IF($A45="","",IF(OR($L45="Completed",$L45="Canceled"),IF($M45="","",$M45-$J45),TODAY()-$J45)),"")</f>
        <v/>
      </c>
      <c r="W45" s="19">
        <f>IFERROR(IF(OR($A45="",$K45="",OR($L45="Completed",$L45="Canceled")),"",$K45-TODAY()),"")</f>
        <v/>
      </c>
      <c r="X45" s="19">
        <f>IFERROR(IF(OR($A45="",$K45="",NOT(OR($L45="Open",$L45="In Progress",$L45="On Hold"))),"",IF($K45&lt;TODAY(),"Overdue",IF($K45=TODAY(),"Due Today",""))),"")</f>
        <v/>
      </c>
      <c r="Y45" s="46">
        <f>IFERROR(IF(OR($A45="",$L45&lt;&gt;"Completed",$M45=""),"",($M45-$J45)*24),"")</f>
        <v/>
      </c>
      <c r="Z45" s="22">
        <f>IFERROR(IF(COUNTA($A45:$U45)=0,"",IF($A45="","Missing Action ID, ","")&amp;IF(COUNTIF($A$2:$A$201,$A45)&gt;1,"Duplicate Action ID, ","")&amp;IF(AND($B45&lt;&gt;"",COUNTIF('Room Inspections'!$A$2:$A$201,$B45)=0),"Inspection ID not found, ","")&amp;IF(AND($J45&lt;&gt;"",$K45&lt;&gt;"",$K45&lt;$J45),"Due Date precedes Date Opened, ","")&amp;IF(AND($L45="Completed",$M45=""),"Completion date missing, ","")&amp;IF(AND($A45&lt;&gt;"",COUNTIF($A$2:$A$201,$A45)=1,$B45&lt;&gt;"",COUNTIF('Room Inspections'!$A$2:$A$201,$B45)&gt;0),"OK","")),"")</f>
        <v/>
      </c>
    </row>
    <row r="46" ht="34" customHeight="1">
      <c r="A46" s="16" t="n"/>
      <c r="B46" s="16" t="n"/>
      <c r="C46" s="43">
        <f>IFERROR(IF($B46="","",INDEX('Room Inspections'!$B$2:$B$201,MATCH($B46,'Room Inspections'!$A$2:$A$201,0))),"")</f>
        <v/>
      </c>
      <c r="D46" s="19">
        <f>IFERROR(IF($B46="","",INDEX('Room Inspections'!$G$2:$G$201,MATCH($B46,'Room Inspections'!$A$2:$A$201,0))),"")</f>
        <v/>
      </c>
      <c r="E46" s="16" t="n"/>
      <c r="F46" s="21" t="n"/>
      <c r="G46" s="16" t="n"/>
      <c r="H46" s="16" t="n"/>
      <c r="I46" s="16" t="n"/>
      <c r="J46" s="41" t="n"/>
      <c r="K46" s="41" t="n"/>
      <c r="L46" s="16" t="n"/>
      <c r="M46" s="41" t="n"/>
      <c r="N46" s="21" t="n"/>
      <c r="O46" s="44" t="n"/>
      <c r="P46" s="44" t="n"/>
      <c r="Q46" s="45">
        <f>IFERROR(IF(OR($A46="",$P46=""),"",$P46-$O46),"")</f>
        <v/>
      </c>
      <c r="R46" s="21" t="n"/>
      <c r="S46" s="16" t="n"/>
      <c r="T46" s="41" t="n"/>
      <c r="U46" s="16" t="n"/>
      <c r="V46" s="19">
        <f>IFERROR(IF($A46="","",IF(OR($L46="Completed",$L46="Canceled"),IF($M46="","",$M46-$J46),TODAY()-$J46)),"")</f>
        <v/>
      </c>
      <c r="W46" s="19">
        <f>IFERROR(IF(OR($A46="",$K46="",OR($L46="Completed",$L46="Canceled")),"",$K46-TODAY()),"")</f>
        <v/>
      </c>
      <c r="X46" s="19">
        <f>IFERROR(IF(OR($A46="",$K46="",NOT(OR($L46="Open",$L46="In Progress",$L46="On Hold"))),"",IF($K46&lt;TODAY(),"Overdue",IF($K46=TODAY(),"Due Today",""))),"")</f>
        <v/>
      </c>
      <c r="Y46" s="46">
        <f>IFERROR(IF(OR($A46="",$L46&lt;&gt;"Completed",$M46=""),"",($M46-$J46)*24),"")</f>
        <v/>
      </c>
      <c r="Z46" s="22">
        <f>IFERROR(IF(COUNTA($A46:$U46)=0,"",IF($A46="","Missing Action ID, ","")&amp;IF(COUNTIF($A$2:$A$201,$A46)&gt;1,"Duplicate Action ID, ","")&amp;IF(AND($B46&lt;&gt;"",COUNTIF('Room Inspections'!$A$2:$A$201,$B46)=0),"Inspection ID not found, ","")&amp;IF(AND($J46&lt;&gt;"",$K46&lt;&gt;"",$K46&lt;$J46),"Due Date precedes Date Opened, ","")&amp;IF(AND($L46="Completed",$M46=""),"Completion date missing, ","")&amp;IF(AND($A46&lt;&gt;"",COUNTIF($A$2:$A$201,$A46)=1,$B46&lt;&gt;"",COUNTIF('Room Inspections'!$A$2:$A$201,$B46)&gt;0),"OK","")),"")</f>
        <v/>
      </c>
    </row>
    <row r="47" ht="34" customHeight="1">
      <c r="A47" s="16" t="n"/>
      <c r="B47" s="16" t="n"/>
      <c r="C47" s="43">
        <f>IFERROR(IF($B47="","",INDEX('Room Inspections'!$B$2:$B$201,MATCH($B47,'Room Inspections'!$A$2:$A$201,0))),"")</f>
        <v/>
      </c>
      <c r="D47" s="19">
        <f>IFERROR(IF($B47="","",INDEX('Room Inspections'!$G$2:$G$201,MATCH($B47,'Room Inspections'!$A$2:$A$201,0))),"")</f>
        <v/>
      </c>
      <c r="E47" s="16" t="n"/>
      <c r="F47" s="21" t="n"/>
      <c r="G47" s="16" t="n"/>
      <c r="H47" s="16" t="n"/>
      <c r="I47" s="16" t="n"/>
      <c r="J47" s="41" t="n"/>
      <c r="K47" s="41" t="n"/>
      <c r="L47" s="16" t="n"/>
      <c r="M47" s="41" t="n"/>
      <c r="N47" s="21" t="n"/>
      <c r="O47" s="44" t="n"/>
      <c r="P47" s="44" t="n"/>
      <c r="Q47" s="45">
        <f>IFERROR(IF(OR($A47="",$P47=""),"",$P47-$O47),"")</f>
        <v/>
      </c>
      <c r="R47" s="21" t="n"/>
      <c r="S47" s="16" t="n"/>
      <c r="T47" s="41" t="n"/>
      <c r="U47" s="16" t="n"/>
      <c r="V47" s="19">
        <f>IFERROR(IF($A47="","",IF(OR($L47="Completed",$L47="Canceled"),IF($M47="","",$M47-$J47),TODAY()-$J47)),"")</f>
        <v/>
      </c>
      <c r="W47" s="19">
        <f>IFERROR(IF(OR($A47="",$K47="",OR($L47="Completed",$L47="Canceled")),"",$K47-TODAY()),"")</f>
        <v/>
      </c>
      <c r="X47" s="19">
        <f>IFERROR(IF(OR($A47="",$K47="",NOT(OR($L47="Open",$L47="In Progress",$L47="On Hold"))),"",IF($K47&lt;TODAY(),"Overdue",IF($K47=TODAY(),"Due Today",""))),"")</f>
        <v/>
      </c>
      <c r="Y47" s="46">
        <f>IFERROR(IF(OR($A47="",$L47&lt;&gt;"Completed",$M47=""),"",($M47-$J47)*24),"")</f>
        <v/>
      </c>
      <c r="Z47" s="22">
        <f>IFERROR(IF(COUNTA($A47:$U47)=0,"",IF($A47="","Missing Action ID, ","")&amp;IF(COUNTIF($A$2:$A$201,$A47)&gt;1,"Duplicate Action ID, ","")&amp;IF(AND($B47&lt;&gt;"",COUNTIF('Room Inspections'!$A$2:$A$201,$B47)=0),"Inspection ID not found, ","")&amp;IF(AND($J47&lt;&gt;"",$K47&lt;&gt;"",$K47&lt;$J47),"Due Date precedes Date Opened, ","")&amp;IF(AND($L47="Completed",$M47=""),"Completion date missing, ","")&amp;IF(AND($A47&lt;&gt;"",COUNTIF($A$2:$A$201,$A47)=1,$B47&lt;&gt;"",COUNTIF('Room Inspections'!$A$2:$A$201,$B47)&gt;0),"OK","")),"")</f>
        <v/>
      </c>
    </row>
    <row r="48" ht="34" customHeight="1">
      <c r="A48" s="16" t="n"/>
      <c r="B48" s="16" t="n"/>
      <c r="C48" s="43">
        <f>IFERROR(IF($B48="","",INDEX('Room Inspections'!$B$2:$B$201,MATCH($B48,'Room Inspections'!$A$2:$A$201,0))),"")</f>
        <v/>
      </c>
      <c r="D48" s="19">
        <f>IFERROR(IF($B48="","",INDEX('Room Inspections'!$G$2:$G$201,MATCH($B48,'Room Inspections'!$A$2:$A$201,0))),"")</f>
        <v/>
      </c>
      <c r="E48" s="16" t="n"/>
      <c r="F48" s="21" t="n"/>
      <c r="G48" s="16" t="n"/>
      <c r="H48" s="16" t="n"/>
      <c r="I48" s="16" t="n"/>
      <c r="J48" s="41" t="n"/>
      <c r="K48" s="41" t="n"/>
      <c r="L48" s="16" t="n"/>
      <c r="M48" s="41" t="n"/>
      <c r="N48" s="21" t="n"/>
      <c r="O48" s="44" t="n"/>
      <c r="P48" s="44" t="n"/>
      <c r="Q48" s="45">
        <f>IFERROR(IF(OR($A48="",$P48=""),"",$P48-$O48),"")</f>
        <v/>
      </c>
      <c r="R48" s="21" t="n"/>
      <c r="S48" s="16" t="n"/>
      <c r="T48" s="41" t="n"/>
      <c r="U48" s="16" t="n"/>
      <c r="V48" s="19">
        <f>IFERROR(IF($A48="","",IF(OR($L48="Completed",$L48="Canceled"),IF($M48="","",$M48-$J48),TODAY()-$J48)),"")</f>
        <v/>
      </c>
      <c r="W48" s="19">
        <f>IFERROR(IF(OR($A48="",$K48="",OR($L48="Completed",$L48="Canceled")),"",$K48-TODAY()),"")</f>
        <v/>
      </c>
      <c r="X48" s="19">
        <f>IFERROR(IF(OR($A48="",$K48="",NOT(OR($L48="Open",$L48="In Progress",$L48="On Hold"))),"",IF($K48&lt;TODAY(),"Overdue",IF($K48=TODAY(),"Due Today",""))),"")</f>
        <v/>
      </c>
      <c r="Y48" s="46">
        <f>IFERROR(IF(OR($A48="",$L48&lt;&gt;"Completed",$M48=""),"",($M48-$J48)*24),"")</f>
        <v/>
      </c>
      <c r="Z48" s="22">
        <f>IFERROR(IF(COUNTA($A48:$U48)=0,"",IF($A48="","Missing Action ID, ","")&amp;IF(COUNTIF($A$2:$A$201,$A48)&gt;1,"Duplicate Action ID, ","")&amp;IF(AND($B48&lt;&gt;"",COUNTIF('Room Inspections'!$A$2:$A$201,$B48)=0),"Inspection ID not found, ","")&amp;IF(AND($J48&lt;&gt;"",$K48&lt;&gt;"",$K48&lt;$J48),"Due Date precedes Date Opened, ","")&amp;IF(AND($L48="Completed",$M48=""),"Completion date missing, ","")&amp;IF(AND($A48&lt;&gt;"",COUNTIF($A$2:$A$201,$A48)=1,$B48&lt;&gt;"",COUNTIF('Room Inspections'!$A$2:$A$201,$B48)&gt;0),"OK","")),"")</f>
        <v/>
      </c>
    </row>
    <row r="49" ht="34" customHeight="1">
      <c r="A49" s="16" t="n"/>
      <c r="B49" s="16" t="n"/>
      <c r="C49" s="43">
        <f>IFERROR(IF($B49="","",INDEX('Room Inspections'!$B$2:$B$201,MATCH($B49,'Room Inspections'!$A$2:$A$201,0))),"")</f>
        <v/>
      </c>
      <c r="D49" s="19">
        <f>IFERROR(IF($B49="","",INDEX('Room Inspections'!$G$2:$G$201,MATCH($B49,'Room Inspections'!$A$2:$A$201,0))),"")</f>
        <v/>
      </c>
      <c r="E49" s="16" t="n"/>
      <c r="F49" s="21" t="n"/>
      <c r="G49" s="16" t="n"/>
      <c r="H49" s="16" t="n"/>
      <c r="I49" s="16" t="n"/>
      <c r="J49" s="41" t="n"/>
      <c r="K49" s="41" t="n"/>
      <c r="L49" s="16" t="n"/>
      <c r="M49" s="41" t="n"/>
      <c r="N49" s="21" t="n"/>
      <c r="O49" s="44" t="n"/>
      <c r="P49" s="44" t="n"/>
      <c r="Q49" s="45">
        <f>IFERROR(IF(OR($A49="",$P49=""),"",$P49-$O49),"")</f>
        <v/>
      </c>
      <c r="R49" s="21" t="n"/>
      <c r="S49" s="16" t="n"/>
      <c r="T49" s="41" t="n"/>
      <c r="U49" s="16" t="n"/>
      <c r="V49" s="19">
        <f>IFERROR(IF($A49="","",IF(OR($L49="Completed",$L49="Canceled"),IF($M49="","",$M49-$J49),TODAY()-$J49)),"")</f>
        <v/>
      </c>
      <c r="W49" s="19">
        <f>IFERROR(IF(OR($A49="",$K49="",OR($L49="Completed",$L49="Canceled")),"",$K49-TODAY()),"")</f>
        <v/>
      </c>
      <c r="X49" s="19">
        <f>IFERROR(IF(OR($A49="",$K49="",NOT(OR($L49="Open",$L49="In Progress",$L49="On Hold"))),"",IF($K49&lt;TODAY(),"Overdue",IF($K49=TODAY(),"Due Today",""))),"")</f>
        <v/>
      </c>
      <c r="Y49" s="46">
        <f>IFERROR(IF(OR($A49="",$L49&lt;&gt;"Completed",$M49=""),"",($M49-$J49)*24),"")</f>
        <v/>
      </c>
      <c r="Z49" s="22">
        <f>IFERROR(IF(COUNTA($A49:$U49)=0,"",IF($A49="","Missing Action ID, ","")&amp;IF(COUNTIF($A$2:$A$201,$A49)&gt;1,"Duplicate Action ID, ","")&amp;IF(AND($B49&lt;&gt;"",COUNTIF('Room Inspections'!$A$2:$A$201,$B49)=0),"Inspection ID not found, ","")&amp;IF(AND($J49&lt;&gt;"",$K49&lt;&gt;"",$K49&lt;$J49),"Due Date precedes Date Opened, ","")&amp;IF(AND($L49="Completed",$M49=""),"Completion date missing, ","")&amp;IF(AND($A49&lt;&gt;"",COUNTIF($A$2:$A$201,$A49)=1,$B49&lt;&gt;"",COUNTIF('Room Inspections'!$A$2:$A$201,$B49)&gt;0),"OK","")),"")</f>
        <v/>
      </c>
    </row>
    <row r="50" ht="34" customHeight="1">
      <c r="A50" s="16" t="n"/>
      <c r="B50" s="16" t="n"/>
      <c r="C50" s="43">
        <f>IFERROR(IF($B50="","",INDEX('Room Inspections'!$B$2:$B$201,MATCH($B50,'Room Inspections'!$A$2:$A$201,0))),"")</f>
        <v/>
      </c>
      <c r="D50" s="19">
        <f>IFERROR(IF($B50="","",INDEX('Room Inspections'!$G$2:$G$201,MATCH($B50,'Room Inspections'!$A$2:$A$201,0))),"")</f>
        <v/>
      </c>
      <c r="E50" s="16" t="n"/>
      <c r="F50" s="21" t="n"/>
      <c r="G50" s="16" t="n"/>
      <c r="H50" s="16" t="n"/>
      <c r="I50" s="16" t="n"/>
      <c r="J50" s="41" t="n"/>
      <c r="K50" s="41" t="n"/>
      <c r="L50" s="16" t="n"/>
      <c r="M50" s="41" t="n"/>
      <c r="N50" s="21" t="n"/>
      <c r="O50" s="44" t="n"/>
      <c r="P50" s="44" t="n"/>
      <c r="Q50" s="45">
        <f>IFERROR(IF(OR($A50="",$P50=""),"",$P50-$O50),"")</f>
        <v/>
      </c>
      <c r="R50" s="21" t="n"/>
      <c r="S50" s="16" t="n"/>
      <c r="T50" s="41" t="n"/>
      <c r="U50" s="16" t="n"/>
      <c r="V50" s="19">
        <f>IFERROR(IF($A50="","",IF(OR($L50="Completed",$L50="Canceled"),IF($M50="","",$M50-$J50),TODAY()-$J50)),"")</f>
        <v/>
      </c>
      <c r="W50" s="19">
        <f>IFERROR(IF(OR($A50="",$K50="",OR($L50="Completed",$L50="Canceled")),"",$K50-TODAY()),"")</f>
        <v/>
      </c>
      <c r="X50" s="19">
        <f>IFERROR(IF(OR($A50="",$K50="",NOT(OR($L50="Open",$L50="In Progress",$L50="On Hold"))),"",IF($K50&lt;TODAY(),"Overdue",IF($K50=TODAY(),"Due Today",""))),"")</f>
        <v/>
      </c>
      <c r="Y50" s="46">
        <f>IFERROR(IF(OR($A50="",$L50&lt;&gt;"Completed",$M50=""),"",($M50-$J50)*24),"")</f>
        <v/>
      </c>
      <c r="Z50" s="22">
        <f>IFERROR(IF(COUNTA($A50:$U50)=0,"",IF($A50="","Missing Action ID, ","")&amp;IF(COUNTIF($A$2:$A$201,$A50)&gt;1,"Duplicate Action ID, ","")&amp;IF(AND($B50&lt;&gt;"",COUNTIF('Room Inspections'!$A$2:$A$201,$B50)=0),"Inspection ID not found, ","")&amp;IF(AND($J50&lt;&gt;"",$K50&lt;&gt;"",$K50&lt;$J50),"Due Date precedes Date Opened, ","")&amp;IF(AND($L50="Completed",$M50=""),"Completion date missing, ","")&amp;IF(AND($A50&lt;&gt;"",COUNTIF($A$2:$A$201,$A50)=1,$B50&lt;&gt;"",COUNTIF('Room Inspections'!$A$2:$A$201,$B50)&gt;0),"OK","")),"")</f>
        <v/>
      </c>
    </row>
    <row r="51" ht="34" customHeight="1">
      <c r="A51" s="16" t="n"/>
      <c r="B51" s="16" t="n"/>
      <c r="C51" s="43">
        <f>IFERROR(IF($B51="","",INDEX('Room Inspections'!$B$2:$B$201,MATCH($B51,'Room Inspections'!$A$2:$A$201,0))),"")</f>
        <v/>
      </c>
      <c r="D51" s="19">
        <f>IFERROR(IF($B51="","",INDEX('Room Inspections'!$G$2:$G$201,MATCH($B51,'Room Inspections'!$A$2:$A$201,0))),"")</f>
        <v/>
      </c>
      <c r="E51" s="16" t="n"/>
      <c r="F51" s="21" t="n"/>
      <c r="G51" s="16" t="n"/>
      <c r="H51" s="16" t="n"/>
      <c r="I51" s="16" t="n"/>
      <c r="J51" s="41" t="n"/>
      <c r="K51" s="41" t="n"/>
      <c r="L51" s="16" t="n"/>
      <c r="M51" s="41" t="n"/>
      <c r="N51" s="21" t="n"/>
      <c r="O51" s="44" t="n"/>
      <c r="P51" s="44" t="n"/>
      <c r="Q51" s="45">
        <f>IFERROR(IF(OR($A51="",$P51=""),"",$P51-$O51),"")</f>
        <v/>
      </c>
      <c r="R51" s="21" t="n"/>
      <c r="S51" s="16" t="n"/>
      <c r="T51" s="41" t="n"/>
      <c r="U51" s="16" t="n"/>
      <c r="V51" s="19">
        <f>IFERROR(IF($A51="","",IF(OR($L51="Completed",$L51="Canceled"),IF($M51="","",$M51-$J51),TODAY()-$J51)),"")</f>
        <v/>
      </c>
      <c r="W51" s="19">
        <f>IFERROR(IF(OR($A51="",$K51="",OR($L51="Completed",$L51="Canceled")),"",$K51-TODAY()),"")</f>
        <v/>
      </c>
      <c r="X51" s="19">
        <f>IFERROR(IF(OR($A51="",$K51="",NOT(OR($L51="Open",$L51="In Progress",$L51="On Hold"))),"",IF($K51&lt;TODAY(),"Overdue",IF($K51=TODAY(),"Due Today",""))),"")</f>
        <v/>
      </c>
      <c r="Y51" s="46">
        <f>IFERROR(IF(OR($A51="",$L51&lt;&gt;"Completed",$M51=""),"",($M51-$J51)*24),"")</f>
        <v/>
      </c>
      <c r="Z51" s="22">
        <f>IFERROR(IF(COUNTA($A51:$U51)=0,"",IF($A51="","Missing Action ID, ","")&amp;IF(COUNTIF($A$2:$A$201,$A51)&gt;1,"Duplicate Action ID, ","")&amp;IF(AND($B51&lt;&gt;"",COUNTIF('Room Inspections'!$A$2:$A$201,$B51)=0),"Inspection ID not found, ","")&amp;IF(AND($J51&lt;&gt;"",$K51&lt;&gt;"",$K51&lt;$J51),"Due Date precedes Date Opened, ","")&amp;IF(AND($L51="Completed",$M51=""),"Completion date missing, ","")&amp;IF(AND($A51&lt;&gt;"",COUNTIF($A$2:$A$201,$A51)=1,$B51&lt;&gt;"",COUNTIF('Room Inspections'!$A$2:$A$201,$B51)&gt;0),"OK","")),"")</f>
        <v/>
      </c>
    </row>
    <row r="52" ht="34" customHeight="1">
      <c r="A52" s="16" t="n"/>
      <c r="B52" s="16" t="n"/>
      <c r="C52" s="43">
        <f>IFERROR(IF($B52="","",INDEX('Room Inspections'!$B$2:$B$201,MATCH($B52,'Room Inspections'!$A$2:$A$201,0))),"")</f>
        <v/>
      </c>
      <c r="D52" s="19">
        <f>IFERROR(IF($B52="","",INDEX('Room Inspections'!$G$2:$G$201,MATCH($B52,'Room Inspections'!$A$2:$A$201,0))),"")</f>
        <v/>
      </c>
      <c r="E52" s="16" t="n"/>
      <c r="F52" s="21" t="n"/>
      <c r="G52" s="16" t="n"/>
      <c r="H52" s="16" t="n"/>
      <c r="I52" s="16" t="n"/>
      <c r="J52" s="41" t="n"/>
      <c r="K52" s="41" t="n"/>
      <c r="L52" s="16" t="n"/>
      <c r="M52" s="41" t="n"/>
      <c r="N52" s="21" t="n"/>
      <c r="O52" s="44" t="n"/>
      <c r="P52" s="44" t="n"/>
      <c r="Q52" s="45">
        <f>IFERROR(IF(OR($A52="",$P52=""),"",$P52-$O52),"")</f>
        <v/>
      </c>
      <c r="R52" s="21" t="n"/>
      <c r="S52" s="16" t="n"/>
      <c r="T52" s="41" t="n"/>
      <c r="U52" s="16" t="n"/>
      <c r="V52" s="19">
        <f>IFERROR(IF($A52="","",IF(OR($L52="Completed",$L52="Canceled"),IF($M52="","",$M52-$J52),TODAY()-$J52)),"")</f>
        <v/>
      </c>
      <c r="W52" s="19">
        <f>IFERROR(IF(OR($A52="",$K52="",OR($L52="Completed",$L52="Canceled")),"",$K52-TODAY()),"")</f>
        <v/>
      </c>
      <c r="X52" s="19">
        <f>IFERROR(IF(OR($A52="",$K52="",NOT(OR($L52="Open",$L52="In Progress",$L52="On Hold"))),"",IF($K52&lt;TODAY(),"Overdue",IF($K52=TODAY(),"Due Today",""))),"")</f>
        <v/>
      </c>
      <c r="Y52" s="46">
        <f>IFERROR(IF(OR($A52="",$L52&lt;&gt;"Completed",$M52=""),"",($M52-$J52)*24),"")</f>
        <v/>
      </c>
      <c r="Z52" s="22">
        <f>IFERROR(IF(COUNTA($A52:$U52)=0,"",IF($A52="","Missing Action ID, ","")&amp;IF(COUNTIF($A$2:$A$201,$A52)&gt;1,"Duplicate Action ID, ","")&amp;IF(AND($B52&lt;&gt;"",COUNTIF('Room Inspections'!$A$2:$A$201,$B52)=0),"Inspection ID not found, ","")&amp;IF(AND($J52&lt;&gt;"",$K52&lt;&gt;"",$K52&lt;$J52),"Due Date precedes Date Opened, ","")&amp;IF(AND($L52="Completed",$M52=""),"Completion date missing, ","")&amp;IF(AND($A52&lt;&gt;"",COUNTIF($A$2:$A$201,$A52)=1,$B52&lt;&gt;"",COUNTIF('Room Inspections'!$A$2:$A$201,$B52)&gt;0),"OK","")),"")</f>
        <v/>
      </c>
    </row>
    <row r="53" ht="34" customHeight="1">
      <c r="A53" s="16" t="n"/>
      <c r="B53" s="16" t="n"/>
      <c r="C53" s="43">
        <f>IFERROR(IF($B53="","",INDEX('Room Inspections'!$B$2:$B$201,MATCH($B53,'Room Inspections'!$A$2:$A$201,0))),"")</f>
        <v/>
      </c>
      <c r="D53" s="19">
        <f>IFERROR(IF($B53="","",INDEX('Room Inspections'!$G$2:$G$201,MATCH($B53,'Room Inspections'!$A$2:$A$201,0))),"")</f>
        <v/>
      </c>
      <c r="E53" s="16" t="n"/>
      <c r="F53" s="21" t="n"/>
      <c r="G53" s="16" t="n"/>
      <c r="H53" s="16" t="n"/>
      <c r="I53" s="16" t="n"/>
      <c r="J53" s="41" t="n"/>
      <c r="K53" s="41" t="n"/>
      <c r="L53" s="16" t="n"/>
      <c r="M53" s="41" t="n"/>
      <c r="N53" s="21" t="n"/>
      <c r="O53" s="44" t="n"/>
      <c r="P53" s="44" t="n"/>
      <c r="Q53" s="45">
        <f>IFERROR(IF(OR($A53="",$P53=""),"",$P53-$O53),"")</f>
        <v/>
      </c>
      <c r="R53" s="21" t="n"/>
      <c r="S53" s="16" t="n"/>
      <c r="T53" s="41" t="n"/>
      <c r="U53" s="16" t="n"/>
      <c r="V53" s="19">
        <f>IFERROR(IF($A53="","",IF(OR($L53="Completed",$L53="Canceled"),IF($M53="","",$M53-$J53),TODAY()-$J53)),"")</f>
        <v/>
      </c>
      <c r="W53" s="19">
        <f>IFERROR(IF(OR($A53="",$K53="",OR($L53="Completed",$L53="Canceled")),"",$K53-TODAY()),"")</f>
        <v/>
      </c>
      <c r="X53" s="19">
        <f>IFERROR(IF(OR($A53="",$K53="",NOT(OR($L53="Open",$L53="In Progress",$L53="On Hold"))),"",IF($K53&lt;TODAY(),"Overdue",IF($K53=TODAY(),"Due Today",""))),"")</f>
        <v/>
      </c>
      <c r="Y53" s="46">
        <f>IFERROR(IF(OR($A53="",$L53&lt;&gt;"Completed",$M53=""),"",($M53-$J53)*24),"")</f>
        <v/>
      </c>
      <c r="Z53" s="22">
        <f>IFERROR(IF(COUNTA($A53:$U53)=0,"",IF($A53="","Missing Action ID, ","")&amp;IF(COUNTIF($A$2:$A$201,$A53)&gt;1,"Duplicate Action ID, ","")&amp;IF(AND($B53&lt;&gt;"",COUNTIF('Room Inspections'!$A$2:$A$201,$B53)=0),"Inspection ID not found, ","")&amp;IF(AND($J53&lt;&gt;"",$K53&lt;&gt;"",$K53&lt;$J53),"Due Date precedes Date Opened, ","")&amp;IF(AND($L53="Completed",$M53=""),"Completion date missing, ","")&amp;IF(AND($A53&lt;&gt;"",COUNTIF($A$2:$A$201,$A53)=1,$B53&lt;&gt;"",COUNTIF('Room Inspections'!$A$2:$A$201,$B53)&gt;0),"OK","")),"")</f>
        <v/>
      </c>
    </row>
    <row r="54" ht="34" customHeight="1">
      <c r="A54" s="16" t="n"/>
      <c r="B54" s="16" t="n"/>
      <c r="C54" s="43">
        <f>IFERROR(IF($B54="","",INDEX('Room Inspections'!$B$2:$B$201,MATCH($B54,'Room Inspections'!$A$2:$A$201,0))),"")</f>
        <v/>
      </c>
      <c r="D54" s="19">
        <f>IFERROR(IF($B54="","",INDEX('Room Inspections'!$G$2:$G$201,MATCH($B54,'Room Inspections'!$A$2:$A$201,0))),"")</f>
        <v/>
      </c>
      <c r="E54" s="16" t="n"/>
      <c r="F54" s="21" t="n"/>
      <c r="G54" s="16" t="n"/>
      <c r="H54" s="16" t="n"/>
      <c r="I54" s="16" t="n"/>
      <c r="J54" s="41" t="n"/>
      <c r="K54" s="41" t="n"/>
      <c r="L54" s="16" t="n"/>
      <c r="M54" s="41" t="n"/>
      <c r="N54" s="21" t="n"/>
      <c r="O54" s="44" t="n"/>
      <c r="P54" s="44" t="n"/>
      <c r="Q54" s="45">
        <f>IFERROR(IF(OR($A54="",$P54=""),"",$P54-$O54),"")</f>
        <v/>
      </c>
      <c r="R54" s="21" t="n"/>
      <c r="S54" s="16" t="n"/>
      <c r="T54" s="41" t="n"/>
      <c r="U54" s="16" t="n"/>
      <c r="V54" s="19">
        <f>IFERROR(IF($A54="","",IF(OR($L54="Completed",$L54="Canceled"),IF($M54="","",$M54-$J54),TODAY()-$J54)),"")</f>
        <v/>
      </c>
      <c r="W54" s="19">
        <f>IFERROR(IF(OR($A54="",$K54="",OR($L54="Completed",$L54="Canceled")),"",$K54-TODAY()),"")</f>
        <v/>
      </c>
      <c r="X54" s="19">
        <f>IFERROR(IF(OR($A54="",$K54="",NOT(OR($L54="Open",$L54="In Progress",$L54="On Hold"))),"",IF($K54&lt;TODAY(),"Overdue",IF($K54=TODAY(),"Due Today",""))),"")</f>
        <v/>
      </c>
      <c r="Y54" s="46">
        <f>IFERROR(IF(OR($A54="",$L54&lt;&gt;"Completed",$M54=""),"",($M54-$J54)*24),"")</f>
        <v/>
      </c>
      <c r="Z54" s="22">
        <f>IFERROR(IF(COUNTA($A54:$U54)=0,"",IF($A54="","Missing Action ID, ","")&amp;IF(COUNTIF($A$2:$A$201,$A54)&gt;1,"Duplicate Action ID, ","")&amp;IF(AND($B54&lt;&gt;"",COUNTIF('Room Inspections'!$A$2:$A$201,$B54)=0),"Inspection ID not found, ","")&amp;IF(AND($J54&lt;&gt;"",$K54&lt;&gt;"",$K54&lt;$J54),"Due Date precedes Date Opened, ","")&amp;IF(AND($L54="Completed",$M54=""),"Completion date missing, ","")&amp;IF(AND($A54&lt;&gt;"",COUNTIF($A$2:$A$201,$A54)=1,$B54&lt;&gt;"",COUNTIF('Room Inspections'!$A$2:$A$201,$B54)&gt;0),"OK","")),"")</f>
        <v/>
      </c>
    </row>
    <row r="55" ht="34" customHeight="1">
      <c r="A55" s="16" t="n"/>
      <c r="B55" s="16" t="n"/>
      <c r="C55" s="43">
        <f>IFERROR(IF($B55="","",INDEX('Room Inspections'!$B$2:$B$201,MATCH($B55,'Room Inspections'!$A$2:$A$201,0))),"")</f>
        <v/>
      </c>
      <c r="D55" s="19">
        <f>IFERROR(IF($B55="","",INDEX('Room Inspections'!$G$2:$G$201,MATCH($B55,'Room Inspections'!$A$2:$A$201,0))),"")</f>
        <v/>
      </c>
      <c r="E55" s="16" t="n"/>
      <c r="F55" s="21" t="n"/>
      <c r="G55" s="16" t="n"/>
      <c r="H55" s="16" t="n"/>
      <c r="I55" s="16" t="n"/>
      <c r="J55" s="41" t="n"/>
      <c r="K55" s="41" t="n"/>
      <c r="L55" s="16" t="n"/>
      <c r="M55" s="41" t="n"/>
      <c r="N55" s="21" t="n"/>
      <c r="O55" s="44" t="n"/>
      <c r="P55" s="44" t="n"/>
      <c r="Q55" s="45">
        <f>IFERROR(IF(OR($A55="",$P55=""),"",$P55-$O55),"")</f>
        <v/>
      </c>
      <c r="R55" s="21" t="n"/>
      <c r="S55" s="16" t="n"/>
      <c r="T55" s="41" t="n"/>
      <c r="U55" s="16" t="n"/>
      <c r="V55" s="19">
        <f>IFERROR(IF($A55="","",IF(OR($L55="Completed",$L55="Canceled"),IF($M55="","",$M55-$J55),TODAY()-$J55)),"")</f>
        <v/>
      </c>
      <c r="W55" s="19">
        <f>IFERROR(IF(OR($A55="",$K55="",OR($L55="Completed",$L55="Canceled")),"",$K55-TODAY()),"")</f>
        <v/>
      </c>
      <c r="X55" s="19">
        <f>IFERROR(IF(OR($A55="",$K55="",NOT(OR($L55="Open",$L55="In Progress",$L55="On Hold"))),"",IF($K55&lt;TODAY(),"Overdue",IF($K55=TODAY(),"Due Today",""))),"")</f>
        <v/>
      </c>
      <c r="Y55" s="46">
        <f>IFERROR(IF(OR($A55="",$L55&lt;&gt;"Completed",$M55=""),"",($M55-$J55)*24),"")</f>
        <v/>
      </c>
      <c r="Z55" s="22">
        <f>IFERROR(IF(COUNTA($A55:$U55)=0,"",IF($A55="","Missing Action ID, ","")&amp;IF(COUNTIF($A$2:$A$201,$A55)&gt;1,"Duplicate Action ID, ","")&amp;IF(AND($B55&lt;&gt;"",COUNTIF('Room Inspections'!$A$2:$A$201,$B55)=0),"Inspection ID not found, ","")&amp;IF(AND($J55&lt;&gt;"",$K55&lt;&gt;"",$K55&lt;$J55),"Due Date precedes Date Opened, ","")&amp;IF(AND($L55="Completed",$M55=""),"Completion date missing, ","")&amp;IF(AND($A55&lt;&gt;"",COUNTIF($A$2:$A$201,$A55)=1,$B55&lt;&gt;"",COUNTIF('Room Inspections'!$A$2:$A$201,$B55)&gt;0),"OK","")),"")</f>
        <v/>
      </c>
    </row>
    <row r="56" ht="34" customHeight="1">
      <c r="A56" s="16" t="n"/>
      <c r="B56" s="16" t="n"/>
      <c r="C56" s="43">
        <f>IFERROR(IF($B56="","",INDEX('Room Inspections'!$B$2:$B$201,MATCH($B56,'Room Inspections'!$A$2:$A$201,0))),"")</f>
        <v/>
      </c>
      <c r="D56" s="19">
        <f>IFERROR(IF($B56="","",INDEX('Room Inspections'!$G$2:$G$201,MATCH($B56,'Room Inspections'!$A$2:$A$201,0))),"")</f>
        <v/>
      </c>
      <c r="E56" s="16" t="n"/>
      <c r="F56" s="21" t="n"/>
      <c r="G56" s="16" t="n"/>
      <c r="H56" s="16" t="n"/>
      <c r="I56" s="16" t="n"/>
      <c r="J56" s="41" t="n"/>
      <c r="K56" s="41" t="n"/>
      <c r="L56" s="16" t="n"/>
      <c r="M56" s="41" t="n"/>
      <c r="N56" s="21" t="n"/>
      <c r="O56" s="44" t="n"/>
      <c r="P56" s="44" t="n"/>
      <c r="Q56" s="45">
        <f>IFERROR(IF(OR($A56="",$P56=""),"",$P56-$O56),"")</f>
        <v/>
      </c>
      <c r="R56" s="21" t="n"/>
      <c r="S56" s="16" t="n"/>
      <c r="T56" s="41" t="n"/>
      <c r="U56" s="16" t="n"/>
      <c r="V56" s="19">
        <f>IFERROR(IF($A56="","",IF(OR($L56="Completed",$L56="Canceled"),IF($M56="","",$M56-$J56),TODAY()-$J56)),"")</f>
        <v/>
      </c>
      <c r="W56" s="19">
        <f>IFERROR(IF(OR($A56="",$K56="",OR($L56="Completed",$L56="Canceled")),"",$K56-TODAY()),"")</f>
        <v/>
      </c>
      <c r="X56" s="19">
        <f>IFERROR(IF(OR($A56="",$K56="",NOT(OR($L56="Open",$L56="In Progress",$L56="On Hold"))),"",IF($K56&lt;TODAY(),"Overdue",IF($K56=TODAY(),"Due Today",""))),"")</f>
        <v/>
      </c>
      <c r="Y56" s="46">
        <f>IFERROR(IF(OR($A56="",$L56&lt;&gt;"Completed",$M56=""),"",($M56-$J56)*24),"")</f>
        <v/>
      </c>
      <c r="Z56" s="22">
        <f>IFERROR(IF(COUNTA($A56:$U56)=0,"",IF($A56="","Missing Action ID, ","")&amp;IF(COUNTIF($A$2:$A$201,$A56)&gt;1,"Duplicate Action ID, ","")&amp;IF(AND($B56&lt;&gt;"",COUNTIF('Room Inspections'!$A$2:$A$201,$B56)=0),"Inspection ID not found, ","")&amp;IF(AND($J56&lt;&gt;"",$K56&lt;&gt;"",$K56&lt;$J56),"Due Date precedes Date Opened, ","")&amp;IF(AND($L56="Completed",$M56=""),"Completion date missing, ","")&amp;IF(AND($A56&lt;&gt;"",COUNTIF($A$2:$A$201,$A56)=1,$B56&lt;&gt;"",COUNTIF('Room Inspections'!$A$2:$A$201,$B56)&gt;0),"OK","")),"")</f>
        <v/>
      </c>
    </row>
    <row r="57" ht="34" customHeight="1">
      <c r="A57" s="16" t="n"/>
      <c r="B57" s="16" t="n"/>
      <c r="C57" s="43">
        <f>IFERROR(IF($B57="","",INDEX('Room Inspections'!$B$2:$B$201,MATCH($B57,'Room Inspections'!$A$2:$A$201,0))),"")</f>
        <v/>
      </c>
      <c r="D57" s="19">
        <f>IFERROR(IF($B57="","",INDEX('Room Inspections'!$G$2:$G$201,MATCH($B57,'Room Inspections'!$A$2:$A$201,0))),"")</f>
        <v/>
      </c>
      <c r="E57" s="16" t="n"/>
      <c r="F57" s="21" t="n"/>
      <c r="G57" s="16" t="n"/>
      <c r="H57" s="16" t="n"/>
      <c r="I57" s="16" t="n"/>
      <c r="J57" s="41" t="n"/>
      <c r="K57" s="41" t="n"/>
      <c r="L57" s="16" t="n"/>
      <c r="M57" s="41" t="n"/>
      <c r="N57" s="21" t="n"/>
      <c r="O57" s="44" t="n"/>
      <c r="P57" s="44" t="n"/>
      <c r="Q57" s="45">
        <f>IFERROR(IF(OR($A57="",$P57=""),"",$P57-$O57),"")</f>
        <v/>
      </c>
      <c r="R57" s="21" t="n"/>
      <c r="S57" s="16" t="n"/>
      <c r="T57" s="41" t="n"/>
      <c r="U57" s="16" t="n"/>
      <c r="V57" s="19">
        <f>IFERROR(IF($A57="","",IF(OR($L57="Completed",$L57="Canceled"),IF($M57="","",$M57-$J57),TODAY()-$J57)),"")</f>
        <v/>
      </c>
      <c r="W57" s="19">
        <f>IFERROR(IF(OR($A57="",$K57="",OR($L57="Completed",$L57="Canceled")),"",$K57-TODAY()),"")</f>
        <v/>
      </c>
      <c r="X57" s="19">
        <f>IFERROR(IF(OR($A57="",$K57="",NOT(OR($L57="Open",$L57="In Progress",$L57="On Hold"))),"",IF($K57&lt;TODAY(),"Overdue",IF($K57=TODAY(),"Due Today",""))),"")</f>
        <v/>
      </c>
      <c r="Y57" s="46">
        <f>IFERROR(IF(OR($A57="",$L57&lt;&gt;"Completed",$M57=""),"",($M57-$J57)*24),"")</f>
        <v/>
      </c>
      <c r="Z57" s="22">
        <f>IFERROR(IF(COUNTA($A57:$U57)=0,"",IF($A57="","Missing Action ID, ","")&amp;IF(COUNTIF($A$2:$A$201,$A57)&gt;1,"Duplicate Action ID, ","")&amp;IF(AND($B57&lt;&gt;"",COUNTIF('Room Inspections'!$A$2:$A$201,$B57)=0),"Inspection ID not found, ","")&amp;IF(AND($J57&lt;&gt;"",$K57&lt;&gt;"",$K57&lt;$J57),"Due Date precedes Date Opened, ","")&amp;IF(AND($L57="Completed",$M57=""),"Completion date missing, ","")&amp;IF(AND($A57&lt;&gt;"",COUNTIF($A$2:$A$201,$A57)=1,$B57&lt;&gt;"",COUNTIF('Room Inspections'!$A$2:$A$201,$B57)&gt;0),"OK","")),"")</f>
        <v/>
      </c>
    </row>
    <row r="58" ht="34" customHeight="1">
      <c r="A58" s="16" t="n"/>
      <c r="B58" s="16" t="n"/>
      <c r="C58" s="43">
        <f>IFERROR(IF($B58="","",INDEX('Room Inspections'!$B$2:$B$201,MATCH($B58,'Room Inspections'!$A$2:$A$201,0))),"")</f>
        <v/>
      </c>
      <c r="D58" s="19">
        <f>IFERROR(IF($B58="","",INDEX('Room Inspections'!$G$2:$G$201,MATCH($B58,'Room Inspections'!$A$2:$A$201,0))),"")</f>
        <v/>
      </c>
      <c r="E58" s="16" t="n"/>
      <c r="F58" s="21" t="n"/>
      <c r="G58" s="16" t="n"/>
      <c r="H58" s="16" t="n"/>
      <c r="I58" s="16" t="n"/>
      <c r="J58" s="41" t="n"/>
      <c r="K58" s="41" t="n"/>
      <c r="L58" s="16" t="n"/>
      <c r="M58" s="41" t="n"/>
      <c r="N58" s="21" t="n"/>
      <c r="O58" s="44" t="n"/>
      <c r="P58" s="44" t="n"/>
      <c r="Q58" s="45">
        <f>IFERROR(IF(OR($A58="",$P58=""),"",$P58-$O58),"")</f>
        <v/>
      </c>
      <c r="R58" s="21" t="n"/>
      <c r="S58" s="16" t="n"/>
      <c r="T58" s="41" t="n"/>
      <c r="U58" s="16" t="n"/>
      <c r="V58" s="19">
        <f>IFERROR(IF($A58="","",IF(OR($L58="Completed",$L58="Canceled"),IF($M58="","",$M58-$J58),TODAY()-$J58)),"")</f>
        <v/>
      </c>
      <c r="W58" s="19">
        <f>IFERROR(IF(OR($A58="",$K58="",OR($L58="Completed",$L58="Canceled")),"",$K58-TODAY()),"")</f>
        <v/>
      </c>
      <c r="X58" s="19">
        <f>IFERROR(IF(OR($A58="",$K58="",NOT(OR($L58="Open",$L58="In Progress",$L58="On Hold"))),"",IF($K58&lt;TODAY(),"Overdue",IF($K58=TODAY(),"Due Today",""))),"")</f>
        <v/>
      </c>
      <c r="Y58" s="46">
        <f>IFERROR(IF(OR($A58="",$L58&lt;&gt;"Completed",$M58=""),"",($M58-$J58)*24),"")</f>
        <v/>
      </c>
      <c r="Z58" s="22">
        <f>IFERROR(IF(COUNTA($A58:$U58)=0,"",IF($A58="","Missing Action ID, ","")&amp;IF(COUNTIF($A$2:$A$201,$A58)&gt;1,"Duplicate Action ID, ","")&amp;IF(AND($B58&lt;&gt;"",COUNTIF('Room Inspections'!$A$2:$A$201,$B58)=0),"Inspection ID not found, ","")&amp;IF(AND($J58&lt;&gt;"",$K58&lt;&gt;"",$K58&lt;$J58),"Due Date precedes Date Opened, ","")&amp;IF(AND($L58="Completed",$M58=""),"Completion date missing, ","")&amp;IF(AND($A58&lt;&gt;"",COUNTIF($A$2:$A$201,$A58)=1,$B58&lt;&gt;"",COUNTIF('Room Inspections'!$A$2:$A$201,$B58)&gt;0),"OK","")),"")</f>
        <v/>
      </c>
    </row>
    <row r="59" ht="34" customHeight="1">
      <c r="A59" s="16" t="n"/>
      <c r="B59" s="16" t="n"/>
      <c r="C59" s="43">
        <f>IFERROR(IF($B59="","",INDEX('Room Inspections'!$B$2:$B$201,MATCH($B59,'Room Inspections'!$A$2:$A$201,0))),"")</f>
        <v/>
      </c>
      <c r="D59" s="19">
        <f>IFERROR(IF($B59="","",INDEX('Room Inspections'!$G$2:$G$201,MATCH($B59,'Room Inspections'!$A$2:$A$201,0))),"")</f>
        <v/>
      </c>
      <c r="E59" s="16" t="n"/>
      <c r="F59" s="21" t="n"/>
      <c r="G59" s="16" t="n"/>
      <c r="H59" s="16" t="n"/>
      <c r="I59" s="16" t="n"/>
      <c r="J59" s="41" t="n"/>
      <c r="K59" s="41" t="n"/>
      <c r="L59" s="16" t="n"/>
      <c r="M59" s="41" t="n"/>
      <c r="N59" s="21" t="n"/>
      <c r="O59" s="44" t="n"/>
      <c r="P59" s="44" t="n"/>
      <c r="Q59" s="45">
        <f>IFERROR(IF(OR($A59="",$P59=""),"",$P59-$O59),"")</f>
        <v/>
      </c>
      <c r="R59" s="21" t="n"/>
      <c r="S59" s="16" t="n"/>
      <c r="T59" s="41" t="n"/>
      <c r="U59" s="16" t="n"/>
      <c r="V59" s="19">
        <f>IFERROR(IF($A59="","",IF(OR($L59="Completed",$L59="Canceled"),IF($M59="","",$M59-$J59),TODAY()-$J59)),"")</f>
        <v/>
      </c>
      <c r="W59" s="19">
        <f>IFERROR(IF(OR($A59="",$K59="",OR($L59="Completed",$L59="Canceled")),"",$K59-TODAY()),"")</f>
        <v/>
      </c>
      <c r="X59" s="19">
        <f>IFERROR(IF(OR($A59="",$K59="",NOT(OR($L59="Open",$L59="In Progress",$L59="On Hold"))),"",IF($K59&lt;TODAY(),"Overdue",IF($K59=TODAY(),"Due Today",""))),"")</f>
        <v/>
      </c>
      <c r="Y59" s="46">
        <f>IFERROR(IF(OR($A59="",$L59&lt;&gt;"Completed",$M59=""),"",($M59-$J59)*24),"")</f>
        <v/>
      </c>
      <c r="Z59" s="22">
        <f>IFERROR(IF(COUNTA($A59:$U59)=0,"",IF($A59="","Missing Action ID, ","")&amp;IF(COUNTIF($A$2:$A$201,$A59)&gt;1,"Duplicate Action ID, ","")&amp;IF(AND($B59&lt;&gt;"",COUNTIF('Room Inspections'!$A$2:$A$201,$B59)=0),"Inspection ID not found, ","")&amp;IF(AND($J59&lt;&gt;"",$K59&lt;&gt;"",$K59&lt;$J59),"Due Date precedes Date Opened, ","")&amp;IF(AND($L59="Completed",$M59=""),"Completion date missing, ","")&amp;IF(AND($A59&lt;&gt;"",COUNTIF($A$2:$A$201,$A59)=1,$B59&lt;&gt;"",COUNTIF('Room Inspections'!$A$2:$A$201,$B59)&gt;0),"OK","")),"")</f>
        <v/>
      </c>
    </row>
    <row r="60" ht="34" customHeight="1">
      <c r="A60" s="16" t="n"/>
      <c r="B60" s="16" t="n"/>
      <c r="C60" s="43">
        <f>IFERROR(IF($B60="","",INDEX('Room Inspections'!$B$2:$B$201,MATCH($B60,'Room Inspections'!$A$2:$A$201,0))),"")</f>
        <v/>
      </c>
      <c r="D60" s="19">
        <f>IFERROR(IF($B60="","",INDEX('Room Inspections'!$G$2:$G$201,MATCH($B60,'Room Inspections'!$A$2:$A$201,0))),"")</f>
        <v/>
      </c>
      <c r="E60" s="16" t="n"/>
      <c r="F60" s="21" t="n"/>
      <c r="G60" s="16" t="n"/>
      <c r="H60" s="16" t="n"/>
      <c r="I60" s="16" t="n"/>
      <c r="J60" s="41" t="n"/>
      <c r="K60" s="41" t="n"/>
      <c r="L60" s="16" t="n"/>
      <c r="M60" s="41" t="n"/>
      <c r="N60" s="21" t="n"/>
      <c r="O60" s="44" t="n"/>
      <c r="P60" s="44" t="n"/>
      <c r="Q60" s="45">
        <f>IFERROR(IF(OR($A60="",$P60=""),"",$P60-$O60),"")</f>
        <v/>
      </c>
      <c r="R60" s="21" t="n"/>
      <c r="S60" s="16" t="n"/>
      <c r="T60" s="41" t="n"/>
      <c r="U60" s="16" t="n"/>
      <c r="V60" s="19">
        <f>IFERROR(IF($A60="","",IF(OR($L60="Completed",$L60="Canceled"),IF($M60="","",$M60-$J60),TODAY()-$J60)),"")</f>
        <v/>
      </c>
      <c r="W60" s="19">
        <f>IFERROR(IF(OR($A60="",$K60="",OR($L60="Completed",$L60="Canceled")),"",$K60-TODAY()),"")</f>
        <v/>
      </c>
      <c r="X60" s="19">
        <f>IFERROR(IF(OR($A60="",$K60="",NOT(OR($L60="Open",$L60="In Progress",$L60="On Hold"))),"",IF($K60&lt;TODAY(),"Overdue",IF($K60=TODAY(),"Due Today",""))),"")</f>
        <v/>
      </c>
      <c r="Y60" s="46">
        <f>IFERROR(IF(OR($A60="",$L60&lt;&gt;"Completed",$M60=""),"",($M60-$J60)*24),"")</f>
        <v/>
      </c>
      <c r="Z60" s="22">
        <f>IFERROR(IF(COUNTA($A60:$U60)=0,"",IF($A60="","Missing Action ID, ","")&amp;IF(COUNTIF($A$2:$A$201,$A60)&gt;1,"Duplicate Action ID, ","")&amp;IF(AND($B60&lt;&gt;"",COUNTIF('Room Inspections'!$A$2:$A$201,$B60)=0),"Inspection ID not found, ","")&amp;IF(AND($J60&lt;&gt;"",$K60&lt;&gt;"",$K60&lt;$J60),"Due Date precedes Date Opened, ","")&amp;IF(AND($L60="Completed",$M60=""),"Completion date missing, ","")&amp;IF(AND($A60&lt;&gt;"",COUNTIF($A$2:$A$201,$A60)=1,$B60&lt;&gt;"",COUNTIF('Room Inspections'!$A$2:$A$201,$B60)&gt;0),"OK","")),"")</f>
        <v/>
      </c>
    </row>
    <row r="61" ht="34" customHeight="1">
      <c r="A61" s="16" t="n"/>
      <c r="B61" s="16" t="n"/>
      <c r="C61" s="43">
        <f>IFERROR(IF($B61="","",INDEX('Room Inspections'!$B$2:$B$201,MATCH($B61,'Room Inspections'!$A$2:$A$201,0))),"")</f>
        <v/>
      </c>
      <c r="D61" s="19">
        <f>IFERROR(IF($B61="","",INDEX('Room Inspections'!$G$2:$G$201,MATCH($B61,'Room Inspections'!$A$2:$A$201,0))),"")</f>
        <v/>
      </c>
      <c r="E61" s="16" t="n"/>
      <c r="F61" s="21" t="n"/>
      <c r="G61" s="16" t="n"/>
      <c r="H61" s="16" t="n"/>
      <c r="I61" s="16" t="n"/>
      <c r="J61" s="41" t="n"/>
      <c r="K61" s="41" t="n"/>
      <c r="L61" s="16" t="n"/>
      <c r="M61" s="41" t="n"/>
      <c r="N61" s="21" t="n"/>
      <c r="O61" s="44" t="n"/>
      <c r="P61" s="44" t="n"/>
      <c r="Q61" s="45">
        <f>IFERROR(IF(OR($A61="",$P61=""),"",$P61-$O61),"")</f>
        <v/>
      </c>
      <c r="R61" s="21" t="n"/>
      <c r="S61" s="16" t="n"/>
      <c r="T61" s="41" t="n"/>
      <c r="U61" s="16" t="n"/>
      <c r="V61" s="19">
        <f>IFERROR(IF($A61="","",IF(OR($L61="Completed",$L61="Canceled"),IF($M61="","",$M61-$J61),TODAY()-$J61)),"")</f>
        <v/>
      </c>
      <c r="W61" s="19">
        <f>IFERROR(IF(OR($A61="",$K61="",OR($L61="Completed",$L61="Canceled")),"",$K61-TODAY()),"")</f>
        <v/>
      </c>
      <c r="X61" s="19">
        <f>IFERROR(IF(OR($A61="",$K61="",NOT(OR($L61="Open",$L61="In Progress",$L61="On Hold"))),"",IF($K61&lt;TODAY(),"Overdue",IF($K61=TODAY(),"Due Today",""))),"")</f>
        <v/>
      </c>
      <c r="Y61" s="46">
        <f>IFERROR(IF(OR($A61="",$L61&lt;&gt;"Completed",$M61=""),"",($M61-$J61)*24),"")</f>
        <v/>
      </c>
      <c r="Z61" s="22">
        <f>IFERROR(IF(COUNTA($A61:$U61)=0,"",IF($A61="","Missing Action ID, ","")&amp;IF(COUNTIF($A$2:$A$201,$A61)&gt;1,"Duplicate Action ID, ","")&amp;IF(AND($B61&lt;&gt;"",COUNTIF('Room Inspections'!$A$2:$A$201,$B61)=0),"Inspection ID not found, ","")&amp;IF(AND($J61&lt;&gt;"",$K61&lt;&gt;"",$K61&lt;$J61),"Due Date precedes Date Opened, ","")&amp;IF(AND($L61="Completed",$M61=""),"Completion date missing, ","")&amp;IF(AND($A61&lt;&gt;"",COUNTIF($A$2:$A$201,$A61)=1,$B61&lt;&gt;"",COUNTIF('Room Inspections'!$A$2:$A$201,$B61)&gt;0),"OK","")),"")</f>
        <v/>
      </c>
    </row>
    <row r="62" ht="34" customHeight="1">
      <c r="A62" s="16" t="n"/>
      <c r="B62" s="16" t="n"/>
      <c r="C62" s="43">
        <f>IFERROR(IF($B62="","",INDEX('Room Inspections'!$B$2:$B$201,MATCH($B62,'Room Inspections'!$A$2:$A$201,0))),"")</f>
        <v/>
      </c>
      <c r="D62" s="19">
        <f>IFERROR(IF($B62="","",INDEX('Room Inspections'!$G$2:$G$201,MATCH($B62,'Room Inspections'!$A$2:$A$201,0))),"")</f>
        <v/>
      </c>
      <c r="E62" s="16" t="n"/>
      <c r="F62" s="21" t="n"/>
      <c r="G62" s="16" t="n"/>
      <c r="H62" s="16" t="n"/>
      <c r="I62" s="16" t="n"/>
      <c r="J62" s="41" t="n"/>
      <c r="K62" s="41" t="n"/>
      <c r="L62" s="16" t="n"/>
      <c r="M62" s="41" t="n"/>
      <c r="N62" s="21" t="n"/>
      <c r="O62" s="44" t="n"/>
      <c r="P62" s="44" t="n"/>
      <c r="Q62" s="45">
        <f>IFERROR(IF(OR($A62="",$P62=""),"",$P62-$O62),"")</f>
        <v/>
      </c>
      <c r="R62" s="21" t="n"/>
      <c r="S62" s="16" t="n"/>
      <c r="T62" s="41" t="n"/>
      <c r="U62" s="16" t="n"/>
      <c r="V62" s="19">
        <f>IFERROR(IF($A62="","",IF(OR($L62="Completed",$L62="Canceled"),IF($M62="","",$M62-$J62),TODAY()-$J62)),"")</f>
        <v/>
      </c>
      <c r="W62" s="19">
        <f>IFERROR(IF(OR($A62="",$K62="",OR($L62="Completed",$L62="Canceled")),"",$K62-TODAY()),"")</f>
        <v/>
      </c>
      <c r="X62" s="19">
        <f>IFERROR(IF(OR($A62="",$K62="",NOT(OR($L62="Open",$L62="In Progress",$L62="On Hold"))),"",IF($K62&lt;TODAY(),"Overdue",IF($K62=TODAY(),"Due Today",""))),"")</f>
        <v/>
      </c>
      <c r="Y62" s="46">
        <f>IFERROR(IF(OR($A62="",$L62&lt;&gt;"Completed",$M62=""),"",($M62-$J62)*24),"")</f>
        <v/>
      </c>
      <c r="Z62" s="22">
        <f>IFERROR(IF(COUNTA($A62:$U62)=0,"",IF($A62="","Missing Action ID, ","")&amp;IF(COUNTIF($A$2:$A$201,$A62)&gt;1,"Duplicate Action ID, ","")&amp;IF(AND($B62&lt;&gt;"",COUNTIF('Room Inspections'!$A$2:$A$201,$B62)=0),"Inspection ID not found, ","")&amp;IF(AND($J62&lt;&gt;"",$K62&lt;&gt;"",$K62&lt;$J62),"Due Date precedes Date Opened, ","")&amp;IF(AND($L62="Completed",$M62=""),"Completion date missing, ","")&amp;IF(AND($A62&lt;&gt;"",COUNTIF($A$2:$A$201,$A62)=1,$B62&lt;&gt;"",COUNTIF('Room Inspections'!$A$2:$A$201,$B62)&gt;0),"OK","")),"")</f>
        <v/>
      </c>
    </row>
    <row r="63" ht="34" customHeight="1">
      <c r="A63" s="16" t="n"/>
      <c r="B63" s="16" t="n"/>
      <c r="C63" s="43">
        <f>IFERROR(IF($B63="","",INDEX('Room Inspections'!$B$2:$B$201,MATCH($B63,'Room Inspections'!$A$2:$A$201,0))),"")</f>
        <v/>
      </c>
      <c r="D63" s="19">
        <f>IFERROR(IF($B63="","",INDEX('Room Inspections'!$G$2:$G$201,MATCH($B63,'Room Inspections'!$A$2:$A$201,0))),"")</f>
        <v/>
      </c>
      <c r="E63" s="16" t="n"/>
      <c r="F63" s="21" t="n"/>
      <c r="G63" s="16" t="n"/>
      <c r="H63" s="16" t="n"/>
      <c r="I63" s="16" t="n"/>
      <c r="J63" s="41" t="n"/>
      <c r="K63" s="41" t="n"/>
      <c r="L63" s="16" t="n"/>
      <c r="M63" s="41" t="n"/>
      <c r="N63" s="21" t="n"/>
      <c r="O63" s="44" t="n"/>
      <c r="P63" s="44" t="n"/>
      <c r="Q63" s="45">
        <f>IFERROR(IF(OR($A63="",$P63=""),"",$P63-$O63),"")</f>
        <v/>
      </c>
      <c r="R63" s="21" t="n"/>
      <c r="S63" s="16" t="n"/>
      <c r="T63" s="41" t="n"/>
      <c r="U63" s="16" t="n"/>
      <c r="V63" s="19">
        <f>IFERROR(IF($A63="","",IF(OR($L63="Completed",$L63="Canceled"),IF($M63="","",$M63-$J63),TODAY()-$J63)),"")</f>
        <v/>
      </c>
      <c r="W63" s="19">
        <f>IFERROR(IF(OR($A63="",$K63="",OR($L63="Completed",$L63="Canceled")),"",$K63-TODAY()),"")</f>
        <v/>
      </c>
      <c r="X63" s="19">
        <f>IFERROR(IF(OR($A63="",$K63="",NOT(OR($L63="Open",$L63="In Progress",$L63="On Hold"))),"",IF($K63&lt;TODAY(),"Overdue",IF($K63=TODAY(),"Due Today",""))),"")</f>
        <v/>
      </c>
      <c r="Y63" s="46">
        <f>IFERROR(IF(OR($A63="",$L63&lt;&gt;"Completed",$M63=""),"",($M63-$J63)*24),"")</f>
        <v/>
      </c>
      <c r="Z63" s="22">
        <f>IFERROR(IF(COUNTA($A63:$U63)=0,"",IF($A63="","Missing Action ID, ","")&amp;IF(COUNTIF($A$2:$A$201,$A63)&gt;1,"Duplicate Action ID, ","")&amp;IF(AND($B63&lt;&gt;"",COUNTIF('Room Inspections'!$A$2:$A$201,$B63)=0),"Inspection ID not found, ","")&amp;IF(AND($J63&lt;&gt;"",$K63&lt;&gt;"",$K63&lt;$J63),"Due Date precedes Date Opened, ","")&amp;IF(AND($L63="Completed",$M63=""),"Completion date missing, ","")&amp;IF(AND($A63&lt;&gt;"",COUNTIF($A$2:$A$201,$A63)=1,$B63&lt;&gt;"",COUNTIF('Room Inspections'!$A$2:$A$201,$B63)&gt;0),"OK","")),"")</f>
        <v/>
      </c>
    </row>
    <row r="64" ht="34" customHeight="1">
      <c r="A64" s="16" t="n"/>
      <c r="B64" s="16" t="n"/>
      <c r="C64" s="43">
        <f>IFERROR(IF($B64="","",INDEX('Room Inspections'!$B$2:$B$201,MATCH($B64,'Room Inspections'!$A$2:$A$201,0))),"")</f>
        <v/>
      </c>
      <c r="D64" s="19">
        <f>IFERROR(IF($B64="","",INDEX('Room Inspections'!$G$2:$G$201,MATCH($B64,'Room Inspections'!$A$2:$A$201,0))),"")</f>
        <v/>
      </c>
      <c r="E64" s="16" t="n"/>
      <c r="F64" s="21" t="n"/>
      <c r="G64" s="16" t="n"/>
      <c r="H64" s="16" t="n"/>
      <c r="I64" s="16" t="n"/>
      <c r="J64" s="41" t="n"/>
      <c r="K64" s="41" t="n"/>
      <c r="L64" s="16" t="n"/>
      <c r="M64" s="41" t="n"/>
      <c r="N64" s="21" t="n"/>
      <c r="O64" s="44" t="n"/>
      <c r="P64" s="44" t="n"/>
      <c r="Q64" s="45">
        <f>IFERROR(IF(OR($A64="",$P64=""),"",$P64-$O64),"")</f>
        <v/>
      </c>
      <c r="R64" s="21" t="n"/>
      <c r="S64" s="16" t="n"/>
      <c r="T64" s="41" t="n"/>
      <c r="U64" s="16" t="n"/>
      <c r="V64" s="19">
        <f>IFERROR(IF($A64="","",IF(OR($L64="Completed",$L64="Canceled"),IF($M64="","",$M64-$J64),TODAY()-$J64)),"")</f>
        <v/>
      </c>
      <c r="W64" s="19">
        <f>IFERROR(IF(OR($A64="",$K64="",OR($L64="Completed",$L64="Canceled")),"",$K64-TODAY()),"")</f>
        <v/>
      </c>
      <c r="X64" s="19">
        <f>IFERROR(IF(OR($A64="",$K64="",NOT(OR($L64="Open",$L64="In Progress",$L64="On Hold"))),"",IF($K64&lt;TODAY(),"Overdue",IF($K64=TODAY(),"Due Today",""))),"")</f>
        <v/>
      </c>
      <c r="Y64" s="46">
        <f>IFERROR(IF(OR($A64="",$L64&lt;&gt;"Completed",$M64=""),"",($M64-$J64)*24),"")</f>
        <v/>
      </c>
      <c r="Z64" s="22">
        <f>IFERROR(IF(COUNTA($A64:$U64)=0,"",IF($A64="","Missing Action ID, ","")&amp;IF(COUNTIF($A$2:$A$201,$A64)&gt;1,"Duplicate Action ID, ","")&amp;IF(AND($B64&lt;&gt;"",COUNTIF('Room Inspections'!$A$2:$A$201,$B64)=0),"Inspection ID not found, ","")&amp;IF(AND($J64&lt;&gt;"",$K64&lt;&gt;"",$K64&lt;$J64),"Due Date precedes Date Opened, ","")&amp;IF(AND($L64="Completed",$M64=""),"Completion date missing, ","")&amp;IF(AND($A64&lt;&gt;"",COUNTIF($A$2:$A$201,$A64)=1,$B64&lt;&gt;"",COUNTIF('Room Inspections'!$A$2:$A$201,$B64)&gt;0),"OK","")),"")</f>
        <v/>
      </c>
    </row>
    <row r="65" ht="34" customHeight="1">
      <c r="A65" s="16" t="n"/>
      <c r="B65" s="16" t="n"/>
      <c r="C65" s="43">
        <f>IFERROR(IF($B65="","",INDEX('Room Inspections'!$B$2:$B$201,MATCH($B65,'Room Inspections'!$A$2:$A$201,0))),"")</f>
        <v/>
      </c>
      <c r="D65" s="19">
        <f>IFERROR(IF($B65="","",INDEX('Room Inspections'!$G$2:$G$201,MATCH($B65,'Room Inspections'!$A$2:$A$201,0))),"")</f>
        <v/>
      </c>
      <c r="E65" s="16" t="n"/>
      <c r="F65" s="21" t="n"/>
      <c r="G65" s="16" t="n"/>
      <c r="H65" s="16" t="n"/>
      <c r="I65" s="16" t="n"/>
      <c r="J65" s="41" t="n"/>
      <c r="K65" s="41" t="n"/>
      <c r="L65" s="16" t="n"/>
      <c r="M65" s="41" t="n"/>
      <c r="N65" s="21" t="n"/>
      <c r="O65" s="44" t="n"/>
      <c r="P65" s="44" t="n"/>
      <c r="Q65" s="45">
        <f>IFERROR(IF(OR($A65="",$P65=""),"",$P65-$O65),"")</f>
        <v/>
      </c>
      <c r="R65" s="21" t="n"/>
      <c r="S65" s="16" t="n"/>
      <c r="T65" s="41" t="n"/>
      <c r="U65" s="16" t="n"/>
      <c r="V65" s="19">
        <f>IFERROR(IF($A65="","",IF(OR($L65="Completed",$L65="Canceled"),IF($M65="","",$M65-$J65),TODAY()-$J65)),"")</f>
        <v/>
      </c>
      <c r="W65" s="19">
        <f>IFERROR(IF(OR($A65="",$K65="",OR($L65="Completed",$L65="Canceled")),"",$K65-TODAY()),"")</f>
        <v/>
      </c>
      <c r="X65" s="19">
        <f>IFERROR(IF(OR($A65="",$K65="",NOT(OR($L65="Open",$L65="In Progress",$L65="On Hold"))),"",IF($K65&lt;TODAY(),"Overdue",IF($K65=TODAY(),"Due Today",""))),"")</f>
        <v/>
      </c>
      <c r="Y65" s="46">
        <f>IFERROR(IF(OR($A65="",$L65&lt;&gt;"Completed",$M65=""),"",($M65-$J65)*24),"")</f>
        <v/>
      </c>
      <c r="Z65" s="22">
        <f>IFERROR(IF(COUNTA($A65:$U65)=0,"",IF($A65="","Missing Action ID, ","")&amp;IF(COUNTIF($A$2:$A$201,$A65)&gt;1,"Duplicate Action ID, ","")&amp;IF(AND($B65&lt;&gt;"",COUNTIF('Room Inspections'!$A$2:$A$201,$B65)=0),"Inspection ID not found, ","")&amp;IF(AND($J65&lt;&gt;"",$K65&lt;&gt;"",$K65&lt;$J65),"Due Date precedes Date Opened, ","")&amp;IF(AND($L65="Completed",$M65=""),"Completion date missing, ","")&amp;IF(AND($A65&lt;&gt;"",COUNTIF($A$2:$A$201,$A65)=1,$B65&lt;&gt;"",COUNTIF('Room Inspections'!$A$2:$A$201,$B65)&gt;0),"OK","")),"")</f>
        <v/>
      </c>
    </row>
    <row r="66" ht="34" customHeight="1">
      <c r="A66" s="16" t="n"/>
      <c r="B66" s="16" t="n"/>
      <c r="C66" s="43">
        <f>IFERROR(IF($B66="","",INDEX('Room Inspections'!$B$2:$B$201,MATCH($B66,'Room Inspections'!$A$2:$A$201,0))),"")</f>
        <v/>
      </c>
      <c r="D66" s="19">
        <f>IFERROR(IF($B66="","",INDEX('Room Inspections'!$G$2:$G$201,MATCH($B66,'Room Inspections'!$A$2:$A$201,0))),"")</f>
        <v/>
      </c>
      <c r="E66" s="16" t="n"/>
      <c r="F66" s="21" t="n"/>
      <c r="G66" s="16" t="n"/>
      <c r="H66" s="16" t="n"/>
      <c r="I66" s="16" t="n"/>
      <c r="J66" s="41" t="n"/>
      <c r="K66" s="41" t="n"/>
      <c r="L66" s="16" t="n"/>
      <c r="M66" s="41" t="n"/>
      <c r="N66" s="21" t="n"/>
      <c r="O66" s="44" t="n"/>
      <c r="P66" s="44" t="n"/>
      <c r="Q66" s="45">
        <f>IFERROR(IF(OR($A66="",$P66=""),"",$P66-$O66),"")</f>
        <v/>
      </c>
      <c r="R66" s="21" t="n"/>
      <c r="S66" s="16" t="n"/>
      <c r="T66" s="41" t="n"/>
      <c r="U66" s="16" t="n"/>
      <c r="V66" s="19">
        <f>IFERROR(IF($A66="","",IF(OR($L66="Completed",$L66="Canceled"),IF($M66="","",$M66-$J66),TODAY()-$J66)),"")</f>
        <v/>
      </c>
      <c r="W66" s="19">
        <f>IFERROR(IF(OR($A66="",$K66="",OR($L66="Completed",$L66="Canceled")),"",$K66-TODAY()),"")</f>
        <v/>
      </c>
      <c r="X66" s="19">
        <f>IFERROR(IF(OR($A66="",$K66="",NOT(OR($L66="Open",$L66="In Progress",$L66="On Hold"))),"",IF($K66&lt;TODAY(),"Overdue",IF($K66=TODAY(),"Due Today",""))),"")</f>
        <v/>
      </c>
      <c r="Y66" s="46">
        <f>IFERROR(IF(OR($A66="",$L66&lt;&gt;"Completed",$M66=""),"",($M66-$J66)*24),"")</f>
        <v/>
      </c>
      <c r="Z66" s="22">
        <f>IFERROR(IF(COUNTA($A66:$U66)=0,"",IF($A66="","Missing Action ID, ","")&amp;IF(COUNTIF($A$2:$A$201,$A66)&gt;1,"Duplicate Action ID, ","")&amp;IF(AND($B66&lt;&gt;"",COUNTIF('Room Inspections'!$A$2:$A$201,$B66)=0),"Inspection ID not found, ","")&amp;IF(AND($J66&lt;&gt;"",$K66&lt;&gt;"",$K66&lt;$J66),"Due Date precedes Date Opened, ","")&amp;IF(AND($L66="Completed",$M66=""),"Completion date missing, ","")&amp;IF(AND($A66&lt;&gt;"",COUNTIF($A$2:$A$201,$A66)=1,$B66&lt;&gt;"",COUNTIF('Room Inspections'!$A$2:$A$201,$B66)&gt;0),"OK","")),"")</f>
        <v/>
      </c>
    </row>
    <row r="67" ht="34" customHeight="1">
      <c r="A67" s="16" t="n"/>
      <c r="B67" s="16" t="n"/>
      <c r="C67" s="43">
        <f>IFERROR(IF($B67="","",INDEX('Room Inspections'!$B$2:$B$201,MATCH($B67,'Room Inspections'!$A$2:$A$201,0))),"")</f>
        <v/>
      </c>
      <c r="D67" s="19">
        <f>IFERROR(IF($B67="","",INDEX('Room Inspections'!$G$2:$G$201,MATCH($B67,'Room Inspections'!$A$2:$A$201,0))),"")</f>
        <v/>
      </c>
      <c r="E67" s="16" t="n"/>
      <c r="F67" s="21" t="n"/>
      <c r="G67" s="16" t="n"/>
      <c r="H67" s="16" t="n"/>
      <c r="I67" s="16" t="n"/>
      <c r="J67" s="41" t="n"/>
      <c r="K67" s="41" t="n"/>
      <c r="L67" s="16" t="n"/>
      <c r="M67" s="41" t="n"/>
      <c r="N67" s="21" t="n"/>
      <c r="O67" s="44" t="n"/>
      <c r="P67" s="44" t="n"/>
      <c r="Q67" s="45">
        <f>IFERROR(IF(OR($A67="",$P67=""),"",$P67-$O67),"")</f>
        <v/>
      </c>
      <c r="R67" s="21" t="n"/>
      <c r="S67" s="16" t="n"/>
      <c r="T67" s="41" t="n"/>
      <c r="U67" s="16" t="n"/>
      <c r="V67" s="19">
        <f>IFERROR(IF($A67="","",IF(OR($L67="Completed",$L67="Canceled"),IF($M67="","",$M67-$J67),TODAY()-$J67)),"")</f>
        <v/>
      </c>
      <c r="W67" s="19">
        <f>IFERROR(IF(OR($A67="",$K67="",OR($L67="Completed",$L67="Canceled")),"",$K67-TODAY()),"")</f>
        <v/>
      </c>
      <c r="X67" s="19">
        <f>IFERROR(IF(OR($A67="",$K67="",NOT(OR($L67="Open",$L67="In Progress",$L67="On Hold"))),"",IF($K67&lt;TODAY(),"Overdue",IF($K67=TODAY(),"Due Today",""))),"")</f>
        <v/>
      </c>
      <c r="Y67" s="46">
        <f>IFERROR(IF(OR($A67="",$L67&lt;&gt;"Completed",$M67=""),"",($M67-$J67)*24),"")</f>
        <v/>
      </c>
      <c r="Z67" s="22">
        <f>IFERROR(IF(COUNTA($A67:$U67)=0,"",IF($A67="","Missing Action ID, ","")&amp;IF(COUNTIF($A$2:$A$201,$A67)&gt;1,"Duplicate Action ID, ","")&amp;IF(AND($B67&lt;&gt;"",COUNTIF('Room Inspections'!$A$2:$A$201,$B67)=0),"Inspection ID not found, ","")&amp;IF(AND($J67&lt;&gt;"",$K67&lt;&gt;"",$K67&lt;$J67),"Due Date precedes Date Opened, ","")&amp;IF(AND($L67="Completed",$M67=""),"Completion date missing, ","")&amp;IF(AND($A67&lt;&gt;"",COUNTIF($A$2:$A$201,$A67)=1,$B67&lt;&gt;"",COUNTIF('Room Inspections'!$A$2:$A$201,$B67)&gt;0),"OK","")),"")</f>
        <v/>
      </c>
    </row>
    <row r="68" ht="34" customHeight="1">
      <c r="A68" s="16" t="n"/>
      <c r="B68" s="16" t="n"/>
      <c r="C68" s="43">
        <f>IFERROR(IF($B68="","",INDEX('Room Inspections'!$B$2:$B$201,MATCH($B68,'Room Inspections'!$A$2:$A$201,0))),"")</f>
        <v/>
      </c>
      <c r="D68" s="19">
        <f>IFERROR(IF($B68="","",INDEX('Room Inspections'!$G$2:$G$201,MATCH($B68,'Room Inspections'!$A$2:$A$201,0))),"")</f>
        <v/>
      </c>
      <c r="E68" s="16" t="n"/>
      <c r="F68" s="21" t="n"/>
      <c r="G68" s="16" t="n"/>
      <c r="H68" s="16" t="n"/>
      <c r="I68" s="16" t="n"/>
      <c r="J68" s="41" t="n"/>
      <c r="K68" s="41" t="n"/>
      <c r="L68" s="16" t="n"/>
      <c r="M68" s="41" t="n"/>
      <c r="N68" s="21" t="n"/>
      <c r="O68" s="44" t="n"/>
      <c r="P68" s="44" t="n"/>
      <c r="Q68" s="45">
        <f>IFERROR(IF(OR($A68="",$P68=""),"",$P68-$O68),"")</f>
        <v/>
      </c>
      <c r="R68" s="21" t="n"/>
      <c r="S68" s="16" t="n"/>
      <c r="T68" s="41" t="n"/>
      <c r="U68" s="16" t="n"/>
      <c r="V68" s="19">
        <f>IFERROR(IF($A68="","",IF(OR($L68="Completed",$L68="Canceled"),IF($M68="","",$M68-$J68),TODAY()-$J68)),"")</f>
        <v/>
      </c>
      <c r="W68" s="19">
        <f>IFERROR(IF(OR($A68="",$K68="",OR($L68="Completed",$L68="Canceled")),"",$K68-TODAY()),"")</f>
        <v/>
      </c>
      <c r="X68" s="19">
        <f>IFERROR(IF(OR($A68="",$K68="",NOT(OR($L68="Open",$L68="In Progress",$L68="On Hold"))),"",IF($K68&lt;TODAY(),"Overdue",IF($K68=TODAY(),"Due Today",""))),"")</f>
        <v/>
      </c>
      <c r="Y68" s="46">
        <f>IFERROR(IF(OR($A68="",$L68&lt;&gt;"Completed",$M68=""),"",($M68-$J68)*24),"")</f>
        <v/>
      </c>
      <c r="Z68" s="22">
        <f>IFERROR(IF(COUNTA($A68:$U68)=0,"",IF($A68="","Missing Action ID, ","")&amp;IF(COUNTIF($A$2:$A$201,$A68)&gt;1,"Duplicate Action ID, ","")&amp;IF(AND($B68&lt;&gt;"",COUNTIF('Room Inspections'!$A$2:$A$201,$B68)=0),"Inspection ID not found, ","")&amp;IF(AND($J68&lt;&gt;"",$K68&lt;&gt;"",$K68&lt;$J68),"Due Date precedes Date Opened, ","")&amp;IF(AND($L68="Completed",$M68=""),"Completion date missing, ","")&amp;IF(AND($A68&lt;&gt;"",COUNTIF($A$2:$A$201,$A68)=1,$B68&lt;&gt;"",COUNTIF('Room Inspections'!$A$2:$A$201,$B68)&gt;0),"OK","")),"")</f>
        <v/>
      </c>
    </row>
    <row r="69" ht="34" customHeight="1">
      <c r="A69" s="16" t="n"/>
      <c r="B69" s="16" t="n"/>
      <c r="C69" s="43">
        <f>IFERROR(IF($B69="","",INDEX('Room Inspections'!$B$2:$B$201,MATCH($B69,'Room Inspections'!$A$2:$A$201,0))),"")</f>
        <v/>
      </c>
      <c r="D69" s="19">
        <f>IFERROR(IF($B69="","",INDEX('Room Inspections'!$G$2:$G$201,MATCH($B69,'Room Inspections'!$A$2:$A$201,0))),"")</f>
        <v/>
      </c>
      <c r="E69" s="16" t="n"/>
      <c r="F69" s="21" t="n"/>
      <c r="G69" s="16" t="n"/>
      <c r="H69" s="16" t="n"/>
      <c r="I69" s="16" t="n"/>
      <c r="J69" s="41" t="n"/>
      <c r="K69" s="41" t="n"/>
      <c r="L69" s="16" t="n"/>
      <c r="M69" s="41" t="n"/>
      <c r="N69" s="21" t="n"/>
      <c r="O69" s="44" t="n"/>
      <c r="P69" s="44" t="n"/>
      <c r="Q69" s="45">
        <f>IFERROR(IF(OR($A69="",$P69=""),"",$P69-$O69),"")</f>
        <v/>
      </c>
      <c r="R69" s="21" t="n"/>
      <c r="S69" s="16" t="n"/>
      <c r="T69" s="41" t="n"/>
      <c r="U69" s="16" t="n"/>
      <c r="V69" s="19">
        <f>IFERROR(IF($A69="","",IF(OR($L69="Completed",$L69="Canceled"),IF($M69="","",$M69-$J69),TODAY()-$J69)),"")</f>
        <v/>
      </c>
      <c r="W69" s="19">
        <f>IFERROR(IF(OR($A69="",$K69="",OR($L69="Completed",$L69="Canceled")),"",$K69-TODAY()),"")</f>
        <v/>
      </c>
      <c r="X69" s="19">
        <f>IFERROR(IF(OR($A69="",$K69="",NOT(OR($L69="Open",$L69="In Progress",$L69="On Hold"))),"",IF($K69&lt;TODAY(),"Overdue",IF($K69=TODAY(),"Due Today",""))),"")</f>
        <v/>
      </c>
      <c r="Y69" s="46">
        <f>IFERROR(IF(OR($A69="",$L69&lt;&gt;"Completed",$M69=""),"",($M69-$J69)*24),"")</f>
        <v/>
      </c>
      <c r="Z69" s="22">
        <f>IFERROR(IF(COUNTA($A69:$U69)=0,"",IF($A69="","Missing Action ID, ","")&amp;IF(COUNTIF($A$2:$A$201,$A69)&gt;1,"Duplicate Action ID, ","")&amp;IF(AND($B69&lt;&gt;"",COUNTIF('Room Inspections'!$A$2:$A$201,$B69)=0),"Inspection ID not found, ","")&amp;IF(AND($J69&lt;&gt;"",$K69&lt;&gt;"",$K69&lt;$J69),"Due Date precedes Date Opened, ","")&amp;IF(AND($L69="Completed",$M69=""),"Completion date missing, ","")&amp;IF(AND($A69&lt;&gt;"",COUNTIF($A$2:$A$201,$A69)=1,$B69&lt;&gt;"",COUNTIF('Room Inspections'!$A$2:$A$201,$B69)&gt;0),"OK","")),"")</f>
        <v/>
      </c>
    </row>
    <row r="70" ht="34" customHeight="1">
      <c r="A70" s="16" t="n"/>
      <c r="B70" s="16" t="n"/>
      <c r="C70" s="43">
        <f>IFERROR(IF($B70="","",INDEX('Room Inspections'!$B$2:$B$201,MATCH($B70,'Room Inspections'!$A$2:$A$201,0))),"")</f>
        <v/>
      </c>
      <c r="D70" s="19">
        <f>IFERROR(IF($B70="","",INDEX('Room Inspections'!$G$2:$G$201,MATCH($B70,'Room Inspections'!$A$2:$A$201,0))),"")</f>
        <v/>
      </c>
      <c r="E70" s="16" t="n"/>
      <c r="F70" s="21" t="n"/>
      <c r="G70" s="16" t="n"/>
      <c r="H70" s="16" t="n"/>
      <c r="I70" s="16" t="n"/>
      <c r="J70" s="41" t="n"/>
      <c r="K70" s="41" t="n"/>
      <c r="L70" s="16" t="n"/>
      <c r="M70" s="41" t="n"/>
      <c r="N70" s="21" t="n"/>
      <c r="O70" s="44" t="n"/>
      <c r="P70" s="44" t="n"/>
      <c r="Q70" s="45">
        <f>IFERROR(IF(OR($A70="",$P70=""),"",$P70-$O70),"")</f>
        <v/>
      </c>
      <c r="R70" s="21" t="n"/>
      <c r="S70" s="16" t="n"/>
      <c r="T70" s="41" t="n"/>
      <c r="U70" s="16" t="n"/>
      <c r="V70" s="19">
        <f>IFERROR(IF($A70="","",IF(OR($L70="Completed",$L70="Canceled"),IF($M70="","",$M70-$J70),TODAY()-$J70)),"")</f>
        <v/>
      </c>
      <c r="W70" s="19">
        <f>IFERROR(IF(OR($A70="",$K70="",OR($L70="Completed",$L70="Canceled")),"",$K70-TODAY()),"")</f>
        <v/>
      </c>
      <c r="X70" s="19">
        <f>IFERROR(IF(OR($A70="",$K70="",NOT(OR($L70="Open",$L70="In Progress",$L70="On Hold"))),"",IF($K70&lt;TODAY(),"Overdue",IF($K70=TODAY(),"Due Today",""))),"")</f>
        <v/>
      </c>
      <c r="Y70" s="46">
        <f>IFERROR(IF(OR($A70="",$L70&lt;&gt;"Completed",$M70=""),"",($M70-$J70)*24),"")</f>
        <v/>
      </c>
      <c r="Z70" s="22">
        <f>IFERROR(IF(COUNTA($A70:$U70)=0,"",IF($A70="","Missing Action ID, ","")&amp;IF(COUNTIF($A$2:$A$201,$A70)&gt;1,"Duplicate Action ID, ","")&amp;IF(AND($B70&lt;&gt;"",COUNTIF('Room Inspections'!$A$2:$A$201,$B70)=0),"Inspection ID not found, ","")&amp;IF(AND($J70&lt;&gt;"",$K70&lt;&gt;"",$K70&lt;$J70),"Due Date precedes Date Opened, ","")&amp;IF(AND($L70="Completed",$M70=""),"Completion date missing, ","")&amp;IF(AND($A70&lt;&gt;"",COUNTIF($A$2:$A$201,$A70)=1,$B70&lt;&gt;"",COUNTIF('Room Inspections'!$A$2:$A$201,$B70)&gt;0),"OK","")),"")</f>
        <v/>
      </c>
    </row>
    <row r="71" ht="34" customHeight="1">
      <c r="A71" s="16" t="n"/>
      <c r="B71" s="16" t="n"/>
      <c r="C71" s="43">
        <f>IFERROR(IF($B71="","",INDEX('Room Inspections'!$B$2:$B$201,MATCH($B71,'Room Inspections'!$A$2:$A$201,0))),"")</f>
        <v/>
      </c>
      <c r="D71" s="19">
        <f>IFERROR(IF($B71="","",INDEX('Room Inspections'!$G$2:$G$201,MATCH($B71,'Room Inspections'!$A$2:$A$201,0))),"")</f>
        <v/>
      </c>
      <c r="E71" s="16" t="n"/>
      <c r="F71" s="21" t="n"/>
      <c r="G71" s="16" t="n"/>
      <c r="H71" s="16" t="n"/>
      <c r="I71" s="16" t="n"/>
      <c r="J71" s="41" t="n"/>
      <c r="K71" s="41" t="n"/>
      <c r="L71" s="16" t="n"/>
      <c r="M71" s="41" t="n"/>
      <c r="N71" s="21" t="n"/>
      <c r="O71" s="44" t="n"/>
      <c r="P71" s="44" t="n"/>
      <c r="Q71" s="45">
        <f>IFERROR(IF(OR($A71="",$P71=""),"",$P71-$O71),"")</f>
        <v/>
      </c>
      <c r="R71" s="21" t="n"/>
      <c r="S71" s="16" t="n"/>
      <c r="T71" s="41" t="n"/>
      <c r="U71" s="16" t="n"/>
      <c r="V71" s="19">
        <f>IFERROR(IF($A71="","",IF(OR($L71="Completed",$L71="Canceled"),IF($M71="","",$M71-$J71),TODAY()-$J71)),"")</f>
        <v/>
      </c>
      <c r="W71" s="19">
        <f>IFERROR(IF(OR($A71="",$K71="",OR($L71="Completed",$L71="Canceled")),"",$K71-TODAY()),"")</f>
        <v/>
      </c>
      <c r="X71" s="19">
        <f>IFERROR(IF(OR($A71="",$K71="",NOT(OR($L71="Open",$L71="In Progress",$L71="On Hold"))),"",IF($K71&lt;TODAY(),"Overdue",IF($K71=TODAY(),"Due Today",""))),"")</f>
        <v/>
      </c>
      <c r="Y71" s="46">
        <f>IFERROR(IF(OR($A71="",$L71&lt;&gt;"Completed",$M71=""),"",($M71-$J71)*24),"")</f>
        <v/>
      </c>
      <c r="Z71" s="22">
        <f>IFERROR(IF(COUNTA($A71:$U71)=0,"",IF($A71="","Missing Action ID, ","")&amp;IF(COUNTIF($A$2:$A$201,$A71)&gt;1,"Duplicate Action ID, ","")&amp;IF(AND($B71&lt;&gt;"",COUNTIF('Room Inspections'!$A$2:$A$201,$B71)=0),"Inspection ID not found, ","")&amp;IF(AND($J71&lt;&gt;"",$K71&lt;&gt;"",$K71&lt;$J71),"Due Date precedes Date Opened, ","")&amp;IF(AND($L71="Completed",$M71=""),"Completion date missing, ","")&amp;IF(AND($A71&lt;&gt;"",COUNTIF($A$2:$A$201,$A71)=1,$B71&lt;&gt;"",COUNTIF('Room Inspections'!$A$2:$A$201,$B71)&gt;0),"OK","")),"")</f>
        <v/>
      </c>
    </row>
    <row r="72" ht="34" customHeight="1">
      <c r="A72" s="16" t="n"/>
      <c r="B72" s="16" t="n"/>
      <c r="C72" s="43">
        <f>IFERROR(IF($B72="","",INDEX('Room Inspections'!$B$2:$B$201,MATCH($B72,'Room Inspections'!$A$2:$A$201,0))),"")</f>
        <v/>
      </c>
      <c r="D72" s="19">
        <f>IFERROR(IF($B72="","",INDEX('Room Inspections'!$G$2:$G$201,MATCH($B72,'Room Inspections'!$A$2:$A$201,0))),"")</f>
        <v/>
      </c>
      <c r="E72" s="16" t="n"/>
      <c r="F72" s="21" t="n"/>
      <c r="G72" s="16" t="n"/>
      <c r="H72" s="16" t="n"/>
      <c r="I72" s="16" t="n"/>
      <c r="J72" s="41" t="n"/>
      <c r="K72" s="41" t="n"/>
      <c r="L72" s="16" t="n"/>
      <c r="M72" s="41" t="n"/>
      <c r="N72" s="21" t="n"/>
      <c r="O72" s="44" t="n"/>
      <c r="P72" s="44" t="n"/>
      <c r="Q72" s="45">
        <f>IFERROR(IF(OR($A72="",$P72=""),"",$P72-$O72),"")</f>
        <v/>
      </c>
      <c r="R72" s="21" t="n"/>
      <c r="S72" s="16" t="n"/>
      <c r="T72" s="41" t="n"/>
      <c r="U72" s="16" t="n"/>
      <c r="V72" s="19">
        <f>IFERROR(IF($A72="","",IF(OR($L72="Completed",$L72="Canceled"),IF($M72="","",$M72-$J72),TODAY()-$J72)),"")</f>
        <v/>
      </c>
      <c r="W72" s="19">
        <f>IFERROR(IF(OR($A72="",$K72="",OR($L72="Completed",$L72="Canceled")),"",$K72-TODAY()),"")</f>
        <v/>
      </c>
      <c r="X72" s="19">
        <f>IFERROR(IF(OR($A72="",$K72="",NOT(OR($L72="Open",$L72="In Progress",$L72="On Hold"))),"",IF($K72&lt;TODAY(),"Overdue",IF($K72=TODAY(),"Due Today",""))),"")</f>
        <v/>
      </c>
      <c r="Y72" s="46">
        <f>IFERROR(IF(OR($A72="",$L72&lt;&gt;"Completed",$M72=""),"",($M72-$J72)*24),"")</f>
        <v/>
      </c>
      <c r="Z72" s="22">
        <f>IFERROR(IF(COUNTA($A72:$U72)=0,"",IF($A72="","Missing Action ID, ","")&amp;IF(COUNTIF($A$2:$A$201,$A72)&gt;1,"Duplicate Action ID, ","")&amp;IF(AND($B72&lt;&gt;"",COUNTIF('Room Inspections'!$A$2:$A$201,$B72)=0),"Inspection ID not found, ","")&amp;IF(AND($J72&lt;&gt;"",$K72&lt;&gt;"",$K72&lt;$J72),"Due Date precedes Date Opened, ","")&amp;IF(AND($L72="Completed",$M72=""),"Completion date missing, ","")&amp;IF(AND($A72&lt;&gt;"",COUNTIF($A$2:$A$201,$A72)=1,$B72&lt;&gt;"",COUNTIF('Room Inspections'!$A$2:$A$201,$B72)&gt;0),"OK","")),"")</f>
        <v/>
      </c>
    </row>
    <row r="73" ht="34" customHeight="1">
      <c r="A73" s="16" t="n"/>
      <c r="B73" s="16" t="n"/>
      <c r="C73" s="43">
        <f>IFERROR(IF($B73="","",INDEX('Room Inspections'!$B$2:$B$201,MATCH($B73,'Room Inspections'!$A$2:$A$201,0))),"")</f>
        <v/>
      </c>
      <c r="D73" s="19">
        <f>IFERROR(IF($B73="","",INDEX('Room Inspections'!$G$2:$G$201,MATCH($B73,'Room Inspections'!$A$2:$A$201,0))),"")</f>
        <v/>
      </c>
      <c r="E73" s="16" t="n"/>
      <c r="F73" s="21" t="n"/>
      <c r="G73" s="16" t="n"/>
      <c r="H73" s="16" t="n"/>
      <c r="I73" s="16" t="n"/>
      <c r="J73" s="41" t="n"/>
      <c r="K73" s="41" t="n"/>
      <c r="L73" s="16" t="n"/>
      <c r="M73" s="41" t="n"/>
      <c r="N73" s="21" t="n"/>
      <c r="O73" s="44" t="n"/>
      <c r="P73" s="44" t="n"/>
      <c r="Q73" s="45">
        <f>IFERROR(IF(OR($A73="",$P73=""),"",$P73-$O73),"")</f>
        <v/>
      </c>
      <c r="R73" s="21" t="n"/>
      <c r="S73" s="16" t="n"/>
      <c r="T73" s="41" t="n"/>
      <c r="U73" s="16" t="n"/>
      <c r="V73" s="19">
        <f>IFERROR(IF($A73="","",IF(OR($L73="Completed",$L73="Canceled"),IF($M73="","",$M73-$J73),TODAY()-$J73)),"")</f>
        <v/>
      </c>
      <c r="W73" s="19">
        <f>IFERROR(IF(OR($A73="",$K73="",OR($L73="Completed",$L73="Canceled")),"",$K73-TODAY()),"")</f>
        <v/>
      </c>
      <c r="X73" s="19">
        <f>IFERROR(IF(OR($A73="",$K73="",NOT(OR($L73="Open",$L73="In Progress",$L73="On Hold"))),"",IF($K73&lt;TODAY(),"Overdue",IF($K73=TODAY(),"Due Today",""))),"")</f>
        <v/>
      </c>
      <c r="Y73" s="46">
        <f>IFERROR(IF(OR($A73="",$L73&lt;&gt;"Completed",$M73=""),"",($M73-$J73)*24),"")</f>
        <v/>
      </c>
      <c r="Z73" s="22">
        <f>IFERROR(IF(COUNTA($A73:$U73)=0,"",IF($A73="","Missing Action ID, ","")&amp;IF(COUNTIF($A$2:$A$201,$A73)&gt;1,"Duplicate Action ID, ","")&amp;IF(AND($B73&lt;&gt;"",COUNTIF('Room Inspections'!$A$2:$A$201,$B73)=0),"Inspection ID not found, ","")&amp;IF(AND($J73&lt;&gt;"",$K73&lt;&gt;"",$K73&lt;$J73),"Due Date precedes Date Opened, ","")&amp;IF(AND($L73="Completed",$M73=""),"Completion date missing, ","")&amp;IF(AND($A73&lt;&gt;"",COUNTIF($A$2:$A$201,$A73)=1,$B73&lt;&gt;"",COUNTIF('Room Inspections'!$A$2:$A$201,$B73)&gt;0),"OK","")),"")</f>
        <v/>
      </c>
    </row>
    <row r="74" ht="34" customHeight="1">
      <c r="A74" s="16" t="n"/>
      <c r="B74" s="16" t="n"/>
      <c r="C74" s="43">
        <f>IFERROR(IF($B74="","",INDEX('Room Inspections'!$B$2:$B$201,MATCH($B74,'Room Inspections'!$A$2:$A$201,0))),"")</f>
        <v/>
      </c>
      <c r="D74" s="19">
        <f>IFERROR(IF($B74="","",INDEX('Room Inspections'!$G$2:$G$201,MATCH($B74,'Room Inspections'!$A$2:$A$201,0))),"")</f>
        <v/>
      </c>
      <c r="E74" s="16" t="n"/>
      <c r="F74" s="21" t="n"/>
      <c r="G74" s="16" t="n"/>
      <c r="H74" s="16" t="n"/>
      <c r="I74" s="16" t="n"/>
      <c r="J74" s="41" t="n"/>
      <c r="K74" s="41" t="n"/>
      <c r="L74" s="16" t="n"/>
      <c r="M74" s="41" t="n"/>
      <c r="N74" s="21" t="n"/>
      <c r="O74" s="44" t="n"/>
      <c r="P74" s="44" t="n"/>
      <c r="Q74" s="45">
        <f>IFERROR(IF(OR($A74="",$P74=""),"",$P74-$O74),"")</f>
        <v/>
      </c>
      <c r="R74" s="21" t="n"/>
      <c r="S74" s="16" t="n"/>
      <c r="T74" s="41" t="n"/>
      <c r="U74" s="16" t="n"/>
      <c r="V74" s="19">
        <f>IFERROR(IF($A74="","",IF(OR($L74="Completed",$L74="Canceled"),IF($M74="","",$M74-$J74),TODAY()-$J74)),"")</f>
        <v/>
      </c>
      <c r="W74" s="19">
        <f>IFERROR(IF(OR($A74="",$K74="",OR($L74="Completed",$L74="Canceled")),"",$K74-TODAY()),"")</f>
        <v/>
      </c>
      <c r="X74" s="19">
        <f>IFERROR(IF(OR($A74="",$K74="",NOT(OR($L74="Open",$L74="In Progress",$L74="On Hold"))),"",IF($K74&lt;TODAY(),"Overdue",IF($K74=TODAY(),"Due Today",""))),"")</f>
        <v/>
      </c>
      <c r="Y74" s="46">
        <f>IFERROR(IF(OR($A74="",$L74&lt;&gt;"Completed",$M74=""),"",($M74-$J74)*24),"")</f>
        <v/>
      </c>
      <c r="Z74" s="22">
        <f>IFERROR(IF(COUNTA($A74:$U74)=0,"",IF($A74="","Missing Action ID, ","")&amp;IF(COUNTIF($A$2:$A$201,$A74)&gt;1,"Duplicate Action ID, ","")&amp;IF(AND($B74&lt;&gt;"",COUNTIF('Room Inspections'!$A$2:$A$201,$B74)=0),"Inspection ID not found, ","")&amp;IF(AND($J74&lt;&gt;"",$K74&lt;&gt;"",$K74&lt;$J74),"Due Date precedes Date Opened, ","")&amp;IF(AND($L74="Completed",$M74=""),"Completion date missing, ","")&amp;IF(AND($A74&lt;&gt;"",COUNTIF($A$2:$A$201,$A74)=1,$B74&lt;&gt;"",COUNTIF('Room Inspections'!$A$2:$A$201,$B74)&gt;0),"OK","")),"")</f>
        <v/>
      </c>
    </row>
    <row r="75" ht="34" customHeight="1">
      <c r="A75" s="16" t="n"/>
      <c r="B75" s="16" t="n"/>
      <c r="C75" s="43">
        <f>IFERROR(IF($B75="","",INDEX('Room Inspections'!$B$2:$B$201,MATCH($B75,'Room Inspections'!$A$2:$A$201,0))),"")</f>
        <v/>
      </c>
      <c r="D75" s="19">
        <f>IFERROR(IF($B75="","",INDEX('Room Inspections'!$G$2:$G$201,MATCH($B75,'Room Inspections'!$A$2:$A$201,0))),"")</f>
        <v/>
      </c>
      <c r="E75" s="16" t="n"/>
      <c r="F75" s="21" t="n"/>
      <c r="G75" s="16" t="n"/>
      <c r="H75" s="16" t="n"/>
      <c r="I75" s="16" t="n"/>
      <c r="J75" s="41" t="n"/>
      <c r="K75" s="41" t="n"/>
      <c r="L75" s="16" t="n"/>
      <c r="M75" s="41" t="n"/>
      <c r="N75" s="21" t="n"/>
      <c r="O75" s="44" t="n"/>
      <c r="P75" s="44" t="n"/>
      <c r="Q75" s="45">
        <f>IFERROR(IF(OR($A75="",$P75=""),"",$P75-$O75),"")</f>
        <v/>
      </c>
      <c r="R75" s="21" t="n"/>
      <c r="S75" s="16" t="n"/>
      <c r="T75" s="41" t="n"/>
      <c r="U75" s="16" t="n"/>
      <c r="V75" s="19">
        <f>IFERROR(IF($A75="","",IF(OR($L75="Completed",$L75="Canceled"),IF($M75="","",$M75-$J75),TODAY()-$J75)),"")</f>
        <v/>
      </c>
      <c r="W75" s="19">
        <f>IFERROR(IF(OR($A75="",$K75="",OR($L75="Completed",$L75="Canceled")),"",$K75-TODAY()),"")</f>
        <v/>
      </c>
      <c r="X75" s="19">
        <f>IFERROR(IF(OR($A75="",$K75="",NOT(OR($L75="Open",$L75="In Progress",$L75="On Hold"))),"",IF($K75&lt;TODAY(),"Overdue",IF($K75=TODAY(),"Due Today",""))),"")</f>
        <v/>
      </c>
      <c r="Y75" s="46">
        <f>IFERROR(IF(OR($A75="",$L75&lt;&gt;"Completed",$M75=""),"",($M75-$J75)*24),"")</f>
        <v/>
      </c>
      <c r="Z75" s="22">
        <f>IFERROR(IF(COUNTA($A75:$U75)=0,"",IF($A75="","Missing Action ID, ","")&amp;IF(COUNTIF($A$2:$A$201,$A75)&gt;1,"Duplicate Action ID, ","")&amp;IF(AND($B75&lt;&gt;"",COUNTIF('Room Inspections'!$A$2:$A$201,$B75)=0),"Inspection ID not found, ","")&amp;IF(AND($J75&lt;&gt;"",$K75&lt;&gt;"",$K75&lt;$J75),"Due Date precedes Date Opened, ","")&amp;IF(AND($L75="Completed",$M75=""),"Completion date missing, ","")&amp;IF(AND($A75&lt;&gt;"",COUNTIF($A$2:$A$201,$A75)=1,$B75&lt;&gt;"",COUNTIF('Room Inspections'!$A$2:$A$201,$B75)&gt;0),"OK","")),"")</f>
        <v/>
      </c>
    </row>
    <row r="76" ht="34" customHeight="1">
      <c r="A76" s="16" t="n"/>
      <c r="B76" s="16" t="n"/>
      <c r="C76" s="43">
        <f>IFERROR(IF($B76="","",INDEX('Room Inspections'!$B$2:$B$201,MATCH($B76,'Room Inspections'!$A$2:$A$201,0))),"")</f>
        <v/>
      </c>
      <c r="D76" s="19">
        <f>IFERROR(IF($B76="","",INDEX('Room Inspections'!$G$2:$G$201,MATCH($B76,'Room Inspections'!$A$2:$A$201,0))),"")</f>
        <v/>
      </c>
      <c r="E76" s="16" t="n"/>
      <c r="F76" s="21" t="n"/>
      <c r="G76" s="16" t="n"/>
      <c r="H76" s="16" t="n"/>
      <c r="I76" s="16" t="n"/>
      <c r="J76" s="41" t="n"/>
      <c r="K76" s="41" t="n"/>
      <c r="L76" s="16" t="n"/>
      <c r="M76" s="41" t="n"/>
      <c r="N76" s="21" t="n"/>
      <c r="O76" s="44" t="n"/>
      <c r="P76" s="44" t="n"/>
      <c r="Q76" s="45">
        <f>IFERROR(IF(OR($A76="",$P76=""),"",$P76-$O76),"")</f>
        <v/>
      </c>
      <c r="R76" s="21" t="n"/>
      <c r="S76" s="16" t="n"/>
      <c r="T76" s="41" t="n"/>
      <c r="U76" s="16" t="n"/>
      <c r="V76" s="19">
        <f>IFERROR(IF($A76="","",IF(OR($L76="Completed",$L76="Canceled"),IF($M76="","",$M76-$J76),TODAY()-$J76)),"")</f>
        <v/>
      </c>
      <c r="W76" s="19">
        <f>IFERROR(IF(OR($A76="",$K76="",OR($L76="Completed",$L76="Canceled")),"",$K76-TODAY()),"")</f>
        <v/>
      </c>
      <c r="X76" s="19">
        <f>IFERROR(IF(OR($A76="",$K76="",NOT(OR($L76="Open",$L76="In Progress",$L76="On Hold"))),"",IF($K76&lt;TODAY(),"Overdue",IF($K76=TODAY(),"Due Today",""))),"")</f>
        <v/>
      </c>
      <c r="Y76" s="46">
        <f>IFERROR(IF(OR($A76="",$L76&lt;&gt;"Completed",$M76=""),"",($M76-$J76)*24),"")</f>
        <v/>
      </c>
      <c r="Z76" s="22">
        <f>IFERROR(IF(COUNTA($A76:$U76)=0,"",IF($A76="","Missing Action ID, ","")&amp;IF(COUNTIF($A$2:$A$201,$A76)&gt;1,"Duplicate Action ID, ","")&amp;IF(AND($B76&lt;&gt;"",COUNTIF('Room Inspections'!$A$2:$A$201,$B76)=0),"Inspection ID not found, ","")&amp;IF(AND($J76&lt;&gt;"",$K76&lt;&gt;"",$K76&lt;$J76),"Due Date precedes Date Opened, ","")&amp;IF(AND($L76="Completed",$M76=""),"Completion date missing, ","")&amp;IF(AND($A76&lt;&gt;"",COUNTIF($A$2:$A$201,$A76)=1,$B76&lt;&gt;"",COUNTIF('Room Inspections'!$A$2:$A$201,$B76)&gt;0),"OK","")),"")</f>
        <v/>
      </c>
    </row>
    <row r="77" ht="34" customHeight="1">
      <c r="A77" s="16" t="n"/>
      <c r="B77" s="16" t="n"/>
      <c r="C77" s="43">
        <f>IFERROR(IF($B77="","",INDEX('Room Inspections'!$B$2:$B$201,MATCH($B77,'Room Inspections'!$A$2:$A$201,0))),"")</f>
        <v/>
      </c>
      <c r="D77" s="19">
        <f>IFERROR(IF($B77="","",INDEX('Room Inspections'!$G$2:$G$201,MATCH($B77,'Room Inspections'!$A$2:$A$201,0))),"")</f>
        <v/>
      </c>
      <c r="E77" s="16" t="n"/>
      <c r="F77" s="21" t="n"/>
      <c r="G77" s="16" t="n"/>
      <c r="H77" s="16" t="n"/>
      <c r="I77" s="16" t="n"/>
      <c r="J77" s="41" t="n"/>
      <c r="K77" s="41" t="n"/>
      <c r="L77" s="16" t="n"/>
      <c r="M77" s="41" t="n"/>
      <c r="N77" s="21" t="n"/>
      <c r="O77" s="44" t="n"/>
      <c r="P77" s="44" t="n"/>
      <c r="Q77" s="45">
        <f>IFERROR(IF(OR($A77="",$P77=""),"",$P77-$O77),"")</f>
        <v/>
      </c>
      <c r="R77" s="21" t="n"/>
      <c r="S77" s="16" t="n"/>
      <c r="T77" s="41" t="n"/>
      <c r="U77" s="16" t="n"/>
      <c r="V77" s="19">
        <f>IFERROR(IF($A77="","",IF(OR($L77="Completed",$L77="Canceled"),IF($M77="","",$M77-$J77),TODAY()-$J77)),"")</f>
        <v/>
      </c>
      <c r="W77" s="19">
        <f>IFERROR(IF(OR($A77="",$K77="",OR($L77="Completed",$L77="Canceled")),"",$K77-TODAY()),"")</f>
        <v/>
      </c>
      <c r="X77" s="19">
        <f>IFERROR(IF(OR($A77="",$K77="",NOT(OR($L77="Open",$L77="In Progress",$L77="On Hold"))),"",IF($K77&lt;TODAY(),"Overdue",IF($K77=TODAY(),"Due Today",""))),"")</f>
        <v/>
      </c>
      <c r="Y77" s="46">
        <f>IFERROR(IF(OR($A77="",$L77&lt;&gt;"Completed",$M77=""),"",($M77-$J77)*24),"")</f>
        <v/>
      </c>
      <c r="Z77" s="22">
        <f>IFERROR(IF(COUNTA($A77:$U77)=0,"",IF($A77="","Missing Action ID, ","")&amp;IF(COUNTIF($A$2:$A$201,$A77)&gt;1,"Duplicate Action ID, ","")&amp;IF(AND($B77&lt;&gt;"",COUNTIF('Room Inspections'!$A$2:$A$201,$B77)=0),"Inspection ID not found, ","")&amp;IF(AND($J77&lt;&gt;"",$K77&lt;&gt;"",$K77&lt;$J77),"Due Date precedes Date Opened, ","")&amp;IF(AND($L77="Completed",$M77=""),"Completion date missing, ","")&amp;IF(AND($A77&lt;&gt;"",COUNTIF($A$2:$A$201,$A77)=1,$B77&lt;&gt;"",COUNTIF('Room Inspections'!$A$2:$A$201,$B77)&gt;0),"OK","")),"")</f>
        <v/>
      </c>
    </row>
    <row r="78" ht="34" customHeight="1">
      <c r="A78" s="16" t="n"/>
      <c r="B78" s="16" t="n"/>
      <c r="C78" s="43">
        <f>IFERROR(IF($B78="","",INDEX('Room Inspections'!$B$2:$B$201,MATCH($B78,'Room Inspections'!$A$2:$A$201,0))),"")</f>
        <v/>
      </c>
      <c r="D78" s="19">
        <f>IFERROR(IF($B78="","",INDEX('Room Inspections'!$G$2:$G$201,MATCH($B78,'Room Inspections'!$A$2:$A$201,0))),"")</f>
        <v/>
      </c>
      <c r="E78" s="16" t="n"/>
      <c r="F78" s="21" t="n"/>
      <c r="G78" s="16" t="n"/>
      <c r="H78" s="16" t="n"/>
      <c r="I78" s="16" t="n"/>
      <c r="J78" s="41" t="n"/>
      <c r="K78" s="41" t="n"/>
      <c r="L78" s="16" t="n"/>
      <c r="M78" s="41" t="n"/>
      <c r="N78" s="21" t="n"/>
      <c r="O78" s="44" t="n"/>
      <c r="P78" s="44" t="n"/>
      <c r="Q78" s="45">
        <f>IFERROR(IF(OR($A78="",$P78=""),"",$P78-$O78),"")</f>
        <v/>
      </c>
      <c r="R78" s="21" t="n"/>
      <c r="S78" s="16" t="n"/>
      <c r="T78" s="41" t="n"/>
      <c r="U78" s="16" t="n"/>
      <c r="V78" s="19">
        <f>IFERROR(IF($A78="","",IF(OR($L78="Completed",$L78="Canceled"),IF($M78="","",$M78-$J78),TODAY()-$J78)),"")</f>
        <v/>
      </c>
      <c r="W78" s="19">
        <f>IFERROR(IF(OR($A78="",$K78="",OR($L78="Completed",$L78="Canceled")),"",$K78-TODAY()),"")</f>
        <v/>
      </c>
      <c r="X78" s="19">
        <f>IFERROR(IF(OR($A78="",$K78="",NOT(OR($L78="Open",$L78="In Progress",$L78="On Hold"))),"",IF($K78&lt;TODAY(),"Overdue",IF($K78=TODAY(),"Due Today",""))),"")</f>
        <v/>
      </c>
      <c r="Y78" s="46">
        <f>IFERROR(IF(OR($A78="",$L78&lt;&gt;"Completed",$M78=""),"",($M78-$J78)*24),"")</f>
        <v/>
      </c>
      <c r="Z78" s="22">
        <f>IFERROR(IF(COUNTA($A78:$U78)=0,"",IF($A78="","Missing Action ID, ","")&amp;IF(COUNTIF($A$2:$A$201,$A78)&gt;1,"Duplicate Action ID, ","")&amp;IF(AND($B78&lt;&gt;"",COUNTIF('Room Inspections'!$A$2:$A$201,$B78)=0),"Inspection ID not found, ","")&amp;IF(AND($J78&lt;&gt;"",$K78&lt;&gt;"",$K78&lt;$J78),"Due Date precedes Date Opened, ","")&amp;IF(AND($L78="Completed",$M78=""),"Completion date missing, ","")&amp;IF(AND($A78&lt;&gt;"",COUNTIF($A$2:$A$201,$A78)=1,$B78&lt;&gt;"",COUNTIF('Room Inspections'!$A$2:$A$201,$B78)&gt;0),"OK","")),"")</f>
        <v/>
      </c>
    </row>
    <row r="79" ht="34" customHeight="1">
      <c r="A79" s="16" t="n"/>
      <c r="B79" s="16" t="n"/>
      <c r="C79" s="43">
        <f>IFERROR(IF($B79="","",INDEX('Room Inspections'!$B$2:$B$201,MATCH($B79,'Room Inspections'!$A$2:$A$201,0))),"")</f>
        <v/>
      </c>
      <c r="D79" s="19">
        <f>IFERROR(IF($B79="","",INDEX('Room Inspections'!$G$2:$G$201,MATCH($B79,'Room Inspections'!$A$2:$A$201,0))),"")</f>
        <v/>
      </c>
      <c r="E79" s="16" t="n"/>
      <c r="F79" s="21" t="n"/>
      <c r="G79" s="16" t="n"/>
      <c r="H79" s="16" t="n"/>
      <c r="I79" s="16" t="n"/>
      <c r="J79" s="41" t="n"/>
      <c r="K79" s="41" t="n"/>
      <c r="L79" s="16" t="n"/>
      <c r="M79" s="41" t="n"/>
      <c r="N79" s="21" t="n"/>
      <c r="O79" s="44" t="n"/>
      <c r="P79" s="44" t="n"/>
      <c r="Q79" s="45">
        <f>IFERROR(IF(OR($A79="",$P79=""),"",$P79-$O79),"")</f>
        <v/>
      </c>
      <c r="R79" s="21" t="n"/>
      <c r="S79" s="16" t="n"/>
      <c r="T79" s="41" t="n"/>
      <c r="U79" s="16" t="n"/>
      <c r="V79" s="19">
        <f>IFERROR(IF($A79="","",IF(OR($L79="Completed",$L79="Canceled"),IF($M79="","",$M79-$J79),TODAY()-$J79)),"")</f>
        <v/>
      </c>
      <c r="W79" s="19">
        <f>IFERROR(IF(OR($A79="",$K79="",OR($L79="Completed",$L79="Canceled")),"",$K79-TODAY()),"")</f>
        <v/>
      </c>
      <c r="X79" s="19">
        <f>IFERROR(IF(OR($A79="",$K79="",NOT(OR($L79="Open",$L79="In Progress",$L79="On Hold"))),"",IF($K79&lt;TODAY(),"Overdue",IF($K79=TODAY(),"Due Today",""))),"")</f>
        <v/>
      </c>
      <c r="Y79" s="46">
        <f>IFERROR(IF(OR($A79="",$L79&lt;&gt;"Completed",$M79=""),"",($M79-$J79)*24),"")</f>
        <v/>
      </c>
      <c r="Z79" s="22">
        <f>IFERROR(IF(COUNTA($A79:$U79)=0,"",IF($A79="","Missing Action ID, ","")&amp;IF(COUNTIF($A$2:$A$201,$A79)&gt;1,"Duplicate Action ID, ","")&amp;IF(AND($B79&lt;&gt;"",COUNTIF('Room Inspections'!$A$2:$A$201,$B79)=0),"Inspection ID not found, ","")&amp;IF(AND($J79&lt;&gt;"",$K79&lt;&gt;"",$K79&lt;$J79),"Due Date precedes Date Opened, ","")&amp;IF(AND($L79="Completed",$M79=""),"Completion date missing, ","")&amp;IF(AND($A79&lt;&gt;"",COUNTIF($A$2:$A$201,$A79)=1,$B79&lt;&gt;"",COUNTIF('Room Inspections'!$A$2:$A$201,$B79)&gt;0),"OK","")),"")</f>
        <v/>
      </c>
    </row>
    <row r="80" ht="34" customHeight="1">
      <c r="A80" s="16" t="n"/>
      <c r="B80" s="16" t="n"/>
      <c r="C80" s="43">
        <f>IFERROR(IF($B80="","",INDEX('Room Inspections'!$B$2:$B$201,MATCH($B80,'Room Inspections'!$A$2:$A$201,0))),"")</f>
        <v/>
      </c>
      <c r="D80" s="19">
        <f>IFERROR(IF($B80="","",INDEX('Room Inspections'!$G$2:$G$201,MATCH($B80,'Room Inspections'!$A$2:$A$201,0))),"")</f>
        <v/>
      </c>
      <c r="E80" s="16" t="n"/>
      <c r="F80" s="21" t="n"/>
      <c r="G80" s="16" t="n"/>
      <c r="H80" s="16" t="n"/>
      <c r="I80" s="16" t="n"/>
      <c r="J80" s="41" t="n"/>
      <c r="K80" s="41" t="n"/>
      <c r="L80" s="16" t="n"/>
      <c r="M80" s="41" t="n"/>
      <c r="N80" s="21" t="n"/>
      <c r="O80" s="44" t="n"/>
      <c r="P80" s="44" t="n"/>
      <c r="Q80" s="45">
        <f>IFERROR(IF(OR($A80="",$P80=""),"",$P80-$O80),"")</f>
        <v/>
      </c>
      <c r="R80" s="21" t="n"/>
      <c r="S80" s="16" t="n"/>
      <c r="T80" s="41" t="n"/>
      <c r="U80" s="16" t="n"/>
      <c r="V80" s="19">
        <f>IFERROR(IF($A80="","",IF(OR($L80="Completed",$L80="Canceled"),IF($M80="","",$M80-$J80),TODAY()-$J80)),"")</f>
        <v/>
      </c>
      <c r="W80" s="19">
        <f>IFERROR(IF(OR($A80="",$K80="",OR($L80="Completed",$L80="Canceled")),"",$K80-TODAY()),"")</f>
        <v/>
      </c>
      <c r="X80" s="19">
        <f>IFERROR(IF(OR($A80="",$K80="",NOT(OR($L80="Open",$L80="In Progress",$L80="On Hold"))),"",IF($K80&lt;TODAY(),"Overdue",IF($K80=TODAY(),"Due Today",""))),"")</f>
        <v/>
      </c>
      <c r="Y80" s="46">
        <f>IFERROR(IF(OR($A80="",$L80&lt;&gt;"Completed",$M80=""),"",($M80-$J80)*24),"")</f>
        <v/>
      </c>
      <c r="Z80" s="22">
        <f>IFERROR(IF(COUNTA($A80:$U80)=0,"",IF($A80="","Missing Action ID, ","")&amp;IF(COUNTIF($A$2:$A$201,$A80)&gt;1,"Duplicate Action ID, ","")&amp;IF(AND($B80&lt;&gt;"",COUNTIF('Room Inspections'!$A$2:$A$201,$B80)=0),"Inspection ID not found, ","")&amp;IF(AND($J80&lt;&gt;"",$K80&lt;&gt;"",$K80&lt;$J80),"Due Date precedes Date Opened, ","")&amp;IF(AND($L80="Completed",$M80=""),"Completion date missing, ","")&amp;IF(AND($A80&lt;&gt;"",COUNTIF($A$2:$A$201,$A80)=1,$B80&lt;&gt;"",COUNTIF('Room Inspections'!$A$2:$A$201,$B80)&gt;0),"OK","")),"")</f>
        <v/>
      </c>
    </row>
    <row r="81" ht="34" customHeight="1">
      <c r="A81" s="16" t="n"/>
      <c r="B81" s="16" t="n"/>
      <c r="C81" s="43">
        <f>IFERROR(IF($B81="","",INDEX('Room Inspections'!$B$2:$B$201,MATCH($B81,'Room Inspections'!$A$2:$A$201,0))),"")</f>
        <v/>
      </c>
      <c r="D81" s="19">
        <f>IFERROR(IF($B81="","",INDEX('Room Inspections'!$G$2:$G$201,MATCH($B81,'Room Inspections'!$A$2:$A$201,0))),"")</f>
        <v/>
      </c>
      <c r="E81" s="16" t="n"/>
      <c r="F81" s="21" t="n"/>
      <c r="G81" s="16" t="n"/>
      <c r="H81" s="16" t="n"/>
      <c r="I81" s="16" t="n"/>
      <c r="J81" s="41" t="n"/>
      <c r="K81" s="41" t="n"/>
      <c r="L81" s="16" t="n"/>
      <c r="M81" s="41" t="n"/>
      <c r="N81" s="21" t="n"/>
      <c r="O81" s="44" t="n"/>
      <c r="P81" s="44" t="n"/>
      <c r="Q81" s="45">
        <f>IFERROR(IF(OR($A81="",$P81=""),"",$P81-$O81),"")</f>
        <v/>
      </c>
      <c r="R81" s="21" t="n"/>
      <c r="S81" s="16" t="n"/>
      <c r="T81" s="41" t="n"/>
      <c r="U81" s="16" t="n"/>
      <c r="V81" s="19">
        <f>IFERROR(IF($A81="","",IF(OR($L81="Completed",$L81="Canceled"),IF($M81="","",$M81-$J81),TODAY()-$J81)),"")</f>
        <v/>
      </c>
      <c r="W81" s="19">
        <f>IFERROR(IF(OR($A81="",$K81="",OR($L81="Completed",$L81="Canceled")),"",$K81-TODAY()),"")</f>
        <v/>
      </c>
      <c r="X81" s="19">
        <f>IFERROR(IF(OR($A81="",$K81="",NOT(OR($L81="Open",$L81="In Progress",$L81="On Hold"))),"",IF($K81&lt;TODAY(),"Overdue",IF($K81=TODAY(),"Due Today",""))),"")</f>
        <v/>
      </c>
      <c r="Y81" s="46">
        <f>IFERROR(IF(OR($A81="",$L81&lt;&gt;"Completed",$M81=""),"",($M81-$J81)*24),"")</f>
        <v/>
      </c>
      <c r="Z81" s="22">
        <f>IFERROR(IF(COUNTA($A81:$U81)=0,"",IF($A81="","Missing Action ID, ","")&amp;IF(COUNTIF($A$2:$A$201,$A81)&gt;1,"Duplicate Action ID, ","")&amp;IF(AND($B81&lt;&gt;"",COUNTIF('Room Inspections'!$A$2:$A$201,$B81)=0),"Inspection ID not found, ","")&amp;IF(AND($J81&lt;&gt;"",$K81&lt;&gt;"",$K81&lt;$J81),"Due Date precedes Date Opened, ","")&amp;IF(AND($L81="Completed",$M81=""),"Completion date missing, ","")&amp;IF(AND($A81&lt;&gt;"",COUNTIF($A$2:$A$201,$A81)=1,$B81&lt;&gt;"",COUNTIF('Room Inspections'!$A$2:$A$201,$B81)&gt;0),"OK","")),"")</f>
        <v/>
      </c>
    </row>
    <row r="82" ht="34" customHeight="1">
      <c r="A82" s="16" t="n"/>
      <c r="B82" s="16" t="n"/>
      <c r="C82" s="43">
        <f>IFERROR(IF($B82="","",INDEX('Room Inspections'!$B$2:$B$201,MATCH($B82,'Room Inspections'!$A$2:$A$201,0))),"")</f>
        <v/>
      </c>
      <c r="D82" s="19">
        <f>IFERROR(IF($B82="","",INDEX('Room Inspections'!$G$2:$G$201,MATCH($B82,'Room Inspections'!$A$2:$A$201,0))),"")</f>
        <v/>
      </c>
      <c r="E82" s="16" t="n"/>
      <c r="F82" s="21" t="n"/>
      <c r="G82" s="16" t="n"/>
      <c r="H82" s="16" t="n"/>
      <c r="I82" s="16" t="n"/>
      <c r="J82" s="41" t="n"/>
      <c r="K82" s="41" t="n"/>
      <c r="L82" s="16" t="n"/>
      <c r="M82" s="41" t="n"/>
      <c r="N82" s="21" t="n"/>
      <c r="O82" s="44" t="n"/>
      <c r="P82" s="44" t="n"/>
      <c r="Q82" s="45">
        <f>IFERROR(IF(OR($A82="",$P82=""),"",$P82-$O82),"")</f>
        <v/>
      </c>
      <c r="R82" s="21" t="n"/>
      <c r="S82" s="16" t="n"/>
      <c r="T82" s="41" t="n"/>
      <c r="U82" s="16" t="n"/>
      <c r="V82" s="19">
        <f>IFERROR(IF($A82="","",IF(OR($L82="Completed",$L82="Canceled"),IF($M82="","",$M82-$J82),TODAY()-$J82)),"")</f>
        <v/>
      </c>
      <c r="W82" s="19">
        <f>IFERROR(IF(OR($A82="",$K82="",OR($L82="Completed",$L82="Canceled")),"",$K82-TODAY()),"")</f>
        <v/>
      </c>
      <c r="X82" s="19">
        <f>IFERROR(IF(OR($A82="",$K82="",NOT(OR($L82="Open",$L82="In Progress",$L82="On Hold"))),"",IF($K82&lt;TODAY(),"Overdue",IF($K82=TODAY(),"Due Today",""))),"")</f>
        <v/>
      </c>
      <c r="Y82" s="46">
        <f>IFERROR(IF(OR($A82="",$L82&lt;&gt;"Completed",$M82=""),"",($M82-$J82)*24),"")</f>
        <v/>
      </c>
      <c r="Z82" s="22">
        <f>IFERROR(IF(COUNTA($A82:$U82)=0,"",IF($A82="","Missing Action ID, ","")&amp;IF(COUNTIF($A$2:$A$201,$A82)&gt;1,"Duplicate Action ID, ","")&amp;IF(AND($B82&lt;&gt;"",COUNTIF('Room Inspections'!$A$2:$A$201,$B82)=0),"Inspection ID not found, ","")&amp;IF(AND($J82&lt;&gt;"",$K82&lt;&gt;"",$K82&lt;$J82),"Due Date precedes Date Opened, ","")&amp;IF(AND($L82="Completed",$M82=""),"Completion date missing, ","")&amp;IF(AND($A82&lt;&gt;"",COUNTIF($A$2:$A$201,$A82)=1,$B82&lt;&gt;"",COUNTIF('Room Inspections'!$A$2:$A$201,$B82)&gt;0),"OK","")),"")</f>
        <v/>
      </c>
    </row>
    <row r="83" ht="34" customHeight="1">
      <c r="A83" s="16" t="n"/>
      <c r="B83" s="16" t="n"/>
      <c r="C83" s="43">
        <f>IFERROR(IF($B83="","",INDEX('Room Inspections'!$B$2:$B$201,MATCH($B83,'Room Inspections'!$A$2:$A$201,0))),"")</f>
        <v/>
      </c>
      <c r="D83" s="19">
        <f>IFERROR(IF($B83="","",INDEX('Room Inspections'!$G$2:$G$201,MATCH($B83,'Room Inspections'!$A$2:$A$201,0))),"")</f>
        <v/>
      </c>
      <c r="E83" s="16" t="n"/>
      <c r="F83" s="21" t="n"/>
      <c r="G83" s="16" t="n"/>
      <c r="H83" s="16" t="n"/>
      <c r="I83" s="16" t="n"/>
      <c r="J83" s="41" t="n"/>
      <c r="K83" s="41" t="n"/>
      <c r="L83" s="16" t="n"/>
      <c r="M83" s="41" t="n"/>
      <c r="N83" s="21" t="n"/>
      <c r="O83" s="44" t="n"/>
      <c r="P83" s="44" t="n"/>
      <c r="Q83" s="45">
        <f>IFERROR(IF(OR($A83="",$P83=""),"",$P83-$O83),"")</f>
        <v/>
      </c>
      <c r="R83" s="21" t="n"/>
      <c r="S83" s="16" t="n"/>
      <c r="T83" s="41" t="n"/>
      <c r="U83" s="16" t="n"/>
      <c r="V83" s="19">
        <f>IFERROR(IF($A83="","",IF(OR($L83="Completed",$L83="Canceled"),IF($M83="","",$M83-$J83),TODAY()-$J83)),"")</f>
        <v/>
      </c>
      <c r="W83" s="19">
        <f>IFERROR(IF(OR($A83="",$K83="",OR($L83="Completed",$L83="Canceled")),"",$K83-TODAY()),"")</f>
        <v/>
      </c>
      <c r="X83" s="19">
        <f>IFERROR(IF(OR($A83="",$K83="",NOT(OR($L83="Open",$L83="In Progress",$L83="On Hold"))),"",IF($K83&lt;TODAY(),"Overdue",IF($K83=TODAY(),"Due Today",""))),"")</f>
        <v/>
      </c>
      <c r="Y83" s="46">
        <f>IFERROR(IF(OR($A83="",$L83&lt;&gt;"Completed",$M83=""),"",($M83-$J83)*24),"")</f>
        <v/>
      </c>
      <c r="Z83" s="22">
        <f>IFERROR(IF(COUNTA($A83:$U83)=0,"",IF($A83="","Missing Action ID, ","")&amp;IF(COUNTIF($A$2:$A$201,$A83)&gt;1,"Duplicate Action ID, ","")&amp;IF(AND($B83&lt;&gt;"",COUNTIF('Room Inspections'!$A$2:$A$201,$B83)=0),"Inspection ID not found, ","")&amp;IF(AND($J83&lt;&gt;"",$K83&lt;&gt;"",$K83&lt;$J83),"Due Date precedes Date Opened, ","")&amp;IF(AND($L83="Completed",$M83=""),"Completion date missing, ","")&amp;IF(AND($A83&lt;&gt;"",COUNTIF($A$2:$A$201,$A83)=1,$B83&lt;&gt;"",COUNTIF('Room Inspections'!$A$2:$A$201,$B83)&gt;0),"OK","")),"")</f>
        <v/>
      </c>
    </row>
    <row r="84" ht="34" customHeight="1">
      <c r="A84" s="16" t="n"/>
      <c r="B84" s="16" t="n"/>
      <c r="C84" s="43">
        <f>IFERROR(IF($B84="","",INDEX('Room Inspections'!$B$2:$B$201,MATCH($B84,'Room Inspections'!$A$2:$A$201,0))),"")</f>
        <v/>
      </c>
      <c r="D84" s="19">
        <f>IFERROR(IF($B84="","",INDEX('Room Inspections'!$G$2:$G$201,MATCH($B84,'Room Inspections'!$A$2:$A$201,0))),"")</f>
        <v/>
      </c>
      <c r="E84" s="16" t="n"/>
      <c r="F84" s="21" t="n"/>
      <c r="G84" s="16" t="n"/>
      <c r="H84" s="16" t="n"/>
      <c r="I84" s="16" t="n"/>
      <c r="J84" s="41" t="n"/>
      <c r="K84" s="41" t="n"/>
      <c r="L84" s="16" t="n"/>
      <c r="M84" s="41" t="n"/>
      <c r="N84" s="21" t="n"/>
      <c r="O84" s="44" t="n"/>
      <c r="P84" s="44" t="n"/>
      <c r="Q84" s="45">
        <f>IFERROR(IF(OR($A84="",$P84=""),"",$P84-$O84),"")</f>
        <v/>
      </c>
      <c r="R84" s="21" t="n"/>
      <c r="S84" s="16" t="n"/>
      <c r="T84" s="41" t="n"/>
      <c r="U84" s="16" t="n"/>
      <c r="V84" s="19">
        <f>IFERROR(IF($A84="","",IF(OR($L84="Completed",$L84="Canceled"),IF($M84="","",$M84-$J84),TODAY()-$J84)),"")</f>
        <v/>
      </c>
      <c r="W84" s="19">
        <f>IFERROR(IF(OR($A84="",$K84="",OR($L84="Completed",$L84="Canceled")),"",$K84-TODAY()),"")</f>
        <v/>
      </c>
      <c r="X84" s="19">
        <f>IFERROR(IF(OR($A84="",$K84="",NOT(OR($L84="Open",$L84="In Progress",$L84="On Hold"))),"",IF($K84&lt;TODAY(),"Overdue",IF($K84=TODAY(),"Due Today",""))),"")</f>
        <v/>
      </c>
      <c r="Y84" s="46">
        <f>IFERROR(IF(OR($A84="",$L84&lt;&gt;"Completed",$M84=""),"",($M84-$J84)*24),"")</f>
        <v/>
      </c>
      <c r="Z84" s="22">
        <f>IFERROR(IF(COUNTA($A84:$U84)=0,"",IF($A84="","Missing Action ID, ","")&amp;IF(COUNTIF($A$2:$A$201,$A84)&gt;1,"Duplicate Action ID, ","")&amp;IF(AND($B84&lt;&gt;"",COUNTIF('Room Inspections'!$A$2:$A$201,$B84)=0),"Inspection ID not found, ","")&amp;IF(AND($J84&lt;&gt;"",$K84&lt;&gt;"",$K84&lt;$J84),"Due Date precedes Date Opened, ","")&amp;IF(AND($L84="Completed",$M84=""),"Completion date missing, ","")&amp;IF(AND($A84&lt;&gt;"",COUNTIF($A$2:$A$201,$A84)=1,$B84&lt;&gt;"",COUNTIF('Room Inspections'!$A$2:$A$201,$B84)&gt;0),"OK","")),"")</f>
        <v/>
      </c>
    </row>
    <row r="85" ht="34" customHeight="1">
      <c r="A85" s="16" t="n"/>
      <c r="B85" s="16" t="n"/>
      <c r="C85" s="43">
        <f>IFERROR(IF($B85="","",INDEX('Room Inspections'!$B$2:$B$201,MATCH($B85,'Room Inspections'!$A$2:$A$201,0))),"")</f>
        <v/>
      </c>
      <c r="D85" s="19">
        <f>IFERROR(IF($B85="","",INDEX('Room Inspections'!$G$2:$G$201,MATCH($B85,'Room Inspections'!$A$2:$A$201,0))),"")</f>
        <v/>
      </c>
      <c r="E85" s="16" t="n"/>
      <c r="F85" s="21" t="n"/>
      <c r="G85" s="16" t="n"/>
      <c r="H85" s="16" t="n"/>
      <c r="I85" s="16" t="n"/>
      <c r="J85" s="41" t="n"/>
      <c r="K85" s="41" t="n"/>
      <c r="L85" s="16" t="n"/>
      <c r="M85" s="41" t="n"/>
      <c r="N85" s="21" t="n"/>
      <c r="O85" s="44" t="n"/>
      <c r="P85" s="44" t="n"/>
      <c r="Q85" s="45">
        <f>IFERROR(IF(OR($A85="",$P85=""),"",$P85-$O85),"")</f>
        <v/>
      </c>
      <c r="R85" s="21" t="n"/>
      <c r="S85" s="16" t="n"/>
      <c r="T85" s="41" t="n"/>
      <c r="U85" s="16" t="n"/>
      <c r="V85" s="19">
        <f>IFERROR(IF($A85="","",IF(OR($L85="Completed",$L85="Canceled"),IF($M85="","",$M85-$J85),TODAY()-$J85)),"")</f>
        <v/>
      </c>
      <c r="W85" s="19">
        <f>IFERROR(IF(OR($A85="",$K85="",OR($L85="Completed",$L85="Canceled")),"",$K85-TODAY()),"")</f>
        <v/>
      </c>
      <c r="X85" s="19">
        <f>IFERROR(IF(OR($A85="",$K85="",NOT(OR($L85="Open",$L85="In Progress",$L85="On Hold"))),"",IF($K85&lt;TODAY(),"Overdue",IF($K85=TODAY(),"Due Today",""))),"")</f>
        <v/>
      </c>
      <c r="Y85" s="46">
        <f>IFERROR(IF(OR($A85="",$L85&lt;&gt;"Completed",$M85=""),"",($M85-$J85)*24),"")</f>
        <v/>
      </c>
      <c r="Z85" s="22">
        <f>IFERROR(IF(COUNTA($A85:$U85)=0,"",IF($A85="","Missing Action ID, ","")&amp;IF(COUNTIF($A$2:$A$201,$A85)&gt;1,"Duplicate Action ID, ","")&amp;IF(AND($B85&lt;&gt;"",COUNTIF('Room Inspections'!$A$2:$A$201,$B85)=0),"Inspection ID not found, ","")&amp;IF(AND($J85&lt;&gt;"",$K85&lt;&gt;"",$K85&lt;$J85),"Due Date precedes Date Opened, ","")&amp;IF(AND($L85="Completed",$M85=""),"Completion date missing, ","")&amp;IF(AND($A85&lt;&gt;"",COUNTIF($A$2:$A$201,$A85)=1,$B85&lt;&gt;"",COUNTIF('Room Inspections'!$A$2:$A$201,$B85)&gt;0),"OK","")),"")</f>
        <v/>
      </c>
    </row>
    <row r="86" ht="34" customHeight="1">
      <c r="A86" s="16" t="n"/>
      <c r="B86" s="16" t="n"/>
      <c r="C86" s="43">
        <f>IFERROR(IF($B86="","",INDEX('Room Inspections'!$B$2:$B$201,MATCH($B86,'Room Inspections'!$A$2:$A$201,0))),"")</f>
        <v/>
      </c>
      <c r="D86" s="19">
        <f>IFERROR(IF($B86="","",INDEX('Room Inspections'!$G$2:$G$201,MATCH($B86,'Room Inspections'!$A$2:$A$201,0))),"")</f>
        <v/>
      </c>
      <c r="E86" s="16" t="n"/>
      <c r="F86" s="21" t="n"/>
      <c r="G86" s="16" t="n"/>
      <c r="H86" s="16" t="n"/>
      <c r="I86" s="16" t="n"/>
      <c r="J86" s="41" t="n"/>
      <c r="K86" s="41" t="n"/>
      <c r="L86" s="16" t="n"/>
      <c r="M86" s="41" t="n"/>
      <c r="N86" s="21" t="n"/>
      <c r="O86" s="44" t="n"/>
      <c r="P86" s="44" t="n"/>
      <c r="Q86" s="45">
        <f>IFERROR(IF(OR($A86="",$P86=""),"",$P86-$O86),"")</f>
        <v/>
      </c>
      <c r="R86" s="21" t="n"/>
      <c r="S86" s="16" t="n"/>
      <c r="T86" s="41" t="n"/>
      <c r="U86" s="16" t="n"/>
      <c r="V86" s="19">
        <f>IFERROR(IF($A86="","",IF(OR($L86="Completed",$L86="Canceled"),IF($M86="","",$M86-$J86),TODAY()-$J86)),"")</f>
        <v/>
      </c>
      <c r="W86" s="19">
        <f>IFERROR(IF(OR($A86="",$K86="",OR($L86="Completed",$L86="Canceled")),"",$K86-TODAY()),"")</f>
        <v/>
      </c>
      <c r="X86" s="19">
        <f>IFERROR(IF(OR($A86="",$K86="",NOT(OR($L86="Open",$L86="In Progress",$L86="On Hold"))),"",IF($K86&lt;TODAY(),"Overdue",IF($K86=TODAY(),"Due Today",""))),"")</f>
        <v/>
      </c>
      <c r="Y86" s="46">
        <f>IFERROR(IF(OR($A86="",$L86&lt;&gt;"Completed",$M86=""),"",($M86-$J86)*24),"")</f>
        <v/>
      </c>
      <c r="Z86" s="22">
        <f>IFERROR(IF(COUNTA($A86:$U86)=0,"",IF($A86="","Missing Action ID, ","")&amp;IF(COUNTIF($A$2:$A$201,$A86)&gt;1,"Duplicate Action ID, ","")&amp;IF(AND($B86&lt;&gt;"",COUNTIF('Room Inspections'!$A$2:$A$201,$B86)=0),"Inspection ID not found, ","")&amp;IF(AND($J86&lt;&gt;"",$K86&lt;&gt;"",$K86&lt;$J86),"Due Date precedes Date Opened, ","")&amp;IF(AND($L86="Completed",$M86=""),"Completion date missing, ","")&amp;IF(AND($A86&lt;&gt;"",COUNTIF($A$2:$A$201,$A86)=1,$B86&lt;&gt;"",COUNTIF('Room Inspections'!$A$2:$A$201,$B86)&gt;0),"OK","")),"")</f>
        <v/>
      </c>
    </row>
    <row r="87" ht="34" customHeight="1">
      <c r="A87" s="16" t="n"/>
      <c r="B87" s="16" t="n"/>
      <c r="C87" s="43">
        <f>IFERROR(IF($B87="","",INDEX('Room Inspections'!$B$2:$B$201,MATCH($B87,'Room Inspections'!$A$2:$A$201,0))),"")</f>
        <v/>
      </c>
      <c r="D87" s="19">
        <f>IFERROR(IF($B87="","",INDEX('Room Inspections'!$G$2:$G$201,MATCH($B87,'Room Inspections'!$A$2:$A$201,0))),"")</f>
        <v/>
      </c>
      <c r="E87" s="16" t="n"/>
      <c r="F87" s="21" t="n"/>
      <c r="G87" s="16" t="n"/>
      <c r="H87" s="16" t="n"/>
      <c r="I87" s="16" t="n"/>
      <c r="J87" s="41" t="n"/>
      <c r="K87" s="41" t="n"/>
      <c r="L87" s="16" t="n"/>
      <c r="M87" s="41" t="n"/>
      <c r="N87" s="21" t="n"/>
      <c r="O87" s="44" t="n"/>
      <c r="P87" s="44" t="n"/>
      <c r="Q87" s="45">
        <f>IFERROR(IF(OR($A87="",$P87=""),"",$P87-$O87),"")</f>
        <v/>
      </c>
      <c r="R87" s="21" t="n"/>
      <c r="S87" s="16" t="n"/>
      <c r="T87" s="41" t="n"/>
      <c r="U87" s="16" t="n"/>
      <c r="V87" s="19">
        <f>IFERROR(IF($A87="","",IF(OR($L87="Completed",$L87="Canceled"),IF($M87="","",$M87-$J87),TODAY()-$J87)),"")</f>
        <v/>
      </c>
      <c r="W87" s="19">
        <f>IFERROR(IF(OR($A87="",$K87="",OR($L87="Completed",$L87="Canceled")),"",$K87-TODAY()),"")</f>
        <v/>
      </c>
      <c r="X87" s="19">
        <f>IFERROR(IF(OR($A87="",$K87="",NOT(OR($L87="Open",$L87="In Progress",$L87="On Hold"))),"",IF($K87&lt;TODAY(),"Overdue",IF($K87=TODAY(),"Due Today",""))),"")</f>
        <v/>
      </c>
      <c r="Y87" s="46">
        <f>IFERROR(IF(OR($A87="",$L87&lt;&gt;"Completed",$M87=""),"",($M87-$J87)*24),"")</f>
        <v/>
      </c>
      <c r="Z87" s="22">
        <f>IFERROR(IF(COUNTA($A87:$U87)=0,"",IF($A87="","Missing Action ID, ","")&amp;IF(COUNTIF($A$2:$A$201,$A87)&gt;1,"Duplicate Action ID, ","")&amp;IF(AND($B87&lt;&gt;"",COUNTIF('Room Inspections'!$A$2:$A$201,$B87)=0),"Inspection ID not found, ","")&amp;IF(AND($J87&lt;&gt;"",$K87&lt;&gt;"",$K87&lt;$J87),"Due Date precedes Date Opened, ","")&amp;IF(AND($L87="Completed",$M87=""),"Completion date missing, ","")&amp;IF(AND($A87&lt;&gt;"",COUNTIF($A$2:$A$201,$A87)=1,$B87&lt;&gt;"",COUNTIF('Room Inspections'!$A$2:$A$201,$B87)&gt;0),"OK","")),"")</f>
        <v/>
      </c>
    </row>
    <row r="88" ht="34" customHeight="1">
      <c r="A88" s="16" t="n"/>
      <c r="B88" s="16" t="n"/>
      <c r="C88" s="43">
        <f>IFERROR(IF($B88="","",INDEX('Room Inspections'!$B$2:$B$201,MATCH($B88,'Room Inspections'!$A$2:$A$201,0))),"")</f>
        <v/>
      </c>
      <c r="D88" s="19">
        <f>IFERROR(IF($B88="","",INDEX('Room Inspections'!$G$2:$G$201,MATCH($B88,'Room Inspections'!$A$2:$A$201,0))),"")</f>
        <v/>
      </c>
      <c r="E88" s="16" t="n"/>
      <c r="F88" s="21" t="n"/>
      <c r="G88" s="16" t="n"/>
      <c r="H88" s="16" t="n"/>
      <c r="I88" s="16" t="n"/>
      <c r="J88" s="41" t="n"/>
      <c r="K88" s="41" t="n"/>
      <c r="L88" s="16" t="n"/>
      <c r="M88" s="41" t="n"/>
      <c r="N88" s="21" t="n"/>
      <c r="O88" s="44" t="n"/>
      <c r="P88" s="44" t="n"/>
      <c r="Q88" s="45">
        <f>IFERROR(IF(OR($A88="",$P88=""),"",$P88-$O88),"")</f>
        <v/>
      </c>
      <c r="R88" s="21" t="n"/>
      <c r="S88" s="16" t="n"/>
      <c r="T88" s="41" t="n"/>
      <c r="U88" s="16" t="n"/>
      <c r="V88" s="19">
        <f>IFERROR(IF($A88="","",IF(OR($L88="Completed",$L88="Canceled"),IF($M88="","",$M88-$J88),TODAY()-$J88)),"")</f>
        <v/>
      </c>
      <c r="W88" s="19">
        <f>IFERROR(IF(OR($A88="",$K88="",OR($L88="Completed",$L88="Canceled")),"",$K88-TODAY()),"")</f>
        <v/>
      </c>
      <c r="X88" s="19">
        <f>IFERROR(IF(OR($A88="",$K88="",NOT(OR($L88="Open",$L88="In Progress",$L88="On Hold"))),"",IF($K88&lt;TODAY(),"Overdue",IF($K88=TODAY(),"Due Today",""))),"")</f>
        <v/>
      </c>
      <c r="Y88" s="46">
        <f>IFERROR(IF(OR($A88="",$L88&lt;&gt;"Completed",$M88=""),"",($M88-$J88)*24),"")</f>
        <v/>
      </c>
      <c r="Z88" s="22">
        <f>IFERROR(IF(COUNTA($A88:$U88)=0,"",IF($A88="","Missing Action ID, ","")&amp;IF(COUNTIF($A$2:$A$201,$A88)&gt;1,"Duplicate Action ID, ","")&amp;IF(AND($B88&lt;&gt;"",COUNTIF('Room Inspections'!$A$2:$A$201,$B88)=0),"Inspection ID not found, ","")&amp;IF(AND($J88&lt;&gt;"",$K88&lt;&gt;"",$K88&lt;$J88),"Due Date precedes Date Opened, ","")&amp;IF(AND($L88="Completed",$M88=""),"Completion date missing, ","")&amp;IF(AND($A88&lt;&gt;"",COUNTIF($A$2:$A$201,$A88)=1,$B88&lt;&gt;"",COUNTIF('Room Inspections'!$A$2:$A$201,$B88)&gt;0),"OK","")),"")</f>
        <v/>
      </c>
    </row>
    <row r="89" ht="34" customHeight="1">
      <c r="A89" s="16" t="n"/>
      <c r="B89" s="16" t="n"/>
      <c r="C89" s="43">
        <f>IFERROR(IF($B89="","",INDEX('Room Inspections'!$B$2:$B$201,MATCH($B89,'Room Inspections'!$A$2:$A$201,0))),"")</f>
        <v/>
      </c>
      <c r="D89" s="19">
        <f>IFERROR(IF($B89="","",INDEX('Room Inspections'!$G$2:$G$201,MATCH($B89,'Room Inspections'!$A$2:$A$201,0))),"")</f>
        <v/>
      </c>
      <c r="E89" s="16" t="n"/>
      <c r="F89" s="21" t="n"/>
      <c r="G89" s="16" t="n"/>
      <c r="H89" s="16" t="n"/>
      <c r="I89" s="16" t="n"/>
      <c r="J89" s="41" t="n"/>
      <c r="K89" s="41" t="n"/>
      <c r="L89" s="16" t="n"/>
      <c r="M89" s="41" t="n"/>
      <c r="N89" s="21" t="n"/>
      <c r="O89" s="44" t="n"/>
      <c r="P89" s="44" t="n"/>
      <c r="Q89" s="45">
        <f>IFERROR(IF(OR($A89="",$P89=""),"",$P89-$O89),"")</f>
        <v/>
      </c>
      <c r="R89" s="21" t="n"/>
      <c r="S89" s="16" t="n"/>
      <c r="T89" s="41" t="n"/>
      <c r="U89" s="16" t="n"/>
      <c r="V89" s="19">
        <f>IFERROR(IF($A89="","",IF(OR($L89="Completed",$L89="Canceled"),IF($M89="","",$M89-$J89),TODAY()-$J89)),"")</f>
        <v/>
      </c>
      <c r="W89" s="19">
        <f>IFERROR(IF(OR($A89="",$K89="",OR($L89="Completed",$L89="Canceled")),"",$K89-TODAY()),"")</f>
        <v/>
      </c>
      <c r="X89" s="19">
        <f>IFERROR(IF(OR($A89="",$K89="",NOT(OR($L89="Open",$L89="In Progress",$L89="On Hold"))),"",IF($K89&lt;TODAY(),"Overdue",IF($K89=TODAY(),"Due Today",""))),"")</f>
        <v/>
      </c>
      <c r="Y89" s="46">
        <f>IFERROR(IF(OR($A89="",$L89&lt;&gt;"Completed",$M89=""),"",($M89-$J89)*24),"")</f>
        <v/>
      </c>
      <c r="Z89" s="22">
        <f>IFERROR(IF(COUNTA($A89:$U89)=0,"",IF($A89="","Missing Action ID, ","")&amp;IF(COUNTIF($A$2:$A$201,$A89)&gt;1,"Duplicate Action ID, ","")&amp;IF(AND($B89&lt;&gt;"",COUNTIF('Room Inspections'!$A$2:$A$201,$B89)=0),"Inspection ID not found, ","")&amp;IF(AND($J89&lt;&gt;"",$K89&lt;&gt;"",$K89&lt;$J89),"Due Date precedes Date Opened, ","")&amp;IF(AND($L89="Completed",$M89=""),"Completion date missing, ","")&amp;IF(AND($A89&lt;&gt;"",COUNTIF($A$2:$A$201,$A89)=1,$B89&lt;&gt;"",COUNTIF('Room Inspections'!$A$2:$A$201,$B89)&gt;0),"OK","")),"")</f>
        <v/>
      </c>
    </row>
    <row r="90" ht="34" customHeight="1">
      <c r="A90" s="16" t="n"/>
      <c r="B90" s="16" t="n"/>
      <c r="C90" s="43">
        <f>IFERROR(IF($B90="","",INDEX('Room Inspections'!$B$2:$B$201,MATCH($B90,'Room Inspections'!$A$2:$A$201,0))),"")</f>
        <v/>
      </c>
      <c r="D90" s="19">
        <f>IFERROR(IF($B90="","",INDEX('Room Inspections'!$G$2:$G$201,MATCH($B90,'Room Inspections'!$A$2:$A$201,0))),"")</f>
        <v/>
      </c>
      <c r="E90" s="16" t="n"/>
      <c r="F90" s="21" t="n"/>
      <c r="G90" s="16" t="n"/>
      <c r="H90" s="16" t="n"/>
      <c r="I90" s="16" t="n"/>
      <c r="J90" s="41" t="n"/>
      <c r="K90" s="41" t="n"/>
      <c r="L90" s="16" t="n"/>
      <c r="M90" s="41" t="n"/>
      <c r="N90" s="21" t="n"/>
      <c r="O90" s="44" t="n"/>
      <c r="P90" s="44" t="n"/>
      <c r="Q90" s="45">
        <f>IFERROR(IF(OR($A90="",$P90=""),"",$P90-$O90),"")</f>
        <v/>
      </c>
      <c r="R90" s="21" t="n"/>
      <c r="S90" s="16" t="n"/>
      <c r="T90" s="41" t="n"/>
      <c r="U90" s="16" t="n"/>
      <c r="V90" s="19">
        <f>IFERROR(IF($A90="","",IF(OR($L90="Completed",$L90="Canceled"),IF($M90="","",$M90-$J90),TODAY()-$J90)),"")</f>
        <v/>
      </c>
      <c r="W90" s="19">
        <f>IFERROR(IF(OR($A90="",$K90="",OR($L90="Completed",$L90="Canceled")),"",$K90-TODAY()),"")</f>
        <v/>
      </c>
      <c r="X90" s="19">
        <f>IFERROR(IF(OR($A90="",$K90="",NOT(OR($L90="Open",$L90="In Progress",$L90="On Hold"))),"",IF($K90&lt;TODAY(),"Overdue",IF($K90=TODAY(),"Due Today",""))),"")</f>
        <v/>
      </c>
      <c r="Y90" s="46">
        <f>IFERROR(IF(OR($A90="",$L90&lt;&gt;"Completed",$M90=""),"",($M90-$J90)*24),"")</f>
        <v/>
      </c>
      <c r="Z90" s="22">
        <f>IFERROR(IF(COUNTA($A90:$U90)=0,"",IF($A90="","Missing Action ID, ","")&amp;IF(COUNTIF($A$2:$A$201,$A90)&gt;1,"Duplicate Action ID, ","")&amp;IF(AND($B90&lt;&gt;"",COUNTIF('Room Inspections'!$A$2:$A$201,$B90)=0),"Inspection ID not found, ","")&amp;IF(AND($J90&lt;&gt;"",$K90&lt;&gt;"",$K90&lt;$J90),"Due Date precedes Date Opened, ","")&amp;IF(AND($L90="Completed",$M90=""),"Completion date missing, ","")&amp;IF(AND($A90&lt;&gt;"",COUNTIF($A$2:$A$201,$A90)=1,$B90&lt;&gt;"",COUNTIF('Room Inspections'!$A$2:$A$201,$B90)&gt;0),"OK","")),"")</f>
        <v/>
      </c>
    </row>
    <row r="91" ht="34" customHeight="1">
      <c r="A91" s="16" t="n"/>
      <c r="B91" s="16" t="n"/>
      <c r="C91" s="43">
        <f>IFERROR(IF($B91="","",INDEX('Room Inspections'!$B$2:$B$201,MATCH($B91,'Room Inspections'!$A$2:$A$201,0))),"")</f>
        <v/>
      </c>
      <c r="D91" s="19">
        <f>IFERROR(IF($B91="","",INDEX('Room Inspections'!$G$2:$G$201,MATCH($B91,'Room Inspections'!$A$2:$A$201,0))),"")</f>
        <v/>
      </c>
      <c r="E91" s="16" t="n"/>
      <c r="F91" s="21" t="n"/>
      <c r="G91" s="16" t="n"/>
      <c r="H91" s="16" t="n"/>
      <c r="I91" s="16" t="n"/>
      <c r="J91" s="41" t="n"/>
      <c r="K91" s="41" t="n"/>
      <c r="L91" s="16" t="n"/>
      <c r="M91" s="41" t="n"/>
      <c r="N91" s="21" t="n"/>
      <c r="O91" s="44" t="n"/>
      <c r="P91" s="44" t="n"/>
      <c r="Q91" s="45">
        <f>IFERROR(IF(OR($A91="",$P91=""),"",$P91-$O91),"")</f>
        <v/>
      </c>
      <c r="R91" s="21" t="n"/>
      <c r="S91" s="16" t="n"/>
      <c r="T91" s="41" t="n"/>
      <c r="U91" s="16" t="n"/>
      <c r="V91" s="19">
        <f>IFERROR(IF($A91="","",IF(OR($L91="Completed",$L91="Canceled"),IF($M91="","",$M91-$J91),TODAY()-$J91)),"")</f>
        <v/>
      </c>
      <c r="W91" s="19">
        <f>IFERROR(IF(OR($A91="",$K91="",OR($L91="Completed",$L91="Canceled")),"",$K91-TODAY()),"")</f>
        <v/>
      </c>
      <c r="X91" s="19">
        <f>IFERROR(IF(OR($A91="",$K91="",NOT(OR($L91="Open",$L91="In Progress",$L91="On Hold"))),"",IF($K91&lt;TODAY(),"Overdue",IF($K91=TODAY(),"Due Today",""))),"")</f>
        <v/>
      </c>
      <c r="Y91" s="46">
        <f>IFERROR(IF(OR($A91="",$L91&lt;&gt;"Completed",$M91=""),"",($M91-$J91)*24),"")</f>
        <v/>
      </c>
      <c r="Z91" s="22">
        <f>IFERROR(IF(COUNTA($A91:$U91)=0,"",IF($A91="","Missing Action ID, ","")&amp;IF(COUNTIF($A$2:$A$201,$A91)&gt;1,"Duplicate Action ID, ","")&amp;IF(AND($B91&lt;&gt;"",COUNTIF('Room Inspections'!$A$2:$A$201,$B91)=0),"Inspection ID not found, ","")&amp;IF(AND($J91&lt;&gt;"",$K91&lt;&gt;"",$K91&lt;$J91),"Due Date precedes Date Opened, ","")&amp;IF(AND($L91="Completed",$M91=""),"Completion date missing, ","")&amp;IF(AND($A91&lt;&gt;"",COUNTIF($A$2:$A$201,$A91)=1,$B91&lt;&gt;"",COUNTIF('Room Inspections'!$A$2:$A$201,$B91)&gt;0),"OK","")),"")</f>
        <v/>
      </c>
    </row>
    <row r="92" ht="34" customHeight="1">
      <c r="A92" s="16" t="n"/>
      <c r="B92" s="16" t="n"/>
      <c r="C92" s="43">
        <f>IFERROR(IF($B92="","",INDEX('Room Inspections'!$B$2:$B$201,MATCH($B92,'Room Inspections'!$A$2:$A$201,0))),"")</f>
        <v/>
      </c>
      <c r="D92" s="19">
        <f>IFERROR(IF($B92="","",INDEX('Room Inspections'!$G$2:$G$201,MATCH($B92,'Room Inspections'!$A$2:$A$201,0))),"")</f>
        <v/>
      </c>
      <c r="E92" s="16" t="n"/>
      <c r="F92" s="21" t="n"/>
      <c r="G92" s="16" t="n"/>
      <c r="H92" s="16" t="n"/>
      <c r="I92" s="16" t="n"/>
      <c r="J92" s="41" t="n"/>
      <c r="K92" s="41" t="n"/>
      <c r="L92" s="16" t="n"/>
      <c r="M92" s="41" t="n"/>
      <c r="N92" s="21" t="n"/>
      <c r="O92" s="44" t="n"/>
      <c r="P92" s="44" t="n"/>
      <c r="Q92" s="45">
        <f>IFERROR(IF(OR($A92="",$P92=""),"",$P92-$O92),"")</f>
        <v/>
      </c>
      <c r="R92" s="21" t="n"/>
      <c r="S92" s="16" t="n"/>
      <c r="T92" s="41" t="n"/>
      <c r="U92" s="16" t="n"/>
      <c r="V92" s="19">
        <f>IFERROR(IF($A92="","",IF(OR($L92="Completed",$L92="Canceled"),IF($M92="","",$M92-$J92),TODAY()-$J92)),"")</f>
        <v/>
      </c>
      <c r="W92" s="19">
        <f>IFERROR(IF(OR($A92="",$K92="",OR($L92="Completed",$L92="Canceled")),"",$K92-TODAY()),"")</f>
        <v/>
      </c>
      <c r="X92" s="19">
        <f>IFERROR(IF(OR($A92="",$K92="",NOT(OR($L92="Open",$L92="In Progress",$L92="On Hold"))),"",IF($K92&lt;TODAY(),"Overdue",IF($K92=TODAY(),"Due Today",""))),"")</f>
        <v/>
      </c>
      <c r="Y92" s="46">
        <f>IFERROR(IF(OR($A92="",$L92&lt;&gt;"Completed",$M92=""),"",($M92-$J92)*24),"")</f>
        <v/>
      </c>
      <c r="Z92" s="22">
        <f>IFERROR(IF(COUNTA($A92:$U92)=0,"",IF($A92="","Missing Action ID, ","")&amp;IF(COUNTIF($A$2:$A$201,$A92)&gt;1,"Duplicate Action ID, ","")&amp;IF(AND($B92&lt;&gt;"",COUNTIF('Room Inspections'!$A$2:$A$201,$B92)=0),"Inspection ID not found, ","")&amp;IF(AND($J92&lt;&gt;"",$K92&lt;&gt;"",$K92&lt;$J92),"Due Date precedes Date Opened, ","")&amp;IF(AND($L92="Completed",$M92=""),"Completion date missing, ","")&amp;IF(AND($A92&lt;&gt;"",COUNTIF($A$2:$A$201,$A92)=1,$B92&lt;&gt;"",COUNTIF('Room Inspections'!$A$2:$A$201,$B92)&gt;0),"OK","")),"")</f>
        <v/>
      </c>
    </row>
    <row r="93" ht="34" customHeight="1">
      <c r="A93" s="16" t="n"/>
      <c r="B93" s="16" t="n"/>
      <c r="C93" s="43">
        <f>IFERROR(IF($B93="","",INDEX('Room Inspections'!$B$2:$B$201,MATCH($B93,'Room Inspections'!$A$2:$A$201,0))),"")</f>
        <v/>
      </c>
      <c r="D93" s="19">
        <f>IFERROR(IF($B93="","",INDEX('Room Inspections'!$G$2:$G$201,MATCH($B93,'Room Inspections'!$A$2:$A$201,0))),"")</f>
        <v/>
      </c>
      <c r="E93" s="16" t="n"/>
      <c r="F93" s="21" t="n"/>
      <c r="G93" s="16" t="n"/>
      <c r="H93" s="16" t="n"/>
      <c r="I93" s="16" t="n"/>
      <c r="J93" s="41" t="n"/>
      <c r="K93" s="41" t="n"/>
      <c r="L93" s="16" t="n"/>
      <c r="M93" s="41" t="n"/>
      <c r="N93" s="21" t="n"/>
      <c r="O93" s="44" t="n"/>
      <c r="P93" s="44" t="n"/>
      <c r="Q93" s="45">
        <f>IFERROR(IF(OR($A93="",$P93=""),"",$P93-$O93),"")</f>
        <v/>
      </c>
      <c r="R93" s="21" t="n"/>
      <c r="S93" s="16" t="n"/>
      <c r="T93" s="41" t="n"/>
      <c r="U93" s="16" t="n"/>
      <c r="V93" s="19">
        <f>IFERROR(IF($A93="","",IF(OR($L93="Completed",$L93="Canceled"),IF($M93="","",$M93-$J93),TODAY()-$J93)),"")</f>
        <v/>
      </c>
      <c r="W93" s="19">
        <f>IFERROR(IF(OR($A93="",$K93="",OR($L93="Completed",$L93="Canceled")),"",$K93-TODAY()),"")</f>
        <v/>
      </c>
      <c r="X93" s="19">
        <f>IFERROR(IF(OR($A93="",$K93="",NOT(OR($L93="Open",$L93="In Progress",$L93="On Hold"))),"",IF($K93&lt;TODAY(),"Overdue",IF($K93=TODAY(),"Due Today",""))),"")</f>
        <v/>
      </c>
      <c r="Y93" s="46">
        <f>IFERROR(IF(OR($A93="",$L93&lt;&gt;"Completed",$M93=""),"",($M93-$J93)*24),"")</f>
        <v/>
      </c>
      <c r="Z93" s="22">
        <f>IFERROR(IF(COUNTA($A93:$U93)=0,"",IF($A93="","Missing Action ID, ","")&amp;IF(COUNTIF($A$2:$A$201,$A93)&gt;1,"Duplicate Action ID, ","")&amp;IF(AND($B93&lt;&gt;"",COUNTIF('Room Inspections'!$A$2:$A$201,$B93)=0),"Inspection ID not found, ","")&amp;IF(AND($J93&lt;&gt;"",$K93&lt;&gt;"",$K93&lt;$J93),"Due Date precedes Date Opened, ","")&amp;IF(AND($L93="Completed",$M93=""),"Completion date missing, ","")&amp;IF(AND($A93&lt;&gt;"",COUNTIF($A$2:$A$201,$A93)=1,$B93&lt;&gt;"",COUNTIF('Room Inspections'!$A$2:$A$201,$B93)&gt;0),"OK","")),"")</f>
        <v/>
      </c>
    </row>
    <row r="94" ht="34" customHeight="1">
      <c r="A94" s="16" t="n"/>
      <c r="B94" s="16" t="n"/>
      <c r="C94" s="43">
        <f>IFERROR(IF($B94="","",INDEX('Room Inspections'!$B$2:$B$201,MATCH($B94,'Room Inspections'!$A$2:$A$201,0))),"")</f>
        <v/>
      </c>
      <c r="D94" s="19">
        <f>IFERROR(IF($B94="","",INDEX('Room Inspections'!$G$2:$G$201,MATCH($B94,'Room Inspections'!$A$2:$A$201,0))),"")</f>
        <v/>
      </c>
      <c r="E94" s="16" t="n"/>
      <c r="F94" s="21" t="n"/>
      <c r="G94" s="16" t="n"/>
      <c r="H94" s="16" t="n"/>
      <c r="I94" s="16" t="n"/>
      <c r="J94" s="41" t="n"/>
      <c r="K94" s="41" t="n"/>
      <c r="L94" s="16" t="n"/>
      <c r="M94" s="41" t="n"/>
      <c r="N94" s="21" t="n"/>
      <c r="O94" s="44" t="n"/>
      <c r="P94" s="44" t="n"/>
      <c r="Q94" s="45">
        <f>IFERROR(IF(OR($A94="",$P94=""),"",$P94-$O94),"")</f>
        <v/>
      </c>
      <c r="R94" s="21" t="n"/>
      <c r="S94" s="16" t="n"/>
      <c r="T94" s="41" t="n"/>
      <c r="U94" s="16" t="n"/>
      <c r="V94" s="19">
        <f>IFERROR(IF($A94="","",IF(OR($L94="Completed",$L94="Canceled"),IF($M94="","",$M94-$J94),TODAY()-$J94)),"")</f>
        <v/>
      </c>
      <c r="W94" s="19">
        <f>IFERROR(IF(OR($A94="",$K94="",OR($L94="Completed",$L94="Canceled")),"",$K94-TODAY()),"")</f>
        <v/>
      </c>
      <c r="X94" s="19">
        <f>IFERROR(IF(OR($A94="",$K94="",NOT(OR($L94="Open",$L94="In Progress",$L94="On Hold"))),"",IF($K94&lt;TODAY(),"Overdue",IF($K94=TODAY(),"Due Today",""))),"")</f>
        <v/>
      </c>
      <c r="Y94" s="46">
        <f>IFERROR(IF(OR($A94="",$L94&lt;&gt;"Completed",$M94=""),"",($M94-$J94)*24),"")</f>
        <v/>
      </c>
      <c r="Z94" s="22">
        <f>IFERROR(IF(COUNTA($A94:$U94)=0,"",IF($A94="","Missing Action ID, ","")&amp;IF(COUNTIF($A$2:$A$201,$A94)&gt;1,"Duplicate Action ID, ","")&amp;IF(AND($B94&lt;&gt;"",COUNTIF('Room Inspections'!$A$2:$A$201,$B94)=0),"Inspection ID not found, ","")&amp;IF(AND($J94&lt;&gt;"",$K94&lt;&gt;"",$K94&lt;$J94),"Due Date precedes Date Opened, ","")&amp;IF(AND($L94="Completed",$M94=""),"Completion date missing, ","")&amp;IF(AND($A94&lt;&gt;"",COUNTIF($A$2:$A$201,$A94)=1,$B94&lt;&gt;"",COUNTIF('Room Inspections'!$A$2:$A$201,$B94)&gt;0),"OK","")),"")</f>
        <v/>
      </c>
    </row>
    <row r="95" ht="34" customHeight="1">
      <c r="A95" s="16" t="n"/>
      <c r="B95" s="16" t="n"/>
      <c r="C95" s="43">
        <f>IFERROR(IF($B95="","",INDEX('Room Inspections'!$B$2:$B$201,MATCH($B95,'Room Inspections'!$A$2:$A$201,0))),"")</f>
        <v/>
      </c>
      <c r="D95" s="19">
        <f>IFERROR(IF($B95="","",INDEX('Room Inspections'!$G$2:$G$201,MATCH($B95,'Room Inspections'!$A$2:$A$201,0))),"")</f>
        <v/>
      </c>
      <c r="E95" s="16" t="n"/>
      <c r="F95" s="21" t="n"/>
      <c r="G95" s="16" t="n"/>
      <c r="H95" s="16" t="n"/>
      <c r="I95" s="16" t="n"/>
      <c r="J95" s="41" t="n"/>
      <c r="K95" s="41" t="n"/>
      <c r="L95" s="16" t="n"/>
      <c r="M95" s="41" t="n"/>
      <c r="N95" s="21" t="n"/>
      <c r="O95" s="44" t="n"/>
      <c r="P95" s="44" t="n"/>
      <c r="Q95" s="45">
        <f>IFERROR(IF(OR($A95="",$P95=""),"",$P95-$O95),"")</f>
        <v/>
      </c>
      <c r="R95" s="21" t="n"/>
      <c r="S95" s="16" t="n"/>
      <c r="T95" s="41" t="n"/>
      <c r="U95" s="16" t="n"/>
      <c r="V95" s="19">
        <f>IFERROR(IF($A95="","",IF(OR($L95="Completed",$L95="Canceled"),IF($M95="","",$M95-$J95),TODAY()-$J95)),"")</f>
        <v/>
      </c>
      <c r="W95" s="19">
        <f>IFERROR(IF(OR($A95="",$K95="",OR($L95="Completed",$L95="Canceled")),"",$K95-TODAY()),"")</f>
        <v/>
      </c>
      <c r="X95" s="19">
        <f>IFERROR(IF(OR($A95="",$K95="",NOT(OR($L95="Open",$L95="In Progress",$L95="On Hold"))),"",IF($K95&lt;TODAY(),"Overdue",IF($K95=TODAY(),"Due Today",""))),"")</f>
        <v/>
      </c>
      <c r="Y95" s="46">
        <f>IFERROR(IF(OR($A95="",$L95&lt;&gt;"Completed",$M95=""),"",($M95-$J95)*24),"")</f>
        <v/>
      </c>
      <c r="Z95" s="22">
        <f>IFERROR(IF(COUNTA($A95:$U95)=0,"",IF($A95="","Missing Action ID, ","")&amp;IF(COUNTIF($A$2:$A$201,$A95)&gt;1,"Duplicate Action ID, ","")&amp;IF(AND($B95&lt;&gt;"",COUNTIF('Room Inspections'!$A$2:$A$201,$B95)=0),"Inspection ID not found, ","")&amp;IF(AND($J95&lt;&gt;"",$K95&lt;&gt;"",$K95&lt;$J95),"Due Date precedes Date Opened, ","")&amp;IF(AND($L95="Completed",$M95=""),"Completion date missing, ","")&amp;IF(AND($A95&lt;&gt;"",COUNTIF($A$2:$A$201,$A95)=1,$B95&lt;&gt;"",COUNTIF('Room Inspections'!$A$2:$A$201,$B95)&gt;0),"OK","")),"")</f>
        <v/>
      </c>
    </row>
    <row r="96" ht="34" customHeight="1">
      <c r="A96" s="16" t="n"/>
      <c r="B96" s="16" t="n"/>
      <c r="C96" s="43">
        <f>IFERROR(IF($B96="","",INDEX('Room Inspections'!$B$2:$B$201,MATCH($B96,'Room Inspections'!$A$2:$A$201,0))),"")</f>
        <v/>
      </c>
      <c r="D96" s="19">
        <f>IFERROR(IF($B96="","",INDEX('Room Inspections'!$G$2:$G$201,MATCH($B96,'Room Inspections'!$A$2:$A$201,0))),"")</f>
        <v/>
      </c>
      <c r="E96" s="16" t="n"/>
      <c r="F96" s="21" t="n"/>
      <c r="G96" s="16" t="n"/>
      <c r="H96" s="16" t="n"/>
      <c r="I96" s="16" t="n"/>
      <c r="J96" s="41" t="n"/>
      <c r="K96" s="41" t="n"/>
      <c r="L96" s="16" t="n"/>
      <c r="M96" s="41" t="n"/>
      <c r="N96" s="21" t="n"/>
      <c r="O96" s="44" t="n"/>
      <c r="P96" s="44" t="n"/>
      <c r="Q96" s="45">
        <f>IFERROR(IF(OR($A96="",$P96=""),"",$P96-$O96),"")</f>
        <v/>
      </c>
      <c r="R96" s="21" t="n"/>
      <c r="S96" s="16" t="n"/>
      <c r="T96" s="41" t="n"/>
      <c r="U96" s="16" t="n"/>
      <c r="V96" s="19">
        <f>IFERROR(IF($A96="","",IF(OR($L96="Completed",$L96="Canceled"),IF($M96="","",$M96-$J96),TODAY()-$J96)),"")</f>
        <v/>
      </c>
      <c r="W96" s="19">
        <f>IFERROR(IF(OR($A96="",$K96="",OR($L96="Completed",$L96="Canceled")),"",$K96-TODAY()),"")</f>
        <v/>
      </c>
      <c r="X96" s="19">
        <f>IFERROR(IF(OR($A96="",$K96="",NOT(OR($L96="Open",$L96="In Progress",$L96="On Hold"))),"",IF($K96&lt;TODAY(),"Overdue",IF($K96=TODAY(),"Due Today",""))),"")</f>
        <v/>
      </c>
      <c r="Y96" s="46">
        <f>IFERROR(IF(OR($A96="",$L96&lt;&gt;"Completed",$M96=""),"",($M96-$J96)*24),"")</f>
        <v/>
      </c>
      <c r="Z96" s="22">
        <f>IFERROR(IF(COUNTA($A96:$U96)=0,"",IF($A96="","Missing Action ID, ","")&amp;IF(COUNTIF($A$2:$A$201,$A96)&gt;1,"Duplicate Action ID, ","")&amp;IF(AND($B96&lt;&gt;"",COUNTIF('Room Inspections'!$A$2:$A$201,$B96)=0),"Inspection ID not found, ","")&amp;IF(AND($J96&lt;&gt;"",$K96&lt;&gt;"",$K96&lt;$J96),"Due Date precedes Date Opened, ","")&amp;IF(AND($L96="Completed",$M96=""),"Completion date missing, ","")&amp;IF(AND($A96&lt;&gt;"",COUNTIF($A$2:$A$201,$A96)=1,$B96&lt;&gt;"",COUNTIF('Room Inspections'!$A$2:$A$201,$B96)&gt;0),"OK","")),"")</f>
        <v/>
      </c>
    </row>
    <row r="97" ht="34" customHeight="1">
      <c r="A97" s="16" t="n"/>
      <c r="B97" s="16" t="n"/>
      <c r="C97" s="43">
        <f>IFERROR(IF($B97="","",INDEX('Room Inspections'!$B$2:$B$201,MATCH($B97,'Room Inspections'!$A$2:$A$201,0))),"")</f>
        <v/>
      </c>
      <c r="D97" s="19">
        <f>IFERROR(IF($B97="","",INDEX('Room Inspections'!$G$2:$G$201,MATCH($B97,'Room Inspections'!$A$2:$A$201,0))),"")</f>
        <v/>
      </c>
      <c r="E97" s="16" t="n"/>
      <c r="F97" s="21" t="n"/>
      <c r="G97" s="16" t="n"/>
      <c r="H97" s="16" t="n"/>
      <c r="I97" s="16" t="n"/>
      <c r="J97" s="41" t="n"/>
      <c r="K97" s="41" t="n"/>
      <c r="L97" s="16" t="n"/>
      <c r="M97" s="41" t="n"/>
      <c r="N97" s="21" t="n"/>
      <c r="O97" s="44" t="n"/>
      <c r="P97" s="44" t="n"/>
      <c r="Q97" s="45">
        <f>IFERROR(IF(OR($A97="",$P97=""),"",$P97-$O97),"")</f>
        <v/>
      </c>
      <c r="R97" s="21" t="n"/>
      <c r="S97" s="16" t="n"/>
      <c r="T97" s="41" t="n"/>
      <c r="U97" s="16" t="n"/>
      <c r="V97" s="19">
        <f>IFERROR(IF($A97="","",IF(OR($L97="Completed",$L97="Canceled"),IF($M97="","",$M97-$J97),TODAY()-$J97)),"")</f>
        <v/>
      </c>
      <c r="W97" s="19">
        <f>IFERROR(IF(OR($A97="",$K97="",OR($L97="Completed",$L97="Canceled")),"",$K97-TODAY()),"")</f>
        <v/>
      </c>
      <c r="X97" s="19">
        <f>IFERROR(IF(OR($A97="",$K97="",NOT(OR($L97="Open",$L97="In Progress",$L97="On Hold"))),"",IF($K97&lt;TODAY(),"Overdue",IF($K97=TODAY(),"Due Today",""))),"")</f>
        <v/>
      </c>
      <c r="Y97" s="46">
        <f>IFERROR(IF(OR($A97="",$L97&lt;&gt;"Completed",$M97=""),"",($M97-$J97)*24),"")</f>
        <v/>
      </c>
      <c r="Z97" s="22">
        <f>IFERROR(IF(COUNTA($A97:$U97)=0,"",IF($A97="","Missing Action ID, ","")&amp;IF(COUNTIF($A$2:$A$201,$A97)&gt;1,"Duplicate Action ID, ","")&amp;IF(AND($B97&lt;&gt;"",COUNTIF('Room Inspections'!$A$2:$A$201,$B97)=0),"Inspection ID not found, ","")&amp;IF(AND($J97&lt;&gt;"",$K97&lt;&gt;"",$K97&lt;$J97),"Due Date precedes Date Opened, ","")&amp;IF(AND($L97="Completed",$M97=""),"Completion date missing, ","")&amp;IF(AND($A97&lt;&gt;"",COUNTIF($A$2:$A$201,$A97)=1,$B97&lt;&gt;"",COUNTIF('Room Inspections'!$A$2:$A$201,$B97)&gt;0),"OK","")),"")</f>
        <v/>
      </c>
    </row>
    <row r="98" ht="34" customHeight="1">
      <c r="A98" s="16" t="n"/>
      <c r="B98" s="16" t="n"/>
      <c r="C98" s="43">
        <f>IFERROR(IF($B98="","",INDEX('Room Inspections'!$B$2:$B$201,MATCH($B98,'Room Inspections'!$A$2:$A$201,0))),"")</f>
        <v/>
      </c>
      <c r="D98" s="19">
        <f>IFERROR(IF($B98="","",INDEX('Room Inspections'!$G$2:$G$201,MATCH($B98,'Room Inspections'!$A$2:$A$201,0))),"")</f>
        <v/>
      </c>
      <c r="E98" s="16" t="n"/>
      <c r="F98" s="21" t="n"/>
      <c r="G98" s="16" t="n"/>
      <c r="H98" s="16" t="n"/>
      <c r="I98" s="16" t="n"/>
      <c r="J98" s="41" t="n"/>
      <c r="K98" s="41" t="n"/>
      <c r="L98" s="16" t="n"/>
      <c r="M98" s="41" t="n"/>
      <c r="N98" s="21" t="n"/>
      <c r="O98" s="44" t="n"/>
      <c r="P98" s="44" t="n"/>
      <c r="Q98" s="45">
        <f>IFERROR(IF(OR($A98="",$P98=""),"",$P98-$O98),"")</f>
        <v/>
      </c>
      <c r="R98" s="21" t="n"/>
      <c r="S98" s="16" t="n"/>
      <c r="T98" s="41" t="n"/>
      <c r="U98" s="16" t="n"/>
      <c r="V98" s="19">
        <f>IFERROR(IF($A98="","",IF(OR($L98="Completed",$L98="Canceled"),IF($M98="","",$M98-$J98),TODAY()-$J98)),"")</f>
        <v/>
      </c>
      <c r="W98" s="19">
        <f>IFERROR(IF(OR($A98="",$K98="",OR($L98="Completed",$L98="Canceled")),"",$K98-TODAY()),"")</f>
        <v/>
      </c>
      <c r="X98" s="19">
        <f>IFERROR(IF(OR($A98="",$K98="",NOT(OR($L98="Open",$L98="In Progress",$L98="On Hold"))),"",IF($K98&lt;TODAY(),"Overdue",IF($K98=TODAY(),"Due Today",""))),"")</f>
        <v/>
      </c>
      <c r="Y98" s="46">
        <f>IFERROR(IF(OR($A98="",$L98&lt;&gt;"Completed",$M98=""),"",($M98-$J98)*24),"")</f>
        <v/>
      </c>
      <c r="Z98" s="22">
        <f>IFERROR(IF(COUNTA($A98:$U98)=0,"",IF($A98="","Missing Action ID, ","")&amp;IF(COUNTIF($A$2:$A$201,$A98)&gt;1,"Duplicate Action ID, ","")&amp;IF(AND($B98&lt;&gt;"",COUNTIF('Room Inspections'!$A$2:$A$201,$B98)=0),"Inspection ID not found, ","")&amp;IF(AND($J98&lt;&gt;"",$K98&lt;&gt;"",$K98&lt;$J98),"Due Date precedes Date Opened, ","")&amp;IF(AND($L98="Completed",$M98=""),"Completion date missing, ","")&amp;IF(AND($A98&lt;&gt;"",COUNTIF($A$2:$A$201,$A98)=1,$B98&lt;&gt;"",COUNTIF('Room Inspections'!$A$2:$A$201,$B98)&gt;0),"OK","")),"")</f>
        <v/>
      </c>
    </row>
    <row r="99" ht="34" customHeight="1">
      <c r="A99" s="16" t="n"/>
      <c r="B99" s="16" t="n"/>
      <c r="C99" s="43">
        <f>IFERROR(IF($B99="","",INDEX('Room Inspections'!$B$2:$B$201,MATCH($B99,'Room Inspections'!$A$2:$A$201,0))),"")</f>
        <v/>
      </c>
      <c r="D99" s="19">
        <f>IFERROR(IF($B99="","",INDEX('Room Inspections'!$G$2:$G$201,MATCH($B99,'Room Inspections'!$A$2:$A$201,0))),"")</f>
        <v/>
      </c>
      <c r="E99" s="16" t="n"/>
      <c r="F99" s="21" t="n"/>
      <c r="G99" s="16" t="n"/>
      <c r="H99" s="16" t="n"/>
      <c r="I99" s="16" t="n"/>
      <c r="J99" s="41" t="n"/>
      <c r="K99" s="41" t="n"/>
      <c r="L99" s="16" t="n"/>
      <c r="M99" s="41" t="n"/>
      <c r="N99" s="21" t="n"/>
      <c r="O99" s="44" t="n"/>
      <c r="P99" s="44" t="n"/>
      <c r="Q99" s="45">
        <f>IFERROR(IF(OR($A99="",$P99=""),"",$P99-$O99),"")</f>
        <v/>
      </c>
      <c r="R99" s="21" t="n"/>
      <c r="S99" s="16" t="n"/>
      <c r="T99" s="41" t="n"/>
      <c r="U99" s="16" t="n"/>
      <c r="V99" s="19">
        <f>IFERROR(IF($A99="","",IF(OR($L99="Completed",$L99="Canceled"),IF($M99="","",$M99-$J99),TODAY()-$J99)),"")</f>
        <v/>
      </c>
      <c r="W99" s="19">
        <f>IFERROR(IF(OR($A99="",$K99="",OR($L99="Completed",$L99="Canceled")),"",$K99-TODAY()),"")</f>
        <v/>
      </c>
      <c r="X99" s="19">
        <f>IFERROR(IF(OR($A99="",$K99="",NOT(OR($L99="Open",$L99="In Progress",$L99="On Hold"))),"",IF($K99&lt;TODAY(),"Overdue",IF($K99=TODAY(),"Due Today",""))),"")</f>
        <v/>
      </c>
      <c r="Y99" s="46">
        <f>IFERROR(IF(OR($A99="",$L99&lt;&gt;"Completed",$M99=""),"",($M99-$J99)*24),"")</f>
        <v/>
      </c>
      <c r="Z99" s="22">
        <f>IFERROR(IF(COUNTA($A99:$U99)=0,"",IF($A99="","Missing Action ID, ","")&amp;IF(COUNTIF($A$2:$A$201,$A99)&gt;1,"Duplicate Action ID, ","")&amp;IF(AND($B99&lt;&gt;"",COUNTIF('Room Inspections'!$A$2:$A$201,$B99)=0),"Inspection ID not found, ","")&amp;IF(AND($J99&lt;&gt;"",$K99&lt;&gt;"",$K99&lt;$J99),"Due Date precedes Date Opened, ","")&amp;IF(AND($L99="Completed",$M99=""),"Completion date missing, ","")&amp;IF(AND($A99&lt;&gt;"",COUNTIF($A$2:$A$201,$A99)=1,$B99&lt;&gt;"",COUNTIF('Room Inspections'!$A$2:$A$201,$B99)&gt;0),"OK","")),"")</f>
        <v/>
      </c>
    </row>
    <row r="100" ht="34" customHeight="1">
      <c r="A100" s="16" t="n"/>
      <c r="B100" s="16" t="n"/>
      <c r="C100" s="43">
        <f>IFERROR(IF($B100="","",INDEX('Room Inspections'!$B$2:$B$201,MATCH($B100,'Room Inspections'!$A$2:$A$201,0))),"")</f>
        <v/>
      </c>
      <c r="D100" s="19">
        <f>IFERROR(IF($B100="","",INDEX('Room Inspections'!$G$2:$G$201,MATCH($B100,'Room Inspections'!$A$2:$A$201,0))),"")</f>
        <v/>
      </c>
      <c r="E100" s="16" t="n"/>
      <c r="F100" s="21" t="n"/>
      <c r="G100" s="16" t="n"/>
      <c r="H100" s="16" t="n"/>
      <c r="I100" s="16" t="n"/>
      <c r="J100" s="41" t="n"/>
      <c r="K100" s="41" t="n"/>
      <c r="L100" s="16" t="n"/>
      <c r="M100" s="41" t="n"/>
      <c r="N100" s="21" t="n"/>
      <c r="O100" s="44" t="n"/>
      <c r="P100" s="44" t="n"/>
      <c r="Q100" s="45">
        <f>IFERROR(IF(OR($A100="",$P100=""),"",$P100-$O100),"")</f>
        <v/>
      </c>
      <c r="R100" s="21" t="n"/>
      <c r="S100" s="16" t="n"/>
      <c r="T100" s="41" t="n"/>
      <c r="U100" s="16" t="n"/>
      <c r="V100" s="19">
        <f>IFERROR(IF($A100="","",IF(OR($L100="Completed",$L100="Canceled"),IF($M100="","",$M100-$J100),TODAY()-$J100)),"")</f>
        <v/>
      </c>
      <c r="W100" s="19">
        <f>IFERROR(IF(OR($A100="",$K100="",OR($L100="Completed",$L100="Canceled")),"",$K100-TODAY()),"")</f>
        <v/>
      </c>
      <c r="X100" s="19">
        <f>IFERROR(IF(OR($A100="",$K100="",NOT(OR($L100="Open",$L100="In Progress",$L100="On Hold"))),"",IF($K100&lt;TODAY(),"Overdue",IF($K100=TODAY(),"Due Today",""))),"")</f>
        <v/>
      </c>
      <c r="Y100" s="46">
        <f>IFERROR(IF(OR($A100="",$L100&lt;&gt;"Completed",$M100=""),"",($M100-$J100)*24),"")</f>
        <v/>
      </c>
      <c r="Z100" s="22">
        <f>IFERROR(IF(COUNTA($A100:$U100)=0,"",IF($A100="","Missing Action ID, ","")&amp;IF(COUNTIF($A$2:$A$201,$A100)&gt;1,"Duplicate Action ID, ","")&amp;IF(AND($B100&lt;&gt;"",COUNTIF('Room Inspections'!$A$2:$A$201,$B100)=0),"Inspection ID not found, ","")&amp;IF(AND($J100&lt;&gt;"",$K100&lt;&gt;"",$K100&lt;$J100),"Due Date precedes Date Opened, ","")&amp;IF(AND($L100="Completed",$M100=""),"Completion date missing, ","")&amp;IF(AND($A100&lt;&gt;"",COUNTIF($A$2:$A$201,$A100)=1,$B100&lt;&gt;"",COUNTIF('Room Inspections'!$A$2:$A$201,$B100)&gt;0),"OK","")),"")</f>
        <v/>
      </c>
    </row>
    <row r="101" ht="34" customHeight="1">
      <c r="A101" s="16" t="n"/>
      <c r="B101" s="16" t="n"/>
      <c r="C101" s="43">
        <f>IFERROR(IF($B101="","",INDEX('Room Inspections'!$B$2:$B$201,MATCH($B101,'Room Inspections'!$A$2:$A$201,0))),"")</f>
        <v/>
      </c>
      <c r="D101" s="19">
        <f>IFERROR(IF($B101="","",INDEX('Room Inspections'!$G$2:$G$201,MATCH($B101,'Room Inspections'!$A$2:$A$201,0))),"")</f>
        <v/>
      </c>
      <c r="E101" s="16" t="n"/>
      <c r="F101" s="21" t="n"/>
      <c r="G101" s="16" t="n"/>
      <c r="H101" s="16" t="n"/>
      <c r="I101" s="16" t="n"/>
      <c r="J101" s="41" t="n"/>
      <c r="K101" s="41" t="n"/>
      <c r="L101" s="16" t="n"/>
      <c r="M101" s="41" t="n"/>
      <c r="N101" s="21" t="n"/>
      <c r="O101" s="44" t="n"/>
      <c r="P101" s="44" t="n"/>
      <c r="Q101" s="45">
        <f>IFERROR(IF(OR($A101="",$P101=""),"",$P101-$O101),"")</f>
        <v/>
      </c>
      <c r="R101" s="21" t="n"/>
      <c r="S101" s="16" t="n"/>
      <c r="T101" s="41" t="n"/>
      <c r="U101" s="16" t="n"/>
      <c r="V101" s="19">
        <f>IFERROR(IF($A101="","",IF(OR($L101="Completed",$L101="Canceled"),IF($M101="","",$M101-$J101),TODAY()-$J101)),"")</f>
        <v/>
      </c>
      <c r="W101" s="19">
        <f>IFERROR(IF(OR($A101="",$K101="",OR($L101="Completed",$L101="Canceled")),"",$K101-TODAY()),"")</f>
        <v/>
      </c>
      <c r="X101" s="19">
        <f>IFERROR(IF(OR($A101="",$K101="",NOT(OR($L101="Open",$L101="In Progress",$L101="On Hold"))),"",IF($K101&lt;TODAY(),"Overdue",IF($K101=TODAY(),"Due Today",""))),"")</f>
        <v/>
      </c>
      <c r="Y101" s="46">
        <f>IFERROR(IF(OR($A101="",$L101&lt;&gt;"Completed",$M101=""),"",($M101-$J101)*24),"")</f>
        <v/>
      </c>
      <c r="Z101" s="22">
        <f>IFERROR(IF(COUNTA($A101:$U101)=0,"",IF($A101="","Missing Action ID, ","")&amp;IF(COUNTIF($A$2:$A$201,$A101)&gt;1,"Duplicate Action ID, ","")&amp;IF(AND($B101&lt;&gt;"",COUNTIF('Room Inspections'!$A$2:$A$201,$B101)=0),"Inspection ID not found, ","")&amp;IF(AND($J101&lt;&gt;"",$K101&lt;&gt;"",$K101&lt;$J101),"Due Date precedes Date Opened, ","")&amp;IF(AND($L101="Completed",$M101=""),"Completion date missing, ","")&amp;IF(AND($A101&lt;&gt;"",COUNTIF($A$2:$A$201,$A101)=1,$B101&lt;&gt;"",COUNTIF('Room Inspections'!$A$2:$A$201,$B101)&gt;0),"OK","")),"")</f>
        <v/>
      </c>
    </row>
    <row r="102" ht="34" customHeight="1">
      <c r="A102" s="16" t="n"/>
      <c r="B102" s="16" t="n"/>
      <c r="C102" s="43">
        <f>IFERROR(IF($B102="","",INDEX('Room Inspections'!$B$2:$B$201,MATCH($B102,'Room Inspections'!$A$2:$A$201,0))),"")</f>
        <v/>
      </c>
      <c r="D102" s="19">
        <f>IFERROR(IF($B102="","",INDEX('Room Inspections'!$G$2:$G$201,MATCH($B102,'Room Inspections'!$A$2:$A$201,0))),"")</f>
        <v/>
      </c>
      <c r="E102" s="16" t="n"/>
      <c r="F102" s="21" t="n"/>
      <c r="G102" s="16" t="n"/>
      <c r="H102" s="16" t="n"/>
      <c r="I102" s="16" t="n"/>
      <c r="J102" s="41" t="n"/>
      <c r="K102" s="41" t="n"/>
      <c r="L102" s="16" t="n"/>
      <c r="M102" s="41" t="n"/>
      <c r="N102" s="21" t="n"/>
      <c r="O102" s="44" t="n"/>
      <c r="P102" s="44" t="n"/>
      <c r="Q102" s="45">
        <f>IFERROR(IF(OR($A102="",$P102=""),"",$P102-$O102),"")</f>
        <v/>
      </c>
      <c r="R102" s="21" t="n"/>
      <c r="S102" s="16" t="n"/>
      <c r="T102" s="41" t="n"/>
      <c r="U102" s="16" t="n"/>
      <c r="V102" s="19">
        <f>IFERROR(IF($A102="","",IF(OR($L102="Completed",$L102="Canceled"),IF($M102="","",$M102-$J102),TODAY()-$J102)),"")</f>
        <v/>
      </c>
      <c r="W102" s="19">
        <f>IFERROR(IF(OR($A102="",$K102="",OR($L102="Completed",$L102="Canceled")),"",$K102-TODAY()),"")</f>
        <v/>
      </c>
      <c r="X102" s="19">
        <f>IFERROR(IF(OR($A102="",$K102="",NOT(OR($L102="Open",$L102="In Progress",$L102="On Hold"))),"",IF($K102&lt;TODAY(),"Overdue",IF($K102=TODAY(),"Due Today",""))),"")</f>
        <v/>
      </c>
      <c r="Y102" s="46">
        <f>IFERROR(IF(OR($A102="",$L102&lt;&gt;"Completed",$M102=""),"",($M102-$J102)*24),"")</f>
        <v/>
      </c>
      <c r="Z102" s="22">
        <f>IFERROR(IF(COUNTA($A102:$U102)=0,"",IF($A102="","Missing Action ID, ","")&amp;IF(COUNTIF($A$2:$A$201,$A102)&gt;1,"Duplicate Action ID, ","")&amp;IF(AND($B102&lt;&gt;"",COUNTIF('Room Inspections'!$A$2:$A$201,$B102)=0),"Inspection ID not found, ","")&amp;IF(AND($J102&lt;&gt;"",$K102&lt;&gt;"",$K102&lt;$J102),"Due Date precedes Date Opened, ","")&amp;IF(AND($L102="Completed",$M102=""),"Completion date missing, ","")&amp;IF(AND($A102&lt;&gt;"",COUNTIF($A$2:$A$201,$A102)=1,$B102&lt;&gt;"",COUNTIF('Room Inspections'!$A$2:$A$201,$B102)&gt;0),"OK","")),"")</f>
        <v/>
      </c>
    </row>
    <row r="103" ht="34" customHeight="1">
      <c r="A103" s="16" t="n"/>
      <c r="B103" s="16" t="n"/>
      <c r="C103" s="43">
        <f>IFERROR(IF($B103="","",INDEX('Room Inspections'!$B$2:$B$201,MATCH($B103,'Room Inspections'!$A$2:$A$201,0))),"")</f>
        <v/>
      </c>
      <c r="D103" s="19">
        <f>IFERROR(IF($B103="","",INDEX('Room Inspections'!$G$2:$G$201,MATCH($B103,'Room Inspections'!$A$2:$A$201,0))),"")</f>
        <v/>
      </c>
      <c r="E103" s="16" t="n"/>
      <c r="F103" s="21" t="n"/>
      <c r="G103" s="16" t="n"/>
      <c r="H103" s="16" t="n"/>
      <c r="I103" s="16" t="n"/>
      <c r="J103" s="41" t="n"/>
      <c r="K103" s="41" t="n"/>
      <c r="L103" s="16" t="n"/>
      <c r="M103" s="41" t="n"/>
      <c r="N103" s="21" t="n"/>
      <c r="O103" s="44" t="n"/>
      <c r="P103" s="44" t="n"/>
      <c r="Q103" s="45">
        <f>IFERROR(IF(OR($A103="",$P103=""),"",$P103-$O103),"")</f>
        <v/>
      </c>
      <c r="R103" s="21" t="n"/>
      <c r="S103" s="16" t="n"/>
      <c r="T103" s="41" t="n"/>
      <c r="U103" s="16" t="n"/>
      <c r="V103" s="19">
        <f>IFERROR(IF($A103="","",IF(OR($L103="Completed",$L103="Canceled"),IF($M103="","",$M103-$J103),TODAY()-$J103)),"")</f>
        <v/>
      </c>
      <c r="W103" s="19">
        <f>IFERROR(IF(OR($A103="",$K103="",OR($L103="Completed",$L103="Canceled")),"",$K103-TODAY()),"")</f>
        <v/>
      </c>
      <c r="X103" s="19">
        <f>IFERROR(IF(OR($A103="",$K103="",NOT(OR($L103="Open",$L103="In Progress",$L103="On Hold"))),"",IF($K103&lt;TODAY(),"Overdue",IF($K103=TODAY(),"Due Today",""))),"")</f>
        <v/>
      </c>
      <c r="Y103" s="46">
        <f>IFERROR(IF(OR($A103="",$L103&lt;&gt;"Completed",$M103=""),"",($M103-$J103)*24),"")</f>
        <v/>
      </c>
      <c r="Z103" s="22">
        <f>IFERROR(IF(COUNTA($A103:$U103)=0,"",IF($A103="","Missing Action ID, ","")&amp;IF(COUNTIF($A$2:$A$201,$A103)&gt;1,"Duplicate Action ID, ","")&amp;IF(AND($B103&lt;&gt;"",COUNTIF('Room Inspections'!$A$2:$A$201,$B103)=0),"Inspection ID not found, ","")&amp;IF(AND($J103&lt;&gt;"",$K103&lt;&gt;"",$K103&lt;$J103),"Due Date precedes Date Opened, ","")&amp;IF(AND($L103="Completed",$M103=""),"Completion date missing, ","")&amp;IF(AND($A103&lt;&gt;"",COUNTIF($A$2:$A$201,$A103)=1,$B103&lt;&gt;"",COUNTIF('Room Inspections'!$A$2:$A$201,$B103)&gt;0),"OK","")),"")</f>
        <v/>
      </c>
    </row>
    <row r="104" ht="34" customHeight="1">
      <c r="A104" s="16" t="n"/>
      <c r="B104" s="16" t="n"/>
      <c r="C104" s="43">
        <f>IFERROR(IF($B104="","",INDEX('Room Inspections'!$B$2:$B$201,MATCH($B104,'Room Inspections'!$A$2:$A$201,0))),"")</f>
        <v/>
      </c>
      <c r="D104" s="19">
        <f>IFERROR(IF($B104="","",INDEX('Room Inspections'!$G$2:$G$201,MATCH($B104,'Room Inspections'!$A$2:$A$201,0))),"")</f>
        <v/>
      </c>
      <c r="E104" s="16" t="n"/>
      <c r="F104" s="21" t="n"/>
      <c r="G104" s="16" t="n"/>
      <c r="H104" s="16" t="n"/>
      <c r="I104" s="16" t="n"/>
      <c r="J104" s="41" t="n"/>
      <c r="K104" s="41" t="n"/>
      <c r="L104" s="16" t="n"/>
      <c r="M104" s="41" t="n"/>
      <c r="N104" s="21" t="n"/>
      <c r="O104" s="44" t="n"/>
      <c r="P104" s="44" t="n"/>
      <c r="Q104" s="45">
        <f>IFERROR(IF(OR($A104="",$P104=""),"",$P104-$O104),"")</f>
        <v/>
      </c>
      <c r="R104" s="21" t="n"/>
      <c r="S104" s="16" t="n"/>
      <c r="T104" s="41" t="n"/>
      <c r="U104" s="16" t="n"/>
      <c r="V104" s="19">
        <f>IFERROR(IF($A104="","",IF(OR($L104="Completed",$L104="Canceled"),IF($M104="","",$M104-$J104),TODAY()-$J104)),"")</f>
        <v/>
      </c>
      <c r="W104" s="19">
        <f>IFERROR(IF(OR($A104="",$K104="",OR($L104="Completed",$L104="Canceled")),"",$K104-TODAY()),"")</f>
        <v/>
      </c>
      <c r="X104" s="19">
        <f>IFERROR(IF(OR($A104="",$K104="",NOT(OR($L104="Open",$L104="In Progress",$L104="On Hold"))),"",IF($K104&lt;TODAY(),"Overdue",IF($K104=TODAY(),"Due Today",""))),"")</f>
        <v/>
      </c>
      <c r="Y104" s="46">
        <f>IFERROR(IF(OR($A104="",$L104&lt;&gt;"Completed",$M104=""),"",($M104-$J104)*24),"")</f>
        <v/>
      </c>
      <c r="Z104" s="22">
        <f>IFERROR(IF(COUNTA($A104:$U104)=0,"",IF($A104="","Missing Action ID, ","")&amp;IF(COUNTIF($A$2:$A$201,$A104)&gt;1,"Duplicate Action ID, ","")&amp;IF(AND($B104&lt;&gt;"",COUNTIF('Room Inspections'!$A$2:$A$201,$B104)=0),"Inspection ID not found, ","")&amp;IF(AND($J104&lt;&gt;"",$K104&lt;&gt;"",$K104&lt;$J104),"Due Date precedes Date Opened, ","")&amp;IF(AND($L104="Completed",$M104=""),"Completion date missing, ","")&amp;IF(AND($A104&lt;&gt;"",COUNTIF($A$2:$A$201,$A104)=1,$B104&lt;&gt;"",COUNTIF('Room Inspections'!$A$2:$A$201,$B104)&gt;0),"OK","")),"")</f>
        <v/>
      </c>
    </row>
    <row r="105" ht="34" customHeight="1">
      <c r="A105" s="16" t="n"/>
      <c r="B105" s="16" t="n"/>
      <c r="C105" s="43">
        <f>IFERROR(IF($B105="","",INDEX('Room Inspections'!$B$2:$B$201,MATCH($B105,'Room Inspections'!$A$2:$A$201,0))),"")</f>
        <v/>
      </c>
      <c r="D105" s="19">
        <f>IFERROR(IF($B105="","",INDEX('Room Inspections'!$G$2:$G$201,MATCH($B105,'Room Inspections'!$A$2:$A$201,0))),"")</f>
        <v/>
      </c>
      <c r="E105" s="16" t="n"/>
      <c r="F105" s="21" t="n"/>
      <c r="G105" s="16" t="n"/>
      <c r="H105" s="16" t="n"/>
      <c r="I105" s="16" t="n"/>
      <c r="J105" s="41" t="n"/>
      <c r="K105" s="41" t="n"/>
      <c r="L105" s="16" t="n"/>
      <c r="M105" s="41" t="n"/>
      <c r="N105" s="21" t="n"/>
      <c r="O105" s="44" t="n"/>
      <c r="P105" s="44" t="n"/>
      <c r="Q105" s="45">
        <f>IFERROR(IF(OR($A105="",$P105=""),"",$P105-$O105),"")</f>
        <v/>
      </c>
      <c r="R105" s="21" t="n"/>
      <c r="S105" s="16" t="n"/>
      <c r="T105" s="41" t="n"/>
      <c r="U105" s="16" t="n"/>
      <c r="V105" s="19">
        <f>IFERROR(IF($A105="","",IF(OR($L105="Completed",$L105="Canceled"),IF($M105="","",$M105-$J105),TODAY()-$J105)),"")</f>
        <v/>
      </c>
      <c r="W105" s="19">
        <f>IFERROR(IF(OR($A105="",$K105="",OR($L105="Completed",$L105="Canceled")),"",$K105-TODAY()),"")</f>
        <v/>
      </c>
      <c r="X105" s="19">
        <f>IFERROR(IF(OR($A105="",$K105="",NOT(OR($L105="Open",$L105="In Progress",$L105="On Hold"))),"",IF($K105&lt;TODAY(),"Overdue",IF($K105=TODAY(),"Due Today",""))),"")</f>
        <v/>
      </c>
      <c r="Y105" s="46">
        <f>IFERROR(IF(OR($A105="",$L105&lt;&gt;"Completed",$M105=""),"",($M105-$J105)*24),"")</f>
        <v/>
      </c>
      <c r="Z105" s="22">
        <f>IFERROR(IF(COUNTA($A105:$U105)=0,"",IF($A105="","Missing Action ID, ","")&amp;IF(COUNTIF($A$2:$A$201,$A105)&gt;1,"Duplicate Action ID, ","")&amp;IF(AND($B105&lt;&gt;"",COUNTIF('Room Inspections'!$A$2:$A$201,$B105)=0),"Inspection ID not found, ","")&amp;IF(AND($J105&lt;&gt;"",$K105&lt;&gt;"",$K105&lt;$J105),"Due Date precedes Date Opened, ","")&amp;IF(AND($L105="Completed",$M105=""),"Completion date missing, ","")&amp;IF(AND($A105&lt;&gt;"",COUNTIF($A$2:$A$201,$A105)=1,$B105&lt;&gt;"",COUNTIF('Room Inspections'!$A$2:$A$201,$B105)&gt;0),"OK","")),"")</f>
        <v/>
      </c>
    </row>
    <row r="106" ht="34" customHeight="1">
      <c r="A106" s="16" t="n"/>
      <c r="B106" s="16" t="n"/>
      <c r="C106" s="43">
        <f>IFERROR(IF($B106="","",INDEX('Room Inspections'!$B$2:$B$201,MATCH($B106,'Room Inspections'!$A$2:$A$201,0))),"")</f>
        <v/>
      </c>
      <c r="D106" s="19">
        <f>IFERROR(IF($B106="","",INDEX('Room Inspections'!$G$2:$G$201,MATCH($B106,'Room Inspections'!$A$2:$A$201,0))),"")</f>
        <v/>
      </c>
      <c r="E106" s="16" t="n"/>
      <c r="F106" s="21" t="n"/>
      <c r="G106" s="16" t="n"/>
      <c r="H106" s="16" t="n"/>
      <c r="I106" s="16" t="n"/>
      <c r="J106" s="41" t="n"/>
      <c r="K106" s="41" t="n"/>
      <c r="L106" s="16" t="n"/>
      <c r="M106" s="41" t="n"/>
      <c r="N106" s="21" t="n"/>
      <c r="O106" s="44" t="n"/>
      <c r="P106" s="44" t="n"/>
      <c r="Q106" s="45">
        <f>IFERROR(IF(OR($A106="",$P106=""),"",$P106-$O106),"")</f>
        <v/>
      </c>
      <c r="R106" s="21" t="n"/>
      <c r="S106" s="16" t="n"/>
      <c r="T106" s="41" t="n"/>
      <c r="U106" s="16" t="n"/>
      <c r="V106" s="19">
        <f>IFERROR(IF($A106="","",IF(OR($L106="Completed",$L106="Canceled"),IF($M106="","",$M106-$J106),TODAY()-$J106)),"")</f>
        <v/>
      </c>
      <c r="W106" s="19">
        <f>IFERROR(IF(OR($A106="",$K106="",OR($L106="Completed",$L106="Canceled")),"",$K106-TODAY()),"")</f>
        <v/>
      </c>
      <c r="X106" s="19">
        <f>IFERROR(IF(OR($A106="",$K106="",NOT(OR($L106="Open",$L106="In Progress",$L106="On Hold"))),"",IF($K106&lt;TODAY(),"Overdue",IF($K106=TODAY(),"Due Today",""))),"")</f>
        <v/>
      </c>
      <c r="Y106" s="46">
        <f>IFERROR(IF(OR($A106="",$L106&lt;&gt;"Completed",$M106=""),"",($M106-$J106)*24),"")</f>
        <v/>
      </c>
      <c r="Z106" s="22">
        <f>IFERROR(IF(COUNTA($A106:$U106)=0,"",IF($A106="","Missing Action ID, ","")&amp;IF(COUNTIF($A$2:$A$201,$A106)&gt;1,"Duplicate Action ID, ","")&amp;IF(AND($B106&lt;&gt;"",COUNTIF('Room Inspections'!$A$2:$A$201,$B106)=0),"Inspection ID not found, ","")&amp;IF(AND($J106&lt;&gt;"",$K106&lt;&gt;"",$K106&lt;$J106),"Due Date precedes Date Opened, ","")&amp;IF(AND($L106="Completed",$M106=""),"Completion date missing, ","")&amp;IF(AND($A106&lt;&gt;"",COUNTIF($A$2:$A$201,$A106)=1,$B106&lt;&gt;"",COUNTIF('Room Inspections'!$A$2:$A$201,$B106)&gt;0),"OK","")),"")</f>
        <v/>
      </c>
    </row>
    <row r="107" ht="34" customHeight="1">
      <c r="A107" s="16" t="n"/>
      <c r="B107" s="16" t="n"/>
      <c r="C107" s="43">
        <f>IFERROR(IF($B107="","",INDEX('Room Inspections'!$B$2:$B$201,MATCH($B107,'Room Inspections'!$A$2:$A$201,0))),"")</f>
        <v/>
      </c>
      <c r="D107" s="19">
        <f>IFERROR(IF($B107="","",INDEX('Room Inspections'!$G$2:$G$201,MATCH($B107,'Room Inspections'!$A$2:$A$201,0))),"")</f>
        <v/>
      </c>
      <c r="E107" s="16" t="n"/>
      <c r="F107" s="21" t="n"/>
      <c r="G107" s="16" t="n"/>
      <c r="H107" s="16" t="n"/>
      <c r="I107" s="16" t="n"/>
      <c r="J107" s="41" t="n"/>
      <c r="K107" s="41" t="n"/>
      <c r="L107" s="16" t="n"/>
      <c r="M107" s="41" t="n"/>
      <c r="N107" s="21" t="n"/>
      <c r="O107" s="44" t="n"/>
      <c r="P107" s="44" t="n"/>
      <c r="Q107" s="45">
        <f>IFERROR(IF(OR($A107="",$P107=""),"",$P107-$O107),"")</f>
        <v/>
      </c>
      <c r="R107" s="21" t="n"/>
      <c r="S107" s="16" t="n"/>
      <c r="T107" s="41" t="n"/>
      <c r="U107" s="16" t="n"/>
      <c r="V107" s="19">
        <f>IFERROR(IF($A107="","",IF(OR($L107="Completed",$L107="Canceled"),IF($M107="","",$M107-$J107),TODAY()-$J107)),"")</f>
        <v/>
      </c>
      <c r="W107" s="19">
        <f>IFERROR(IF(OR($A107="",$K107="",OR($L107="Completed",$L107="Canceled")),"",$K107-TODAY()),"")</f>
        <v/>
      </c>
      <c r="X107" s="19">
        <f>IFERROR(IF(OR($A107="",$K107="",NOT(OR($L107="Open",$L107="In Progress",$L107="On Hold"))),"",IF($K107&lt;TODAY(),"Overdue",IF($K107=TODAY(),"Due Today",""))),"")</f>
        <v/>
      </c>
      <c r="Y107" s="46">
        <f>IFERROR(IF(OR($A107="",$L107&lt;&gt;"Completed",$M107=""),"",($M107-$J107)*24),"")</f>
        <v/>
      </c>
      <c r="Z107" s="22">
        <f>IFERROR(IF(COUNTA($A107:$U107)=0,"",IF($A107="","Missing Action ID, ","")&amp;IF(COUNTIF($A$2:$A$201,$A107)&gt;1,"Duplicate Action ID, ","")&amp;IF(AND($B107&lt;&gt;"",COUNTIF('Room Inspections'!$A$2:$A$201,$B107)=0),"Inspection ID not found, ","")&amp;IF(AND($J107&lt;&gt;"",$K107&lt;&gt;"",$K107&lt;$J107),"Due Date precedes Date Opened, ","")&amp;IF(AND($L107="Completed",$M107=""),"Completion date missing, ","")&amp;IF(AND($A107&lt;&gt;"",COUNTIF($A$2:$A$201,$A107)=1,$B107&lt;&gt;"",COUNTIF('Room Inspections'!$A$2:$A$201,$B107)&gt;0),"OK","")),"")</f>
        <v/>
      </c>
    </row>
    <row r="108" ht="34" customHeight="1">
      <c r="A108" s="16" t="n"/>
      <c r="B108" s="16" t="n"/>
      <c r="C108" s="43">
        <f>IFERROR(IF($B108="","",INDEX('Room Inspections'!$B$2:$B$201,MATCH($B108,'Room Inspections'!$A$2:$A$201,0))),"")</f>
        <v/>
      </c>
      <c r="D108" s="19">
        <f>IFERROR(IF($B108="","",INDEX('Room Inspections'!$G$2:$G$201,MATCH($B108,'Room Inspections'!$A$2:$A$201,0))),"")</f>
        <v/>
      </c>
      <c r="E108" s="16" t="n"/>
      <c r="F108" s="21" t="n"/>
      <c r="G108" s="16" t="n"/>
      <c r="H108" s="16" t="n"/>
      <c r="I108" s="16" t="n"/>
      <c r="J108" s="41" t="n"/>
      <c r="K108" s="41" t="n"/>
      <c r="L108" s="16" t="n"/>
      <c r="M108" s="41" t="n"/>
      <c r="N108" s="21" t="n"/>
      <c r="O108" s="44" t="n"/>
      <c r="P108" s="44" t="n"/>
      <c r="Q108" s="45">
        <f>IFERROR(IF(OR($A108="",$P108=""),"",$P108-$O108),"")</f>
        <v/>
      </c>
      <c r="R108" s="21" t="n"/>
      <c r="S108" s="16" t="n"/>
      <c r="T108" s="41" t="n"/>
      <c r="U108" s="16" t="n"/>
      <c r="V108" s="19">
        <f>IFERROR(IF($A108="","",IF(OR($L108="Completed",$L108="Canceled"),IF($M108="","",$M108-$J108),TODAY()-$J108)),"")</f>
        <v/>
      </c>
      <c r="W108" s="19">
        <f>IFERROR(IF(OR($A108="",$K108="",OR($L108="Completed",$L108="Canceled")),"",$K108-TODAY()),"")</f>
        <v/>
      </c>
      <c r="X108" s="19">
        <f>IFERROR(IF(OR($A108="",$K108="",NOT(OR($L108="Open",$L108="In Progress",$L108="On Hold"))),"",IF($K108&lt;TODAY(),"Overdue",IF($K108=TODAY(),"Due Today",""))),"")</f>
        <v/>
      </c>
      <c r="Y108" s="46">
        <f>IFERROR(IF(OR($A108="",$L108&lt;&gt;"Completed",$M108=""),"",($M108-$J108)*24),"")</f>
        <v/>
      </c>
      <c r="Z108" s="22">
        <f>IFERROR(IF(COUNTA($A108:$U108)=0,"",IF($A108="","Missing Action ID, ","")&amp;IF(COUNTIF($A$2:$A$201,$A108)&gt;1,"Duplicate Action ID, ","")&amp;IF(AND($B108&lt;&gt;"",COUNTIF('Room Inspections'!$A$2:$A$201,$B108)=0),"Inspection ID not found, ","")&amp;IF(AND($J108&lt;&gt;"",$K108&lt;&gt;"",$K108&lt;$J108),"Due Date precedes Date Opened, ","")&amp;IF(AND($L108="Completed",$M108=""),"Completion date missing, ","")&amp;IF(AND($A108&lt;&gt;"",COUNTIF($A$2:$A$201,$A108)=1,$B108&lt;&gt;"",COUNTIF('Room Inspections'!$A$2:$A$201,$B108)&gt;0),"OK","")),"")</f>
        <v/>
      </c>
    </row>
    <row r="109" ht="34" customHeight="1">
      <c r="A109" s="16" t="n"/>
      <c r="B109" s="16" t="n"/>
      <c r="C109" s="43">
        <f>IFERROR(IF($B109="","",INDEX('Room Inspections'!$B$2:$B$201,MATCH($B109,'Room Inspections'!$A$2:$A$201,0))),"")</f>
        <v/>
      </c>
      <c r="D109" s="19">
        <f>IFERROR(IF($B109="","",INDEX('Room Inspections'!$G$2:$G$201,MATCH($B109,'Room Inspections'!$A$2:$A$201,0))),"")</f>
        <v/>
      </c>
      <c r="E109" s="16" t="n"/>
      <c r="F109" s="21" t="n"/>
      <c r="G109" s="16" t="n"/>
      <c r="H109" s="16" t="n"/>
      <c r="I109" s="16" t="n"/>
      <c r="J109" s="41" t="n"/>
      <c r="K109" s="41" t="n"/>
      <c r="L109" s="16" t="n"/>
      <c r="M109" s="41" t="n"/>
      <c r="N109" s="21" t="n"/>
      <c r="O109" s="44" t="n"/>
      <c r="P109" s="44" t="n"/>
      <c r="Q109" s="45">
        <f>IFERROR(IF(OR($A109="",$P109=""),"",$P109-$O109),"")</f>
        <v/>
      </c>
      <c r="R109" s="21" t="n"/>
      <c r="S109" s="16" t="n"/>
      <c r="T109" s="41" t="n"/>
      <c r="U109" s="16" t="n"/>
      <c r="V109" s="19">
        <f>IFERROR(IF($A109="","",IF(OR($L109="Completed",$L109="Canceled"),IF($M109="","",$M109-$J109),TODAY()-$J109)),"")</f>
        <v/>
      </c>
      <c r="W109" s="19">
        <f>IFERROR(IF(OR($A109="",$K109="",OR($L109="Completed",$L109="Canceled")),"",$K109-TODAY()),"")</f>
        <v/>
      </c>
      <c r="X109" s="19">
        <f>IFERROR(IF(OR($A109="",$K109="",NOT(OR($L109="Open",$L109="In Progress",$L109="On Hold"))),"",IF($K109&lt;TODAY(),"Overdue",IF($K109=TODAY(),"Due Today",""))),"")</f>
        <v/>
      </c>
      <c r="Y109" s="46">
        <f>IFERROR(IF(OR($A109="",$L109&lt;&gt;"Completed",$M109=""),"",($M109-$J109)*24),"")</f>
        <v/>
      </c>
      <c r="Z109" s="22">
        <f>IFERROR(IF(COUNTA($A109:$U109)=0,"",IF($A109="","Missing Action ID, ","")&amp;IF(COUNTIF($A$2:$A$201,$A109)&gt;1,"Duplicate Action ID, ","")&amp;IF(AND($B109&lt;&gt;"",COUNTIF('Room Inspections'!$A$2:$A$201,$B109)=0),"Inspection ID not found, ","")&amp;IF(AND($J109&lt;&gt;"",$K109&lt;&gt;"",$K109&lt;$J109),"Due Date precedes Date Opened, ","")&amp;IF(AND($L109="Completed",$M109=""),"Completion date missing, ","")&amp;IF(AND($A109&lt;&gt;"",COUNTIF($A$2:$A$201,$A109)=1,$B109&lt;&gt;"",COUNTIF('Room Inspections'!$A$2:$A$201,$B109)&gt;0),"OK","")),"")</f>
        <v/>
      </c>
    </row>
    <row r="110" ht="34" customHeight="1">
      <c r="A110" s="16" t="n"/>
      <c r="B110" s="16" t="n"/>
      <c r="C110" s="43">
        <f>IFERROR(IF($B110="","",INDEX('Room Inspections'!$B$2:$B$201,MATCH($B110,'Room Inspections'!$A$2:$A$201,0))),"")</f>
        <v/>
      </c>
      <c r="D110" s="19">
        <f>IFERROR(IF($B110="","",INDEX('Room Inspections'!$G$2:$G$201,MATCH($B110,'Room Inspections'!$A$2:$A$201,0))),"")</f>
        <v/>
      </c>
      <c r="E110" s="16" t="n"/>
      <c r="F110" s="21" t="n"/>
      <c r="G110" s="16" t="n"/>
      <c r="H110" s="16" t="n"/>
      <c r="I110" s="16" t="n"/>
      <c r="J110" s="41" t="n"/>
      <c r="K110" s="41" t="n"/>
      <c r="L110" s="16" t="n"/>
      <c r="M110" s="41" t="n"/>
      <c r="N110" s="21" t="n"/>
      <c r="O110" s="44" t="n"/>
      <c r="P110" s="44" t="n"/>
      <c r="Q110" s="45">
        <f>IFERROR(IF(OR($A110="",$P110=""),"",$P110-$O110),"")</f>
        <v/>
      </c>
      <c r="R110" s="21" t="n"/>
      <c r="S110" s="16" t="n"/>
      <c r="T110" s="41" t="n"/>
      <c r="U110" s="16" t="n"/>
      <c r="V110" s="19">
        <f>IFERROR(IF($A110="","",IF(OR($L110="Completed",$L110="Canceled"),IF($M110="","",$M110-$J110),TODAY()-$J110)),"")</f>
        <v/>
      </c>
      <c r="W110" s="19">
        <f>IFERROR(IF(OR($A110="",$K110="",OR($L110="Completed",$L110="Canceled")),"",$K110-TODAY()),"")</f>
        <v/>
      </c>
      <c r="X110" s="19">
        <f>IFERROR(IF(OR($A110="",$K110="",NOT(OR($L110="Open",$L110="In Progress",$L110="On Hold"))),"",IF($K110&lt;TODAY(),"Overdue",IF($K110=TODAY(),"Due Today",""))),"")</f>
        <v/>
      </c>
      <c r="Y110" s="46">
        <f>IFERROR(IF(OR($A110="",$L110&lt;&gt;"Completed",$M110=""),"",($M110-$J110)*24),"")</f>
        <v/>
      </c>
      <c r="Z110" s="22">
        <f>IFERROR(IF(COUNTA($A110:$U110)=0,"",IF($A110="","Missing Action ID, ","")&amp;IF(COUNTIF($A$2:$A$201,$A110)&gt;1,"Duplicate Action ID, ","")&amp;IF(AND($B110&lt;&gt;"",COUNTIF('Room Inspections'!$A$2:$A$201,$B110)=0),"Inspection ID not found, ","")&amp;IF(AND($J110&lt;&gt;"",$K110&lt;&gt;"",$K110&lt;$J110),"Due Date precedes Date Opened, ","")&amp;IF(AND($L110="Completed",$M110=""),"Completion date missing, ","")&amp;IF(AND($A110&lt;&gt;"",COUNTIF($A$2:$A$201,$A110)=1,$B110&lt;&gt;"",COUNTIF('Room Inspections'!$A$2:$A$201,$B110)&gt;0),"OK","")),"")</f>
        <v/>
      </c>
    </row>
    <row r="111" ht="34" customHeight="1">
      <c r="A111" s="16" t="n"/>
      <c r="B111" s="16" t="n"/>
      <c r="C111" s="43">
        <f>IFERROR(IF($B111="","",INDEX('Room Inspections'!$B$2:$B$201,MATCH($B111,'Room Inspections'!$A$2:$A$201,0))),"")</f>
        <v/>
      </c>
      <c r="D111" s="19">
        <f>IFERROR(IF($B111="","",INDEX('Room Inspections'!$G$2:$G$201,MATCH($B111,'Room Inspections'!$A$2:$A$201,0))),"")</f>
        <v/>
      </c>
      <c r="E111" s="16" t="n"/>
      <c r="F111" s="21" t="n"/>
      <c r="G111" s="16" t="n"/>
      <c r="H111" s="16" t="n"/>
      <c r="I111" s="16" t="n"/>
      <c r="J111" s="41" t="n"/>
      <c r="K111" s="41" t="n"/>
      <c r="L111" s="16" t="n"/>
      <c r="M111" s="41" t="n"/>
      <c r="N111" s="21" t="n"/>
      <c r="O111" s="44" t="n"/>
      <c r="P111" s="44" t="n"/>
      <c r="Q111" s="45">
        <f>IFERROR(IF(OR($A111="",$P111=""),"",$P111-$O111),"")</f>
        <v/>
      </c>
      <c r="R111" s="21" t="n"/>
      <c r="S111" s="16" t="n"/>
      <c r="T111" s="41" t="n"/>
      <c r="U111" s="16" t="n"/>
      <c r="V111" s="19">
        <f>IFERROR(IF($A111="","",IF(OR($L111="Completed",$L111="Canceled"),IF($M111="","",$M111-$J111),TODAY()-$J111)),"")</f>
        <v/>
      </c>
      <c r="W111" s="19">
        <f>IFERROR(IF(OR($A111="",$K111="",OR($L111="Completed",$L111="Canceled")),"",$K111-TODAY()),"")</f>
        <v/>
      </c>
      <c r="X111" s="19">
        <f>IFERROR(IF(OR($A111="",$K111="",NOT(OR($L111="Open",$L111="In Progress",$L111="On Hold"))),"",IF($K111&lt;TODAY(),"Overdue",IF($K111=TODAY(),"Due Today",""))),"")</f>
        <v/>
      </c>
      <c r="Y111" s="46">
        <f>IFERROR(IF(OR($A111="",$L111&lt;&gt;"Completed",$M111=""),"",($M111-$J111)*24),"")</f>
        <v/>
      </c>
      <c r="Z111" s="22">
        <f>IFERROR(IF(COUNTA($A111:$U111)=0,"",IF($A111="","Missing Action ID, ","")&amp;IF(COUNTIF($A$2:$A$201,$A111)&gt;1,"Duplicate Action ID, ","")&amp;IF(AND($B111&lt;&gt;"",COUNTIF('Room Inspections'!$A$2:$A$201,$B111)=0),"Inspection ID not found, ","")&amp;IF(AND($J111&lt;&gt;"",$K111&lt;&gt;"",$K111&lt;$J111),"Due Date precedes Date Opened, ","")&amp;IF(AND($L111="Completed",$M111=""),"Completion date missing, ","")&amp;IF(AND($A111&lt;&gt;"",COUNTIF($A$2:$A$201,$A111)=1,$B111&lt;&gt;"",COUNTIF('Room Inspections'!$A$2:$A$201,$B111)&gt;0),"OK","")),"")</f>
        <v/>
      </c>
    </row>
    <row r="112" ht="34" customHeight="1">
      <c r="A112" s="16" t="n"/>
      <c r="B112" s="16" t="n"/>
      <c r="C112" s="43">
        <f>IFERROR(IF($B112="","",INDEX('Room Inspections'!$B$2:$B$201,MATCH($B112,'Room Inspections'!$A$2:$A$201,0))),"")</f>
        <v/>
      </c>
      <c r="D112" s="19">
        <f>IFERROR(IF($B112="","",INDEX('Room Inspections'!$G$2:$G$201,MATCH($B112,'Room Inspections'!$A$2:$A$201,0))),"")</f>
        <v/>
      </c>
      <c r="E112" s="16" t="n"/>
      <c r="F112" s="21" t="n"/>
      <c r="G112" s="16" t="n"/>
      <c r="H112" s="16" t="n"/>
      <c r="I112" s="16" t="n"/>
      <c r="J112" s="41" t="n"/>
      <c r="K112" s="41" t="n"/>
      <c r="L112" s="16" t="n"/>
      <c r="M112" s="41" t="n"/>
      <c r="N112" s="21" t="n"/>
      <c r="O112" s="44" t="n"/>
      <c r="P112" s="44" t="n"/>
      <c r="Q112" s="45">
        <f>IFERROR(IF(OR($A112="",$P112=""),"",$P112-$O112),"")</f>
        <v/>
      </c>
      <c r="R112" s="21" t="n"/>
      <c r="S112" s="16" t="n"/>
      <c r="T112" s="41" t="n"/>
      <c r="U112" s="16" t="n"/>
      <c r="V112" s="19">
        <f>IFERROR(IF($A112="","",IF(OR($L112="Completed",$L112="Canceled"),IF($M112="","",$M112-$J112),TODAY()-$J112)),"")</f>
        <v/>
      </c>
      <c r="W112" s="19">
        <f>IFERROR(IF(OR($A112="",$K112="",OR($L112="Completed",$L112="Canceled")),"",$K112-TODAY()),"")</f>
        <v/>
      </c>
      <c r="X112" s="19">
        <f>IFERROR(IF(OR($A112="",$K112="",NOT(OR($L112="Open",$L112="In Progress",$L112="On Hold"))),"",IF($K112&lt;TODAY(),"Overdue",IF($K112=TODAY(),"Due Today",""))),"")</f>
        <v/>
      </c>
      <c r="Y112" s="46">
        <f>IFERROR(IF(OR($A112="",$L112&lt;&gt;"Completed",$M112=""),"",($M112-$J112)*24),"")</f>
        <v/>
      </c>
      <c r="Z112" s="22">
        <f>IFERROR(IF(COUNTA($A112:$U112)=0,"",IF($A112="","Missing Action ID, ","")&amp;IF(COUNTIF($A$2:$A$201,$A112)&gt;1,"Duplicate Action ID, ","")&amp;IF(AND($B112&lt;&gt;"",COUNTIF('Room Inspections'!$A$2:$A$201,$B112)=0),"Inspection ID not found, ","")&amp;IF(AND($J112&lt;&gt;"",$K112&lt;&gt;"",$K112&lt;$J112),"Due Date precedes Date Opened, ","")&amp;IF(AND($L112="Completed",$M112=""),"Completion date missing, ","")&amp;IF(AND($A112&lt;&gt;"",COUNTIF($A$2:$A$201,$A112)=1,$B112&lt;&gt;"",COUNTIF('Room Inspections'!$A$2:$A$201,$B112)&gt;0),"OK","")),"")</f>
        <v/>
      </c>
    </row>
    <row r="113" ht="34" customHeight="1">
      <c r="A113" s="16" t="n"/>
      <c r="B113" s="16" t="n"/>
      <c r="C113" s="43">
        <f>IFERROR(IF($B113="","",INDEX('Room Inspections'!$B$2:$B$201,MATCH($B113,'Room Inspections'!$A$2:$A$201,0))),"")</f>
        <v/>
      </c>
      <c r="D113" s="19">
        <f>IFERROR(IF($B113="","",INDEX('Room Inspections'!$G$2:$G$201,MATCH($B113,'Room Inspections'!$A$2:$A$201,0))),"")</f>
        <v/>
      </c>
      <c r="E113" s="16" t="n"/>
      <c r="F113" s="21" t="n"/>
      <c r="G113" s="16" t="n"/>
      <c r="H113" s="16" t="n"/>
      <c r="I113" s="16" t="n"/>
      <c r="J113" s="41" t="n"/>
      <c r="K113" s="41" t="n"/>
      <c r="L113" s="16" t="n"/>
      <c r="M113" s="41" t="n"/>
      <c r="N113" s="21" t="n"/>
      <c r="O113" s="44" t="n"/>
      <c r="P113" s="44" t="n"/>
      <c r="Q113" s="45">
        <f>IFERROR(IF(OR($A113="",$P113=""),"",$P113-$O113),"")</f>
        <v/>
      </c>
      <c r="R113" s="21" t="n"/>
      <c r="S113" s="16" t="n"/>
      <c r="T113" s="41" t="n"/>
      <c r="U113" s="16" t="n"/>
      <c r="V113" s="19">
        <f>IFERROR(IF($A113="","",IF(OR($L113="Completed",$L113="Canceled"),IF($M113="","",$M113-$J113),TODAY()-$J113)),"")</f>
        <v/>
      </c>
      <c r="W113" s="19">
        <f>IFERROR(IF(OR($A113="",$K113="",OR($L113="Completed",$L113="Canceled")),"",$K113-TODAY()),"")</f>
        <v/>
      </c>
      <c r="X113" s="19">
        <f>IFERROR(IF(OR($A113="",$K113="",NOT(OR($L113="Open",$L113="In Progress",$L113="On Hold"))),"",IF($K113&lt;TODAY(),"Overdue",IF($K113=TODAY(),"Due Today",""))),"")</f>
        <v/>
      </c>
      <c r="Y113" s="46">
        <f>IFERROR(IF(OR($A113="",$L113&lt;&gt;"Completed",$M113=""),"",($M113-$J113)*24),"")</f>
        <v/>
      </c>
      <c r="Z113" s="22">
        <f>IFERROR(IF(COUNTA($A113:$U113)=0,"",IF($A113="","Missing Action ID, ","")&amp;IF(COUNTIF($A$2:$A$201,$A113)&gt;1,"Duplicate Action ID, ","")&amp;IF(AND($B113&lt;&gt;"",COUNTIF('Room Inspections'!$A$2:$A$201,$B113)=0),"Inspection ID not found, ","")&amp;IF(AND($J113&lt;&gt;"",$K113&lt;&gt;"",$K113&lt;$J113),"Due Date precedes Date Opened, ","")&amp;IF(AND($L113="Completed",$M113=""),"Completion date missing, ","")&amp;IF(AND($A113&lt;&gt;"",COUNTIF($A$2:$A$201,$A113)=1,$B113&lt;&gt;"",COUNTIF('Room Inspections'!$A$2:$A$201,$B113)&gt;0),"OK","")),"")</f>
        <v/>
      </c>
    </row>
    <row r="114" ht="34" customHeight="1">
      <c r="A114" s="16" t="n"/>
      <c r="B114" s="16" t="n"/>
      <c r="C114" s="43">
        <f>IFERROR(IF($B114="","",INDEX('Room Inspections'!$B$2:$B$201,MATCH($B114,'Room Inspections'!$A$2:$A$201,0))),"")</f>
        <v/>
      </c>
      <c r="D114" s="19">
        <f>IFERROR(IF($B114="","",INDEX('Room Inspections'!$G$2:$G$201,MATCH($B114,'Room Inspections'!$A$2:$A$201,0))),"")</f>
        <v/>
      </c>
      <c r="E114" s="16" t="n"/>
      <c r="F114" s="21" t="n"/>
      <c r="G114" s="16" t="n"/>
      <c r="H114" s="16" t="n"/>
      <c r="I114" s="16" t="n"/>
      <c r="J114" s="41" t="n"/>
      <c r="K114" s="41" t="n"/>
      <c r="L114" s="16" t="n"/>
      <c r="M114" s="41" t="n"/>
      <c r="N114" s="21" t="n"/>
      <c r="O114" s="44" t="n"/>
      <c r="P114" s="44" t="n"/>
      <c r="Q114" s="45">
        <f>IFERROR(IF(OR($A114="",$P114=""),"",$P114-$O114),"")</f>
        <v/>
      </c>
      <c r="R114" s="21" t="n"/>
      <c r="S114" s="16" t="n"/>
      <c r="T114" s="41" t="n"/>
      <c r="U114" s="16" t="n"/>
      <c r="V114" s="19">
        <f>IFERROR(IF($A114="","",IF(OR($L114="Completed",$L114="Canceled"),IF($M114="","",$M114-$J114),TODAY()-$J114)),"")</f>
        <v/>
      </c>
      <c r="W114" s="19">
        <f>IFERROR(IF(OR($A114="",$K114="",OR($L114="Completed",$L114="Canceled")),"",$K114-TODAY()),"")</f>
        <v/>
      </c>
      <c r="X114" s="19">
        <f>IFERROR(IF(OR($A114="",$K114="",NOT(OR($L114="Open",$L114="In Progress",$L114="On Hold"))),"",IF($K114&lt;TODAY(),"Overdue",IF($K114=TODAY(),"Due Today",""))),"")</f>
        <v/>
      </c>
      <c r="Y114" s="46">
        <f>IFERROR(IF(OR($A114="",$L114&lt;&gt;"Completed",$M114=""),"",($M114-$J114)*24),"")</f>
        <v/>
      </c>
      <c r="Z114" s="22">
        <f>IFERROR(IF(COUNTA($A114:$U114)=0,"",IF($A114="","Missing Action ID, ","")&amp;IF(COUNTIF($A$2:$A$201,$A114)&gt;1,"Duplicate Action ID, ","")&amp;IF(AND($B114&lt;&gt;"",COUNTIF('Room Inspections'!$A$2:$A$201,$B114)=0),"Inspection ID not found, ","")&amp;IF(AND($J114&lt;&gt;"",$K114&lt;&gt;"",$K114&lt;$J114),"Due Date precedes Date Opened, ","")&amp;IF(AND($L114="Completed",$M114=""),"Completion date missing, ","")&amp;IF(AND($A114&lt;&gt;"",COUNTIF($A$2:$A$201,$A114)=1,$B114&lt;&gt;"",COUNTIF('Room Inspections'!$A$2:$A$201,$B114)&gt;0),"OK","")),"")</f>
        <v/>
      </c>
    </row>
    <row r="115" ht="34" customHeight="1">
      <c r="A115" s="16" t="n"/>
      <c r="B115" s="16" t="n"/>
      <c r="C115" s="43">
        <f>IFERROR(IF($B115="","",INDEX('Room Inspections'!$B$2:$B$201,MATCH($B115,'Room Inspections'!$A$2:$A$201,0))),"")</f>
        <v/>
      </c>
      <c r="D115" s="19">
        <f>IFERROR(IF($B115="","",INDEX('Room Inspections'!$G$2:$G$201,MATCH($B115,'Room Inspections'!$A$2:$A$201,0))),"")</f>
        <v/>
      </c>
      <c r="E115" s="16" t="n"/>
      <c r="F115" s="21" t="n"/>
      <c r="G115" s="16" t="n"/>
      <c r="H115" s="16" t="n"/>
      <c r="I115" s="16" t="n"/>
      <c r="J115" s="41" t="n"/>
      <c r="K115" s="41" t="n"/>
      <c r="L115" s="16" t="n"/>
      <c r="M115" s="41" t="n"/>
      <c r="N115" s="21" t="n"/>
      <c r="O115" s="44" t="n"/>
      <c r="P115" s="44" t="n"/>
      <c r="Q115" s="45">
        <f>IFERROR(IF(OR($A115="",$P115=""),"",$P115-$O115),"")</f>
        <v/>
      </c>
      <c r="R115" s="21" t="n"/>
      <c r="S115" s="16" t="n"/>
      <c r="T115" s="41" t="n"/>
      <c r="U115" s="16" t="n"/>
      <c r="V115" s="19">
        <f>IFERROR(IF($A115="","",IF(OR($L115="Completed",$L115="Canceled"),IF($M115="","",$M115-$J115),TODAY()-$J115)),"")</f>
        <v/>
      </c>
      <c r="W115" s="19">
        <f>IFERROR(IF(OR($A115="",$K115="",OR($L115="Completed",$L115="Canceled")),"",$K115-TODAY()),"")</f>
        <v/>
      </c>
      <c r="X115" s="19">
        <f>IFERROR(IF(OR($A115="",$K115="",NOT(OR($L115="Open",$L115="In Progress",$L115="On Hold"))),"",IF($K115&lt;TODAY(),"Overdue",IF($K115=TODAY(),"Due Today",""))),"")</f>
        <v/>
      </c>
      <c r="Y115" s="46">
        <f>IFERROR(IF(OR($A115="",$L115&lt;&gt;"Completed",$M115=""),"",($M115-$J115)*24),"")</f>
        <v/>
      </c>
      <c r="Z115" s="22">
        <f>IFERROR(IF(COUNTA($A115:$U115)=0,"",IF($A115="","Missing Action ID, ","")&amp;IF(COUNTIF($A$2:$A$201,$A115)&gt;1,"Duplicate Action ID, ","")&amp;IF(AND($B115&lt;&gt;"",COUNTIF('Room Inspections'!$A$2:$A$201,$B115)=0),"Inspection ID not found, ","")&amp;IF(AND($J115&lt;&gt;"",$K115&lt;&gt;"",$K115&lt;$J115),"Due Date precedes Date Opened, ","")&amp;IF(AND($L115="Completed",$M115=""),"Completion date missing, ","")&amp;IF(AND($A115&lt;&gt;"",COUNTIF($A$2:$A$201,$A115)=1,$B115&lt;&gt;"",COUNTIF('Room Inspections'!$A$2:$A$201,$B115)&gt;0),"OK","")),"")</f>
        <v/>
      </c>
    </row>
    <row r="116" ht="34" customHeight="1">
      <c r="A116" s="16" t="n"/>
      <c r="B116" s="16" t="n"/>
      <c r="C116" s="43">
        <f>IFERROR(IF($B116="","",INDEX('Room Inspections'!$B$2:$B$201,MATCH($B116,'Room Inspections'!$A$2:$A$201,0))),"")</f>
        <v/>
      </c>
      <c r="D116" s="19">
        <f>IFERROR(IF($B116="","",INDEX('Room Inspections'!$G$2:$G$201,MATCH($B116,'Room Inspections'!$A$2:$A$201,0))),"")</f>
        <v/>
      </c>
      <c r="E116" s="16" t="n"/>
      <c r="F116" s="21" t="n"/>
      <c r="G116" s="16" t="n"/>
      <c r="H116" s="16" t="n"/>
      <c r="I116" s="16" t="n"/>
      <c r="J116" s="41" t="n"/>
      <c r="K116" s="41" t="n"/>
      <c r="L116" s="16" t="n"/>
      <c r="M116" s="41" t="n"/>
      <c r="N116" s="21" t="n"/>
      <c r="O116" s="44" t="n"/>
      <c r="P116" s="44" t="n"/>
      <c r="Q116" s="45">
        <f>IFERROR(IF(OR($A116="",$P116=""),"",$P116-$O116),"")</f>
        <v/>
      </c>
      <c r="R116" s="21" t="n"/>
      <c r="S116" s="16" t="n"/>
      <c r="T116" s="41" t="n"/>
      <c r="U116" s="16" t="n"/>
      <c r="V116" s="19">
        <f>IFERROR(IF($A116="","",IF(OR($L116="Completed",$L116="Canceled"),IF($M116="","",$M116-$J116),TODAY()-$J116)),"")</f>
        <v/>
      </c>
      <c r="W116" s="19">
        <f>IFERROR(IF(OR($A116="",$K116="",OR($L116="Completed",$L116="Canceled")),"",$K116-TODAY()),"")</f>
        <v/>
      </c>
      <c r="X116" s="19">
        <f>IFERROR(IF(OR($A116="",$K116="",NOT(OR($L116="Open",$L116="In Progress",$L116="On Hold"))),"",IF($K116&lt;TODAY(),"Overdue",IF($K116=TODAY(),"Due Today",""))),"")</f>
        <v/>
      </c>
      <c r="Y116" s="46">
        <f>IFERROR(IF(OR($A116="",$L116&lt;&gt;"Completed",$M116=""),"",($M116-$J116)*24),"")</f>
        <v/>
      </c>
      <c r="Z116" s="22">
        <f>IFERROR(IF(COUNTA($A116:$U116)=0,"",IF($A116="","Missing Action ID, ","")&amp;IF(COUNTIF($A$2:$A$201,$A116)&gt;1,"Duplicate Action ID, ","")&amp;IF(AND($B116&lt;&gt;"",COUNTIF('Room Inspections'!$A$2:$A$201,$B116)=0),"Inspection ID not found, ","")&amp;IF(AND($J116&lt;&gt;"",$K116&lt;&gt;"",$K116&lt;$J116),"Due Date precedes Date Opened, ","")&amp;IF(AND($L116="Completed",$M116=""),"Completion date missing, ","")&amp;IF(AND($A116&lt;&gt;"",COUNTIF($A$2:$A$201,$A116)=1,$B116&lt;&gt;"",COUNTIF('Room Inspections'!$A$2:$A$201,$B116)&gt;0),"OK","")),"")</f>
        <v/>
      </c>
    </row>
    <row r="117" ht="34" customHeight="1">
      <c r="A117" s="16" t="n"/>
      <c r="B117" s="16" t="n"/>
      <c r="C117" s="43">
        <f>IFERROR(IF($B117="","",INDEX('Room Inspections'!$B$2:$B$201,MATCH($B117,'Room Inspections'!$A$2:$A$201,0))),"")</f>
        <v/>
      </c>
      <c r="D117" s="19">
        <f>IFERROR(IF($B117="","",INDEX('Room Inspections'!$G$2:$G$201,MATCH($B117,'Room Inspections'!$A$2:$A$201,0))),"")</f>
        <v/>
      </c>
      <c r="E117" s="16" t="n"/>
      <c r="F117" s="21" t="n"/>
      <c r="G117" s="16" t="n"/>
      <c r="H117" s="16" t="n"/>
      <c r="I117" s="16" t="n"/>
      <c r="J117" s="41" t="n"/>
      <c r="K117" s="41" t="n"/>
      <c r="L117" s="16" t="n"/>
      <c r="M117" s="41" t="n"/>
      <c r="N117" s="21" t="n"/>
      <c r="O117" s="44" t="n"/>
      <c r="P117" s="44" t="n"/>
      <c r="Q117" s="45">
        <f>IFERROR(IF(OR($A117="",$P117=""),"",$P117-$O117),"")</f>
        <v/>
      </c>
      <c r="R117" s="21" t="n"/>
      <c r="S117" s="16" t="n"/>
      <c r="T117" s="41" t="n"/>
      <c r="U117" s="16" t="n"/>
      <c r="V117" s="19">
        <f>IFERROR(IF($A117="","",IF(OR($L117="Completed",$L117="Canceled"),IF($M117="","",$M117-$J117),TODAY()-$J117)),"")</f>
        <v/>
      </c>
      <c r="W117" s="19">
        <f>IFERROR(IF(OR($A117="",$K117="",OR($L117="Completed",$L117="Canceled")),"",$K117-TODAY()),"")</f>
        <v/>
      </c>
      <c r="X117" s="19">
        <f>IFERROR(IF(OR($A117="",$K117="",NOT(OR($L117="Open",$L117="In Progress",$L117="On Hold"))),"",IF($K117&lt;TODAY(),"Overdue",IF($K117=TODAY(),"Due Today",""))),"")</f>
        <v/>
      </c>
      <c r="Y117" s="46">
        <f>IFERROR(IF(OR($A117="",$L117&lt;&gt;"Completed",$M117=""),"",($M117-$J117)*24),"")</f>
        <v/>
      </c>
      <c r="Z117" s="22">
        <f>IFERROR(IF(COUNTA($A117:$U117)=0,"",IF($A117="","Missing Action ID, ","")&amp;IF(COUNTIF($A$2:$A$201,$A117)&gt;1,"Duplicate Action ID, ","")&amp;IF(AND($B117&lt;&gt;"",COUNTIF('Room Inspections'!$A$2:$A$201,$B117)=0),"Inspection ID not found, ","")&amp;IF(AND($J117&lt;&gt;"",$K117&lt;&gt;"",$K117&lt;$J117),"Due Date precedes Date Opened, ","")&amp;IF(AND($L117="Completed",$M117=""),"Completion date missing, ","")&amp;IF(AND($A117&lt;&gt;"",COUNTIF($A$2:$A$201,$A117)=1,$B117&lt;&gt;"",COUNTIF('Room Inspections'!$A$2:$A$201,$B117)&gt;0),"OK","")),"")</f>
        <v/>
      </c>
    </row>
    <row r="118" ht="34" customHeight="1">
      <c r="A118" s="16" t="n"/>
      <c r="B118" s="16" t="n"/>
      <c r="C118" s="43">
        <f>IFERROR(IF($B118="","",INDEX('Room Inspections'!$B$2:$B$201,MATCH($B118,'Room Inspections'!$A$2:$A$201,0))),"")</f>
        <v/>
      </c>
      <c r="D118" s="19">
        <f>IFERROR(IF($B118="","",INDEX('Room Inspections'!$G$2:$G$201,MATCH($B118,'Room Inspections'!$A$2:$A$201,0))),"")</f>
        <v/>
      </c>
      <c r="E118" s="16" t="n"/>
      <c r="F118" s="21" t="n"/>
      <c r="G118" s="16" t="n"/>
      <c r="H118" s="16" t="n"/>
      <c r="I118" s="16" t="n"/>
      <c r="J118" s="41" t="n"/>
      <c r="K118" s="41" t="n"/>
      <c r="L118" s="16" t="n"/>
      <c r="M118" s="41" t="n"/>
      <c r="N118" s="21" t="n"/>
      <c r="O118" s="44" t="n"/>
      <c r="P118" s="44" t="n"/>
      <c r="Q118" s="45">
        <f>IFERROR(IF(OR($A118="",$P118=""),"",$P118-$O118),"")</f>
        <v/>
      </c>
      <c r="R118" s="21" t="n"/>
      <c r="S118" s="16" t="n"/>
      <c r="T118" s="41" t="n"/>
      <c r="U118" s="16" t="n"/>
      <c r="V118" s="19">
        <f>IFERROR(IF($A118="","",IF(OR($L118="Completed",$L118="Canceled"),IF($M118="","",$M118-$J118),TODAY()-$J118)),"")</f>
        <v/>
      </c>
      <c r="W118" s="19">
        <f>IFERROR(IF(OR($A118="",$K118="",OR($L118="Completed",$L118="Canceled")),"",$K118-TODAY()),"")</f>
        <v/>
      </c>
      <c r="X118" s="19">
        <f>IFERROR(IF(OR($A118="",$K118="",NOT(OR($L118="Open",$L118="In Progress",$L118="On Hold"))),"",IF($K118&lt;TODAY(),"Overdue",IF($K118=TODAY(),"Due Today",""))),"")</f>
        <v/>
      </c>
      <c r="Y118" s="46">
        <f>IFERROR(IF(OR($A118="",$L118&lt;&gt;"Completed",$M118=""),"",($M118-$J118)*24),"")</f>
        <v/>
      </c>
      <c r="Z118" s="22">
        <f>IFERROR(IF(COUNTA($A118:$U118)=0,"",IF($A118="","Missing Action ID, ","")&amp;IF(COUNTIF($A$2:$A$201,$A118)&gt;1,"Duplicate Action ID, ","")&amp;IF(AND($B118&lt;&gt;"",COUNTIF('Room Inspections'!$A$2:$A$201,$B118)=0),"Inspection ID not found, ","")&amp;IF(AND($J118&lt;&gt;"",$K118&lt;&gt;"",$K118&lt;$J118),"Due Date precedes Date Opened, ","")&amp;IF(AND($L118="Completed",$M118=""),"Completion date missing, ","")&amp;IF(AND($A118&lt;&gt;"",COUNTIF($A$2:$A$201,$A118)=1,$B118&lt;&gt;"",COUNTIF('Room Inspections'!$A$2:$A$201,$B118)&gt;0),"OK","")),"")</f>
        <v/>
      </c>
    </row>
    <row r="119" ht="34" customHeight="1">
      <c r="A119" s="16" t="n"/>
      <c r="B119" s="16" t="n"/>
      <c r="C119" s="43">
        <f>IFERROR(IF($B119="","",INDEX('Room Inspections'!$B$2:$B$201,MATCH($B119,'Room Inspections'!$A$2:$A$201,0))),"")</f>
        <v/>
      </c>
      <c r="D119" s="19">
        <f>IFERROR(IF($B119="","",INDEX('Room Inspections'!$G$2:$G$201,MATCH($B119,'Room Inspections'!$A$2:$A$201,0))),"")</f>
        <v/>
      </c>
      <c r="E119" s="16" t="n"/>
      <c r="F119" s="21" t="n"/>
      <c r="G119" s="16" t="n"/>
      <c r="H119" s="16" t="n"/>
      <c r="I119" s="16" t="n"/>
      <c r="J119" s="41" t="n"/>
      <c r="K119" s="41" t="n"/>
      <c r="L119" s="16" t="n"/>
      <c r="M119" s="41" t="n"/>
      <c r="N119" s="21" t="n"/>
      <c r="O119" s="44" t="n"/>
      <c r="P119" s="44" t="n"/>
      <c r="Q119" s="45">
        <f>IFERROR(IF(OR($A119="",$P119=""),"",$P119-$O119),"")</f>
        <v/>
      </c>
      <c r="R119" s="21" t="n"/>
      <c r="S119" s="16" t="n"/>
      <c r="T119" s="41" t="n"/>
      <c r="U119" s="16" t="n"/>
      <c r="V119" s="19">
        <f>IFERROR(IF($A119="","",IF(OR($L119="Completed",$L119="Canceled"),IF($M119="","",$M119-$J119),TODAY()-$J119)),"")</f>
        <v/>
      </c>
      <c r="W119" s="19">
        <f>IFERROR(IF(OR($A119="",$K119="",OR($L119="Completed",$L119="Canceled")),"",$K119-TODAY()),"")</f>
        <v/>
      </c>
      <c r="X119" s="19">
        <f>IFERROR(IF(OR($A119="",$K119="",NOT(OR($L119="Open",$L119="In Progress",$L119="On Hold"))),"",IF($K119&lt;TODAY(),"Overdue",IF($K119=TODAY(),"Due Today",""))),"")</f>
        <v/>
      </c>
      <c r="Y119" s="46">
        <f>IFERROR(IF(OR($A119="",$L119&lt;&gt;"Completed",$M119=""),"",($M119-$J119)*24),"")</f>
        <v/>
      </c>
      <c r="Z119" s="22">
        <f>IFERROR(IF(COUNTA($A119:$U119)=0,"",IF($A119="","Missing Action ID, ","")&amp;IF(COUNTIF($A$2:$A$201,$A119)&gt;1,"Duplicate Action ID, ","")&amp;IF(AND($B119&lt;&gt;"",COUNTIF('Room Inspections'!$A$2:$A$201,$B119)=0),"Inspection ID not found, ","")&amp;IF(AND($J119&lt;&gt;"",$K119&lt;&gt;"",$K119&lt;$J119),"Due Date precedes Date Opened, ","")&amp;IF(AND($L119="Completed",$M119=""),"Completion date missing, ","")&amp;IF(AND($A119&lt;&gt;"",COUNTIF($A$2:$A$201,$A119)=1,$B119&lt;&gt;"",COUNTIF('Room Inspections'!$A$2:$A$201,$B119)&gt;0),"OK","")),"")</f>
        <v/>
      </c>
    </row>
    <row r="120" ht="34" customHeight="1">
      <c r="A120" s="16" t="n"/>
      <c r="B120" s="16" t="n"/>
      <c r="C120" s="43">
        <f>IFERROR(IF($B120="","",INDEX('Room Inspections'!$B$2:$B$201,MATCH($B120,'Room Inspections'!$A$2:$A$201,0))),"")</f>
        <v/>
      </c>
      <c r="D120" s="19">
        <f>IFERROR(IF($B120="","",INDEX('Room Inspections'!$G$2:$G$201,MATCH($B120,'Room Inspections'!$A$2:$A$201,0))),"")</f>
        <v/>
      </c>
      <c r="E120" s="16" t="n"/>
      <c r="F120" s="21" t="n"/>
      <c r="G120" s="16" t="n"/>
      <c r="H120" s="16" t="n"/>
      <c r="I120" s="16" t="n"/>
      <c r="J120" s="41" t="n"/>
      <c r="K120" s="41" t="n"/>
      <c r="L120" s="16" t="n"/>
      <c r="M120" s="41" t="n"/>
      <c r="N120" s="21" t="n"/>
      <c r="O120" s="44" t="n"/>
      <c r="P120" s="44" t="n"/>
      <c r="Q120" s="45">
        <f>IFERROR(IF(OR($A120="",$P120=""),"",$P120-$O120),"")</f>
        <v/>
      </c>
      <c r="R120" s="21" t="n"/>
      <c r="S120" s="16" t="n"/>
      <c r="T120" s="41" t="n"/>
      <c r="U120" s="16" t="n"/>
      <c r="V120" s="19">
        <f>IFERROR(IF($A120="","",IF(OR($L120="Completed",$L120="Canceled"),IF($M120="","",$M120-$J120),TODAY()-$J120)),"")</f>
        <v/>
      </c>
      <c r="W120" s="19">
        <f>IFERROR(IF(OR($A120="",$K120="",OR($L120="Completed",$L120="Canceled")),"",$K120-TODAY()),"")</f>
        <v/>
      </c>
      <c r="X120" s="19">
        <f>IFERROR(IF(OR($A120="",$K120="",NOT(OR($L120="Open",$L120="In Progress",$L120="On Hold"))),"",IF($K120&lt;TODAY(),"Overdue",IF($K120=TODAY(),"Due Today",""))),"")</f>
        <v/>
      </c>
      <c r="Y120" s="46">
        <f>IFERROR(IF(OR($A120="",$L120&lt;&gt;"Completed",$M120=""),"",($M120-$J120)*24),"")</f>
        <v/>
      </c>
      <c r="Z120" s="22">
        <f>IFERROR(IF(COUNTA($A120:$U120)=0,"",IF($A120="","Missing Action ID, ","")&amp;IF(COUNTIF($A$2:$A$201,$A120)&gt;1,"Duplicate Action ID, ","")&amp;IF(AND($B120&lt;&gt;"",COUNTIF('Room Inspections'!$A$2:$A$201,$B120)=0),"Inspection ID not found, ","")&amp;IF(AND($J120&lt;&gt;"",$K120&lt;&gt;"",$K120&lt;$J120),"Due Date precedes Date Opened, ","")&amp;IF(AND($L120="Completed",$M120=""),"Completion date missing, ","")&amp;IF(AND($A120&lt;&gt;"",COUNTIF($A$2:$A$201,$A120)=1,$B120&lt;&gt;"",COUNTIF('Room Inspections'!$A$2:$A$201,$B120)&gt;0),"OK","")),"")</f>
        <v/>
      </c>
    </row>
    <row r="121" ht="34" customHeight="1">
      <c r="A121" s="16" t="n"/>
      <c r="B121" s="16" t="n"/>
      <c r="C121" s="43">
        <f>IFERROR(IF($B121="","",INDEX('Room Inspections'!$B$2:$B$201,MATCH($B121,'Room Inspections'!$A$2:$A$201,0))),"")</f>
        <v/>
      </c>
      <c r="D121" s="19">
        <f>IFERROR(IF($B121="","",INDEX('Room Inspections'!$G$2:$G$201,MATCH($B121,'Room Inspections'!$A$2:$A$201,0))),"")</f>
        <v/>
      </c>
      <c r="E121" s="16" t="n"/>
      <c r="F121" s="21" t="n"/>
      <c r="G121" s="16" t="n"/>
      <c r="H121" s="16" t="n"/>
      <c r="I121" s="16" t="n"/>
      <c r="J121" s="41" t="n"/>
      <c r="K121" s="41" t="n"/>
      <c r="L121" s="16" t="n"/>
      <c r="M121" s="41" t="n"/>
      <c r="N121" s="21" t="n"/>
      <c r="O121" s="44" t="n"/>
      <c r="P121" s="44" t="n"/>
      <c r="Q121" s="45">
        <f>IFERROR(IF(OR($A121="",$P121=""),"",$P121-$O121),"")</f>
        <v/>
      </c>
      <c r="R121" s="21" t="n"/>
      <c r="S121" s="16" t="n"/>
      <c r="T121" s="41" t="n"/>
      <c r="U121" s="16" t="n"/>
      <c r="V121" s="19">
        <f>IFERROR(IF($A121="","",IF(OR($L121="Completed",$L121="Canceled"),IF($M121="","",$M121-$J121),TODAY()-$J121)),"")</f>
        <v/>
      </c>
      <c r="W121" s="19">
        <f>IFERROR(IF(OR($A121="",$K121="",OR($L121="Completed",$L121="Canceled")),"",$K121-TODAY()),"")</f>
        <v/>
      </c>
      <c r="X121" s="19">
        <f>IFERROR(IF(OR($A121="",$K121="",NOT(OR($L121="Open",$L121="In Progress",$L121="On Hold"))),"",IF($K121&lt;TODAY(),"Overdue",IF($K121=TODAY(),"Due Today",""))),"")</f>
        <v/>
      </c>
      <c r="Y121" s="46">
        <f>IFERROR(IF(OR($A121="",$L121&lt;&gt;"Completed",$M121=""),"",($M121-$J121)*24),"")</f>
        <v/>
      </c>
      <c r="Z121" s="22">
        <f>IFERROR(IF(COUNTA($A121:$U121)=0,"",IF($A121="","Missing Action ID, ","")&amp;IF(COUNTIF($A$2:$A$201,$A121)&gt;1,"Duplicate Action ID, ","")&amp;IF(AND($B121&lt;&gt;"",COUNTIF('Room Inspections'!$A$2:$A$201,$B121)=0),"Inspection ID not found, ","")&amp;IF(AND($J121&lt;&gt;"",$K121&lt;&gt;"",$K121&lt;$J121),"Due Date precedes Date Opened, ","")&amp;IF(AND($L121="Completed",$M121=""),"Completion date missing, ","")&amp;IF(AND($A121&lt;&gt;"",COUNTIF($A$2:$A$201,$A121)=1,$B121&lt;&gt;"",COUNTIF('Room Inspections'!$A$2:$A$201,$B121)&gt;0),"OK","")),"")</f>
        <v/>
      </c>
    </row>
    <row r="122" ht="34" customHeight="1">
      <c r="A122" s="16" t="n"/>
      <c r="B122" s="16" t="n"/>
      <c r="C122" s="43">
        <f>IFERROR(IF($B122="","",INDEX('Room Inspections'!$B$2:$B$201,MATCH($B122,'Room Inspections'!$A$2:$A$201,0))),"")</f>
        <v/>
      </c>
      <c r="D122" s="19">
        <f>IFERROR(IF($B122="","",INDEX('Room Inspections'!$G$2:$G$201,MATCH($B122,'Room Inspections'!$A$2:$A$201,0))),"")</f>
        <v/>
      </c>
      <c r="E122" s="16" t="n"/>
      <c r="F122" s="21" t="n"/>
      <c r="G122" s="16" t="n"/>
      <c r="H122" s="16" t="n"/>
      <c r="I122" s="16" t="n"/>
      <c r="J122" s="41" t="n"/>
      <c r="K122" s="41" t="n"/>
      <c r="L122" s="16" t="n"/>
      <c r="M122" s="41" t="n"/>
      <c r="N122" s="21" t="n"/>
      <c r="O122" s="44" t="n"/>
      <c r="P122" s="44" t="n"/>
      <c r="Q122" s="45">
        <f>IFERROR(IF(OR($A122="",$P122=""),"",$P122-$O122),"")</f>
        <v/>
      </c>
      <c r="R122" s="21" t="n"/>
      <c r="S122" s="16" t="n"/>
      <c r="T122" s="41" t="n"/>
      <c r="U122" s="16" t="n"/>
      <c r="V122" s="19">
        <f>IFERROR(IF($A122="","",IF(OR($L122="Completed",$L122="Canceled"),IF($M122="","",$M122-$J122),TODAY()-$J122)),"")</f>
        <v/>
      </c>
      <c r="W122" s="19">
        <f>IFERROR(IF(OR($A122="",$K122="",OR($L122="Completed",$L122="Canceled")),"",$K122-TODAY()),"")</f>
        <v/>
      </c>
      <c r="X122" s="19">
        <f>IFERROR(IF(OR($A122="",$K122="",NOT(OR($L122="Open",$L122="In Progress",$L122="On Hold"))),"",IF($K122&lt;TODAY(),"Overdue",IF($K122=TODAY(),"Due Today",""))),"")</f>
        <v/>
      </c>
      <c r="Y122" s="46">
        <f>IFERROR(IF(OR($A122="",$L122&lt;&gt;"Completed",$M122=""),"",($M122-$J122)*24),"")</f>
        <v/>
      </c>
      <c r="Z122" s="22">
        <f>IFERROR(IF(COUNTA($A122:$U122)=0,"",IF($A122="","Missing Action ID, ","")&amp;IF(COUNTIF($A$2:$A$201,$A122)&gt;1,"Duplicate Action ID, ","")&amp;IF(AND($B122&lt;&gt;"",COUNTIF('Room Inspections'!$A$2:$A$201,$B122)=0),"Inspection ID not found, ","")&amp;IF(AND($J122&lt;&gt;"",$K122&lt;&gt;"",$K122&lt;$J122),"Due Date precedes Date Opened, ","")&amp;IF(AND($L122="Completed",$M122=""),"Completion date missing, ","")&amp;IF(AND($A122&lt;&gt;"",COUNTIF($A$2:$A$201,$A122)=1,$B122&lt;&gt;"",COUNTIF('Room Inspections'!$A$2:$A$201,$B122)&gt;0),"OK","")),"")</f>
        <v/>
      </c>
    </row>
    <row r="123" ht="34" customHeight="1">
      <c r="A123" s="16" t="n"/>
      <c r="B123" s="16" t="n"/>
      <c r="C123" s="43">
        <f>IFERROR(IF($B123="","",INDEX('Room Inspections'!$B$2:$B$201,MATCH($B123,'Room Inspections'!$A$2:$A$201,0))),"")</f>
        <v/>
      </c>
      <c r="D123" s="19">
        <f>IFERROR(IF($B123="","",INDEX('Room Inspections'!$G$2:$G$201,MATCH($B123,'Room Inspections'!$A$2:$A$201,0))),"")</f>
        <v/>
      </c>
      <c r="E123" s="16" t="n"/>
      <c r="F123" s="21" t="n"/>
      <c r="G123" s="16" t="n"/>
      <c r="H123" s="16" t="n"/>
      <c r="I123" s="16" t="n"/>
      <c r="J123" s="41" t="n"/>
      <c r="K123" s="41" t="n"/>
      <c r="L123" s="16" t="n"/>
      <c r="M123" s="41" t="n"/>
      <c r="N123" s="21" t="n"/>
      <c r="O123" s="44" t="n"/>
      <c r="P123" s="44" t="n"/>
      <c r="Q123" s="45">
        <f>IFERROR(IF(OR($A123="",$P123=""),"",$P123-$O123),"")</f>
        <v/>
      </c>
      <c r="R123" s="21" t="n"/>
      <c r="S123" s="16" t="n"/>
      <c r="T123" s="41" t="n"/>
      <c r="U123" s="16" t="n"/>
      <c r="V123" s="19">
        <f>IFERROR(IF($A123="","",IF(OR($L123="Completed",$L123="Canceled"),IF($M123="","",$M123-$J123),TODAY()-$J123)),"")</f>
        <v/>
      </c>
      <c r="W123" s="19">
        <f>IFERROR(IF(OR($A123="",$K123="",OR($L123="Completed",$L123="Canceled")),"",$K123-TODAY()),"")</f>
        <v/>
      </c>
      <c r="X123" s="19">
        <f>IFERROR(IF(OR($A123="",$K123="",NOT(OR($L123="Open",$L123="In Progress",$L123="On Hold"))),"",IF($K123&lt;TODAY(),"Overdue",IF($K123=TODAY(),"Due Today",""))),"")</f>
        <v/>
      </c>
      <c r="Y123" s="46">
        <f>IFERROR(IF(OR($A123="",$L123&lt;&gt;"Completed",$M123=""),"",($M123-$J123)*24),"")</f>
        <v/>
      </c>
      <c r="Z123" s="22">
        <f>IFERROR(IF(COUNTA($A123:$U123)=0,"",IF($A123="","Missing Action ID, ","")&amp;IF(COUNTIF($A$2:$A$201,$A123)&gt;1,"Duplicate Action ID, ","")&amp;IF(AND($B123&lt;&gt;"",COUNTIF('Room Inspections'!$A$2:$A$201,$B123)=0),"Inspection ID not found, ","")&amp;IF(AND($J123&lt;&gt;"",$K123&lt;&gt;"",$K123&lt;$J123),"Due Date precedes Date Opened, ","")&amp;IF(AND($L123="Completed",$M123=""),"Completion date missing, ","")&amp;IF(AND($A123&lt;&gt;"",COUNTIF($A$2:$A$201,$A123)=1,$B123&lt;&gt;"",COUNTIF('Room Inspections'!$A$2:$A$201,$B123)&gt;0),"OK","")),"")</f>
        <v/>
      </c>
    </row>
    <row r="124" ht="34" customHeight="1">
      <c r="A124" s="16" t="n"/>
      <c r="B124" s="16" t="n"/>
      <c r="C124" s="43">
        <f>IFERROR(IF($B124="","",INDEX('Room Inspections'!$B$2:$B$201,MATCH($B124,'Room Inspections'!$A$2:$A$201,0))),"")</f>
        <v/>
      </c>
      <c r="D124" s="19">
        <f>IFERROR(IF($B124="","",INDEX('Room Inspections'!$G$2:$G$201,MATCH($B124,'Room Inspections'!$A$2:$A$201,0))),"")</f>
        <v/>
      </c>
      <c r="E124" s="16" t="n"/>
      <c r="F124" s="21" t="n"/>
      <c r="G124" s="16" t="n"/>
      <c r="H124" s="16" t="n"/>
      <c r="I124" s="16" t="n"/>
      <c r="J124" s="41" t="n"/>
      <c r="K124" s="41" t="n"/>
      <c r="L124" s="16" t="n"/>
      <c r="M124" s="41" t="n"/>
      <c r="N124" s="21" t="n"/>
      <c r="O124" s="44" t="n"/>
      <c r="P124" s="44" t="n"/>
      <c r="Q124" s="45">
        <f>IFERROR(IF(OR($A124="",$P124=""),"",$P124-$O124),"")</f>
        <v/>
      </c>
      <c r="R124" s="21" t="n"/>
      <c r="S124" s="16" t="n"/>
      <c r="T124" s="41" t="n"/>
      <c r="U124" s="16" t="n"/>
      <c r="V124" s="19">
        <f>IFERROR(IF($A124="","",IF(OR($L124="Completed",$L124="Canceled"),IF($M124="","",$M124-$J124),TODAY()-$J124)),"")</f>
        <v/>
      </c>
      <c r="W124" s="19">
        <f>IFERROR(IF(OR($A124="",$K124="",OR($L124="Completed",$L124="Canceled")),"",$K124-TODAY()),"")</f>
        <v/>
      </c>
      <c r="X124" s="19">
        <f>IFERROR(IF(OR($A124="",$K124="",NOT(OR($L124="Open",$L124="In Progress",$L124="On Hold"))),"",IF($K124&lt;TODAY(),"Overdue",IF($K124=TODAY(),"Due Today",""))),"")</f>
        <v/>
      </c>
      <c r="Y124" s="46">
        <f>IFERROR(IF(OR($A124="",$L124&lt;&gt;"Completed",$M124=""),"",($M124-$J124)*24),"")</f>
        <v/>
      </c>
      <c r="Z124" s="22">
        <f>IFERROR(IF(COUNTA($A124:$U124)=0,"",IF($A124="","Missing Action ID, ","")&amp;IF(COUNTIF($A$2:$A$201,$A124)&gt;1,"Duplicate Action ID, ","")&amp;IF(AND($B124&lt;&gt;"",COUNTIF('Room Inspections'!$A$2:$A$201,$B124)=0),"Inspection ID not found, ","")&amp;IF(AND($J124&lt;&gt;"",$K124&lt;&gt;"",$K124&lt;$J124),"Due Date precedes Date Opened, ","")&amp;IF(AND($L124="Completed",$M124=""),"Completion date missing, ","")&amp;IF(AND($A124&lt;&gt;"",COUNTIF($A$2:$A$201,$A124)=1,$B124&lt;&gt;"",COUNTIF('Room Inspections'!$A$2:$A$201,$B124)&gt;0),"OK","")),"")</f>
        <v/>
      </c>
    </row>
    <row r="125" ht="34" customHeight="1">
      <c r="A125" s="16" t="n"/>
      <c r="B125" s="16" t="n"/>
      <c r="C125" s="43">
        <f>IFERROR(IF($B125="","",INDEX('Room Inspections'!$B$2:$B$201,MATCH($B125,'Room Inspections'!$A$2:$A$201,0))),"")</f>
        <v/>
      </c>
      <c r="D125" s="19">
        <f>IFERROR(IF($B125="","",INDEX('Room Inspections'!$G$2:$G$201,MATCH($B125,'Room Inspections'!$A$2:$A$201,0))),"")</f>
        <v/>
      </c>
      <c r="E125" s="16" t="n"/>
      <c r="F125" s="21" t="n"/>
      <c r="G125" s="16" t="n"/>
      <c r="H125" s="16" t="n"/>
      <c r="I125" s="16" t="n"/>
      <c r="J125" s="41" t="n"/>
      <c r="K125" s="41" t="n"/>
      <c r="L125" s="16" t="n"/>
      <c r="M125" s="41" t="n"/>
      <c r="N125" s="21" t="n"/>
      <c r="O125" s="44" t="n"/>
      <c r="P125" s="44" t="n"/>
      <c r="Q125" s="45">
        <f>IFERROR(IF(OR($A125="",$P125=""),"",$P125-$O125),"")</f>
        <v/>
      </c>
      <c r="R125" s="21" t="n"/>
      <c r="S125" s="16" t="n"/>
      <c r="T125" s="41" t="n"/>
      <c r="U125" s="16" t="n"/>
      <c r="V125" s="19">
        <f>IFERROR(IF($A125="","",IF(OR($L125="Completed",$L125="Canceled"),IF($M125="","",$M125-$J125),TODAY()-$J125)),"")</f>
        <v/>
      </c>
      <c r="W125" s="19">
        <f>IFERROR(IF(OR($A125="",$K125="",OR($L125="Completed",$L125="Canceled")),"",$K125-TODAY()),"")</f>
        <v/>
      </c>
      <c r="X125" s="19">
        <f>IFERROR(IF(OR($A125="",$K125="",NOT(OR($L125="Open",$L125="In Progress",$L125="On Hold"))),"",IF($K125&lt;TODAY(),"Overdue",IF($K125=TODAY(),"Due Today",""))),"")</f>
        <v/>
      </c>
      <c r="Y125" s="46">
        <f>IFERROR(IF(OR($A125="",$L125&lt;&gt;"Completed",$M125=""),"",($M125-$J125)*24),"")</f>
        <v/>
      </c>
      <c r="Z125" s="22">
        <f>IFERROR(IF(COUNTA($A125:$U125)=0,"",IF($A125="","Missing Action ID, ","")&amp;IF(COUNTIF($A$2:$A$201,$A125)&gt;1,"Duplicate Action ID, ","")&amp;IF(AND($B125&lt;&gt;"",COUNTIF('Room Inspections'!$A$2:$A$201,$B125)=0),"Inspection ID not found, ","")&amp;IF(AND($J125&lt;&gt;"",$K125&lt;&gt;"",$K125&lt;$J125),"Due Date precedes Date Opened, ","")&amp;IF(AND($L125="Completed",$M125=""),"Completion date missing, ","")&amp;IF(AND($A125&lt;&gt;"",COUNTIF($A$2:$A$201,$A125)=1,$B125&lt;&gt;"",COUNTIF('Room Inspections'!$A$2:$A$201,$B125)&gt;0),"OK","")),"")</f>
        <v/>
      </c>
    </row>
    <row r="126" ht="34" customHeight="1">
      <c r="A126" s="16" t="n"/>
      <c r="B126" s="16" t="n"/>
      <c r="C126" s="43">
        <f>IFERROR(IF($B126="","",INDEX('Room Inspections'!$B$2:$B$201,MATCH($B126,'Room Inspections'!$A$2:$A$201,0))),"")</f>
        <v/>
      </c>
      <c r="D126" s="19">
        <f>IFERROR(IF($B126="","",INDEX('Room Inspections'!$G$2:$G$201,MATCH($B126,'Room Inspections'!$A$2:$A$201,0))),"")</f>
        <v/>
      </c>
      <c r="E126" s="16" t="n"/>
      <c r="F126" s="21" t="n"/>
      <c r="G126" s="16" t="n"/>
      <c r="H126" s="16" t="n"/>
      <c r="I126" s="16" t="n"/>
      <c r="J126" s="41" t="n"/>
      <c r="K126" s="41" t="n"/>
      <c r="L126" s="16" t="n"/>
      <c r="M126" s="41" t="n"/>
      <c r="N126" s="21" t="n"/>
      <c r="O126" s="44" t="n"/>
      <c r="P126" s="44" t="n"/>
      <c r="Q126" s="45">
        <f>IFERROR(IF(OR($A126="",$P126=""),"",$P126-$O126),"")</f>
        <v/>
      </c>
      <c r="R126" s="21" t="n"/>
      <c r="S126" s="16" t="n"/>
      <c r="T126" s="41" t="n"/>
      <c r="U126" s="16" t="n"/>
      <c r="V126" s="19">
        <f>IFERROR(IF($A126="","",IF(OR($L126="Completed",$L126="Canceled"),IF($M126="","",$M126-$J126),TODAY()-$J126)),"")</f>
        <v/>
      </c>
      <c r="W126" s="19">
        <f>IFERROR(IF(OR($A126="",$K126="",OR($L126="Completed",$L126="Canceled")),"",$K126-TODAY()),"")</f>
        <v/>
      </c>
      <c r="X126" s="19">
        <f>IFERROR(IF(OR($A126="",$K126="",NOT(OR($L126="Open",$L126="In Progress",$L126="On Hold"))),"",IF($K126&lt;TODAY(),"Overdue",IF($K126=TODAY(),"Due Today",""))),"")</f>
        <v/>
      </c>
      <c r="Y126" s="46">
        <f>IFERROR(IF(OR($A126="",$L126&lt;&gt;"Completed",$M126=""),"",($M126-$J126)*24),"")</f>
        <v/>
      </c>
      <c r="Z126" s="22">
        <f>IFERROR(IF(COUNTA($A126:$U126)=0,"",IF($A126="","Missing Action ID, ","")&amp;IF(COUNTIF($A$2:$A$201,$A126)&gt;1,"Duplicate Action ID, ","")&amp;IF(AND($B126&lt;&gt;"",COUNTIF('Room Inspections'!$A$2:$A$201,$B126)=0),"Inspection ID not found, ","")&amp;IF(AND($J126&lt;&gt;"",$K126&lt;&gt;"",$K126&lt;$J126),"Due Date precedes Date Opened, ","")&amp;IF(AND($L126="Completed",$M126=""),"Completion date missing, ","")&amp;IF(AND($A126&lt;&gt;"",COUNTIF($A$2:$A$201,$A126)=1,$B126&lt;&gt;"",COUNTIF('Room Inspections'!$A$2:$A$201,$B126)&gt;0),"OK","")),"")</f>
        <v/>
      </c>
    </row>
    <row r="127" ht="34" customHeight="1">
      <c r="A127" s="16" t="n"/>
      <c r="B127" s="16" t="n"/>
      <c r="C127" s="43">
        <f>IFERROR(IF($B127="","",INDEX('Room Inspections'!$B$2:$B$201,MATCH($B127,'Room Inspections'!$A$2:$A$201,0))),"")</f>
        <v/>
      </c>
      <c r="D127" s="19">
        <f>IFERROR(IF($B127="","",INDEX('Room Inspections'!$G$2:$G$201,MATCH($B127,'Room Inspections'!$A$2:$A$201,0))),"")</f>
        <v/>
      </c>
      <c r="E127" s="16" t="n"/>
      <c r="F127" s="21" t="n"/>
      <c r="G127" s="16" t="n"/>
      <c r="H127" s="16" t="n"/>
      <c r="I127" s="16" t="n"/>
      <c r="J127" s="41" t="n"/>
      <c r="K127" s="41" t="n"/>
      <c r="L127" s="16" t="n"/>
      <c r="M127" s="41" t="n"/>
      <c r="N127" s="21" t="n"/>
      <c r="O127" s="44" t="n"/>
      <c r="P127" s="44" t="n"/>
      <c r="Q127" s="45">
        <f>IFERROR(IF(OR($A127="",$P127=""),"",$P127-$O127),"")</f>
        <v/>
      </c>
      <c r="R127" s="21" t="n"/>
      <c r="S127" s="16" t="n"/>
      <c r="T127" s="41" t="n"/>
      <c r="U127" s="16" t="n"/>
      <c r="V127" s="19">
        <f>IFERROR(IF($A127="","",IF(OR($L127="Completed",$L127="Canceled"),IF($M127="","",$M127-$J127),TODAY()-$J127)),"")</f>
        <v/>
      </c>
      <c r="W127" s="19">
        <f>IFERROR(IF(OR($A127="",$K127="",OR($L127="Completed",$L127="Canceled")),"",$K127-TODAY()),"")</f>
        <v/>
      </c>
      <c r="X127" s="19">
        <f>IFERROR(IF(OR($A127="",$K127="",NOT(OR($L127="Open",$L127="In Progress",$L127="On Hold"))),"",IF($K127&lt;TODAY(),"Overdue",IF($K127=TODAY(),"Due Today",""))),"")</f>
        <v/>
      </c>
      <c r="Y127" s="46">
        <f>IFERROR(IF(OR($A127="",$L127&lt;&gt;"Completed",$M127=""),"",($M127-$J127)*24),"")</f>
        <v/>
      </c>
      <c r="Z127" s="22">
        <f>IFERROR(IF(COUNTA($A127:$U127)=0,"",IF($A127="","Missing Action ID, ","")&amp;IF(COUNTIF($A$2:$A$201,$A127)&gt;1,"Duplicate Action ID, ","")&amp;IF(AND($B127&lt;&gt;"",COUNTIF('Room Inspections'!$A$2:$A$201,$B127)=0),"Inspection ID not found, ","")&amp;IF(AND($J127&lt;&gt;"",$K127&lt;&gt;"",$K127&lt;$J127),"Due Date precedes Date Opened, ","")&amp;IF(AND($L127="Completed",$M127=""),"Completion date missing, ","")&amp;IF(AND($A127&lt;&gt;"",COUNTIF($A$2:$A$201,$A127)=1,$B127&lt;&gt;"",COUNTIF('Room Inspections'!$A$2:$A$201,$B127)&gt;0),"OK","")),"")</f>
        <v/>
      </c>
    </row>
    <row r="128" ht="34" customHeight="1">
      <c r="A128" s="16" t="n"/>
      <c r="B128" s="16" t="n"/>
      <c r="C128" s="43">
        <f>IFERROR(IF($B128="","",INDEX('Room Inspections'!$B$2:$B$201,MATCH($B128,'Room Inspections'!$A$2:$A$201,0))),"")</f>
        <v/>
      </c>
      <c r="D128" s="19">
        <f>IFERROR(IF($B128="","",INDEX('Room Inspections'!$G$2:$G$201,MATCH($B128,'Room Inspections'!$A$2:$A$201,0))),"")</f>
        <v/>
      </c>
      <c r="E128" s="16" t="n"/>
      <c r="F128" s="21" t="n"/>
      <c r="G128" s="16" t="n"/>
      <c r="H128" s="16" t="n"/>
      <c r="I128" s="16" t="n"/>
      <c r="J128" s="41" t="n"/>
      <c r="K128" s="41" t="n"/>
      <c r="L128" s="16" t="n"/>
      <c r="M128" s="41" t="n"/>
      <c r="N128" s="21" t="n"/>
      <c r="O128" s="44" t="n"/>
      <c r="P128" s="44" t="n"/>
      <c r="Q128" s="45">
        <f>IFERROR(IF(OR($A128="",$P128=""),"",$P128-$O128),"")</f>
        <v/>
      </c>
      <c r="R128" s="21" t="n"/>
      <c r="S128" s="16" t="n"/>
      <c r="T128" s="41" t="n"/>
      <c r="U128" s="16" t="n"/>
      <c r="V128" s="19">
        <f>IFERROR(IF($A128="","",IF(OR($L128="Completed",$L128="Canceled"),IF($M128="","",$M128-$J128),TODAY()-$J128)),"")</f>
        <v/>
      </c>
      <c r="W128" s="19">
        <f>IFERROR(IF(OR($A128="",$K128="",OR($L128="Completed",$L128="Canceled")),"",$K128-TODAY()),"")</f>
        <v/>
      </c>
      <c r="X128" s="19">
        <f>IFERROR(IF(OR($A128="",$K128="",NOT(OR($L128="Open",$L128="In Progress",$L128="On Hold"))),"",IF($K128&lt;TODAY(),"Overdue",IF($K128=TODAY(),"Due Today",""))),"")</f>
        <v/>
      </c>
      <c r="Y128" s="46">
        <f>IFERROR(IF(OR($A128="",$L128&lt;&gt;"Completed",$M128=""),"",($M128-$J128)*24),"")</f>
        <v/>
      </c>
      <c r="Z128" s="22">
        <f>IFERROR(IF(COUNTA($A128:$U128)=0,"",IF($A128="","Missing Action ID, ","")&amp;IF(COUNTIF($A$2:$A$201,$A128)&gt;1,"Duplicate Action ID, ","")&amp;IF(AND($B128&lt;&gt;"",COUNTIF('Room Inspections'!$A$2:$A$201,$B128)=0),"Inspection ID not found, ","")&amp;IF(AND($J128&lt;&gt;"",$K128&lt;&gt;"",$K128&lt;$J128),"Due Date precedes Date Opened, ","")&amp;IF(AND($L128="Completed",$M128=""),"Completion date missing, ","")&amp;IF(AND($A128&lt;&gt;"",COUNTIF($A$2:$A$201,$A128)=1,$B128&lt;&gt;"",COUNTIF('Room Inspections'!$A$2:$A$201,$B128)&gt;0),"OK","")),"")</f>
        <v/>
      </c>
    </row>
    <row r="129" ht="34" customHeight="1">
      <c r="A129" s="16" t="n"/>
      <c r="B129" s="16" t="n"/>
      <c r="C129" s="43">
        <f>IFERROR(IF($B129="","",INDEX('Room Inspections'!$B$2:$B$201,MATCH($B129,'Room Inspections'!$A$2:$A$201,0))),"")</f>
        <v/>
      </c>
      <c r="D129" s="19">
        <f>IFERROR(IF($B129="","",INDEX('Room Inspections'!$G$2:$G$201,MATCH($B129,'Room Inspections'!$A$2:$A$201,0))),"")</f>
        <v/>
      </c>
      <c r="E129" s="16" t="n"/>
      <c r="F129" s="21" t="n"/>
      <c r="G129" s="16" t="n"/>
      <c r="H129" s="16" t="n"/>
      <c r="I129" s="16" t="n"/>
      <c r="J129" s="41" t="n"/>
      <c r="K129" s="41" t="n"/>
      <c r="L129" s="16" t="n"/>
      <c r="M129" s="41" t="n"/>
      <c r="N129" s="21" t="n"/>
      <c r="O129" s="44" t="n"/>
      <c r="P129" s="44" t="n"/>
      <c r="Q129" s="45">
        <f>IFERROR(IF(OR($A129="",$P129=""),"",$P129-$O129),"")</f>
        <v/>
      </c>
      <c r="R129" s="21" t="n"/>
      <c r="S129" s="16" t="n"/>
      <c r="T129" s="41" t="n"/>
      <c r="U129" s="16" t="n"/>
      <c r="V129" s="19">
        <f>IFERROR(IF($A129="","",IF(OR($L129="Completed",$L129="Canceled"),IF($M129="","",$M129-$J129),TODAY()-$J129)),"")</f>
        <v/>
      </c>
      <c r="W129" s="19">
        <f>IFERROR(IF(OR($A129="",$K129="",OR($L129="Completed",$L129="Canceled")),"",$K129-TODAY()),"")</f>
        <v/>
      </c>
      <c r="X129" s="19">
        <f>IFERROR(IF(OR($A129="",$K129="",NOT(OR($L129="Open",$L129="In Progress",$L129="On Hold"))),"",IF($K129&lt;TODAY(),"Overdue",IF($K129=TODAY(),"Due Today",""))),"")</f>
        <v/>
      </c>
      <c r="Y129" s="46">
        <f>IFERROR(IF(OR($A129="",$L129&lt;&gt;"Completed",$M129=""),"",($M129-$J129)*24),"")</f>
        <v/>
      </c>
      <c r="Z129" s="22">
        <f>IFERROR(IF(COUNTA($A129:$U129)=0,"",IF($A129="","Missing Action ID, ","")&amp;IF(COUNTIF($A$2:$A$201,$A129)&gt;1,"Duplicate Action ID, ","")&amp;IF(AND($B129&lt;&gt;"",COUNTIF('Room Inspections'!$A$2:$A$201,$B129)=0),"Inspection ID not found, ","")&amp;IF(AND($J129&lt;&gt;"",$K129&lt;&gt;"",$K129&lt;$J129),"Due Date precedes Date Opened, ","")&amp;IF(AND($L129="Completed",$M129=""),"Completion date missing, ","")&amp;IF(AND($A129&lt;&gt;"",COUNTIF($A$2:$A$201,$A129)=1,$B129&lt;&gt;"",COUNTIF('Room Inspections'!$A$2:$A$201,$B129)&gt;0),"OK","")),"")</f>
        <v/>
      </c>
    </row>
    <row r="130" ht="34" customHeight="1">
      <c r="A130" s="16" t="n"/>
      <c r="B130" s="16" t="n"/>
      <c r="C130" s="43">
        <f>IFERROR(IF($B130="","",INDEX('Room Inspections'!$B$2:$B$201,MATCH($B130,'Room Inspections'!$A$2:$A$201,0))),"")</f>
        <v/>
      </c>
      <c r="D130" s="19">
        <f>IFERROR(IF($B130="","",INDEX('Room Inspections'!$G$2:$G$201,MATCH($B130,'Room Inspections'!$A$2:$A$201,0))),"")</f>
        <v/>
      </c>
      <c r="E130" s="16" t="n"/>
      <c r="F130" s="21" t="n"/>
      <c r="G130" s="16" t="n"/>
      <c r="H130" s="16" t="n"/>
      <c r="I130" s="16" t="n"/>
      <c r="J130" s="41" t="n"/>
      <c r="K130" s="41" t="n"/>
      <c r="L130" s="16" t="n"/>
      <c r="M130" s="41" t="n"/>
      <c r="N130" s="21" t="n"/>
      <c r="O130" s="44" t="n"/>
      <c r="P130" s="44" t="n"/>
      <c r="Q130" s="45">
        <f>IFERROR(IF(OR($A130="",$P130=""),"",$P130-$O130),"")</f>
        <v/>
      </c>
      <c r="R130" s="21" t="n"/>
      <c r="S130" s="16" t="n"/>
      <c r="T130" s="41" t="n"/>
      <c r="U130" s="16" t="n"/>
      <c r="V130" s="19">
        <f>IFERROR(IF($A130="","",IF(OR($L130="Completed",$L130="Canceled"),IF($M130="","",$M130-$J130),TODAY()-$J130)),"")</f>
        <v/>
      </c>
      <c r="W130" s="19">
        <f>IFERROR(IF(OR($A130="",$K130="",OR($L130="Completed",$L130="Canceled")),"",$K130-TODAY()),"")</f>
        <v/>
      </c>
      <c r="X130" s="19">
        <f>IFERROR(IF(OR($A130="",$K130="",NOT(OR($L130="Open",$L130="In Progress",$L130="On Hold"))),"",IF($K130&lt;TODAY(),"Overdue",IF($K130=TODAY(),"Due Today",""))),"")</f>
        <v/>
      </c>
      <c r="Y130" s="46">
        <f>IFERROR(IF(OR($A130="",$L130&lt;&gt;"Completed",$M130=""),"",($M130-$J130)*24),"")</f>
        <v/>
      </c>
      <c r="Z130" s="22">
        <f>IFERROR(IF(COUNTA($A130:$U130)=0,"",IF($A130="","Missing Action ID, ","")&amp;IF(COUNTIF($A$2:$A$201,$A130)&gt;1,"Duplicate Action ID, ","")&amp;IF(AND($B130&lt;&gt;"",COUNTIF('Room Inspections'!$A$2:$A$201,$B130)=0),"Inspection ID not found, ","")&amp;IF(AND($J130&lt;&gt;"",$K130&lt;&gt;"",$K130&lt;$J130),"Due Date precedes Date Opened, ","")&amp;IF(AND($L130="Completed",$M130=""),"Completion date missing, ","")&amp;IF(AND($A130&lt;&gt;"",COUNTIF($A$2:$A$201,$A130)=1,$B130&lt;&gt;"",COUNTIF('Room Inspections'!$A$2:$A$201,$B130)&gt;0),"OK","")),"")</f>
        <v/>
      </c>
    </row>
    <row r="131" ht="34" customHeight="1">
      <c r="A131" s="16" t="n"/>
      <c r="B131" s="16" t="n"/>
      <c r="C131" s="43">
        <f>IFERROR(IF($B131="","",INDEX('Room Inspections'!$B$2:$B$201,MATCH($B131,'Room Inspections'!$A$2:$A$201,0))),"")</f>
        <v/>
      </c>
      <c r="D131" s="19">
        <f>IFERROR(IF($B131="","",INDEX('Room Inspections'!$G$2:$G$201,MATCH($B131,'Room Inspections'!$A$2:$A$201,0))),"")</f>
        <v/>
      </c>
      <c r="E131" s="16" t="n"/>
      <c r="F131" s="21" t="n"/>
      <c r="G131" s="16" t="n"/>
      <c r="H131" s="16" t="n"/>
      <c r="I131" s="16" t="n"/>
      <c r="J131" s="41" t="n"/>
      <c r="K131" s="41" t="n"/>
      <c r="L131" s="16" t="n"/>
      <c r="M131" s="41" t="n"/>
      <c r="N131" s="21" t="n"/>
      <c r="O131" s="44" t="n"/>
      <c r="P131" s="44" t="n"/>
      <c r="Q131" s="45">
        <f>IFERROR(IF(OR($A131="",$P131=""),"",$P131-$O131),"")</f>
        <v/>
      </c>
      <c r="R131" s="21" t="n"/>
      <c r="S131" s="16" t="n"/>
      <c r="T131" s="41" t="n"/>
      <c r="U131" s="16" t="n"/>
      <c r="V131" s="19">
        <f>IFERROR(IF($A131="","",IF(OR($L131="Completed",$L131="Canceled"),IF($M131="","",$M131-$J131),TODAY()-$J131)),"")</f>
        <v/>
      </c>
      <c r="W131" s="19">
        <f>IFERROR(IF(OR($A131="",$K131="",OR($L131="Completed",$L131="Canceled")),"",$K131-TODAY()),"")</f>
        <v/>
      </c>
      <c r="X131" s="19">
        <f>IFERROR(IF(OR($A131="",$K131="",NOT(OR($L131="Open",$L131="In Progress",$L131="On Hold"))),"",IF($K131&lt;TODAY(),"Overdue",IF($K131=TODAY(),"Due Today",""))),"")</f>
        <v/>
      </c>
      <c r="Y131" s="46">
        <f>IFERROR(IF(OR($A131="",$L131&lt;&gt;"Completed",$M131=""),"",($M131-$J131)*24),"")</f>
        <v/>
      </c>
      <c r="Z131" s="22">
        <f>IFERROR(IF(COUNTA($A131:$U131)=0,"",IF($A131="","Missing Action ID, ","")&amp;IF(COUNTIF($A$2:$A$201,$A131)&gt;1,"Duplicate Action ID, ","")&amp;IF(AND($B131&lt;&gt;"",COUNTIF('Room Inspections'!$A$2:$A$201,$B131)=0),"Inspection ID not found, ","")&amp;IF(AND($J131&lt;&gt;"",$K131&lt;&gt;"",$K131&lt;$J131),"Due Date precedes Date Opened, ","")&amp;IF(AND($L131="Completed",$M131=""),"Completion date missing, ","")&amp;IF(AND($A131&lt;&gt;"",COUNTIF($A$2:$A$201,$A131)=1,$B131&lt;&gt;"",COUNTIF('Room Inspections'!$A$2:$A$201,$B131)&gt;0),"OK","")),"")</f>
        <v/>
      </c>
    </row>
    <row r="132" ht="34" customHeight="1">
      <c r="A132" s="16" t="n"/>
      <c r="B132" s="16" t="n"/>
      <c r="C132" s="43">
        <f>IFERROR(IF($B132="","",INDEX('Room Inspections'!$B$2:$B$201,MATCH($B132,'Room Inspections'!$A$2:$A$201,0))),"")</f>
        <v/>
      </c>
      <c r="D132" s="19">
        <f>IFERROR(IF($B132="","",INDEX('Room Inspections'!$G$2:$G$201,MATCH($B132,'Room Inspections'!$A$2:$A$201,0))),"")</f>
        <v/>
      </c>
      <c r="E132" s="16" t="n"/>
      <c r="F132" s="21" t="n"/>
      <c r="G132" s="16" t="n"/>
      <c r="H132" s="16" t="n"/>
      <c r="I132" s="16" t="n"/>
      <c r="J132" s="41" t="n"/>
      <c r="K132" s="41" t="n"/>
      <c r="L132" s="16" t="n"/>
      <c r="M132" s="41" t="n"/>
      <c r="N132" s="21" t="n"/>
      <c r="O132" s="44" t="n"/>
      <c r="P132" s="44" t="n"/>
      <c r="Q132" s="45">
        <f>IFERROR(IF(OR($A132="",$P132=""),"",$P132-$O132),"")</f>
        <v/>
      </c>
      <c r="R132" s="21" t="n"/>
      <c r="S132" s="16" t="n"/>
      <c r="T132" s="41" t="n"/>
      <c r="U132" s="16" t="n"/>
      <c r="V132" s="19">
        <f>IFERROR(IF($A132="","",IF(OR($L132="Completed",$L132="Canceled"),IF($M132="","",$M132-$J132),TODAY()-$J132)),"")</f>
        <v/>
      </c>
      <c r="W132" s="19">
        <f>IFERROR(IF(OR($A132="",$K132="",OR($L132="Completed",$L132="Canceled")),"",$K132-TODAY()),"")</f>
        <v/>
      </c>
      <c r="X132" s="19">
        <f>IFERROR(IF(OR($A132="",$K132="",NOT(OR($L132="Open",$L132="In Progress",$L132="On Hold"))),"",IF($K132&lt;TODAY(),"Overdue",IF($K132=TODAY(),"Due Today",""))),"")</f>
        <v/>
      </c>
      <c r="Y132" s="46">
        <f>IFERROR(IF(OR($A132="",$L132&lt;&gt;"Completed",$M132=""),"",($M132-$J132)*24),"")</f>
        <v/>
      </c>
      <c r="Z132" s="22">
        <f>IFERROR(IF(COUNTA($A132:$U132)=0,"",IF($A132="","Missing Action ID, ","")&amp;IF(COUNTIF($A$2:$A$201,$A132)&gt;1,"Duplicate Action ID, ","")&amp;IF(AND($B132&lt;&gt;"",COUNTIF('Room Inspections'!$A$2:$A$201,$B132)=0),"Inspection ID not found, ","")&amp;IF(AND($J132&lt;&gt;"",$K132&lt;&gt;"",$K132&lt;$J132),"Due Date precedes Date Opened, ","")&amp;IF(AND($L132="Completed",$M132=""),"Completion date missing, ","")&amp;IF(AND($A132&lt;&gt;"",COUNTIF($A$2:$A$201,$A132)=1,$B132&lt;&gt;"",COUNTIF('Room Inspections'!$A$2:$A$201,$B132)&gt;0),"OK","")),"")</f>
        <v/>
      </c>
    </row>
    <row r="133" ht="34" customHeight="1">
      <c r="A133" s="16" t="n"/>
      <c r="B133" s="16" t="n"/>
      <c r="C133" s="43">
        <f>IFERROR(IF($B133="","",INDEX('Room Inspections'!$B$2:$B$201,MATCH($B133,'Room Inspections'!$A$2:$A$201,0))),"")</f>
        <v/>
      </c>
      <c r="D133" s="19">
        <f>IFERROR(IF($B133="","",INDEX('Room Inspections'!$G$2:$G$201,MATCH($B133,'Room Inspections'!$A$2:$A$201,0))),"")</f>
        <v/>
      </c>
      <c r="E133" s="16" t="n"/>
      <c r="F133" s="21" t="n"/>
      <c r="G133" s="16" t="n"/>
      <c r="H133" s="16" t="n"/>
      <c r="I133" s="16" t="n"/>
      <c r="J133" s="41" t="n"/>
      <c r="K133" s="41" t="n"/>
      <c r="L133" s="16" t="n"/>
      <c r="M133" s="41" t="n"/>
      <c r="N133" s="21" t="n"/>
      <c r="O133" s="44" t="n"/>
      <c r="P133" s="44" t="n"/>
      <c r="Q133" s="45">
        <f>IFERROR(IF(OR($A133="",$P133=""),"",$P133-$O133),"")</f>
        <v/>
      </c>
      <c r="R133" s="21" t="n"/>
      <c r="S133" s="16" t="n"/>
      <c r="T133" s="41" t="n"/>
      <c r="U133" s="16" t="n"/>
      <c r="V133" s="19">
        <f>IFERROR(IF($A133="","",IF(OR($L133="Completed",$L133="Canceled"),IF($M133="","",$M133-$J133),TODAY()-$J133)),"")</f>
        <v/>
      </c>
      <c r="W133" s="19">
        <f>IFERROR(IF(OR($A133="",$K133="",OR($L133="Completed",$L133="Canceled")),"",$K133-TODAY()),"")</f>
        <v/>
      </c>
      <c r="X133" s="19">
        <f>IFERROR(IF(OR($A133="",$K133="",NOT(OR($L133="Open",$L133="In Progress",$L133="On Hold"))),"",IF($K133&lt;TODAY(),"Overdue",IF($K133=TODAY(),"Due Today",""))),"")</f>
        <v/>
      </c>
      <c r="Y133" s="46">
        <f>IFERROR(IF(OR($A133="",$L133&lt;&gt;"Completed",$M133=""),"",($M133-$J133)*24),"")</f>
        <v/>
      </c>
      <c r="Z133" s="22">
        <f>IFERROR(IF(COUNTA($A133:$U133)=0,"",IF($A133="","Missing Action ID, ","")&amp;IF(COUNTIF($A$2:$A$201,$A133)&gt;1,"Duplicate Action ID, ","")&amp;IF(AND($B133&lt;&gt;"",COUNTIF('Room Inspections'!$A$2:$A$201,$B133)=0),"Inspection ID not found, ","")&amp;IF(AND($J133&lt;&gt;"",$K133&lt;&gt;"",$K133&lt;$J133),"Due Date precedes Date Opened, ","")&amp;IF(AND($L133="Completed",$M133=""),"Completion date missing, ","")&amp;IF(AND($A133&lt;&gt;"",COUNTIF($A$2:$A$201,$A133)=1,$B133&lt;&gt;"",COUNTIF('Room Inspections'!$A$2:$A$201,$B133)&gt;0),"OK","")),"")</f>
        <v/>
      </c>
    </row>
    <row r="134" ht="34" customHeight="1">
      <c r="A134" s="16" t="n"/>
      <c r="B134" s="16" t="n"/>
      <c r="C134" s="43">
        <f>IFERROR(IF($B134="","",INDEX('Room Inspections'!$B$2:$B$201,MATCH($B134,'Room Inspections'!$A$2:$A$201,0))),"")</f>
        <v/>
      </c>
      <c r="D134" s="19">
        <f>IFERROR(IF($B134="","",INDEX('Room Inspections'!$G$2:$G$201,MATCH($B134,'Room Inspections'!$A$2:$A$201,0))),"")</f>
        <v/>
      </c>
      <c r="E134" s="16" t="n"/>
      <c r="F134" s="21" t="n"/>
      <c r="G134" s="16" t="n"/>
      <c r="H134" s="16" t="n"/>
      <c r="I134" s="16" t="n"/>
      <c r="J134" s="41" t="n"/>
      <c r="K134" s="41" t="n"/>
      <c r="L134" s="16" t="n"/>
      <c r="M134" s="41" t="n"/>
      <c r="N134" s="21" t="n"/>
      <c r="O134" s="44" t="n"/>
      <c r="P134" s="44" t="n"/>
      <c r="Q134" s="45">
        <f>IFERROR(IF(OR($A134="",$P134=""),"",$P134-$O134),"")</f>
        <v/>
      </c>
      <c r="R134" s="21" t="n"/>
      <c r="S134" s="16" t="n"/>
      <c r="T134" s="41" t="n"/>
      <c r="U134" s="16" t="n"/>
      <c r="V134" s="19">
        <f>IFERROR(IF($A134="","",IF(OR($L134="Completed",$L134="Canceled"),IF($M134="","",$M134-$J134),TODAY()-$J134)),"")</f>
        <v/>
      </c>
      <c r="W134" s="19">
        <f>IFERROR(IF(OR($A134="",$K134="",OR($L134="Completed",$L134="Canceled")),"",$K134-TODAY()),"")</f>
        <v/>
      </c>
      <c r="X134" s="19">
        <f>IFERROR(IF(OR($A134="",$K134="",NOT(OR($L134="Open",$L134="In Progress",$L134="On Hold"))),"",IF($K134&lt;TODAY(),"Overdue",IF($K134=TODAY(),"Due Today",""))),"")</f>
        <v/>
      </c>
      <c r="Y134" s="46">
        <f>IFERROR(IF(OR($A134="",$L134&lt;&gt;"Completed",$M134=""),"",($M134-$J134)*24),"")</f>
        <v/>
      </c>
      <c r="Z134" s="22">
        <f>IFERROR(IF(COUNTA($A134:$U134)=0,"",IF($A134="","Missing Action ID, ","")&amp;IF(COUNTIF($A$2:$A$201,$A134)&gt;1,"Duplicate Action ID, ","")&amp;IF(AND($B134&lt;&gt;"",COUNTIF('Room Inspections'!$A$2:$A$201,$B134)=0),"Inspection ID not found, ","")&amp;IF(AND($J134&lt;&gt;"",$K134&lt;&gt;"",$K134&lt;$J134),"Due Date precedes Date Opened, ","")&amp;IF(AND($L134="Completed",$M134=""),"Completion date missing, ","")&amp;IF(AND($A134&lt;&gt;"",COUNTIF($A$2:$A$201,$A134)=1,$B134&lt;&gt;"",COUNTIF('Room Inspections'!$A$2:$A$201,$B134)&gt;0),"OK","")),"")</f>
        <v/>
      </c>
    </row>
    <row r="135" ht="34" customHeight="1">
      <c r="A135" s="16" t="n"/>
      <c r="B135" s="16" t="n"/>
      <c r="C135" s="43">
        <f>IFERROR(IF($B135="","",INDEX('Room Inspections'!$B$2:$B$201,MATCH($B135,'Room Inspections'!$A$2:$A$201,0))),"")</f>
        <v/>
      </c>
      <c r="D135" s="19">
        <f>IFERROR(IF($B135="","",INDEX('Room Inspections'!$G$2:$G$201,MATCH($B135,'Room Inspections'!$A$2:$A$201,0))),"")</f>
        <v/>
      </c>
      <c r="E135" s="16" t="n"/>
      <c r="F135" s="21" t="n"/>
      <c r="G135" s="16" t="n"/>
      <c r="H135" s="16" t="n"/>
      <c r="I135" s="16" t="n"/>
      <c r="J135" s="41" t="n"/>
      <c r="K135" s="41" t="n"/>
      <c r="L135" s="16" t="n"/>
      <c r="M135" s="41" t="n"/>
      <c r="N135" s="21" t="n"/>
      <c r="O135" s="44" t="n"/>
      <c r="P135" s="44" t="n"/>
      <c r="Q135" s="45">
        <f>IFERROR(IF(OR($A135="",$P135=""),"",$P135-$O135),"")</f>
        <v/>
      </c>
      <c r="R135" s="21" t="n"/>
      <c r="S135" s="16" t="n"/>
      <c r="T135" s="41" t="n"/>
      <c r="U135" s="16" t="n"/>
      <c r="V135" s="19">
        <f>IFERROR(IF($A135="","",IF(OR($L135="Completed",$L135="Canceled"),IF($M135="","",$M135-$J135),TODAY()-$J135)),"")</f>
        <v/>
      </c>
      <c r="W135" s="19">
        <f>IFERROR(IF(OR($A135="",$K135="",OR($L135="Completed",$L135="Canceled")),"",$K135-TODAY()),"")</f>
        <v/>
      </c>
      <c r="X135" s="19">
        <f>IFERROR(IF(OR($A135="",$K135="",NOT(OR($L135="Open",$L135="In Progress",$L135="On Hold"))),"",IF($K135&lt;TODAY(),"Overdue",IF($K135=TODAY(),"Due Today",""))),"")</f>
        <v/>
      </c>
      <c r="Y135" s="46">
        <f>IFERROR(IF(OR($A135="",$L135&lt;&gt;"Completed",$M135=""),"",($M135-$J135)*24),"")</f>
        <v/>
      </c>
      <c r="Z135" s="22">
        <f>IFERROR(IF(COUNTA($A135:$U135)=0,"",IF($A135="","Missing Action ID, ","")&amp;IF(COUNTIF($A$2:$A$201,$A135)&gt;1,"Duplicate Action ID, ","")&amp;IF(AND($B135&lt;&gt;"",COUNTIF('Room Inspections'!$A$2:$A$201,$B135)=0),"Inspection ID not found, ","")&amp;IF(AND($J135&lt;&gt;"",$K135&lt;&gt;"",$K135&lt;$J135),"Due Date precedes Date Opened, ","")&amp;IF(AND($L135="Completed",$M135=""),"Completion date missing, ","")&amp;IF(AND($A135&lt;&gt;"",COUNTIF($A$2:$A$201,$A135)=1,$B135&lt;&gt;"",COUNTIF('Room Inspections'!$A$2:$A$201,$B135)&gt;0),"OK","")),"")</f>
        <v/>
      </c>
    </row>
    <row r="136" ht="34" customHeight="1">
      <c r="A136" s="16" t="n"/>
      <c r="B136" s="16" t="n"/>
      <c r="C136" s="43">
        <f>IFERROR(IF($B136="","",INDEX('Room Inspections'!$B$2:$B$201,MATCH($B136,'Room Inspections'!$A$2:$A$201,0))),"")</f>
        <v/>
      </c>
      <c r="D136" s="19">
        <f>IFERROR(IF($B136="","",INDEX('Room Inspections'!$G$2:$G$201,MATCH($B136,'Room Inspections'!$A$2:$A$201,0))),"")</f>
        <v/>
      </c>
      <c r="E136" s="16" t="n"/>
      <c r="F136" s="21" t="n"/>
      <c r="G136" s="16" t="n"/>
      <c r="H136" s="16" t="n"/>
      <c r="I136" s="16" t="n"/>
      <c r="J136" s="41" t="n"/>
      <c r="K136" s="41" t="n"/>
      <c r="L136" s="16" t="n"/>
      <c r="M136" s="41" t="n"/>
      <c r="N136" s="21" t="n"/>
      <c r="O136" s="44" t="n"/>
      <c r="P136" s="44" t="n"/>
      <c r="Q136" s="45">
        <f>IFERROR(IF(OR($A136="",$P136=""),"",$P136-$O136),"")</f>
        <v/>
      </c>
      <c r="R136" s="21" t="n"/>
      <c r="S136" s="16" t="n"/>
      <c r="T136" s="41" t="n"/>
      <c r="U136" s="16" t="n"/>
      <c r="V136" s="19">
        <f>IFERROR(IF($A136="","",IF(OR($L136="Completed",$L136="Canceled"),IF($M136="","",$M136-$J136),TODAY()-$J136)),"")</f>
        <v/>
      </c>
      <c r="W136" s="19">
        <f>IFERROR(IF(OR($A136="",$K136="",OR($L136="Completed",$L136="Canceled")),"",$K136-TODAY()),"")</f>
        <v/>
      </c>
      <c r="X136" s="19">
        <f>IFERROR(IF(OR($A136="",$K136="",NOT(OR($L136="Open",$L136="In Progress",$L136="On Hold"))),"",IF($K136&lt;TODAY(),"Overdue",IF($K136=TODAY(),"Due Today",""))),"")</f>
        <v/>
      </c>
      <c r="Y136" s="46">
        <f>IFERROR(IF(OR($A136="",$L136&lt;&gt;"Completed",$M136=""),"",($M136-$J136)*24),"")</f>
        <v/>
      </c>
      <c r="Z136" s="22">
        <f>IFERROR(IF(COUNTA($A136:$U136)=0,"",IF($A136="","Missing Action ID, ","")&amp;IF(COUNTIF($A$2:$A$201,$A136)&gt;1,"Duplicate Action ID, ","")&amp;IF(AND($B136&lt;&gt;"",COUNTIF('Room Inspections'!$A$2:$A$201,$B136)=0),"Inspection ID not found, ","")&amp;IF(AND($J136&lt;&gt;"",$K136&lt;&gt;"",$K136&lt;$J136),"Due Date precedes Date Opened, ","")&amp;IF(AND($L136="Completed",$M136=""),"Completion date missing, ","")&amp;IF(AND($A136&lt;&gt;"",COUNTIF($A$2:$A$201,$A136)=1,$B136&lt;&gt;"",COUNTIF('Room Inspections'!$A$2:$A$201,$B136)&gt;0),"OK","")),"")</f>
        <v/>
      </c>
    </row>
    <row r="137" ht="34" customHeight="1">
      <c r="A137" s="16" t="n"/>
      <c r="B137" s="16" t="n"/>
      <c r="C137" s="43">
        <f>IFERROR(IF($B137="","",INDEX('Room Inspections'!$B$2:$B$201,MATCH($B137,'Room Inspections'!$A$2:$A$201,0))),"")</f>
        <v/>
      </c>
      <c r="D137" s="19">
        <f>IFERROR(IF($B137="","",INDEX('Room Inspections'!$G$2:$G$201,MATCH($B137,'Room Inspections'!$A$2:$A$201,0))),"")</f>
        <v/>
      </c>
      <c r="E137" s="16" t="n"/>
      <c r="F137" s="21" t="n"/>
      <c r="G137" s="16" t="n"/>
      <c r="H137" s="16" t="n"/>
      <c r="I137" s="16" t="n"/>
      <c r="J137" s="41" t="n"/>
      <c r="K137" s="41" t="n"/>
      <c r="L137" s="16" t="n"/>
      <c r="M137" s="41" t="n"/>
      <c r="N137" s="21" t="n"/>
      <c r="O137" s="44" t="n"/>
      <c r="P137" s="44" t="n"/>
      <c r="Q137" s="45">
        <f>IFERROR(IF(OR($A137="",$P137=""),"",$P137-$O137),"")</f>
        <v/>
      </c>
      <c r="R137" s="21" t="n"/>
      <c r="S137" s="16" t="n"/>
      <c r="T137" s="41" t="n"/>
      <c r="U137" s="16" t="n"/>
      <c r="V137" s="19">
        <f>IFERROR(IF($A137="","",IF(OR($L137="Completed",$L137="Canceled"),IF($M137="","",$M137-$J137),TODAY()-$J137)),"")</f>
        <v/>
      </c>
      <c r="W137" s="19">
        <f>IFERROR(IF(OR($A137="",$K137="",OR($L137="Completed",$L137="Canceled")),"",$K137-TODAY()),"")</f>
        <v/>
      </c>
      <c r="X137" s="19">
        <f>IFERROR(IF(OR($A137="",$K137="",NOT(OR($L137="Open",$L137="In Progress",$L137="On Hold"))),"",IF($K137&lt;TODAY(),"Overdue",IF($K137=TODAY(),"Due Today",""))),"")</f>
        <v/>
      </c>
      <c r="Y137" s="46">
        <f>IFERROR(IF(OR($A137="",$L137&lt;&gt;"Completed",$M137=""),"",($M137-$J137)*24),"")</f>
        <v/>
      </c>
      <c r="Z137" s="22">
        <f>IFERROR(IF(COUNTA($A137:$U137)=0,"",IF($A137="","Missing Action ID, ","")&amp;IF(COUNTIF($A$2:$A$201,$A137)&gt;1,"Duplicate Action ID, ","")&amp;IF(AND($B137&lt;&gt;"",COUNTIF('Room Inspections'!$A$2:$A$201,$B137)=0),"Inspection ID not found, ","")&amp;IF(AND($J137&lt;&gt;"",$K137&lt;&gt;"",$K137&lt;$J137),"Due Date precedes Date Opened, ","")&amp;IF(AND($L137="Completed",$M137=""),"Completion date missing, ","")&amp;IF(AND($A137&lt;&gt;"",COUNTIF($A$2:$A$201,$A137)=1,$B137&lt;&gt;"",COUNTIF('Room Inspections'!$A$2:$A$201,$B137)&gt;0),"OK","")),"")</f>
        <v/>
      </c>
    </row>
    <row r="138" ht="34" customHeight="1">
      <c r="A138" s="16" t="n"/>
      <c r="B138" s="16" t="n"/>
      <c r="C138" s="43">
        <f>IFERROR(IF($B138="","",INDEX('Room Inspections'!$B$2:$B$201,MATCH($B138,'Room Inspections'!$A$2:$A$201,0))),"")</f>
        <v/>
      </c>
      <c r="D138" s="19">
        <f>IFERROR(IF($B138="","",INDEX('Room Inspections'!$G$2:$G$201,MATCH($B138,'Room Inspections'!$A$2:$A$201,0))),"")</f>
        <v/>
      </c>
      <c r="E138" s="16" t="n"/>
      <c r="F138" s="21" t="n"/>
      <c r="G138" s="16" t="n"/>
      <c r="H138" s="16" t="n"/>
      <c r="I138" s="16" t="n"/>
      <c r="J138" s="41" t="n"/>
      <c r="K138" s="41" t="n"/>
      <c r="L138" s="16" t="n"/>
      <c r="M138" s="41" t="n"/>
      <c r="N138" s="21" t="n"/>
      <c r="O138" s="44" t="n"/>
      <c r="P138" s="44" t="n"/>
      <c r="Q138" s="45">
        <f>IFERROR(IF(OR($A138="",$P138=""),"",$P138-$O138),"")</f>
        <v/>
      </c>
      <c r="R138" s="21" t="n"/>
      <c r="S138" s="16" t="n"/>
      <c r="T138" s="41" t="n"/>
      <c r="U138" s="16" t="n"/>
      <c r="V138" s="19">
        <f>IFERROR(IF($A138="","",IF(OR($L138="Completed",$L138="Canceled"),IF($M138="","",$M138-$J138),TODAY()-$J138)),"")</f>
        <v/>
      </c>
      <c r="W138" s="19">
        <f>IFERROR(IF(OR($A138="",$K138="",OR($L138="Completed",$L138="Canceled")),"",$K138-TODAY()),"")</f>
        <v/>
      </c>
      <c r="X138" s="19">
        <f>IFERROR(IF(OR($A138="",$K138="",NOT(OR($L138="Open",$L138="In Progress",$L138="On Hold"))),"",IF($K138&lt;TODAY(),"Overdue",IF($K138=TODAY(),"Due Today",""))),"")</f>
        <v/>
      </c>
      <c r="Y138" s="46">
        <f>IFERROR(IF(OR($A138="",$L138&lt;&gt;"Completed",$M138=""),"",($M138-$J138)*24),"")</f>
        <v/>
      </c>
      <c r="Z138" s="22">
        <f>IFERROR(IF(COUNTA($A138:$U138)=0,"",IF($A138="","Missing Action ID, ","")&amp;IF(COUNTIF($A$2:$A$201,$A138)&gt;1,"Duplicate Action ID, ","")&amp;IF(AND($B138&lt;&gt;"",COUNTIF('Room Inspections'!$A$2:$A$201,$B138)=0),"Inspection ID not found, ","")&amp;IF(AND($J138&lt;&gt;"",$K138&lt;&gt;"",$K138&lt;$J138),"Due Date precedes Date Opened, ","")&amp;IF(AND($L138="Completed",$M138=""),"Completion date missing, ","")&amp;IF(AND($A138&lt;&gt;"",COUNTIF($A$2:$A$201,$A138)=1,$B138&lt;&gt;"",COUNTIF('Room Inspections'!$A$2:$A$201,$B138)&gt;0),"OK","")),"")</f>
        <v/>
      </c>
    </row>
    <row r="139" ht="34" customHeight="1">
      <c r="A139" s="16" t="n"/>
      <c r="B139" s="16" t="n"/>
      <c r="C139" s="43">
        <f>IFERROR(IF($B139="","",INDEX('Room Inspections'!$B$2:$B$201,MATCH($B139,'Room Inspections'!$A$2:$A$201,0))),"")</f>
        <v/>
      </c>
      <c r="D139" s="19">
        <f>IFERROR(IF($B139="","",INDEX('Room Inspections'!$G$2:$G$201,MATCH($B139,'Room Inspections'!$A$2:$A$201,0))),"")</f>
        <v/>
      </c>
      <c r="E139" s="16" t="n"/>
      <c r="F139" s="21" t="n"/>
      <c r="G139" s="16" t="n"/>
      <c r="H139" s="16" t="n"/>
      <c r="I139" s="16" t="n"/>
      <c r="J139" s="41" t="n"/>
      <c r="K139" s="41" t="n"/>
      <c r="L139" s="16" t="n"/>
      <c r="M139" s="41" t="n"/>
      <c r="N139" s="21" t="n"/>
      <c r="O139" s="44" t="n"/>
      <c r="P139" s="44" t="n"/>
      <c r="Q139" s="45">
        <f>IFERROR(IF(OR($A139="",$P139=""),"",$P139-$O139),"")</f>
        <v/>
      </c>
      <c r="R139" s="21" t="n"/>
      <c r="S139" s="16" t="n"/>
      <c r="T139" s="41" t="n"/>
      <c r="U139" s="16" t="n"/>
      <c r="V139" s="19">
        <f>IFERROR(IF($A139="","",IF(OR($L139="Completed",$L139="Canceled"),IF($M139="","",$M139-$J139),TODAY()-$J139)),"")</f>
        <v/>
      </c>
      <c r="W139" s="19">
        <f>IFERROR(IF(OR($A139="",$K139="",OR($L139="Completed",$L139="Canceled")),"",$K139-TODAY()),"")</f>
        <v/>
      </c>
      <c r="X139" s="19">
        <f>IFERROR(IF(OR($A139="",$K139="",NOT(OR($L139="Open",$L139="In Progress",$L139="On Hold"))),"",IF($K139&lt;TODAY(),"Overdue",IF($K139=TODAY(),"Due Today",""))),"")</f>
        <v/>
      </c>
      <c r="Y139" s="46">
        <f>IFERROR(IF(OR($A139="",$L139&lt;&gt;"Completed",$M139=""),"",($M139-$J139)*24),"")</f>
        <v/>
      </c>
      <c r="Z139" s="22">
        <f>IFERROR(IF(COUNTA($A139:$U139)=0,"",IF($A139="","Missing Action ID, ","")&amp;IF(COUNTIF($A$2:$A$201,$A139)&gt;1,"Duplicate Action ID, ","")&amp;IF(AND($B139&lt;&gt;"",COUNTIF('Room Inspections'!$A$2:$A$201,$B139)=0),"Inspection ID not found, ","")&amp;IF(AND($J139&lt;&gt;"",$K139&lt;&gt;"",$K139&lt;$J139),"Due Date precedes Date Opened, ","")&amp;IF(AND($L139="Completed",$M139=""),"Completion date missing, ","")&amp;IF(AND($A139&lt;&gt;"",COUNTIF($A$2:$A$201,$A139)=1,$B139&lt;&gt;"",COUNTIF('Room Inspections'!$A$2:$A$201,$B139)&gt;0),"OK","")),"")</f>
        <v/>
      </c>
    </row>
    <row r="140" ht="34" customHeight="1">
      <c r="A140" s="16" t="n"/>
      <c r="B140" s="16" t="n"/>
      <c r="C140" s="43">
        <f>IFERROR(IF($B140="","",INDEX('Room Inspections'!$B$2:$B$201,MATCH($B140,'Room Inspections'!$A$2:$A$201,0))),"")</f>
        <v/>
      </c>
      <c r="D140" s="19">
        <f>IFERROR(IF($B140="","",INDEX('Room Inspections'!$G$2:$G$201,MATCH($B140,'Room Inspections'!$A$2:$A$201,0))),"")</f>
        <v/>
      </c>
      <c r="E140" s="16" t="n"/>
      <c r="F140" s="21" t="n"/>
      <c r="G140" s="16" t="n"/>
      <c r="H140" s="16" t="n"/>
      <c r="I140" s="16" t="n"/>
      <c r="J140" s="41" t="n"/>
      <c r="K140" s="41" t="n"/>
      <c r="L140" s="16" t="n"/>
      <c r="M140" s="41" t="n"/>
      <c r="N140" s="21" t="n"/>
      <c r="O140" s="44" t="n"/>
      <c r="P140" s="44" t="n"/>
      <c r="Q140" s="45">
        <f>IFERROR(IF(OR($A140="",$P140=""),"",$P140-$O140),"")</f>
        <v/>
      </c>
      <c r="R140" s="21" t="n"/>
      <c r="S140" s="16" t="n"/>
      <c r="T140" s="41" t="n"/>
      <c r="U140" s="16" t="n"/>
      <c r="V140" s="19">
        <f>IFERROR(IF($A140="","",IF(OR($L140="Completed",$L140="Canceled"),IF($M140="","",$M140-$J140),TODAY()-$J140)),"")</f>
        <v/>
      </c>
      <c r="W140" s="19">
        <f>IFERROR(IF(OR($A140="",$K140="",OR($L140="Completed",$L140="Canceled")),"",$K140-TODAY()),"")</f>
        <v/>
      </c>
      <c r="X140" s="19">
        <f>IFERROR(IF(OR($A140="",$K140="",NOT(OR($L140="Open",$L140="In Progress",$L140="On Hold"))),"",IF($K140&lt;TODAY(),"Overdue",IF($K140=TODAY(),"Due Today",""))),"")</f>
        <v/>
      </c>
      <c r="Y140" s="46">
        <f>IFERROR(IF(OR($A140="",$L140&lt;&gt;"Completed",$M140=""),"",($M140-$J140)*24),"")</f>
        <v/>
      </c>
      <c r="Z140" s="22">
        <f>IFERROR(IF(COUNTA($A140:$U140)=0,"",IF($A140="","Missing Action ID, ","")&amp;IF(COUNTIF($A$2:$A$201,$A140)&gt;1,"Duplicate Action ID, ","")&amp;IF(AND($B140&lt;&gt;"",COUNTIF('Room Inspections'!$A$2:$A$201,$B140)=0),"Inspection ID not found, ","")&amp;IF(AND($J140&lt;&gt;"",$K140&lt;&gt;"",$K140&lt;$J140),"Due Date precedes Date Opened, ","")&amp;IF(AND($L140="Completed",$M140=""),"Completion date missing, ","")&amp;IF(AND($A140&lt;&gt;"",COUNTIF($A$2:$A$201,$A140)=1,$B140&lt;&gt;"",COUNTIF('Room Inspections'!$A$2:$A$201,$B140)&gt;0),"OK","")),"")</f>
        <v/>
      </c>
    </row>
    <row r="141" ht="34" customHeight="1">
      <c r="A141" s="16" t="n"/>
      <c r="B141" s="16" t="n"/>
      <c r="C141" s="43">
        <f>IFERROR(IF($B141="","",INDEX('Room Inspections'!$B$2:$B$201,MATCH($B141,'Room Inspections'!$A$2:$A$201,0))),"")</f>
        <v/>
      </c>
      <c r="D141" s="19">
        <f>IFERROR(IF($B141="","",INDEX('Room Inspections'!$G$2:$G$201,MATCH($B141,'Room Inspections'!$A$2:$A$201,0))),"")</f>
        <v/>
      </c>
      <c r="E141" s="16" t="n"/>
      <c r="F141" s="21" t="n"/>
      <c r="G141" s="16" t="n"/>
      <c r="H141" s="16" t="n"/>
      <c r="I141" s="16" t="n"/>
      <c r="J141" s="41" t="n"/>
      <c r="K141" s="41" t="n"/>
      <c r="L141" s="16" t="n"/>
      <c r="M141" s="41" t="n"/>
      <c r="N141" s="21" t="n"/>
      <c r="O141" s="44" t="n"/>
      <c r="P141" s="44" t="n"/>
      <c r="Q141" s="45">
        <f>IFERROR(IF(OR($A141="",$P141=""),"",$P141-$O141),"")</f>
        <v/>
      </c>
      <c r="R141" s="21" t="n"/>
      <c r="S141" s="16" t="n"/>
      <c r="T141" s="41" t="n"/>
      <c r="U141" s="16" t="n"/>
      <c r="V141" s="19">
        <f>IFERROR(IF($A141="","",IF(OR($L141="Completed",$L141="Canceled"),IF($M141="","",$M141-$J141),TODAY()-$J141)),"")</f>
        <v/>
      </c>
      <c r="W141" s="19">
        <f>IFERROR(IF(OR($A141="",$K141="",OR($L141="Completed",$L141="Canceled")),"",$K141-TODAY()),"")</f>
        <v/>
      </c>
      <c r="X141" s="19">
        <f>IFERROR(IF(OR($A141="",$K141="",NOT(OR($L141="Open",$L141="In Progress",$L141="On Hold"))),"",IF($K141&lt;TODAY(),"Overdue",IF($K141=TODAY(),"Due Today",""))),"")</f>
        <v/>
      </c>
      <c r="Y141" s="46">
        <f>IFERROR(IF(OR($A141="",$L141&lt;&gt;"Completed",$M141=""),"",($M141-$J141)*24),"")</f>
        <v/>
      </c>
      <c r="Z141" s="22">
        <f>IFERROR(IF(COUNTA($A141:$U141)=0,"",IF($A141="","Missing Action ID, ","")&amp;IF(COUNTIF($A$2:$A$201,$A141)&gt;1,"Duplicate Action ID, ","")&amp;IF(AND($B141&lt;&gt;"",COUNTIF('Room Inspections'!$A$2:$A$201,$B141)=0),"Inspection ID not found, ","")&amp;IF(AND($J141&lt;&gt;"",$K141&lt;&gt;"",$K141&lt;$J141),"Due Date precedes Date Opened, ","")&amp;IF(AND($L141="Completed",$M141=""),"Completion date missing, ","")&amp;IF(AND($A141&lt;&gt;"",COUNTIF($A$2:$A$201,$A141)=1,$B141&lt;&gt;"",COUNTIF('Room Inspections'!$A$2:$A$201,$B141)&gt;0),"OK","")),"")</f>
        <v/>
      </c>
    </row>
    <row r="142" ht="34" customHeight="1">
      <c r="A142" s="16" t="n"/>
      <c r="B142" s="16" t="n"/>
      <c r="C142" s="43">
        <f>IFERROR(IF($B142="","",INDEX('Room Inspections'!$B$2:$B$201,MATCH($B142,'Room Inspections'!$A$2:$A$201,0))),"")</f>
        <v/>
      </c>
      <c r="D142" s="19">
        <f>IFERROR(IF($B142="","",INDEX('Room Inspections'!$G$2:$G$201,MATCH($B142,'Room Inspections'!$A$2:$A$201,0))),"")</f>
        <v/>
      </c>
      <c r="E142" s="16" t="n"/>
      <c r="F142" s="21" t="n"/>
      <c r="G142" s="16" t="n"/>
      <c r="H142" s="16" t="n"/>
      <c r="I142" s="16" t="n"/>
      <c r="J142" s="41" t="n"/>
      <c r="K142" s="41" t="n"/>
      <c r="L142" s="16" t="n"/>
      <c r="M142" s="41" t="n"/>
      <c r="N142" s="21" t="n"/>
      <c r="O142" s="44" t="n"/>
      <c r="P142" s="44" t="n"/>
      <c r="Q142" s="45">
        <f>IFERROR(IF(OR($A142="",$P142=""),"",$P142-$O142),"")</f>
        <v/>
      </c>
      <c r="R142" s="21" t="n"/>
      <c r="S142" s="16" t="n"/>
      <c r="T142" s="41" t="n"/>
      <c r="U142" s="16" t="n"/>
      <c r="V142" s="19">
        <f>IFERROR(IF($A142="","",IF(OR($L142="Completed",$L142="Canceled"),IF($M142="","",$M142-$J142),TODAY()-$J142)),"")</f>
        <v/>
      </c>
      <c r="W142" s="19">
        <f>IFERROR(IF(OR($A142="",$K142="",OR($L142="Completed",$L142="Canceled")),"",$K142-TODAY()),"")</f>
        <v/>
      </c>
      <c r="X142" s="19">
        <f>IFERROR(IF(OR($A142="",$K142="",NOT(OR($L142="Open",$L142="In Progress",$L142="On Hold"))),"",IF($K142&lt;TODAY(),"Overdue",IF($K142=TODAY(),"Due Today",""))),"")</f>
        <v/>
      </c>
      <c r="Y142" s="46">
        <f>IFERROR(IF(OR($A142="",$L142&lt;&gt;"Completed",$M142=""),"",($M142-$J142)*24),"")</f>
        <v/>
      </c>
      <c r="Z142" s="22">
        <f>IFERROR(IF(COUNTA($A142:$U142)=0,"",IF($A142="","Missing Action ID, ","")&amp;IF(COUNTIF($A$2:$A$201,$A142)&gt;1,"Duplicate Action ID, ","")&amp;IF(AND($B142&lt;&gt;"",COUNTIF('Room Inspections'!$A$2:$A$201,$B142)=0),"Inspection ID not found, ","")&amp;IF(AND($J142&lt;&gt;"",$K142&lt;&gt;"",$K142&lt;$J142),"Due Date precedes Date Opened, ","")&amp;IF(AND($L142="Completed",$M142=""),"Completion date missing, ","")&amp;IF(AND($A142&lt;&gt;"",COUNTIF($A$2:$A$201,$A142)=1,$B142&lt;&gt;"",COUNTIF('Room Inspections'!$A$2:$A$201,$B142)&gt;0),"OK","")),"")</f>
        <v/>
      </c>
    </row>
    <row r="143" ht="34" customHeight="1">
      <c r="A143" s="16" t="n"/>
      <c r="B143" s="16" t="n"/>
      <c r="C143" s="43">
        <f>IFERROR(IF($B143="","",INDEX('Room Inspections'!$B$2:$B$201,MATCH($B143,'Room Inspections'!$A$2:$A$201,0))),"")</f>
        <v/>
      </c>
      <c r="D143" s="19">
        <f>IFERROR(IF($B143="","",INDEX('Room Inspections'!$G$2:$G$201,MATCH($B143,'Room Inspections'!$A$2:$A$201,0))),"")</f>
        <v/>
      </c>
      <c r="E143" s="16" t="n"/>
      <c r="F143" s="21" t="n"/>
      <c r="G143" s="16" t="n"/>
      <c r="H143" s="16" t="n"/>
      <c r="I143" s="16" t="n"/>
      <c r="J143" s="41" t="n"/>
      <c r="K143" s="41" t="n"/>
      <c r="L143" s="16" t="n"/>
      <c r="M143" s="41" t="n"/>
      <c r="N143" s="21" t="n"/>
      <c r="O143" s="44" t="n"/>
      <c r="P143" s="44" t="n"/>
      <c r="Q143" s="45">
        <f>IFERROR(IF(OR($A143="",$P143=""),"",$P143-$O143),"")</f>
        <v/>
      </c>
      <c r="R143" s="21" t="n"/>
      <c r="S143" s="16" t="n"/>
      <c r="T143" s="41" t="n"/>
      <c r="U143" s="16" t="n"/>
      <c r="V143" s="19">
        <f>IFERROR(IF($A143="","",IF(OR($L143="Completed",$L143="Canceled"),IF($M143="","",$M143-$J143),TODAY()-$J143)),"")</f>
        <v/>
      </c>
      <c r="W143" s="19">
        <f>IFERROR(IF(OR($A143="",$K143="",OR($L143="Completed",$L143="Canceled")),"",$K143-TODAY()),"")</f>
        <v/>
      </c>
      <c r="X143" s="19">
        <f>IFERROR(IF(OR($A143="",$K143="",NOT(OR($L143="Open",$L143="In Progress",$L143="On Hold"))),"",IF($K143&lt;TODAY(),"Overdue",IF($K143=TODAY(),"Due Today",""))),"")</f>
        <v/>
      </c>
      <c r="Y143" s="46">
        <f>IFERROR(IF(OR($A143="",$L143&lt;&gt;"Completed",$M143=""),"",($M143-$J143)*24),"")</f>
        <v/>
      </c>
      <c r="Z143" s="22">
        <f>IFERROR(IF(COUNTA($A143:$U143)=0,"",IF($A143="","Missing Action ID, ","")&amp;IF(COUNTIF($A$2:$A$201,$A143)&gt;1,"Duplicate Action ID, ","")&amp;IF(AND($B143&lt;&gt;"",COUNTIF('Room Inspections'!$A$2:$A$201,$B143)=0),"Inspection ID not found, ","")&amp;IF(AND($J143&lt;&gt;"",$K143&lt;&gt;"",$K143&lt;$J143),"Due Date precedes Date Opened, ","")&amp;IF(AND($L143="Completed",$M143=""),"Completion date missing, ","")&amp;IF(AND($A143&lt;&gt;"",COUNTIF($A$2:$A$201,$A143)=1,$B143&lt;&gt;"",COUNTIF('Room Inspections'!$A$2:$A$201,$B143)&gt;0),"OK","")),"")</f>
        <v/>
      </c>
    </row>
    <row r="144" ht="34" customHeight="1">
      <c r="A144" s="16" t="n"/>
      <c r="B144" s="16" t="n"/>
      <c r="C144" s="43">
        <f>IFERROR(IF($B144="","",INDEX('Room Inspections'!$B$2:$B$201,MATCH($B144,'Room Inspections'!$A$2:$A$201,0))),"")</f>
        <v/>
      </c>
      <c r="D144" s="19">
        <f>IFERROR(IF($B144="","",INDEX('Room Inspections'!$G$2:$G$201,MATCH($B144,'Room Inspections'!$A$2:$A$201,0))),"")</f>
        <v/>
      </c>
      <c r="E144" s="16" t="n"/>
      <c r="F144" s="21" t="n"/>
      <c r="G144" s="16" t="n"/>
      <c r="H144" s="16" t="n"/>
      <c r="I144" s="16" t="n"/>
      <c r="J144" s="41" t="n"/>
      <c r="K144" s="41" t="n"/>
      <c r="L144" s="16" t="n"/>
      <c r="M144" s="41" t="n"/>
      <c r="N144" s="21" t="n"/>
      <c r="O144" s="44" t="n"/>
      <c r="P144" s="44" t="n"/>
      <c r="Q144" s="45">
        <f>IFERROR(IF(OR($A144="",$P144=""),"",$P144-$O144),"")</f>
        <v/>
      </c>
      <c r="R144" s="21" t="n"/>
      <c r="S144" s="16" t="n"/>
      <c r="T144" s="41" t="n"/>
      <c r="U144" s="16" t="n"/>
      <c r="V144" s="19">
        <f>IFERROR(IF($A144="","",IF(OR($L144="Completed",$L144="Canceled"),IF($M144="","",$M144-$J144),TODAY()-$J144)),"")</f>
        <v/>
      </c>
      <c r="W144" s="19">
        <f>IFERROR(IF(OR($A144="",$K144="",OR($L144="Completed",$L144="Canceled")),"",$K144-TODAY()),"")</f>
        <v/>
      </c>
      <c r="X144" s="19">
        <f>IFERROR(IF(OR($A144="",$K144="",NOT(OR($L144="Open",$L144="In Progress",$L144="On Hold"))),"",IF($K144&lt;TODAY(),"Overdue",IF($K144=TODAY(),"Due Today",""))),"")</f>
        <v/>
      </c>
      <c r="Y144" s="46">
        <f>IFERROR(IF(OR($A144="",$L144&lt;&gt;"Completed",$M144=""),"",($M144-$J144)*24),"")</f>
        <v/>
      </c>
      <c r="Z144" s="22">
        <f>IFERROR(IF(COUNTA($A144:$U144)=0,"",IF($A144="","Missing Action ID, ","")&amp;IF(COUNTIF($A$2:$A$201,$A144)&gt;1,"Duplicate Action ID, ","")&amp;IF(AND($B144&lt;&gt;"",COUNTIF('Room Inspections'!$A$2:$A$201,$B144)=0),"Inspection ID not found, ","")&amp;IF(AND($J144&lt;&gt;"",$K144&lt;&gt;"",$K144&lt;$J144),"Due Date precedes Date Opened, ","")&amp;IF(AND($L144="Completed",$M144=""),"Completion date missing, ","")&amp;IF(AND($A144&lt;&gt;"",COUNTIF($A$2:$A$201,$A144)=1,$B144&lt;&gt;"",COUNTIF('Room Inspections'!$A$2:$A$201,$B144)&gt;0),"OK","")),"")</f>
        <v/>
      </c>
    </row>
    <row r="145" ht="34" customHeight="1">
      <c r="A145" s="16" t="n"/>
      <c r="B145" s="16" t="n"/>
      <c r="C145" s="43">
        <f>IFERROR(IF($B145="","",INDEX('Room Inspections'!$B$2:$B$201,MATCH($B145,'Room Inspections'!$A$2:$A$201,0))),"")</f>
        <v/>
      </c>
      <c r="D145" s="19">
        <f>IFERROR(IF($B145="","",INDEX('Room Inspections'!$G$2:$G$201,MATCH($B145,'Room Inspections'!$A$2:$A$201,0))),"")</f>
        <v/>
      </c>
      <c r="E145" s="16" t="n"/>
      <c r="F145" s="21" t="n"/>
      <c r="G145" s="16" t="n"/>
      <c r="H145" s="16" t="n"/>
      <c r="I145" s="16" t="n"/>
      <c r="J145" s="41" t="n"/>
      <c r="K145" s="41" t="n"/>
      <c r="L145" s="16" t="n"/>
      <c r="M145" s="41" t="n"/>
      <c r="N145" s="21" t="n"/>
      <c r="O145" s="44" t="n"/>
      <c r="P145" s="44" t="n"/>
      <c r="Q145" s="45">
        <f>IFERROR(IF(OR($A145="",$P145=""),"",$P145-$O145),"")</f>
        <v/>
      </c>
      <c r="R145" s="21" t="n"/>
      <c r="S145" s="16" t="n"/>
      <c r="T145" s="41" t="n"/>
      <c r="U145" s="16" t="n"/>
      <c r="V145" s="19">
        <f>IFERROR(IF($A145="","",IF(OR($L145="Completed",$L145="Canceled"),IF($M145="","",$M145-$J145),TODAY()-$J145)),"")</f>
        <v/>
      </c>
      <c r="W145" s="19">
        <f>IFERROR(IF(OR($A145="",$K145="",OR($L145="Completed",$L145="Canceled")),"",$K145-TODAY()),"")</f>
        <v/>
      </c>
      <c r="X145" s="19">
        <f>IFERROR(IF(OR($A145="",$K145="",NOT(OR($L145="Open",$L145="In Progress",$L145="On Hold"))),"",IF($K145&lt;TODAY(),"Overdue",IF($K145=TODAY(),"Due Today",""))),"")</f>
        <v/>
      </c>
      <c r="Y145" s="46">
        <f>IFERROR(IF(OR($A145="",$L145&lt;&gt;"Completed",$M145=""),"",($M145-$J145)*24),"")</f>
        <v/>
      </c>
      <c r="Z145" s="22">
        <f>IFERROR(IF(COUNTA($A145:$U145)=0,"",IF($A145="","Missing Action ID, ","")&amp;IF(COUNTIF($A$2:$A$201,$A145)&gt;1,"Duplicate Action ID, ","")&amp;IF(AND($B145&lt;&gt;"",COUNTIF('Room Inspections'!$A$2:$A$201,$B145)=0),"Inspection ID not found, ","")&amp;IF(AND($J145&lt;&gt;"",$K145&lt;&gt;"",$K145&lt;$J145),"Due Date precedes Date Opened, ","")&amp;IF(AND($L145="Completed",$M145=""),"Completion date missing, ","")&amp;IF(AND($A145&lt;&gt;"",COUNTIF($A$2:$A$201,$A145)=1,$B145&lt;&gt;"",COUNTIF('Room Inspections'!$A$2:$A$201,$B145)&gt;0),"OK","")),"")</f>
        <v/>
      </c>
    </row>
    <row r="146" ht="34" customHeight="1">
      <c r="A146" s="16" t="n"/>
      <c r="B146" s="16" t="n"/>
      <c r="C146" s="43">
        <f>IFERROR(IF($B146="","",INDEX('Room Inspections'!$B$2:$B$201,MATCH($B146,'Room Inspections'!$A$2:$A$201,0))),"")</f>
        <v/>
      </c>
      <c r="D146" s="19">
        <f>IFERROR(IF($B146="","",INDEX('Room Inspections'!$G$2:$G$201,MATCH($B146,'Room Inspections'!$A$2:$A$201,0))),"")</f>
        <v/>
      </c>
      <c r="E146" s="16" t="n"/>
      <c r="F146" s="21" t="n"/>
      <c r="G146" s="16" t="n"/>
      <c r="H146" s="16" t="n"/>
      <c r="I146" s="16" t="n"/>
      <c r="J146" s="41" t="n"/>
      <c r="K146" s="41" t="n"/>
      <c r="L146" s="16" t="n"/>
      <c r="M146" s="41" t="n"/>
      <c r="N146" s="21" t="n"/>
      <c r="O146" s="44" t="n"/>
      <c r="P146" s="44" t="n"/>
      <c r="Q146" s="45">
        <f>IFERROR(IF(OR($A146="",$P146=""),"",$P146-$O146),"")</f>
        <v/>
      </c>
      <c r="R146" s="21" t="n"/>
      <c r="S146" s="16" t="n"/>
      <c r="T146" s="41" t="n"/>
      <c r="U146" s="16" t="n"/>
      <c r="V146" s="19">
        <f>IFERROR(IF($A146="","",IF(OR($L146="Completed",$L146="Canceled"),IF($M146="","",$M146-$J146),TODAY()-$J146)),"")</f>
        <v/>
      </c>
      <c r="W146" s="19">
        <f>IFERROR(IF(OR($A146="",$K146="",OR($L146="Completed",$L146="Canceled")),"",$K146-TODAY()),"")</f>
        <v/>
      </c>
      <c r="X146" s="19">
        <f>IFERROR(IF(OR($A146="",$K146="",NOT(OR($L146="Open",$L146="In Progress",$L146="On Hold"))),"",IF($K146&lt;TODAY(),"Overdue",IF($K146=TODAY(),"Due Today",""))),"")</f>
        <v/>
      </c>
      <c r="Y146" s="46">
        <f>IFERROR(IF(OR($A146="",$L146&lt;&gt;"Completed",$M146=""),"",($M146-$J146)*24),"")</f>
        <v/>
      </c>
      <c r="Z146" s="22">
        <f>IFERROR(IF(COUNTA($A146:$U146)=0,"",IF($A146="","Missing Action ID, ","")&amp;IF(COUNTIF($A$2:$A$201,$A146)&gt;1,"Duplicate Action ID, ","")&amp;IF(AND($B146&lt;&gt;"",COUNTIF('Room Inspections'!$A$2:$A$201,$B146)=0),"Inspection ID not found, ","")&amp;IF(AND($J146&lt;&gt;"",$K146&lt;&gt;"",$K146&lt;$J146),"Due Date precedes Date Opened, ","")&amp;IF(AND($L146="Completed",$M146=""),"Completion date missing, ","")&amp;IF(AND($A146&lt;&gt;"",COUNTIF($A$2:$A$201,$A146)=1,$B146&lt;&gt;"",COUNTIF('Room Inspections'!$A$2:$A$201,$B146)&gt;0),"OK","")),"")</f>
        <v/>
      </c>
    </row>
    <row r="147" ht="34" customHeight="1">
      <c r="A147" s="16" t="n"/>
      <c r="B147" s="16" t="n"/>
      <c r="C147" s="43">
        <f>IFERROR(IF($B147="","",INDEX('Room Inspections'!$B$2:$B$201,MATCH($B147,'Room Inspections'!$A$2:$A$201,0))),"")</f>
        <v/>
      </c>
      <c r="D147" s="19">
        <f>IFERROR(IF($B147="","",INDEX('Room Inspections'!$G$2:$G$201,MATCH($B147,'Room Inspections'!$A$2:$A$201,0))),"")</f>
        <v/>
      </c>
      <c r="E147" s="16" t="n"/>
      <c r="F147" s="21" t="n"/>
      <c r="G147" s="16" t="n"/>
      <c r="H147" s="16" t="n"/>
      <c r="I147" s="16" t="n"/>
      <c r="J147" s="41" t="n"/>
      <c r="K147" s="41" t="n"/>
      <c r="L147" s="16" t="n"/>
      <c r="M147" s="41" t="n"/>
      <c r="N147" s="21" t="n"/>
      <c r="O147" s="44" t="n"/>
      <c r="P147" s="44" t="n"/>
      <c r="Q147" s="45">
        <f>IFERROR(IF(OR($A147="",$P147=""),"",$P147-$O147),"")</f>
        <v/>
      </c>
      <c r="R147" s="21" t="n"/>
      <c r="S147" s="16" t="n"/>
      <c r="T147" s="41" t="n"/>
      <c r="U147" s="16" t="n"/>
      <c r="V147" s="19">
        <f>IFERROR(IF($A147="","",IF(OR($L147="Completed",$L147="Canceled"),IF($M147="","",$M147-$J147),TODAY()-$J147)),"")</f>
        <v/>
      </c>
      <c r="W147" s="19">
        <f>IFERROR(IF(OR($A147="",$K147="",OR($L147="Completed",$L147="Canceled")),"",$K147-TODAY()),"")</f>
        <v/>
      </c>
      <c r="X147" s="19">
        <f>IFERROR(IF(OR($A147="",$K147="",NOT(OR($L147="Open",$L147="In Progress",$L147="On Hold"))),"",IF($K147&lt;TODAY(),"Overdue",IF($K147=TODAY(),"Due Today",""))),"")</f>
        <v/>
      </c>
      <c r="Y147" s="46">
        <f>IFERROR(IF(OR($A147="",$L147&lt;&gt;"Completed",$M147=""),"",($M147-$J147)*24),"")</f>
        <v/>
      </c>
      <c r="Z147" s="22">
        <f>IFERROR(IF(COUNTA($A147:$U147)=0,"",IF($A147="","Missing Action ID, ","")&amp;IF(COUNTIF($A$2:$A$201,$A147)&gt;1,"Duplicate Action ID, ","")&amp;IF(AND($B147&lt;&gt;"",COUNTIF('Room Inspections'!$A$2:$A$201,$B147)=0),"Inspection ID not found, ","")&amp;IF(AND($J147&lt;&gt;"",$K147&lt;&gt;"",$K147&lt;$J147),"Due Date precedes Date Opened, ","")&amp;IF(AND($L147="Completed",$M147=""),"Completion date missing, ","")&amp;IF(AND($A147&lt;&gt;"",COUNTIF($A$2:$A$201,$A147)=1,$B147&lt;&gt;"",COUNTIF('Room Inspections'!$A$2:$A$201,$B147)&gt;0),"OK","")),"")</f>
        <v/>
      </c>
    </row>
    <row r="148" ht="34" customHeight="1">
      <c r="A148" s="16" t="n"/>
      <c r="B148" s="16" t="n"/>
      <c r="C148" s="43">
        <f>IFERROR(IF($B148="","",INDEX('Room Inspections'!$B$2:$B$201,MATCH($B148,'Room Inspections'!$A$2:$A$201,0))),"")</f>
        <v/>
      </c>
      <c r="D148" s="19">
        <f>IFERROR(IF($B148="","",INDEX('Room Inspections'!$G$2:$G$201,MATCH($B148,'Room Inspections'!$A$2:$A$201,0))),"")</f>
        <v/>
      </c>
      <c r="E148" s="16" t="n"/>
      <c r="F148" s="21" t="n"/>
      <c r="G148" s="16" t="n"/>
      <c r="H148" s="16" t="n"/>
      <c r="I148" s="16" t="n"/>
      <c r="J148" s="41" t="n"/>
      <c r="K148" s="41" t="n"/>
      <c r="L148" s="16" t="n"/>
      <c r="M148" s="41" t="n"/>
      <c r="N148" s="21" t="n"/>
      <c r="O148" s="44" t="n"/>
      <c r="P148" s="44" t="n"/>
      <c r="Q148" s="45">
        <f>IFERROR(IF(OR($A148="",$P148=""),"",$P148-$O148),"")</f>
        <v/>
      </c>
      <c r="R148" s="21" t="n"/>
      <c r="S148" s="16" t="n"/>
      <c r="T148" s="41" t="n"/>
      <c r="U148" s="16" t="n"/>
      <c r="V148" s="19">
        <f>IFERROR(IF($A148="","",IF(OR($L148="Completed",$L148="Canceled"),IF($M148="","",$M148-$J148),TODAY()-$J148)),"")</f>
        <v/>
      </c>
      <c r="W148" s="19">
        <f>IFERROR(IF(OR($A148="",$K148="",OR($L148="Completed",$L148="Canceled")),"",$K148-TODAY()),"")</f>
        <v/>
      </c>
      <c r="X148" s="19">
        <f>IFERROR(IF(OR($A148="",$K148="",NOT(OR($L148="Open",$L148="In Progress",$L148="On Hold"))),"",IF($K148&lt;TODAY(),"Overdue",IF($K148=TODAY(),"Due Today",""))),"")</f>
        <v/>
      </c>
      <c r="Y148" s="46">
        <f>IFERROR(IF(OR($A148="",$L148&lt;&gt;"Completed",$M148=""),"",($M148-$J148)*24),"")</f>
        <v/>
      </c>
      <c r="Z148" s="22">
        <f>IFERROR(IF(COUNTA($A148:$U148)=0,"",IF($A148="","Missing Action ID, ","")&amp;IF(COUNTIF($A$2:$A$201,$A148)&gt;1,"Duplicate Action ID, ","")&amp;IF(AND($B148&lt;&gt;"",COUNTIF('Room Inspections'!$A$2:$A$201,$B148)=0),"Inspection ID not found, ","")&amp;IF(AND($J148&lt;&gt;"",$K148&lt;&gt;"",$K148&lt;$J148),"Due Date precedes Date Opened, ","")&amp;IF(AND($L148="Completed",$M148=""),"Completion date missing, ","")&amp;IF(AND($A148&lt;&gt;"",COUNTIF($A$2:$A$201,$A148)=1,$B148&lt;&gt;"",COUNTIF('Room Inspections'!$A$2:$A$201,$B148)&gt;0),"OK","")),"")</f>
        <v/>
      </c>
    </row>
    <row r="149" ht="34" customHeight="1">
      <c r="A149" s="16" t="n"/>
      <c r="B149" s="16" t="n"/>
      <c r="C149" s="43">
        <f>IFERROR(IF($B149="","",INDEX('Room Inspections'!$B$2:$B$201,MATCH($B149,'Room Inspections'!$A$2:$A$201,0))),"")</f>
        <v/>
      </c>
      <c r="D149" s="19">
        <f>IFERROR(IF($B149="","",INDEX('Room Inspections'!$G$2:$G$201,MATCH($B149,'Room Inspections'!$A$2:$A$201,0))),"")</f>
        <v/>
      </c>
      <c r="E149" s="16" t="n"/>
      <c r="F149" s="21" t="n"/>
      <c r="G149" s="16" t="n"/>
      <c r="H149" s="16" t="n"/>
      <c r="I149" s="16" t="n"/>
      <c r="J149" s="41" t="n"/>
      <c r="K149" s="41" t="n"/>
      <c r="L149" s="16" t="n"/>
      <c r="M149" s="41" t="n"/>
      <c r="N149" s="21" t="n"/>
      <c r="O149" s="44" t="n"/>
      <c r="P149" s="44" t="n"/>
      <c r="Q149" s="45">
        <f>IFERROR(IF(OR($A149="",$P149=""),"",$P149-$O149),"")</f>
        <v/>
      </c>
      <c r="R149" s="21" t="n"/>
      <c r="S149" s="16" t="n"/>
      <c r="T149" s="41" t="n"/>
      <c r="U149" s="16" t="n"/>
      <c r="V149" s="19">
        <f>IFERROR(IF($A149="","",IF(OR($L149="Completed",$L149="Canceled"),IF($M149="","",$M149-$J149),TODAY()-$J149)),"")</f>
        <v/>
      </c>
      <c r="W149" s="19">
        <f>IFERROR(IF(OR($A149="",$K149="",OR($L149="Completed",$L149="Canceled")),"",$K149-TODAY()),"")</f>
        <v/>
      </c>
      <c r="X149" s="19">
        <f>IFERROR(IF(OR($A149="",$K149="",NOT(OR($L149="Open",$L149="In Progress",$L149="On Hold"))),"",IF($K149&lt;TODAY(),"Overdue",IF($K149=TODAY(),"Due Today",""))),"")</f>
        <v/>
      </c>
      <c r="Y149" s="46">
        <f>IFERROR(IF(OR($A149="",$L149&lt;&gt;"Completed",$M149=""),"",($M149-$J149)*24),"")</f>
        <v/>
      </c>
      <c r="Z149" s="22">
        <f>IFERROR(IF(COUNTA($A149:$U149)=0,"",IF($A149="","Missing Action ID, ","")&amp;IF(COUNTIF($A$2:$A$201,$A149)&gt;1,"Duplicate Action ID, ","")&amp;IF(AND($B149&lt;&gt;"",COUNTIF('Room Inspections'!$A$2:$A$201,$B149)=0),"Inspection ID not found, ","")&amp;IF(AND($J149&lt;&gt;"",$K149&lt;&gt;"",$K149&lt;$J149),"Due Date precedes Date Opened, ","")&amp;IF(AND($L149="Completed",$M149=""),"Completion date missing, ","")&amp;IF(AND($A149&lt;&gt;"",COUNTIF($A$2:$A$201,$A149)=1,$B149&lt;&gt;"",COUNTIF('Room Inspections'!$A$2:$A$201,$B149)&gt;0),"OK","")),"")</f>
        <v/>
      </c>
    </row>
    <row r="150" ht="34" customHeight="1">
      <c r="A150" s="16" t="n"/>
      <c r="B150" s="16" t="n"/>
      <c r="C150" s="43">
        <f>IFERROR(IF($B150="","",INDEX('Room Inspections'!$B$2:$B$201,MATCH($B150,'Room Inspections'!$A$2:$A$201,0))),"")</f>
        <v/>
      </c>
      <c r="D150" s="19">
        <f>IFERROR(IF($B150="","",INDEX('Room Inspections'!$G$2:$G$201,MATCH($B150,'Room Inspections'!$A$2:$A$201,0))),"")</f>
        <v/>
      </c>
      <c r="E150" s="16" t="n"/>
      <c r="F150" s="21" t="n"/>
      <c r="G150" s="16" t="n"/>
      <c r="H150" s="16" t="n"/>
      <c r="I150" s="16" t="n"/>
      <c r="J150" s="41" t="n"/>
      <c r="K150" s="41" t="n"/>
      <c r="L150" s="16" t="n"/>
      <c r="M150" s="41" t="n"/>
      <c r="N150" s="21" t="n"/>
      <c r="O150" s="44" t="n"/>
      <c r="P150" s="44" t="n"/>
      <c r="Q150" s="45">
        <f>IFERROR(IF(OR($A150="",$P150=""),"",$P150-$O150),"")</f>
        <v/>
      </c>
      <c r="R150" s="21" t="n"/>
      <c r="S150" s="16" t="n"/>
      <c r="T150" s="41" t="n"/>
      <c r="U150" s="16" t="n"/>
      <c r="V150" s="19">
        <f>IFERROR(IF($A150="","",IF(OR($L150="Completed",$L150="Canceled"),IF($M150="","",$M150-$J150),TODAY()-$J150)),"")</f>
        <v/>
      </c>
      <c r="W150" s="19">
        <f>IFERROR(IF(OR($A150="",$K150="",OR($L150="Completed",$L150="Canceled")),"",$K150-TODAY()),"")</f>
        <v/>
      </c>
      <c r="X150" s="19">
        <f>IFERROR(IF(OR($A150="",$K150="",NOT(OR($L150="Open",$L150="In Progress",$L150="On Hold"))),"",IF($K150&lt;TODAY(),"Overdue",IF($K150=TODAY(),"Due Today",""))),"")</f>
        <v/>
      </c>
      <c r="Y150" s="46">
        <f>IFERROR(IF(OR($A150="",$L150&lt;&gt;"Completed",$M150=""),"",($M150-$J150)*24),"")</f>
        <v/>
      </c>
      <c r="Z150" s="22">
        <f>IFERROR(IF(COUNTA($A150:$U150)=0,"",IF($A150="","Missing Action ID, ","")&amp;IF(COUNTIF($A$2:$A$201,$A150)&gt;1,"Duplicate Action ID, ","")&amp;IF(AND($B150&lt;&gt;"",COUNTIF('Room Inspections'!$A$2:$A$201,$B150)=0),"Inspection ID not found, ","")&amp;IF(AND($J150&lt;&gt;"",$K150&lt;&gt;"",$K150&lt;$J150),"Due Date precedes Date Opened, ","")&amp;IF(AND($L150="Completed",$M150=""),"Completion date missing, ","")&amp;IF(AND($A150&lt;&gt;"",COUNTIF($A$2:$A$201,$A150)=1,$B150&lt;&gt;"",COUNTIF('Room Inspections'!$A$2:$A$201,$B150)&gt;0),"OK","")),"")</f>
        <v/>
      </c>
    </row>
    <row r="151" ht="34" customHeight="1">
      <c r="A151" s="16" t="n"/>
      <c r="B151" s="16" t="n"/>
      <c r="C151" s="43">
        <f>IFERROR(IF($B151="","",INDEX('Room Inspections'!$B$2:$B$201,MATCH($B151,'Room Inspections'!$A$2:$A$201,0))),"")</f>
        <v/>
      </c>
      <c r="D151" s="19">
        <f>IFERROR(IF($B151="","",INDEX('Room Inspections'!$G$2:$G$201,MATCH($B151,'Room Inspections'!$A$2:$A$201,0))),"")</f>
        <v/>
      </c>
      <c r="E151" s="16" t="n"/>
      <c r="F151" s="21" t="n"/>
      <c r="G151" s="16" t="n"/>
      <c r="H151" s="16" t="n"/>
      <c r="I151" s="16" t="n"/>
      <c r="J151" s="41" t="n"/>
      <c r="K151" s="41" t="n"/>
      <c r="L151" s="16" t="n"/>
      <c r="M151" s="41" t="n"/>
      <c r="N151" s="21" t="n"/>
      <c r="O151" s="44" t="n"/>
      <c r="P151" s="44" t="n"/>
      <c r="Q151" s="45">
        <f>IFERROR(IF(OR($A151="",$P151=""),"",$P151-$O151),"")</f>
        <v/>
      </c>
      <c r="R151" s="21" t="n"/>
      <c r="S151" s="16" t="n"/>
      <c r="T151" s="41" t="n"/>
      <c r="U151" s="16" t="n"/>
      <c r="V151" s="19">
        <f>IFERROR(IF($A151="","",IF(OR($L151="Completed",$L151="Canceled"),IF($M151="","",$M151-$J151),TODAY()-$J151)),"")</f>
        <v/>
      </c>
      <c r="W151" s="19">
        <f>IFERROR(IF(OR($A151="",$K151="",OR($L151="Completed",$L151="Canceled")),"",$K151-TODAY()),"")</f>
        <v/>
      </c>
      <c r="X151" s="19">
        <f>IFERROR(IF(OR($A151="",$K151="",NOT(OR($L151="Open",$L151="In Progress",$L151="On Hold"))),"",IF($K151&lt;TODAY(),"Overdue",IF($K151=TODAY(),"Due Today",""))),"")</f>
        <v/>
      </c>
      <c r="Y151" s="46">
        <f>IFERROR(IF(OR($A151="",$L151&lt;&gt;"Completed",$M151=""),"",($M151-$J151)*24),"")</f>
        <v/>
      </c>
      <c r="Z151" s="22">
        <f>IFERROR(IF(COUNTA($A151:$U151)=0,"",IF($A151="","Missing Action ID, ","")&amp;IF(COUNTIF($A$2:$A$201,$A151)&gt;1,"Duplicate Action ID, ","")&amp;IF(AND($B151&lt;&gt;"",COUNTIF('Room Inspections'!$A$2:$A$201,$B151)=0),"Inspection ID not found, ","")&amp;IF(AND($J151&lt;&gt;"",$K151&lt;&gt;"",$K151&lt;$J151),"Due Date precedes Date Opened, ","")&amp;IF(AND($L151="Completed",$M151=""),"Completion date missing, ","")&amp;IF(AND($A151&lt;&gt;"",COUNTIF($A$2:$A$201,$A151)=1,$B151&lt;&gt;"",COUNTIF('Room Inspections'!$A$2:$A$201,$B151)&gt;0),"OK","")),"")</f>
        <v/>
      </c>
    </row>
    <row r="152" ht="34" customHeight="1">
      <c r="A152" s="16" t="n"/>
      <c r="B152" s="16" t="n"/>
      <c r="C152" s="43">
        <f>IFERROR(IF($B152="","",INDEX('Room Inspections'!$B$2:$B$201,MATCH($B152,'Room Inspections'!$A$2:$A$201,0))),"")</f>
        <v/>
      </c>
      <c r="D152" s="19">
        <f>IFERROR(IF($B152="","",INDEX('Room Inspections'!$G$2:$G$201,MATCH($B152,'Room Inspections'!$A$2:$A$201,0))),"")</f>
        <v/>
      </c>
      <c r="E152" s="16" t="n"/>
      <c r="F152" s="21" t="n"/>
      <c r="G152" s="16" t="n"/>
      <c r="H152" s="16" t="n"/>
      <c r="I152" s="16" t="n"/>
      <c r="J152" s="41" t="n"/>
      <c r="K152" s="41" t="n"/>
      <c r="L152" s="16" t="n"/>
      <c r="M152" s="41" t="n"/>
      <c r="N152" s="21" t="n"/>
      <c r="O152" s="44" t="n"/>
      <c r="P152" s="44" t="n"/>
      <c r="Q152" s="45">
        <f>IFERROR(IF(OR($A152="",$P152=""),"",$P152-$O152),"")</f>
        <v/>
      </c>
      <c r="R152" s="21" t="n"/>
      <c r="S152" s="16" t="n"/>
      <c r="T152" s="41" t="n"/>
      <c r="U152" s="16" t="n"/>
      <c r="V152" s="19">
        <f>IFERROR(IF($A152="","",IF(OR($L152="Completed",$L152="Canceled"),IF($M152="","",$M152-$J152),TODAY()-$J152)),"")</f>
        <v/>
      </c>
      <c r="W152" s="19">
        <f>IFERROR(IF(OR($A152="",$K152="",OR($L152="Completed",$L152="Canceled")),"",$K152-TODAY()),"")</f>
        <v/>
      </c>
      <c r="X152" s="19">
        <f>IFERROR(IF(OR($A152="",$K152="",NOT(OR($L152="Open",$L152="In Progress",$L152="On Hold"))),"",IF($K152&lt;TODAY(),"Overdue",IF($K152=TODAY(),"Due Today",""))),"")</f>
        <v/>
      </c>
      <c r="Y152" s="46">
        <f>IFERROR(IF(OR($A152="",$L152&lt;&gt;"Completed",$M152=""),"",($M152-$J152)*24),"")</f>
        <v/>
      </c>
      <c r="Z152" s="22">
        <f>IFERROR(IF(COUNTA($A152:$U152)=0,"",IF($A152="","Missing Action ID, ","")&amp;IF(COUNTIF($A$2:$A$201,$A152)&gt;1,"Duplicate Action ID, ","")&amp;IF(AND($B152&lt;&gt;"",COUNTIF('Room Inspections'!$A$2:$A$201,$B152)=0),"Inspection ID not found, ","")&amp;IF(AND($J152&lt;&gt;"",$K152&lt;&gt;"",$K152&lt;$J152),"Due Date precedes Date Opened, ","")&amp;IF(AND($L152="Completed",$M152=""),"Completion date missing, ","")&amp;IF(AND($A152&lt;&gt;"",COUNTIF($A$2:$A$201,$A152)=1,$B152&lt;&gt;"",COUNTIF('Room Inspections'!$A$2:$A$201,$B152)&gt;0),"OK","")),"")</f>
        <v/>
      </c>
    </row>
    <row r="153" ht="34" customHeight="1">
      <c r="A153" s="16" t="n"/>
      <c r="B153" s="16" t="n"/>
      <c r="C153" s="43">
        <f>IFERROR(IF($B153="","",INDEX('Room Inspections'!$B$2:$B$201,MATCH($B153,'Room Inspections'!$A$2:$A$201,0))),"")</f>
        <v/>
      </c>
      <c r="D153" s="19">
        <f>IFERROR(IF($B153="","",INDEX('Room Inspections'!$G$2:$G$201,MATCH($B153,'Room Inspections'!$A$2:$A$201,0))),"")</f>
        <v/>
      </c>
      <c r="E153" s="16" t="n"/>
      <c r="F153" s="21" t="n"/>
      <c r="G153" s="16" t="n"/>
      <c r="H153" s="16" t="n"/>
      <c r="I153" s="16" t="n"/>
      <c r="J153" s="41" t="n"/>
      <c r="K153" s="41" t="n"/>
      <c r="L153" s="16" t="n"/>
      <c r="M153" s="41" t="n"/>
      <c r="N153" s="21" t="n"/>
      <c r="O153" s="44" t="n"/>
      <c r="P153" s="44" t="n"/>
      <c r="Q153" s="45">
        <f>IFERROR(IF(OR($A153="",$P153=""),"",$P153-$O153),"")</f>
        <v/>
      </c>
      <c r="R153" s="21" t="n"/>
      <c r="S153" s="16" t="n"/>
      <c r="T153" s="41" t="n"/>
      <c r="U153" s="16" t="n"/>
      <c r="V153" s="19">
        <f>IFERROR(IF($A153="","",IF(OR($L153="Completed",$L153="Canceled"),IF($M153="","",$M153-$J153),TODAY()-$J153)),"")</f>
        <v/>
      </c>
      <c r="W153" s="19">
        <f>IFERROR(IF(OR($A153="",$K153="",OR($L153="Completed",$L153="Canceled")),"",$K153-TODAY()),"")</f>
        <v/>
      </c>
      <c r="X153" s="19">
        <f>IFERROR(IF(OR($A153="",$K153="",NOT(OR($L153="Open",$L153="In Progress",$L153="On Hold"))),"",IF($K153&lt;TODAY(),"Overdue",IF($K153=TODAY(),"Due Today",""))),"")</f>
        <v/>
      </c>
      <c r="Y153" s="46">
        <f>IFERROR(IF(OR($A153="",$L153&lt;&gt;"Completed",$M153=""),"",($M153-$J153)*24),"")</f>
        <v/>
      </c>
      <c r="Z153" s="22">
        <f>IFERROR(IF(COUNTA($A153:$U153)=0,"",IF($A153="","Missing Action ID, ","")&amp;IF(COUNTIF($A$2:$A$201,$A153)&gt;1,"Duplicate Action ID, ","")&amp;IF(AND($B153&lt;&gt;"",COUNTIF('Room Inspections'!$A$2:$A$201,$B153)=0),"Inspection ID not found, ","")&amp;IF(AND($J153&lt;&gt;"",$K153&lt;&gt;"",$K153&lt;$J153),"Due Date precedes Date Opened, ","")&amp;IF(AND($L153="Completed",$M153=""),"Completion date missing, ","")&amp;IF(AND($A153&lt;&gt;"",COUNTIF($A$2:$A$201,$A153)=1,$B153&lt;&gt;"",COUNTIF('Room Inspections'!$A$2:$A$201,$B153)&gt;0),"OK","")),"")</f>
        <v/>
      </c>
    </row>
    <row r="154" ht="34" customHeight="1">
      <c r="A154" s="16" t="n"/>
      <c r="B154" s="16" t="n"/>
      <c r="C154" s="43">
        <f>IFERROR(IF($B154="","",INDEX('Room Inspections'!$B$2:$B$201,MATCH($B154,'Room Inspections'!$A$2:$A$201,0))),"")</f>
        <v/>
      </c>
      <c r="D154" s="19">
        <f>IFERROR(IF($B154="","",INDEX('Room Inspections'!$G$2:$G$201,MATCH($B154,'Room Inspections'!$A$2:$A$201,0))),"")</f>
        <v/>
      </c>
      <c r="E154" s="16" t="n"/>
      <c r="F154" s="21" t="n"/>
      <c r="G154" s="16" t="n"/>
      <c r="H154" s="16" t="n"/>
      <c r="I154" s="16" t="n"/>
      <c r="J154" s="41" t="n"/>
      <c r="K154" s="41" t="n"/>
      <c r="L154" s="16" t="n"/>
      <c r="M154" s="41" t="n"/>
      <c r="N154" s="21" t="n"/>
      <c r="O154" s="44" t="n"/>
      <c r="P154" s="44" t="n"/>
      <c r="Q154" s="45">
        <f>IFERROR(IF(OR($A154="",$P154=""),"",$P154-$O154),"")</f>
        <v/>
      </c>
      <c r="R154" s="21" t="n"/>
      <c r="S154" s="16" t="n"/>
      <c r="T154" s="41" t="n"/>
      <c r="U154" s="16" t="n"/>
      <c r="V154" s="19">
        <f>IFERROR(IF($A154="","",IF(OR($L154="Completed",$L154="Canceled"),IF($M154="","",$M154-$J154),TODAY()-$J154)),"")</f>
        <v/>
      </c>
      <c r="W154" s="19">
        <f>IFERROR(IF(OR($A154="",$K154="",OR($L154="Completed",$L154="Canceled")),"",$K154-TODAY()),"")</f>
        <v/>
      </c>
      <c r="X154" s="19">
        <f>IFERROR(IF(OR($A154="",$K154="",NOT(OR($L154="Open",$L154="In Progress",$L154="On Hold"))),"",IF($K154&lt;TODAY(),"Overdue",IF($K154=TODAY(),"Due Today",""))),"")</f>
        <v/>
      </c>
      <c r="Y154" s="46">
        <f>IFERROR(IF(OR($A154="",$L154&lt;&gt;"Completed",$M154=""),"",($M154-$J154)*24),"")</f>
        <v/>
      </c>
      <c r="Z154" s="22">
        <f>IFERROR(IF(COUNTA($A154:$U154)=0,"",IF($A154="","Missing Action ID, ","")&amp;IF(COUNTIF($A$2:$A$201,$A154)&gt;1,"Duplicate Action ID, ","")&amp;IF(AND($B154&lt;&gt;"",COUNTIF('Room Inspections'!$A$2:$A$201,$B154)=0),"Inspection ID not found, ","")&amp;IF(AND($J154&lt;&gt;"",$K154&lt;&gt;"",$K154&lt;$J154),"Due Date precedes Date Opened, ","")&amp;IF(AND($L154="Completed",$M154=""),"Completion date missing, ","")&amp;IF(AND($A154&lt;&gt;"",COUNTIF($A$2:$A$201,$A154)=1,$B154&lt;&gt;"",COUNTIF('Room Inspections'!$A$2:$A$201,$B154)&gt;0),"OK","")),"")</f>
        <v/>
      </c>
    </row>
    <row r="155" ht="34" customHeight="1">
      <c r="A155" s="16" t="n"/>
      <c r="B155" s="16" t="n"/>
      <c r="C155" s="43">
        <f>IFERROR(IF($B155="","",INDEX('Room Inspections'!$B$2:$B$201,MATCH($B155,'Room Inspections'!$A$2:$A$201,0))),"")</f>
        <v/>
      </c>
      <c r="D155" s="19">
        <f>IFERROR(IF($B155="","",INDEX('Room Inspections'!$G$2:$G$201,MATCH($B155,'Room Inspections'!$A$2:$A$201,0))),"")</f>
        <v/>
      </c>
      <c r="E155" s="16" t="n"/>
      <c r="F155" s="21" t="n"/>
      <c r="G155" s="16" t="n"/>
      <c r="H155" s="16" t="n"/>
      <c r="I155" s="16" t="n"/>
      <c r="J155" s="41" t="n"/>
      <c r="K155" s="41" t="n"/>
      <c r="L155" s="16" t="n"/>
      <c r="M155" s="41" t="n"/>
      <c r="N155" s="21" t="n"/>
      <c r="O155" s="44" t="n"/>
      <c r="P155" s="44" t="n"/>
      <c r="Q155" s="45">
        <f>IFERROR(IF(OR($A155="",$P155=""),"",$P155-$O155),"")</f>
        <v/>
      </c>
      <c r="R155" s="21" t="n"/>
      <c r="S155" s="16" t="n"/>
      <c r="T155" s="41" t="n"/>
      <c r="U155" s="16" t="n"/>
      <c r="V155" s="19">
        <f>IFERROR(IF($A155="","",IF(OR($L155="Completed",$L155="Canceled"),IF($M155="","",$M155-$J155),TODAY()-$J155)),"")</f>
        <v/>
      </c>
      <c r="W155" s="19">
        <f>IFERROR(IF(OR($A155="",$K155="",OR($L155="Completed",$L155="Canceled")),"",$K155-TODAY()),"")</f>
        <v/>
      </c>
      <c r="X155" s="19">
        <f>IFERROR(IF(OR($A155="",$K155="",NOT(OR($L155="Open",$L155="In Progress",$L155="On Hold"))),"",IF($K155&lt;TODAY(),"Overdue",IF($K155=TODAY(),"Due Today",""))),"")</f>
        <v/>
      </c>
      <c r="Y155" s="46">
        <f>IFERROR(IF(OR($A155="",$L155&lt;&gt;"Completed",$M155=""),"",($M155-$J155)*24),"")</f>
        <v/>
      </c>
      <c r="Z155" s="22">
        <f>IFERROR(IF(COUNTA($A155:$U155)=0,"",IF($A155="","Missing Action ID, ","")&amp;IF(COUNTIF($A$2:$A$201,$A155)&gt;1,"Duplicate Action ID, ","")&amp;IF(AND($B155&lt;&gt;"",COUNTIF('Room Inspections'!$A$2:$A$201,$B155)=0),"Inspection ID not found, ","")&amp;IF(AND($J155&lt;&gt;"",$K155&lt;&gt;"",$K155&lt;$J155),"Due Date precedes Date Opened, ","")&amp;IF(AND($L155="Completed",$M155=""),"Completion date missing, ","")&amp;IF(AND($A155&lt;&gt;"",COUNTIF($A$2:$A$201,$A155)=1,$B155&lt;&gt;"",COUNTIF('Room Inspections'!$A$2:$A$201,$B155)&gt;0),"OK","")),"")</f>
        <v/>
      </c>
    </row>
    <row r="156" ht="34" customHeight="1">
      <c r="A156" s="16" t="n"/>
      <c r="B156" s="16" t="n"/>
      <c r="C156" s="43">
        <f>IFERROR(IF($B156="","",INDEX('Room Inspections'!$B$2:$B$201,MATCH($B156,'Room Inspections'!$A$2:$A$201,0))),"")</f>
        <v/>
      </c>
      <c r="D156" s="19">
        <f>IFERROR(IF($B156="","",INDEX('Room Inspections'!$G$2:$G$201,MATCH($B156,'Room Inspections'!$A$2:$A$201,0))),"")</f>
        <v/>
      </c>
      <c r="E156" s="16" t="n"/>
      <c r="F156" s="21" t="n"/>
      <c r="G156" s="16" t="n"/>
      <c r="H156" s="16" t="n"/>
      <c r="I156" s="16" t="n"/>
      <c r="J156" s="41" t="n"/>
      <c r="K156" s="41" t="n"/>
      <c r="L156" s="16" t="n"/>
      <c r="M156" s="41" t="n"/>
      <c r="N156" s="21" t="n"/>
      <c r="O156" s="44" t="n"/>
      <c r="P156" s="44" t="n"/>
      <c r="Q156" s="45">
        <f>IFERROR(IF(OR($A156="",$P156=""),"",$P156-$O156),"")</f>
        <v/>
      </c>
      <c r="R156" s="21" t="n"/>
      <c r="S156" s="16" t="n"/>
      <c r="T156" s="41" t="n"/>
      <c r="U156" s="16" t="n"/>
      <c r="V156" s="19">
        <f>IFERROR(IF($A156="","",IF(OR($L156="Completed",$L156="Canceled"),IF($M156="","",$M156-$J156),TODAY()-$J156)),"")</f>
        <v/>
      </c>
      <c r="W156" s="19">
        <f>IFERROR(IF(OR($A156="",$K156="",OR($L156="Completed",$L156="Canceled")),"",$K156-TODAY()),"")</f>
        <v/>
      </c>
      <c r="X156" s="19">
        <f>IFERROR(IF(OR($A156="",$K156="",NOT(OR($L156="Open",$L156="In Progress",$L156="On Hold"))),"",IF($K156&lt;TODAY(),"Overdue",IF($K156=TODAY(),"Due Today",""))),"")</f>
        <v/>
      </c>
      <c r="Y156" s="46">
        <f>IFERROR(IF(OR($A156="",$L156&lt;&gt;"Completed",$M156=""),"",($M156-$J156)*24),"")</f>
        <v/>
      </c>
      <c r="Z156" s="22">
        <f>IFERROR(IF(COUNTA($A156:$U156)=0,"",IF($A156="","Missing Action ID, ","")&amp;IF(COUNTIF($A$2:$A$201,$A156)&gt;1,"Duplicate Action ID, ","")&amp;IF(AND($B156&lt;&gt;"",COUNTIF('Room Inspections'!$A$2:$A$201,$B156)=0),"Inspection ID not found, ","")&amp;IF(AND($J156&lt;&gt;"",$K156&lt;&gt;"",$K156&lt;$J156),"Due Date precedes Date Opened, ","")&amp;IF(AND($L156="Completed",$M156=""),"Completion date missing, ","")&amp;IF(AND($A156&lt;&gt;"",COUNTIF($A$2:$A$201,$A156)=1,$B156&lt;&gt;"",COUNTIF('Room Inspections'!$A$2:$A$201,$B156)&gt;0),"OK","")),"")</f>
        <v/>
      </c>
    </row>
    <row r="157" ht="34" customHeight="1">
      <c r="A157" s="16" t="n"/>
      <c r="B157" s="16" t="n"/>
      <c r="C157" s="43">
        <f>IFERROR(IF($B157="","",INDEX('Room Inspections'!$B$2:$B$201,MATCH($B157,'Room Inspections'!$A$2:$A$201,0))),"")</f>
        <v/>
      </c>
      <c r="D157" s="19">
        <f>IFERROR(IF($B157="","",INDEX('Room Inspections'!$G$2:$G$201,MATCH($B157,'Room Inspections'!$A$2:$A$201,0))),"")</f>
        <v/>
      </c>
      <c r="E157" s="16" t="n"/>
      <c r="F157" s="21" t="n"/>
      <c r="G157" s="16" t="n"/>
      <c r="H157" s="16" t="n"/>
      <c r="I157" s="16" t="n"/>
      <c r="J157" s="41" t="n"/>
      <c r="K157" s="41" t="n"/>
      <c r="L157" s="16" t="n"/>
      <c r="M157" s="41" t="n"/>
      <c r="N157" s="21" t="n"/>
      <c r="O157" s="44" t="n"/>
      <c r="P157" s="44" t="n"/>
      <c r="Q157" s="45">
        <f>IFERROR(IF(OR($A157="",$P157=""),"",$P157-$O157),"")</f>
        <v/>
      </c>
      <c r="R157" s="21" t="n"/>
      <c r="S157" s="16" t="n"/>
      <c r="T157" s="41" t="n"/>
      <c r="U157" s="16" t="n"/>
      <c r="V157" s="19">
        <f>IFERROR(IF($A157="","",IF(OR($L157="Completed",$L157="Canceled"),IF($M157="","",$M157-$J157),TODAY()-$J157)),"")</f>
        <v/>
      </c>
      <c r="W157" s="19">
        <f>IFERROR(IF(OR($A157="",$K157="",OR($L157="Completed",$L157="Canceled")),"",$K157-TODAY()),"")</f>
        <v/>
      </c>
      <c r="X157" s="19">
        <f>IFERROR(IF(OR($A157="",$K157="",NOT(OR($L157="Open",$L157="In Progress",$L157="On Hold"))),"",IF($K157&lt;TODAY(),"Overdue",IF($K157=TODAY(),"Due Today",""))),"")</f>
        <v/>
      </c>
      <c r="Y157" s="46">
        <f>IFERROR(IF(OR($A157="",$L157&lt;&gt;"Completed",$M157=""),"",($M157-$J157)*24),"")</f>
        <v/>
      </c>
      <c r="Z157" s="22">
        <f>IFERROR(IF(COUNTA($A157:$U157)=0,"",IF($A157="","Missing Action ID, ","")&amp;IF(COUNTIF($A$2:$A$201,$A157)&gt;1,"Duplicate Action ID, ","")&amp;IF(AND($B157&lt;&gt;"",COUNTIF('Room Inspections'!$A$2:$A$201,$B157)=0),"Inspection ID not found, ","")&amp;IF(AND($J157&lt;&gt;"",$K157&lt;&gt;"",$K157&lt;$J157),"Due Date precedes Date Opened, ","")&amp;IF(AND($L157="Completed",$M157=""),"Completion date missing, ","")&amp;IF(AND($A157&lt;&gt;"",COUNTIF($A$2:$A$201,$A157)=1,$B157&lt;&gt;"",COUNTIF('Room Inspections'!$A$2:$A$201,$B157)&gt;0),"OK","")),"")</f>
        <v/>
      </c>
    </row>
    <row r="158" ht="34" customHeight="1">
      <c r="A158" s="16" t="n"/>
      <c r="B158" s="16" t="n"/>
      <c r="C158" s="43">
        <f>IFERROR(IF($B158="","",INDEX('Room Inspections'!$B$2:$B$201,MATCH($B158,'Room Inspections'!$A$2:$A$201,0))),"")</f>
        <v/>
      </c>
      <c r="D158" s="19">
        <f>IFERROR(IF($B158="","",INDEX('Room Inspections'!$G$2:$G$201,MATCH($B158,'Room Inspections'!$A$2:$A$201,0))),"")</f>
        <v/>
      </c>
      <c r="E158" s="16" t="n"/>
      <c r="F158" s="21" t="n"/>
      <c r="G158" s="16" t="n"/>
      <c r="H158" s="16" t="n"/>
      <c r="I158" s="16" t="n"/>
      <c r="J158" s="41" t="n"/>
      <c r="K158" s="41" t="n"/>
      <c r="L158" s="16" t="n"/>
      <c r="M158" s="41" t="n"/>
      <c r="N158" s="21" t="n"/>
      <c r="O158" s="44" t="n"/>
      <c r="P158" s="44" t="n"/>
      <c r="Q158" s="45">
        <f>IFERROR(IF(OR($A158="",$P158=""),"",$P158-$O158),"")</f>
        <v/>
      </c>
      <c r="R158" s="21" t="n"/>
      <c r="S158" s="16" t="n"/>
      <c r="T158" s="41" t="n"/>
      <c r="U158" s="16" t="n"/>
      <c r="V158" s="19">
        <f>IFERROR(IF($A158="","",IF(OR($L158="Completed",$L158="Canceled"),IF($M158="","",$M158-$J158),TODAY()-$J158)),"")</f>
        <v/>
      </c>
      <c r="W158" s="19">
        <f>IFERROR(IF(OR($A158="",$K158="",OR($L158="Completed",$L158="Canceled")),"",$K158-TODAY()),"")</f>
        <v/>
      </c>
      <c r="X158" s="19">
        <f>IFERROR(IF(OR($A158="",$K158="",NOT(OR($L158="Open",$L158="In Progress",$L158="On Hold"))),"",IF($K158&lt;TODAY(),"Overdue",IF($K158=TODAY(),"Due Today",""))),"")</f>
        <v/>
      </c>
      <c r="Y158" s="46">
        <f>IFERROR(IF(OR($A158="",$L158&lt;&gt;"Completed",$M158=""),"",($M158-$J158)*24),"")</f>
        <v/>
      </c>
      <c r="Z158" s="22">
        <f>IFERROR(IF(COUNTA($A158:$U158)=0,"",IF($A158="","Missing Action ID, ","")&amp;IF(COUNTIF($A$2:$A$201,$A158)&gt;1,"Duplicate Action ID, ","")&amp;IF(AND($B158&lt;&gt;"",COUNTIF('Room Inspections'!$A$2:$A$201,$B158)=0),"Inspection ID not found, ","")&amp;IF(AND($J158&lt;&gt;"",$K158&lt;&gt;"",$K158&lt;$J158),"Due Date precedes Date Opened, ","")&amp;IF(AND($L158="Completed",$M158=""),"Completion date missing, ","")&amp;IF(AND($A158&lt;&gt;"",COUNTIF($A$2:$A$201,$A158)=1,$B158&lt;&gt;"",COUNTIF('Room Inspections'!$A$2:$A$201,$B158)&gt;0),"OK","")),"")</f>
        <v/>
      </c>
    </row>
    <row r="159" ht="34" customHeight="1">
      <c r="A159" s="16" t="n"/>
      <c r="B159" s="16" t="n"/>
      <c r="C159" s="43">
        <f>IFERROR(IF($B159="","",INDEX('Room Inspections'!$B$2:$B$201,MATCH($B159,'Room Inspections'!$A$2:$A$201,0))),"")</f>
        <v/>
      </c>
      <c r="D159" s="19">
        <f>IFERROR(IF($B159="","",INDEX('Room Inspections'!$G$2:$G$201,MATCH($B159,'Room Inspections'!$A$2:$A$201,0))),"")</f>
        <v/>
      </c>
      <c r="E159" s="16" t="n"/>
      <c r="F159" s="21" t="n"/>
      <c r="G159" s="16" t="n"/>
      <c r="H159" s="16" t="n"/>
      <c r="I159" s="16" t="n"/>
      <c r="J159" s="41" t="n"/>
      <c r="K159" s="41" t="n"/>
      <c r="L159" s="16" t="n"/>
      <c r="M159" s="41" t="n"/>
      <c r="N159" s="21" t="n"/>
      <c r="O159" s="44" t="n"/>
      <c r="P159" s="44" t="n"/>
      <c r="Q159" s="45">
        <f>IFERROR(IF(OR($A159="",$P159=""),"",$P159-$O159),"")</f>
        <v/>
      </c>
      <c r="R159" s="21" t="n"/>
      <c r="S159" s="16" t="n"/>
      <c r="T159" s="41" t="n"/>
      <c r="U159" s="16" t="n"/>
      <c r="V159" s="19">
        <f>IFERROR(IF($A159="","",IF(OR($L159="Completed",$L159="Canceled"),IF($M159="","",$M159-$J159),TODAY()-$J159)),"")</f>
        <v/>
      </c>
      <c r="W159" s="19">
        <f>IFERROR(IF(OR($A159="",$K159="",OR($L159="Completed",$L159="Canceled")),"",$K159-TODAY()),"")</f>
        <v/>
      </c>
      <c r="X159" s="19">
        <f>IFERROR(IF(OR($A159="",$K159="",NOT(OR($L159="Open",$L159="In Progress",$L159="On Hold"))),"",IF($K159&lt;TODAY(),"Overdue",IF($K159=TODAY(),"Due Today",""))),"")</f>
        <v/>
      </c>
      <c r="Y159" s="46">
        <f>IFERROR(IF(OR($A159="",$L159&lt;&gt;"Completed",$M159=""),"",($M159-$J159)*24),"")</f>
        <v/>
      </c>
      <c r="Z159" s="22">
        <f>IFERROR(IF(COUNTA($A159:$U159)=0,"",IF($A159="","Missing Action ID, ","")&amp;IF(COUNTIF($A$2:$A$201,$A159)&gt;1,"Duplicate Action ID, ","")&amp;IF(AND($B159&lt;&gt;"",COUNTIF('Room Inspections'!$A$2:$A$201,$B159)=0),"Inspection ID not found, ","")&amp;IF(AND($J159&lt;&gt;"",$K159&lt;&gt;"",$K159&lt;$J159),"Due Date precedes Date Opened, ","")&amp;IF(AND($L159="Completed",$M159=""),"Completion date missing, ","")&amp;IF(AND($A159&lt;&gt;"",COUNTIF($A$2:$A$201,$A159)=1,$B159&lt;&gt;"",COUNTIF('Room Inspections'!$A$2:$A$201,$B159)&gt;0),"OK","")),"")</f>
        <v/>
      </c>
    </row>
    <row r="160" ht="34" customHeight="1">
      <c r="A160" s="16" t="n"/>
      <c r="B160" s="16" t="n"/>
      <c r="C160" s="43">
        <f>IFERROR(IF($B160="","",INDEX('Room Inspections'!$B$2:$B$201,MATCH($B160,'Room Inspections'!$A$2:$A$201,0))),"")</f>
        <v/>
      </c>
      <c r="D160" s="19">
        <f>IFERROR(IF($B160="","",INDEX('Room Inspections'!$G$2:$G$201,MATCH($B160,'Room Inspections'!$A$2:$A$201,0))),"")</f>
        <v/>
      </c>
      <c r="E160" s="16" t="n"/>
      <c r="F160" s="21" t="n"/>
      <c r="G160" s="16" t="n"/>
      <c r="H160" s="16" t="n"/>
      <c r="I160" s="16" t="n"/>
      <c r="J160" s="41" t="n"/>
      <c r="K160" s="41" t="n"/>
      <c r="L160" s="16" t="n"/>
      <c r="M160" s="41" t="n"/>
      <c r="N160" s="21" t="n"/>
      <c r="O160" s="44" t="n"/>
      <c r="P160" s="44" t="n"/>
      <c r="Q160" s="45">
        <f>IFERROR(IF(OR($A160="",$P160=""),"",$P160-$O160),"")</f>
        <v/>
      </c>
      <c r="R160" s="21" t="n"/>
      <c r="S160" s="16" t="n"/>
      <c r="T160" s="41" t="n"/>
      <c r="U160" s="16" t="n"/>
      <c r="V160" s="19">
        <f>IFERROR(IF($A160="","",IF(OR($L160="Completed",$L160="Canceled"),IF($M160="","",$M160-$J160),TODAY()-$J160)),"")</f>
        <v/>
      </c>
      <c r="W160" s="19">
        <f>IFERROR(IF(OR($A160="",$K160="",OR($L160="Completed",$L160="Canceled")),"",$K160-TODAY()),"")</f>
        <v/>
      </c>
      <c r="X160" s="19">
        <f>IFERROR(IF(OR($A160="",$K160="",NOT(OR($L160="Open",$L160="In Progress",$L160="On Hold"))),"",IF($K160&lt;TODAY(),"Overdue",IF($K160=TODAY(),"Due Today",""))),"")</f>
        <v/>
      </c>
      <c r="Y160" s="46">
        <f>IFERROR(IF(OR($A160="",$L160&lt;&gt;"Completed",$M160=""),"",($M160-$J160)*24),"")</f>
        <v/>
      </c>
      <c r="Z160" s="22">
        <f>IFERROR(IF(COUNTA($A160:$U160)=0,"",IF($A160="","Missing Action ID, ","")&amp;IF(COUNTIF($A$2:$A$201,$A160)&gt;1,"Duplicate Action ID, ","")&amp;IF(AND($B160&lt;&gt;"",COUNTIF('Room Inspections'!$A$2:$A$201,$B160)=0),"Inspection ID not found, ","")&amp;IF(AND($J160&lt;&gt;"",$K160&lt;&gt;"",$K160&lt;$J160),"Due Date precedes Date Opened, ","")&amp;IF(AND($L160="Completed",$M160=""),"Completion date missing, ","")&amp;IF(AND($A160&lt;&gt;"",COUNTIF($A$2:$A$201,$A160)=1,$B160&lt;&gt;"",COUNTIF('Room Inspections'!$A$2:$A$201,$B160)&gt;0),"OK","")),"")</f>
        <v/>
      </c>
    </row>
    <row r="161" ht="34" customHeight="1">
      <c r="A161" s="16" t="n"/>
      <c r="B161" s="16" t="n"/>
      <c r="C161" s="43">
        <f>IFERROR(IF($B161="","",INDEX('Room Inspections'!$B$2:$B$201,MATCH($B161,'Room Inspections'!$A$2:$A$201,0))),"")</f>
        <v/>
      </c>
      <c r="D161" s="19">
        <f>IFERROR(IF($B161="","",INDEX('Room Inspections'!$G$2:$G$201,MATCH($B161,'Room Inspections'!$A$2:$A$201,0))),"")</f>
        <v/>
      </c>
      <c r="E161" s="16" t="n"/>
      <c r="F161" s="21" t="n"/>
      <c r="G161" s="16" t="n"/>
      <c r="H161" s="16" t="n"/>
      <c r="I161" s="16" t="n"/>
      <c r="J161" s="41" t="n"/>
      <c r="K161" s="41" t="n"/>
      <c r="L161" s="16" t="n"/>
      <c r="M161" s="41" t="n"/>
      <c r="N161" s="21" t="n"/>
      <c r="O161" s="44" t="n"/>
      <c r="P161" s="44" t="n"/>
      <c r="Q161" s="45">
        <f>IFERROR(IF(OR($A161="",$P161=""),"",$P161-$O161),"")</f>
        <v/>
      </c>
      <c r="R161" s="21" t="n"/>
      <c r="S161" s="16" t="n"/>
      <c r="T161" s="41" t="n"/>
      <c r="U161" s="16" t="n"/>
      <c r="V161" s="19">
        <f>IFERROR(IF($A161="","",IF(OR($L161="Completed",$L161="Canceled"),IF($M161="","",$M161-$J161),TODAY()-$J161)),"")</f>
        <v/>
      </c>
      <c r="W161" s="19">
        <f>IFERROR(IF(OR($A161="",$K161="",OR($L161="Completed",$L161="Canceled")),"",$K161-TODAY()),"")</f>
        <v/>
      </c>
      <c r="X161" s="19">
        <f>IFERROR(IF(OR($A161="",$K161="",NOT(OR($L161="Open",$L161="In Progress",$L161="On Hold"))),"",IF($K161&lt;TODAY(),"Overdue",IF($K161=TODAY(),"Due Today",""))),"")</f>
        <v/>
      </c>
      <c r="Y161" s="46">
        <f>IFERROR(IF(OR($A161="",$L161&lt;&gt;"Completed",$M161=""),"",($M161-$J161)*24),"")</f>
        <v/>
      </c>
      <c r="Z161" s="22">
        <f>IFERROR(IF(COUNTA($A161:$U161)=0,"",IF($A161="","Missing Action ID, ","")&amp;IF(COUNTIF($A$2:$A$201,$A161)&gt;1,"Duplicate Action ID, ","")&amp;IF(AND($B161&lt;&gt;"",COUNTIF('Room Inspections'!$A$2:$A$201,$B161)=0),"Inspection ID not found, ","")&amp;IF(AND($J161&lt;&gt;"",$K161&lt;&gt;"",$K161&lt;$J161),"Due Date precedes Date Opened, ","")&amp;IF(AND($L161="Completed",$M161=""),"Completion date missing, ","")&amp;IF(AND($A161&lt;&gt;"",COUNTIF($A$2:$A$201,$A161)=1,$B161&lt;&gt;"",COUNTIF('Room Inspections'!$A$2:$A$201,$B161)&gt;0),"OK","")),"")</f>
        <v/>
      </c>
    </row>
    <row r="162" ht="34" customHeight="1">
      <c r="A162" s="16" t="n"/>
      <c r="B162" s="16" t="n"/>
      <c r="C162" s="43">
        <f>IFERROR(IF($B162="","",INDEX('Room Inspections'!$B$2:$B$201,MATCH($B162,'Room Inspections'!$A$2:$A$201,0))),"")</f>
        <v/>
      </c>
      <c r="D162" s="19">
        <f>IFERROR(IF($B162="","",INDEX('Room Inspections'!$G$2:$G$201,MATCH($B162,'Room Inspections'!$A$2:$A$201,0))),"")</f>
        <v/>
      </c>
      <c r="E162" s="16" t="n"/>
      <c r="F162" s="21" t="n"/>
      <c r="G162" s="16" t="n"/>
      <c r="H162" s="16" t="n"/>
      <c r="I162" s="16" t="n"/>
      <c r="J162" s="41" t="n"/>
      <c r="K162" s="41" t="n"/>
      <c r="L162" s="16" t="n"/>
      <c r="M162" s="41" t="n"/>
      <c r="N162" s="21" t="n"/>
      <c r="O162" s="44" t="n"/>
      <c r="P162" s="44" t="n"/>
      <c r="Q162" s="45">
        <f>IFERROR(IF(OR($A162="",$P162=""),"",$P162-$O162),"")</f>
        <v/>
      </c>
      <c r="R162" s="21" t="n"/>
      <c r="S162" s="16" t="n"/>
      <c r="T162" s="41" t="n"/>
      <c r="U162" s="16" t="n"/>
      <c r="V162" s="19">
        <f>IFERROR(IF($A162="","",IF(OR($L162="Completed",$L162="Canceled"),IF($M162="","",$M162-$J162),TODAY()-$J162)),"")</f>
        <v/>
      </c>
      <c r="W162" s="19">
        <f>IFERROR(IF(OR($A162="",$K162="",OR($L162="Completed",$L162="Canceled")),"",$K162-TODAY()),"")</f>
        <v/>
      </c>
      <c r="X162" s="19">
        <f>IFERROR(IF(OR($A162="",$K162="",NOT(OR($L162="Open",$L162="In Progress",$L162="On Hold"))),"",IF($K162&lt;TODAY(),"Overdue",IF($K162=TODAY(),"Due Today",""))),"")</f>
        <v/>
      </c>
      <c r="Y162" s="46">
        <f>IFERROR(IF(OR($A162="",$L162&lt;&gt;"Completed",$M162=""),"",($M162-$J162)*24),"")</f>
        <v/>
      </c>
      <c r="Z162" s="22">
        <f>IFERROR(IF(COUNTA($A162:$U162)=0,"",IF($A162="","Missing Action ID, ","")&amp;IF(COUNTIF($A$2:$A$201,$A162)&gt;1,"Duplicate Action ID, ","")&amp;IF(AND($B162&lt;&gt;"",COUNTIF('Room Inspections'!$A$2:$A$201,$B162)=0),"Inspection ID not found, ","")&amp;IF(AND($J162&lt;&gt;"",$K162&lt;&gt;"",$K162&lt;$J162),"Due Date precedes Date Opened, ","")&amp;IF(AND($L162="Completed",$M162=""),"Completion date missing, ","")&amp;IF(AND($A162&lt;&gt;"",COUNTIF($A$2:$A$201,$A162)=1,$B162&lt;&gt;"",COUNTIF('Room Inspections'!$A$2:$A$201,$B162)&gt;0),"OK","")),"")</f>
        <v/>
      </c>
    </row>
    <row r="163" ht="34" customHeight="1">
      <c r="A163" s="16" t="n"/>
      <c r="B163" s="16" t="n"/>
      <c r="C163" s="43">
        <f>IFERROR(IF($B163="","",INDEX('Room Inspections'!$B$2:$B$201,MATCH($B163,'Room Inspections'!$A$2:$A$201,0))),"")</f>
        <v/>
      </c>
      <c r="D163" s="19">
        <f>IFERROR(IF($B163="","",INDEX('Room Inspections'!$G$2:$G$201,MATCH($B163,'Room Inspections'!$A$2:$A$201,0))),"")</f>
        <v/>
      </c>
      <c r="E163" s="16" t="n"/>
      <c r="F163" s="21" t="n"/>
      <c r="G163" s="16" t="n"/>
      <c r="H163" s="16" t="n"/>
      <c r="I163" s="16" t="n"/>
      <c r="J163" s="41" t="n"/>
      <c r="K163" s="41" t="n"/>
      <c r="L163" s="16" t="n"/>
      <c r="M163" s="41" t="n"/>
      <c r="N163" s="21" t="n"/>
      <c r="O163" s="44" t="n"/>
      <c r="P163" s="44" t="n"/>
      <c r="Q163" s="45">
        <f>IFERROR(IF(OR($A163="",$P163=""),"",$P163-$O163),"")</f>
        <v/>
      </c>
      <c r="R163" s="21" t="n"/>
      <c r="S163" s="16" t="n"/>
      <c r="T163" s="41" t="n"/>
      <c r="U163" s="16" t="n"/>
      <c r="V163" s="19">
        <f>IFERROR(IF($A163="","",IF(OR($L163="Completed",$L163="Canceled"),IF($M163="","",$M163-$J163),TODAY()-$J163)),"")</f>
        <v/>
      </c>
      <c r="W163" s="19">
        <f>IFERROR(IF(OR($A163="",$K163="",OR($L163="Completed",$L163="Canceled")),"",$K163-TODAY()),"")</f>
        <v/>
      </c>
      <c r="X163" s="19">
        <f>IFERROR(IF(OR($A163="",$K163="",NOT(OR($L163="Open",$L163="In Progress",$L163="On Hold"))),"",IF($K163&lt;TODAY(),"Overdue",IF($K163=TODAY(),"Due Today",""))),"")</f>
        <v/>
      </c>
      <c r="Y163" s="46">
        <f>IFERROR(IF(OR($A163="",$L163&lt;&gt;"Completed",$M163=""),"",($M163-$J163)*24),"")</f>
        <v/>
      </c>
      <c r="Z163" s="22">
        <f>IFERROR(IF(COUNTA($A163:$U163)=0,"",IF($A163="","Missing Action ID, ","")&amp;IF(COUNTIF($A$2:$A$201,$A163)&gt;1,"Duplicate Action ID, ","")&amp;IF(AND($B163&lt;&gt;"",COUNTIF('Room Inspections'!$A$2:$A$201,$B163)=0),"Inspection ID not found, ","")&amp;IF(AND($J163&lt;&gt;"",$K163&lt;&gt;"",$K163&lt;$J163),"Due Date precedes Date Opened, ","")&amp;IF(AND($L163="Completed",$M163=""),"Completion date missing, ","")&amp;IF(AND($A163&lt;&gt;"",COUNTIF($A$2:$A$201,$A163)=1,$B163&lt;&gt;"",COUNTIF('Room Inspections'!$A$2:$A$201,$B163)&gt;0),"OK","")),"")</f>
        <v/>
      </c>
    </row>
    <row r="164" ht="34" customHeight="1">
      <c r="A164" s="16" t="n"/>
      <c r="B164" s="16" t="n"/>
      <c r="C164" s="43">
        <f>IFERROR(IF($B164="","",INDEX('Room Inspections'!$B$2:$B$201,MATCH($B164,'Room Inspections'!$A$2:$A$201,0))),"")</f>
        <v/>
      </c>
      <c r="D164" s="19">
        <f>IFERROR(IF($B164="","",INDEX('Room Inspections'!$G$2:$G$201,MATCH($B164,'Room Inspections'!$A$2:$A$201,0))),"")</f>
        <v/>
      </c>
      <c r="E164" s="16" t="n"/>
      <c r="F164" s="21" t="n"/>
      <c r="G164" s="16" t="n"/>
      <c r="H164" s="16" t="n"/>
      <c r="I164" s="16" t="n"/>
      <c r="J164" s="41" t="n"/>
      <c r="K164" s="41" t="n"/>
      <c r="L164" s="16" t="n"/>
      <c r="M164" s="41" t="n"/>
      <c r="N164" s="21" t="n"/>
      <c r="O164" s="44" t="n"/>
      <c r="P164" s="44" t="n"/>
      <c r="Q164" s="45">
        <f>IFERROR(IF(OR($A164="",$P164=""),"",$P164-$O164),"")</f>
        <v/>
      </c>
      <c r="R164" s="21" t="n"/>
      <c r="S164" s="16" t="n"/>
      <c r="T164" s="41" t="n"/>
      <c r="U164" s="16" t="n"/>
      <c r="V164" s="19">
        <f>IFERROR(IF($A164="","",IF(OR($L164="Completed",$L164="Canceled"),IF($M164="","",$M164-$J164),TODAY()-$J164)),"")</f>
        <v/>
      </c>
      <c r="W164" s="19">
        <f>IFERROR(IF(OR($A164="",$K164="",OR($L164="Completed",$L164="Canceled")),"",$K164-TODAY()),"")</f>
        <v/>
      </c>
      <c r="X164" s="19">
        <f>IFERROR(IF(OR($A164="",$K164="",NOT(OR($L164="Open",$L164="In Progress",$L164="On Hold"))),"",IF($K164&lt;TODAY(),"Overdue",IF($K164=TODAY(),"Due Today",""))),"")</f>
        <v/>
      </c>
      <c r="Y164" s="46">
        <f>IFERROR(IF(OR($A164="",$L164&lt;&gt;"Completed",$M164=""),"",($M164-$J164)*24),"")</f>
        <v/>
      </c>
      <c r="Z164" s="22">
        <f>IFERROR(IF(COUNTA($A164:$U164)=0,"",IF($A164="","Missing Action ID, ","")&amp;IF(COUNTIF($A$2:$A$201,$A164)&gt;1,"Duplicate Action ID, ","")&amp;IF(AND($B164&lt;&gt;"",COUNTIF('Room Inspections'!$A$2:$A$201,$B164)=0),"Inspection ID not found, ","")&amp;IF(AND($J164&lt;&gt;"",$K164&lt;&gt;"",$K164&lt;$J164),"Due Date precedes Date Opened, ","")&amp;IF(AND($L164="Completed",$M164=""),"Completion date missing, ","")&amp;IF(AND($A164&lt;&gt;"",COUNTIF($A$2:$A$201,$A164)=1,$B164&lt;&gt;"",COUNTIF('Room Inspections'!$A$2:$A$201,$B164)&gt;0),"OK","")),"")</f>
        <v/>
      </c>
    </row>
    <row r="165" ht="34" customHeight="1">
      <c r="A165" s="16" t="n"/>
      <c r="B165" s="16" t="n"/>
      <c r="C165" s="43">
        <f>IFERROR(IF($B165="","",INDEX('Room Inspections'!$B$2:$B$201,MATCH($B165,'Room Inspections'!$A$2:$A$201,0))),"")</f>
        <v/>
      </c>
      <c r="D165" s="19">
        <f>IFERROR(IF($B165="","",INDEX('Room Inspections'!$G$2:$G$201,MATCH($B165,'Room Inspections'!$A$2:$A$201,0))),"")</f>
        <v/>
      </c>
      <c r="E165" s="16" t="n"/>
      <c r="F165" s="21" t="n"/>
      <c r="G165" s="16" t="n"/>
      <c r="H165" s="16" t="n"/>
      <c r="I165" s="16" t="n"/>
      <c r="J165" s="41" t="n"/>
      <c r="K165" s="41" t="n"/>
      <c r="L165" s="16" t="n"/>
      <c r="M165" s="41" t="n"/>
      <c r="N165" s="21" t="n"/>
      <c r="O165" s="44" t="n"/>
      <c r="P165" s="44" t="n"/>
      <c r="Q165" s="45">
        <f>IFERROR(IF(OR($A165="",$P165=""),"",$P165-$O165),"")</f>
        <v/>
      </c>
      <c r="R165" s="21" t="n"/>
      <c r="S165" s="16" t="n"/>
      <c r="T165" s="41" t="n"/>
      <c r="U165" s="16" t="n"/>
      <c r="V165" s="19">
        <f>IFERROR(IF($A165="","",IF(OR($L165="Completed",$L165="Canceled"),IF($M165="","",$M165-$J165),TODAY()-$J165)),"")</f>
        <v/>
      </c>
      <c r="W165" s="19">
        <f>IFERROR(IF(OR($A165="",$K165="",OR($L165="Completed",$L165="Canceled")),"",$K165-TODAY()),"")</f>
        <v/>
      </c>
      <c r="X165" s="19">
        <f>IFERROR(IF(OR($A165="",$K165="",NOT(OR($L165="Open",$L165="In Progress",$L165="On Hold"))),"",IF($K165&lt;TODAY(),"Overdue",IF($K165=TODAY(),"Due Today",""))),"")</f>
        <v/>
      </c>
      <c r="Y165" s="46">
        <f>IFERROR(IF(OR($A165="",$L165&lt;&gt;"Completed",$M165=""),"",($M165-$J165)*24),"")</f>
        <v/>
      </c>
      <c r="Z165" s="22">
        <f>IFERROR(IF(COUNTA($A165:$U165)=0,"",IF($A165="","Missing Action ID, ","")&amp;IF(COUNTIF($A$2:$A$201,$A165)&gt;1,"Duplicate Action ID, ","")&amp;IF(AND($B165&lt;&gt;"",COUNTIF('Room Inspections'!$A$2:$A$201,$B165)=0),"Inspection ID not found, ","")&amp;IF(AND($J165&lt;&gt;"",$K165&lt;&gt;"",$K165&lt;$J165),"Due Date precedes Date Opened, ","")&amp;IF(AND($L165="Completed",$M165=""),"Completion date missing, ","")&amp;IF(AND($A165&lt;&gt;"",COUNTIF($A$2:$A$201,$A165)=1,$B165&lt;&gt;"",COUNTIF('Room Inspections'!$A$2:$A$201,$B165)&gt;0),"OK","")),"")</f>
        <v/>
      </c>
    </row>
    <row r="166" ht="34" customHeight="1">
      <c r="A166" s="16" t="n"/>
      <c r="B166" s="16" t="n"/>
      <c r="C166" s="43">
        <f>IFERROR(IF($B166="","",INDEX('Room Inspections'!$B$2:$B$201,MATCH($B166,'Room Inspections'!$A$2:$A$201,0))),"")</f>
        <v/>
      </c>
      <c r="D166" s="19">
        <f>IFERROR(IF($B166="","",INDEX('Room Inspections'!$G$2:$G$201,MATCH($B166,'Room Inspections'!$A$2:$A$201,0))),"")</f>
        <v/>
      </c>
      <c r="E166" s="16" t="n"/>
      <c r="F166" s="21" t="n"/>
      <c r="G166" s="16" t="n"/>
      <c r="H166" s="16" t="n"/>
      <c r="I166" s="16" t="n"/>
      <c r="J166" s="41" t="n"/>
      <c r="K166" s="41" t="n"/>
      <c r="L166" s="16" t="n"/>
      <c r="M166" s="41" t="n"/>
      <c r="N166" s="21" t="n"/>
      <c r="O166" s="44" t="n"/>
      <c r="P166" s="44" t="n"/>
      <c r="Q166" s="45">
        <f>IFERROR(IF(OR($A166="",$P166=""),"",$P166-$O166),"")</f>
        <v/>
      </c>
      <c r="R166" s="21" t="n"/>
      <c r="S166" s="16" t="n"/>
      <c r="T166" s="41" t="n"/>
      <c r="U166" s="16" t="n"/>
      <c r="V166" s="19">
        <f>IFERROR(IF($A166="","",IF(OR($L166="Completed",$L166="Canceled"),IF($M166="","",$M166-$J166),TODAY()-$J166)),"")</f>
        <v/>
      </c>
      <c r="W166" s="19">
        <f>IFERROR(IF(OR($A166="",$K166="",OR($L166="Completed",$L166="Canceled")),"",$K166-TODAY()),"")</f>
        <v/>
      </c>
      <c r="X166" s="19">
        <f>IFERROR(IF(OR($A166="",$K166="",NOT(OR($L166="Open",$L166="In Progress",$L166="On Hold"))),"",IF($K166&lt;TODAY(),"Overdue",IF($K166=TODAY(),"Due Today",""))),"")</f>
        <v/>
      </c>
      <c r="Y166" s="46">
        <f>IFERROR(IF(OR($A166="",$L166&lt;&gt;"Completed",$M166=""),"",($M166-$J166)*24),"")</f>
        <v/>
      </c>
      <c r="Z166" s="22">
        <f>IFERROR(IF(COUNTA($A166:$U166)=0,"",IF($A166="","Missing Action ID, ","")&amp;IF(COUNTIF($A$2:$A$201,$A166)&gt;1,"Duplicate Action ID, ","")&amp;IF(AND($B166&lt;&gt;"",COUNTIF('Room Inspections'!$A$2:$A$201,$B166)=0),"Inspection ID not found, ","")&amp;IF(AND($J166&lt;&gt;"",$K166&lt;&gt;"",$K166&lt;$J166),"Due Date precedes Date Opened, ","")&amp;IF(AND($L166="Completed",$M166=""),"Completion date missing, ","")&amp;IF(AND($A166&lt;&gt;"",COUNTIF($A$2:$A$201,$A166)=1,$B166&lt;&gt;"",COUNTIF('Room Inspections'!$A$2:$A$201,$B166)&gt;0),"OK","")),"")</f>
        <v/>
      </c>
    </row>
    <row r="167" ht="34" customHeight="1">
      <c r="A167" s="16" t="n"/>
      <c r="B167" s="16" t="n"/>
      <c r="C167" s="43">
        <f>IFERROR(IF($B167="","",INDEX('Room Inspections'!$B$2:$B$201,MATCH($B167,'Room Inspections'!$A$2:$A$201,0))),"")</f>
        <v/>
      </c>
      <c r="D167" s="19">
        <f>IFERROR(IF($B167="","",INDEX('Room Inspections'!$G$2:$G$201,MATCH($B167,'Room Inspections'!$A$2:$A$201,0))),"")</f>
        <v/>
      </c>
      <c r="E167" s="16" t="n"/>
      <c r="F167" s="21" t="n"/>
      <c r="G167" s="16" t="n"/>
      <c r="H167" s="16" t="n"/>
      <c r="I167" s="16" t="n"/>
      <c r="J167" s="41" t="n"/>
      <c r="K167" s="41" t="n"/>
      <c r="L167" s="16" t="n"/>
      <c r="M167" s="41" t="n"/>
      <c r="N167" s="21" t="n"/>
      <c r="O167" s="44" t="n"/>
      <c r="P167" s="44" t="n"/>
      <c r="Q167" s="45">
        <f>IFERROR(IF(OR($A167="",$P167=""),"",$P167-$O167),"")</f>
        <v/>
      </c>
      <c r="R167" s="21" t="n"/>
      <c r="S167" s="16" t="n"/>
      <c r="T167" s="41" t="n"/>
      <c r="U167" s="16" t="n"/>
      <c r="V167" s="19">
        <f>IFERROR(IF($A167="","",IF(OR($L167="Completed",$L167="Canceled"),IF($M167="","",$M167-$J167),TODAY()-$J167)),"")</f>
        <v/>
      </c>
      <c r="W167" s="19">
        <f>IFERROR(IF(OR($A167="",$K167="",OR($L167="Completed",$L167="Canceled")),"",$K167-TODAY()),"")</f>
        <v/>
      </c>
      <c r="X167" s="19">
        <f>IFERROR(IF(OR($A167="",$K167="",NOT(OR($L167="Open",$L167="In Progress",$L167="On Hold"))),"",IF($K167&lt;TODAY(),"Overdue",IF($K167=TODAY(),"Due Today",""))),"")</f>
        <v/>
      </c>
      <c r="Y167" s="46">
        <f>IFERROR(IF(OR($A167="",$L167&lt;&gt;"Completed",$M167=""),"",($M167-$J167)*24),"")</f>
        <v/>
      </c>
      <c r="Z167" s="22">
        <f>IFERROR(IF(COUNTA($A167:$U167)=0,"",IF($A167="","Missing Action ID, ","")&amp;IF(COUNTIF($A$2:$A$201,$A167)&gt;1,"Duplicate Action ID, ","")&amp;IF(AND($B167&lt;&gt;"",COUNTIF('Room Inspections'!$A$2:$A$201,$B167)=0),"Inspection ID not found, ","")&amp;IF(AND($J167&lt;&gt;"",$K167&lt;&gt;"",$K167&lt;$J167),"Due Date precedes Date Opened, ","")&amp;IF(AND($L167="Completed",$M167=""),"Completion date missing, ","")&amp;IF(AND($A167&lt;&gt;"",COUNTIF($A$2:$A$201,$A167)=1,$B167&lt;&gt;"",COUNTIF('Room Inspections'!$A$2:$A$201,$B167)&gt;0),"OK","")),"")</f>
        <v/>
      </c>
    </row>
    <row r="168" ht="34" customHeight="1">
      <c r="A168" s="16" t="n"/>
      <c r="B168" s="16" t="n"/>
      <c r="C168" s="43">
        <f>IFERROR(IF($B168="","",INDEX('Room Inspections'!$B$2:$B$201,MATCH($B168,'Room Inspections'!$A$2:$A$201,0))),"")</f>
        <v/>
      </c>
      <c r="D168" s="19">
        <f>IFERROR(IF($B168="","",INDEX('Room Inspections'!$G$2:$G$201,MATCH($B168,'Room Inspections'!$A$2:$A$201,0))),"")</f>
        <v/>
      </c>
      <c r="E168" s="16" t="n"/>
      <c r="F168" s="21" t="n"/>
      <c r="G168" s="16" t="n"/>
      <c r="H168" s="16" t="n"/>
      <c r="I168" s="16" t="n"/>
      <c r="J168" s="41" t="n"/>
      <c r="K168" s="41" t="n"/>
      <c r="L168" s="16" t="n"/>
      <c r="M168" s="41" t="n"/>
      <c r="N168" s="21" t="n"/>
      <c r="O168" s="44" t="n"/>
      <c r="P168" s="44" t="n"/>
      <c r="Q168" s="45">
        <f>IFERROR(IF(OR($A168="",$P168=""),"",$P168-$O168),"")</f>
        <v/>
      </c>
      <c r="R168" s="21" t="n"/>
      <c r="S168" s="16" t="n"/>
      <c r="T168" s="41" t="n"/>
      <c r="U168" s="16" t="n"/>
      <c r="V168" s="19">
        <f>IFERROR(IF($A168="","",IF(OR($L168="Completed",$L168="Canceled"),IF($M168="","",$M168-$J168),TODAY()-$J168)),"")</f>
        <v/>
      </c>
      <c r="W168" s="19">
        <f>IFERROR(IF(OR($A168="",$K168="",OR($L168="Completed",$L168="Canceled")),"",$K168-TODAY()),"")</f>
        <v/>
      </c>
      <c r="X168" s="19">
        <f>IFERROR(IF(OR($A168="",$K168="",NOT(OR($L168="Open",$L168="In Progress",$L168="On Hold"))),"",IF($K168&lt;TODAY(),"Overdue",IF($K168=TODAY(),"Due Today",""))),"")</f>
        <v/>
      </c>
      <c r="Y168" s="46">
        <f>IFERROR(IF(OR($A168="",$L168&lt;&gt;"Completed",$M168=""),"",($M168-$J168)*24),"")</f>
        <v/>
      </c>
      <c r="Z168" s="22">
        <f>IFERROR(IF(COUNTA($A168:$U168)=0,"",IF($A168="","Missing Action ID, ","")&amp;IF(COUNTIF($A$2:$A$201,$A168)&gt;1,"Duplicate Action ID, ","")&amp;IF(AND($B168&lt;&gt;"",COUNTIF('Room Inspections'!$A$2:$A$201,$B168)=0),"Inspection ID not found, ","")&amp;IF(AND($J168&lt;&gt;"",$K168&lt;&gt;"",$K168&lt;$J168),"Due Date precedes Date Opened, ","")&amp;IF(AND($L168="Completed",$M168=""),"Completion date missing, ","")&amp;IF(AND($A168&lt;&gt;"",COUNTIF($A$2:$A$201,$A168)=1,$B168&lt;&gt;"",COUNTIF('Room Inspections'!$A$2:$A$201,$B168)&gt;0),"OK","")),"")</f>
        <v/>
      </c>
    </row>
    <row r="169" ht="34" customHeight="1">
      <c r="A169" s="16" t="n"/>
      <c r="B169" s="16" t="n"/>
      <c r="C169" s="43">
        <f>IFERROR(IF($B169="","",INDEX('Room Inspections'!$B$2:$B$201,MATCH($B169,'Room Inspections'!$A$2:$A$201,0))),"")</f>
        <v/>
      </c>
      <c r="D169" s="19">
        <f>IFERROR(IF($B169="","",INDEX('Room Inspections'!$G$2:$G$201,MATCH($B169,'Room Inspections'!$A$2:$A$201,0))),"")</f>
        <v/>
      </c>
      <c r="E169" s="16" t="n"/>
      <c r="F169" s="21" t="n"/>
      <c r="G169" s="16" t="n"/>
      <c r="H169" s="16" t="n"/>
      <c r="I169" s="16" t="n"/>
      <c r="J169" s="41" t="n"/>
      <c r="K169" s="41" t="n"/>
      <c r="L169" s="16" t="n"/>
      <c r="M169" s="41" t="n"/>
      <c r="N169" s="21" t="n"/>
      <c r="O169" s="44" t="n"/>
      <c r="P169" s="44" t="n"/>
      <c r="Q169" s="45">
        <f>IFERROR(IF(OR($A169="",$P169=""),"",$P169-$O169),"")</f>
        <v/>
      </c>
      <c r="R169" s="21" t="n"/>
      <c r="S169" s="16" t="n"/>
      <c r="T169" s="41" t="n"/>
      <c r="U169" s="16" t="n"/>
      <c r="V169" s="19">
        <f>IFERROR(IF($A169="","",IF(OR($L169="Completed",$L169="Canceled"),IF($M169="","",$M169-$J169),TODAY()-$J169)),"")</f>
        <v/>
      </c>
      <c r="W169" s="19">
        <f>IFERROR(IF(OR($A169="",$K169="",OR($L169="Completed",$L169="Canceled")),"",$K169-TODAY()),"")</f>
        <v/>
      </c>
      <c r="X169" s="19">
        <f>IFERROR(IF(OR($A169="",$K169="",NOT(OR($L169="Open",$L169="In Progress",$L169="On Hold"))),"",IF($K169&lt;TODAY(),"Overdue",IF($K169=TODAY(),"Due Today",""))),"")</f>
        <v/>
      </c>
      <c r="Y169" s="46">
        <f>IFERROR(IF(OR($A169="",$L169&lt;&gt;"Completed",$M169=""),"",($M169-$J169)*24),"")</f>
        <v/>
      </c>
      <c r="Z169" s="22">
        <f>IFERROR(IF(COUNTA($A169:$U169)=0,"",IF($A169="","Missing Action ID, ","")&amp;IF(COUNTIF($A$2:$A$201,$A169)&gt;1,"Duplicate Action ID, ","")&amp;IF(AND($B169&lt;&gt;"",COUNTIF('Room Inspections'!$A$2:$A$201,$B169)=0),"Inspection ID not found, ","")&amp;IF(AND($J169&lt;&gt;"",$K169&lt;&gt;"",$K169&lt;$J169),"Due Date precedes Date Opened, ","")&amp;IF(AND($L169="Completed",$M169=""),"Completion date missing, ","")&amp;IF(AND($A169&lt;&gt;"",COUNTIF($A$2:$A$201,$A169)=1,$B169&lt;&gt;"",COUNTIF('Room Inspections'!$A$2:$A$201,$B169)&gt;0),"OK","")),"")</f>
        <v/>
      </c>
    </row>
    <row r="170" ht="34" customHeight="1">
      <c r="A170" s="16" t="n"/>
      <c r="B170" s="16" t="n"/>
      <c r="C170" s="43">
        <f>IFERROR(IF($B170="","",INDEX('Room Inspections'!$B$2:$B$201,MATCH($B170,'Room Inspections'!$A$2:$A$201,0))),"")</f>
        <v/>
      </c>
      <c r="D170" s="19">
        <f>IFERROR(IF($B170="","",INDEX('Room Inspections'!$G$2:$G$201,MATCH($B170,'Room Inspections'!$A$2:$A$201,0))),"")</f>
        <v/>
      </c>
      <c r="E170" s="16" t="n"/>
      <c r="F170" s="21" t="n"/>
      <c r="G170" s="16" t="n"/>
      <c r="H170" s="16" t="n"/>
      <c r="I170" s="16" t="n"/>
      <c r="J170" s="41" t="n"/>
      <c r="K170" s="41" t="n"/>
      <c r="L170" s="16" t="n"/>
      <c r="M170" s="41" t="n"/>
      <c r="N170" s="21" t="n"/>
      <c r="O170" s="44" t="n"/>
      <c r="P170" s="44" t="n"/>
      <c r="Q170" s="45">
        <f>IFERROR(IF(OR($A170="",$P170=""),"",$P170-$O170),"")</f>
        <v/>
      </c>
      <c r="R170" s="21" t="n"/>
      <c r="S170" s="16" t="n"/>
      <c r="T170" s="41" t="n"/>
      <c r="U170" s="16" t="n"/>
      <c r="V170" s="19">
        <f>IFERROR(IF($A170="","",IF(OR($L170="Completed",$L170="Canceled"),IF($M170="","",$M170-$J170),TODAY()-$J170)),"")</f>
        <v/>
      </c>
      <c r="W170" s="19">
        <f>IFERROR(IF(OR($A170="",$K170="",OR($L170="Completed",$L170="Canceled")),"",$K170-TODAY()),"")</f>
        <v/>
      </c>
      <c r="X170" s="19">
        <f>IFERROR(IF(OR($A170="",$K170="",NOT(OR($L170="Open",$L170="In Progress",$L170="On Hold"))),"",IF($K170&lt;TODAY(),"Overdue",IF($K170=TODAY(),"Due Today",""))),"")</f>
        <v/>
      </c>
      <c r="Y170" s="46">
        <f>IFERROR(IF(OR($A170="",$L170&lt;&gt;"Completed",$M170=""),"",($M170-$J170)*24),"")</f>
        <v/>
      </c>
      <c r="Z170" s="22">
        <f>IFERROR(IF(COUNTA($A170:$U170)=0,"",IF($A170="","Missing Action ID, ","")&amp;IF(COUNTIF($A$2:$A$201,$A170)&gt;1,"Duplicate Action ID, ","")&amp;IF(AND($B170&lt;&gt;"",COUNTIF('Room Inspections'!$A$2:$A$201,$B170)=0),"Inspection ID not found, ","")&amp;IF(AND($J170&lt;&gt;"",$K170&lt;&gt;"",$K170&lt;$J170),"Due Date precedes Date Opened, ","")&amp;IF(AND($L170="Completed",$M170=""),"Completion date missing, ","")&amp;IF(AND($A170&lt;&gt;"",COUNTIF($A$2:$A$201,$A170)=1,$B170&lt;&gt;"",COUNTIF('Room Inspections'!$A$2:$A$201,$B170)&gt;0),"OK","")),"")</f>
        <v/>
      </c>
    </row>
    <row r="171" ht="34" customHeight="1">
      <c r="A171" s="16" t="n"/>
      <c r="B171" s="16" t="n"/>
      <c r="C171" s="43">
        <f>IFERROR(IF($B171="","",INDEX('Room Inspections'!$B$2:$B$201,MATCH($B171,'Room Inspections'!$A$2:$A$201,0))),"")</f>
        <v/>
      </c>
      <c r="D171" s="19">
        <f>IFERROR(IF($B171="","",INDEX('Room Inspections'!$G$2:$G$201,MATCH($B171,'Room Inspections'!$A$2:$A$201,0))),"")</f>
        <v/>
      </c>
      <c r="E171" s="16" t="n"/>
      <c r="F171" s="21" t="n"/>
      <c r="G171" s="16" t="n"/>
      <c r="H171" s="16" t="n"/>
      <c r="I171" s="16" t="n"/>
      <c r="J171" s="41" t="n"/>
      <c r="K171" s="41" t="n"/>
      <c r="L171" s="16" t="n"/>
      <c r="M171" s="41" t="n"/>
      <c r="N171" s="21" t="n"/>
      <c r="O171" s="44" t="n"/>
      <c r="P171" s="44" t="n"/>
      <c r="Q171" s="45">
        <f>IFERROR(IF(OR($A171="",$P171=""),"",$P171-$O171),"")</f>
        <v/>
      </c>
      <c r="R171" s="21" t="n"/>
      <c r="S171" s="16" t="n"/>
      <c r="T171" s="41" t="n"/>
      <c r="U171" s="16" t="n"/>
      <c r="V171" s="19">
        <f>IFERROR(IF($A171="","",IF(OR($L171="Completed",$L171="Canceled"),IF($M171="","",$M171-$J171),TODAY()-$J171)),"")</f>
        <v/>
      </c>
      <c r="W171" s="19">
        <f>IFERROR(IF(OR($A171="",$K171="",OR($L171="Completed",$L171="Canceled")),"",$K171-TODAY()),"")</f>
        <v/>
      </c>
      <c r="X171" s="19">
        <f>IFERROR(IF(OR($A171="",$K171="",NOT(OR($L171="Open",$L171="In Progress",$L171="On Hold"))),"",IF($K171&lt;TODAY(),"Overdue",IF($K171=TODAY(),"Due Today",""))),"")</f>
        <v/>
      </c>
      <c r="Y171" s="46">
        <f>IFERROR(IF(OR($A171="",$L171&lt;&gt;"Completed",$M171=""),"",($M171-$J171)*24),"")</f>
        <v/>
      </c>
      <c r="Z171" s="22">
        <f>IFERROR(IF(COUNTA($A171:$U171)=0,"",IF($A171="","Missing Action ID, ","")&amp;IF(COUNTIF($A$2:$A$201,$A171)&gt;1,"Duplicate Action ID, ","")&amp;IF(AND($B171&lt;&gt;"",COUNTIF('Room Inspections'!$A$2:$A$201,$B171)=0),"Inspection ID not found, ","")&amp;IF(AND($J171&lt;&gt;"",$K171&lt;&gt;"",$K171&lt;$J171),"Due Date precedes Date Opened, ","")&amp;IF(AND($L171="Completed",$M171=""),"Completion date missing, ","")&amp;IF(AND($A171&lt;&gt;"",COUNTIF($A$2:$A$201,$A171)=1,$B171&lt;&gt;"",COUNTIF('Room Inspections'!$A$2:$A$201,$B171)&gt;0),"OK","")),"")</f>
        <v/>
      </c>
    </row>
    <row r="172" ht="34" customHeight="1">
      <c r="A172" s="16" t="n"/>
      <c r="B172" s="16" t="n"/>
      <c r="C172" s="43">
        <f>IFERROR(IF($B172="","",INDEX('Room Inspections'!$B$2:$B$201,MATCH($B172,'Room Inspections'!$A$2:$A$201,0))),"")</f>
        <v/>
      </c>
      <c r="D172" s="19">
        <f>IFERROR(IF($B172="","",INDEX('Room Inspections'!$G$2:$G$201,MATCH($B172,'Room Inspections'!$A$2:$A$201,0))),"")</f>
        <v/>
      </c>
      <c r="E172" s="16" t="n"/>
      <c r="F172" s="21" t="n"/>
      <c r="G172" s="16" t="n"/>
      <c r="H172" s="16" t="n"/>
      <c r="I172" s="16" t="n"/>
      <c r="J172" s="41" t="n"/>
      <c r="K172" s="41" t="n"/>
      <c r="L172" s="16" t="n"/>
      <c r="M172" s="41" t="n"/>
      <c r="N172" s="21" t="n"/>
      <c r="O172" s="44" t="n"/>
      <c r="P172" s="44" t="n"/>
      <c r="Q172" s="45">
        <f>IFERROR(IF(OR($A172="",$P172=""),"",$P172-$O172),"")</f>
        <v/>
      </c>
      <c r="R172" s="21" t="n"/>
      <c r="S172" s="16" t="n"/>
      <c r="T172" s="41" t="n"/>
      <c r="U172" s="16" t="n"/>
      <c r="V172" s="19">
        <f>IFERROR(IF($A172="","",IF(OR($L172="Completed",$L172="Canceled"),IF($M172="","",$M172-$J172),TODAY()-$J172)),"")</f>
        <v/>
      </c>
      <c r="W172" s="19">
        <f>IFERROR(IF(OR($A172="",$K172="",OR($L172="Completed",$L172="Canceled")),"",$K172-TODAY()),"")</f>
        <v/>
      </c>
      <c r="X172" s="19">
        <f>IFERROR(IF(OR($A172="",$K172="",NOT(OR($L172="Open",$L172="In Progress",$L172="On Hold"))),"",IF($K172&lt;TODAY(),"Overdue",IF($K172=TODAY(),"Due Today",""))),"")</f>
        <v/>
      </c>
      <c r="Y172" s="46">
        <f>IFERROR(IF(OR($A172="",$L172&lt;&gt;"Completed",$M172=""),"",($M172-$J172)*24),"")</f>
        <v/>
      </c>
      <c r="Z172" s="22">
        <f>IFERROR(IF(COUNTA($A172:$U172)=0,"",IF($A172="","Missing Action ID, ","")&amp;IF(COUNTIF($A$2:$A$201,$A172)&gt;1,"Duplicate Action ID, ","")&amp;IF(AND($B172&lt;&gt;"",COUNTIF('Room Inspections'!$A$2:$A$201,$B172)=0),"Inspection ID not found, ","")&amp;IF(AND($J172&lt;&gt;"",$K172&lt;&gt;"",$K172&lt;$J172),"Due Date precedes Date Opened, ","")&amp;IF(AND($L172="Completed",$M172=""),"Completion date missing, ","")&amp;IF(AND($A172&lt;&gt;"",COUNTIF($A$2:$A$201,$A172)=1,$B172&lt;&gt;"",COUNTIF('Room Inspections'!$A$2:$A$201,$B172)&gt;0),"OK","")),"")</f>
        <v/>
      </c>
    </row>
    <row r="173" ht="34" customHeight="1">
      <c r="A173" s="16" t="n"/>
      <c r="B173" s="16" t="n"/>
      <c r="C173" s="43">
        <f>IFERROR(IF($B173="","",INDEX('Room Inspections'!$B$2:$B$201,MATCH($B173,'Room Inspections'!$A$2:$A$201,0))),"")</f>
        <v/>
      </c>
      <c r="D173" s="19">
        <f>IFERROR(IF($B173="","",INDEX('Room Inspections'!$G$2:$G$201,MATCH($B173,'Room Inspections'!$A$2:$A$201,0))),"")</f>
        <v/>
      </c>
      <c r="E173" s="16" t="n"/>
      <c r="F173" s="21" t="n"/>
      <c r="G173" s="16" t="n"/>
      <c r="H173" s="16" t="n"/>
      <c r="I173" s="16" t="n"/>
      <c r="J173" s="41" t="n"/>
      <c r="K173" s="41" t="n"/>
      <c r="L173" s="16" t="n"/>
      <c r="M173" s="41" t="n"/>
      <c r="N173" s="21" t="n"/>
      <c r="O173" s="44" t="n"/>
      <c r="P173" s="44" t="n"/>
      <c r="Q173" s="45">
        <f>IFERROR(IF(OR($A173="",$P173=""),"",$P173-$O173),"")</f>
        <v/>
      </c>
      <c r="R173" s="21" t="n"/>
      <c r="S173" s="16" t="n"/>
      <c r="T173" s="41" t="n"/>
      <c r="U173" s="16" t="n"/>
      <c r="V173" s="19">
        <f>IFERROR(IF($A173="","",IF(OR($L173="Completed",$L173="Canceled"),IF($M173="","",$M173-$J173),TODAY()-$J173)),"")</f>
        <v/>
      </c>
      <c r="W173" s="19">
        <f>IFERROR(IF(OR($A173="",$K173="",OR($L173="Completed",$L173="Canceled")),"",$K173-TODAY()),"")</f>
        <v/>
      </c>
      <c r="X173" s="19">
        <f>IFERROR(IF(OR($A173="",$K173="",NOT(OR($L173="Open",$L173="In Progress",$L173="On Hold"))),"",IF($K173&lt;TODAY(),"Overdue",IF($K173=TODAY(),"Due Today",""))),"")</f>
        <v/>
      </c>
      <c r="Y173" s="46">
        <f>IFERROR(IF(OR($A173="",$L173&lt;&gt;"Completed",$M173=""),"",($M173-$J173)*24),"")</f>
        <v/>
      </c>
      <c r="Z173" s="22">
        <f>IFERROR(IF(COUNTA($A173:$U173)=0,"",IF($A173="","Missing Action ID, ","")&amp;IF(COUNTIF($A$2:$A$201,$A173)&gt;1,"Duplicate Action ID, ","")&amp;IF(AND($B173&lt;&gt;"",COUNTIF('Room Inspections'!$A$2:$A$201,$B173)=0),"Inspection ID not found, ","")&amp;IF(AND($J173&lt;&gt;"",$K173&lt;&gt;"",$K173&lt;$J173),"Due Date precedes Date Opened, ","")&amp;IF(AND($L173="Completed",$M173=""),"Completion date missing, ","")&amp;IF(AND($A173&lt;&gt;"",COUNTIF($A$2:$A$201,$A173)=1,$B173&lt;&gt;"",COUNTIF('Room Inspections'!$A$2:$A$201,$B173)&gt;0),"OK","")),"")</f>
        <v/>
      </c>
    </row>
    <row r="174" ht="34" customHeight="1">
      <c r="A174" s="16" t="n"/>
      <c r="B174" s="16" t="n"/>
      <c r="C174" s="43">
        <f>IFERROR(IF($B174="","",INDEX('Room Inspections'!$B$2:$B$201,MATCH($B174,'Room Inspections'!$A$2:$A$201,0))),"")</f>
        <v/>
      </c>
      <c r="D174" s="19">
        <f>IFERROR(IF($B174="","",INDEX('Room Inspections'!$G$2:$G$201,MATCH($B174,'Room Inspections'!$A$2:$A$201,0))),"")</f>
        <v/>
      </c>
      <c r="E174" s="16" t="n"/>
      <c r="F174" s="21" t="n"/>
      <c r="G174" s="16" t="n"/>
      <c r="H174" s="16" t="n"/>
      <c r="I174" s="16" t="n"/>
      <c r="J174" s="41" t="n"/>
      <c r="K174" s="41" t="n"/>
      <c r="L174" s="16" t="n"/>
      <c r="M174" s="41" t="n"/>
      <c r="N174" s="21" t="n"/>
      <c r="O174" s="44" t="n"/>
      <c r="P174" s="44" t="n"/>
      <c r="Q174" s="45">
        <f>IFERROR(IF(OR($A174="",$P174=""),"",$P174-$O174),"")</f>
        <v/>
      </c>
      <c r="R174" s="21" t="n"/>
      <c r="S174" s="16" t="n"/>
      <c r="T174" s="41" t="n"/>
      <c r="U174" s="16" t="n"/>
      <c r="V174" s="19">
        <f>IFERROR(IF($A174="","",IF(OR($L174="Completed",$L174="Canceled"),IF($M174="","",$M174-$J174),TODAY()-$J174)),"")</f>
        <v/>
      </c>
      <c r="W174" s="19">
        <f>IFERROR(IF(OR($A174="",$K174="",OR($L174="Completed",$L174="Canceled")),"",$K174-TODAY()),"")</f>
        <v/>
      </c>
      <c r="X174" s="19">
        <f>IFERROR(IF(OR($A174="",$K174="",NOT(OR($L174="Open",$L174="In Progress",$L174="On Hold"))),"",IF($K174&lt;TODAY(),"Overdue",IF($K174=TODAY(),"Due Today",""))),"")</f>
        <v/>
      </c>
      <c r="Y174" s="46">
        <f>IFERROR(IF(OR($A174="",$L174&lt;&gt;"Completed",$M174=""),"",($M174-$J174)*24),"")</f>
        <v/>
      </c>
      <c r="Z174" s="22">
        <f>IFERROR(IF(COUNTA($A174:$U174)=0,"",IF($A174="","Missing Action ID, ","")&amp;IF(COUNTIF($A$2:$A$201,$A174)&gt;1,"Duplicate Action ID, ","")&amp;IF(AND($B174&lt;&gt;"",COUNTIF('Room Inspections'!$A$2:$A$201,$B174)=0),"Inspection ID not found, ","")&amp;IF(AND($J174&lt;&gt;"",$K174&lt;&gt;"",$K174&lt;$J174),"Due Date precedes Date Opened, ","")&amp;IF(AND($L174="Completed",$M174=""),"Completion date missing, ","")&amp;IF(AND($A174&lt;&gt;"",COUNTIF($A$2:$A$201,$A174)=1,$B174&lt;&gt;"",COUNTIF('Room Inspections'!$A$2:$A$201,$B174)&gt;0),"OK","")),"")</f>
        <v/>
      </c>
    </row>
    <row r="175" ht="34" customHeight="1">
      <c r="A175" s="16" t="n"/>
      <c r="B175" s="16" t="n"/>
      <c r="C175" s="43">
        <f>IFERROR(IF($B175="","",INDEX('Room Inspections'!$B$2:$B$201,MATCH($B175,'Room Inspections'!$A$2:$A$201,0))),"")</f>
        <v/>
      </c>
      <c r="D175" s="19">
        <f>IFERROR(IF($B175="","",INDEX('Room Inspections'!$G$2:$G$201,MATCH($B175,'Room Inspections'!$A$2:$A$201,0))),"")</f>
        <v/>
      </c>
      <c r="E175" s="16" t="n"/>
      <c r="F175" s="21" t="n"/>
      <c r="G175" s="16" t="n"/>
      <c r="H175" s="16" t="n"/>
      <c r="I175" s="16" t="n"/>
      <c r="J175" s="41" t="n"/>
      <c r="K175" s="41" t="n"/>
      <c r="L175" s="16" t="n"/>
      <c r="M175" s="41" t="n"/>
      <c r="N175" s="21" t="n"/>
      <c r="O175" s="44" t="n"/>
      <c r="P175" s="44" t="n"/>
      <c r="Q175" s="45">
        <f>IFERROR(IF(OR($A175="",$P175=""),"",$P175-$O175),"")</f>
        <v/>
      </c>
      <c r="R175" s="21" t="n"/>
      <c r="S175" s="16" t="n"/>
      <c r="T175" s="41" t="n"/>
      <c r="U175" s="16" t="n"/>
      <c r="V175" s="19">
        <f>IFERROR(IF($A175="","",IF(OR($L175="Completed",$L175="Canceled"),IF($M175="","",$M175-$J175),TODAY()-$J175)),"")</f>
        <v/>
      </c>
      <c r="W175" s="19">
        <f>IFERROR(IF(OR($A175="",$K175="",OR($L175="Completed",$L175="Canceled")),"",$K175-TODAY()),"")</f>
        <v/>
      </c>
      <c r="X175" s="19">
        <f>IFERROR(IF(OR($A175="",$K175="",NOT(OR($L175="Open",$L175="In Progress",$L175="On Hold"))),"",IF($K175&lt;TODAY(),"Overdue",IF($K175=TODAY(),"Due Today",""))),"")</f>
        <v/>
      </c>
      <c r="Y175" s="46">
        <f>IFERROR(IF(OR($A175="",$L175&lt;&gt;"Completed",$M175=""),"",($M175-$J175)*24),"")</f>
        <v/>
      </c>
      <c r="Z175" s="22">
        <f>IFERROR(IF(COUNTA($A175:$U175)=0,"",IF($A175="","Missing Action ID, ","")&amp;IF(COUNTIF($A$2:$A$201,$A175)&gt;1,"Duplicate Action ID, ","")&amp;IF(AND($B175&lt;&gt;"",COUNTIF('Room Inspections'!$A$2:$A$201,$B175)=0),"Inspection ID not found, ","")&amp;IF(AND($J175&lt;&gt;"",$K175&lt;&gt;"",$K175&lt;$J175),"Due Date precedes Date Opened, ","")&amp;IF(AND($L175="Completed",$M175=""),"Completion date missing, ","")&amp;IF(AND($A175&lt;&gt;"",COUNTIF($A$2:$A$201,$A175)=1,$B175&lt;&gt;"",COUNTIF('Room Inspections'!$A$2:$A$201,$B175)&gt;0),"OK","")),"")</f>
        <v/>
      </c>
    </row>
    <row r="176" ht="34" customHeight="1">
      <c r="A176" s="16" t="n"/>
      <c r="B176" s="16" t="n"/>
      <c r="C176" s="43">
        <f>IFERROR(IF($B176="","",INDEX('Room Inspections'!$B$2:$B$201,MATCH($B176,'Room Inspections'!$A$2:$A$201,0))),"")</f>
        <v/>
      </c>
      <c r="D176" s="19">
        <f>IFERROR(IF($B176="","",INDEX('Room Inspections'!$G$2:$G$201,MATCH($B176,'Room Inspections'!$A$2:$A$201,0))),"")</f>
        <v/>
      </c>
      <c r="E176" s="16" t="n"/>
      <c r="F176" s="21" t="n"/>
      <c r="G176" s="16" t="n"/>
      <c r="H176" s="16" t="n"/>
      <c r="I176" s="16" t="n"/>
      <c r="J176" s="41" t="n"/>
      <c r="K176" s="41" t="n"/>
      <c r="L176" s="16" t="n"/>
      <c r="M176" s="41" t="n"/>
      <c r="N176" s="21" t="n"/>
      <c r="O176" s="44" t="n"/>
      <c r="P176" s="44" t="n"/>
      <c r="Q176" s="45">
        <f>IFERROR(IF(OR($A176="",$P176=""),"",$P176-$O176),"")</f>
        <v/>
      </c>
      <c r="R176" s="21" t="n"/>
      <c r="S176" s="16" t="n"/>
      <c r="T176" s="41" t="n"/>
      <c r="U176" s="16" t="n"/>
      <c r="V176" s="19">
        <f>IFERROR(IF($A176="","",IF(OR($L176="Completed",$L176="Canceled"),IF($M176="","",$M176-$J176),TODAY()-$J176)),"")</f>
        <v/>
      </c>
      <c r="W176" s="19">
        <f>IFERROR(IF(OR($A176="",$K176="",OR($L176="Completed",$L176="Canceled")),"",$K176-TODAY()),"")</f>
        <v/>
      </c>
      <c r="X176" s="19">
        <f>IFERROR(IF(OR($A176="",$K176="",NOT(OR($L176="Open",$L176="In Progress",$L176="On Hold"))),"",IF($K176&lt;TODAY(),"Overdue",IF($K176=TODAY(),"Due Today",""))),"")</f>
        <v/>
      </c>
      <c r="Y176" s="46">
        <f>IFERROR(IF(OR($A176="",$L176&lt;&gt;"Completed",$M176=""),"",($M176-$J176)*24),"")</f>
        <v/>
      </c>
      <c r="Z176" s="22">
        <f>IFERROR(IF(COUNTA($A176:$U176)=0,"",IF($A176="","Missing Action ID, ","")&amp;IF(COUNTIF($A$2:$A$201,$A176)&gt;1,"Duplicate Action ID, ","")&amp;IF(AND($B176&lt;&gt;"",COUNTIF('Room Inspections'!$A$2:$A$201,$B176)=0),"Inspection ID not found, ","")&amp;IF(AND($J176&lt;&gt;"",$K176&lt;&gt;"",$K176&lt;$J176),"Due Date precedes Date Opened, ","")&amp;IF(AND($L176="Completed",$M176=""),"Completion date missing, ","")&amp;IF(AND($A176&lt;&gt;"",COUNTIF($A$2:$A$201,$A176)=1,$B176&lt;&gt;"",COUNTIF('Room Inspections'!$A$2:$A$201,$B176)&gt;0),"OK","")),"")</f>
        <v/>
      </c>
    </row>
    <row r="177" ht="34" customHeight="1">
      <c r="A177" s="16" t="n"/>
      <c r="B177" s="16" t="n"/>
      <c r="C177" s="43">
        <f>IFERROR(IF($B177="","",INDEX('Room Inspections'!$B$2:$B$201,MATCH($B177,'Room Inspections'!$A$2:$A$201,0))),"")</f>
        <v/>
      </c>
      <c r="D177" s="19">
        <f>IFERROR(IF($B177="","",INDEX('Room Inspections'!$G$2:$G$201,MATCH($B177,'Room Inspections'!$A$2:$A$201,0))),"")</f>
        <v/>
      </c>
      <c r="E177" s="16" t="n"/>
      <c r="F177" s="21" t="n"/>
      <c r="G177" s="16" t="n"/>
      <c r="H177" s="16" t="n"/>
      <c r="I177" s="16" t="n"/>
      <c r="J177" s="41" t="n"/>
      <c r="K177" s="41" t="n"/>
      <c r="L177" s="16" t="n"/>
      <c r="M177" s="41" t="n"/>
      <c r="N177" s="21" t="n"/>
      <c r="O177" s="44" t="n"/>
      <c r="P177" s="44" t="n"/>
      <c r="Q177" s="45">
        <f>IFERROR(IF(OR($A177="",$P177=""),"",$P177-$O177),"")</f>
        <v/>
      </c>
      <c r="R177" s="21" t="n"/>
      <c r="S177" s="16" t="n"/>
      <c r="T177" s="41" t="n"/>
      <c r="U177" s="16" t="n"/>
      <c r="V177" s="19">
        <f>IFERROR(IF($A177="","",IF(OR($L177="Completed",$L177="Canceled"),IF($M177="","",$M177-$J177),TODAY()-$J177)),"")</f>
        <v/>
      </c>
      <c r="W177" s="19">
        <f>IFERROR(IF(OR($A177="",$K177="",OR($L177="Completed",$L177="Canceled")),"",$K177-TODAY()),"")</f>
        <v/>
      </c>
      <c r="X177" s="19">
        <f>IFERROR(IF(OR($A177="",$K177="",NOT(OR($L177="Open",$L177="In Progress",$L177="On Hold"))),"",IF($K177&lt;TODAY(),"Overdue",IF($K177=TODAY(),"Due Today",""))),"")</f>
        <v/>
      </c>
      <c r="Y177" s="46">
        <f>IFERROR(IF(OR($A177="",$L177&lt;&gt;"Completed",$M177=""),"",($M177-$J177)*24),"")</f>
        <v/>
      </c>
      <c r="Z177" s="22">
        <f>IFERROR(IF(COUNTA($A177:$U177)=0,"",IF($A177="","Missing Action ID, ","")&amp;IF(COUNTIF($A$2:$A$201,$A177)&gt;1,"Duplicate Action ID, ","")&amp;IF(AND($B177&lt;&gt;"",COUNTIF('Room Inspections'!$A$2:$A$201,$B177)=0),"Inspection ID not found, ","")&amp;IF(AND($J177&lt;&gt;"",$K177&lt;&gt;"",$K177&lt;$J177),"Due Date precedes Date Opened, ","")&amp;IF(AND($L177="Completed",$M177=""),"Completion date missing, ","")&amp;IF(AND($A177&lt;&gt;"",COUNTIF($A$2:$A$201,$A177)=1,$B177&lt;&gt;"",COUNTIF('Room Inspections'!$A$2:$A$201,$B177)&gt;0),"OK","")),"")</f>
        <v/>
      </c>
    </row>
    <row r="178" ht="34" customHeight="1">
      <c r="A178" s="16" t="n"/>
      <c r="B178" s="16" t="n"/>
      <c r="C178" s="43">
        <f>IFERROR(IF($B178="","",INDEX('Room Inspections'!$B$2:$B$201,MATCH($B178,'Room Inspections'!$A$2:$A$201,0))),"")</f>
        <v/>
      </c>
      <c r="D178" s="19">
        <f>IFERROR(IF($B178="","",INDEX('Room Inspections'!$G$2:$G$201,MATCH($B178,'Room Inspections'!$A$2:$A$201,0))),"")</f>
        <v/>
      </c>
      <c r="E178" s="16" t="n"/>
      <c r="F178" s="21" t="n"/>
      <c r="G178" s="16" t="n"/>
      <c r="H178" s="16" t="n"/>
      <c r="I178" s="16" t="n"/>
      <c r="J178" s="41" t="n"/>
      <c r="K178" s="41" t="n"/>
      <c r="L178" s="16" t="n"/>
      <c r="M178" s="41" t="n"/>
      <c r="N178" s="21" t="n"/>
      <c r="O178" s="44" t="n"/>
      <c r="P178" s="44" t="n"/>
      <c r="Q178" s="45">
        <f>IFERROR(IF(OR($A178="",$P178=""),"",$P178-$O178),"")</f>
        <v/>
      </c>
      <c r="R178" s="21" t="n"/>
      <c r="S178" s="16" t="n"/>
      <c r="T178" s="41" t="n"/>
      <c r="U178" s="16" t="n"/>
      <c r="V178" s="19">
        <f>IFERROR(IF($A178="","",IF(OR($L178="Completed",$L178="Canceled"),IF($M178="","",$M178-$J178),TODAY()-$J178)),"")</f>
        <v/>
      </c>
      <c r="W178" s="19">
        <f>IFERROR(IF(OR($A178="",$K178="",OR($L178="Completed",$L178="Canceled")),"",$K178-TODAY()),"")</f>
        <v/>
      </c>
      <c r="X178" s="19">
        <f>IFERROR(IF(OR($A178="",$K178="",NOT(OR($L178="Open",$L178="In Progress",$L178="On Hold"))),"",IF($K178&lt;TODAY(),"Overdue",IF($K178=TODAY(),"Due Today",""))),"")</f>
        <v/>
      </c>
      <c r="Y178" s="46">
        <f>IFERROR(IF(OR($A178="",$L178&lt;&gt;"Completed",$M178=""),"",($M178-$J178)*24),"")</f>
        <v/>
      </c>
      <c r="Z178" s="22">
        <f>IFERROR(IF(COUNTA($A178:$U178)=0,"",IF($A178="","Missing Action ID, ","")&amp;IF(COUNTIF($A$2:$A$201,$A178)&gt;1,"Duplicate Action ID, ","")&amp;IF(AND($B178&lt;&gt;"",COUNTIF('Room Inspections'!$A$2:$A$201,$B178)=0),"Inspection ID not found, ","")&amp;IF(AND($J178&lt;&gt;"",$K178&lt;&gt;"",$K178&lt;$J178),"Due Date precedes Date Opened, ","")&amp;IF(AND($L178="Completed",$M178=""),"Completion date missing, ","")&amp;IF(AND($A178&lt;&gt;"",COUNTIF($A$2:$A$201,$A178)=1,$B178&lt;&gt;"",COUNTIF('Room Inspections'!$A$2:$A$201,$B178)&gt;0),"OK","")),"")</f>
        <v/>
      </c>
    </row>
    <row r="179" ht="34" customHeight="1">
      <c r="A179" s="16" t="n"/>
      <c r="B179" s="16" t="n"/>
      <c r="C179" s="43">
        <f>IFERROR(IF($B179="","",INDEX('Room Inspections'!$B$2:$B$201,MATCH($B179,'Room Inspections'!$A$2:$A$201,0))),"")</f>
        <v/>
      </c>
      <c r="D179" s="19">
        <f>IFERROR(IF($B179="","",INDEX('Room Inspections'!$G$2:$G$201,MATCH($B179,'Room Inspections'!$A$2:$A$201,0))),"")</f>
        <v/>
      </c>
      <c r="E179" s="16" t="n"/>
      <c r="F179" s="21" t="n"/>
      <c r="G179" s="16" t="n"/>
      <c r="H179" s="16" t="n"/>
      <c r="I179" s="16" t="n"/>
      <c r="J179" s="41" t="n"/>
      <c r="K179" s="41" t="n"/>
      <c r="L179" s="16" t="n"/>
      <c r="M179" s="41" t="n"/>
      <c r="N179" s="21" t="n"/>
      <c r="O179" s="44" t="n"/>
      <c r="P179" s="44" t="n"/>
      <c r="Q179" s="45">
        <f>IFERROR(IF(OR($A179="",$P179=""),"",$P179-$O179),"")</f>
        <v/>
      </c>
      <c r="R179" s="21" t="n"/>
      <c r="S179" s="16" t="n"/>
      <c r="T179" s="41" t="n"/>
      <c r="U179" s="16" t="n"/>
      <c r="V179" s="19">
        <f>IFERROR(IF($A179="","",IF(OR($L179="Completed",$L179="Canceled"),IF($M179="","",$M179-$J179),TODAY()-$J179)),"")</f>
        <v/>
      </c>
      <c r="W179" s="19">
        <f>IFERROR(IF(OR($A179="",$K179="",OR($L179="Completed",$L179="Canceled")),"",$K179-TODAY()),"")</f>
        <v/>
      </c>
      <c r="X179" s="19">
        <f>IFERROR(IF(OR($A179="",$K179="",NOT(OR($L179="Open",$L179="In Progress",$L179="On Hold"))),"",IF($K179&lt;TODAY(),"Overdue",IF($K179=TODAY(),"Due Today",""))),"")</f>
        <v/>
      </c>
      <c r="Y179" s="46">
        <f>IFERROR(IF(OR($A179="",$L179&lt;&gt;"Completed",$M179=""),"",($M179-$J179)*24),"")</f>
        <v/>
      </c>
      <c r="Z179" s="22">
        <f>IFERROR(IF(COUNTA($A179:$U179)=0,"",IF($A179="","Missing Action ID, ","")&amp;IF(COUNTIF($A$2:$A$201,$A179)&gt;1,"Duplicate Action ID, ","")&amp;IF(AND($B179&lt;&gt;"",COUNTIF('Room Inspections'!$A$2:$A$201,$B179)=0),"Inspection ID not found, ","")&amp;IF(AND($J179&lt;&gt;"",$K179&lt;&gt;"",$K179&lt;$J179),"Due Date precedes Date Opened, ","")&amp;IF(AND($L179="Completed",$M179=""),"Completion date missing, ","")&amp;IF(AND($A179&lt;&gt;"",COUNTIF($A$2:$A$201,$A179)=1,$B179&lt;&gt;"",COUNTIF('Room Inspections'!$A$2:$A$201,$B179)&gt;0),"OK","")),"")</f>
        <v/>
      </c>
    </row>
    <row r="180" ht="34" customHeight="1">
      <c r="A180" s="16" t="n"/>
      <c r="B180" s="16" t="n"/>
      <c r="C180" s="43">
        <f>IFERROR(IF($B180="","",INDEX('Room Inspections'!$B$2:$B$201,MATCH($B180,'Room Inspections'!$A$2:$A$201,0))),"")</f>
        <v/>
      </c>
      <c r="D180" s="19">
        <f>IFERROR(IF($B180="","",INDEX('Room Inspections'!$G$2:$G$201,MATCH($B180,'Room Inspections'!$A$2:$A$201,0))),"")</f>
        <v/>
      </c>
      <c r="E180" s="16" t="n"/>
      <c r="F180" s="21" t="n"/>
      <c r="G180" s="16" t="n"/>
      <c r="H180" s="16" t="n"/>
      <c r="I180" s="16" t="n"/>
      <c r="J180" s="41" t="n"/>
      <c r="K180" s="41" t="n"/>
      <c r="L180" s="16" t="n"/>
      <c r="M180" s="41" t="n"/>
      <c r="N180" s="21" t="n"/>
      <c r="O180" s="44" t="n"/>
      <c r="P180" s="44" t="n"/>
      <c r="Q180" s="45">
        <f>IFERROR(IF(OR($A180="",$P180=""),"",$P180-$O180),"")</f>
        <v/>
      </c>
      <c r="R180" s="21" t="n"/>
      <c r="S180" s="16" t="n"/>
      <c r="T180" s="41" t="n"/>
      <c r="U180" s="16" t="n"/>
      <c r="V180" s="19">
        <f>IFERROR(IF($A180="","",IF(OR($L180="Completed",$L180="Canceled"),IF($M180="","",$M180-$J180),TODAY()-$J180)),"")</f>
        <v/>
      </c>
      <c r="W180" s="19">
        <f>IFERROR(IF(OR($A180="",$K180="",OR($L180="Completed",$L180="Canceled")),"",$K180-TODAY()),"")</f>
        <v/>
      </c>
      <c r="X180" s="19">
        <f>IFERROR(IF(OR($A180="",$K180="",NOT(OR($L180="Open",$L180="In Progress",$L180="On Hold"))),"",IF($K180&lt;TODAY(),"Overdue",IF($K180=TODAY(),"Due Today",""))),"")</f>
        <v/>
      </c>
      <c r="Y180" s="46">
        <f>IFERROR(IF(OR($A180="",$L180&lt;&gt;"Completed",$M180=""),"",($M180-$J180)*24),"")</f>
        <v/>
      </c>
      <c r="Z180" s="22">
        <f>IFERROR(IF(COUNTA($A180:$U180)=0,"",IF($A180="","Missing Action ID, ","")&amp;IF(COUNTIF($A$2:$A$201,$A180)&gt;1,"Duplicate Action ID, ","")&amp;IF(AND($B180&lt;&gt;"",COUNTIF('Room Inspections'!$A$2:$A$201,$B180)=0),"Inspection ID not found, ","")&amp;IF(AND($J180&lt;&gt;"",$K180&lt;&gt;"",$K180&lt;$J180),"Due Date precedes Date Opened, ","")&amp;IF(AND($L180="Completed",$M180=""),"Completion date missing, ","")&amp;IF(AND($A180&lt;&gt;"",COUNTIF($A$2:$A$201,$A180)=1,$B180&lt;&gt;"",COUNTIF('Room Inspections'!$A$2:$A$201,$B180)&gt;0),"OK","")),"")</f>
        <v/>
      </c>
    </row>
    <row r="181" ht="34" customHeight="1">
      <c r="A181" s="16" t="n"/>
      <c r="B181" s="16" t="n"/>
      <c r="C181" s="43">
        <f>IFERROR(IF($B181="","",INDEX('Room Inspections'!$B$2:$B$201,MATCH($B181,'Room Inspections'!$A$2:$A$201,0))),"")</f>
        <v/>
      </c>
      <c r="D181" s="19">
        <f>IFERROR(IF($B181="","",INDEX('Room Inspections'!$G$2:$G$201,MATCH($B181,'Room Inspections'!$A$2:$A$201,0))),"")</f>
        <v/>
      </c>
      <c r="E181" s="16" t="n"/>
      <c r="F181" s="21" t="n"/>
      <c r="G181" s="16" t="n"/>
      <c r="H181" s="16" t="n"/>
      <c r="I181" s="16" t="n"/>
      <c r="J181" s="41" t="n"/>
      <c r="K181" s="41" t="n"/>
      <c r="L181" s="16" t="n"/>
      <c r="M181" s="41" t="n"/>
      <c r="N181" s="21" t="n"/>
      <c r="O181" s="44" t="n"/>
      <c r="P181" s="44" t="n"/>
      <c r="Q181" s="45">
        <f>IFERROR(IF(OR($A181="",$P181=""),"",$P181-$O181),"")</f>
        <v/>
      </c>
      <c r="R181" s="21" t="n"/>
      <c r="S181" s="16" t="n"/>
      <c r="T181" s="41" t="n"/>
      <c r="U181" s="16" t="n"/>
      <c r="V181" s="19">
        <f>IFERROR(IF($A181="","",IF(OR($L181="Completed",$L181="Canceled"),IF($M181="","",$M181-$J181),TODAY()-$J181)),"")</f>
        <v/>
      </c>
      <c r="W181" s="19">
        <f>IFERROR(IF(OR($A181="",$K181="",OR($L181="Completed",$L181="Canceled")),"",$K181-TODAY()),"")</f>
        <v/>
      </c>
      <c r="X181" s="19">
        <f>IFERROR(IF(OR($A181="",$K181="",NOT(OR($L181="Open",$L181="In Progress",$L181="On Hold"))),"",IF($K181&lt;TODAY(),"Overdue",IF($K181=TODAY(),"Due Today",""))),"")</f>
        <v/>
      </c>
      <c r="Y181" s="46">
        <f>IFERROR(IF(OR($A181="",$L181&lt;&gt;"Completed",$M181=""),"",($M181-$J181)*24),"")</f>
        <v/>
      </c>
      <c r="Z181" s="22">
        <f>IFERROR(IF(COUNTA($A181:$U181)=0,"",IF($A181="","Missing Action ID, ","")&amp;IF(COUNTIF($A$2:$A$201,$A181)&gt;1,"Duplicate Action ID, ","")&amp;IF(AND($B181&lt;&gt;"",COUNTIF('Room Inspections'!$A$2:$A$201,$B181)=0),"Inspection ID not found, ","")&amp;IF(AND($J181&lt;&gt;"",$K181&lt;&gt;"",$K181&lt;$J181),"Due Date precedes Date Opened, ","")&amp;IF(AND($L181="Completed",$M181=""),"Completion date missing, ","")&amp;IF(AND($A181&lt;&gt;"",COUNTIF($A$2:$A$201,$A181)=1,$B181&lt;&gt;"",COUNTIF('Room Inspections'!$A$2:$A$201,$B181)&gt;0),"OK","")),"")</f>
        <v/>
      </c>
    </row>
    <row r="182" ht="34" customHeight="1">
      <c r="A182" s="16" t="n"/>
      <c r="B182" s="16" t="n"/>
      <c r="C182" s="43">
        <f>IFERROR(IF($B182="","",INDEX('Room Inspections'!$B$2:$B$201,MATCH($B182,'Room Inspections'!$A$2:$A$201,0))),"")</f>
        <v/>
      </c>
      <c r="D182" s="19">
        <f>IFERROR(IF($B182="","",INDEX('Room Inspections'!$G$2:$G$201,MATCH($B182,'Room Inspections'!$A$2:$A$201,0))),"")</f>
        <v/>
      </c>
      <c r="E182" s="16" t="n"/>
      <c r="F182" s="21" t="n"/>
      <c r="G182" s="16" t="n"/>
      <c r="H182" s="16" t="n"/>
      <c r="I182" s="16" t="n"/>
      <c r="J182" s="41" t="n"/>
      <c r="K182" s="41" t="n"/>
      <c r="L182" s="16" t="n"/>
      <c r="M182" s="41" t="n"/>
      <c r="N182" s="21" t="n"/>
      <c r="O182" s="44" t="n"/>
      <c r="P182" s="44" t="n"/>
      <c r="Q182" s="45">
        <f>IFERROR(IF(OR($A182="",$P182=""),"",$P182-$O182),"")</f>
        <v/>
      </c>
      <c r="R182" s="21" t="n"/>
      <c r="S182" s="16" t="n"/>
      <c r="T182" s="41" t="n"/>
      <c r="U182" s="16" t="n"/>
      <c r="V182" s="19">
        <f>IFERROR(IF($A182="","",IF(OR($L182="Completed",$L182="Canceled"),IF($M182="","",$M182-$J182),TODAY()-$J182)),"")</f>
        <v/>
      </c>
      <c r="W182" s="19">
        <f>IFERROR(IF(OR($A182="",$K182="",OR($L182="Completed",$L182="Canceled")),"",$K182-TODAY()),"")</f>
        <v/>
      </c>
      <c r="X182" s="19">
        <f>IFERROR(IF(OR($A182="",$K182="",NOT(OR($L182="Open",$L182="In Progress",$L182="On Hold"))),"",IF($K182&lt;TODAY(),"Overdue",IF($K182=TODAY(),"Due Today",""))),"")</f>
        <v/>
      </c>
      <c r="Y182" s="46">
        <f>IFERROR(IF(OR($A182="",$L182&lt;&gt;"Completed",$M182=""),"",($M182-$J182)*24),"")</f>
        <v/>
      </c>
      <c r="Z182" s="22">
        <f>IFERROR(IF(COUNTA($A182:$U182)=0,"",IF($A182="","Missing Action ID, ","")&amp;IF(COUNTIF($A$2:$A$201,$A182)&gt;1,"Duplicate Action ID, ","")&amp;IF(AND($B182&lt;&gt;"",COUNTIF('Room Inspections'!$A$2:$A$201,$B182)=0),"Inspection ID not found, ","")&amp;IF(AND($J182&lt;&gt;"",$K182&lt;&gt;"",$K182&lt;$J182),"Due Date precedes Date Opened, ","")&amp;IF(AND($L182="Completed",$M182=""),"Completion date missing, ","")&amp;IF(AND($A182&lt;&gt;"",COUNTIF($A$2:$A$201,$A182)=1,$B182&lt;&gt;"",COUNTIF('Room Inspections'!$A$2:$A$201,$B182)&gt;0),"OK","")),"")</f>
        <v/>
      </c>
    </row>
    <row r="183" ht="34" customHeight="1">
      <c r="A183" s="16" t="n"/>
      <c r="B183" s="16" t="n"/>
      <c r="C183" s="43">
        <f>IFERROR(IF($B183="","",INDEX('Room Inspections'!$B$2:$B$201,MATCH($B183,'Room Inspections'!$A$2:$A$201,0))),"")</f>
        <v/>
      </c>
      <c r="D183" s="19">
        <f>IFERROR(IF($B183="","",INDEX('Room Inspections'!$G$2:$G$201,MATCH($B183,'Room Inspections'!$A$2:$A$201,0))),"")</f>
        <v/>
      </c>
      <c r="E183" s="16" t="n"/>
      <c r="F183" s="21" t="n"/>
      <c r="G183" s="16" t="n"/>
      <c r="H183" s="16" t="n"/>
      <c r="I183" s="16" t="n"/>
      <c r="J183" s="41" t="n"/>
      <c r="K183" s="41" t="n"/>
      <c r="L183" s="16" t="n"/>
      <c r="M183" s="41" t="n"/>
      <c r="N183" s="21" t="n"/>
      <c r="O183" s="44" t="n"/>
      <c r="P183" s="44" t="n"/>
      <c r="Q183" s="45">
        <f>IFERROR(IF(OR($A183="",$P183=""),"",$P183-$O183),"")</f>
        <v/>
      </c>
      <c r="R183" s="21" t="n"/>
      <c r="S183" s="16" t="n"/>
      <c r="T183" s="41" t="n"/>
      <c r="U183" s="16" t="n"/>
      <c r="V183" s="19">
        <f>IFERROR(IF($A183="","",IF(OR($L183="Completed",$L183="Canceled"),IF($M183="","",$M183-$J183),TODAY()-$J183)),"")</f>
        <v/>
      </c>
      <c r="W183" s="19">
        <f>IFERROR(IF(OR($A183="",$K183="",OR($L183="Completed",$L183="Canceled")),"",$K183-TODAY()),"")</f>
        <v/>
      </c>
      <c r="X183" s="19">
        <f>IFERROR(IF(OR($A183="",$K183="",NOT(OR($L183="Open",$L183="In Progress",$L183="On Hold"))),"",IF($K183&lt;TODAY(),"Overdue",IF($K183=TODAY(),"Due Today",""))),"")</f>
        <v/>
      </c>
      <c r="Y183" s="46">
        <f>IFERROR(IF(OR($A183="",$L183&lt;&gt;"Completed",$M183=""),"",($M183-$J183)*24),"")</f>
        <v/>
      </c>
      <c r="Z183" s="22">
        <f>IFERROR(IF(COUNTA($A183:$U183)=0,"",IF($A183="","Missing Action ID, ","")&amp;IF(COUNTIF($A$2:$A$201,$A183)&gt;1,"Duplicate Action ID, ","")&amp;IF(AND($B183&lt;&gt;"",COUNTIF('Room Inspections'!$A$2:$A$201,$B183)=0),"Inspection ID not found, ","")&amp;IF(AND($J183&lt;&gt;"",$K183&lt;&gt;"",$K183&lt;$J183),"Due Date precedes Date Opened, ","")&amp;IF(AND($L183="Completed",$M183=""),"Completion date missing, ","")&amp;IF(AND($A183&lt;&gt;"",COUNTIF($A$2:$A$201,$A183)=1,$B183&lt;&gt;"",COUNTIF('Room Inspections'!$A$2:$A$201,$B183)&gt;0),"OK","")),"")</f>
        <v/>
      </c>
    </row>
    <row r="184" ht="34" customHeight="1">
      <c r="A184" s="16" t="n"/>
      <c r="B184" s="16" t="n"/>
      <c r="C184" s="43">
        <f>IFERROR(IF($B184="","",INDEX('Room Inspections'!$B$2:$B$201,MATCH($B184,'Room Inspections'!$A$2:$A$201,0))),"")</f>
        <v/>
      </c>
      <c r="D184" s="19">
        <f>IFERROR(IF($B184="","",INDEX('Room Inspections'!$G$2:$G$201,MATCH($B184,'Room Inspections'!$A$2:$A$201,0))),"")</f>
        <v/>
      </c>
      <c r="E184" s="16" t="n"/>
      <c r="F184" s="21" t="n"/>
      <c r="G184" s="16" t="n"/>
      <c r="H184" s="16" t="n"/>
      <c r="I184" s="16" t="n"/>
      <c r="J184" s="41" t="n"/>
      <c r="K184" s="41" t="n"/>
      <c r="L184" s="16" t="n"/>
      <c r="M184" s="41" t="n"/>
      <c r="N184" s="21" t="n"/>
      <c r="O184" s="44" t="n"/>
      <c r="P184" s="44" t="n"/>
      <c r="Q184" s="45">
        <f>IFERROR(IF(OR($A184="",$P184=""),"",$P184-$O184),"")</f>
        <v/>
      </c>
      <c r="R184" s="21" t="n"/>
      <c r="S184" s="16" t="n"/>
      <c r="T184" s="41" t="n"/>
      <c r="U184" s="16" t="n"/>
      <c r="V184" s="19">
        <f>IFERROR(IF($A184="","",IF(OR($L184="Completed",$L184="Canceled"),IF($M184="","",$M184-$J184),TODAY()-$J184)),"")</f>
        <v/>
      </c>
      <c r="W184" s="19">
        <f>IFERROR(IF(OR($A184="",$K184="",OR($L184="Completed",$L184="Canceled")),"",$K184-TODAY()),"")</f>
        <v/>
      </c>
      <c r="X184" s="19">
        <f>IFERROR(IF(OR($A184="",$K184="",NOT(OR($L184="Open",$L184="In Progress",$L184="On Hold"))),"",IF($K184&lt;TODAY(),"Overdue",IF($K184=TODAY(),"Due Today",""))),"")</f>
        <v/>
      </c>
      <c r="Y184" s="46">
        <f>IFERROR(IF(OR($A184="",$L184&lt;&gt;"Completed",$M184=""),"",($M184-$J184)*24),"")</f>
        <v/>
      </c>
      <c r="Z184" s="22">
        <f>IFERROR(IF(COUNTA($A184:$U184)=0,"",IF($A184="","Missing Action ID, ","")&amp;IF(COUNTIF($A$2:$A$201,$A184)&gt;1,"Duplicate Action ID, ","")&amp;IF(AND($B184&lt;&gt;"",COUNTIF('Room Inspections'!$A$2:$A$201,$B184)=0),"Inspection ID not found, ","")&amp;IF(AND($J184&lt;&gt;"",$K184&lt;&gt;"",$K184&lt;$J184),"Due Date precedes Date Opened, ","")&amp;IF(AND($L184="Completed",$M184=""),"Completion date missing, ","")&amp;IF(AND($A184&lt;&gt;"",COUNTIF($A$2:$A$201,$A184)=1,$B184&lt;&gt;"",COUNTIF('Room Inspections'!$A$2:$A$201,$B184)&gt;0),"OK","")),"")</f>
        <v/>
      </c>
    </row>
    <row r="185" ht="34" customHeight="1">
      <c r="A185" s="16" t="n"/>
      <c r="B185" s="16" t="n"/>
      <c r="C185" s="43">
        <f>IFERROR(IF($B185="","",INDEX('Room Inspections'!$B$2:$B$201,MATCH($B185,'Room Inspections'!$A$2:$A$201,0))),"")</f>
        <v/>
      </c>
      <c r="D185" s="19">
        <f>IFERROR(IF($B185="","",INDEX('Room Inspections'!$G$2:$G$201,MATCH($B185,'Room Inspections'!$A$2:$A$201,0))),"")</f>
        <v/>
      </c>
      <c r="E185" s="16" t="n"/>
      <c r="F185" s="21" t="n"/>
      <c r="G185" s="16" t="n"/>
      <c r="H185" s="16" t="n"/>
      <c r="I185" s="16" t="n"/>
      <c r="J185" s="41" t="n"/>
      <c r="K185" s="41" t="n"/>
      <c r="L185" s="16" t="n"/>
      <c r="M185" s="41" t="n"/>
      <c r="N185" s="21" t="n"/>
      <c r="O185" s="44" t="n"/>
      <c r="P185" s="44" t="n"/>
      <c r="Q185" s="45">
        <f>IFERROR(IF(OR($A185="",$P185=""),"",$P185-$O185),"")</f>
        <v/>
      </c>
      <c r="R185" s="21" t="n"/>
      <c r="S185" s="16" t="n"/>
      <c r="T185" s="41" t="n"/>
      <c r="U185" s="16" t="n"/>
      <c r="V185" s="19">
        <f>IFERROR(IF($A185="","",IF(OR($L185="Completed",$L185="Canceled"),IF($M185="","",$M185-$J185),TODAY()-$J185)),"")</f>
        <v/>
      </c>
      <c r="W185" s="19">
        <f>IFERROR(IF(OR($A185="",$K185="",OR($L185="Completed",$L185="Canceled")),"",$K185-TODAY()),"")</f>
        <v/>
      </c>
      <c r="X185" s="19">
        <f>IFERROR(IF(OR($A185="",$K185="",NOT(OR($L185="Open",$L185="In Progress",$L185="On Hold"))),"",IF($K185&lt;TODAY(),"Overdue",IF($K185=TODAY(),"Due Today",""))),"")</f>
        <v/>
      </c>
      <c r="Y185" s="46">
        <f>IFERROR(IF(OR($A185="",$L185&lt;&gt;"Completed",$M185=""),"",($M185-$J185)*24),"")</f>
        <v/>
      </c>
      <c r="Z185" s="22">
        <f>IFERROR(IF(COUNTA($A185:$U185)=0,"",IF($A185="","Missing Action ID, ","")&amp;IF(COUNTIF($A$2:$A$201,$A185)&gt;1,"Duplicate Action ID, ","")&amp;IF(AND($B185&lt;&gt;"",COUNTIF('Room Inspections'!$A$2:$A$201,$B185)=0),"Inspection ID not found, ","")&amp;IF(AND($J185&lt;&gt;"",$K185&lt;&gt;"",$K185&lt;$J185),"Due Date precedes Date Opened, ","")&amp;IF(AND($L185="Completed",$M185=""),"Completion date missing, ","")&amp;IF(AND($A185&lt;&gt;"",COUNTIF($A$2:$A$201,$A185)=1,$B185&lt;&gt;"",COUNTIF('Room Inspections'!$A$2:$A$201,$B185)&gt;0),"OK","")),"")</f>
        <v/>
      </c>
    </row>
    <row r="186" ht="34" customHeight="1">
      <c r="A186" s="16" t="n"/>
      <c r="B186" s="16" t="n"/>
      <c r="C186" s="43">
        <f>IFERROR(IF($B186="","",INDEX('Room Inspections'!$B$2:$B$201,MATCH($B186,'Room Inspections'!$A$2:$A$201,0))),"")</f>
        <v/>
      </c>
      <c r="D186" s="19">
        <f>IFERROR(IF($B186="","",INDEX('Room Inspections'!$G$2:$G$201,MATCH($B186,'Room Inspections'!$A$2:$A$201,0))),"")</f>
        <v/>
      </c>
      <c r="E186" s="16" t="n"/>
      <c r="F186" s="21" t="n"/>
      <c r="G186" s="16" t="n"/>
      <c r="H186" s="16" t="n"/>
      <c r="I186" s="16" t="n"/>
      <c r="J186" s="41" t="n"/>
      <c r="K186" s="41" t="n"/>
      <c r="L186" s="16" t="n"/>
      <c r="M186" s="41" t="n"/>
      <c r="N186" s="21" t="n"/>
      <c r="O186" s="44" t="n"/>
      <c r="P186" s="44" t="n"/>
      <c r="Q186" s="45">
        <f>IFERROR(IF(OR($A186="",$P186=""),"",$P186-$O186),"")</f>
        <v/>
      </c>
      <c r="R186" s="21" t="n"/>
      <c r="S186" s="16" t="n"/>
      <c r="T186" s="41" t="n"/>
      <c r="U186" s="16" t="n"/>
      <c r="V186" s="19">
        <f>IFERROR(IF($A186="","",IF(OR($L186="Completed",$L186="Canceled"),IF($M186="","",$M186-$J186),TODAY()-$J186)),"")</f>
        <v/>
      </c>
      <c r="W186" s="19">
        <f>IFERROR(IF(OR($A186="",$K186="",OR($L186="Completed",$L186="Canceled")),"",$K186-TODAY()),"")</f>
        <v/>
      </c>
      <c r="X186" s="19">
        <f>IFERROR(IF(OR($A186="",$K186="",NOT(OR($L186="Open",$L186="In Progress",$L186="On Hold"))),"",IF($K186&lt;TODAY(),"Overdue",IF($K186=TODAY(),"Due Today",""))),"")</f>
        <v/>
      </c>
      <c r="Y186" s="46">
        <f>IFERROR(IF(OR($A186="",$L186&lt;&gt;"Completed",$M186=""),"",($M186-$J186)*24),"")</f>
        <v/>
      </c>
      <c r="Z186" s="22">
        <f>IFERROR(IF(COUNTA($A186:$U186)=0,"",IF($A186="","Missing Action ID, ","")&amp;IF(COUNTIF($A$2:$A$201,$A186)&gt;1,"Duplicate Action ID, ","")&amp;IF(AND($B186&lt;&gt;"",COUNTIF('Room Inspections'!$A$2:$A$201,$B186)=0),"Inspection ID not found, ","")&amp;IF(AND($J186&lt;&gt;"",$K186&lt;&gt;"",$K186&lt;$J186),"Due Date precedes Date Opened, ","")&amp;IF(AND($L186="Completed",$M186=""),"Completion date missing, ","")&amp;IF(AND($A186&lt;&gt;"",COUNTIF($A$2:$A$201,$A186)=1,$B186&lt;&gt;"",COUNTIF('Room Inspections'!$A$2:$A$201,$B186)&gt;0),"OK","")),"")</f>
        <v/>
      </c>
    </row>
    <row r="187" ht="34" customHeight="1">
      <c r="A187" s="16" t="n"/>
      <c r="B187" s="16" t="n"/>
      <c r="C187" s="43">
        <f>IFERROR(IF($B187="","",INDEX('Room Inspections'!$B$2:$B$201,MATCH($B187,'Room Inspections'!$A$2:$A$201,0))),"")</f>
        <v/>
      </c>
      <c r="D187" s="19">
        <f>IFERROR(IF($B187="","",INDEX('Room Inspections'!$G$2:$G$201,MATCH($B187,'Room Inspections'!$A$2:$A$201,0))),"")</f>
        <v/>
      </c>
      <c r="E187" s="16" t="n"/>
      <c r="F187" s="21" t="n"/>
      <c r="G187" s="16" t="n"/>
      <c r="H187" s="16" t="n"/>
      <c r="I187" s="16" t="n"/>
      <c r="J187" s="41" t="n"/>
      <c r="K187" s="41" t="n"/>
      <c r="L187" s="16" t="n"/>
      <c r="M187" s="41" t="n"/>
      <c r="N187" s="21" t="n"/>
      <c r="O187" s="44" t="n"/>
      <c r="P187" s="44" t="n"/>
      <c r="Q187" s="45">
        <f>IFERROR(IF(OR($A187="",$P187=""),"",$P187-$O187),"")</f>
        <v/>
      </c>
      <c r="R187" s="21" t="n"/>
      <c r="S187" s="16" t="n"/>
      <c r="T187" s="41" t="n"/>
      <c r="U187" s="16" t="n"/>
      <c r="V187" s="19">
        <f>IFERROR(IF($A187="","",IF(OR($L187="Completed",$L187="Canceled"),IF($M187="","",$M187-$J187),TODAY()-$J187)),"")</f>
        <v/>
      </c>
      <c r="W187" s="19">
        <f>IFERROR(IF(OR($A187="",$K187="",OR($L187="Completed",$L187="Canceled")),"",$K187-TODAY()),"")</f>
        <v/>
      </c>
      <c r="X187" s="19">
        <f>IFERROR(IF(OR($A187="",$K187="",NOT(OR($L187="Open",$L187="In Progress",$L187="On Hold"))),"",IF($K187&lt;TODAY(),"Overdue",IF($K187=TODAY(),"Due Today",""))),"")</f>
        <v/>
      </c>
      <c r="Y187" s="46">
        <f>IFERROR(IF(OR($A187="",$L187&lt;&gt;"Completed",$M187=""),"",($M187-$J187)*24),"")</f>
        <v/>
      </c>
      <c r="Z187" s="22">
        <f>IFERROR(IF(COUNTA($A187:$U187)=0,"",IF($A187="","Missing Action ID, ","")&amp;IF(COUNTIF($A$2:$A$201,$A187)&gt;1,"Duplicate Action ID, ","")&amp;IF(AND($B187&lt;&gt;"",COUNTIF('Room Inspections'!$A$2:$A$201,$B187)=0),"Inspection ID not found, ","")&amp;IF(AND($J187&lt;&gt;"",$K187&lt;&gt;"",$K187&lt;$J187),"Due Date precedes Date Opened, ","")&amp;IF(AND($L187="Completed",$M187=""),"Completion date missing, ","")&amp;IF(AND($A187&lt;&gt;"",COUNTIF($A$2:$A$201,$A187)=1,$B187&lt;&gt;"",COUNTIF('Room Inspections'!$A$2:$A$201,$B187)&gt;0),"OK","")),"")</f>
        <v/>
      </c>
    </row>
    <row r="188" ht="34" customHeight="1">
      <c r="A188" s="16" t="n"/>
      <c r="B188" s="16" t="n"/>
      <c r="C188" s="43">
        <f>IFERROR(IF($B188="","",INDEX('Room Inspections'!$B$2:$B$201,MATCH($B188,'Room Inspections'!$A$2:$A$201,0))),"")</f>
        <v/>
      </c>
      <c r="D188" s="19">
        <f>IFERROR(IF($B188="","",INDEX('Room Inspections'!$G$2:$G$201,MATCH($B188,'Room Inspections'!$A$2:$A$201,0))),"")</f>
        <v/>
      </c>
      <c r="E188" s="16" t="n"/>
      <c r="F188" s="21" t="n"/>
      <c r="G188" s="16" t="n"/>
      <c r="H188" s="16" t="n"/>
      <c r="I188" s="16" t="n"/>
      <c r="J188" s="41" t="n"/>
      <c r="K188" s="41" t="n"/>
      <c r="L188" s="16" t="n"/>
      <c r="M188" s="41" t="n"/>
      <c r="N188" s="21" t="n"/>
      <c r="O188" s="44" t="n"/>
      <c r="P188" s="44" t="n"/>
      <c r="Q188" s="45">
        <f>IFERROR(IF(OR($A188="",$P188=""),"",$P188-$O188),"")</f>
        <v/>
      </c>
      <c r="R188" s="21" t="n"/>
      <c r="S188" s="16" t="n"/>
      <c r="T188" s="41" t="n"/>
      <c r="U188" s="16" t="n"/>
      <c r="V188" s="19">
        <f>IFERROR(IF($A188="","",IF(OR($L188="Completed",$L188="Canceled"),IF($M188="","",$M188-$J188),TODAY()-$J188)),"")</f>
        <v/>
      </c>
      <c r="W188" s="19">
        <f>IFERROR(IF(OR($A188="",$K188="",OR($L188="Completed",$L188="Canceled")),"",$K188-TODAY()),"")</f>
        <v/>
      </c>
      <c r="X188" s="19">
        <f>IFERROR(IF(OR($A188="",$K188="",NOT(OR($L188="Open",$L188="In Progress",$L188="On Hold"))),"",IF($K188&lt;TODAY(),"Overdue",IF($K188=TODAY(),"Due Today",""))),"")</f>
        <v/>
      </c>
      <c r="Y188" s="46">
        <f>IFERROR(IF(OR($A188="",$L188&lt;&gt;"Completed",$M188=""),"",($M188-$J188)*24),"")</f>
        <v/>
      </c>
      <c r="Z188" s="22">
        <f>IFERROR(IF(COUNTA($A188:$U188)=0,"",IF($A188="","Missing Action ID, ","")&amp;IF(COUNTIF($A$2:$A$201,$A188)&gt;1,"Duplicate Action ID, ","")&amp;IF(AND($B188&lt;&gt;"",COUNTIF('Room Inspections'!$A$2:$A$201,$B188)=0),"Inspection ID not found, ","")&amp;IF(AND($J188&lt;&gt;"",$K188&lt;&gt;"",$K188&lt;$J188),"Due Date precedes Date Opened, ","")&amp;IF(AND($L188="Completed",$M188=""),"Completion date missing, ","")&amp;IF(AND($A188&lt;&gt;"",COUNTIF($A$2:$A$201,$A188)=1,$B188&lt;&gt;"",COUNTIF('Room Inspections'!$A$2:$A$201,$B188)&gt;0),"OK","")),"")</f>
        <v/>
      </c>
    </row>
    <row r="189" ht="34" customHeight="1">
      <c r="A189" s="16" t="n"/>
      <c r="B189" s="16" t="n"/>
      <c r="C189" s="43">
        <f>IFERROR(IF($B189="","",INDEX('Room Inspections'!$B$2:$B$201,MATCH($B189,'Room Inspections'!$A$2:$A$201,0))),"")</f>
        <v/>
      </c>
      <c r="D189" s="19">
        <f>IFERROR(IF($B189="","",INDEX('Room Inspections'!$G$2:$G$201,MATCH($B189,'Room Inspections'!$A$2:$A$201,0))),"")</f>
        <v/>
      </c>
      <c r="E189" s="16" t="n"/>
      <c r="F189" s="21" t="n"/>
      <c r="G189" s="16" t="n"/>
      <c r="H189" s="16" t="n"/>
      <c r="I189" s="16" t="n"/>
      <c r="J189" s="41" t="n"/>
      <c r="K189" s="41" t="n"/>
      <c r="L189" s="16" t="n"/>
      <c r="M189" s="41" t="n"/>
      <c r="N189" s="21" t="n"/>
      <c r="O189" s="44" t="n"/>
      <c r="P189" s="44" t="n"/>
      <c r="Q189" s="45">
        <f>IFERROR(IF(OR($A189="",$P189=""),"",$P189-$O189),"")</f>
        <v/>
      </c>
      <c r="R189" s="21" t="n"/>
      <c r="S189" s="16" t="n"/>
      <c r="T189" s="41" t="n"/>
      <c r="U189" s="16" t="n"/>
      <c r="V189" s="19">
        <f>IFERROR(IF($A189="","",IF(OR($L189="Completed",$L189="Canceled"),IF($M189="","",$M189-$J189),TODAY()-$J189)),"")</f>
        <v/>
      </c>
      <c r="W189" s="19">
        <f>IFERROR(IF(OR($A189="",$K189="",OR($L189="Completed",$L189="Canceled")),"",$K189-TODAY()),"")</f>
        <v/>
      </c>
      <c r="X189" s="19">
        <f>IFERROR(IF(OR($A189="",$K189="",NOT(OR($L189="Open",$L189="In Progress",$L189="On Hold"))),"",IF($K189&lt;TODAY(),"Overdue",IF($K189=TODAY(),"Due Today",""))),"")</f>
        <v/>
      </c>
      <c r="Y189" s="46">
        <f>IFERROR(IF(OR($A189="",$L189&lt;&gt;"Completed",$M189=""),"",($M189-$J189)*24),"")</f>
        <v/>
      </c>
      <c r="Z189" s="22">
        <f>IFERROR(IF(COUNTA($A189:$U189)=0,"",IF($A189="","Missing Action ID, ","")&amp;IF(COUNTIF($A$2:$A$201,$A189)&gt;1,"Duplicate Action ID, ","")&amp;IF(AND($B189&lt;&gt;"",COUNTIF('Room Inspections'!$A$2:$A$201,$B189)=0),"Inspection ID not found, ","")&amp;IF(AND($J189&lt;&gt;"",$K189&lt;&gt;"",$K189&lt;$J189),"Due Date precedes Date Opened, ","")&amp;IF(AND($L189="Completed",$M189=""),"Completion date missing, ","")&amp;IF(AND($A189&lt;&gt;"",COUNTIF($A$2:$A$201,$A189)=1,$B189&lt;&gt;"",COUNTIF('Room Inspections'!$A$2:$A$201,$B189)&gt;0),"OK","")),"")</f>
        <v/>
      </c>
    </row>
    <row r="190" ht="34" customHeight="1">
      <c r="A190" s="16" t="n"/>
      <c r="B190" s="16" t="n"/>
      <c r="C190" s="43">
        <f>IFERROR(IF($B190="","",INDEX('Room Inspections'!$B$2:$B$201,MATCH($B190,'Room Inspections'!$A$2:$A$201,0))),"")</f>
        <v/>
      </c>
      <c r="D190" s="19">
        <f>IFERROR(IF($B190="","",INDEX('Room Inspections'!$G$2:$G$201,MATCH($B190,'Room Inspections'!$A$2:$A$201,0))),"")</f>
        <v/>
      </c>
      <c r="E190" s="16" t="n"/>
      <c r="F190" s="21" t="n"/>
      <c r="G190" s="16" t="n"/>
      <c r="H190" s="16" t="n"/>
      <c r="I190" s="16" t="n"/>
      <c r="J190" s="41" t="n"/>
      <c r="K190" s="41" t="n"/>
      <c r="L190" s="16" t="n"/>
      <c r="M190" s="41" t="n"/>
      <c r="N190" s="21" t="n"/>
      <c r="O190" s="44" t="n"/>
      <c r="P190" s="44" t="n"/>
      <c r="Q190" s="45">
        <f>IFERROR(IF(OR($A190="",$P190=""),"",$P190-$O190),"")</f>
        <v/>
      </c>
      <c r="R190" s="21" t="n"/>
      <c r="S190" s="16" t="n"/>
      <c r="T190" s="41" t="n"/>
      <c r="U190" s="16" t="n"/>
      <c r="V190" s="19">
        <f>IFERROR(IF($A190="","",IF(OR($L190="Completed",$L190="Canceled"),IF($M190="","",$M190-$J190),TODAY()-$J190)),"")</f>
        <v/>
      </c>
      <c r="W190" s="19">
        <f>IFERROR(IF(OR($A190="",$K190="",OR($L190="Completed",$L190="Canceled")),"",$K190-TODAY()),"")</f>
        <v/>
      </c>
      <c r="X190" s="19">
        <f>IFERROR(IF(OR($A190="",$K190="",NOT(OR($L190="Open",$L190="In Progress",$L190="On Hold"))),"",IF($K190&lt;TODAY(),"Overdue",IF($K190=TODAY(),"Due Today",""))),"")</f>
        <v/>
      </c>
      <c r="Y190" s="46">
        <f>IFERROR(IF(OR($A190="",$L190&lt;&gt;"Completed",$M190=""),"",($M190-$J190)*24),"")</f>
        <v/>
      </c>
      <c r="Z190" s="22">
        <f>IFERROR(IF(COUNTA($A190:$U190)=0,"",IF($A190="","Missing Action ID, ","")&amp;IF(COUNTIF($A$2:$A$201,$A190)&gt;1,"Duplicate Action ID, ","")&amp;IF(AND($B190&lt;&gt;"",COUNTIF('Room Inspections'!$A$2:$A$201,$B190)=0),"Inspection ID not found, ","")&amp;IF(AND($J190&lt;&gt;"",$K190&lt;&gt;"",$K190&lt;$J190),"Due Date precedes Date Opened, ","")&amp;IF(AND($L190="Completed",$M190=""),"Completion date missing, ","")&amp;IF(AND($A190&lt;&gt;"",COUNTIF($A$2:$A$201,$A190)=1,$B190&lt;&gt;"",COUNTIF('Room Inspections'!$A$2:$A$201,$B190)&gt;0),"OK","")),"")</f>
        <v/>
      </c>
    </row>
    <row r="191" ht="34" customHeight="1">
      <c r="A191" s="16" t="n"/>
      <c r="B191" s="16" t="n"/>
      <c r="C191" s="43">
        <f>IFERROR(IF($B191="","",INDEX('Room Inspections'!$B$2:$B$201,MATCH($B191,'Room Inspections'!$A$2:$A$201,0))),"")</f>
        <v/>
      </c>
      <c r="D191" s="19">
        <f>IFERROR(IF($B191="","",INDEX('Room Inspections'!$G$2:$G$201,MATCH($B191,'Room Inspections'!$A$2:$A$201,0))),"")</f>
        <v/>
      </c>
      <c r="E191" s="16" t="n"/>
      <c r="F191" s="21" t="n"/>
      <c r="G191" s="16" t="n"/>
      <c r="H191" s="16" t="n"/>
      <c r="I191" s="16" t="n"/>
      <c r="J191" s="41" t="n"/>
      <c r="K191" s="41" t="n"/>
      <c r="L191" s="16" t="n"/>
      <c r="M191" s="41" t="n"/>
      <c r="N191" s="21" t="n"/>
      <c r="O191" s="44" t="n"/>
      <c r="P191" s="44" t="n"/>
      <c r="Q191" s="45">
        <f>IFERROR(IF(OR($A191="",$P191=""),"",$P191-$O191),"")</f>
        <v/>
      </c>
      <c r="R191" s="21" t="n"/>
      <c r="S191" s="16" t="n"/>
      <c r="T191" s="41" t="n"/>
      <c r="U191" s="16" t="n"/>
      <c r="V191" s="19">
        <f>IFERROR(IF($A191="","",IF(OR($L191="Completed",$L191="Canceled"),IF($M191="","",$M191-$J191),TODAY()-$J191)),"")</f>
        <v/>
      </c>
      <c r="W191" s="19">
        <f>IFERROR(IF(OR($A191="",$K191="",OR($L191="Completed",$L191="Canceled")),"",$K191-TODAY()),"")</f>
        <v/>
      </c>
      <c r="X191" s="19">
        <f>IFERROR(IF(OR($A191="",$K191="",NOT(OR($L191="Open",$L191="In Progress",$L191="On Hold"))),"",IF($K191&lt;TODAY(),"Overdue",IF($K191=TODAY(),"Due Today",""))),"")</f>
        <v/>
      </c>
      <c r="Y191" s="46">
        <f>IFERROR(IF(OR($A191="",$L191&lt;&gt;"Completed",$M191=""),"",($M191-$J191)*24),"")</f>
        <v/>
      </c>
      <c r="Z191" s="22">
        <f>IFERROR(IF(COUNTA($A191:$U191)=0,"",IF($A191="","Missing Action ID, ","")&amp;IF(COUNTIF($A$2:$A$201,$A191)&gt;1,"Duplicate Action ID, ","")&amp;IF(AND($B191&lt;&gt;"",COUNTIF('Room Inspections'!$A$2:$A$201,$B191)=0),"Inspection ID not found, ","")&amp;IF(AND($J191&lt;&gt;"",$K191&lt;&gt;"",$K191&lt;$J191),"Due Date precedes Date Opened, ","")&amp;IF(AND($L191="Completed",$M191=""),"Completion date missing, ","")&amp;IF(AND($A191&lt;&gt;"",COUNTIF($A$2:$A$201,$A191)=1,$B191&lt;&gt;"",COUNTIF('Room Inspections'!$A$2:$A$201,$B191)&gt;0),"OK","")),"")</f>
        <v/>
      </c>
    </row>
    <row r="192" ht="34" customHeight="1">
      <c r="A192" s="16" t="n"/>
      <c r="B192" s="16" t="n"/>
      <c r="C192" s="43">
        <f>IFERROR(IF($B192="","",INDEX('Room Inspections'!$B$2:$B$201,MATCH($B192,'Room Inspections'!$A$2:$A$201,0))),"")</f>
        <v/>
      </c>
      <c r="D192" s="19">
        <f>IFERROR(IF($B192="","",INDEX('Room Inspections'!$G$2:$G$201,MATCH($B192,'Room Inspections'!$A$2:$A$201,0))),"")</f>
        <v/>
      </c>
      <c r="E192" s="16" t="n"/>
      <c r="F192" s="21" t="n"/>
      <c r="G192" s="16" t="n"/>
      <c r="H192" s="16" t="n"/>
      <c r="I192" s="16" t="n"/>
      <c r="J192" s="41" t="n"/>
      <c r="K192" s="41" t="n"/>
      <c r="L192" s="16" t="n"/>
      <c r="M192" s="41" t="n"/>
      <c r="N192" s="21" t="n"/>
      <c r="O192" s="44" t="n"/>
      <c r="P192" s="44" t="n"/>
      <c r="Q192" s="45">
        <f>IFERROR(IF(OR($A192="",$P192=""),"",$P192-$O192),"")</f>
        <v/>
      </c>
      <c r="R192" s="21" t="n"/>
      <c r="S192" s="16" t="n"/>
      <c r="T192" s="41" t="n"/>
      <c r="U192" s="16" t="n"/>
      <c r="V192" s="19">
        <f>IFERROR(IF($A192="","",IF(OR($L192="Completed",$L192="Canceled"),IF($M192="","",$M192-$J192),TODAY()-$J192)),"")</f>
        <v/>
      </c>
      <c r="W192" s="19">
        <f>IFERROR(IF(OR($A192="",$K192="",OR($L192="Completed",$L192="Canceled")),"",$K192-TODAY()),"")</f>
        <v/>
      </c>
      <c r="X192" s="19">
        <f>IFERROR(IF(OR($A192="",$K192="",NOT(OR($L192="Open",$L192="In Progress",$L192="On Hold"))),"",IF($K192&lt;TODAY(),"Overdue",IF($K192=TODAY(),"Due Today",""))),"")</f>
        <v/>
      </c>
      <c r="Y192" s="46">
        <f>IFERROR(IF(OR($A192="",$L192&lt;&gt;"Completed",$M192=""),"",($M192-$J192)*24),"")</f>
        <v/>
      </c>
      <c r="Z192" s="22">
        <f>IFERROR(IF(COUNTA($A192:$U192)=0,"",IF($A192="","Missing Action ID, ","")&amp;IF(COUNTIF($A$2:$A$201,$A192)&gt;1,"Duplicate Action ID, ","")&amp;IF(AND($B192&lt;&gt;"",COUNTIF('Room Inspections'!$A$2:$A$201,$B192)=0),"Inspection ID not found, ","")&amp;IF(AND($J192&lt;&gt;"",$K192&lt;&gt;"",$K192&lt;$J192),"Due Date precedes Date Opened, ","")&amp;IF(AND($L192="Completed",$M192=""),"Completion date missing, ","")&amp;IF(AND($A192&lt;&gt;"",COUNTIF($A$2:$A$201,$A192)=1,$B192&lt;&gt;"",COUNTIF('Room Inspections'!$A$2:$A$201,$B192)&gt;0),"OK","")),"")</f>
        <v/>
      </c>
    </row>
    <row r="193" ht="34" customHeight="1">
      <c r="A193" s="16" t="n"/>
      <c r="B193" s="16" t="n"/>
      <c r="C193" s="43">
        <f>IFERROR(IF($B193="","",INDEX('Room Inspections'!$B$2:$B$201,MATCH($B193,'Room Inspections'!$A$2:$A$201,0))),"")</f>
        <v/>
      </c>
      <c r="D193" s="19">
        <f>IFERROR(IF($B193="","",INDEX('Room Inspections'!$G$2:$G$201,MATCH($B193,'Room Inspections'!$A$2:$A$201,0))),"")</f>
        <v/>
      </c>
      <c r="E193" s="16" t="n"/>
      <c r="F193" s="21" t="n"/>
      <c r="G193" s="16" t="n"/>
      <c r="H193" s="16" t="n"/>
      <c r="I193" s="16" t="n"/>
      <c r="J193" s="41" t="n"/>
      <c r="K193" s="41" t="n"/>
      <c r="L193" s="16" t="n"/>
      <c r="M193" s="41" t="n"/>
      <c r="N193" s="21" t="n"/>
      <c r="O193" s="44" t="n"/>
      <c r="P193" s="44" t="n"/>
      <c r="Q193" s="45">
        <f>IFERROR(IF(OR($A193="",$P193=""),"",$P193-$O193),"")</f>
        <v/>
      </c>
      <c r="R193" s="21" t="n"/>
      <c r="S193" s="16" t="n"/>
      <c r="T193" s="41" t="n"/>
      <c r="U193" s="16" t="n"/>
      <c r="V193" s="19">
        <f>IFERROR(IF($A193="","",IF(OR($L193="Completed",$L193="Canceled"),IF($M193="","",$M193-$J193),TODAY()-$J193)),"")</f>
        <v/>
      </c>
      <c r="W193" s="19">
        <f>IFERROR(IF(OR($A193="",$K193="",OR($L193="Completed",$L193="Canceled")),"",$K193-TODAY()),"")</f>
        <v/>
      </c>
      <c r="X193" s="19">
        <f>IFERROR(IF(OR($A193="",$K193="",NOT(OR($L193="Open",$L193="In Progress",$L193="On Hold"))),"",IF($K193&lt;TODAY(),"Overdue",IF($K193=TODAY(),"Due Today",""))),"")</f>
        <v/>
      </c>
      <c r="Y193" s="46">
        <f>IFERROR(IF(OR($A193="",$L193&lt;&gt;"Completed",$M193=""),"",($M193-$J193)*24),"")</f>
        <v/>
      </c>
      <c r="Z193" s="22">
        <f>IFERROR(IF(COUNTA($A193:$U193)=0,"",IF($A193="","Missing Action ID, ","")&amp;IF(COUNTIF($A$2:$A$201,$A193)&gt;1,"Duplicate Action ID, ","")&amp;IF(AND($B193&lt;&gt;"",COUNTIF('Room Inspections'!$A$2:$A$201,$B193)=0),"Inspection ID not found, ","")&amp;IF(AND($J193&lt;&gt;"",$K193&lt;&gt;"",$K193&lt;$J193),"Due Date precedes Date Opened, ","")&amp;IF(AND($L193="Completed",$M193=""),"Completion date missing, ","")&amp;IF(AND($A193&lt;&gt;"",COUNTIF($A$2:$A$201,$A193)=1,$B193&lt;&gt;"",COUNTIF('Room Inspections'!$A$2:$A$201,$B193)&gt;0),"OK","")),"")</f>
        <v/>
      </c>
    </row>
    <row r="194" ht="34" customHeight="1">
      <c r="A194" s="16" t="n"/>
      <c r="B194" s="16" t="n"/>
      <c r="C194" s="43">
        <f>IFERROR(IF($B194="","",INDEX('Room Inspections'!$B$2:$B$201,MATCH($B194,'Room Inspections'!$A$2:$A$201,0))),"")</f>
        <v/>
      </c>
      <c r="D194" s="19">
        <f>IFERROR(IF($B194="","",INDEX('Room Inspections'!$G$2:$G$201,MATCH($B194,'Room Inspections'!$A$2:$A$201,0))),"")</f>
        <v/>
      </c>
      <c r="E194" s="16" t="n"/>
      <c r="F194" s="21" t="n"/>
      <c r="G194" s="16" t="n"/>
      <c r="H194" s="16" t="n"/>
      <c r="I194" s="16" t="n"/>
      <c r="J194" s="41" t="n"/>
      <c r="K194" s="41" t="n"/>
      <c r="L194" s="16" t="n"/>
      <c r="M194" s="41" t="n"/>
      <c r="N194" s="21" t="n"/>
      <c r="O194" s="44" t="n"/>
      <c r="P194" s="44" t="n"/>
      <c r="Q194" s="45">
        <f>IFERROR(IF(OR($A194="",$P194=""),"",$P194-$O194),"")</f>
        <v/>
      </c>
      <c r="R194" s="21" t="n"/>
      <c r="S194" s="16" t="n"/>
      <c r="T194" s="41" t="n"/>
      <c r="U194" s="16" t="n"/>
      <c r="V194" s="19">
        <f>IFERROR(IF($A194="","",IF(OR($L194="Completed",$L194="Canceled"),IF($M194="","",$M194-$J194),TODAY()-$J194)),"")</f>
        <v/>
      </c>
      <c r="W194" s="19">
        <f>IFERROR(IF(OR($A194="",$K194="",OR($L194="Completed",$L194="Canceled")),"",$K194-TODAY()),"")</f>
        <v/>
      </c>
      <c r="X194" s="19">
        <f>IFERROR(IF(OR($A194="",$K194="",NOT(OR($L194="Open",$L194="In Progress",$L194="On Hold"))),"",IF($K194&lt;TODAY(),"Overdue",IF($K194=TODAY(),"Due Today",""))),"")</f>
        <v/>
      </c>
      <c r="Y194" s="46">
        <f>IFERROR(IF(OR($A194="",$L194&lt;&gt;"Completed",$M194=""),"",($M194-$J194)*24),"")</f>
        <v/>
      </c>
      <c r="Z194" s="22">
        <f>IFERROR(IF(COUNTA($A194:$U194)=0,"",IF($A194="","Missing Action ID, ","")&amp;IF(COUNTIF($A$2:$A$201,$A194)&gt;1,"Duplicate Action ID, ","")&amp;IF(AND($B194&lt;&gt;"",COUNTIF('Room Inspections'!$A$2:$A$201,$B194)=0),"Inspection ID not found, ","")&amp;IF(AND($J194&lt;&gt;"",$K194&lt;&gt;"",$K194&lt;$J194),"Due Date precedes Date Opened, ","")&amp;IF(AND($L194="Completed",$M194=""),"Completion date missing, ","")&amp;IF(AND($A194&lt;&gt;"",COUNTIF($A$2:$A$201,$A194)=1,$B194&lt;&gt;"",COUNTIF('Room Inspections'!$A$2:$A$201,$B194)&gt;0),"OK","")),"")</f>
        <v/>
      </c>
    </row>
    <row r="195" ht="34" customHeight="1">
      <c r="A195" s="16" t="n"/>
      <c r="B195" s="16" t="n"/>
      <c r="C195" s="43">
        <f>IFERROR(IF($B195="","",INDEX('Room Inspections'!$B$2:$B$201,MATCH($B195,'Room Inspections'!$A$2:$A$201,0))),"")</f>
        <v/>
      </c>
      <c r="D195" s="19">
        <f>IFERROR(IF($B195="","",INDEX('Room Inspections'!$G$2:$G$201,MATCH($B195,'Room Inspections'!$A$2:$A$201,0))),"")</f>
        <v/>
      </c>
      <c r="E195" s="16" t="n"/>
      <c r="F195" s="21" t="n"/>
      <c r="G195" s="16" t="n"/>
      <c r="H195" s="16" t="n"/>
      <c r="I195" s="16" t="n"/>
      <c r="J195" s="41" t="n"/>
      <c r="K195" s="41" t="n"/>
      <c r="L195" s="16" t="n"/>
      <c r="M195" s="41" t="n"/>
      <c r="N195" s="21" t="n"/>
      <c r="O195" s="44" t="n"/>
      <c r="P195" s="44" t="n"/>
      <c r="Q195" s="45">
        <f>IFERROR(IF(OR($A195="",$P195=""),"",$P195-$O195),"")</f>
        <v/>
      </c>
      <c r="R195" s="21" t="n"/>
      <c r="S195" s="16" t="n"/>
      <c r="T195" s="41" t="n"/>
      <c r="U195" s="16" t="n"/>
      <c r="V195" s="19">
        <f>IFERROR(IF($A195="","",IF(OR($L195="Completed",$L195="Canceled"),IF($M195="","",$M195-$J195),TODAY()-$J195)),"")</f>
        <v/>
      </c>
      <c r="W195" s="19">
        <f>IFERROR(IF(OR($A195="",$K195="",OR($L195="Completed",$L195="Canceled")),"",$K195-TODAY()),"")</f>
        <v/>
      </c>
      <c r="X195" s="19">
        <f>IFERROR(IF(OR($A195="",$K195="",NOT(OR($L195="Open",$L195="In Progress",$L195="On Hold"))),"",IF($K195&lt;TODAY(),"Overdue",IF($K195=TODAY(),"Due Today",""))),"")</f>
        <v/>
      </c>
      <c r="Y195" s="46">
        <f>IFERROR(IF(OR($A195="",$L195&lt;&gt;"Completed",$M195=""),"",($M195-$J195)*24),"")</f>
        <v/>
      </c>
      <c r="Z195" s="22">
        <f>IFERROR(IF(COUNTA($A195:$U195)=0,"",IF($A195="","Missing Action ID, ","")&amp;IF(COUNTIF($A$2:$A$201,$A195)&gt;1,"Duplicate Action ID, ","")&amp;IF(AND($B195&lt;&gt;"",COUNTIF('Room Inspections'!$A$2:$A$201,$B195)=0),"Inspection ID not found, ","")&amp;IF(AND($J195&lt;&gt;"",$K195&lt;&gt;"",$K195&lt;$J195),"Due Date precedes Date Opened, ","")&amp;IF(AND($L195="Completed",$M195=""),"Completion date missing, ","")&amp;IF(AND($A195&lt;&gt;"",COUNTIF($A$2:$A$201,$A195)=1,$B195&lt;&gt;"",COUNTIF('Room Inspections'!$A$2:$A$201,$B195)&gt;0),"OK","")),"")</f>
        <v/>
      </c>
    </row>
    <row r="196" ht="34" customHeight="1">
      <c r="A196" s="16" t="n"/>
      <c r="B196" s="16" t="n"/>
      <c r="C196" s="43">
        <f>IFERROR(IF($B196="","",INDEX('Room Inspections'!$B$2:$B$201,MATCH($B196,'Room Inspections'!$A$2:$A$201,0))),"")</f>
        <v/>
      </c>
      <c r="D196" s="19">
        <f>IFERROR(IF($B196="","",INDEX('Room Inspections'!$G$2:$G$201,MATCH($B196,'Room Inspections'!$A$2:$A$201,0))),"")</f>
        <v/>
      </c>
      <c r="E196" s="16" t="n"/>
      <c r="F196" s="21" t="n"/>
      <c r="G196" s="16" t="n"/>
      <c r="H196" s="16" t="n"/>
      <c r="I196" s="16" t="n"/>
      <c r="J196" s="41" t="n"/>
      <c r="K196" s="41" t="n"/>
      <c r="L196" s="16" t="n"/>
      <c r="M196" s="41" t="n"/>
      <c r="N196" s="21" t="n"/>
      <c r="O196" s="44" t="n"/>
      <c r="P196" s="44" t="n"/>
      <c r="Q196" s="45">
        <f>IFERROR(IF(OR($A196="",$P196=""),"",$P196-$O196),"")</f>
        <v/>
      </c>
      <c r="R196" s="21" t="n"/>
      <c r="S196" s="16" t="n"/>
      <c r="T196" s="41" t="n"/>
      <c r="U196" s="16" t="n"/>
      <c r="V196" s="19">
        <f>IFERROR(IF($A196="","",IF(OR($L196="Completed",$L196="Canceled"),IF($M196="","",$M196-$J196),TODAY()-$J196)),"")</f>
        <v/>
      </c>
      <c r="W196" s="19">
        <f>IFERROR(IF(OR($A196="",$K196="",OR($L196="Completed",$L196="Canceled")),"",$K196-TODAY()),"")</f>
        <v/>
      </c>
      <c r="X196" s="19">
        <f>IFERROR(IF(OR($A196="",$K196="",NOT(OR($L196="Open",$L196="In Progress",$L196="On Hold"))),"",IF($K196&lt;TODAY(),"Overdue",IF($K196=TODAY(),"Due Today",""))),"")</f>
        <v/>
      </c>
      <c r="Y196" s="46">
        <f>IFERROR(IF(OR($A196="",$L196&lt;&gt;"Completed",$M196=""),"",($M196-$J196)*24),"")</f>
        <v/>
      </c>
      <c r="Z196" s="22">
        <f>IFERROR(IF(COUNTA($A196:$U196)=0,"",IF($A196="","Missing Action ID, ","")&amp;IF(COUNTIF($A$2:$A$201,$A196)&gt;1,"Duplicate Action ID, ","")&amp;IF(AND($B196&lt;&gt;"",COUNTIF('Room Inspections'!$A$2:$A$201,$B196)=0),"Inspection ID not found, ","")&amp;IF(AND($J196&lt;&gt;"",$K196&lt;&gt;"",$K196&lt;$J196),"Due Date precedes Date Opened, ","")&amp;IF(AND($L196="Completed",$M196=""),"Completion date missing, ","")&amp;IF(AND($A196&lt;&gt;"",COUNTIF($A$2:$A$201,$A196)=1,$B196&lt;&gt;"",COUNTIF('Room Inspections'!$A$2:$A$201,$B196)&gt;0),"OK","")),"")</f>
        <v/>
      </c>
    </row>
    <row r="197" ht="34" customHeight="1">
      <c r="A197" s="16" t="n"/>
      <c r="B197" s="16" t="n"/>
      <c r="C197" s="43">
        <f>IFERROR(IF($B197="","",INDEX('Room Inspections'!$B$2:$B$201,MATCH($B197,'Room Inspections'!$A$2:$A$201,0))),"")</f>
        <v/>
      </c>
      <c r="D197" s="19">
        <f>IFERROR(IF($B197="","",INDEX('Room Inspections'!$G$2:$G$201,MATCH($B197,'Room Inspections'!$A$2:$A$201,0))),"")</f>
        <v/>
      </c>
      <c r="E197" s="16" t="n"/>
      <c r="F197" s="21" t="n"/>
      <c r="G197" s="16" t="n"/>
      <c r="H197" s="16" t="n"/>
      <c r="I197" s="16" t="n"/>
      <c r="J197" s="41" t="n"/>
      <c r="K197" s="41" t="n"/>
      <c r="L197" s="16" t="n"/>
      <c r="M197" s="41" t="n"/>
      <c r="N197" s="21" t="n"/>
      <c r="O197" s="44" t="n"/>
      <c r="P197" s="44" t="n"/>
      <c r="Q197" s="45">
        <f>IFERROR(IF(OR($A197="",$P197=""),"",$P197-$O197),"")</f>
        <v/>
      </c>
      <c r="R197" s="21" t="n"/>
      <c r="S197" s="16" t="n"/>
      <c r="T197" s="41" t="n"/>
      <c r="U197" s="16" t="n"/>
      <c r="V197" s="19">
        <f>IFERROR(IF($A197="","",IF(OR($L197="Completed",$L197="Canceled"),IF($M197="","",$M197-$J197),TODAY()-$J197)),"")</f>
        <v/>
      </c>
      <c r="W197" s="19">
        <f>IFERROR(IF(OR($A197="",$K197="",OR($L197="Completed",$L197="Canceled")),"",$K197-TODAY()),"")</f>
        <v/>
      </c>
      <c r="X197" s="19">
        <f>IFERROR(IF(OR($A197="",$K197="",NOT(OR($L197="Open",$L197="In Progress",$L197="On Hold"))),"",IF($K197&lt;TODAY(),"Overdue",IF($K197=TODAY(),"Due Today",""))),"")</f>
        <v/>
      </c>
      <c r="Y197" s="46">
        <f>IFERROR(IF(OR($A197="",$L197&lt;&gt;"Completed",$M197=""),"",($M197-$J197)*24),"")</f>
        <v/>
      </c>
      <c r="Z197" s="22">
        <f>IFERROR(IF(COUNTA($A197:$U197)=0,"",IF($A197="","Missing Action ID, ","")&amp;IF(COUNTIF($A$2:$A$201,$A197)&gt;1,"Duplicate Action ID, ","")&amp;IF(AND($B197&lt;&gt;"",COUNTIF('Room Inspections'!$A$2:$A$201,$B197)=0),"Inspection ID not found, ","")&amp;IF(AND($J197&lt;&gt;"",$K197&lt;&gt;"",$K197&lt;$J197),"Due Date precedes Date Opened, ","")&amp;IF(AND($L197="Completed",$M197=""),"Completion date missing, ","")&amp;IF(AND($A197&lt;&gt;"",COUNTIF($A$2:$A$201,$A197)=1,$B197&lt;&gt;"",COUNTIF('Room Inspections'!$A$2:$A$201,$B197)&gt;0),"OK","")),"")</f>
        <v/>
      </c>
    </row>
    <row r="198" ht="34" customHeight="1">
      <c r="A198" s="16" t="n"/>
      <c r="B198" s="16" t="n"/>
      <c r="C198" s="43">
        <f>IFERROR(IF($B198="","",INDEX('Room Inspections'!$B$2:$B$201,MATCH($B198,'Room Inspections'!$A$2:$A$201,0))),"")</f>
        <v/>
      </c>
      <c r="D198" s="19">
        <f>IFERROR(IF($B198="","",INDEX('Room Inspections'!$G$2:$G$201,MATCH($B198,'Room Inspections'!$A$2:$A$201,0))),"")</f>
        <v/>
      </c>
      <c r="E198" s="16" t="n"/>
      <c r="F198" s="21" t="n"/>
      <c r="G198" s="16" t="n"/>
      <c r="H198" s="16" t="n"/>
      <c r="I198" s="16" t="n"/>
      <c r="J198" s="41" t="n"/>
      <c r="K198" s="41" t="n"/>
      <c r="L198" s="16" t="n"/>
      <c r="M198" s="41" t="n"/>
      <c r="N198" s="21" t="n"/>
      <c r="O198" s="44" t="n"/>
      <c r="P198" s="44" t="n"/>
      <c r="Q198" s="45">
        <f>IFERROR(IF(OR($A198="",$P198=""),"",$P198-$O198),"")</f>
        <v/>
      </c>
      <c r="R198" s="21" t="n"/>
      <c r="S198" s="16" t="n"/>
      <c r="T198" s="41" t="n"/>
      <c r="U198" s="16" t="n"/>
      <c r="V198" s="19">
        <f>IFERROR(IF($A198="","",IF(OR($L198="Completed",$L198="Canceled"),IF($M198="","",$M198-$J198),TODAY()-$J198)),"")</f>
        <v/>
      </c>
      <c r="W198" s="19">
        <f>IFERROR(IF(OR($A198="",$K198="",OR($L198="Completed",$L198="Canceled")),"",$K198-TODAY()),"")</f>
        <v/>
      </c>
      <c r="X198" s="19">
        <f>IFERROR(IF(OR($A198="",$K198="",NOT(OR($L198="Open",$L198="In Progress",$L198="On Hold"))),"",IF($K198&lt;TODAY(),"Overdue",IF($K198=TODAY(),"Due Today",""))),"")</f>
        <v/>
      </c>
      <c r="Y198" s="46">
        <f>IFERROR(IF(OR($A198="",$L198&lt;&gt;"Completed",$M198=""),"",($M198-$J198)*24),"")</f>
        <v/>
      </c>
      <c r="Z198" s="22">
        <f>IFERROR(IF(COUNTA($A198:$U198)=0,"",IF($A198="","Missing Action ID, ","")&amp;IF(COUNTIF($A$2:$A$201,$A198)&gt;1,"Duplicate Action ID, ","")&amp;IF(AND($B198&lt;&gt;"",COUNTIF('Room Inspections'!$A$2:$A$201,$B198)=0),"Inspection ID not found, ","")&amp;IF(AND($J198&lt;&gt;"",$K198&lt;&gt;"",$K198&lt;$J198),"Due Date precedes Date Opened, ","")&amp;IF(AND($L198="Completed",$M198=""),"Completion date missing, ","")&amp;IF(AND($A198&lt;&gt;"",COUNTIF($A$2:$A$201,$A198)=1,$B198&lt;&gt;"",COUNTIF('Room Inspections'!$A$2:$A$201,$B198)&gt;0),"OK","")),"")</f>
        <v/>
      </c>
    </row>
    <row r="199" ht="34" customHeight="1">
      <c r="A199" s="16" t="n"/>
      <c r="B199" s="16" t="n"/>
      <c r="C199" s="43">
        <f>IFERROR(IF($B199="","",INDEX('Room Inspections'!$B$2:$B$201,MATCH($B199,'Room Inspections'!$A$2:$A$201,0))),"")</f>
        <v/>
      </c>
      <c r="D199" s="19">
        <f>IFERROR(IF($B199="","",INDEX('Room Inspections'!$G$2:$G$201,MATCH($B199,'Room Inspections'!$A$2:$A$201,0))),"")</f>
        <v/>
      </c>
      <c r="E199" s="16" t="n"/>
      <c r="F199" s="21" t="n"/>
      <c r="G199" s="16" t="n"/>
      <c r="H199" s="16" t="n"/>
      <c r="I199" s="16" t="n"/>
      <c r="J199" s="41" t="n"/>
      <c r="K199" s="41" t="n"/>
      <c r="L199" s="16" t="n"/>
      <c r="M199" s="41" t="n"/>
      <c r="N199" s="21" t="n"/>
      <c r="O199" s="44" t="n"/>
      <c r="P199" s="44" t="n"/>
      <c r="Q199" s="45">
        <f>IFERROR(IF(OR($A199="",$P199=""),"",$P199-$O199),"")</f>
        <v/>
      </c>
      <c r="R199" s="21" t="n"/>
      <c r="S199" s="16" t="n"/>
      <c r="T199" s="41" t="n"/>
      <c r="U199" s="16" t="n"/>
      <c r="V199" s="19">
        <f>IFERROR(IF($A199="","",IF(OR($L199="Completed",$L199="Canceled"),IF($M199="","",$M199-$J199),TODAY()-$J199)),"")</f>
        <v/>
      </c>
      <c r="W199" s="19">
        <f>IFERROR(IF(OR($A199="",$K199="",OR($L199="Completed",$L199="Canceled")),"",$K199-TODAY()),"")</f>
        <v/>
      </c>
      <c r="X199" s="19">
        <f>IFERROR(IF(OR($A199="",$K199="",NOT(OR($L199="Open",$L199="In Progress",$L199="On Hold"))),"",IF($K199&lt;TODAY(),"Overdue",IF($K199=TODAY(),"Due Today",""))),"")</f>
        <v/>
      </c>
      <c r="Y199" s="46">
        <f>IFERROR(IF(OR($A199="",$L199&lt;&gt;"Completed",$M199=""),"",($M199-$J199)*24),"")</f>
        <v/>
      </c>
      <c r="Z199" s="22">
        <f>IFERROR(IF(COUNTA($A199:$U199)=0,"",IF($A199="","Missing Action ID, ","")&amp;IF(COUNTIF($A$2:$A$201,$A199)&gt;1,"Duplicate Action ID, ","")&amp;IF(AND($B199&lt;&gt;"",COUNTIF('Room Inspections'!$A$2:$A$201,$B199)=0),"Inspection ID not found, ","")&amp;IF(AND($J199&lt;&gt;"",$K199&lt;&gt;"",$K199&lt;$J199),"Due Date precedes Date Opened, ","")&amp;IF(AND($L199="Completed",$M199=""),"Completion date missing, ","")&amp;IF(AND($A199&lt;&gt;"",COUNTIF($A$2:$A$201,$A199)=1,$B199&lt;&gt;"",COUNTIF('Room Inspections'!$A$2:$A$201,$B199)&gt;0),"OK","")),"")</f>
        <v/>
      </c>
    </row>
    <row r="200" ht="34" customHeight="1">
      <c r="A200" s="16" t="n"/>
      <c r="B200" s="16" t="n"/>
      <c r="C200" s="43">
        <f>IFERROR(IF($B200="","",INDEX('Room Inspections'!$B$2:$B$201,MATCH($B200,'Room Inspections'!$A$2:$A$201,0))),"")</f>
        <v/>
      </c>
      <c r="D200" s="19">
        <f>IFERROR(IF($B200="","",INDEX('Room Inspections'!$G$2:$G$201,MATCH($B200,'Room Inspections'!$A$2:$A$201,0))),"")</f>
        <v/>
      </c>
      <c r="E200" s="16" t="n"/>
      <c r="F200" s="21" t="n"/>
      <c r="G200" s="16" t="n"/>
      <c r="H200" s="16" t="n"/>
      <c r="I200" s="16" t="n"/>
      <c r="J200" s="41" t="n"/>
      <c r="K200" s="41" t="n"/>
      <c r="L200" s="16" t="n"/>
      <c r="M200" s="41" t="n"/>
      <c r="N200" s="21" t="n"/>
      <c r="O200" s="44" t="n"/>
      <c r="P200" s="44" t="n"/>
      <c r="Q200" s="45">
        <f>IFERROR(IF(OR($A200="",$P200=""),"",$P200-$O200),"")</f>
        <v/>
      </c>
      <c r="R200" s="21" t="n"/>
      <c r="S200" s="16" t="n"/>
      <c r="T200" s="41" t="n"/>
      <c r="U200" s="16" t="n"/>
      <c r="V200" s="19">
        <f>IFERROR(IF($A200="","",IF(OR($L200="Completed",$L200="Canceled"),IF($M200="","",$M200-$J200),TODAY()-$J200)),"")</f>
        <v/>
      </c>
      <c r="W200" s="19">
        <f>IFERROR(IF(OR($A200="",$K200="",OR($L200="Completed",$L200="Canceled")),"",$K200-TODAY()),"")</f>
        <v/>
      </c>
      <c r="X200" s="19">
        <f>IFERROR(IF(OR($A200="",$K200="",NOT(OR($L200="Open",$L200="In Progress",$L200="On Hold"))),"",IF($K200&lt;TODAY(),"Overdue",IF($K200=TODAY(),"Due Today",""))),"")</f>
        <v/>
      </c>
      <c r="Y200" s="46">
        <f>IFERROR(IF(OR($A200="",$L200&lt;&gt;"Completed",$M200=""),"",($M200-$J200)*24),"")</f>
        <v/>
      </c>
      <c r="Z200" s="22">
        <f>IFERROR(IF(COUNTA($A200:$U200)=0,"",IF($A200="","Missing Action ID, ","")&amp;IF(COUNTIF($A$2:$A$201,$A200)&gt;1,"Duplicate Action ID, ","")&amp;IF(AND($B200&lt;&gt;"",COUNTIF('Room Inspections'!$A$2:$A$201,$B200)=0),"Inspection ID not found, ","")&amp;IF(AND($J200&lt;&gt;"",$K200&lt;&gt;"",$K200&lt;$J200),"Due Date precedes Date Opened, ","")&amp;IF(AND($L200="Completed",$M200=""),"Completion date missing, ","")&amp;IF(AND($A200&lt;&gt;"",COUNTIF($A$2:$A$201,$A200)=1,$B200&lt;&gt;"",COUNTIF('Room Inspections'!$A$2:$A$201,$B200)&gt;0),"OK","")),"")</f>
        <v/>
      </c>
    </row>
    <row r="201" ht="34" customHeight="1">
      <c r="A201" s="16" t="n"/>
      <c r="B201" s="16" t="n"/>
      <c r="C201" s="43">
        <f>IFERROR(IF($B201="","",INDEX('Room Inspections'!$B$2:$B$201,MATCH($B201,'Room Inspections'!$A$2:$A$201,0))),"")</f>
        <v/>
      </c>
      <c r="D201" s="19">
        <f>IFERROR(IF($B201="","",INDEX('Room Inspections'!$G$2:$G$201,MATCH($B201,'Room Inspections'!$A$2:$A$201,0))),"")</f>
        <v/>
      </c>
      <c r="E201" s="16" t="n"/>
      <c r="F201" s="21" t="n"/>
      <c r="G201" s="16" t="n"/>
      <c r="H201" s="16" t="n"/>
      <c r="I201" s="16" t="n"/>
      <c r="J201" s="41" t="n"/>
      <c r="K201" s="41" t="n"/>
      <c r="L201" s="16" t="n"/>
      <c r="M201" s="41" t="n"/>
      <c r="N201" s="21" t="n"/>
      <c r="O201" s="44" t="n"/>
      <c r="P201" s="44" t="n"/>
      <c r="Q201" s="45">
        <f>IFERROR(IF(OR($A201="",$P201=""),"",$P201-$O201),"")</f>
        <v/>
      </c>
      <c r="R201" s="21" t="n"/>
      <c r="S201" s="16" t="n"/>
      <c r="T201" s="41" t="n"/>
      <c r="U201" s="16" t="n"/>
      <c r="V201" s="19">
        <f>IFERROR(IF($A201="","",IF(OR($L201="Completed",$L201="Canceled"),IF($M201="","",$M201-$J201),TODAY()-$J201)),"")</f>
        <v/>
      </c>
      <c r="W201" s="19">
        <f>IFERROR(IF(OR($A201="",$K201="",OR($L201="Completed",$L201="Canceled")),"",$K201-TODAY()),"")</f>
        <v/>
      </c>
      <c r="X201" s="19">
        <f>IFERROR(IF(OR($A201="",$K201="",NOT(OR($L201="Open",$L201="In Progress",$L201="On Hold"))),"",IF($K201&lt;TODAY(),"Overdue",IF($K201=TODAY(),"Due Today",""))),"")</f>
        <v/>
      </c>
      <c r="Y201" s="46">
        <f>IFERROR(IF(OR($A201="",$L201&lt;&gt;"Completed",$M201=""),"",($M201-$J201)*24),"")</f>
        <v/>
      </c>
      <c r="Z201" s="22">
        <f>IFERROR(IF(COUNTA($A201:$U201)=0,"",IF($A201="","Missing Action ID, ","")&amp;IF(COUNTIF($A$2:$A$201,$A201)&gt;1,"Duplicate Action ID, ","")&amp;IF(AND($B201&lt;&gt;"",COUNTIF('Room Inspections'!$A$2:$A$201,$B201)=0),"Inspection ID not found, ","")&amp;IF(AND($J201&lt;&gt;"",$K201&lt;&gt;"",$K201&lt;$J201),"Due Date precedes Date Opened, ","")&amp;IF(AND($L201="Completed",$M201=""),"Completion date missing, ","")&amp;IF(AND($A201&lt;&gt;"",COUNTIF($A$2:$A$201,$A201)=1,$B201&lt;&gt;"",COUNTIF('Room Inspections'!$A$2:$A$201,$B201)&gt;0),"OK","")),"")</f>
        <v/>
      </c>
    </row>
  </sheetData>
  <autoFilter ref="A1:Z201"/>
  <conditionalFormatting sqref="A2:A201">
    <cfRule type="expression" priority="1" dxfId="0">
      <formula>AND(A2&lt;&gt;"",COUNTIF($A$2:$A$201,A2)&gt;1)</formula>
    </cfRule>
  </conditionalFormatting>
  <conditionalFormatting sqref="G2:G201">
    <cfRule type="expression" priority="2" dxfId="4">
      <formula>G2="Critical"</formula>
    </cfRule>
    <cfRule type="expression" priority="3" dxfId="5">
      <formula>G2="High"</formula>
    </cfRule>
    <cfRule type="expression" priority="4" dxfId="2">
      <formula>G2="Medium"</formula>
    </cfRule>
    <cfRule type="expression" priority="5" dxfId="6">
      <formula>G2="Low"</formula>
    </cfRule>
  </conditionalFormatting>
  <conditionalFormatting sqref="L2:L201">
    <cfRule type="expression" priority="6" dxfId="1">
      <formula>L2="Completed"</formula>
    </cfRule>
  </conditionalFormatting>
  <conditionalFormatting sqref="X2:X201">
    <cfRule type="expression" priority="7" dxfId="0">
      <formula>X2="Overdue"</formula>
    </cfRule>
    <cfRule type="expression" priority="8" dxfId="2">
      <formula>X2="Due Today"</formula>
    </cfRule>
  </conditionalFormatting>
  <conditionalFormatting sqref="Q2:Q201">
    <cfRule type="cellIs" priority="9" operator="greaterThan" dxfId="7">
      <formula>0</formula>
    </cfRule>
    <cfRule type="cellIs" priority="10" operator="lessThanOrEqual" dxfId="8">
      <formula>0</formula>
    </cfRule>
  </conditionalFormatting>
  <conditionalFormatting sqref="Z2:Z201">
    <cfRule type="expression" priority="11" dxfId="0">
      <formula>AND(Z2&lt;&gt;"",Z2&lt;&gt;"OK")</formula>
    </cfRule>
  </conditionalFormatting>
  <dataValidations count="10">
    <dataValidation sqref="B2:B201" showDropDown="0" showInputMessage="0" showErrorMessage="0" allowBlank="0" errorTitle="Invalid selection" error="Select a value from the list." type="list">
      <formula1>'Room Inspections'!$A$2:$A$201</formula1>
    </dataValidation>
    <dataValidation sqref="E2:E201" showDropDown="0" showInputMessage="0" showErrorMessage="0" allowBlank="0" errorTitle="Invalid selection" error="Select a value from the list." type="list">
      <formula1>"Entry and Security,Bedroom Cleanliness,Bathroom Cleanliness,Linens and Amenities,Furniture and Fixtures,Electrical and Lighting,HVAC and Plumbing,Safety Equipment,Final Presentation,Other"</formula1>
    </dataValidation>
    <dataValidation sqref="G2:G201" showDropDown="0" showInputMessage="0" showErrorMessage="0" allowBlank="0" errorTitle="Invalid selection" error="Select a value from the list." type="list">
      <formula1>"Critical,High,Medium,Low"</formula1>
    </dataValidation>
    <dataValidation sqref="H2:H201" showDropDown="0" showInputMessage="0" showErrorMessage="0" allowBlank="0" errorTitle="Invalid selection" error="Select a value from the list." type="list">
      <formula1>"Housekeeping,Maintenance,Front Office,Security,Management,Vendor"</formula1>
    </dataValidation>
    <dataValidation sqref="I2:I201" showDropDown="0" showInputMessage="0" showErrorMessage="0" allowBlank="0" errorTitle="Invalid selection" error="Select a value from the list." type="list">
      <formula1>'Setup'!$H$4:$H$11</formula1>
    </dataValidation>
    <dataValidation sqref="L2:L201" showDropDown="0" showInputMessage="0" showErrorMessage="0" allowBlank="0" errorTitle="Invalid selection" error="Select a value from the list." type="list">
      <formula1>"Open,In Progress,On Hold,Completed,Canceled"</formula1>
    </dataValidation>
    <dataValidation sqref="S2:S201" showDropDown="0" showInputMessage="0" showErrorMessage="0" allowBlank="0" errorTitle="Invalid selection" error="Select a value from the list." type="list">
      <formula1>"Yes,No"</formula1>
    </dataValidation>
    <dataValidation sqref="U2:U201" showDropDown="0" showInputMessage="0" showErrorMessage="0" allowBlank="0" errorTitle="Invalid selection" error="Select a value from the list." type="list">
      <formula1>"Not Required,Pending,Passed,Failed"</formula1>
    </dataValidation>
    <dataValidation sqref="J2:K201 M2:M201 T2:T201" showDropDown="0" showInputMessage="0" showErrorMessage="0" allowBlank="0" error="Enter a valid date." type="date" operator="between">
      <formula1>DATE(2000,1,1)</formula1>
      <formula2>DATE(2100,12,31)</formula2>
    </dataValidation>
    <dataValidation sqref="O2:P201" showDropDown="0" showInputMessage="0" showErrorMessage="0" allowBlank="0" error="Enter a nonnegative amount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&amp;K5A6872Harbor Point Hotel | &amp;A | Page &amp;P | Printed &amp;D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5" customWidth="1" min="1" max="1"/>
    <col width="28" customWidth="1" min="2" max="2"/>
    <col width="31" customWidth="1" min="4" max="4"/>
    <col width="31" customWidth="1" min="5" max="5"/>
    <col width="31" customWidth="1" min="6" max="6"/>
    <col width="31" customWidth="1" min="7" max="7"/>
    <col width="31" customWidth="1" min="8" max="8"/>
  </cols>
  <sheetData>
    <row r="1" ht="28" customHeight="1">
      <c r="A1" s="1" t="inlineStr">
        <is>
          <t>Hotel Room Inspection Workbook Setup</t>
        </is>
      </c>
    </row>
    <row r="3">
      <c r="A3" s="27" t="inlineStr">
        <is>
          <t>Property Information</t>
        </is>
      </c>
      <c r="B3" s="28" t="n"/>
      <c r="C3" s="29" t="n"/>
      <c r="D3" s="27" t="inlineStr">
        <is>
          <t>Properties</t>
        </is>
      </c>
      <c r="E3" s="27" t="inlineStr">
        <is>
          <t>Buildings or Wings</t>
        </is>
      </c>
      <c r="F3" s="27" t="inlineStr">
        <is>
          <t>Floors</t>
        </is>
      </c>
      <c r="G3" s="27" t="inlineStr">
        <is>
          <t>Room Types</t>
        </is>
      </c>
      <c r="H3" s="27" t="inlineStr">
        <is>
          <t>Employees</t>
        </is>
      </c>
    </row>
    <row r="4">
      <c r="A4" s="29" t="inlineStr">
        <is>
          <t>Property Name</t>
        </is>
      </c>
      <c r="B4" s="30" t="inlineStr">
        <is>
          <t>Harbor Point Hotel</t>
        </is>
      </c>
      <c r="C4" s="29" t="n"/>
      <c r="D4" s="31" t="inlineStr">
        <is>
          <t>Harbor Point Hotel</t>
        </is>
      </c>
      <c r="E4" s="31" t="inlineStr">
        <is>
          <t>Main Building</t>
        </is>
      </c>
      <c r="F4" s="31" t="inlineStr">
        <is>
          <t>1</t>
        </is>
      </c>
      <c r="G4" s="31" t="inlineStr">
        <is>
          <t>Standard King</t>
        </is>
      </c>
      <c r="H4" s="31" t="inlineStr">
        <is>
          <t>Jordan Lee — Rooms Manager</t>
        </is>
      </c>
    </row>
    <row r="5">
      <c r="A5" s="29" t="inlineStr">
        <is>
          <t>Property Code</t>
        </is>
      </c>
      <c r="B5" s="30" t="inlineStr">
        <is>
          <t>HPH</t>
        </is>
      </c>
      <c r="C5" s="29" t="n"/>
      <c r="D5" s="29" t="n"/>
      <c r="E5" s="31" t="inlineStr">
        <is>
          <t>East Wing</t>
        </is>
      </c>
      <c r="F5" s="31" t="inlineStr">
        <is>
          <t>2</t>
        </is>
      </c>
      <c r="G5" s="31" t="inlineStr">
        <is>
          <t>Standard Two Queens</t>
        </is>
      </c>
      <c r="H5" s="31" t="inlineStr">
        <is>
          <t>Taylor Morgan — Housekeeping Supervisor</t>
        </is>
      </c>
    </row>
    <row r="6">
      <c r="A6" s="29" t="inlineStr">
        <is>
          <t>City and State</t>
        </is>
      </c>
      <c r="B6" s="30" t="inlineStr">
        <is>
          <t>Portland, Maine</t>
        </is>
      </c>
      <c r="C6" s="29" t="n"/>
      <c r="D6" s="29" t="n"/>
      <c r="E6" s="31" t="inlineStr">
        <is>
          <t>West Wing</t>
        </is>
      </c>
      <c r="F6" s="31" t="inlineStr">
        <is>
          <t>3</t>
        </is>
      </c>
      <c r="G6" s="31" t="inlineStr">
        <is>
          <t>Deluxe King</t>
        </is>
      </c>
      <c r="H6" s="31" t="inlineStr">
        <is>
          <t>Casey Brooks — Inspector</t>
        </is>
      </c>
    </row>
    <row r="7">
      <c r="A7" s="29" t="inlineStr">
        <is>
          <t>Rooms Manager</t>
        </is>
      </c>
      <c r="B7" s="30" t="inlineStr">
        <is>
          <t>Jordan Lee — Rooms Manager</t>
        </is>
      </c>
      <c r="C7" s="29" t="n"/>
      <c r="D7" s="29" t="n"/>
      <c r="E7" s="31" t="inlineStr">
        <is>
          <t>Annex</t>
        </is>
      </c>
      <c r="F7" s="31" t="inlineStr">
        <is>
          <t>4</t>
        </is>
      </c>
      <c r="G7" s="31" t="inlineStr">
        <is>
          <t>Junior Suite</t>
        </is>
      </c>
      <c r="H7" s="31" t="inlineStr">
        <is>
          <t>Morgan Reed — Inspector</t>
        </is>
      </c>
    </row>
    <row r="8">
      <c r="A8" s="29" t="inlineStr">
        <is>
          <t>Default Building or Wing</t>
        </is>
      </c>
      <c r="B8" s="30" t="inlineStr">
        <is>
          <t>Main Building</t>
        </is>
      </c>
      <c r="C8" s="29" t="n"/>
      <c r="D8" s="29" t="n"/>
      <c r="E8" s="29" t="n"/>
      <c r="F8" s="31" t="inlineStr">
        <is>
          <t>5</t>
        </is>
      </c>
      <c r="G8" s="31" t="inlineStr">
        <is>
          <t>One-Bedroom Suite</t>
        </is>
      </c>
      <c r="H8" s="31" t="inlineStr">
        <is>
          <t>Avery Hill — Room Attendant</t>
        </is>
      </c>
    </row>
    <row r="9">
      <c r="A9" s="29" t="n"/>
      <c r="B9" s="29" t="n"/>
      <c r="C9" s="29" t="n"/>
      <c r="D9" s="29" t="n"/>
      <c r="E9" s="29" t="n"/>
      <c r="F9" s="29" t="n"/>
      <c r="G9" s="31" t="inlineStr">
        <is>
          <t>Accessible King</t>
        </is>
      </c>
      <c r="H9" s="31" t="inlineStr">
        <is>
          <t>Riley Carter — Room Attendant</t>
        </is>
      </c>
    </row>
    <row r="10">
      <c r="A10" s="27" t="inlineStr">
        <is>
          <t>Inspection Scoring Assumptions</t>
        </is>
      </c>
      <c r="B10" s="28" t="n"/>
      <c r="C10" s="29" t="n"/>
      <c r="D10" s="29" t="n"/>
      <c r="E10" s="29" t="n"/>
      <c r="F10" s="29" t="n"/>
      <c r="G10" s="31" t="inlineStr">
        <is>
          <t>Accessible Two Queens</t>
        </is>
      </c>
      <c r="H10" s="31" t="inlineStr">
        <is>
          <t>Jamie Parker — Maintenance Technician</t>
        </is>
      </c>
    </row>
    <row r="11">
      <c r="A11" s="29" t="inlineStr">
        <is>
          <t>Passing Score Target</t>
        </is>
      </c>
      <c r="B11" s="47" t="n">
        <v>0.95</v>
      </c>
      <c r="C11" s="29" t="n"/>
      <c r="D11" s="29" t="n"/>
      <c r="E11" s="29" t="n"/>
      <c r="F11" s="29" t="n"/>
      <c r="G11" s="29" t="n"/>
      <c r="H11" s="31" t="inlineStr">
        <is>
          <t>Cameron Price — Front Office Supervisor</t>
        </is>
      </c>
    </row>
    <row r="12">
      <c r="A12" s="29" t="inlineStr">
        <is>
          <t>Failure Threshold</t>
        </is>
      </c>
      <c r="B12" s="47" t="n">
        <v>0.85</v>
      </c>
      <c r="C12" s="29" t="n"/>
      <c r="D12" s="29" t="n"/>
      <c r="E12" s="29" t="n"/>
      <c r="F12" s="29" t="n"/>
      <c r="G12" s="29" t="n"/>
      <c r="H12" s="29" t="n"/>
    </row>
    <row r="13">
      <c r="A13" s="29" t="inlineStr">
        <is>
          <t>Maximum Not-Checked Items Before Review</t>
        </is>
      </c>
      <c r="B13" s="33" t="n">
        <v>2</v>
      </c>
      <c r="C13" s="29" t="n"/>
      <c r="D13" s="29" t="n"/>
      <c r="E13" s="29" t="n"/>
      <c r="F13" s="29" t="n"/>
      <c r="G13" s="29" t="n"/>
      <c r="H13" s="29" t="n"/>
    </row>
    <row r="14">
      <c r="A14" s="29" t="inlineStr">
        <is>
          <t>Open Action Warning Age in Days</t>
        </is>
      </c>
      <c r="B14" s="33" t="n">
        <v>3</v>
      </c>
      <c r="C14" s="29" t="n"/>
      <c r="D14" s="29" t="n"/>
      <c r="E14" s="29" t="n"/>
      <c r="F14" s="29" t="n"/>
      <c r="G14" s="29" t="n"/>
      <c r="H14" s="29" t="n"/>
    </row>
    <row r="15">
      <c r="A15" s="29" t="inlineStr">
        <is>
          <t>High Estimated Cost Alert</t>
        </is>
      </c>
      <c r="B15" s="48" t="n">
        <v>250</v>
      </c>
      <c r="C15" s="29" t="n"/>
      <c r="D15" s="29" t="n"/>
      <c r="E15" s="29" t="n"/>
      <c r="F15" s="29" t="n"/>
      <c r="G15" s="29" t="n"/>
      <c r="H15" s="29" t="n"/>
    </row>
    <row r="16">
      <c r="A16" s="29" t="n"/>
      <c r="B16" s="29" t="n"/>
      <c r="C16" s="29" t="n"/>
      <c r="D16" s="29" t="n"/>
      <c r="E16" s="29" t="n"/>
      <c r="F16" s="29" t="n"/>
      <c r="G16" s="29" t="n"/>
      <c r="H16" s="29" t="n"/>
    </row>
    <row r="17">
      <c r="A17" s="35" t="inlineStr">
        <is>
          <t>These are internal operating targets. Review and update them to match the property’s policies and brand requirements.</t>
        </is>
      </c>
      <c r="B17" s="49" t="n"/>
      <c r="C17" s="49" t="n"/>
      <c r="D17" s="49" t="n"/>
      <c r="E17" s="49" t="n"/>
      <c r="F17" s="49" t="n"/>
      <c r="G17" s="49" t="n"/>
      <c r="H17" s="50" t="n"/>
    </row>
    <row r="18">
      <c r="A18" s="29" t="n"/>
      <c r="B18" s="29" t="n"/>
      <c r="C18" s="29" t="n"/>
      <c r="D18" s="29" t="n"/>
      <c r="E18" s="29" t="n"/>
      <c r="F18" s="29" t="n"/>
      <c r="G18" s="29" t="n"/>
      <c r="H18" s="29" t="n"/>
    </row>
    <row r="19">
      <c r="A19" s="29" t="n"/>
      <c r="B19" s="29" t="n"/>
      <c r="C19" s="29" t="n"/>
      <c r="D19" s="29" t="n"/>
      <c r="E19" s="29" t="n"/>
      <c r="F19" s="29" t="n"/>
      <c r="G19" s="29" t="n"/>
      <c r="H19" s="29" t="n"/>
    </row>
    <row r="20">
      <c r="A20" s="27" t="inlineStr">
        <is>
          <t>Workbook Instructions</t>
        </is>
      </c>
      <c r="B20" s="28" t="n"/>
      <c r="C20" s="29" t="n"/>
      <c r="D20" s="29" t="n"/>
      <c r="E20" s="29" t="n"/>
      <c r="F20" s="29" t="n"/>
      <c r="G20" s="29" t="n"/>
      <c r="H20" s="29" t="n"/>
    </row>
    <row r="21" ht="25" customHeight="1">
      <c r="A21" s="35" t="inlineStr">
        <is>
          <t>1. Enter one row per room inspection on Room Inspections.</t>
        </is>
      </c>
      <c r="B21" s="49" t="n"/>
      <c r="C21" s="49" t="n"/>
      <c r="D21" s="49" t="n"/>
      <c r="E21" s="49" t="n"/>
      <c r="F21" s="49" t="n"/>
      <c r="G21" s="49" t="n"/>
      <c r="H21" s="50" t="n"/>
    </row>
    <row r="22" ht="25" customHeight="1">
      <c r="A22" s="35" t="inlineStr">
        <is>
          <t>2. Complete applicable checklist items with Pass, Fail, N/A, or Not Checked.</t>
        </is>
      </c>
      <c r="B22" s="49" t="n"/>
      <c r="C22" s="49" t="n"/>
      <c r="D22" s="49" t="n"/>
      <c r="E22" s="49" t="n"/>
      <c r="F22" s="49" t="n"/>
      <c r="G22" s="49" t="n"/>
      <c r="H22" s="50" t="n"/>
    </row>
    <row r="23" ht="25" customHeight="1">
      <c r="A23" s="35" t="inlineStr">
        <is>
          <t>3. Record each correction separately on Action Items and link it with the Inspection ID.</t>
        </is>
      </c>
      <c r="B23" s="49" t="n"/>
      <c r="C23" s="49" t="n"/>
      <c r="D23" s="49" t="n"/>
      <c r="E23" s="49" t="n"/>
      <c r="F23" s="49" t="n"/>
      <c r="G23" s="49" t="n"/>
      <c r="H23" s="50" t="n"/>
    </row>
    <row r="24" ht="25" customHeight="1">
      <c r="A24" s="35" t="inlineStr">
        <is>
          <t>4. Update action status, completion date, costs, and reinspection information as work progresses.</t>
        </is>
      </c>
      <c r="B24" s="49" t="n"/>
      <c r="C24" s="49" t="n"/>
      <c r="D24" s="49" t="n"/>
      <c r="E24" s="49" t="n"/>
      <c r="F24" s="49" t="n"/>
      <c r="G24" s="49" t="n"/>
      <c r="H24" s="50" t="n"/>
    </row>
    <row r="25" ht="25" customHeight="1">
      <c r="A25" s="35" t="inlineStr">
        <is>
          <t>5. Adjust the reporting dates on Dashboard to review a specific period.</t>
        </is>
      </c>
      <c r="B25" s="49" t="n"/>
      <c r="C25" s="49" t="n"/>
      <c r="D25" s="49" t="n"/>
      <c r="E25" s="49" t="n"/>
      <c r="F25" s="49" t="n"/>
      <c r="G25" s="49" t="n"/>
      <c r="H25" s="50" t="n"/>
    </row>
    <row r="26" ht="25" customHeight="1">
      <c r="A26" s="35" t="inlineStr">
        <is>
          <t>6. Review any red or amber Record Check warnings before sharing reports.</t>
        </is>
      </c>
      <c r="B26" s="49" t="n"/>
      <c r="C26" s="49" t="n"/>
      <c r="D26" s="49" t="n"/>
      <c r="E26" s="49" t="n"/>
      <c r="F26" s="49" t="n"/>
      <c r="G26" s="49" t="n"/>
      <c r="H26" s="50" t="n"/>
    </row>
    <row r="27" ht="25" customHeight="1">
      <c r="A27" s="35" t="inlineStr">
        <is>
          <t>7. Update the scoring and alert assumptions on this worksheet to match property policy.</t>
        </is>
      </c>
      <c r="B27" s="49" t="n"/>
      <c r="C27" s="49" t="n"/>
      <c r="D27" s="49" t="n"/>
      <c r="E27" s="49" t="n"/>
      <c r="F27" s="49" t="n"/>
      <c r="G27" s="49" t="n"/>
      <c r="H27" s="50" t="n"/>
    </row>
    <row r="28" ht="25" customHeight="1">
      <c r="A28" s="35" t="inlineStr">
        <is>
          <t>8. This workbook is an internal operations tool and does not replace property procedures, required inspections, or professional safety evaluations.</t>
        </is>
      </c>
      <c r="B28" s="49" t="n"/>
      <c r="C28" s="49" t="n"/>
      <c r="D28" s="49" t="n"/>
      <c r="E28" s="49" t="n"/>
      <c r="F28" s="49" t="n"/>
      <c r="G28" s="49" t="n"/>
      <c r="H28" s="50" t="n"/>
    </row>
    <row r="29" ht="25" customHeight="1">
      <c r="A29" s="35" t="inlineStr">
        <is>
          <t>Accessible room types describe inventory classifications only; this checklist does not verify legal accessibility compliance.</t>
        </is>
      </c>
      <c r="B29" s="49" t="n"/>
      <c r="C29" s="49" t="n"/>
      <c r="D29" s="49" t="n"/>
      <c r="E29" s="49" t="n"/>
      <c r="F29" s="49" t="n"/>
      <c r="G29" s="49" t="n"/>
      <c r="H29" s="50" t="n"/>
    </row>
  </sheetData>
  <mergeCells count="11">
    <mergeCell ref="A26:H26"/>
    <mergeCell ref="A21:H21"/>
    <mergeCell ref="A29:H29"/>
    <mergeCell ref="A25:H25"/>
    <mergeCell ref="A24:H24"/>
    <mergeCell ref="A28:H28"/>
    <mergeCell ref="A1:H1"/>
    <mergeCell ref="A23:H23"/>
    <mergeCell ref="A27:H27"/>
    <mergeCell ref="A22:H22"/>
    <mergeCell ref="A17:H17"/>
  </mergeCells>
  <dataValidations count="3">
    <dataValidation sqref="B11:B12" showDropDown="0" showInputMessage="0" showErrorMessage="0" allowBlank="0" errorTitle="Invalid percentage" error="Enter a percentage between 0% and 100%." type="decimal" operator="between">
      <formula1>0</formula1>
      <formula2>1</formula2>
    </dataValidation>
    <dataValidation sqref="B13:B14" showDropDown="0" showInputMessage="0" showErrorMessage="0" allowBlank="0" errorTitle="Invalid threshold" error="Enter a nonnegative whole number." type="whole" operator="greaterThanOrEqual">
      <formula1>0</formula1>
    </dataValidation>
    <dataValidation sqref="B15" showDropDown="0" showInputMessage="0" showErrorMessage="0" allowBlank="0" errorTitle="Invalid amount" error="Enter a nonnegative amount." type="decimal" operator="greaterThanOrEqual">
      <formula1>0</formula1>
    </dataValidation>
  </dataValidations>
  <pageMargins left="0.75" right="0.75" top="1" bottom="1" header="0.5" footer="0.5"/>
  <pageSetup orientation="portrait" fitToHeight="0" fitToWidth="1"/>
  <headerFooter>
    <oddHeader/>
    <oddFooter>&amp;C&amp;8 &amp;K5A6872Harbor Point Hotel | &amp;A | Page &amp;P | Printed &amp;D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2026-09-06T23:14:12Z</dcterms:created>
  <dcterms:modified xmlns:dcterms="http://purl.org/dc/terms/" xmlns:xsi="http://www.w3.org/2001/XMLSchema-instance" xsi:type="dcterms:W3CDTF">2026-09-06T23:14:16+00:00Z</dcterms:modified>
</cp:coreProperties>
</file>