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shboard" sheetId="1" state="visible" r:id="rId1"/>
    <sheet xmlns:r="http://schemas.openxmlformats.org/officeDocument/2006/relationships" name="Revenue Pace" sheetId="2" state="visible" r:id="rId2"/>
    <sheet xmlns:r="http://schemas.openxmlformats.org/officeDocument/2006/relationships" name="Setup" sheetId="3" state="visible" r:id="rId3"/>
    <sheet xmlns:r="http://schemas.openxmlformats.org/officeDocument/2006/relationships" name="Instructions" sheetId="4" state="visible" r:id="rId4"/>
  </sheets>
  <definedNames>
    <definedName name="_xlnm._FilterDatabase" localSheetId="1" hidden="1">'Revenue Pace'!$A$5:$AC$205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m/d/yyyy"/>
    <numFmt numFmtId="165" formatCode="#,##0;[Red]-#,##0"/>
    <numFmt numFmtId="166" formatCode="0.0%"/>
    <numFmt numFmtId="167" formatCode="$#,##0.00;[Red]-$#,##0.00"/>
    <numFmt numFmtId="168" formatCode="mmm yyyy"/>
    <numFmt numFmtId="169" formatCode="$#,##0.00"/>
  </numFmts>
  <fonts count="9">
    <font>
      <name val="Calibri"/>
      <family val="2"/>
      <color theme="1"/>
      <sz val="11"/>
      <scheme val="minor"/>
    </font>
    <font>
      <name val="Calibri"/>
      <b val="1"/>
      <color rgb="00FFFFFF"/>
      <sz val="18"/>
    </font>
    <font>
      <name val="Calibri"/>
      <color rgb="0064748B"/>
      <sz val="9"/>
    </font>
    <font>
      <name val="Calibri"/>
      <b val="1"/>
      <color rgb="00FFFFFF"/>
      <sz val="12"/>
    </font>
    <font>
      <name val="Calibri"/>
      <b val="1"/>
      <color rgb="0017324D"/>
      <sz val="10"/>
    </font>
    <font>
      <name val="Calibri"/>
      <color rgb="001F2937"/>
      <sz val="10"/>
    </font>
    <font>
      <name val="Calibri"/>
      <b val="1"/>
      <color rgb="00FFFFFF"/>
      <sz val="11"/>
    </font>
    <font>
      <name val="Calibri"/>
      <b val="1"/>
      <color rgb="0017324D"/>
      <sz val="12"/>
    </font>
    <font>
      <name val="Calibri"/>
      <b val="1"/>
      <color rgb="0017324D"/>
      <sz val="15"/>
    </font>
  </fonts>
  <fills count="11">
    <fill>
      <patternFill/>
    </fill>
    <fill>
      <patternFill patternType="gray125"/>
    </fill>
    <fill>
      <patternFill patternType="solid">
        <fgColor rgb="0017324D"/>
      </patternFill>
    </fill>
    <fill>
      <patternFill patternType="solid">
        <fgColor rgb="002B5D74"/>
      </patternFill>
    </fill>
    <fill>
      <patternFill patternType="solid">
        <fgColor rgb="00FFF1CE"/>
      </patternFill>
    </fill>
    <fill>
      <patternFill patternType="solid">
        <fgColor rgb="00F6D68A"/>
      </patternFill>
    </fill>
    <fill>
      <patternFill patternType="solid">
        <fgColor rgb="00DDEFE8"/>
      </patternFill>
    </fill>
    <fill>
      <patternFill patternType="solid">
        <fgColor rgb="00F9DDDD"/>
      </patternFill>
    </fill>
    <fill>
      <patternFill patternType="solid">
        <fgColor rgb="00DCECF3"/>
      </patternFill>
    </fill>
    <fill>
      <patternFill patternType="solid">
        <fgColor rgb="00F2F7F8"/>
      </patternFill>
    </fill>
    <fill>
      <patternFill patternType="solid">
        <fgColor rgb="00FFFFFF"/>
      </patternFill>
    </fill>
  </fills>
  <borders count="8">
    <border>
      <left/>
      <right/>
      <top/>
      <bottom/>
      <diagonal/>
    </border>
    <border>
      <left style="thin">
        <color rgb="00C7D5E0"/>
      </left>
      <right style="thin">
        <color rgb="00C7D5E0"/>
      </right>
      <top style="thin">
        <color rgb="00C7D5E0"/>
      </top>
      <bottom style="thin">
        <color rgb="00C7D5E0"/>
      </bottom>
    </border>
    <border>
      <left/>
      <right/>
      <top style="thin">
        <color rgb="00C7D5E0"/>
      </top>
      <bottom/>
      <diagonal/>
    </border>
    <border>
      <left style="thin">
        <color rgb="00C7D5E0"/>
      </left>
      <right/>
      <top/>
      <bottom/>
      <diagonal/>
    </border>
    <border>
      <left/>
      <right style="thin">
        <color rgb="00C7D5E0"/>
      </right>
      <top style="thin">
        <color rgb="00C7D5E0"/>
      </top>
      <bottom/>
      <diagonal/>
    </border>
    <border>
      <left/>
      <right style="thin">
        <color rgb="00C7D5E0"/>
      </right>
      <top/>
      <bottom/>
      <diagonal/>
    </border>
    <border>
      <left style="thin">
        <color rgb="00C7D5E0"/>
      </left>
      <right/>
      <top/>
      <bottom style="thin">
        <color rgb="00C7D5E0"/>
      </bottom>
      <diagonal/>
    </border>
    <border>
      <left/>
      <right style="thin">
        <color rgb="00C7D5E0"/>
      </right>
      <top/>
      <bottom style="thin">
        <color rgb="00C7D5E0"/>
      </bottom>
      <diagonal/>
    </border>
  </borders>
  <cellStyleXfs count="1">
    <xf numFmtId="0" fontId="0" fillId="0" borderId="0"/>
  </cellStyleXfs>
  <cellXfs count="86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164" fontId="7" fillId="0" borderId="0" pivotButton="0" quotePrefix="0" xfId="0"/>
    <xf numFmtId="0" fontId="2" fillId="0" borderId="0" pivotButton="0" quotePrefix="0" xfId="0"/>
    <xf numFmtId="0" fontId="6" fillId="3" borderId="1" pivotButton="0" quotePrefix="0" xfId="0"/>
    <xf numFmtId="164" fontId="0" fillId="4" borderId="1" pivotButton="0" quotePrefix="0" xfId="0"/>
    <xf numFmtId="0" fontId="4" fillId="0" borderId="1" applyAlignment="1" pivotButton="0" quotePrefix="0" xfId="0">
      <alignment horizontal="left" vertical="center" wrapText="1"/>
    </xf>
    <xf numFmtId="0" fontId="0" fillId="4" borderId="1" pivotButton="0" quotePrefix="0" xfId="0"/>
    <xf numFmtId="164" fontId="0" fillId="8" borderId="1" pivotButton="0" quotePrefix="0" xfId="0"/>
    <xf numFmtId="0" fontId="0" fillId="8" borderId="1" pivotButton="0" quotePrefix="0" xfId="0"/>
    <xf numFmtId="0" fontId="6" fillId="3" borderId="1" applyAlignment="1" pivotButton="0" quotePrefix="0" xfId="0">
      <alignment horizontal="center" vertical="center" wrapText="1"/>
    </xf>
    <xf numFmtId="165" fontId="8" fillId="8" borderId="1" applyAlignment="1" pivotButton="0" quotePrefix="0" xfId="0">
      <alignment horizontal="center" vertical="center"/>
    </xf>
    <xf numFmtId="166" fontId="8" fillId="8" borderId="1" applyAlignment="1" pivotButton="0" quotePrefix="0" xfId="0">
      <alignment horizontal="center" vertical="center"/>
    </xf>
    <xf numFmtId="167" fontId="8" fillId="8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 wrapText="1"/>
    </xf>
    <xf numFmtId="0" fontId="3" fillId="3" borderId="0" pivotButton="0" quotePrefix="0" xfId="0"/>
    <xf numFmtId="0" fontId="6" fillId="2" borderId="1" applyAlignment="1" pivotButton="0" quotePrefix="0" xfId="0">
      <alignment horizontal="center" vertical="center" wrapText="1"/>
    </xf>
    <xf numFmtId="168" fontId="0" fillId="9" borderId="1" applyAlignment="1" pivotButton="0" quotePrefix="0" xfId="0">
      <alignment horizontal="left" vertical="center"/>
    </xf>
    <xf numFmtId="169" fontId="0" fillId="9" borderId="1" applyAlignment="1" pivotButton="0" quotePrefix="0" xfId="0">
      <alignment horizontal="left" vertical="center"/>
    </xf>
    <xf numFmtId="3" fontId="0" fillId="9" borderId="1" applyAlignment="1" pivotButton="0" quotePrefix="0" xfId="0">
      <alignment horizontal="left" vertical="center"/>
    </xf>
    <xf numFmtId="166" fontId="0" fillId="9" borderId="1" applyAlignment="1" pivotButton="0" quotePrefix="0" xfId="0">
      <alignment horizontal="left" vertical="center"/>
    </xf>
    <xf numFmtId="166" fontId="0" fillId="9" borderId="1" applyAlignment="1" pivotButton="0" quotePrefix="0" xfId="0">
      <alignment horizontal="center" vertical="center" wrapText="1"/>
    </xf>
    <xf numFmtId="0" fontId="0" fillId="9" borderId="1" applyAlignment="1" pivotButton="0" quotePrefix="0" xfId="0">
      <alignment horizontal="center" vertical="center" wrapText="1"/>
    </xf>
    <xf numFmtId="168" fontId="0" fillId="7" borderId="1" applyAlignment="1" pivotButton="0" quotePrefix="0" xfId="0">
      <alignment horizontal="left" vertical="center" wrapText="1"/>
    </xf>
    <xf numFmtId="0" fontId="0" fillId="7" borderId="1" applyAlignment="1" pivotButton="0" quotePrefix="0" xfId="0">
      <alignment horizontal="left" vertical="center" wrapText="1"/>
    </xf>
    <xf numFmtId="169" fontId="0" fillId="7" borderId="1" applyAlignment="1" pivotButton="0" quotePrefix="0" xfId="0">
      <alignment horizontal="left" vertical="center" wrapText="1"/>
    </xf>
    <xf numFmtId="166" fontId="0" fillId="7" borderId="1" applyAlignment="1" pivotButton="0" quotePrefix="0" xfId="0">
      <alignment horizontal="left" vertical="center" wrapText="1"/>
    </xf>
    <xf numFmtId="168" fontId="0" fillId="10" borderId="1" applyAlignment="1" pivotButton="0" quotePrefix="0" xfId="0">
      <alignment horizontal="left" vertical="center"/>
    </xf>
    <xf numFmtId="169" fontId="0" fillId="10" borderId="1" applyAlignment="1" pivotButton="0" quotePrefix="0" xfId="0">
      <alignment horizontal="left" vertical="center"/>
    </xf>
    <xf numFmtId="3" fontId="0" fillId="10" borderId="1" applyAlignment="1" pivotButton="0" quotePrefix="0" xfId="0">
      <alignment horizontal="left" vertical="center"/>
    </xf>
    <xf numFmtId="166" fontId="0" fillId="10" borderId="1" applyAlignment="1" pivotButton="0" quotePrefix="0" xfId="0">
      <alignment horizontal="left" vertical="center"/>
    </xf>
    <xf numFmtId="166" fontId="0" fillId="10" borderId="1" applyAlignment="1" pivotButton="0" quotePrefix="0" xfId="0">
      <alignment horizontal="center" vertical="center" wrapText="1"/>
    </xf>
    <xf numFmtId="0" fontId="0" fillId="10" borderId="1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left" vertical="center" wrapText="1"/>
    </xf>
    <xf numFmtId="0" fontId="1" fillId="2" borderId="0" applyAlignment="1" pivotButton="0" quotePrefix="0" xfId="0">
      <alignment horizontal="left" vertical="center"/>
    </xf>
    <xf numFmtId="0" fontId="5" fillId="0" borderId="0" applyAlignment="1" pivotButton="0" quotePrefix="0" xfId="0">
      <alignment horizontal="left" vertical="center" wrapText="1"/>
    </xf>
    <xf numFmtId="0" fontId="5" fillId="4" borderId="1" applyAlignment="1" pivotButton="0" quotePrefix="0" xfId="0">
      <alignment horizontal="left" vertical="center"/>
    </xf>
    <xf numFmtId="164" fontId="5" fillId="4" borderId="1" applyAlignment="1" pivotButton="0" quotePrefix="0" xfId="0">
      <alignment horizontal="left" vertical="center"/>
    </xf>
    <xf numFmtId="3" fontId="5" fillId="4" borderId="1" applyAlignment="1" pivotButton="0" quotePrefix="0" xfId="0">
      <alignment horizontal="left" vertical="center"/>
    </xf>
    <xf numFmtId="169" fontId="5" fillId="4" borderId="1" applyAlignment="1" pivotButton="0" quotePrefix="0" xfId="0">
      <alignment horizontal="left" vertical="center"/>
    </xf>
    <xf numFmtId="0" fontId="5" fillId="4" borderId="1" applyAlignment="1" pivotButton="0" quotePrefix="0" xfId="0">
      <alignment horizontal="left" vertical="center" wrapText="1"/>
    </xf>
    <xf numFmtId="169" fontId="5" fillId="8" borderId="1" applyAlignment="1" pivotButton="0" quotePrefix="0" xfId="0">
      <alignment horizontal="left" vertical="center"/>
    </xf>
    <xf numFmtId="166" fontId="5" fillId="8" borderId="1" applyAlignment="1" pivotButton="0" quotePrefix="0" xfId="0">
      <alignment horizontal="left" vertical="center"/>
    </xf>
    <xf numFmtId="165" fontId="5" fillId="8" borderId="1" applyAlignment="1" pivotButton="0" quotePrefix="0" xfId="0">
      <alignment horizontal="left" vertical="center"/>
    </xf>
    <xf numFmtId="167" fontId="5" fillId="8" borderId="1" applyAlignment="1" pivotButton="0" quotePrefix="0" xfId="0">
      <alignment horizontal="left" vertical="center"/>
    </xf>
    <xf numFmtId="0" fontId="5" fillId="8" borderId="1" applyAlignment="1" pivotButton="0" quotePrefix="0" xfId="0">
      <alignment horizontal="left" vertical="center" wrapText="1"/>
    </xf>
    <xf numFmtId="0" fontId="4" fillId="0" borderId="1" pivotButton="0" quotePrefix="0" xfId="0"/>
    <xf numFmtId="0" fontId="5" fillId="4" borderId="1" pivotButton="0" quotePrefix="0" xfId="0"/>
    <xf numFmtId="0" fontId="4" fillId="6" borderId="1" pivotButton="0" quotePrefix="0" xfId="0"/>
    <xf numFmtId="0" fontId="0" fillId="0" borderId="1" applyAlignment="1" pivotButton="0" quotePrefix="0" xfId="0">
      <alignment horizontal="left" vertical="center" wrapText="1"/>
    </xf>
    <xf numFmtId="0" fontId="4" fillId="5" borderId="1" pivotButton="0" quotePrefix="0" xfId="0"/>
    <xf numFmtId="0" fontId="4" fillId="7" borderId="1" pivotButton="0" quotePrefix="0" xfId="0"/>
    <xf numFmtId="166" fontId="5" fillId="4" borderId="1" applyAlignment="1" pivotButton="0" quotePrefix="0" xfId="0">
      <alignment horizontal="left" vertical="center"/>
    </xf>
    <xf numFmtId="0" fontId="4" fillId="8" borderId="1" pivotButton="0" quotePrefix="0" xfId="0"/>
    <xf numFmtId="0" fontId="4" fillId="4" borderId="1" pivotButton="0" quotePrefix="0" xfId="0"/>
    <xf numFmtId="0" fontId="2" fillId="5" borderId="1" applyAlignment="1" pivotButton="0" quotePrefix="0" xfId="0">
      <alignment horizontal="left" vertical="center" wrapText="1"/>
    </xf>
    <xf numFmtId="0" fontId="0" fillId="0" borderId="4" pivotButton="0" quotePrefix="0" xfId="0"/>
    <xf numFmtId="0" fontId="0" fillId="0" borderId="6" pivotButton="0" quotePrefix="0" xfId="0"/>
    <xf numFmtId="0" fontId="0" fillId="0" borderId="7" pivotButton="0" quotePrefix="0" xfId="0"/>
    <xf numFmtId="0" fontId="3" fillId="3" borderId="1" pivotButton="0" quotePrefix="0" xfId="0"/>
    <xf numFmtId="0" fontId="5" fillId="9" borderId="1" applyAlignment="1" pivotButton="0" quotePrefix="0" xfId="0">
      <alignment horizontal="left" vertical="center" wrapText="1"/>
    </xf>
    <xf numFmtId="0" fontId="5" fillId="10" borderId="1" applyAlignment="1" pivotButton="0" quotePrefix="0" xfId="0">
      <alignment horizontal="left" vertical="center" wrapText="1"/>
    </xf>
    <xf numFmtId="164" fontId="7" fillId="0" borderId="0" pivotButton="0" quotePrefix="0" xfId="0"/>
    <xf numFmtId="164" fontId="0" fillId="4" borderId="1" pivotButton="0" quotePrefix="0" xfId="0"/>
    <xf numFmtId="164" fontId="0" fillId="8" borderId="1" pivotButton="0" quotePrefix="0" xfId="0"/>
    <xf numFmtId="165" fontId="8" fillId="8" borderId="1" applyAlignment="1" pivotButton="0" quotePrefix="0" xfId="0">
      <alignment horizontal="center" vertical="center"/>
    </xf>
    <xf numFmtId="166" fontId="8" fillId="8" borderId="1" applyAlignment="1" pivotButton="0" quotePrefix="0" xfId="0">
      <alignment horizontal="center" vertical="center"/>
    </xf>
    <xf numFmtId="167" fontId="8" fillId="8" borderId="1" applyAlignment="1" pivotButton="0" quotePrefix="0" xfId="0">
      <alignment horizontal="center" vertical="center"/>
    </xf>
    <xf numFmtId="168" fontId="0" fillId="9" borderId="1" applyAlignment="1" pivotButton="0" quotePrefix="0" xfId="0">
      <alignment horizontal="left" vertical="center"/>
    </xf>
    <xf numFmtId="169" fontId="0" fillId="9" borderId="1" applyAlignment="1" pivotButton="0" quotePrefix="0" xfId="0">
      <alignment horizontal="left" vertical="center"/>
    </xf>
    <xf numFmtId="166" fontId="0" fillId="9" borderId="1" applyAlignment="1" pivotButton="0" quotePrefix="0" xfId="0">
      <alignment horizontal="left" vertical="center"/>
    </xf>
    <xf numFmtId="166" fontId="0" fillId="9" borderId="1" applyAlignment="1" pivotButton="0" quotePrefix="0" xfId="0">
      <alignment horizontal="center" vertical="center" wrapText="1"/>
    </xf>
    <xf numFmtId="168" fontId="0" fillId="7" borderId="1" applyAlignment="1" pivotButton="0" quotePrefix="0" xfId="0">
      <alignment horizontal="left" vertical="center" wrapText="1"/>
    </xf>
    <xf numFmtId="169" fontId="0" fillId="7" borderId="1" applyAlignment="1" pivotButton="0" quotePrefix="0" xfId="0">
      <alignment horizontal="left" vertical="center" wrapText="1"/>
    </xf>
    <xf numFmtId="166" fontId="0" fillId="7" borderId="1" applyAlignment="1" pivotButton="0" quotePrefix="0" xfId="0">
      <alignment horizontal="left" vertical="center" wrapText="1"/>
    </xf>
    <xf numFmtId="168" fontId="0" fillId="10" borderId="1" applyAlignment="1" pivotButton="0" quotePrefix="0" xfId="0">
      <alignment horizontal="left" vertical="center"/>
    </xf>
    <xf numFmtId="169" fontId="0" fillId="10" borderId="1" applyAlignment="1" pivotButton="0" quotePrefix="0" xfId="0">
      <alignment horizontal="left" vertical="center"/>
    </xf>
    <xf numFmtId="166" fontId="0" fillId="10" borderId="1" applyAlignment="1" pivotButton="0" quotePrefix="0" xfId="0">
      <alignment horizontal="left" vertical="center"/>
    </xf>
    <xf numFmtId="166" fontId="0" fillId="10" borderId="1" applyAlignment="1" pivotButton="0" quotePrefix="0" xfId="0">
      <alignment horizontal="center" vertical="center" wrapText="1"/>
    </xf>
    <xf numFmtId="164" fontId="5" fillId="4" borderId="1" applyAlignment="1" pivotButton="0" quotePrefix="0" xfId="0">
      <alignment horizontal="left" vertical="center"/>
    </xf>
    <xf numFmtId="169" fontId="5" fillId="4" borderId="1" applyAlignment="1" pivotButton="0" quotePrefix="0" xfId="0">
      <alignment horizontal="left" vertical="center"/>
    </xf>
    <xf numFmtId="169" fontId="5" fillId="8" borderId="1" applyAlignment="1" pivotButton="0" quotePrefix="0" xfId="0">
      <alignment horizontal="left" vertical="center"/>
    </xf>
    <xf numFmtId="166" fontId="5" fillId="8" borderId="1" applyAlignment="1" pivotButton="0" quotePrefix="0" xfId="0">
      <alignment horizontal="left" vertical="center"/>
    </xf>
    <xf numFmtId="165" fontId="5" fillId="8" borderId="1" applyAlignment="1" pivotButton="0" quotePrefix="0" xfId="0">
      <alignment horizontal="left" vertical="center"/>
    </xf>
    <xf numFmtId="167" fontId="5" fillId="8" borderId="1" applyAlignment="1" pivotButton="0" quotePrefix="0" xfId="0">
      <alignment horizontal="left" vertical="center"/>
    </xf>
    <xf numFmtId="166" fontId="5" fillId="4" borderId="1" applyAlignment="1" pivotButton="0" quotePrefix="0" xfId="0">
      <alignment horizontal="left" vertical="center"/>
    </xf>
  </cellXfs>
  <cellStyles count="1">
    <cellStyle name="Normal" xfId="0" builtinId="0" hidden="0"/>
  </cellStyles>
  <dxfs count="4">
    <dxf>
      <font>
        <name val="Calibri"/>
        <b val="1"/>
        <color rgb="00C73939"/>
        <sz val="10"/>
      </font>
      <fill>
        <patternFill patternType="solid">
          <fgColor rgb="00F9DDDD"/>
        </patternFill>
      </fill>
    </dxf>
    <dxf>
      <font>
        <name val="Calibri"/>
        <b val="1"/>
        <color rgb="00147D64"/>
        <sz val="10"/>
      </font>
      <fill>
        <patternFill patternType="solid">
          <fgColor rgb="00DDEFE8"/>
        </patternFill>
      </fill>
    </dxf>
    <dxf>
      <font>
        <name val="Calibri"/>
        <b val="1"/>
        <color rgb="00C73939"/>
        <sz val="10"/>
      </font>
      <fill>
        <patternFill patternType="solid">
          <fgColor rgb="00F6D68A"/>
        </patternFill>
      </fill>
    </dxf>
    <dxf>
      <font>
        <name val="Calibri"/>
        <b val="1"/>
        <color rgb="0017324D"/>
        <sz val="10"/>
      </font>
      <fill>
        <patternFill patternType="solid">
          <fgColor rgb="00F6D68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Revenue Pace by Stay Month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'Dashboard'!B21</f>
            </strRef>
          </tx>
          <spPr>
            <a:solidFill xmlns:a="http://schemas.openxmlformats.org/drawingml/2006/main">
              <a:srgbClr val="2B5D74"/>
            </a:solidFill>
            <a:ln xmlns:a="http://schemas.openxmlformats.org/drawingml/2006/main">
              <a:solidFill>
                <a:srgbClr val="2B5D74"/>
              </a:solidFill>
              <a:prstDash val="solid"/>
            </a:ln>
          </spPr>
          <cat>
            <numRef>
              <f>'Dashboard'!$A$22:$A$26</f>
            </numRef>
          </cat>
          <val>
            <numRef>
              <f>'Dashboard'!$B$22:$B$26</f>
            </numRef>
          </val>
        </ser>
        <ser>
          <idx val="1"/>
          <order val="1"/>
          <tx>
            <strRef>
              <f>'Dashboard'!C21</f>
            </strRef>
          </tx>
          <spPr>
            <a:solidFill xmlns:a="http://schemas.openxmlformats.org/drawingml/2006/main">
              <a:srgbClr val="147D64"/>
            </a:solidFill>
            <a:ln xmlns:a="http://schemas.openxmlformats.org/drawingml/2006/main">
              <a:solidFill>
                <a:srgbClr val="147D64"/>
              </a:solidFill>
              <a:prstDash val="solid"/>
            </a:ln>
          </spPr>
          <cat>
            <numRef>
              <f>'Dashboard'!$A$22:$A$26</f>
            </numRef>
          </cat>
          <val>
            <numRef>
              <f>'Dashboard'!$C$22:$C$26</f>
            </numRef>
          </val>
        </ser>
        <ser>
          <idx val="2"/>
          <order val="2"/>
          <tx>
            <strRef>
              <f>'Dashboard'!D21</f>
            </strRef>
          </tx>
          <spPr>
            <a:solidFill xmlns:a="http://schemas.openxmlformats.org/drawingml/2006/main">
              <a:srgbClr val="F6D68A"/>
            </a:solidFill>
            <a:ln xmlns:a="http://schemas.openxmlformats.org/drawingml/2006/main">
              <a:solidFill>
                <a:srgbClr val="F6D68A"/>
              </a:solidFill>
              <a:prstDash val="solid"/>
            </a:ln>
          </spPr>
          <cat>
            <numRef>
              <f>'Dashboard'!$A$22:$A$26</f>
            </numRef>
          </cat>
          <val>
            <numRef>
              <f>'Dashboard'!$D$22:$D$26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Stay Month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Rooms Revenue</a:t>
                </a:r>
              </a:p>
            </rich>
          </tx>
        </title>
        <numFmt formatCode="$#,##0" sourceLinked="0"/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Occupancy Pace by Stay Month</a:t>
            </a:r>
          </a:p>
        </rich>
      </tx>
    </title>
    <plotArea>
      <lineChart>
        <grouping val="standard"/>
        <ser>
          <idx val="0"/>
          <order val="0"/>
          <tx>
            <strRef>
              <f>'Dashboard'!H21</f>
            </strRef>
          </tx>
          <spPr>
            <a:ln xmlns:a="http://schemas.openxmlformats.org/drawingml/2006/main" w="24000">
              <a:solidFill>
                <a:srgbClr val="2B5D74"/>
              </a:solidFill>
              <a:prstDash val="solid"/>
            </a:ln>
          </spPr>
          <marker>
            <symbol val="circle"/>
            <size val="6"/>
            <spPr>
              <a:ln xmlns:a="http://schemas.openxmlformats.org/drawingml/2006/main">
                <a:prstDash val="solid"/>
              </a:ln>
            </spPr>
          </marker>
          <cat>
            <numRef>
              <f>'Dashboard'!$A$22:$A$26</f>
            </numRef>
          </cat>
          <val>
            <numRef>
              <f>'Dashboard'!$H$22:$H$26</f>
            </numRef>
          </val>
        </ser>
        <ser>
          <idx val="1"/>
          <order val="1"/>
          <tx>
            <strRef>
              <f>'Dashboard'!I21</f>
            </strRef>
          </tx>
          <spPr>
            <a:ln xmlns:a="http://schemas.openxmlformats.org/drawingml/2006/main" w="24000">
              <a:solidFill>
                <a:srgbClr val="147D64"/>
              </a:solidFill>
              <a:prstDash val="solid"/>
            </a:ln>
          </spPr>
          <marker>
            <symbol val="circle"/>
            <size val="6"/>
            <spPr>
              <a:ln xmlns:a="http://schemas.openxmlformats.org/drawingml/2006/main">
                <a:prstDash val="solid"/>
              </a:ln>
            </spPr>
          </marker>
          <cat>
            <numRef>
              <f>'Dashboard'!$A$22:$A$26</f>
            </numRef>
          </cat>
          <val>
            <numRef>
              <f>'Dashboard'!$I$22:$I$26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Stay Month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  <max val="1"/>
          <min val="0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Occupancy</a:t>
                </a:r>
              </a:p>
            </rich>
          </tx>
        </title>
        <numFmt formatCode="0%" sourceLinked="0"/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0</col>
      <colOff>0</colOff>
      <row>35</row>
      <rowOff>0</rowOff>
    </from>
    <ext cx="5220000" cy="2951999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7</col>
      <colOff>0</colOff>
      <row>35</row>
      <rowOff>0</rowOff>
    </from>
    <ext cx="4860000" cy="2951999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ables/table1.xml><?xml version="1.0" encoding="utf-8"?>
<table xmlns="http://schemas.openxmlformats.org/spreadsheetml/2006/main" id="1" name="tblPace" displayName="tblPace" ref="A5:AC205" headerRowCount="1">
  <autoFilter ref="A5:AC205"/>
  <tableColumns count="29">
    <tableColumn id="1" name="Record ID"/>
    <tableColumn id="2" name="As-of Date"/>
    <tableColumn id="3" name="Stay Month"/>
    <tableColumn id="4" name="Market Segment"/>
    <tableColumn id="5" name="Rooms Available"/>
    <tableColumn id="6" name="Current OTB Rooms"/>
    <tableColumn id="7" name="Current OTB Revenue"/>
    <tableColumn id="8" name="OTB Rooms 7 Days Ago"/>
    <tableColumn id="9" name="OTB Revenue 7 Days Ago"/>
    <tableColumn id="10" name="OTB Rooms 30 Days Ago"/>
    <tableColumn id="11" name="OTB Revenue 30 Days Ago"/>
    <tableColumn id="12" name="Last Year Same-Time Rooms"/>
    <tableColumn id="13" name="Last Year Same-Time Revenue"/>
    <tableColumn id="14" name="Last Year Final Rooms"/>
    <tableColumn id="15" name="Last Year Final Revenue"/>
    <tableColumn id="16" name="Budget Rooms"/>
    <tableColumn id="17" name="Budget Revenue"/>
    <tableColumn id="18" name="Forecast Rooms"/>
    <tableColumn id="19" name="Forecast Revenue"/>
    <tableColumn id="20" name="Event or Demand Note"/>
    <tableColumn id="21" name="Current OTB ADR"/>
    <tableColumn id="22" name="OTB Occupancy"/>
    <tableColumn id="23" name="7-Day Room Pickup"/>
    <tableColumn id="24" name="7-Day Revenue Pickup"/>
    <tableColumn id="25" name="30-Day Room Pickup"/>
    <tableColumn id="26" name="30-Day Revenue Pickup"/>
    <tableColumn id="27" name="Budget Revenue Variance"/>
    <tableColumn id="28" name="Last Year Same-Time Revenue Variance"/>
    <tableColumn id="29" name="Data Quality Status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P101"/>
  <sheetViews>
    <sheetView showGridLines="0" zoomScale="70" zoomScaleNormal="7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9" customWidth="1" min="4" max="4"/>
    <col width="18" customWidth="1" min="5" max="5"/>
    <col width="18" customWidth="1" min="6" max="6"/>
    <col width="18" customWidth="1" min="7" max="7"/>
    <col width="18" customWidth="1" min="8" max="8"/>
    <col width="18" customWidth="1" min="9" max="9"/>
    <col width="20" customWidth="1" min="10" max="10"/>
    <col hidden="1" width="13" customWidth="1" min="11" max="11"/>
    <col width="15" customWidth="1" min="12" max="12"/>
    <col width="38" customWidth="1" min="13" max="13"/>
    <col hidden="1" width="18" customWidth="1" min="14" max="14"/>
    <col width="18" customWidth="1" min="15" max="15"/>
    <col width="16" customWidth="1" min="16" max="16"/>
  </cols>
  <sheetData>
    <row r="1" ht="30" customHeight="1">
      <c r="A1" s="1" t="inlineStr">
        <is>
          <t>Hotel Revenue Pacing Dashboard</t>
        </is>
      </c>
    </row>
    <row r="2">
      <c r="A2" s="62">
        <f>IFERROR('Setup'!$B$4&amp;" | Stay period "&amp;B5&amp;" through "&amp;B6,"")</f>
        <v/>
      </c>
    </row>
    <row r="3">
      <c r="A3" s="3" t="inlineStr">
        <is>
          <t>Results are based on records entered on the Revenue Pace worksheet.</t>
        </is>
      </c>
      <c r="N3">
        <f>IFERROR(IF($B$5&gt;$B$6,0,IF($B$7="All",SUMIFS('Revenue Pace'!$Q$6:$Q$205,'Revenue Pace'!$C$6:$C$205,"&gt;="&amp;$B$5,'Revenue Pace'!$C$6:$C$205,"&lt;="&amp;$B$6),SUMIFS('Revenue Pace'!$Q$6:$Q$205,'Revenue Pace'!$C$6:$C$205,"&gt;="&amp;$B$5,'Revenue Pace'!$C$6:$C$205,"&lt;="&amp;$B$6,'Revenue Pace'!$D$6:$D$205,$B$7))),0)</f>
        <v/>
      </c>
    </row>
    <row r="4">
      <c r="N4">
        <f>IFERROR(IF($B$5&gt;$B$6,0,IF($B$7="All",SUMIFS('Revenue Pace'!$M$6:$M$205,'Revenue Pace'!$C$6:$C$205,"&gt;="&amp;$B$5,'Revenue Pace'!$C$6:$C$205,"&lt;="&amp;$B$6),SUMIFS('Revenue Pace'!$M$6:$M$205,'Revenue Pace'!$C$6:$C$205,"&gt;="&amp;$B$5,'Revenue Pace'!$C$6:$C$205,"&lt;="&amp;$B$6,'Revenue Pace'!$D$6:$D$205,$B$7))),0)</f>
        <v/>
      </c>
    </row>
    <row r="5">
      <c r="A5" s="4" t="inlineStr">
        <is>
          <t>Stay Period Start</t>
        </is>
      </c>
      <c r="B5" s="63" t="n">
        <v>46204</v>
      </c>
      <c r="D5" s="6">
        <f>IFERROR(IF($B$5&gt;$B$6,"Start date must be on or before end date","Date range is valid"),"")</f>
        <v/>
      </c>
      <c r="N5">
        <f>IFERROR(IF($B$5&gt;$B$6,0,IF($B$7="All",SUMIFS('Revenue Pace'!$S$6:$S$205,'Revenue Pace'!$C$6:$C$205,"&gt;="&amp;$B$5,'Revenue Pace'!$C$6:$C$205,"&lt;="&amp;$B$6),SUMIFS('Revenue Pace'!$S$6:$S$205,'Revenue Pace'!$C$6:$C$205,"&gt;="&amp;$B$5,'Revenue Pace'!$C$6:$C$205,"&lt;="&amp;$B$6,'Revenue Pace'!$D$6:$D$205,$B$7))),0)</f>
        <v/>
      </c>
    </row>
    <row r="6">
      <c r="A6" s="4" t="inlineStr">
        <is>
          <t>Stay Period End</t>
        </is>
      </c>
      <c r="B6" s="63" t="n">
        <v>46327</v>
      </c>
    </row>
    <row r="7">
      <c r="A7" s="4" t="inlineStr">
        <is>
          <t>Market Segment</t>
        </is>
      </c>
      <c r="B7" s="7" t="inlineStr">
        <is>
          <t>All</t>
        </is>
      </c>
    </row>
    <row r="8">
      <c r="A8" s="4" t="inlineStr">
        <is>
          <t>Current As-of Date</t>
        </is>
      </c>
      <c r="B8" s="64">
        <f>IFERROR(MAX(IF(('Revenue Pace'!$C$6:$C$205&gt;=$B$5)*('Revenue Pace'!$C$6:$C$205&lt;=$B$6),'Revenue Pace'!$B$6:$B$205,0)),0)</f>
        <v/>
      </c>
    </row>
    <row r="9">
      <c r="A9" s="4" t="inlineStr">
        <is>
          <t>Property</t>
        </is>
      </c>
      <c r="B9" s="9">
        <f>IFERROR('Setup'!$B$4,"")</f>
        <v/>
      </c>
    </row>
    <row r="10"/>
    <row r="11" ht="34" customHeight="1">
      <c r="A11" s="10" t="inlineStr">
        <is>
          <t>Rooms Available</t>
        </is>
      </c>
      <c r="C11" s="10" t="inlineStr">
        <is>
          <t>Current OTB Rooms</t>
        </is>
      </c>
      <c r="E11" s="10" t="inlineStr">
        <is>
          <t>OTB Occupancy</t>
        </is>
      </c>
      <c r="G11" s="10" t="inlineStr">
        <is>
          <t>Current OTB Revenue</t>
        </is>
      </c>
      <c r="I11" s="10" t="inlineStr">
        <is>
          <t>Current OTB ADR</t>
        </is>
      </c>
    </row>
    <row r="12">
      <c r="A12" s="65">
        <f>IFERROR(IF($B$5&gt;$B$6,0,IF($B$7="All",SUMIFS('Revenue Pace'!$E$6:$E$205,'Revenue Pace'!$C$6:$C$205,"&gt;="&amp;$B$5,'Revenue Pace'!$C$6:$C$205,"&lt;="&amp;$B$6),SUMIFS('Revenue Pace'!$E$6:$E$205,'Revenue Pace'!$C$6:$C$205,"&gt;="&amp;$B$5,'Revenue Pace'!$C$6:$C$205,"&lt;="&amp;$B$6,'Revenue Pace'!$D$6:$D$205,$B$7))),0)</f>
        <v/>
      </c>
      <c r="C12" s="65">
        <f>IFERROR(IF($B$5&gt;$B$6,0,IF($B$7="All",SUMIFS('Revenue Pace'!$F$6:$F$205,'Revenue Pace'!$C$6:$C$205,"&gt;="&amp;$B$5,'Revenue Pace'!$C$6:$C$205,"&lt;="&amp;$B$6),SUMIFS('Revenue Pace'!$F$6:$F$205,'Revenue Pace'!$C$6:$C$205,"&gt;="&amp;$B$5,'Revenue Pace'!$C$6:$C$205,"&lt;="&amp;$B$6,'Revenue Pace'!$D$6:$D$205,$B$7))),0)</f>
        <v/>
      </c>
      <c r="E12" s="66">
        <f>IFERROR(C12/A12,0)</f>
        <v/>
      </c>
      <c r="G12" s="67">
        <f>IFERROR(IF($B$5&gt;$B$6,0,IF($B$7="All",SUMIFS('Revenue Pace'!$G$6:$G$205,'Revenue Pace'!$C$6:$C$205,"&gt;="&amp;$B$5,'Revenue Pace'!$C$6:$C$205,"&lt;="&amp;$B$6),SUMIFS('Revenue Pace'!$G$6:$G$205,'Revenue Pace'!$C$6:$C$205,"&gt;="&amp;$B$5,'Revenue Pace'!$C$6:$C$205,"&lt;="&amp;$B$6,'Revenue Pace'!$D$6:$D$205,$B$7))),0)</f>
        <v/>
      </c>
      <c r="I12" s="67">
        <f>IFERROR(G12/C12,0)</f>
        <v/>
      </c>
    </row>
    <row r="13">
      <c r="A13" s="14" t="inlineStr">
        <is>
          <t>Sellable room nights</t>
        </is>
      </c>
      <c r="C13" s="14" t="inlineStr">
        <is>
          <t>Reserved room nights</t>
        </is>
      </c>
      <c r="E13" s="14" t="inlineStr">
        <is>
          <t>OTB rooms / available</t>
        </is>
      </c>
      <c r="G13" s="14" t="inlineStr">
        <is>
          <t>Reserved rooms revenue</t>
        </is>
      </c>
      <c r="I13" s="14" t="inlineStr">
        <is>
          <t>Revenue / OTB rooms</t>
        </is>
      </c>
    </row>
    <row r="14"/>
    <row r="15" ht="34" customHeight="1">
      <c r="A15" s="10" t="inlineStr">
        <is>
          <t>7-Day Room Pickup</t>
        </is>
      </c>
      <c r="C15" s="10" t="inlineStr">
        <is>
          <t>7-Day Revenue Pickup</t>
        </is>
      </c>
      <c r="E15" s="10" t="inlineStr">
        <is>
          <t>Budget Revenue Variance</t>
        </is>
      </c>
      <c r="G15" s="10" t="inlineStr">
        <is>
          <t>LY Same-Time Revenue Variance</t>
        </is>
      </c>
      <c r="I15" s="10" t="inlineStr">
        <is>
          <t>Revenue Remaining to Target</t>
        </is>
      </c>
    </row>
    <row r="16">
      <c r="A16" s="65">
        <f>IFERROR(IFERROR(IF($B$5&gt;$B$6,0,IF($B$7="All",SUMIFS('Revenue Pace'!$W$6:$W$205,'Revenue Pace'!$C$6:$C$205,"&gt;="&amp;$B$5,'Revenue Pace'!$C$6:$C$205,"&lt;="&amp;$B$6),SUMIFS('Revenue Pace'!$W$6:$W$205,'Revenue Pace'!$C$6:$C$205,"&gt;="&amp;$B$5,'Revenue Pace'!$C$6:$C$205,"&lt;="&amp;$B$6,'Revenue Pace'!$D$6:$D$205,$B$7))),0),0)</f>
        <v/>
      </c>
      <c r="C16" s="67">
        <f>IFERROR(IFERROR(IF($B$5&gt;$B$6,0,IF($B$7="All",SUMIFS('Revenue Pace'!$X$6:$X$205,'Revenue Pace'!$C$6:$C$205,"&gt;="&amp;$B$5,'Revenue Pace'!$C$6:$C$205,"&lt;="&amp;$B$6),SUMIFS('Revenue Pace'!$X$6:$X$205,'Revenue Pace'!$C$6:$C$205,"&gt;="&amp;$B$5,'Revenue Pace'!$C$6:$C$205,"&lt;="&amp;$B$6,'Revenue Pace'!$D$6:$D$205,$B$7))),0),0)</f>
        <v/>
      </c>
      <c r="E16" s="67">
        <f>IFERROR(G12-$N$3,0)</f>
        <v/>
      </c>
      <c r="G16" s="67">
        <f>IFERROR(G12-$N$4,0)</f>
        <v/>
      </c>
      <c r="I16" s="67">
        <f>IFERROR(MAX(0,MAX($N$3,$N$5)-G12),0)</f>
        <v/>
      </c>
    </row>
    <row r="17">
      <c r="A17" s="14" t="inlineStr">
        <is>
          <t>Net room pickup</t>
        </is>
      </c>
      <c r="C17" s="14" t="inlineStr">
        <is>
          <t>Net revenue pickup</t>
        </is>
      </c>
      <c r="E17" s="14" t="inlineStr">
        <is>
          <t>OTB less budget</t>
        </is>
      </c>
      <c r="G17" s="14" t="inlineStr">
        <is>
          <t>OTB less LY pace</t>
        </is>
      </c>
      <c r="I17" s="14" t="inlineStr">
        <is>
          <t>To greater of budget or forecast</t>
        </is>
      </c>
    </row>
    <row r="18"/>
    <row r="19"/>
    <row r="20">
      <c r="L20" s="15" t="inlineStr">
        <is>
          <t>Revenue Review Alerts</t>
        </is>
      </c>
    </row>
    <row r="21" ht="34" customHeight="1">
      <c r="A21" s="16" t="inlineStr">
        <is>
          <t>Stay Month</t>
        </is>
      </c>
      <c r="B21" s="16" t="inlineStr">
        <is>
          <t>Current OTB Revenue</t>
        </is>
      </c>
      <c r="C21" s="16" t="inlineStr">
        <is>
          <t>Budget Revenue</t>
        </is>
      </c>
      <c r="D21" s="16" t="inlineStr">
        <is>
          <t>Forecast Revenue</t>
        </is>
      </c>
      <c r="E21" s="16" t="inlineStr">
        <is>
          <t>Last Year Same-Time Revenue</t>
        </is>
      </c>
      <c r="F21" s="16" t="inlineStr">
        <is>
          <t>Current OTB Rooms</t>
        </is>
      </c>
      <c r="G21" s="16" t="inlineStr">
        <is>
          <t>Rooms Available</t>
        </is>
      </c>
      <c r="H21" s="16" t="inlineStr">
        <is>
          <t>OTB Occupancy</t>
        </is>
      </c>
      <c r="I21" s="16" t="inlineStr">
        <is>
          <t>Target Occupancy</t>
        </is>
      </c>
      <c r="J21" s="16" t="inlineStr">
        <is>
          <t>Revenue Status</t>
        </is>
      </c>
      <c r="L21" s="16" t="inlineStr">
        <is>
          <t>Stay Month</t>
        </is>
      </c>
      <c r="M21" s="16" t="inlineStr">
        <is>
          <t>Issue</t>
        </is>
      </c>
      <c r="N21" s="16" t="inlineStr">
        <is>
          <t>OTB Revenue</t>
        </is>
      </c>
      <c r="O21" s="16" t="inlineStr">
        <is>
          <t>Budget</t>
        </is>
      </c>
      <c r="P21" s="16" t="inlineStr">
        <is>
          <t>Occupancy</t>
        </is>
      </c>
    </row>
    <row r="22">
      <c r="A22" s="68">
        <f>IFERROR(IF(OR($B$5="",$B$5&gt;$B$6),"",$B$5-DAY($B$5)+1),"")</f>
        <v/>
      </c>
      <c r="B22" s="69">
        <f>IFERROR(IF($A22="","",IF($B$7="All",SUMIFS('Revenue Pace'!$G$6:$G$205,'Revenue Pace'!$C$6:$C$205,$A22),SUMIFS('Revenue Pace'!$G$6:$G$205,'Revenue Pace'!$C$6:$C$205,$A22,'Revenue Pace'!$D$6:$D$205,$B$7))),"")</f>
        <v/>
      </c>
      <c r="C22" s="69">
        <f>IFERROR(IF($A22="","",IF($B$7="All",SUMIFS('Revenue Pace'!$Q$6:$Q$205,'Revenue Pace'!$C$6:$C$205,$A22),SUMIFS('Revenue Pace'!$Q$6:$Q$205,'Revenue Pace'!$C$6:$C$205,$A22,'Revenue Pace'!$D$6:$D$205,$B$7))),"")</f>
        <v/>
      </c>
      <c r="D22" s="69">
        <f>IFERROR(IF($A22="","",IF($B$7="All",SUMIFS('Revenue Pace'!$S$6:$S$205,'Revenue Pace'!$C$6:$C$205,$A22),SUMIFS('Revenue Pace'!$S$6:$S$205,'Revenue Pace'!$C$6:$C$205,$A22,'Revenue Pace'!$D$6:$D$205,$B$7))),"")</f>
        <v/>
      </c>
      <c r="E22" s="69">
        <f>IFERROR(IF($A22="","",IF($B$7="All",SUMIFS('Revenue Pace'!$M$6:$M$205,'Revenue Pace'!$C$6:$C$205,$A22),SUMIFS('Revenue Pace'!$M$6:$M$205,'Revenue Pace'!$C$6:$C$205,$A22,'Revenue Pace'!$D$6:$D$205,$B$7))),"")</f>
        <v/>
      </c>
      <c r="F22" s="19">
        <f>IFERROR(IF($A22="","",IF($B$7="All",SUMIFS('Revenue Pace'!$F$6:$F$205,'Revenue Pace'!$C$6:$C$205,$A22),SUMIFS('Revenue Pace'!$F$6:$F$205,'Revenue Pace'!$C$6:$C$205,$A22,'Revenue Pace'!$D$6:$D$205,$B$7))),"")</f>
        <v/>
      </c>
      <c r="G22" s="19">
        <f>IFERROR(IF($A22="","",IF($B$7="All",SUMIFS('Revenue Pace'!$E$6:$E$205,'Revenue Pace'!$C$6:$C$205,$A22),SUMIFS('Revenue Pace'!$E$6:$E$205,'Revenue Pace'!$C$6:$C$205,$A22,'Revenue Pace'!$D$6:$D$205,$B$7))),"")</f>
        <v/>
      </c>
      <c r="H22" s="70">
        <f>IFERROR(IF(A22="","",F22/G22),"")</f>
        <v/>
      </c>
      <c r="I22" s="71">
        <f>IFERROR(IF(A22="","",'Setup'!$B$7),"")</f>
        <v/>
      </c>
      <c r="J22" s="22">
        <f>IFERROR(IF(A22="","",IF(B22&gt;C22*(1+'Setup'!$B$9),"Ahead of Budget",IF(B22&lt;C22*(1-'Setup'!$B$9),"Behind Budget","Near Budget"))),"")</f>
        <v/>
      </c>
      <c r="K22">
        <f>IFERROR(IF(A22="","",IF(OR(H22&lt;I22-'Setup'!$B$8,B22&lt;C22*(1-'Setup'!$B$9),IFERROR(IF($B$7="All",SUMIFS('Revenue Pace'!$W$6:$W$205,'Revenue Pace'!$C$6:$C$205,$A22),SUMIFS('Revenue Pace'!$W$6:$W$205,'Revenue Pace'!$C$6:$C$205,$A22,'Revenue Pace'!$D$6:$D$205,$B$7)),0)&lt;0,IFERROR(IF($B$7="All",COUNTIFS('Revenue Pace'!$C$6:$C$205,$A22,'Revenue Pace'!$AC$6:$AC$205,"&lt;&gt;Ready",'Revenue Pace'!$AC$6:$AC$205,"&lt;&gt;"),COUNTIFS('Revenue Pace'!$C$6:$C$205,$A22,'Revenue Pace'!$D$6:$D$205,$B$7,'Revenue Pace'!$AC$6:$AC$205,"&lt;&gt;Ready",'Revenue Pace'!$AC$6:$AC$205,"&lt;&gt;")),0)&gt;0),COUNTIF($K$21:K21,"&gt;0")+1,"")),"")</f>
        <v/>
      </c>
      <c r="L22" s="72">
        <f>IFERROR(INDEX($A$22:$A$33,MATCH(1,$K$22:$K$33,0)),"")</f>
        <v/>
      </c>
      <c r="M22" s="24">
        <f>IFERROR(INDEX($J$22:$J$33,MATCH(1,$K$22:$K$33,0))&amp;" / Review pace or data quality","")</f>
        <v/>
      </c>
      <c r="N22" s="73">
        <f>IFERROR(INDEX($B$22:$B$33,MATCH(1,$K$22:$K$33,0)),"")</f>
        <v/>
      </c>
      <c r="O22" s="73">
        <f>IFERROR(INDEX($C$22:$C$33,MATCH(1,$K$22:$K$33,0)),"")</f>
        <v/>
      </c>
      <c r="P22" s="74">
        <f>IFERROR(INDEX($H$22:$H$33,MATCH(1,$K$22:$K$33,0)),"")</f>
        <v/>
      </c>
    </row>
    <row r="23">
      <c r="A23" s="75">
        <f>IFERROR(IF(A22="","",IF(A22+32-DAY(A22+32)&lt;=$B$6,A22+32-DAY(A22+32),"")),"")</f>
        <v/>
      </c>
      <c r="B23" s="76">
        <f>IFERROR(IF($A23="","",IF($B$7="All",SUMIFS('Revenue Pace'!$G$6:$G$205,'Revenue Pace'!$C$6:$C$205,$A23),SUMIFS('Revenue Pace'!$G$6:$G$205,'Revenue Pace'!$C$6:$C$205,$A23,'Revenue Pace'!$D$6:$D$205,$B$7))),"")</f>
        <v/>
      </c>
      <c r="C23" s="76">
        <f>IFERROR(IF($A23="","",IF($B$7="All",SUMIFS('Revenue Pace'!$Q$6:$Q$205,'Revenue Pace'!$C$6:$C$205,$A23),SUMIFS('Revenue Pace'!$Q$6:$Q$205,'Revenue Pace'!$C$6:$C$205,$A23,'Revenue Pace'!$D$6:$D$205,$B$7))),"")</f>
        <v/>
      </c>
      <c r="D23" s="76">
        <f>IFERROR(IF($A23="","",IF($B$7="All",SUMIFS('Revenue Pace'!$S$6:$S$205,'Revenue Pace'!$C$6:$C$205,$A23),SUMIFS('Revenue Pace'!$S$6:$S$205,'Revenue Pace'!$C$6:$C$205,$A23,'Revenue Pace'!$D$6:$D$205,$B$7))),"")</f>
        <v/>
      </c>
      <c r="E23" s="76">
        <f>IFERROR(IF($A23="","",IF($B$7="All",SUMIFS('Revenue Pace'!$M$6:$M$205,'Revenue Pace'!$C$6:$C$205,$A23),SUMIFS('Revenue Pace'!$M$6:$M$205,'Revenue Pace'!$C$6:$C$205,$A23,'Revenue Pace'!$D$6:$D$205,$B$7))),"")</f>
        <v/>
      </c>
      <c r="F23" s="29">
        <f>IFERROR(IF($A23="","",IF($B$7="All",SUMIFS('Revenue Pace'!$F$6:$F$205,'Revenue Pace'!$C$6:$C$205,$A23),SUMIFS('Revenue Pace'!$F$6:$F$205,'Revenue Pace'!$C$6:$C$205,$A23,'Revenue Pace'!$D$6:$D$205,$B$7))),"")</f>
        <v/>
      </c>
      <c r="G23" s="29">
        <f>IFERROR(IF($A23="","",IF($B$7="All",SUMIFS('Revenue Pace'!$E$6:$E$205,'Revenue Pace'!$C$6:$C$205,$A23),SUMIFS('Revenue Pace'!$E$6:$E$205,'Revenue Pace'!$C$6:$C$205,$A23,'Revenue Pace'!$D$6:$D$205,$B$7))),"")</f>
        <v/>
      </c>
      <c r="H23" s="77">
        <f>IFERROR(IF(A23="","",F23/G23),"")</f>
        <v/>
      </c>
      <c r="I23" s="78">
        <f>IFERROR(IF(A23="","",'Setup'!$B$7),"")</f>
        <v/>
      </c>
      <c r="J23" s="32">
        <f>IFERROR(IF(A23="","",IF(B23&gt;C23*(1+'Setup'!$B$9),"Ahead of Budget",IF(B23&lt;C23*(1-'Setup'!$B$9),"Behind Budget","Near Budget"))),"")</f>
        <v/>
      </c>
      <c r="K23">
        <f>IFERROR(IF(A23="","",IF(OR(H23&lt;I23-'Setup'!$B$8,B23&lt;C23*(1-'Setup'!$B$9),IFERROR(IF($B$7="All",SUMIFS('Revenue Pace'!$W$6:$W$205,'Revenue Pace'!$C$6:$C$205,$A23),SUMIFS('Revenue Pace'!$W$6:$W$205,'Revenue Pace'!$C$6:$C$205,$A23,'Revenue Pace'!$D$6:$D$205,$B$7)),0)&lt;0,IFERROR(IF($B$7="All",COUNTIFS('Revenue Pace'!$C$6:$C$205,$A23,'Revenue Pace'!$AC$6:$AC$205,"&lt;&gt;Ready",'Revenue Pace'!$AC$6:$AC$205,"&lt;&gt;"),COUNTIFS('Revenue Pace'!$C$6:$C$205,$A23,'Revenue Pace'!$D$6:$D$205,$B$7,'Revenue Pace'!$AC$6:$AC$205,"&lt;&gt;Ready",'Revenue Pace'!$AC$6:$AC$205,"&lt;&gt;")),0)&gt;0),COUNTIF($K$21:K22,"&gt;0")+1,"")),"")</f>
        <v/>
      </c>
      <c r="L23" s="72">
        <f>IFERROR(INDEX($A$22:$A$33,MATCH(2,$K$22:$K$33,0)),"")</f>
        <v/>
      </c>
      <c r="M23" s="24">
        <f>IFERROR(INDEX($J$22:$J$33,MATCH(2,$K$22:$K$33,0))&amp;" / Review pace or data quality","")</f>
        <v/>
      </c>
      <c r="N23" s="73">
        <f>IFERROR(INDEX($B$22:$B$33,MATCH(2,$K$22:$K$33,0)),"")</f>
        <v/>
      </c>
      <c r="O23" s="73">
        <f>IFERROR(INDEX($C$22:$C$33,MATCH(2,$K$22:$K$33,0)),"")</f>
        <v/>
      </c>
      <c r="P23" s="74">
        <f>IFERROR(INDEX($H$22:$H$33,MATCH(2,$K$22:$K$33,0)),"")</f>
        <v/>
      </c>
    </row>
    <row r="24">
      <c r="A24" s="68">
        <f>IFERROR(IF(A23="","",IF(A23+32-DAY(A23+32)&lt;=$B$6,A23+32-DAY(A23+32),"")),"")</f>
        <v/>
      </c>
      <c r="B24" s="69">
        <f>IFERROR(IF($A24="","",IF($B$7="All",SUMIFS('Revenue Pace'!$G$6:$G$205,'Revenue Pace'!$C$6:$C$205,$A24),SUMIFS('Revenue Pace'!$G$6:$G$205,'Revenue Pace'!$C$6:$C$205,$A24,'Revenue Pace'!$D$6:$D$205,$B$7))),"")</f>
        <v/>
      </c>
      <c r="C24" s="69">
        <f>IFERROR(IF($A24="","",IF($B$7="All",SUMIFS('Revenue Pace'!$Q$6:$Q$205,'Revenue Pace'!$C$6:$C$205,$A24),SUMIFS('Revenue Pace'!$Q$6:$Q$205,'Revenue Pace'!$C$6:$C$205,$A24,'Revenue Pace'!$D$6:$D$205,$B$7))),"")</f>
        <v/>
      </c>
      <c r="D24" s="69">
        <f>IFERROR(IF($A24="","",IF($B$7="All",SUMIFS('Revenue Pace'!$S$6:$S$205,'Revenue Pace'!$C$6:$C$205,$A24),SUMIFS('Revenue Pace'!$S$6:$S$205,'Revenue Pace'!$C$6:$C$205,$A24,'Revenue Pace'!$D$6:$D$205,$B$7))),"")</f>
        <v/>
      </c>
      <c r="E24" s="69">
        <f>IFERROR(IF($A24="","",IF($B$7="All",SUMIFS('Revenue Pace'!$M$6:$M$205,'Revenue Pace'!$C$6:$C$205,$A24),SUMIFS('Revenue Pace'!$M$6:$M$205,'Revenue Pace'!$C$6:$C$205,$A24,'Revenue Pace'!$D$6:$D$205,$B$7))),"")</f>
        <v/>
      </c>
      <c r="F24" s="19">
        <f>IFERROR(IF($A24="","",IF($B$7="All",SUMIFS('Revenue Pace'!$F$6:$F$205,'Revenue Pace'!$C$6:$C$205,$A24),SUMIFS('Revenue Pace'!$F$6:$F$205,'Revenue Pace'!$C$6:$C$205,$A24,'Revenue Pace'!$D$6:$D$205,$B$7))),"")</f>
        <v/>
      </c>
      <c r="G24" s="19">
        <f>IFERROR(IF($A24="","",IF($B$7="All",SUMIFS('Revenue Pace'!$E$6:$E$205,'Revenue Pace'!$C$6:$C$205,$A24),SUMIFS('Revenue Pace'!$E$6:$E$205,'Revenue Pace'!$C$6:$C$205,$A24,'Revenue Pace'!$D$6:$D$205,$B$7))),"")</f>
        <v/>
      </c>
      <c r="H24" s="70">
        <f>IFERROR(IF(A24="","",F24/G24),"")</f>
        <v/>
      </c>
      <c r="I24" s="71">
        <f>IFERROR(IF(A24="","",'Setup'!$B$7),"")</f>
        <v/>
      </c>
      <c r="J24" s="22">
        <f>IFERROR(IF(A24="","",IF(B24&gt;C24*(1+'Setup'!$B$9),"Ahead of Budget",IF(B24&lt;C24*(1-'Setup'!$B$9),"Behind Budget","Near Budget"))),"")</f>
        <v/>
      </c>
      <c r="K24">
        <f>IFERROR(IF(A24="","",IF(OR(H24&lt;I24-'Setup'!$B$8,B24&lt;C24*(1-'Setup'!$B$9),IFERROR(IF($B$7="All",SUMIFS('Revenue Pace'!$W$6:$W$205,'Revenue Pace'!$C$6:$C$205,$A24),SUMIFS('Revenue Pace'!$W$6:$W$205,'Revenue Pace'!$C$6:$C$205,$A24,'Revenue Pace'!$D$6:$D$205,$B$7)),0)&lt;0,IFERROR(IF($B$7="All",COUNTIFS('Revenue Pace'!$C$6:$C$205,$A24,'Revenue Pace'!$AC$6:$AC$205,"&lt;&gt;Ready",'Revenue Pace'!$AC$6:$AC$205,"&lt;&gt;"),COUNTIFS('Revenue Pace'!$C$6:$C$205,$A24,'Revenue Pace'!$D$6:$D$205,$B$7,'Revenue Pace'!$AC$6:$AC$205,"&lt;&gt;Ready",'Revenue Pace'!$AC$6:$AC$205,"&lt;&gt;")),0)&gt;0),COUNTIF($K$21:K23,"&gt;0")+1,"")),"")</f>
        <v/>
      </c>
      <c r="L24" s="72">
        <f>IFERROR(INDEX($A$22:$A$33,MATCH(3,$K$22:$K$33,0)),"")</f>
        <v/>
      </c>
      <c r="M24" s="24">
        <f>IFERROR(INDEX($J$22:$J$33,MATCH(3,$K$22:$K$33,0))&amp;" / Review pace or data quality","")</f>
        <v/>
      </c>
      <c r="N24" s="73">
        <f>IFERROR(INDEX($B$22:$B$33,MATCH(3,$K$22:$K$33,0)),"")</f>
        <v/>
      </c>
      <c r="O24" s="73">
        <f>IFERROR(INDEX($C$22:$C$33,MATCH(3,$K$22:$K$33,0)),"")</f>
        <v/>
      </c>
      <c r="P24" s="74">
        <f>IFERROR(INDEX($H$22:$H$33,MATCH(3,$K$22:$K$33,0)),"")</f>
        <v/>
      </c>
    </row>
    <row r="25">
      <c r="A25" s="75">
        <f>IFERROR(IF(A24="","",IF(A24+32-DAY(A24+32)&lt;=$B$6,A24+32-DAY(A24+32),"")),"")</f>
        <v/>
      </c>
      <c r="B25" s="76">
        <f>IFERROR(IF($A25="","",IF($B$7="All",SUMIFS('Revenue Pace'!$G$6:$G$205,'Revenue Pace'!$C$6:$C$205,$A25),SUMIFS('Revenue Pace'!$G$6:$G$205,'Revenue Pace'!$C$6:$C$205,$A25,'Revenue Pace'!$D$6:$D$205,$B$7))),"")</f>
        <v/>
      </c>
      <c r="C25" s="76">
        <f>IFERROR(IF($A25="","",IF($B$7="All",SUMIFS('Revenue Pace'!$Q$6:$Q$205,'Revenue Pace'!$C$6:$C$205,$A25),SUMIFS('Revenue Pace'!$Q$6:$Q$205,'Revenue Pace'!$C$6:$C$205,$A25,'Revenue Pace'!$D$6:$D$205,$B$7))),"")</f>
        <v/>
      </c>
      <c r="D25" s="76">
        <f>IFERROR(IF($A25="","",IF($B$7="All",SUMIFS('Revenue Pace'!$S$6:$S$205,'Revenue Pace'!$C$6:$C$205,$A25),SUMIFS('Revenue Pace'!$S$6:$S$205,'Revenue Pace'!$C$6:$C$205,$A25,'Revenue Pace'!$D$6:$D$205,$B$7))),"")</f>
        <v/>
      </c>
      <c r="E25" s="76">
        <f>IFERROR(IF($A25="","",IF($B$7="All",SUMIFS('Revenue Pace'!$M$6:$M$205,'Revenue Pace'!$C$6:$C$205,$A25),SUMIFS('Revenue Pace'!$M$6:$M$205,'Revenue Pace'!$C$6:$C$205,$A25,'Revenue Pace'!$D$6:$D$205,$B$7))),"")</f>
        <v/>
      </c>
      <c r="F25" s="29">
        <f>IFERROR(IF($A25="","",IF($B$7="All",SUMIFS('Revenue Pace'!$F$6:$F$205,'Revenue Pace'!$C$6:$C$205,$A25),SUMIFS('Revenue Pace'!$F$6:$F$205,'Revenue Pace'!$C$6:$C$205,$A25,'Revenue Pace'!$D$6:$D$205,$B$7))),"")</f>
        <v/>
      </c>
      <c r="G25" s="29">
        <f>IFERROR(IF($A25="","",IF($B$7="All",SUMIFS('Revenue Pace'!$E$6:$E$205,'Revenue Pace'!$C$6:$C$205,$A25),SUMIFS('Revenue Pace'!$E$6:$E$205,'Revenue Pace'!$C$6:$C$205,$A25,'Revenue Pace'!$D$6:$D$205,$B$7))),"")</f>
        <v/>
      </c>
      <c r="H25" s="77">
        <f>IFERROR(IF(A25="","",F25/G25),"")</f>
        <v/>
      </c>
      <c r="I25" s="78">
        <f>IFERROR(IF(A25="","",'Setup'!$B$7),"")</f>
        <v/>
      </c>
      <c r="J25" s="32">
        <f>IFERROR(IF(A25="","",IF(B25&gt;C25*(1+'Setup'!$B$9),"Ahead of Budget",IF(B25&lt;C25*(1-'Setup'!$B$9),"Behind Budget","Near Budget"))),"")</f>
        <v/>
      </c>
      <c r="K25">
        <f>IFERROR(IF(A25="","",IF(OR(H25&lt;I25-'Setup'!$B$8,B25&lt;C25*(1-'Setup'!$B$9),IFERROR(IF($B$7="All",SUMIFS('Revenue Pace'!$W$6:$W$205,'Revenue Pace'!$C$6:$C$205,$A25),SUMIFS('Revenue Pace'!$W$6:$W$205,'Revenue Pace'!$C$6:$C$205,$A25,'Revenue Pace'!$D$6:$D$205,$B$7)),0)&lt;0,IFERROR(IF($B$7="All",COUNTIFS('Revenue Pace'!$C$6:$C$205,$A25,'Revenue Pace'!$AC$6:$AC$205,"&lt;&gt;Ready",'Revenue Pace'!$AC$6:$AC$205,"&lt;&gt;"),COUNTIFS('Revenue Pace'!$C$6:$C$205,$A25,'Revenue Pace'!$D$6:$D$205,$B$7,'Revenue Pace'!$AC$6:$AC$205,"&lt;&gt;Ready",'Revenue Pace'!$AC$6:$AC$205,"&lt;&gt;")),0)&gt;0),COUNTIF($K$21:K24,"&gt;0")+1,"")),"")</f>
        <v/>
      </c>
      <c r="L25" s="72">
        <f>IFERROR(INDEX($A$22:$A$33,MATCH(4,$K$22:$K$33,0)),"")</f>
        <v/>
      </c>
      <c r="M25" s="24">
        <f>IFERROR(INDEX($J$22:$J$33,MATCH(4,$K$22:$K$33,0))&amp;" / Review pace or data quality","")</f>
        <v/>
      </c>
      <c r="N25" s="73">
        <f>IFERROR(INDEX($B$22:$B$33,MATCH(4,$K$22:$K$33,0)),"")</f>
        <v/>
      </c>
      <c r="O25" s="73">
        <f>IFERROR(INDEX($C$22:$C$33,MATCH(4,$K$22:$K$33,0)),"")</f>
        <v/>
      </c>
      <c r="P25" s="74">
        <f>IFERROR(INDEX($H$22:$H$33,MATCH(4,$K$22:$K$33,0)),"")</f>
        <v/>
      </c>
    </row>
    <row r="26">
      <c r="A26" s="68">
        <f>IFERROR(IF(A25="","",IF(A25+32-DAY(A25+32)&lt;=$B$6,A25+32-DAY(A25+32),"")),"")</f>
        <v/>
      </c>
      <c r="B26" s="69">
        <f>IFERROR(IF($A26="","",IF($B$7="All",SUMIFS('Revenue Pace'!$G$6:$G$205,'Revenue Pace'!$C$6:$C$205,$A26),SUMIFS('Revenue Pace'!$G$6:$G$205,'Revenue Pace'!$C$6:$C$205,$A26,'Revenue Pace'!$D$6:$D$205,$B$7))),"")</f>
        <v/>
      </c>
      <c r="C26" s="69">
        <f>IFERROR(IF($A26="","",IF($B$7="All",SUMIFS('Revenue Pace'!$Q$6:$Q$205,'Revenue Pace'!$C$6:$C$205,$A26),SUMIFS('Revenue Pace'!$Q$6:$Q$205,'Revenue Pace'!$C$6:$C$205,$A26,'Revenue Pace'!$D$6:$D$205,$B$7))),"")</f>
        <v/>
      </c>
      <c r="D26" s="69">
        <f>IFERROR(IF($A26="","",IF($B$7="All",SUMIFS('Revenue Pace'!$S$6:$S$205,'Revenue Pace'!$C$6:$C$205,$A26),SUMIFS('Revenue Pace'!$S$6:$S$205,'Revenue Pace'!$C$6:$C$205,$A26,'Revenue Pace'!$D$6:$D$205,$B$7))),"")</f>
        <v/>
      </c>
      <c r="E26" s="69">
        <f>IFERROR(IF($A26="","",IF($B$7="All",SUMIFS('Revenue Pace'!$M$6:$M$205,'Revenue Pace'!$C$6:$C$205,$A26),SUMIFS('Revenue Pace'!$M$6:$M$205,'Revenue Pace'!$C$6:$C$205,$A26,'Revenue Pace'!$D$6:$D$205,$B$7))),"")</f>
        <v/>
      </c>
      <c r="F26" s="19">
        <f>IFERROR(IF($A26="","",IF($B$7="All",SUMIFS('Revenue Pace'!$F$6:$F$205,'Revenue Pace'!$C$6:$C$205,$A26),SUMIFS('Revenue Pace'!$F$6:$F$205,'Revenue Pace'!$C$6:$C$205,$A26,'Revenue Pace'!$D$6:$D$205,$B$7))),"")</f>
        <v/>
      </c>
      <c r="G26" s="19">
        <f>IFERROR(IF($A26="","",IF($B$7="All",SUMIFS('Revenue Pace'!$E$6:$E$205,'Revenue Pace'!$C$6:$C$205,$A26),SUMIFS('Revenue Pace'!$E$6:$E$205,'Revenue Pace'!$C$6:$C$205,$A26,'Revenue Pace'!$D$6:$D$205,$B$7))),"")</f>
        <v/>
      </c>
      <c r="H26" s="70">
        <f>IFERROR(IF(A26="","",F26/G26),"")</f>
        <v/>
      </c>
      <c r="I26" s="71">
        <f>IFERROR(IF(A26="","",'Setup'!$B$7),"")</f>
        <v/>
      </c>
      <c r="J26" s="22">
        <f>IFERROR(IF(A26="","",IF(B26&gt;C26*(1+'Setup'!$B$9),"Ahead of Budget",IF(B26&lt;C26*(1-'Setup'!$B$9),"Behind Budget","Near Budget"))),"")</f>
        <v/>
      </c>
      <c r="K26">
        <f>IFERROR(IF(A26="","",IF(OR(H26&lt;I26-'Setup'!$B$8,B26&lt;C26*(1-'Setup'!$B$9),IFERROR(IF($B$7="All",SUMIFS('Revenue Pace'!$W$6:$W$205,'Revenue Pace'!$C$6:$C$205,$A26),SUMIFS('Revenue Pace'!$W$6:$W$205,'Revenue Pace'!$C$6:$C$205,$A26,'Revenue Pace'!$D$6:$D$205,$B$7)),0)&lt;0,IFERROR(IF($B$7="All",COUNTIFS('Revenue Pace'!$C$6:$C$205,$A26,'Revenue Pace'!$AC$6:$AC$205,"&lt;&gt;Ready",'Revenue Pace'!$AC$6:$AC$205,"&lt;&gt;"),COUNTIFS('Revenue Pace'!$C$6:$C$205,$A26,'Revenue Pace'!$D$6:$D$205,$B$7,'Revenue Pace'!$AC$6:$AC$205,"&lt;&gt;Ready",'Revenue Pace'!$AC$6:$AC$205,"&lt;&gt;")),0)&gt;0),COUNTIF($K$21:K25,"&gt;0")+1,"")),"")</f>
        <v/>
      </c>
      <c r="L26" s="72">
        <f>IFERROR(INDEX($A$22:$A$33,MATCH(5,$K$22:$K$33,0)),"")</f>
        <v/>
      </c>
      <c r="M26" s="24">
        <f>IFERROR(INDEX($J$22:$J$33,MATCH(5,$K$22:$K$33,0))&amp;" / Review pace or data quality","")</f>
        <v/>
      </c>
      <c r="N26" s="73">
        <f>IFERROR(INDEX($B$22:$B$33,MATCH(5,$K$22:$K$33,0)),"")</f>
        <v/>
      </c>
      <c r="O26" s="73">
        <f>IFERROR(INDEX($C$22:$C$33,MATCH(5,$K$22:$K$33,0)),"")</f>
        <v/>
      </c>
      <c r="P26" s="74">
        <f>IFERROR(INDEX($H$22:$H$33,MATCH(5,$K$22:$K$33,0)),"")</f>
        <v/>
      </c>
    </row>
    <row r="27">
      <c r="A27" s="75">
        <f>IFERROR(IF(A26="","",IF(A26+32-DAY(A26+32)&lt;=$B$6,A26+32-DAY(A26+32),"")),"")</f>
        <v/>
      </c>
      <c r="B27" s="76">
        <f>IFERROR(IF($A27="","",IF($B$7="All",SUMIFS('Revenue Pace'!$G$6:$G$205,'Revenue Pace'!$C$6:$C$205,$A27),SUMIFS('Revenue Pace'!$G$6:$G$205,'Revenue Pace'!$C$6:$C$205,$A27,'Revenue Pace'!$D$6:$D$205,$B$7))),"")</f>
        <v/>
      </c>
      <c r="C27" s="76">
        <f>IFERROR(IF($A27="","",IF($B$7="All",SUMIFS('Revenue Pace'!$Q$6:$Q$205,'Revenue Pace'!$C$6:$C$205,$A27),SUMIFS('Revenue Pace'!$Q$6:$Q$205,'Revenue Pace'!$C$6:$C$205,$A27,'Revenue Pace'!$D$6:$D$205,$B$7))),"")</f>
        <v/>
      </c>
      <c r="D27" s="76">
        <f>IFERROR(IF($A27="","",IF($B$7="All",SUMIFS('Revenue Pace'!$S$6:$S$205,'Revenue Pace'!$C$6:$C$205,$A27),SUMIFS('Revenue Pace'!$S$6:$S$205,'Revenue Pace'!$C$6:$C$205,$A27,'Revenue Pace'!$D$6:$D$205,$B$7))),"")</f>
        <v/>
      </c>
      <c r="E27" s="76">
        <f>IFERROR(IF($A27="","",IF($B$7="All",SUMIFS('Revenue Pace'!$M$6:$M$205,'Revenue Pace'!$C$6:$C$205,$A27),SUMIFS('Revenue Pace'!$M$6:$M$205,'Revenue Pace'!$C$6:$C$205,$A27,'Revenue Pace'!$D$6:$D$205,$B$7))),"")</f>
        <v/>
      </c>
      <c r="F27" s="29">
        <f>IFERROR(IF($A27="","",IF($B$7="All",SUMIFS('Revenue Pace'!$F$6:$F$205,'Revenue Pace'!$C$6:$C$205,$A27),SUMIFS('Revenue Pace'!$F$6:$F$205,'Revenue Pace'!$C$6:$C$205,$A27,'Revenue Pace'!$D$6:$D$205,$B$7))),"")</f>
        <v/>
      </c>
      <c r="G27" s="29">
        <f>IFERROR(IF($A27="","",IF($B$7="All",SUMIFS('Revenue Pace'!$E$6:$E$205,'Revenue Pace'!$C$6:$C$205,$A27),SUMIFS('Revenue Pace'!$E$6:$E$205,'Revenue Pace'!$C$6:$C$205,$A27,'Revenue Pace'!$D$6:$D$205,$B$7))),"")</f>
        <v/>
      </c>
      <c r="H27" s="77">
        <f>IFERROR(IF(A27="","",F27/G27),"")</f>
        <v/>
      </c>
      <c r="I27" s="78">
        <f>IFERROR(IF(A27="","",'Setup'!$B$7),"")</f>
        <v/>
      </c>
      <c r="J27" s="32">
        <f>IFERROR(IF(A27="","",IF(B27&gt;C27*(1+'Setup'!$B$9),"Ahead of Budget",IF(B27&lt;C27*(1-'Setup'!$B$9),"Behind Budget","Near Budget"))),"")</f>
        <v/>
      </c>
      <c r="K27">
        <f>IFERROR(IF(A27="","",IF(OR(H27&lt;I27-'Setup'!$B$8,B27&lt;C27*(1-'Setup'!$B$9),IFERROR(IF($B$7="All",SUMIFS('Revenue Pace'!$W$6:$W$205,'Revenue Pace'!$C$6:$C$205,$A27),SUMIFS('Revenue Pace'!$W$6:$W$205,'Revenue Pace'!$C$6:$C$205,$A27,'Revenue Pace'!$D$6:$D$205,$B$7)),0)&lt;0,IFERROR(IF($B$7="All",COUNTIFS('Revenue Pace'!$C$6:$C$205,$A27,'Revenue Pace'!$AC$6:$AC$205,"&lt;&gt;Ready",'Revenue Pace'!$AC$6:$AC$205,"&lt;&gt;"),COUNTIFS('Revenue Pace'!$C$6:$C$205,$A27,'Revenue Pace'!$D$6:$D$205,$B$7,'Revenue Pace'!$AC$6:$AC$205,"&lt;&gt;Ready",'Revenue Pace'!$AC$6:$AC$205,"&lt;&gt;")),0)&gt;0),COUNTIF($K$21:K26,"&gt;0")+1,"")),"")</f>
        <v/>
      </c>
      <c r="L27" s="33" t="inlineStr">
        <is>
          <t>Alerts are management review indicators, not compliance determinations.</t>
        </is>
      </c>
      <c r="M27">
        <f>""</f>
        <v/>
      </c>
      <c r="N27">
        <f>""</f>
        <v/>
      </c>
      <c r="O27">
        <f>""</f>
        <v/>
      </c>
      <c r="P27">
        <f>""</f>
        <v/>
      </c>
    </row>
    <row r="28">
      <c r="A28" s="68">
        <f>IFERROR(IF(A27="","",IF(A27+32-DAY(A27+32)&lt;=$B$6,A27+32-DAY(A27+32),"")),"")</f>
        <v/>
      </c>
      <c r="B28" s="69">
        <f>IFERROR(IF($A28="","",IF($B$7="All",SUMIFS('Revenue Pace'!$G$6:$G$205,'Revenue Pace'!$C$6:$C$205,$A28),SUMIFS('Revenue Pace'!$G$6:$G$205,'Revenue Pace'!$C$6:$C$205,$A28,'Revenue Pace'!$D$6:$D$205,$B$7))),"")</f>
        <v/>
      </c>
      <c r="C28" s="69">
        <f>IFERROR(IF($A28="","",IF($B$7="All",SUMIFS('Revenue Pace'!$Q$6:$Q$205,'Revenue Pace'!$C$6:$C$205,$A28),SUMIFS('Revenue Pace'!$Q$6:$Q$205,'Revenue Pace'!$C$6:$C$205,$A28,'Revenue Pace'!$D$6:$D$205,$B$7))),"")</f>
        <v/>
      </c>
      <c r="D28" s="69">
        <f>IFERROR(IF($A28="","",IF($B$7="All",SUMIFS('Revenue Pace'!$S$6:$S$205,'Revenue Pace'!$C$6:$C$205,$A28),SUMIFS('Revenue Pace'!$S$6:$S$205,'Revenue Pace'!$C$6:$C$205,$A28,'Revenue Pace'!$D$6:$D$205,$B$7))),"")</f>
        <v/>
      </c>
      <c r="E28" s="69">
        <f>IFERROR(IF($A28="","",IF($B$7="All",SUMIFS('Revenue Pace'!$M$6:$M$205,'Revenue Pace'!$C$6:$C$205,$A28),SUMIFS('Revenue Pace'!$M$6:$M$205,'Revenue Pace'!$C$6:$C$205,$A28,'Revenue Pace'!$D$6:$D$205,$B$7))),"")</f>
        <v/>
      </c>
      <c r="F28" s="19">
        <f>IFERROR(IF($A28="","",IF($B$7="All",SUMIFS('Revenue Pace'!$F$6:$F$205,'Revenue Pace'!$C$6:$C$205,$A28),SUMIFS('Revenue Pace'!$F$6:$F$205,'Revenue Pace'!$C$6:$C$205,$A28,'Revenue Pace'!$D$6:$D$205,$B$7))),"")</f>
        <v/>
      </c>
      <c r="G28" s="19">
        <f>IFERROR(IF($A28="","",IF($B$7="All",SUMIFS('Revenue Pace'!$E$6:$E$205,'Revenue Pace'!$C$6:$C$205,$A28),SUMIFS('Revenue Pace'!$E$6:$E$205,'Revenue Pace'!$C$6:$C$205,$A28,'Revenue Pace'!$D$6:$D$205,$B$7))),"")</f>
        <v/>
      </c>
      <c r="H28" s="70">
        <f>IFERROR(IF(A28="","",F28/G28),"")</f>
        <v/>
      </c>
      <c r="I28" s="71">
        <f>IFERROR(IF(A28="","",'Setup'!$B$7),"")</f>
        <v/>
      </c>
      <c r="J28" s="22">
        <f>IFERROR(IF(A28="","",IF(B28&gt;C28*(1+'Setup'!$B$9),"Ahead of Budget",IF(B28&lt;C28*(1-'Setup'!$B$9),"Behind Budget","Near Budget"))),"")</f>
        <v/>
      </c>
      <c r="K28">
        <f>IFERROR(IF(A28="","",IF(OR(H28&lt;I28-'Setup'!$B$8,B28&lt;C28*(1-'Setup'!$B$9),IFERROR(IF($B$7="All",SUMIFS('Revenue Pace'!$W$6:$W$205,'Revenue Pace'!$C$6:$C$205,$A28),SUMIFS('Revenue Pace'!$W$6:$W$205,'Revenue Pace'!$C$6:$C$205,$A28,'Revenue Pace'!$D$6:$D$205,$B$7)),0)&lt;0,IFERROR(IF($B$7="All",COUNTIFS('Revenue Pace'!$C$6:$C$205,$A28,'Revenue Pace'!$AC$6:$AC$205,"&lt;&gt;Ready",'Revenue Pace'!$AC$6:$AC$205,"&lt;&gt;"),COUNTIFS('Revenue Pace'!$C$6:$C$205,$A28,'Revenue Pace'!$D$6:$D$205,$B$7,'Revenue Pace'!$AC$6:$AC$205,"&lt;&gt;Ready",'Revenue Pace'!$AC$6:$AC$205,"&lt;&gt;")),0)&gt;0),COUNTIF($K$21:K27,"&gt;0")+1,"")),"")</f>
        <v/>
      </c>
      <c r="L28">
        <f>""</f>
        <v/>
      </c>
      <c r="M28">
        <f>""</f>
        <v/>
      </c>
      <c r="N28">
        <f>""</f>
        <v/>
      </c>
      <c r="O28">
        <f>""</f>
        <v/>
      </c>
      <c r="P28">
        <f>""</f>
        <v/>
      </c>
    </row>
    <row r="29">
      <c r="A29" s="75">
        <f>IFERROR(IF(A28="","",IF(A28+32-DAY(A28+32)&lt;=$B$6,A28+32-DAY(A28+32),"")),"")</f>
        <v/>
      </c>
      <c r="B29" s="76">
        <f>IFERROR(IF($A29="","",IF($B$7="All",SUMIFS('Revenue Pace'!$G$6:$G$205,'Revenue Pace'!$C$6:$C$205,$A29),SUMIFS('Revenue Pace'!$G$6:$G$205,'Revenue Pace'!$C$6:$C$205,$A29,'Revenue Pace'!$D$6:$D$205,$B$7))),"")</f>
        <v/>
      </c>
      <c r="C29" s="76">
        <f>IFERROR(IF($A29="","",IF($B$7="All",SUMIFS('Revenue Pace'!$Q$6:$Q$205,'Revenue Pace'!$C$6:$C$205,$A29),SUMIFS('Revenue Pace'!$Q$6:$Q$205,'Revenue Pace'!$C$6:$C$205,$A29,'Revenue Pace'!$D$6:$D$205,$B$7))),"")</f>
        <v/>
      </c>
      <c r="D29" s="76">
        <f>IFERROR(IF($A29="","",IF($B$7="All",SUMIFS('Revenue Pace'!$S$6:$S$205,'Revenue Pace'!$C$6:$C$205,$A29),SUMIFS('Revenue Pace'!$S$6:$S$205,'Revenue Pace'!$C$6:$C$205,$A29,'Revenue Pace'!$D$6:$D$205,$B$7))),"")</f>
        <v/>
      </c>
      <c r="E29" s="76">
        <f>IFERROR(IF($A29="","",IF($B$7="All",SUMIFS('Revenue Pace'!$M$6:$M$205,'Revenue Pace'!$C$6:$C$205,$A29),SUMIFS('Revenue Pace'!$M$6:$M$205,'Revenue Pace'!$C$6:$C$205,$A29,'Revenue Pace'!$D$6:$D$205,$B$7))),"")</f>
        <v/>
      </c>
      <c r="F29" s="29">
        <f>IFERROR(IF($A29="","",IF($B$7="All",SUMIFS('Revenue Pace'!$F$6:$F$205,'Revenue Pace'!$C$6:$C$205,$A29),SUMIFS('Revenue Pace'!$F$6:$F$205,'Revenue Pace'!$C$6:$C$205,$A29,'Revenue Pace'!$D$6:$D$205,$B$7))),"")</f>
        <v/>
      </c>
      <c r="G29" s="29">
        <f>IFERROR(IF($A29="","",IF($B$7="All",SUMIFS('Revenue Pace'!$E$6:$E$205,'Revenue Pace'!$C$6:$C$205,$A29),SUMIFS('Revenue Pace'!$E$6:$E$205,'Revenue Pace'!$C$6:$C$205,$A29,'Revenue Pace'!$D$6:$D$205,$B$7))),"")</f>
        <v/>
      </c>
      <c r="H29" s="77">
        <f>IFERROR(IF(A29="","",F29/G29),"")</f>
        <v/>
      </c>
      <c r="I29" s="78">
        <f>IFERROR(IF(A29="","",'Setup'!$B$7),"")</f>
        <v/>
      </c>
      <c r="J29" s="32">
        <f>IFERROR(IF(A29="","",IF(B29&gt;C29*(1+'Setup'!$B$9),"Ahead of Budget",IF(B29&lt;C29*(1-'Setup'!$B$9),"Behind Budget","Near Budget"))),"")</f>
        <v/>
      </c>
      <c r="K29">
        <f>IFERROR(IF(A29="","",IF(OR(H29&lt;I29-'Setup'!$B$8,B29&lt;C29*(1-'Setup'!$B$9),IFERROR(IF($B$7="All",SUMIFS('Revenue Pace'!$W$6:$W$205,'Revenue Pace'!$C$6:$C$205,$A29),SUMIFS('Revenue Pace'!$W$6:$W$205,'Revenue Pace'!$C$6:$C$205,$A29,'Revenue Pace'!$D$6:$D$205,$B$7)),0)&lt;0,IFERROR(IF($B$7="All",COUNTIFS('Revenue Pace'!$C$6:$C$205,$A29,'Revenue Pace'!$AC$6:$AC$205,"&lt;&gt;Ready",'Revenue Pace'!$AC$6:$AC$205,"&lt;&gt;"),COUNTIFS('Revenue Pace'!$C$6:$C$205,$A29,'Revenue Pace'!$D$6:$D$205,$B$7,'Revenue Pace'!$AC$6:$AC$205,"&lt;&gt;Ready",'Revenue Pace'!$AC$6:$AC$205,"&lt;&gt;")),0)&gt;0),COUNTIF($K$21:K28,"&gt;0")+1,"")),"")</f>
        <v/>
      </c>
      <c r="L29">
        <f>""</f>
        <v/>
      </c>
      <c r="M29">
        <f>""</f>
        <v/>
      </c>
      <c r="N29">
        <f>""</f>
        <v/>
      </c>
      <c r="O29">
        <f>""</f>
        <v/>
      </c>
      <c r="P29">
        <f>""</f>
        <v/>
      </c>
    </row>
    <row r="30">
      <c r="A30" s="68">
        <f>IFERROR(IF(A29="","",IF(A29+32-DAY(A29+32)&lt;=$B$6,A29+32-DAY(A29+32),"")),"")</f>
        <v/>
      </c>
      <c r="B30" s="69">
        <f>IFERROR(IF($A30="","",IF($B$7="All",SUMIFS('Revenue Pace'!$G$6:$G$205,'Revenue Pace'!$C$6:$C$205,$A30),SUMIFS('Revenue Pace'!$G$6:$G$205,'Revenue Pace'!$C$6:$C$205,$A30,'Revenue Pace'!$D$6:$D$205,$B$7))),"")</f>
        <v/>
      </c>
      <c r="C30" s="69">
        <f>IFERROR(IF($A30="","",IF($B$7="All",SUMIFS('Revenue Pace'!$Q$6:$Q$205,'Revenue Pace'!$C$6:$C$205,$A30),SUMIFS('Revenue Pace'!$Q$6:$Q$205,'Revenue Pace'!$C$6:$C$205,$A30,'Revenue Pace'!$D$6:$D$205,$B$7))),"")</f>
        <v/>
      </c>
      <c r="D30" s="69">
        <f>IFERROR(IF($A30="","",IF($B$7="All",SUMIFS('Revenue Pace'!$S$6:$S$205,'Revenue Pace'!$C$6:$C$205,$A30),SUMIFS('Revenue Pace'!$S$6:$S$205,'Revenue Pace'!$C$6:$C$205,$A30,'Revenue Pace'!$D$6:$D$205,$B$7))),"")</f>
        <v/>
      </c>
      <c r="E30" s="69">
        <f>IFERROR(IF($A30="","",IF($B$7="All",SUMIFS('Revenue Pace'!$M$6:$M$205,'Revenue Pace'!$C$6:$C$205,$A30),SUMIFS('Revenue Pace'!$M$6:$M$205,'Revenue Pace'!$C$6:$C$205,$A30,'Revenue Pace'!$D$6:$D$205,$B$7))),"")</f>
        <v/>
      </c>
      <c r="F30" s="19">
        <f>IFERROR(IF($A30="","",IF($B$7="All",SUMIFS('Revenue Pace'!$F$6:$F$205,'Revenue Pace'!$C$6:$C$205,$A30),SUMIFS('Revenue Pace'!$F$6:$F$205,'Revenue Pace'!$C$6:$C$205,$A30,'Revenue Pace'!$D$6:$D$205,$B$7))),"")</f>
        <v/>
      </c>
      <c r="G30" s="19">
        <f>IFERROR(IF($A30="","",IF($B$7="All",SUMIFS('Revenue Pace'!$E$6:$E$205,'Revenue Pace'!$C$6:$C$205,$A30),SUMIFS('Revenue Pace'!$E$6:$E$205,'Revenue Pace'!$C$6:$C$205,$A30,'Revenue Pace'!$D$6:$D$205,$B$7))),"")</f>
        <v/>
      </c>
      <c r="H30" s="70">
        <f>IFERROR(IF(A30="","",F30/G30),"")</f>
        <v/>
      </c>
      <c r="I30" s="71">
        <f>IFERROR(IF(A30="","",'Setup'!$B$7),"")</f>
        <v/>
      </c>
      <c r="J30" s="22">
        <f>IFERROR(IF(A30="","",IF(B30&gt;C30*(1+'Setup'!$B$9),"Ahead of Budget",IF(B30&lt;C30*(1-'Setup'!$B$9),"Behind Budget","Near Budget"))),"")</f>
        <v/>
      </c>
      <c r="K30">
        <f>IFERROR(IF(A30="","",IF(OR(H30&lt;I30-'Setup'!$B$8,B30&lt;C30*(1-'Setup'!$B$9),IFERROR(IF($B$7="All",SUMIFS('Revenue Pace'!$W$6:$W$205,'Revenue Pace'!$C$6:$C$205,$A30),SUMIFS('Revenue Pace'!$W$6:$W$205,'Revenue Pace'!$C$6:$C$205,$A30,'Revenue Pace'!$D$6:$D$205,$B$7)),0)&lt;0,IFERROR(IF($B$7="All",COUNTIFS('Revenue Pace'!$C$6:$C$205,$A30,'Revenue Pace'!$AC$6:$AC$205,"&lt;&gt;Ready",'Revenue Pace'!$AC$6:$AC$205,"&lt;&gt;"),COUNTIFS('Revenue Pace'!$C$6:$C$205,$A30,'Revenue Pace'!$D$6:$D$205,$B$7,'Revenue Pace'!$AC$6:$AC$205,"&lt;&gt;Ready",'Revenue Pace'!$AC$6:$AC$205,"&lt;&gt;")),0)&gt;0),COUNTIF($K$21:K29,"&gt;0")+1,"")),"")</f>
        <v/>
      </c>
      <c r="L30">
        <f>""</f>
        <v/>
      </c>
      <c r="M30">
        <f>""</f>
        <v/>
      </c>
      <c r="N30">
        <f>""</f>
        <v/>
      </c>
      <c r="O30">
        <f>""</f>
        <v/>
      </c>
      <c r="P30">
        <f>""</f>
        <v/>
      </c>
    </row>
    <row r="31">
      <c r="A31" s="75">
        <f>IFERROR(IF(A30="","",IF(A30+32-DAY(A30+32)&lt;=$B$6,A30+32-DAY(A30+32),"")),"")</f>
        <v/>
      </c>
      <c r="B31" s="76">
        <f>IFERROR(IF($A31="","",IF($B$7="All",SUMIFS('Revenue Pace'!$G$6:$G$205,'Revenue Pace'!$C$6:$C$205,$A31),SUMIFS('Revenue Pace'!$G$6:$G$205,'Revenue Pace'!$C$6:$C$205,$A31,'Revenue Pace'!$D$6:$D$205,$B$7))),"")</f>
        <v/>
      </c>
      <c r="C31" s="76">
        <f>IFERROR(IF($A31="","",IF($B$7="All",SUMIFS('Revenue Pace'!$Q$6:$Q$205,'Revenue Pace'!$C$6:$C$205,$A31),SUMIFS('Revenue Pace'!$Q$6:$Q$205,'Revenue Pace'!$C$6:$C$205,$A31,'Revenue Pace'!$D$6:$D$205,$B$7))),"")</f>
        <v/>
      </c>
      <c r="D31" s="76">
        <f>IFERROR(IF($A31="","",IF($B$7="All",SUMIFS('Revenue Pace'!$S$6:$S$205,'Revenue Pace'!$C$6:$C$205,$A31),SUMIFS('Revenue Pace'!$S$6:$S$205,'Revenue Pace'!$C$6:$C$205,$A31,'Revenue Pace'!$D$6:$D$205,$B$7))),"")</f>
        <v/>
      </c>
      <c r="E31" s="76">
        <f>IFERROR(IF($A31="","",IF($B$7="All",SUMIFS('Revenue Pace'!$M$6:$M$205,'Revenue Pace'!$C$6:$C$205,$A31),SUMIFS('Revenue Pace'!$M$6:$M$205,'Revenue Pace'!$C$6:$C$205,$A31,'Revenue Pace'!$D$6:$D$205,$B$7))),"")</f>
        <v/>
      </c>
      <c r="F31" s="29">
        <f>IFERROR(IF($A31="","",IF($B$7="All",SUMIFS('Revenue Pace'!$F$6:$F$205,'Revenue Pace'!$C$6:$C$205,$A31),SUMIFS('Revenue Pace'!$F$6:$F$205,'Revenue Pace'!$C$6:$C$205,$A31,'Revenue Pace'!$D$6:$D$205,$B$7))),"")</f>
        <v/>
      </c>
      <c r="G31" s="29">
        <f>IFERROR(IF($A31="","",IF($B$7="All",SUMIFS('Revenue Pace'!$E$6:$E$205,'Revenue Pace'!$C$6:$C$205,$A31),SUMIFS('Revenue Pace'!$E$6:$E$205,'Revenue Pace'!$C$6:$C$205,$A31,'Revenue Pace'!$D$6:$D$205,$B$7))),"")</f>
        <v/>
      </c>
      <c r="H31" s="77">
        <f>IFERROR(IF(A31="","",F31/G31),"")</f>
        <v/>
      </c>
      <c r="I31" s="78">
        <f>IFERROR(IF(A31="","",'Setup'!$B$7),"")</f>
        <v/>
      </c>
      <c r="J31" s="32">
        <f>IFERROR(IF(A31="","",IF(B31&gt;C31*(1+'Setup'!$B$9),"Ahead of Budget",IF(B31&lt;C31*(1-'Setup'!$B$9),"Behind Budget","Near Budget"))),"")</f>
        <v/>
      </c>
      <c r="K31">
        <f>IFERROR(IF(A31="","",IF(OR(H31&lt;I31-'Setup'!$B$8,B31&lt;C31*(1-'Setup'!$B$9),IFERROR(IF($B$7="All",SUMIFS('Revenue Pace'!$W$6:$W$205,'Revenue Pace'!$C$6:$C$205,$A31),SUMIFS('Revenue Pace'!$W$6:$W$205,'Revenue Pace'!$C$6:$C$205,$A31,'Revenue Pace'!$D$6:$D$205,$B$7)),0)&lt;0,IFERROR(IF($B$7="All",COUNTIFS('Revenue Pace'!$C$6:$C$205,$A31,'Revenue Pace'!$AC$6:$AC$205,"&lt;&gt;Ready",'Revenue Pace'!$AC$6:$AC$205,"&lt;&gt;"),COUNTIFS('Revenue Pace'!$C$6:$C$205,$A31,'Revenue Pace'!$D$6:$D$205,$B$7,'Revenue Pace'!$AC$6:$AC$205,"&lt;&gt;Ready",'Revenue Pace'!$AC$6:$AC$205,"&lt;&gt;")),0)&gt;0),COUNTIF($K$21:K30,"&gt;0")+1,"")),"")</f>
        <v/>
      </c>
      <c r="L31">
        <f>""</f>
        <v/>
      </c>
      <c r="M31">
        <f>""</f>
        <v/>
      </c>
      <c r="N31">
        <f>""</f>
        <v/>
      </c>
      <c r="O31">
        <f>""</f>
        <v/>
      </c>
      <c r="P31">
        <f>""</f>
        <v/>
      </c>
    </row>
    <row r="32">
      <c r="A32" s="68">
        <f>IFERROR(IF(A31="","",IF(A31+32-DAY(A31+32)&lt;=$B$6,A31+32-DAY(A31+32),"")),"")</f>
        <v/>
      </c>
      <c r="B32" s="69">
        <f>IFERROR(IF($A32="","",IF($B$7="All",SUMIFS('Revenue Pace'!$G$6:$G$205,'Revenue Pace'!$C$6:$C$205,$A32),SUMIFS('Revenue Pace'!$G$6:$G$205,'Revenue Pace'!$C$6:$C$205,$A32,'Revenue Pace'!$D$6:$D$205,$B$7))),"")</f>
        <v/>
      </c>
      <c r="C32" s="69">
        <f>IFERROR(IF($A32="","",IF($B$7="All",SUMIFS('Revenue Pace'!$Q$6:$Q$205,'Revenue Pace'!$C$6:$C$205,$A32),SUMIFS('Revenue Pace'!$Q$6:$Q$205,'Revenue Pace'!$C$6:$C$205,$A32,'Revenue Pace'!$D$6:$D$205,$B$7))),"")</f>
        <v/>
      </c>
      <c r="D32" s="69">
        <f>IFERROR(IF($A32="","",IF($B$7="All",SUMIFS('Revenue Pace'!$S$6:$S$205,'Revenue Pace'!$C$6:$C$205,$A32),SUMIFS('Revenue Pace'!$S$6:$S$205,'Revenue Pace'!$C$6:$C$205,$A32,'Revenue Pace'!$D$6:$D$205,$B$7))),"")</f>
        <v/>
      </c>
      <c r="E32" s="69">
        <f>IFERROR(IF($A32="","",IF($B$7="All",SUMIFS('Revenue Pace'!$M$6:$M$205,'Revenue Pace'!$C$6:$C$205,$A32),SUMIFS('Revenue Pace'!$M$6:$M$205,'Revenue Pace'!$C$6:$C$205,$A32,'Revenue Pace'!$D$6:$D$205,$B$7))),"")</f>
        <v/>
      </c>
      <c r="F32" s="19">
        <f>IFERROR(IF($A32="","",IF($B$7="All",SUMIFS('Revenue Pace'!$F$6:$F$205,'Revenue Pace'!$C$6:$C$205,$A32),SUMIFS('Revenue Pace'!$F$6:$F$205,'Revenue Pace'!$C$6:$C$205,$A32,'Revenue Pace'!$D$6:$D$205,$B$7))),"")</f>
        <v/>
      </c>
      <c r="G32" s="19">
        <f>IFERROR(IF($A32="","",IF($B$7="All",SUMIFS('Revenue Pace'!$E$6:$E$205,'Revenue Pace'!$C$6:$C$205,$A32),SUMIFS('Revenue Pace'!$E$6:$E$205,'Revenue Pace'!$C$6:$C$205,$A32,'Revenue Pace'!$D$6:$D$205,$B$7))),"")</f>
        <v/>
      </c>
      <c r="H32" s="70">
        <f>IFERROR(IF(A32="","",F32/G32),"")</f>
        <v/>
      </c>
      <c r="I32" s="71">
        <f>IFERROR(IF(A32="","",'Setup'!$B$7),"")</f>
        <v/>
      </c>
      <c r="J32" s="22">
        <f>IFERROR(IF(A32="","",IF(B32&gt;C32*(1+'Setup'!$B$9),"Ahead of Budget",IF(B32&lt;C32*(1-'Setup'!$B$9),"Behind Budget","Near Budget"))),"")</f>
        <v/>
      </c>
      <c r="K32">
        <f>IFERROR(IF(A32="","",IF(OR(H32&lt;I32-'Setup'!$B$8,B32&lt;C32*(1-'Setup'!$B$9),IFERROR(IF($B$7="All",SUMIFS('Revenue Pace'!$W$6:$W$205,'Revenue Pace'!$C$6:$C$205,$A32),SUMIFS('Revenue Pace'!$W$6:$W$205,'Revenue Pace'!$C$6:$C$205,$A32,'Revenue Pace'!$D$6:$D$205,$B$7)),0)&lt;0,IFERROR(IF($B$7="All",COUNTIFS('Revenue Pace'!$C$6:$C$205,$A32,'Revenue Pace'!$AC$6:$AC$205,"&lt;&gt;Ready",'Revenue Pace'!$AC$6:$AC$205,"&lt;&gt;"),COUNTIFS('Revenue Pace'!$C$6:$C$205,$A32,'Revenue Pace'!$D$6:$D$205,$B$7,'Revenue Pace'!$AC$6:$AC$205,"&lt;&gt;Ready",'Revenue Pace'!$AC$6:$AC$205,"&lt;&gt;")),0)&gt;0),COUNTIF($K$21:K31,"&gt;0")+1,"")),"")</f>
        <v/>
      </c>
      <c r="L32">
        <f>""</f>
        <v/>
      </c>
      <c r="M32">
        <f>""</f>
        <v/>
      </c>
      <c r="N32">
        <f>""</f>
        <v/>
      </c>
      <c r="O32">
        <f>""</f>
        <v/>
      </c>
      <c r="P32">
        <f>""</f>
        <v/>
      </c>
    </row>
    <row r="33">
      <c r="A33" s="75">
        <f>IFERROR(IF(A32="","",IF(A32+32-DAY(A32+32)&lt;=$B$6,A32+32-DAY(A32+32),"")),"")</f>
        <v/>
      </c>
      <c r="B33" s="76">
        <f>IFERROR(IF($A33="","",IF($B$7="All",SUMIFS('Revenue Pace'!$G$6:$G$205,'Revenue Pace'!$C$6:$C$205,$A33),SUMIFS('Revenue Pace'!$G$6:$G$205,'Revenue Pace'!$C$6:$C$205,$A33,'Revenue Pace'!$D$6:$D$205,$B$7))),"")</f>
        <v/>
      </c>
      <c r="C33" s="76">
        <f>IFERROR(IF($A33="","",IF($B$7="All",SUMIFS('Revenue Pace'!$Q$6:$Q$205,'Revenue Pace'!$C$6:$C$205,$A33),SUMIFS('Revenue Pace'!$Q$6:$Q$205,'Revenue Pace'!$C$6:$C$205,$A33,'Revenue Pace'!$D$6:$D$205,$B$7))),"")</f>
        <v/>
      </c>
      <c r="D33" s="76">
        <f>IFERROR(IF($A33="","",IF($B$7="All",SUMIFS('Revenue Pace'!$S$6:$S$205,'Revenue Pace'!$C$6:$C$205,$A33),SUMIFS('Revenue Pace'!$S$6:$S$205,'Revenue Pace'!$C$6:$C$205,$A33,'Revenue Pace'!$D$6:$D$205,$B$7))),"")</f>
        <v/>
      </c>
      <c r="E33" s="76">
        <f>IFERROR(IF($A33="","",IF($B$7="All",SUMIFS('Revenue Pace'!$M$6:$M$205,'Revenue Pace'!$C$6:$C$205,$A33),SUMIFS('Revenue Pace'!$M$6:$M$205,'Revenue Pace'!$C$6:$C$205,$A33,'Revenue Pace'!$D$6:$D$205,$B$7))),"")</f>
        <v/>
      </c>
      <c r="F33" s="29">
        <f>IFERROR(IF($A33="","",IF($B$7="All",SUMIFS('Revenue Pace'!$F$6:$F$205,'Revenue Pace'!$C$6:$C$205,$A33),SUMIFS('Revenue Pace'!$F$6:$F$205,'Revenue Pace'!$C$6:$C$205,$A33,'Revenue Pace'!$D$6:$D$205,$B$7))),"")</f>
        <v/>
      </c>
      <c r="G33" s="29">
        <f>IFERROR(IF($A33="","",IF($B$7="All",SUMIFS('Revenue Pace'!$E$6:$E$205,'Revenue Pace'!$C$6:$C$205,$A33),SUMIFS('Revenue Pace'!$E$6:$E$205,'Revenue Pace'!$C$6:$C$205,$A33,'Revenue Pace'!$D$6:$D$205,$B$7))),"")</f>
        <v/>
      </c>
      <c r="H33" s="77">
        <f>IFERROR(IF(A33="","",F33/G33),"")</f>
        <v/>
      </c>
      <c r="I33" s="78">
        <f>IFERROR(IF(A33="","",'Setup'!$B$7),"")</f>
        <v/>
      </c>
      <c r="J33" s="32">
        <f>IFERROR(IF(A33="","",IF(B33&gt;C33*(1+'Setup'!$B$9),"Ahead of Budget",IF(B33&lt;C33*(1-'Setup'!$B$9),"Behind Budget","Near Budget"))),"")</f>
        <v/>
      </c>
      <c r="K33">
        <f>IFERROR(IF(A33="","",IF(OR(H33&lt;I33-'Setup'!$B$8,B33&lt;C33*(1-'Setup'!$B$9),IFERROR(IF($B$7="All",SUMIFS('Revenue Pace'!$W$6:$W$205,'Revenue Pace'!$C$6:$C$205,$A33),SUMIFS('Revenue Pace'!$W$6:$W$205,'Revenue Pace'!$C$6:$C$205,$A33,'Revenue Pace'!$D$6:$D$205,$B$7)),0)&lt;0,IFERROR(IF($B$7="All",COUNTIFS('Revenue Pace'!$C$6:$C$205,$A33,'Revenue Pace'!$AC$6:$AC$205,"&lt;&gt;Ready",'Revenue Pace'!$AC$6:$AC$205,"&lt;&gt;"),COUNTIFS('Revenue Pace'!$C$6:$C$205,$A33,'Revenue Pace'!$D$6:$D$205,$B$7,'Revenue Pace'!$AC$6:$AC$205,"&lt;&gt;Ready",'Revenue Pace'!$AC$6:$AC$205,"&lt;&gt;")),0)&gt;0),COUNTIF($K$21:K32,"&gt;0")+1,"")),"")</f>
        <v/>
      </c>
      <c r="L33">
        <f>""</f>
        <v/>
      </c>
      <c r="M33">
        <f>""</f>
        <v/>
      </c>
      <c r="N33">
        <f>""</f>
        <v/>
      </c>
      <c r="O33">
        <f>""</f>
        <v/>
      </c>
      <c r="P33">
        <f>""</f>
        <v/>
      </c>
    </row>
    <row r="34">
      <c r="A34">
        <f>""</f>
        <v/>
      </c>
      <c r="B34">
        <f>""</f>
        <v/>
      </c>
      <c r="C34">
        <f>""</f>
        <v/>
      </c>
      <c r="D34">
        <f>""</f>
        <v/>
      </c>
      <c r="E34">
        <f>""</f>
        <v/>
      </c>
      <c r="F34">
        <f>""</f>
        <v/>
      </c>
      <c r="G34">
        <f>""</f>
        <v/>
      </c>
      <c r="H34">
        <f>""</f>
        <v/>
      </c>
      <c r="I34">
        <f>""</f>
        <v/>
      </c>
      <c r="J34">
        <f>""</f>
        <v/>
      </c>
      <c r="K34">
        <f>""</f>
        <v/>
      </c>
      <c r="L34">
        <f>""</f>
        <v/>
      </c>
      <c r="M34">
        <f>""</f>
        <v/>
      </c>
      <c r="N34">
        <f>""</f>
        <v/>
      </c>
      <c r="O34">
        <f>""</f>
        <v/>
      </c>
      <c r="P34">
        <f>""</f>
        <v/>
      </c>
    </row>
    <row r="35">
      <c r="A35">
        <f>""</f>
        <v/>
      </c>
      <c r="B35">
        <f>""</f>
        <v/>
      </c>
      <c r="C35">
        <f>""</f>
        <v/>
      </c>
      <c r="D35">
        <f>""</f>
        <v/>
      </c>
      <c r="E35">
        <f>""</f>
        <v/>
      </c>
      <c r="F35">
        <f>""</f>
        <v/>
      </c>
      <c r="G35">
        <f>""</f>
        <v/>
      </c>
      <c r="H35">
        <f>""</f>
        <v/>
      </c>
      <c r="I35">
        <f>""</f>
        <v/>
      </c>
      <c r="J35">
        <f>""</f>
        <v/>
      </c>
      <c r="K35">
        <f>""</f>
        <v/>
      </c>
      <c r="L35">
        <f>""</f>
        <v/>
      </c>
      <c r="M35">
        <f>""</f>
        <v/>
      </c>
      <c r="N35">
        <f>""</f>
        <v/>
      </c>
      <c r="O35">
        <f>""</f>
        <v/>
      </c>
      <c r="P35">
        <f>""</f>
        <v/>
      </c>
    </row>
    <row r="36">
      <c r="A36">
        <f>""</f>
        <v/>
      </c>
      <c r="B36">
        <f>""</f>
        <v/>
      </c>
      <c r="C36">
        <f>""</f>
        <v/>
      </c>
      <c r="D36">
        <f>""</f>
        <v/>
      </c>
      <c r="E36">
        <f>""</f>
        <v/>
      </c>
      <c r="F36">
        <f>""</f>
        <v/>
      </c>
      <c r="G36">
        <f>""</f>
        <v/>
      </c>
      <c r="H36">
        <f>""</f>
        <v/>
      </c>
      <c r="I36">
        <f>""</f>
        <v/>
      </c>
      <c r="J36">
        <f>""</f>
        <v/>
      </c>
      <c r="K36">
        <f>""</f>
        <v/>
      </c>
      <c r="L36">
        <f>""</f>
        <v/>
      </c>
      <c r="M36">
        <f>""</f>
        <v/>
      </c>
      <c r="N36">
        <f>""</f>
        <v/>
      </c>
      <c r="O36">
        <f>""</f>
        <v/>
      </c>
      <c r="P36">
        <f>""</f>
        <v/>
      </c>
    </row>
    <row r="37">
      <c r="A37">
        <f>""</f>
        <v/>
      </c>
      <c r="B37">
        <f>""</f>
        <v/>
      </c>
      <c r="C37">
        <f>""</f>
        <v/>
      </c>
      <c r="D37">
        <f>""</f>
        <v/>
      </c>
      <c r="E37">
        <f>""</f>
        <v/>
      </c>
      <c r="F37">
        <f>""</f>
        <v/>
      </c>
      <c r="G37">
        <f>""</f>
        <v/>
      </c>
      <c r="H37">
        <f>""</f>
        <v/>
      </c>
      <c r="I37">
        <f>""</f>
        <v/>
      </c>
      <c r="J37">
        <f>""</f>
        <v/>
      </c>
      <c r="K37">
        <f>""</f>
        <v/>
      </c>
      <c r="L37">
        <f>""</f>
        <v/>
      </c>
      <c r="M37">
        <f>""</f>
        <v/>
      </c>
      <c r="N37">
        <f>""</f>
        <v/>
      </c>
      <c r="O37">
        <f>""</f>
        <v/>
      </c>
      <c r="P37">
        <f>""</f>
        <v/>
      </c>
    </row>
    <row r="38">
      <c r="A38">
        <f>""</f>
        <v/>
      </c>
      <c r="B38">
        <f>""</f>
        <v/>
      </c>
      <c r="C38">
        <f>""</f>
        <v/>
      </c>
      <c r="D38">
        <f>""</f>
        <v/>
      </c>
      <c r="E38">
        <f>""</f>
        <v/>
      </c>
      <c r="F38">
        <f>""</f>
        <v/>
      </c>
      <c r="G38">
        <f>""</f>
        <v/>
      </c>
      <c r="H38">
        <f>""</f>
        <v/>
      </c>
      <c r="I38">
        <f>""</f>
        <v/>
      </c>
      <c r="J38">
        <f>""</f>
        <v/>
      </c>
      <c r="K38">
        <f>""</f>
        <v/>
      </c>
      <c r="L38">
        <f>""</f>
        <v/>
      </c>
      <c r="M38">
        <f>""</f>
        <v/>
      </c>
      <c r="N38">
        <f>""</f>
        <v/>
      </c>
      <c r="O38">
        <f>""</f>
        <v/>
      </c>
      <c r="P38">
        <f>""</f>
        <v/>
      </c>
    </row>
    <row r="39">
      <c r="A39">
        <f>""</f>
        <v/>
      </c>
      <c r="B39">
        <f>""</f>
        <v/>
      </c>
      <c r="C39">
        <f>""</f>
        <v/>
      </c>
      <c r="D39">
        <f>""</f>
        <v/>
      </c>
      <c r="E39">
        <f>""</f>
        <v/>
      </c>
      <c r="F39">
        <f>""</f>
        <v/>
      </c>
      <c r="G39">
        <f>""</f>
        <v/>
      </c>
      <c r="H39">
        <f>""</f>
        <v/>
      </c>
      <c r="I39">
        <f>""</f>
        <v/>
      </c>
      <c r="J39">
        <f>""</f>
        <v/>
      </c>
      <c r="K39">
        <f>""</f>
        <v/>
      </c>
      <c r="L39">
        <f>""</f>
        <v/>
      </c>
      <c r="M39">
        <f>""</f>
        <v/>
      </c>
      <c r="N39">
        <f>""</f>
        <v/>
      </c>
      <c r="O39">
        <f>""</f>
        <v/>
      </c>
      <c r="P39">
        <f>""</f>
        <v/>
      </c>
    </row>
    <row r="40">
      <c r="A40">
        <f>""</f>
        <v/>
      </c>
      <c r="B40">
        <f>""</f>
        <v/>
      </c>
      <c r="C40">
        <f>""</f>
        <v/>
      </c>
      <c r="D40">
        <f>""</f>
        <v/>
      </c>
      <c r="E40">
        <f>""</f>
        <v/>
      </c>
      <c r="F40">
        <f>""</f>
        <v/>
      </c>
      <c r="G40">
        <f>""</f>
        <v/>
      </c>
      <c r="H40">
        <f>""</f>
        <v/>
      </c>
      <c r="I40">
        <f>""</f>
        <v/>
      </c>
      <c r="J40">
        <f>""</f>
        <v/>
      </c>
      <c r="K40">
        <f>""</f>
        <v/>
      </c>
      <c r="L40">
        <f>""</f>
        <v/>
      </c>
      <c r="M40">
        <f>""</f>
        <v/>
      </c>
      <c r="N40">
        <f>""</f>
        <v/>
      </c>
      <c r="O40">
        <f>""</f>
        <v/>
      </c>
      <c r="P40">
        <f>""</f>
        <v/>
      </c>
    </row>
    <row r="41">
      <c r="A41">
        <f>""</f>
        <v/>
      </c>
      <c r="B41">
        <f>""</f>
        <v/>
      </c>
      <c r="C41">
        <f>""</f>
        <v/>
      </c>
      <c r="D41">
        <f>""</f>
        <v/>
      </c>
      <c r="E41">
        <f>""</f>
        <v/>
      </c>
      <c r="F41">
        <f>""</f>
        <v/>
      </c>
      <c r="G41">
        <f>""</f>
        <v/>
      </c>
      <c r="H41">
        <f>""</f>
        <v/>
      </c>
      <c r="I41">
        <f>""</f>
        <v/>
      </c>
      <c r="J41">
        <f>""</f>
        <v/>
      </c>
      <c r="K41">
        <f>""</f>
        <v/>
      </c>
      <c r="L41">
        <f>""</f>
        <v/>
      </c>
      <c r="M41">
        <f>""</f>
        <v/>
      </c>
      <c r="N41">
        <f>""</f>
        <v/>
      </c>
      <c r="O41">
        <f>""</f>
        <v/>
      </c>
      <c r="P41">
        <f>""</f>
        <v/>
      </c>
    </row>
    <row r="42">
      <c r="A42">
        <f>""</f>
        <v/>
      </c>
      <c r="B42">
        <f>""</f>
        <v/>
      </c>
      <c r="C42">
        <f>""</f>
        <v/>
      </c>
      <c r="D42">
        <f>""</f>
        <v/>
      </c>
      <c r="E42">
        <f>""</f>
        <v/>
      </c>
      <c r="F42">
        <f>""</f>
        <v/>
      </c>
      <c r="G42">
        <f>""</f>
        <v/>
      </c>
      <c r="H42">
        <f>""</f>
        <v/>
      </c>
      <c r="I42">
        <f>""</f>
        <v/>
      </c>
      <c r="J42">
        <f>""</f>
        <v/>
      </c>
      <c r="K42">
        <f>""</f>
        <v/>
      </c>
      <c r="L42">
        <f>""</f>
        <v/>
      </c>
      <c r="M42">
        <f>""</f>
        <v/>
      </c>
      <c r="N42">
        <f>""</f>
        <v/>
      </c>
      <c r="O42">
        <f>""</f>
        <v/>
      </c>
      <c r="P42">
        <f>""</f>
        <v/>
      </c>
    </row>
    <row r="43">
      <c r="A43">
        <f>""</f>
        <v/>
      </c>
      <c r="B43">
        <f>""</f>
        <v/>
      </c>
      <c r="C43">
        <f>""</f>
        <v/>
      </c>
      <c r="D43">
        <f>""</f>
        <v/>
      </c>
      <c r="E43">
        <f>""</f>
        <v/>
      </c>
      <c r="F43">
        <f>""</f>
        <v/>
      </c>
      <c r="G43">
        <f>""</f>
        <v/>
      </c>
      <c r="H43">
        <f>""</f>
        <v/>
      </c>
      <c r="I43">
        <f>""</f>
        <v/>
      </c>
      <c r="J43">
        <f>""</f>
        <v/>
      </c>
      <c r="K43">
        <f>""</f>
        <v/>
      </c>
      <c r="L43">
        <f>""</f>
        <v/>
      </c>
      <c r="M43">
        <f>""</f>
        <v/>
      </c>
      <c r="N43">
        <f>""</f>
        <v/>
      </c>
      <c r="O43">
        <f>""</f>
        <v/>
      </c>
      <c r="P43">
        <f>""</f>
        <v/>
      </c>
    </row>
    <row r="44">
      <c r="A44">
        <f>""</f>
        <v/>
      </c>
      <c r="B44">
        <f>""</f>
        <v/>
      </c>
      <c r="C44">
        <f>""</f>
        <v/>
      </c>
      <c r="D44">
        <f>""</f>
        <v/>
      </c>
      <c r="E44">
        <f>""</f>
        <v/>
      </c>
      <c r="F44">
        <f>""</f>
        <v/>
      </c>
      <c r="G44">
        <f>""</f>
        <v/>
      </c>
      <c r="H44">
        <f>""</f>
        <v/>
      </c>
      <c r="I44">
        <f>""</f>
        <v/>
      </c>
      <c r="J44">
        <f>""</f>
        <v/>
      </c>
      <c r="K44">
        <f>""</f>
        <v/>
      </c>
      <c r="L44">
        <f>""</f>
        <v/>
      </c>
      <c r="M44">
        <f>""</f>
        <v/>
      </c>
      <c r="N44">
        <f>""</f>
        <v/>
      </c>
      <c r="O44">
        <f>""</f>
        <v/>
      </c>
      <c r="P44">
        <f>""</f>
        <v/>
      </c>
    </row>
    <row r="45">
      <c r="A45">
        <f>""</f>
        <v/>
      </c>
      <c r="B45">
        <f>""</f>
        <v/>
      </c>
      <c r="C45">
        <f>""</f>
        <v/>
      </c>
      <c r="D45">
        <f>""</f>
        <v/>
      </c>
      <c r="E45">
        <f>""</f>
        <v/>
      </c>
      <c r="F45">
        <f>""</f>
        <v/>
      </c>
      <c r="G45">
        <f>""</f>
        <v/>
      </c>
      <c r="H45">
        <f>""</f>
        <v/>
      </c>
      <c r="I45">
        <f>""</f>
        <v/>
      </c>
      <c r="J45">
        <f>""</f>
        <v/>
      </c>
      <c r="K45">
        <f>""</f>
        <v/>
      </c>
      <c r="L45">
        <f>""</f>
        <v/>
      </c>
      <c r="M45">
        <f>""</f>
        <v/>
      </c>
      <c r="N45">
        <f>""</f>
        <v/>
      </c>
      <c r="O45">
        <f>""</f>
        <v/>
      </c>
      <c r="P45">
        <f>""</f>
        <v/>
      </c>
    </row>
    <row r="46">
      <c r="A46">
        <f>""</f>
        <v/>
      </c>
      <c r="B46">
        <f>""</f>
        <v/>
      </c>
      <c r="C46">
        <f>""</f>
        <v/>
      </c>
      <c r="D46">
        <f>""</f>
        <v/>
      </c>
      <c r="E46">
        <f>""</f>
        <v/>
      </c>
      <c r="F46">
        <f>""</f>
        <v/>
      </c>
      <c r="G46">
        <f>""</f>
        <v/>
      </c>
      <c r="H46">
        <f>""</f>
        <v/>
      </c>
      <c r="I46">
        <f>""</f>
        <v/>
      </c>
      <c r="J46">
        <f>""</f>
        <v/>
      </c>
      <c r="K46">
        <f>""</f>
        <v/>
      </c>
      <c r="L46">
        <f>""</f>
        <v/>
      </c>
      <c r="M46">
        <f>""</f>
        <v/>
      </c>
      <c r="N46">
        <f>""</f>
        <v/>
      </c>
      <c r="O46">
        <f>""</f>
        <v/>
      </c>
      <c r="P46">
        <f>""</f>
        <v/>
      </c>
    </row>
    <row r="47">
      <c r="A47">
        <f>""</f>
        <v/>
      </c>
      <c r="B47">
        <f>""</f>
        <v/>
      </c>
      <c r="C47">
        <f>""</f>
        <v/>
      </c>
      <c r="D47">
        <f>""</f>
        <v/>
      </c>
      <c r="E47">
        <f>""</f>
        <v/>
      </c>
      <c r="F47">
        <f>""</f>
        <v/>
      </c>
      <c r="G47">
        <f>""</f>
        <v/>
      </c>
      <c r="H47">
        <f>""</f>
        <v/>
      </c>
      <c r="I47">
        <f>""</f>
        <v/>
      </c>
      <c r="J47">
        <f>""</f>
        <v/>
      </c>
      <c r="K47">
        <f>""</f>
        <v/>
      </c>
      <c r="L47">
        <f>""</f>
        <v/>
      </c>
      <c r="M47">
        <f>""</f>
        <v/>
      </c>
      <c r="N47">
        <f>""</f>
        <v/>
      </c>
      <c r="O47">
        <f>""</f>
        <v/>
      </c>
      <c r="P47">
        <f>""</f>
        <v/>
      </c>
    </row>
    <row r="48">
      <c r="A48">
        <f>""</f>
        <v/>
      </c>
      <c r="B48">
        <f>""</f>
        <v/>
      </c>
      <c r="C48">
        <f>""</f>
        <v/>
      </c>
      <c r="D48">
        <f>""</f>
        <v/>
      </c>
      <c r="E48">
        <f>""</f>
        <v/>
      </c>
      <c r="F48">
        <f>""</f>
        <v/>
      </c>
      <c r="G48">
        <f>""</f>
        <v/>
      </c>
      <c r="H48">
        <f>""</f>
        <v/>
      </c>
      <c r="I48">
        <f>""</f>
        <v/>
      </c>
      <c r="J48">
        <f>""</f>
        <v/>
      </c>
      <c r="K48">
        <f>""</f>
        <v/>
      </c>
      <c r="L48">
        <f>""</f>
        <v/>
      </c>
      <c r="M48">
        <f>""</f>
        <v/>
      </c>
      <c r="N48">
        <f>""</f>
        <v/>
      </c>
      <c r="O48">
        <f>""</f>
        <v/>
      </c>
      <c r="P48">
        <f>""</f>
        <v/>
      </c>
    </row>
    <row r="49">
      <c r="A49">
        <f>""</f>
        <v/>
      </c>
      <c r="B49">
        <f>""</f>
        <v/>
      </c>
      <c r="C49">
        <f>""</f>
        <v/>
      </c>
      <c r="D49">
        <f>""</f>
        <v/>
      </c>
      <c r="E49">
        <f>""</f>
        <v/>
      </c>
      <c r="F49">
        <f>""</f>
        <v/>
      </c>
      <c r="G49">
        <f>""</f>
        <v/>
      </c>
      <c r="H49">
        <f>""</f>
        <v/>
      </c>
      <c r="I49">
        <f>""</f>
        <v/>
      </c>
      <c r="J49">
        <f>""</f>
        <v/>
      </c>
      <c r="K49">
        <f>""</f>
        <v/>
      </c>
      <c r="L49">
        <f>""</f>
        <v/>
      </c>
      <c r="M49">
        <f>""</f>
        <v/>
      </c>
      <c r="N49">
        <f>""</f>
        <v/>
      </c>
      <c r="O49">
        <f>""</f>
        <v/>
      </c>
      <c r="P49">
        <f>""</f>
        <v/>
      </c>
    </row>
    <row r="50">
      <c r="A50">
        <f>""</f>
        <v/>
      </c>
      <c r="B50">
        <f>""</f>
        <v/>
      </c>
      <c r="C50">
        <f>""</f>
        <v/>
      </c>
      <c r="D50">
        <f>""</f>
        <v/>
      </c>
      <c r="E50">
        <f>""</f>
        <v/>
      </c>
      <c r="F50">
        <f>""</f>
        <v/>
      </c>
      <c r="G50">
        <f>""</f>
        <v/>
      </c>
      <c r="H50">
        <f>""</f>
        <v/>
      </c>
      <c r="I50">
        <f>""</f>
        <v/>
      </c>
      <c r="J50">
        <f>""</f>
        <v/>
      </c>
      <c r="K50">
        <f>""</f>
        <v/>
      </c>
      <c r="L50">
        <f>""</f>
        <v/>
      </c>
      <c r="M50">
        <f>""</f>
        <v/>
      </c>
      <c r="N50">
        <f>""</f>
        <v/>
      </c>
      <c r="O50">
        <f>""</f>
        <v/>
      </c>
      <c r="P50">
        <f>""</f>
        <v/>
      </c>
    </row>
    <row r="51">
      <c r="A51">
        <f>""</f>
        <v/>
      </c>
      <c r="B51">
        <f>""</f>
        <v/>
      </c>
      <c r="C51">
        <f>""</f>
        <v/>
      </c>
      <c r="D51">
        <f>""</f>
        <v/>
      </c>
      <c r="E51">
        <f>""</f>
        <v/>
      </c>
      <c r="F51">
        <f>""</f>
        <v/>
      </c>
      <c r="G51">
        <f>""</f>
        <v/>
      </c>
      <c r="H51">
        <f>""</f>
        <v/>
      </c>
      <c r="I51">
        <f>""</f>
        <v/>
      </c>
      <c r="J51">
        <f>""</f>
        <v/>
      </c>
      <c r="K51">
        <f>""</f>
        <v/>
      </c>
      <c r="L51">
        <f>""</f>
        <v/>
      </c>
      <c r="M51">
        <f>""</f>
        <v/>
      </c>
      <c r="N51">
        <f>""</f>
        <v/>
      </c>
      <c r="O51">
        <f>""</f>
        <v/>
      </c>
      <c r="P51">
        <f>""</f>
        <v/>
      </c>
    </row>
    <row r="52">
      <c r="A52">
        <f>""</f>
        <v/>
      </c>
      <c r="B52">
        <f>""</f>
        <v/>
      </c>
      <c r="C52">
        <f>""</f>
        <v/>
      </c>
      <c r="D52">
        <f>""</f>
        <v/>
      </c>
      <c r="E52">
        <f>""</f>
        <v/>
      </c>
      <c r="F52">
        <f>""</f>
        <v/>
      </c>
      <c r="G52">
        <f>""</f>
        <v/>
      </c>
      <c r="H52">
        <f>""</f>
        <v/>
      </c>
      <c r="I52">
        <f>""</f>
        <v/>
      </c>
      <c r="J52">
        <f>""</f>
        <v/>
      </c>
      <c r="K52">
        <f>""</f>
        <v/>
      </c>
      <c r="L52">
        <f>""</f>
        <v/>
      </c>
      <c r="M52">
        <f>""</f>
        <v/>
      </c>
      <c r="N52">
        <f>""</f>
        <v/>
      </c>
      <c r="O52">
        <f>""</f>
        <v/>
      </c>
      <c r="P52">
        <f>""</f>
        <v/>
      </c>
    </row>
    <row r="53">
      <c r="A53">
        <f>""</f>
        <v/>
      </c>
      <c r="B53">
        <f>""</f>
        <v/>
      </c>
      <c r="C53">
        <f>""</f>
        <v/>
      </c>
      <c r="D53">
        <f>""</f>
        <v/>
      </c>
      <c r="E53">
        <f>""</f>
        <v/>
      </c>
      <c r="F53">
        <f>""</f>
        <v/>
      </c>
      <c r="G53">
        <f>""</f>
        <v/>
      </c>
      <c r="H53">
        <f>""</f>
        <v/>
      </c>
      <c r="I53">
        <f>""</f>
        <v/>
      </c>
      <c r="J53">
        <f>""</f>
        <v/>
      </c>
      <c r="K53">
        <f>""</f>
        <v/>
      </c>
      <c r="L53">
        <f>""</f>
        <v/>
      </c>
      <c r="M53">
        <f>""</f>
        <v/>
      </c>
      <c r="N53">
        <f>""</f>
        <v/>
      </c>
      <c r="O53">
        <f>""</f>
        <v/>
      </c>
      <c r="P53">
        <f>""</f>
        <v/>
      </c>
    </row>
    <row r="54">
      <c r="A54">
        <f>""</f>
        <v/>
      </c>
      <c r="B54">
        <f>""</f>
        <v/>
      </c>
      <c r="C54">
        <f>""</f>
        <v/>
      </c>
      <c r="D54">
        <f>""</f>
        <v/>
      </c>
      <c r="E54">
        <f>""</f>
        <v/>
      </c>
      <c r="F54">
        <f>""</f>
        <v/>
      </c>
      <c r="G54">
        <f>""</f>
        <v/>
      </c>
      <c r="H54">
        <f>""</f>
        <v/>
      </c>
      <c r="I54">
        <f>""</f>
        <v/>
      </c>
      <c r="J54">
        <f>""</f>
        <v/>
      </c>
      <c r="K54">
        <f>""</f>
        <v/>
      </c>
      <c r="L54">
        <f>""</f>
        <v/>
      </c>
      <c r="M54">
        <f>""</f>
        <v/>
      </c>
      <c r="N54">
        <f>""</f>
        <v/>
      </c>
      <c r="O54">
        <f>""</f>
        <v/>
      </c>
      <c r="P54">
        <f>""</f>
        <v/>
      </c>
    </row>
    <row r="55">
      <c r="A55">
        <f>""</f>
        <v/>
      </c>
      <c r="B55">
        <f>""</f>
        <v/>
      </c>
      <c r="C55">
        <f>""</f>
        <v/>
      </c>
      <c r="D55">
        <f>""</f>
        <v/>
      </c>
      <c r="E55">
        <f>""</f>
        <v/>
      </c>
      <c r="F55">
        <f>""</f>
        <v/>
      </c>
      <c r="G55">
        <f>""</f>
        <v/>
      </c>
      <c r="H55">
        <f>""</f>
        <v/>
      </c>
      <c r="I55">
        <f>""</f>
        <v/>
      </c>
      <c r="J55">
        <f>""</f>
        <v/>
      </c>
      <c r="K55">
        <f>""</f>
        <v/>
      </c>
      <c r="L55">
        <f>""</f>
        <v/>
      </c>
      <c r="M55">
        <f>""</f>
        <v/>
      </c>
      <c r="N55">
        <f>""</f>
        <v/>
      </c>
      <c r="O55">
        <f>""</f>
        <v/>
      </c>
      <c r="P55">
        <f>""</f>
        <v/>
      </c>
    </row>
    <row r="56">
      <c r="A56">
        <f>""</f>
        <v/>
      </c>
      <c r="B56">
        <f>""</f>
        <v/>
      </c>
      <c r="C56">
        <f>""</f>
        <v/>
      </c>
      <c r="D56">
        <f>""</f>
        <v/>
      </c>
      <c r="E56">
        <f>""</f>
        <v/>
      </c>
      <c r="F56">
        <f>""</f>
        <v/>
      </c>
      <c r="G56">
        <f>""</f>
        <v/>
      </c>
      <c r="H56">
        <f>""</f>
        <v/>
      </c>
      <c r="I56">
        <f>""</f>
        <v/>
      </c>
      <c r="J56">
        <f>""</f>
        <v/>
      </c>
      <c r="K56">
        <f>""</f>
        <v/>
      </c>
      <c r="L56">
        <f>""</f>
        <v/>
      </c>
      <c r="M56">
        <f>""</f>
        <v/>
      </c>
      <c r="N56">
        <f>""</f>
        <v/>
      </c>
      <c r="O56">
        <f>""</f>
        <v/>
      </c>
      <c r="P56">
        <f>""</f>
        <v/>
      </c>
    </row>
    <row r="57">
      <c r="A57">
        <f>""</f>
        <v/>
      </c>
      <c r="B57">
        <f>""</f>
        <v/>
      </c>
      <c r="C57">
        <f>""</f>
        <v/>
      </c>
      <c r="D57">
        <f>""</f>
        <v/>
      </c>
      <c r="E57">
        <f>""</f>
        <v/>
      </c>
      <c r="F57">
        <f>""</f>
        <v/>
      </c>
      <c r="G57">
        <f>""</f>
        <v/>
      </c>
      <c r="H57">
        <f>""</f>
        <v/>
      </c>
      <c r="I57">
        <f>""</f>
        <v/>
      </c>
      <c r="J57">
        <f>""</f>
        <v/>
      </c>
      <c r="K57">
        <f>""</f>
        <v/>
      </c>
      <c r="L57">
        <f>""</f>
        <v/>
      </c>
      <c r="M57">
        <f>""</f>
        <v/>
      </c>
      <c r="N57">
        <f>""</f>
        <v/>
      </c>
      <c r="O57">
        <f>""</f>
        <v/>
      </c>
      <c r="P57">
        <f>""</f>
        <v/>
      </c>
    </row>
    <row r="58">
      <c r="A58">
        <f>""</f>
        <v/>
      </c>
      <c r="B58">
        <f>""</f>
        <v/>
      </c>
      <c r="C58">
        <f>""</f>
        <v/>
      </c>
      <c r="D58">
        <f>""</f>
        <v/>
      </c>
      <c r="E58">
        <f>""</f>
        <v/>
      </c>
      <c r="F58">
        <f>""</f>
        <v/>
      </c>
      <c r="G58">
        <f>""</f>
        <v/>
      </c>
      <c r="H58">
        <f>""</f>
        <v/>
      </c>
      <c r="I58">
        <f>""</f>
        <v/>
      </c>
      <c r="J58">
        <f>""</f>
        <v/>
      </c>
      <c r="K58">
        <f>""</f>
        <v/>
      </c>
      <c r="L58">
        <f>""</f>
        <v/>
      </c>
      <c r="M58">
        <f>""</f>
        <v/>
      </c>
      <c r="N58">
        <f>""</f>
        <v/>
      </c>
      <c r="O58">
        <f>""</f>
        <v/>
      </c>
      <c r="P58">
        <f>""</f>
        <v/>
      </c>
    </row>
    <row r="59">
      <c r="A59">
        <f>""</f>
        <v/>
      </c>
      <c r="B59">
        <f>""</f>
        <v/>
      </c>
      <c r="C59">
        <f>""</f>
        <v/>
      </c>
      <c r="D59">
        <f>""</f>
        <v/>
      </c>
      <c r="E59">
        <f>""</f>
        <v/>
      </c>
      <c r="F59">
        <f>""</f>
        <v/>
      </c>
      <c r="G59">
        <f>""</f>
        <v/>
      </c>
      <c r="H59">
        <f>""</f>
        <v/>
      </c>
      <c r="I59">
        <f>""</f>
        <v/>
      </c>
      <c r="J59">
        <f>""</f>
        <v/>
      </c>
      <c r="K59">
        <f>""</f>
        <v/>
      </c>
      <c r="L59">
        <f>""</f>
        <v/>
      </c>
      <c r="M59">
        <f>""</f>
        <v/>
      </c>
      <c r="N59">
        <f>""</f>
        <v/>
      </c>
      <c r="O59">
        <f>""</f>
        <v/>
      </c>
      <c r="P59">
        <f>""</f>
        <v/>
      </c>
    </row>
    <row r="60">
      <c r="A60">
        <f>""</f>
        <v/>
      </c>
      <c r="B60">
        <f>""</f>
        <v/>
      </c>
      <c r="C60">
        <f>""</f>
        <v/>
      </c>
      <c r="D60">
        <f>""</f>
        <v/>
      </c>
      <c r="E60">
        <f>""</f>
        <v/>
      </c>
      <c r="F60">
        <f>""</f>
        <v/>
      </c>
      <c r="G60">
        <f>""</f>
        <v/>
      </c>
      <c r="H60">
        <f>""</f>
        <v/>
      </c>
      <c r="I60">
        <f>""</f>
        <v/>
      </c>
      <c r="J60">
        <f>""</f>
        <v/>
      </c>
      <c r="K60">
        <f>""</f>
        <v/>
      </c>
      <c r="L60">
        <f>""</f>
        <v/>
      </c>
      <c r="M60">
        <f>""</f>
        <v/>
      </c>
      <c r="N60">
        <f>""</f>
        <v/>
      </c>
      <c r="O60">
        <f>""</f>
        <v/>
      </c>
      <c r="P60">
        <f>""</f>
        <v/>
      </c>
    </row>
    <row r="61">
      <c r="A61">
        <f>""</f>
        <v/>
      </c>
      <c r="B61">
        <f>""</f>
        <v/>
      </c>
      <c r="C61">
        <f>""</f>
        <v/>
      </c>
      <c r="D61">
        <f>""</f>
        <v/>
      </c>
      <c r="E61">
        <f>""</f>
        <v/>
      </c>
      <c r="F61">
        <f>""</f>
        <v/>
      </c>
      <c r="G61">
        <f>""</f>
        <v/>
      </c>
      <c r="H61">
        <f>""</f>
        <v/>
      </c>
      <c r="I61">
        <f>""</f>
        <v/>
      </c>
      <c r="J61">
        <f>""</f>
        <v/>
      </c>
      <c r="K61">
        <f>""</f>
        <v/>
      </c>
      <c r="L61">
        <f>""</f>
        <v/>
      </c>
      <c r="M61">
        <f>""</f>
        <v/>
      </c>
      <c r="N61">
        <f>""</f>
        <v/>
      </c>
      <c r="O61">
        <f>""</f>
        <v/>
      </c>
      <c r="P61">
        <f>""</f>
        <v/>
      </c>
    </row>
    <row r="62">
      <c r="A62">
        <f>""</f>
        <v/>
      </c>
      <c r="B62">
        <f>""</f>
        <v/>
      </c>
      <c r="C62">
        <f>""</f>
        <v/>
      </c>
      <c r="D62">
        <f>""</f>
        <v/>
      </c>
      <c r="E62">
        <f>""</f>
        <v/>
      </c>
      <c r="F62">
        <f>""</f>
        <v/>
      </c>
      <c r="G62">
        <f>""</f>
        <v/>
      </c>
      <c r="H62">
        <f>""</f>
        <v/>
      </c>
      <c r="I62">
        <f>""</f>
        <v/>
      </c>
      <c r="J62">
        <f>""</f>
        <v/>
      </c>
      <c r="K62">
        <f>""</f>
        <v/>
      </c>
      <c r="L62">
        <f>""</f>
        <v/>
      </c>
      <c r="M62">
        <f>""</f>
        <v/>
      </c>
      <c r="N62">
        <f>""</f>
        <v/>
      </c>
      <c r="O62">
        <f>""</f>
        <v/>
      </c>
      <c r="P62">
        <f>""</f>
        <v/>
      </c>
    </row>
    <row r="63">
      <c r="A63">
        <f>""</f>
        <v/>
      </c>
      <c r="B63">
        <f>""</f>
        <v/>
      </c>
      <c r="C63">
        <f>""</f>
        <v/>
      </c>
      <c r="D63">
        <f>""</f>
        <v/>
      </c>
      <c r="E63">
        <f>""</f>
        <v/>
      </c>
      <c r="F63">
        <f>""</f>
        <v/>
      </c>
      <c r="G63">
        <f>""</f>
        <v/>
      </c>
      <c r="H63">
        <f>""</f>
        <v/>
      </c>
      <c r="I63">
        <f>""</f>
        <v/>
      </c>
      <c r="J63">
        <f>""</f>
        <v/>
      </c>
      <c r="K63">
        <f>""</f>
        <v/>
      </c>
      <c r="L63">
        <f>""</f>
        <v/>
      </c>
      <c r="M63">
        <f>""</f>
        <v/>
      </c>
      <c r="N63">
        <f>""</f>
        <v/>
      </c>
      <c r="O63">
        <f>""</f>
        <v/>
      </c>
      <c r="P63">
        <f>""</f>
        <v/>
      </c>
    </row>
    <row r="64">
      <c r="A64">
        <f>""</f>
        <v/>
      </c>
      <c r="B64">
        <f>""</f>
        <v/>
      </c>
      <c r="C64">
        <f>""</f>
        <v/>
      </c>
      <c r="D64">
        <f>""</f>
        <v/>
      </c>
      <c r="E64">
        <f>""</f>
        <v/>
      </c>
      <c r="F64">
        <f>""</f>
        <v/>
      </c>
      <c r="G64">
        <f>""</f>
        <v/>
      </c>
      <c r="H64">
        <f>""</f>
        <v/>
      </c>
      <c r="I64">
        <f>""</f>
        <v/>
      </c>
      <c r="J64">
        <f>""</f>
        <v/>
      </c>
      <c r="K64">
        <f>""</f>
        <v/>
      </c>
      <c r="L64">
        <f>""</f>
        <v/>
      </c>
      <c r="M64">
        <f>""</f>
        <v/>
      </c>
      <c r="N64">
        <f>""</f>
        <v/>
      </c>
      <c r="O64">
        <f>""</f>
        <v/>
      </c>
      <c r="P64">
        <f>""</f>
        <v/>
      </c>
    </row>
    <row r="65">
      <c r="A65">
        <f>""</f>
        <v/>
      </c>
      <c r="B65">
        <f>""</f>
        <v/>
      </c>
      <c r="C65">
        <f>""</f>
        <v/>
      </c>
      <c r="D65">
        <f>""</f>
        <v/>
      </c>
      <c r="E65">
        <f>""</f>
        <v/>
      </c>
      <c r="F65">
        <f>""</f>
        <v/>
      </c>
      <c r="G65">
        <f>""</f>
        <v/>
      </c>
      <c r="H65">
        <f>""</f>
        <v/>
      </c>
      <c r="I65">
        <f>""</f>
        <v/>
      </c>
      <c r="J65">
        <f>""</f>
        <v/>
      </c>
      <c r="K65">
        <f>""</f>
        <v/>
      </c>
      <c r="L65">
        <f>""</f>
        <v/>
      </c>
      <c r="M65">
        <f>""</f>
        <v/>
      </c>
      <c r="N65">
        <f>""</f>
        <v/>
      </c>
      <c r="O65">
        <f>""</f>
        <v/>
      </c>
      <c r="P65">
        <f>""</f>
        <v/>
      </c>
    </row>
    <row r="66">
      <c r="A66">
        <f>""</f>
        <v/>
      </c>
      <c r="B66">
        <f>""</f>
        <v/>
      </c>
      <c r="C66">
        <f>""</f>
        <v/>
      </c>
      <c r="D66">
        <f>""</f>
        <v/>
      </c>
      <c r="E66">
        <f>""</f>
        <v/>
      </c>
      <c r="F66">
        <f>""</f>
        <v/>
      </c>
      <c r="G66">
        <f>""</f>
        <v/>
      </c>
      <c r="H66">
        <f>""</f>
        <v/>
      </c>
      <c r="I66">
        <f>""</f>
        <v/>
      </c>
      <c r="J66">
        <f>""</f>
        <v/>
      </c>
      <c r="K66">
        <f>""</f>
        <v/>
      </c>
      <c r="L66">
        <f>""</f>
        <v/>
      </c>
      <c r="M66">
        <f>""</f>
        <v/>
      </c>
      <c r="N66">
        <f>""</f>
        <v/>
      </c>
      <c r="O66">
        <f>""</f>
        <v/>
      </c>
      <c r="P66">
        <f>""</f>
        <v/>
      </c>
    </row>
    <row r="67">
      <c r="A67">
        <f>""</f>
        <v/>
      </c>
      <c r="B67">
        <f>""</f>
        <v/>
      </c>
      <c r="C67">
        <f>""</f>
        <v/>
      </c>
      <c r="D67">
        <f>""</f>
        <v/>
      </c>
      <c r="E67">
        <f>""</f>
        <v/>
      </c>
      <c r="F67">
        <f>""</f>
        <v/>
      </c>
      <c r="G67">
        <f>""</f>
        <v/>
      </c>
      <c r="H67">
        <f>""</f>
        <v/>
      </c>
      <c r="I67">
        <f>""</f>
        <v/>
      </c>
      <c r="J67">
        <f>""</f>
        <v/>
      </c>
      <c r="K67">
        <f>""</f>
        <v/>
      </c>
      <c r="L67">
        <f>""</f>
        <v/>
      </c>
      <c r="M67">
        <f>""</f>
        <v/>
      </c>
      <c r="N67">
        <f>""</f>
        <v/>
      </c>
      <c r="O67">
        <f>""</f>
        <v/>
      </c>
      <c r="P67">
        <f>""</f>
        <v/>
      </c>
    </row>
    <row r="68">
      <c r="A68">
        <f>""</f>
        <v/>
      </c>
      <c r="B68">
        <f>""</f>
        <v/>
      </c>
      <c r="C68">
        <f>""</f>
        <v/>
      </c>
      <c r="D68">
        <f>""</f>
        <v/>
      </c>
      <c r="E68">
        <f>""</f>
        <v/>
      </c>
      <c r="F68">
        <f>""</f>
        <v/>
      </c>
      <c r="G68">
        <f>""</f>
        <v/>
      </c>
      <c r="H68">
        <f>""</f>
        <v/>
      </c>
      <c r="I68">
        <f>""</f>
        <v/>
      </c>
      <c r="J68">
        <f>""</f>
        <v/>
      </c>
      <c r="K68">
        <f>""</f>
        <v/>
      </c>
      <c r="L68">
        <f>""</f>
        <v/>
      </c>
      <c r="M68">
        <f>""</f>
        <v/>
      </c>
      <c r="N68">
        <f>""</f>
        <v/>
      </c>
      <c r="O68">
        <f>""</f>
        <v/>
      </c>
      <c r="P68">
        <f>""</f>
        <v/>
      </c>
    </row>
    <row r="69">
      <c r="A69">
        <f>""</f>
        <v/>
      </c>
      <c r="B69">
        <f>""</f>
        <v/>
      </c>
      <c r="C69">
        <f>""</f>
        <v/>
      </c>
      <c r="D69">
        <f>""</f>
        <v/>
      </c>
      <c r="E69">
        <f>""</f>
        <v/>
      </c>
      <c r="F69">
        <f>""</f>
        <v/>
      </c>
      <c r="G69">
        <f>""</f>
        <v/>
      </c>
      <c r="H69">
        <f>""</f>
        <v/>
      </c>
      <c r="I69">
        <f>""</f>
        <v/>
      </c>
      <c r="J69">
        <f>""</f>
        <v/>
      </c>
      <c r="K69">
        <f>""</f>
        <v/>
      </c>
      <c r="L69">
        <f>""</f>
        <v/>
      </c>
      <c r="M69">
        <f>""</f>
        <v/>
      </c>
      <c r="N69">
        <f>""</f>
        <v/>
      </c>
      <c r="O69">
        <f>""</f>
        <v/>
      </c>
      <c r="P69">
        <f>""</f>
        <v/>
      </c>
    </row>
    <row r="70">
      <c r="A70">
        <f>""</f>
        <v/>
      </c>
      <c r="B70">
        <f>""</f>
        <v/>
      </c>
      <c r="C70">
        <f>""</f>
        <v/>
      </c>
      <c r="D70">
        <f>""</f>
        <v/>
      </c>
      <c r="E70">
        <f>""</f>
        <v/>
      </c>
      <c r="F70">
        <f>""</f>
        <v/>
      </c>
      <c r="G70">
        <f>""</f>
        <v/>
      </c>
      <c r="H70">
        <f>""</f>
        <v/>
      </c>
      <c r="I70">
        <f>""</f>
        <v/>
      </c>
      <c r="J70">
        <f>""</f>
        <v/>
      </c>
      <c r="K70">
        <f>""</f>
        <v/>
      </c>
      <c r="L70">
        <f>""</f>
        <v/>
      </c>
      <c r="M70">
        <f>""</f>
        <v/>
      </c>
      <c r="N70">
        <f>""</f>
        <v/>
      </c>
      <c r="O70">
        <f>""</f>
        <v/>
      </c>
      <c r="P70">
        <f>""</f>
        <v/>
      </c>
    </row>
    <row r="71">
      <c r="A71">
        <f>""</f>
        <v/>
      </c>
      <c r="B71">
        <f>""</f>
        <v/>
      </c>
      <c r="C71">
        <f>""</f>
        <v/>
      </c>
      <c r="D71">
        <f>""</f>
        <v/>
      </c>
      <c r="E71">
        <f>""</f>
        <v/>
      </c>
      <c r="F71">
        <f>""</f>
        <v/>
      </c>
      <c r="G71">
        <f>""</f>
        <v/>
      </c>
      <c r="H71">
        <f>""</f>
        <v/>
      </c>
      <c r="I71">
        <f>""</f>
        <v/>
      </c>
      <c r="J71">
        <f>""</f>
        <v/>
      </c>
      <c r="K71">
        <f>""</f>
        <v/>
      </c>
      <c r="L71">
        <f>""</f>
        <v/>
      </c>
      <c r="M71">
        <f>""</f>
        <v/>
      </c>
      <c r="N71">
        <f>""</f>
        <v/>
      </c>
      <c r="O71">
        <f>""</f>
        <v/>
      </c>
      <c r="P71">
        <f>""</f>
        <v/>
      </c>
    </row>
    <row r="72">
      <c r="A72">
        <f>""</f>
        <v/>
      </c>
      <c r="B72">
        <f>""</f>
        <v/>
      </c>
      <c r="C72">
        <f>""</f>
        <v/>
      </c>
      <c r="D72">
        <f>""</f>
        <v/>
      </c>
      <c r="E72">
        <f>""</f>
        <v/>
      </c>
      <c r="F72">
        <f>""</f>
        <v/>
      </c>
      <c r="G72">
        <f>""</f>
        <v/>
      </c>
      <c r="H72">
        <f>""</f>
        <v/>
      </c>
      <c r="I72">
        <f>""</f>
        <v/>
      </c>
      <c r="J72">
        <f>""</f>
        <v/>
      </c>
      <c r="K72">
        <f>""</f>
        <v/>
      </c>
      <c r="L72">
        <f>""</f>
        <v/>
      </c>
      <c r="M72">
        <f>""</f>
        <v/>
      </c>
      <c r="N72">
        <f>""</f>
        <v/>
      </c>
      <c r="O72">
        <f>""</f>
        <v/>
      </c>
      <c r="P72">
        <f>""</f>
        <v/>
      </c>
    </row>
    <row r="73">
      <c r="A73">
        <f>""</f>
        <v/>
      </c>
      <c r="B73">
        <f>""</f>
        <v/>
      </c>
      <c r="C73">
        <f>""</f>
        <v/>
      </c>
      <c r="D73">
        <f>""</f>
        <v/>
      </c>
      <c r="E73">
        <f>""</f>
        <v/>
      </c>
      <c r="F73">
        <f>""</f>
        <v/>
      </c>
      <c r="G73">
        <f>""</f>
        <v/>
      </c>
      <c r="H73">
        <f>""</f>
        <v/>
      </c>
      <c r="I73">
        <f>""</f>
        <v/>
      </c>
      <c r="J73">
        <f>""</f>
        <v/>
      </c>
      <c r="K73">
        <f>""</f>
        <v/>
      </c>
      <c r="L73">
        <f>""</f>
        <v/>
      </c>
      <c r="M73">
        <f>""</f>
        <v/>
      </c>
      <c r="N73">
        <f>""</f>
        <v/>
      </c>
      <c r="O73">
        <f>""</f>
        <v/>
      </c>
      <c r="P73">
        <f>""</f>
        <v/>
      </c>
    </row>
    <row r="74">
      <c r="A74">
        <f>""</f>
        <v/>
      </c>
      <c r="B74">
        <f>""</f>
        <v/>
      </c>
      <c r="C74">
        <f>""</f>
        <v/>
      </c>
      <c r="D74">
        <f>""</f>
        <v/>
      </c>
      <c r="E74">
        <f>""</f>
        <v/>
      </c>
      <c r="F74">
        <f>""</f>
        <v/>
      </c>
      <c r="G74">
        <f>""</f>
        <v/>
      </c>
      <c r="H74">
        <f>""</f>
        <v/>
      </c>
      <c r="I74">
        <f>""</f>
        <v/>
      </c>
      <c r="J74">
        <f>""</f>
        <v/>
      </c>
      <c r="K74">
        <f>""</f>
        <v/>
      </c>
      <c r="L74">
        <f>""</f>
        <v/>
      </c>
      <c r="M74">
        <f>""</f>
        <v/>
      </c>
      <c r="N74">
        <f>""</f>
        <v/>
      </c>
      <c r="O74">
        <f>""</f>
        <v/>
      </c>
      <c r="P74">
        <f>""</f>
        <v/>
      </c>
    </row>
    <row r="75">
      <c r="A75">
        <f>""</f>
        <v/>
      </c>
      <c r="B75">
        <f>""</f>
        <v/>
      </c>
      <c r="C75">
        <f>""</f>
        <v/>
      </c>
      <c r="D75">
        <f>""</f>
        <v/>
      </c>
      <c r="E75">
        <f>""</f>
        <v/>
      </c>
      <c r="F75">
        <f>""</f>
        <v/>
      </c>
      <c r="G75">
        <f>""</f>
        <v/>
      </c>
      <c r="H75">
        <f>""</f>
        <v/>
      </c>
      <c r="I75">
        <f>""</f>
        <v/>
      </c>
      <c r="J75">
        <f>""</f>
        <v/>
      </c>
      <c r="K75">
        <f>""</f>
        <v/>
      </c>
      <c r="L75">
        <f>""</f>
        <v/>
      </c>
      <c r="M75">
        <f>""</f>
        <v/>
      </c>
      <c r="N75">
        <f>""</f>
        <v/>
      </c>
      <c r="O75">
        <f>""</f>
        <v/>
      </c>
      <c r="P75">
        <f>""</f>
        <v/>
      </c>
    </row>
    <row r="76">
      <c r="A76">
        <f>""</f>
        <v/>
      </c>
      <c r="B76">
        <f>""</f>
        <v/>
      </c>
      <c r="C76">
        <f>""</f>
        <v/>
      </c>
      <c r="D76">
        <f>""</f>
        <v/>
      </c>
      <c r="E76">
        <f>""</f>
        <v/>
      </c>
      <c r="F76">
        <f>""</f>
        <v/>
      </c>
      <c r="G76">
        <f>""</f>
        <v/>
      </c>
      <c r="H76">
        <f>""</f>
        <v/>
      </c>
      <c r="I76">
        <f>""</f>
        <v/>
      </c>
      <c r="J76">
        <f>""</f>
        <v/>
      </c>
      <c r="K76">
        <f>""</f>
        <v/>
      </c>
      <c r="L76">
        <f>""</f>
        <v/>
      </c>
      <c r="M76">
        <f>""</f>
        <v/>
      </c>
      <c r="N76">
        <f>""</f>
        <v/>
      </c>
      <c r="O76">
        <f>""</f>
        <v/>
      </c>
      <c r="P76">
        <f>""</f>
        <v/>
      </c>
    </row>
    <row r="77">
      <c r="A77">
        <f>""</f>
        <v/>
      </c>
      <c r="B77">
        <f>""</f>
        <v/>
      </c>
      <c r="C77">
        <f>""</f>
        <v/>
      </c>
      <c r="D77">
        <f>""</f>
        <v/>
      </c>
      <c r="E77">
        <f>""</f>
        <v/>
      </c>
      <c r="F77">
        <f>""</f>
        <v/>
      </c>
      <c r="G77">
        <f>""</f>
        <v/>
      </c>
      <c r="H77">
        <f>""</f>
        <v/>
      </c>
      <c r="I77">
        <f>""</f>
        <v/>
      </c>
      <c r="J77">
        <f>""</f>
        <v/>
      </c>
      <c r="K77">
        <f>""</f>
        <v/>
      </c>
      <c r="L77">
        <f>""</f>
        <v/>
      </c>
      <c r="M77">
        <f>""</f>
        <v/>
      </c>
      <c r="N77">
        <f>""</f>
        <v/>
      </c>
      <c r="O77">
        <f>""</f>
        <v/>
      </c>
      <c r="P77">
        <f>""</f>
        <v/>
      </c>
    </row>
    <row r="78">
      <c r="A78">
        <f>""</f>
        <v/>
      </c>
      <c r="B78">
        <f>""</f>
        <v/>
      </c>
      <c r="C78">
        <f>""</f>
        <v/>
      </c>
      <c r="D78">
        <f>""</f>
        <v/>
      </c>
      <c r="E78">
        <f>""</f>
        <v/>
      </c>
      <c r="F78">
        <f>""</f>
        <v/>
      </c>
      <c r="G78">
        <f>""</f>
        <v/>
      </c>
      <c r="H78">
        <f>""</f>
        <v/>
      </c>
      <c r="I78">
        <f>""</f>
        <v/>
      </c>
      <c r="J78">
        <f>""</f>
        <v/>
      </c>
      <c r="K78">
        <f>""</f>
        <v/>
      </c>
      <c r="L78">
        <f>""</f>
        <v/>
      </c>
      <c r="M78">
        <f>""</f>
        <v/>
      </c>
      <c r="N78">
        <f>""</f>
        <v/>
      </c>
      <c r="O78">
        <f>""</f>
        <v/>
      </c>
      <c r="P78">
        <f>""</f>
        <v/>
      </c>
    </row>
    <row r="79">
      <c r="A79">
        <f>""</f>
        <v/>
      </c>
      <c r="B79">
        <f>""</f>
        <v/>
      </c>
      <c r="C79">
        <f>""</f>
        <v/>
      </c>
      <c r="D79">
        <f>""</f>
        <v/>
      </c>
      <c r="E79">
        <f>""</f>
        <v/>
      </c>
      <c r="F79">
        <f>""</f>
        <v/>
      </c>
      <c r="G79">
        <f>""</f>
        <v/>
      </c>
      <c r="H79">
        <f>""</f>
        <v/>
      </c>
      <c r="I79">
        <f>""</f>
        <v/>
      </c>
      <c r="J79">
        <f>""</f>
        <v/>
      </c>
      <c r="K79">
        <f>""</f>
        <v/>
      </c>
      <c r="L79">
        <f>""</f>
        <v/>
      </c>
      <c r="M79">
        <f>""</f>
        <v/>
      </c>
      <c r="N79">
        <f>""</f>
        <v/>
      </c>
      <c r="O79">
        <f>""</f>
        <v/>
      </c>
      <c r="P79">
        <f>""</f>
        <v/>
      </c>
    </row>
    <row r="80">
      <c r="A80">
        <f>""</f>
        <v/>
      </c>
      <c r="B80">
        <f>""</f>
        <v/>
      </c>
      <c r="C80">
        <f>""</f>
        <v/>
      </c>
      <c r="D80">
        <f>""</f>
        <v/>
      </c>
      <c r="E80">
        <f>""</f>
        <v/>
      </c>
      <c r="F80">
        <f>""</f>
        <v/>
      </c>
      <c r="G80">
        <f>""</f>
        <v/>
      </c>
      <c r="H80">
        <f>""</f>
        <v/>
      </c>
      <c r="I80">
        <f>""</f>
        <v/>
      </c>
      <c r="J80">
        <f>""</f>
        <v/>
      </c>
      <c r="K80">
        <f>""</f>
        <v/>
      </c>
      <c r="L80">
        <f>""</f>
        <v/>
      </c>
      <c r="M80">
        <f>""</f>
        <v/>
      </c>
      <c r="N80">
        <f>""</f>
        <v/>
      </c>
      <c r="O80">
        <f>""</f>
        <v/>
      </c>
      <c r="P80">
        <f>""</f>
        <v/>
      </c>
    </row>
    <row r="81">
      <c r="A81">
        <f>""</f>
        <v/>
      </c>
      <c r="B81">
        <f>""</f>
        <v/>
      </c>
      <c r="C81">
        <f>""</f>
        <v/>
      </c>
      <c r="D81">
        <f>""</f>
        <v/>
      </c>
      <c r="E81">
        <f>""</f>
        <v/>
      </c>
      <c r="F81">
        <f>""</f>
        <v/>
      </c>
      <c r="G81">
        <f>""</f>
        <v/>
      </c>
      <c r="H81">
        <f>""</f>
        <v/>
      </c>
      <c r="I81">
        <f>""</f>
        <v/>
      </c>
      <c r="J81">
        <f>""</f>
        <v/>
      </c>
      <c r="K81">
        <f>""</f>
        <v/>
      </c>
      <c r="L81">
        <f>""</f>
        <v/>
      </c>
      <c r="M81">
        <f>""</f>
        <v/>
      </c>
      <c r="N81">
        <f>""</f>
        <v/>
      </c>
      <c r="O81">
        <f>""</f>
        <v/>
      </c>
      <c r="P81">
        <f>""</f>
        <v/>
      </c>
    </row>
    <row r="82">
      <c r="A82">
        <f>""</f>
        <v/>
      </c>
      <c r="B82">
        <f>""</f>
        <v/>
      </c>
      <c r="C82">
        <f>""</f>
        <v/>
      </c>
      <c r="D82">
        <f>""</f>
        <v/>
      </c>
      <c r="E82">
        <f>""</f>
        <v/>
      </c>
      <c r="F82">
        <f>""</f>
        <v/>
      </c>
      <c r="G82">
        <f>""</f>
        <v/>
      </c>
      <c r="H82">
        <f>""</f>
        <v/>
      </c>
      <c r="I82">
        <f>""</f>
        <v/>
      </c>
      <c r="J82">
        <f>""</f>
        <v/>
      </c>
      <c r="K82">
        <f>""</f>
        <v/>
      </c>
      <c r="L82">
        <f>""</f>
        <v/>
      </c>
      <c r="M82">
        <f>""</f>
        <v/>
      </c>
      <c r="N82">
        <f>""</f>
        <v/>
      </c>
      <c r="O82">
        <f>""</f>
        <v/>
      </c>
      <c r="P82">
        <f>""</f>
        <v/>
      </c>
    </row>
    <row r="83">
      <c r="A83">
        <f>""</f>
        <v/>
      </c>
      <c r="B83">
        <f>""</f>
        <v/>
      </c>
      <c r="C83">
        <f>""</f>
        <v/>
      </c>
      <c r="D83">
        <f>""</f>
        <v/>
      </c>
      <c r="E83">
        <f>""</f>
        <v/>
      </c>
      <c r="F83">
        <f>""</f>
        <v/>
      </c>
      <c r="G83">
        <f>""</f>
        <v/>
      </c>
      <c r="H83">
        <f>""</f>
        <v/>
      </c>
      <c r="I83">
        <f>""</f>
        <v/>
      </c>
      <c r="J83">
        <f>""</f>
        <v/>
      </c>
      <c r="K83">
        <f>""</f>
        <v/>
      </c>
      <c r="L83">
        <f>""</f>
        <v/>
      </c>
      <c r="M83">
        <f>""</f>
        <v/>
      </c>
      <c r="N83">
        <f>""</f>
        <v/>
      </c>
      <c r="O83">
        <f>""</f>
        <v/>
      </c>
      <c r="P83">
        <f>""</f>
        <v/>
      </c>
    </row>
    <row r="84">
      <c r="A84">
        <f>""</f>
        <v/>
      </c>
      <c r="B84">
        <f>""</f>
        <v/>
      </c>
      <c r="C84">
        <f>""</f>
        <v/>
      </c>
      <c r="D84">
        <f>""</f>
        <v/>
      </c>
      <c r="E84">
        <f>""</f>
        <v/>
      </c>
      <c r="F84">
        <f>""</f>
        <v/>
      </c>
      <c r="G84">
        <f>""</f>
        <v/>
      </c>
      <c r="H84">
        <f>""</f>
        <v/>
      </c>
      <c r="I84">
        <f>""</f>
        <v/>
      </c>
      <c r="J84">
        <f>""</f>
        <v/>
      </c>
      <c r="K84">
        <f>""</f>
        <v/>
      </c>
      <c r="L84">
        <f>""</f>
        <v/>
      </c>
      <c r="M84">
        <f>""</f>
        <v/>
      </c>
      <c r="N84">
        <f>""</f>
        <v/>
      </c>
      <c r="O84">
        <f>""</f>
        <v/>
      </c>
      <c r="P84">
        <f>""</f>
        <v/>
      </c>
    </row>
    <row r="85">
      <c r="A85">
        <f>""</f>
        <v/>
      </c>
      <c r="B85">
        <f>""</f>
        <v/>
      </c>
      <c r="C85">
        <f>""</f>
        <v/>
      </c>
      <c r="D85">
        <f>""</f>
        <v/>
      </c>
      <c r="E85">
        <f>""</f>
        <v/>
      </c>
      <c r="F85">
        <f>""</f>
        <v/>
      </c>
      <c r="G85">
        <f>""</f>
        <v/>
      </c>
      <c r="H85">
        <f>""</f>
        <v/>
      </c>
      <c r="I85">
        <f>""</f>
        <v/>
      </c>
      <c r="J85">
        <f>""</f>
        <v/>
      </c>
      <c r="K85">
        <f>""</f>
        <v/>
      </c>
      <c r="L85">
        <f>""</f>
        <v/>
      </c>
      <c r="M85">
        <f>""</f>
        <v/>
      </c>
      <c r="N85">
        <f>""</f>
        <v/>
      </c>
      <c r="O85">
        <f>""</f>
        <v/>
      </c>
      <c r="P85">
        <f>""</f>
        <v/>
      </c>
    </row>
    <row r="86">
      <c r="A86">
        <f>""</f>
        <v/>
      </c>
      <c r="B86">
        <f>""</f>
        <v/>
      </c>
      <c r="C86">
        <f>""</f>
        <v/>
      </c>
      <c r="D86">
        <f>""</f>
        <v/>
      </c>
      <c r="E86">
        <f>""</f>
        <v/>
      </c>
      <c r="F86">
        <f>""</f>
        <v/>
      </c>
      <c r="G86">
        <f>""</f>
        <v/>
      </c>
      <c r="H86">
        <f>""</f>
        <v/>
      </c>
      <c r="I86">
        <f>""</f>
        <v/>
      </c>
      <c r="J86">
        <f>""</f>
        <v/>
      </c>
      <c r="K86">
        <f>""</f>
        <v/>
      </c>
      <c r="L86">
        <f>""</f>
        <v/>
      </c>
      <c r="M86">
        <f>""</f>
        <v/>
      </c>
      <c r="N86">
        <f>""</f>
        <v/>
      </c>
      <c r="O86">
        <f>""</f>
        <v/>
      </c>
      <c r="P86">
        <f>""</f>
        <v/>
      </c>
    </row>
    <row r="87">
      <c r="A87">
        <f>""</f>
        <v/>
      </c>
      <c r="B87">
        <f>""</f>
        <v/>
      </c>
      <c r="C87">
        <f>""</f>
        <v/>
      </c>
      <c r="D87">
        <f>""</f>
        <v/>
      </c>
      <c r="E87">
        <f>""</f>
        <v/>
      </c>
      <c r="F87">
        <f>""</f>
        <v/>
      </c>
      <c r="G87">
        <f>""</f>
        <v/>
      </c>
      <c r="H87">
        <f>""</f>
        <v/>
      </c>
      <c r="I87">
        <f>""</f>
        <v/>
      </c>
      <c r="J87">
        <f>""</f>
        <v/>
      </c>
      <c r="K87">
        <f>""</f>
        <v/>
      </c>
      <c r="L87">
        <f>""</f>
        <v/>
      </c>
      <c r="M87">
        <f>""</f>
        <v/>
      </c>
      <c r="N87">
        <f>""</f>
        <v/>
      </c>
      <c r="O87">
        <f>""</f>
        <v/>
      </c>
      <c r="P87">
        <f>""</f>
        <v/>
      </c>
    </row>
    <row r="88">
      <c r="A88">
        <f>""</f>
        <v/>
      </c>
      <c r="B88">
        <f>""</f>
        <v/>
      </c>
      <c r="C88">
        <f>""</f>
        <v/>
      </c>
      <c r="D88">
        <f>""</f>
        <v/>
      </c>
      <c r="E88">
        <f>""</f>
        <v/>
      </c>
      <c r="F88">
        <f>""</f>
        <v/>
      </c>
      <c r="G88">
        <f>""</f>
        <v/>
      </c>
      <c r="H88">
        <f>""</f>
        <v/>
      </c>
      <c r="I88">
        <f>""</f>
        <v/>
      </c>
      <c r="J88">
        <f>""</f>
        <v/>
      </c>
      <c r="K88">
        <f>""</f>
        <v/>
      </c>
      <c r="L88">
        <f>""</f>
        <v/>
      </c>
      <c r="M88">
        <f>""</f>
        <v/>
      </c>
      <c r="N88">
        <f>""</f>
        <v/>
      </c>
      <c r="O88">
        <f>""</f>
        <v/>
      </c>
      <c r="P88">
        <f>""</f>
        <v/>
      </c>
    </row>
    <row r="89">
      <c r="A89">
        <f>""</f>
        <v/>
      </c>
      <c r="B89">
        <f>""</f>
        <v/>
      </c>
      <c r="C89">
        <f>""</f>
        <v/>
      </c>
      <c r="D89">
        <f>""</f>
        <v/>
      </c>
      <c r="E89">
        <f>""</f>
        <v/>
      </c>
      <c r="F89">
        <f>""</f>
        <v/>
      </c>
      <c r="G89">
        <f>""</f>
        <v/>
      </c>
      <c r="H89">
        <f>""</f>
        <v/>
      </c>
      <c r="I89">
        <f>""</f>
        <v/>
      </c>
      <c r="J89">
        <f>""</f>
        <v/>
      </c>
      <c r="K89">
        <f>""</f>
        <v/>
      </c>
      <c r="L89">
        <f>""</f>
        <v/>
      </c>
      <c r="M89">
        <f>""</f>
        <v/>
      </c>
      <c r="N89">
        <f>""</f>
        <v/>
      </c>
      <c r="O89">
        <f>""</f>
        <v/>
      </c>
      <c r="P89">
        <f>""</f>
        <v/>
      </c>
    </row>
    <row r="90">
      <c r="A90">
        <f>""</f>
        <v/>
      </c>
      <c r="B90">
        <f>""</f>
        <v/>
      </c>
      <c r="C90">
        <f>""</f>
        <v/>
      </c>
      <c r="D90">
        <f>""</f>
        <v/>
      </c>
      <c r="E90">
        <f>""</f>
        <v/>
      </c>
      <c r="F90">
        <f>""</f>
        <v/>
      </c>
      <c r="G90">
        <f>""</f>
        <v/>
      </c>
      <c r="H90">
        <f>""</f>
        <v/>
      </c>
      <c r="I90">
        <f>""</f>
        <v/>
      </c>
      <c r="J90">
        <f>""</f>
        <v/>
      </c>
      <c r="K90">
        <f>""</f>
        <v/>
      </c>
      <c r="L90">
        <f>""</f>
        <v/>
      </c>
      <c r="M90">
        <f>""</f>
        <v/>
      </c>
      <c r="N90">
        <f>""</f>
        <v/>
      </c>
      <c r="O90">
        <f>""</f>
        <v/>
      </c>
      <c r="P90">
        <f>""</f>
        <v/>
      </c>
    </row>
    <row r="91">
      <c r="A91">
        <f>""</f>
        <v/>
      </c>
      <c r="B91">
        <f>""</f>
        <v/>
      </c>
      <c r="C91">
        <f>""</f>
        <v/>
      </c>
      <c r="D91">
        <f>""</f>
        <v/>
      </c>
      <c r="E91">
        <f>""</f>
        <v/>
      </c>
      <c r="F91">
        <f>""</f>
        <v/>
      </c>
      <c r="G91">
        <f>""</f>
        <v/>
      </c>
      <c r="H91">
        <f>""</f>
        <v/>
      </c>
      <c r="I91">
        <f>""</f>
        <v/>
      </c>
      <c r="J91">
        <f>""</f>
        <v/>
      </c>
      <c r="K91">
        <f>""</f>
        <v/>
      </c>
      <c r="L91">
        <f>""</f>
        <v/>
      </c>
      <c r="M91">
        <f>""</f>
        <v/>
      </c>
      <c r="N91">
        <f>""</f>
        <v/>
      </c>
      <c r="O91">
        <f>""</f>
        <v/>
      </c>
      <c r="P91">
        <f>""</f>
        <v/>
      </c>
    </row>
    <row r="92">
      <c r="A92">
        <f>""</f>
        <v/>
      </c>
      <c r="B92">
        <f>""</f>
        <v/>
      </c>
      <c r="C92">
        <f>""</f>
        <v/>
      </c>
      <c r="D92">
        <f>""</f>
        <v/>
      </c>
      <c r="E92">
        <f>""</f>
        <v/>
      </c>
      <c r="F92">
        <f>""</f>
        <v/>
      </c>
      <c r="G92">
        <f>""</f>
        <v/>
      </c>
      <c r="H92">
        <f>""</f>
        <v/>
      </c>
      <c r="I92">
        <f>""</f>
        <v/>
      </c>
      <c r="J92">
        <f>""</f>
        <v/>
      </c>
      <c r="K92">
        <f>""</f>
        <v/>
      </c>
      <c r="L92">
        <f>""</f>
        <v/>
      </c>
      <c r="M92">
        <f>""</f>
        <v/>
      </c>
      <c r="N92">
        <f>""</f>
        <v/>
      </c>
      <c r="O92">
        <f>""</f>
        <v/>
      </c>
      <c r="P92">
        <f>""</f>
        <v/>
      </c>
    </row>
    <row r="93">
      <c r="A93">
        <f>""</f>
        <v/>
      </c>
      <c r="B93">
        <f>""</f>
        <v/>
      </c>
      <c r="C93">
        <f>""</f>
        <v/>
      </c>
      <c r="D93">
        <f>""</f>
        <v/>
      </c>
      <c r="E93">
        <f>""</f>
        <v/>
      </c>
      <c r="F93">
        <f>""</f>
        <v/>
      </c>
      <c r="G93">
        <f>""</f>
        <v/>
      </c>
      <c r="H93">
        <f>""</f>
        <v/>
      </c>
      <c r="I93">
        <f>""</f>
        <v/>
      </c>
      <c r="J93">
        <f>""</f>
        <v/>
      </c>
      <c r="K93">
        <f>""</f>
        <v/>
      </c>
      <c r="L93">
        <f>""</f>
        <v/>
      </c>
      <c r="M93">
        <f>""</f>
        <v/>
      </c>
      <c r="N93">
        <f>""</f>
        <v/>
      </c>
      <c r="O93">
        <f>""</f>
        <v/>
      </c>
      <c r="P93">
        <f>""</f>
        <v/>
      </c>
    </row>
    <row r="94">
      <c r="A94">
        <f>""</f>
        <v/>
      </c>
      <c r="B94">
        <f>""</f>
        <v/>
      </c>
      <c r="C94">
        <f>""</f>
        <v/>
      </c>
      <c r="D94">
        <f>""</f>
        <v/>
      </c>
      <c r="E94">
        <f>""</f>
        <v/>
      </c>
      <c r="F94">
        <f>""</f>
        <v/>
      </c>
      <c r="G94">
        <f>""</f>
        <v/>
      </c>
      <c r="H94">
        <f>""</f>
        <v/>
      </c>
      <c r="I94">
        <f>""</f>
        <v/>
      </c>
      <c r="J94">
        <f>""</f>
        <v/>
      </c>
      <c r="K94">
        <f>""</f>
        <v/>
      </c>
      <c r="L94">
        <f>""</f>
        <v/>
      </c>
      <c r="M94">
        <f>""</f>
        <v/>
      </c>
      <c r="N94">
        <f>""</f>
        <v/>
      </c>
      <c r="O94">
        <f>""</f>
        <v/>
      </c>
      <c r="P94">
        <f>""</f>
        <v/>
      </c>
    </row>
    <row r="95">
      <c r="A95">
        <f>""</f>
        <v/>
      </c>
      <c r="B95">
        <f>""</f>
        <v/>
      </c>
      <c r="C95">
        <f>""</f>
        <v/>
      </c>
      <c r="D95">
        <f>""</f>
        <v/>
      </c>
      <c r="E95">
        <f>""</f>
        <v/>
      </c>
      <c r="F95">
        <f>""</f>
        <v/>
      </c>
      <c r="G95">
        <f>""</f>
        <v/>
      </c>
      <c r="H95">
        <f>""</f>
        <v/>
      </c>
      <c r="I95">
        <f>""</f>
        <v/>
      </c>
      <c r="J95">
        <f>""</f>
        <v/>
      </c>
      <c r="K95">
        <f>""</f>
        <v/>
      </c>
      <c r="L95">
        <f>""</f>
        <v/>
      </c>
      <c r="M95">
        <f>""</f>
        <v/>
      </c>
      <c r="N95">
        <f>""</f>
        <v/>
      </c>
      <c r="O95">
        <f>""</f>
        <v/>
      </c>
      <c r="P95">
        <f>""</f>
        <v/>
      </c>
    </row>
    <row r="96">
      <c r="A96">
        <f>""</f>
        <v/>
      </c>
      <c r="B96">
        <f>""</f>
        <v/>
      </c>
      <c r="C96">
        <f>""</f>
        <v/>
      </c>
      <c r="D96">
        <f>""</f>
        <v/>
      </c>
      <c r="E96">
        <f>""</f>
        <v/>
      </c>
      <c r="F96">
        <f>""</f>
        <v/>
      </c>
      <c r="G96">
        <f>""</f>
        <v/>
      </c>
      <c r="H96">
        <f>""</f>
        <v/>
      </c>
      <c r="I96">
        <f>""</f>
        <v/>
      </c>
      <c r="J96">
        <f>""</f>
        <v/>
      </c>
      <c r="K96">
        <f>""</f>
        <v/>
      </c>
      <c r="L96">
        <f>""</f>
        <v/>
      </c>
      <c r="M96">
        <f>""</f>
        <v/>
      </c>
      <c r="N96">
        <f>""</f>
        <v/>
      </c>
      <c r="O96">
        <f>""</f>
        <v/>
      </c>
      <c r="P96">
        <f>""</f>
        <v/>
      </c>
    </row>
    <row r="97">
      <c r="A97">
        <f>""</f>
        <v/>
      </c>
      <c r="B97">
        <f>""</f>
        <v/>
      </c>
      <c r="C97">
        <f>""</f>
        <v/>
      </c>
      <c r="D97">
        <f>""</f>
        <v/>
      </c>
      <c r="E97">
        <f>""</f>
        <v/>
      </c>
      <c r="F97">
        <f>""</f>
        <v/>
      </c>
      <c r="G97">
        <f>""</f>
        <v/>
      </c>
      <c r="H97">
        <f>""</f>
        <v/>
      </c>
      <c r="I97">
        <f>""</f>
        <v/>
      </c>
      <c r="J97">
        <f>""</f>
        <v/>
      </c>
      <c r="K97">
        <f>""</f>
        <v/>
      </c>
      <c r="L97">
        <f>""</f>
        <v/>
      </c>
      <c r="M97">
        <f>""</f>
        <v/>
      </c>
      <c r="N97">
        <f>""</f>
        <v/>
      </c>
      <c r="O97">
        <f>""</f>
        <v/>
      </c>
      <c r="P97">
        <f>""</f>
        <v/>
      </c>
    </row>
    <row r="98">
      <c r="A98">
        <f>""</f>
        <v/>
      </c>
      <c r="B98">
        <f>""</f>
        <v/>
      </c>
      <c r="C98">
        <f>""</f>
        <v/>
      </c>
      <c r="D98">
        <f>""</f>
        <v/>
      </c>
      <c r="E98">
        <f>""</f>
        <v/>
      </c>
      <c r="F98">
        <f>""</f>
        <v/>
      </c>
      <c r="G98">
        <f>""</f>
        <v/>
      </c>
      <c r="H98">
        <f>""</f>
        <v/>
      </c>
      <c r="I98">
        <f>""</f>
        <v/>
      </c>
      <c r="J98">
        <f>""</f>
        <v/>
      </c>
      <c r="K98">
        <f>""</f>
        <v/>
      </c>
      <c r="L98">
        <f>""</f>
        <v/>
      </c>
      <c r="M98">
        <f>""</f>
        <v/>
      </c>
      <c r="N98">
        <f>""</f>
        <v/>
      </c>
      <c r="O98">
        <f>""</f>
        <v/>
      </c>
      <c r="P98">
        <f>""</f>
        <v/>
      </c>
    </row>
    <row r="99">
      <c r="A99">
        <f>""</f>
        <v/>
      </c>
      <c r="B99">
        <f>""</f>
        <v/>
      </c>
      <c r="C99">
        <f>""</f>
        <v/>
      </c>
      <c r="D99">
        <f>""</f>
        <v/>
      </c>
      <c r="E99">
        <f>""</f>
        <v/>
      </c>
      <c r="F99">
        <f>""</f>
        <v/>
      </c>
      <c r="G99">
        <f>""</f>
        <v/>
      </c>
      <c r="H99">
        <f>""</f>
        <v/>
      </c>
      <c r="I99">
        <f>""</f>
        <v/>
      </c>
      <c r="J99">
        <f>""</f>
        <v/>
      </c>
      <c r="K99">
        <f>""</f>
        <v/>
      </c>
      <c r="L99">
        <f>""</f>
        <v/>
      </c>
      <c r="M99">
        <f>""</f>
        <v/>
      </c>
      <c r="N99">
        <f>""</f>
        <v/>
      </c>
      <c r="O99">
        <f>""</f>
        <v/>
      </c>
      <c r="P99">
        <f>""</f>
        <v/>
      </c>
    </row>
    <row r="100">
      <c r="A100">
        <f>""</f>
        <v/>
      </c>
      <c r="B100">
        <f>""</f>
        <v/>
      </c>
      <c r="C100">
        <f>""</f>
        <v/>
      </c>
      <c r="D100">
        <f>""</f>
        <v/>
      </c>
      <c r="E100">
        <f>""</f>
        <v/>
      </c>
      <c r="F100">
        <f>""</f>
        <v/>
      </c>
      <c r="G100">
        <f>""</f>
        <v/>
      </c>
      <c r="H100">
        <f>""</f>
        <v/>
      </c>
      <c r="I100">
        <f>""</f>
        <v/>
      </c>
      <c r="J100">
        <f>""</f>
        <v/>
      </c>
      <c r="K100">
        <f>""</f>
        <v/>
      </c>
      <c r="L100">
        <f>""</f>
        <v/>
      </c>
      <c r="M100">
        <f>""</f>
        <v/>
      </c>
      <c r="N100">
        <f>""</f>
        <v/>
      </c>
      <c r="O100">
        <f>""</f>
        <v/>
      </c>
      <c r="P100">
        <f>""</f>
        <v/>
      </c>
    </row>
    <row r="101">
      <c r="A101">
        <f>""</f>
        <v/>
      </c>
      <c r="B101">
        <f>""</f>
        <v/>
      </c>
      <c r="C101">
        <f>""</f>
        <v/>
      </c>
      <c r="D101">
        <f>""</f>
        <v/>
      </c>
      <c r="E101">
        <f>""</f>
        <v/>
      </c>
      <c r="F101">
        <f>""</f>
        <v/>
      </c>
      <c r="G101">
        <f>""</f>
        <v/>
      </c>
      <c r="H101">
        <f>""</f>
        <v/>
      </c>
      <c r="I101">
        <f>""</f>
        <v/>
      </c>
      <c r="J101">
        <f>""</f>
        <v/>
      </c>
      <c r="K101">
        <f>""</f>
        <v/>
      </c>
      <c r="L101">
        <f>""</f>
        <v/>
      </c>
      <c r="M101">
        <f>""</f>
        <v/>
      </c>
      <c r="N101">
        <f>""</f>
        <v/>
      </c>
      <c r="O101">
        <f>""</f>
        <v/>
      </c>
      <c r="P101">
        <f>""</f>
        <v/>
      </c>
    </row>
  </sheetData>
  <mergeCells count="1">
    <mergeCell ref="A1:L1"/>
  </mergeCells>
  <conditionalFormatting sqref="D5">
    <cfRule type="expression" priority="1" dxfId="0">
      <formula>$B$5&gt;$B$6</formula>
    </cfRule>
    <cfRule type="expression" priority="2" dxfId="1">
      <formula>$B$5&lt;=$B$6</formula>
    </cfRule>
  </conditionalFormatting>
  <conditionalFormatting sqref="A16">
    <cfRule type="cellIs" priority="3" operator="greaterThanOrEqual" dxfId="1">
      <formula>0</formula>
    </cfRule>
    <cfRule type="cellIs" priority="4" operator="lessThan" dxfId="0">
      <formula>0</formula>
    </cfRule>
  </conditionalFormatting>
  <conditionalFormatting sqref="C16">
    <cfRule type="cellIs" priority="5" operator="greaterThanOrEqual" dxfId="1">
      <formula>0</formula>
    </cfRule>
    <cfRule type="cellIs" priority="6" operator="lessThan" dxfId="0">
      <formula>0</formula>
    </cfRule>
  </conditionalFormatting>
  <conditionalFormatting sqref="E16">
    <cfRule type="cellIs" priority="7" operator="greaterThanOrEqual" dxfId="1">
      <formula>0</formula>
    </cfRule>
    <cfRule type="cellIs" priority="8" operator="lessThan" dxfId="0">
      <formula>0</formula>
    </cfRule>
  </conditionalFormatting>
  <conditionalFormatting sqref="G16">
    <cfRule type="cellIs" priority="9" operator="greaterThanOrEqual" dxfId="1">
      <formula>0</formula>
    </cfRule>
    <cfRule type="cellIs" priority="10" operator="lessThan" dxfId="0">
      <formula>0</formula>
    </cfRule>
  </conditionalFormatting>
  <conditionalFormatting sqref="E12">
    <cfRule type="expression" priority="11" dxfId="2">
      <formula>E12&lt;'Setup'!$B$7-'Setup'!$B$8</formula>
    </cfRule>
  </conditionalFormatting>
  <conditionalFormatting sqref="J22:J33">
    <cfRule type="expression" priority="12" dxfId="1">
      <formula>$J22="Ahead of Budget"</formula>
    </cfRule>
    <cfRule type="expression" priority="13" dxfId="3">
      <formula>$J22="Near Budget"</formula>
    </cfRule>
    <cfRule type="expression" priority="14" dxfId="0">
      <formula>$J22="Behind Budget"</formula>
    </cfRule>
  </conditionalFormatting>
  <dataValidations count="2">
    <dataValidation sqref="B5:B6" showDropDown="0" showInputMessage="1" showErrorMessage="1" allowBlank="0" error="Enter a valid date from 1/1/2025 through 12/31/2035." promptTitle="Stay Period" prompt="Enter the first day of a stay month." type="date" operator="between">
      <formula1>DATE(2025,1,1)</formula1>
      <formula2>DATE(2035,12,31)</formula2>
    </dataValidation>
    <dataValidation sqref="B7" showDropDown="0" showInputMessage="1" showErrorMessage="1" allowBlank="0" error="Select a value from the Setup list." promptTitle="Market Segment" prompt="Select All or one market segment." type="list">
      <formula1>'Setup'!$D$4:$D$12</formula1>
    </dataValidation>
  </dataValidations>
  <pageMargins left="0.75" right="0.75" top="1" bottom="1" header="0.5" footer="0.5"/>
  <pageSetup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AC205"/>
  <sheetViews>
    <sheetView zoomScale="70" zoomScaleNormal="7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8" customWidth="1" min="1" max="1"/>
    <col width="13" customWidth="1" min="2" max="2"/>
    <col width="13" customWidth="1" min="3" max="3"/>
    <col width="24" customWidth="1" min="4" max="4"/>
    <col width="16" customWidth="1" min="5" max="5"/>
    <col width="18" customWidth="1" min="6" max="6"/>
    <col width="20" customWidth="1" min="7" max="7"/>
    <col width="20" customWidth="1" min="8" max="8"/>
    <col width="22" customWidth="1" min="9" max="9"/>
    <col width="21" customWidth="1" min="10" max="10"/>
    <col width="23" customWidth="1" min="11" max="11"/>
    <col width="24" customWidth="1" min="12" max="12"/>
    <col width="26" customWidth="1" min="13" max="13"/>
    <col width="21" customWidth="1" min="14" max="14"/>
    <col width="23" customWidth="1" min="15" max="15"/>
    <col width="16" customWidth="1" min="16" max="16"/>
    <col width="20" customWidth="1" min="17" max="17"/>
    <col width="17" customWidth="1" min="18" max="18"/>
    <col width="20" customWidth="1" min="19" max="19"/>
    <col width="36" customWidth="1" min="20" max="20"/>
    <col width="18" customWidth="1" min="21" max="21"/>
    <col width="16" customWidth="1" min="22" max="22"/>
    <col width="18" customWidth="1" min="23" max="23"/>
    <col width="21" customWidth="1" min="24" max="24"/>
    <col width="19" customWidth="1" min="25" max="25"/>
    <col width="22" customWidth="1" min="26" max="26"/>
    <col width="23" customWidth="1" min="27" max="27"/>
    <col width="31" customWidth="1" min="28" max="28"/>
    <col width="43" customWidth="1" min="29" max="29"/>
  </cols>
  <sheetData>
    <row r="1">
      <c r="A1" s="34" t="inlineStr">
        <is>
          <t>Revenue Pace Data</t>
        </is>
      </c>
    </row>
    <row r="2">
      <c r="A2" s="35" t="inlineStr">
        <is>
          <t>Enter one row per as-of date, stay month, and market segment. Revenue should be entered before taxes and separately stated fees.</t>
        </is>
      </c>
    </row>
    <row r="3">
      <c r="A3" s="33" t="inlineStr">
        <is>
          <t>Yellow columns are user inputs. Blue columns are calculated. Do not overwrite formulas in calculated columns.</t>
        </is>
      </c>
    </row>
    <row r="5" ht="42" customHeight="1">
      <c r="A5" s="16" t="inlineStr">
        <is>
          <t>Record ID</t>
        </is>
      </c>
      <c r="B5" s="16" t="inlineStr">
        <is>
          <t>As-of Date</t>
        </is>
      </c>
      <c r="C5" s="16" t="inlineStr">
        <is>
          <t>Stay Month</t>
        </is>
      </c>
      <c r="D5" s="16" t="inlineStr">
        <is>
          <t>Market Segment</t>
        </is>
      </c>
      <c r="E5" s="16" t="inlineStr">
        <is>
          <t>Rooms Available</t>
        </is>
      </c>
      <c r="F5" s="16" t="inlineStr">
        <is>
          <t>Current OTB Rooms</t>
        </is>
      </c>
      <c r="G5" s="16" t="inlineStr">
        <is>
          <t>Current OTB Revenue</t>
        </is>
      </c>
      <c r="H5" s="16" t="inlineStr">
        <is>
          <t>OTB Rooms 7 Days Ago</t>
        </is>
      </c>
      <c r="I5" s="16" t="inlineStr">
        <is>
          <t>OTB Revenue 7 Days Ago</t>
        </is>
      </c>
      <c r="J5" s="16" t="inlineStr">
        <is>
          <t>OTB Rooms 30 Days Ago</t>
        </is>
      </c>
      <c r="K5" s="16" t="inlineStr">
        <is>
          <t>OTB Revenue 30 Days Ago</t>
        </is>
      </c>
      <c r="L5" s="16" t="inlineStr">
        <is>
          <t>Last Year Same-Time Rooms</t>
        </is>
      </c>
      <c r="M5" s="16" t="inlineStr">
        <is>
          <t>Last Year Same-Time Revenue</t>
        </is>
      </c>
      <c r="N5" s="16" t="inlineStr">
        <is>
          <t>Last Year Final Rooms</t>
        </is>
      </c>
      <c r="O5" s="16" t="inlineStr">
        <is>
          <t>Last Year Final Revenue</t>
        </is>
      </c>
      <c r="P5" s="16" t="inlineStr">
        <is>
          <t>Budget Rooms</t>
        </is>
      </c>
      <c r="Q5" s="16" t="inlineStr">
        <is>
          <t>Budget Revenue</t>
        </is>
      </c>
      <c r="R5" s="16" t="inlineStr">
        <is>
          <t>Forecast Rooms</t>
        </is>
      </c>
      <c r="S5" s="16" t="inlineStr">
        <is>
          <t>Forecast Revenue</t>
        </is>
      </c>
      <c r="T5" s="16" t="inlineStr">
        <is>
          <t>Event or Demand Note</t>
        </is>
      </c>
      <c r="U5" s="16" t="inlineStr">
        <is>
          <t>Current OTB ADR</t>
        </is>
      </c>
      <c r="V5" s="16" t="inlineStr">
        <is>
          <t>OTB Occupancy</t>
        </is>
      </c>
      <c r="W5" s="16" t="inlineStr">
        <is>
          <t>7-Day Room Pickup</t>
        </is>
      </c>
      <c r="X5" s="16" t="inlineStr">
        <is>
          <t>7-Day Revenue Pickup</t>
        </is>
      </c>
      <c r="Y5" s="16" t="inlineStr">
        <is>
          <t>30-Day Room Pickup</t>
        </is>
      </c>
      <c r="Z5" s="16" t="inlineStr">
        <is>
          <t>30-Day Revenue Pickup</t>
        </is>
      </c>
      <c r="AA5" s="16" t="inlineStr">
        <is>
          <t>Budget Revenue Variance</t>
        </is>
      </c>
      <c r="AB5" s="16" t="inlineStr">
        <is>
          <t>Last Year Same-Time Revenue Variance</t>
        </is>
      </c>
      <c r="AC5" s="16" t="inlineStr">
        <is>
          <t>Data Quality Status</t>
        </is>
      </c>
    </row>
    <row r="6">
      <c r="A6" s="36" t="inlineStr">
        <is>
          <t>RP-260701-TR</t>
        </is>
      </c>
      <c r="B6" s="79" t="n">
        <v>46188</v>
      </c>
      <c r="C6" s="79" t="n">
        <v>46204</v>
      </c>
      <c r="D6" s="36" t="inlineStr">
        <is>
          <t>Transient Retail</t>
        </is>
      </c>
      <c r="E6" s="38" t="n">
        <v>3720</v>
      </c>
      <c r="F6" s="38" t="n">
        <v>2420</v>
      </c>
      <c r="G6" s="80" t="n">
        <v>411400</v>
      </c>
      <c r="H6" s="38" t="n">
        <v>2285</v>
      </c>
      <c r="I6" s="80" t="n">
        <v>383880</v>
      </c>
      <c r="J6" s="38" t="n">
        <v>1930</v>
      </c>
      <c r="K6" s="80" t="n">
        <v>316520</v>
      </c>
      <c r="L6" s="38" t="n">
        <v>2310</v>
      </c>
      <c r="M6" s="80" t="n">
        <v>378840</v>
      </c>
      <c r="N6" s="38" t="n">
        <v>2975</v>
      </c>
      <c r="O6" s="80" t="n">
        <v>493850</v>
      </c>
      <c r="P6" s="38" t="n">
        <v>2650</v>
      </c>
      <c r="Q6" s="80" t="n">
        <v>445200</v>
      </c>
      <c r="R6" s="38" t="n">
        <v>2780</v>
      </c>
      <c r="S6" s="80" t="n">
        <v>470100</v>
      </c>
      <c r="T6" s="40" t="inlineStr">
        <is>
          <t>Independence Day weekend demand</t>
        </is>
      </c>
      <c r="U6" s="81">
        <f>IFERROR(IF(A6="","",G6/F6),"")</f>
        <v/>
      </c>
      <c r="V6" s="82">
        <f>IFERROR(IF(A6="","",F6/E6),"")</f>
        <v/>
      </c>
      <c r="W6" s="83">
        <f>IFERROR(IF(A6="","",F6-H6),"")</f>
        <v/>
      </c>
      <c r="X6" s="84">
        <f>IFERROR(IF(A6="","",G6-I6),"")</f>
        <v/>
      </c>
      <c r="Y6" s="83">
        <f>IFERROR(IF(A6="","",F6-J6),"")</f>
        <v/>
      </c>
      <c r="Z6" s="84">
        <f>IFERROR(IF(A6="","",G6-K6),"")</f>
        <v/>
      </c>
      <c r="AA6" s="84">
        <f>IFERROR(IF(A6="","",G6-Q6),"")</f>
        <v/>
      </c>
      <c r="AB6" s="84">
        <f>IFERROR(IF(A6="","",G6-M6),"")</f>
        <v/>
      </c>
      <c r="AC6" s="45">
        <f>IFERROR(IF(A6="","",IF(COUNTIFS($B$6:$B$205,B6,$C$6:$C$205,C6,$D$6:$D$205,D6)&gt;1,"Duplicate as-of date, stay month, and segment",IF(E6&lt;=0,"Check rooms available",IF(F6&gt;E6,"OTB rooms exceed rooms available",IF(AND(F6=0,G6&lt;&gt;0),"Revenue entered with zero OTB rooms",IF(AND(F6&lt;&gt;0,G6=0),"OTB rooms entered with zero revenue",IF(OR(B6="",C6="",D6=""),"Missing required field",IF(DAY(C6)&lt;&gt;1,"Stay month must be the first day of the month",IF(W6&lt;0,"Negative 7-day pickup—review","Ready"))))))))),"")</f>
        <v/>
      </c>
    </row>
    <row r="7">
      <c r="A7" s="36" t="inlineStr">
        <is>
          <t>RP-260701-GR</t>
        </is>
      </c>
      <c r="B7" s="79" t="n">
        <v>46188</v>
      </c>
      <c r="C7" s="79" t="n">
        <v>46204</v>
      </c>
      <c r="D7" s="36" t="inlineStr">
        <is>
          <t>Group</t>
        </is>
      </c>
      <c r="E7" s="38" t="n">
        <v>3720</v>
      </c>
      <c r="F7" s="38" t="n">
        <v>520</v>
      </c>
      <c r="G7" s="80" t="n">
        <v>88400</v>
      </c>
      <c r="H7" s="38" t="n">
        <v>505</v>
      </c>
      <c r="I7" s="80" t="n">
        <v>84840</v>
      </c>
      <c r="J7" s="38" t="n">
        <v>455</v>
      </c>
      <c r="K7" s="80" t="n">
        <v>74620</v>
      </c>
      <c r="L7" s="38" t="n">
        <v>490</v>
      </c>
      <c r="M7" s="80" t="n">
        <v>80850</v>
      </c>
      <c r="N7" s="38" t="n">
        <v>585</v>
      </c>
      <c r="O7" s="80" t="n">
        <v>98280</v>
      </c>
      <c r="P7" s="38" t="n">
        <v>560</v>
      </c>
      <c r="Q7" s="80" t="n">
        <v>95200</v>
      </c>
      <c r="R7" s="38" t="n">
        <v>545</v>
      </c>
      <c r="S7" s="80" t="n">
        <v>93000</v>
      </c>
      <c r="T7" s="40" t="inlineStr">
        <is>
          <t>Regional association room block</t>
        </is>
      </c>
      <c r="U7" s="81">
        <f>IFERROR(IF(A7="","",G7/F7),"")</f>
        <v/>
      </c>
      <c r="V7" s="82">
        <f>IFERROR(IF(A7="","",F7/E7),"")</f>
        <v/>
      </c>
      <c r="W7" s="83">
        <f>IFERROR(IF(A7="","",F7-H7),"")</f>
        <v/>
      </c>
      <c r="X7" s="84">
        <f>IFERROR(IF(A7="","",G7-I7),"")</f>
        <v/>
      </c>
      <c r="Y7" s="83">
        <f>IFERROR(IF(A7="","",F7-J7),"")</f>
        <v/>
      </c>
      <c r="Z7" s="84">
        <f>IFERROR(IF(A7="","",G7-K7),"")</f>
        <v/>
      </c>
      <c r="AA7" s="84">
        <f>IFERROR(IF(A7="","",G7-Q7),"")</f>
        <v/>
      </c>
      <c r="AB7" s="84">
        <f>IFERROR(IF(A7="","",G7-M7),"")</f>
        <v/>
      </c>
      <c r="AC7" s="45">
        <f>IFERROR(IF(A7="","",IF(COUNTIFS($B$6:$B$205,B7,$C$6:$C$205,C7,$D$6:$D$205,D7)&gt;1,"Duplicate as-of date, stay month, and segment",IF(E7&lt;=0,"Check rooms available",IF(F7&gt;E7,"OTB rooms exceed rooms available",IF(AND(F7=0,G7&lt;&gt;0),"Revenue entered with zero OTB rooms",IF(AND(F7&lt;&gt;0,G7=0),"OTB rooms entered with zero revenue",IF(OR(B7="",C7="",D7=""),"Missing required field",IF(DAY(C7)&lt;&gt;1,"Stay month must be the first day of the month",IF(W7&lt;0,"Negative 7-day pickup—review","Ready"))))))))),"")</f>
        <v/>
      </c>
    </row>
    <row r="8">
      <c r="A8" s="36" t="inlineStr">
        <is>
          <t>RP-260801-TR</t>
        </is>
      </c>
      <c r="B8" s="79" t="n">
        <v>46188</v>
      </c>
      <c r="C8" s="79" t="n">
        <v>46235</v>
      </c>
      <c r="D8" s="36" t="inlineStr">
        <is>
          <t>Transient Retail</t>
        </is>
      </c>
      <c r="E8" s="38" t="n">
        <v>3720</v>
      </c>
      <c r="F8" s="38" t="n">
        <v>1860</v>
      </c>
      <c r="G8" s="80" t="n">
        <v>332940</v>
      </c>
      <c r="H8" s="38" t="n">
        <v>1720</v>
      </c>
      <c r="I8" s="80" t="n">
        <v>302720</v>
      </c>
      <c r="J8" s="38" t="n">
        <v>1390</v>
      </c>
      <c r="K8" s="80" t="n">
        <v>236300</v>
      </c>
      <c r="L8" s="38" t="n">
        <v>1780</v>
      </c>
      <c r="M8" s="80" t="n">
        <v>304380</v>
      </c>
      <c r="N8" s="38" t="n">
        <v>2850</v>
      </c>
      <c r="O8" s="80" t="n">
        <v>501600</v>
      </c>
      <c r="P8" s="38" t="n">
        <v>2600</v>
      </c>
      <c r="Q8" s="80" t="n">
        <v>464100</v>
      </c>
      <c r="R8" s="38" t="n">
        <v>2690</v>
      </c>
      <c r="S8" s="80" t="n">
        <v>482500</v>
      </c>
      <c r="T8" s="40" t="inlineStr">
        <is>
          <t>Summer leisure demand</t>
        </is>
      </c>
      <c r="U8" s="81">
        <f>IFERROR(IF(A8="","",G8/F8),"")</f>
        <v/>
      </c>
      <c r="V8" s="82">
        <f>IFERROR(IF(A8="","",F8/E8),"")</f>
        <v/>
      </c>
      <c r="W8" s="83">
        <f>IFERROR(IF(A8="","",F8-H8),"")</f>
        <v/>
      </c>
      <c r="X8" s="84">
        <f>IFERROR(IF(A8="","",G8-I8),"")</f>
        <v/>
      </c>
      <c r="Y8" s="83">
        <f>IFERROR(IF(A8="","",F8-J8),"")</f>
        <v/>
      </c>
      <c r="Z8" s="84">
        <f>IFERROR(IF(A8="","",G8-K8),"")</f>
        <v/>
      </c>
      <c r="AA8" s="84">
        <f>IFERROR(IF(A8="","",G8-Q8),"")</f>
        <v/>
      </c>
      <c r="AB8" s="84">
        <f>IFERROR(IF(A8="","",G8-M8),"")</f>
        <v/>
      </c>
      <c r="AC8" s="45">
        <f>IFERROR(IF(A8="","",IF(COUNTIFS($B$6:$B$205,B8,$C$6:$C$205,C8,$D$6:$D$205,D8)&gt;1,"Duplicate as-of date, stay month, and segment",IF(E8&lt;=0,"Check rooms available",IF(F8&gt;E8,"OTB rooms exceed rooms available",IF(AND(F8=0,G8&lt;&gt;0),"Revenue entered with zero OTB rooms",IF(AND(F8&lt;&gt;0,G8=0),"OTB rooms entered with zero revenue",IF(OR(B8="",C8="",D8=""),"Missing required field",IF(DAY(C8)&lt;&gt;1,"Stay month must be the first day of the month",IF(W8&lt;0,"Negative 7-day pickup—review","Ready"))))))))),"")</f>
        <v/>
      </c>
    </row>
    <row r="9">
      <c r="A9" s="36" t="inlineStr">
        <is>
          <t>RP-260801-GR</t>
        </is>
      </c>
      <c r="B9" s="79" t="n">
        <v>46188</v>
      </c>
      <c r="C9" s="79" t="n">
        <v>46235</v>
      </c>
      <c r="D9" s="36" t="inlineStr">
        <is>
          <t>Group</t>
        </is>
      </c>
      <c r="E9" s="38" t="n">
        <v>3720</v>
      </c>
      <c r="F9" s="38" t="n">
        <v>610</v>
      </c>
      <c r="G9" s="80" t="n">
        <v>108580</v>
      </c>
      <c r="H9" s="38" t="n">
        <v>590</v>
      </c>
      <c r="I9" s="80" t="n">
        <v>103250</v>
      </c>
      <c r="J9" s="38" t="n">
        <v>530</v>
      </c>
      <c r="K9" s="80" t="n">
        <v>91160</v>
      </c>
      <c r="L9" s="38" t="n">
        <v>645</v>
      </c>
      <c r="M9" s="80" t="n">
        <v>109650</v>
      </c>
      <c r="N9" s="38" t="n">
        <v>710</v>
      </c>
      <c r="O9" s="80" t="n">
        <v>123540</v>
      </c>
      <c r="P9" s="38" t="n">
        <v>680</v>
      </c>
      <c r="Q9" s="80" t="n">
        <v>119000</v>
      </c>
      <c r="R9" s="38" t="n">
        <v>700</v>
      </c>
      <c r="S9" s="80" t="n">
        <v>123200</v>
      </c>
      <c r="T9" s="40" t="inlineStr">
        <is>
          <t>Two corporate training groups</t>
        </is>
      </c>
      <c r="U9" s="81">
        <f>IFERROR(IF(A9="","",G9/F9),"")</f>
        <v/>
      </c>
      <c r="V9" s="82">
        <f>IFERROR(IF(A9="","",F9/E9),"")</f>
        <v/>
      </c>
      <c r="W9" s="83">
        <f>IFERROR(IF(A9="","",F9-H9),"")</f>
        <v/>
      </c>
      <c r="X9" s="84">
        <f>IFERROR(IF(A9="","",G9-I9),"")</f>
        <v/>
      </c>
      <c r="Y9" s="83">
        <f>IFERROR(IF(A9="","",F9-J9),"")</f>
        <v/>
      </c>
      <c r="Z9" s="84">
        <f>IFERROR(IF(A9="","",G9-K9),"")</f>
        <v/>
      </c>
      <c r="AA9" s="84">
        <f>IFERROR(IF(A9="","",G9-Q9),"")</f>
        <v/>
      </c>
      <c r="AB9" s="84">
        <f>IFERROR(IF(A9="","",G9-M9),"")</f>
        <v/>
      </c>
      <c r="AC9" s="45">
        <f>IFERROR(IF(A9="","",IF(COUNTIFS($B$6:$B$205,B9,$C$6:$C$205,C9,$D$6:$D$205,D9)&gt;1,"Duplicate as-of date, stay month, and segment",IF(E9&lt;=0,"Check rooms available",IF(F9&gt;E9,"OTB rooms exceed rooms available",IF(AND(F9=0,G9&lt;&gt;0),"Revenue entered with zero OTB rooms",IF(AND(F9&lt;&gt;0,G9=0),"OTB rooms entered with zero revenue",IF(OR(B9="",C9="",D9=""),"Missing required field",IF(DAY(C9)&lt;&gt;1,"Stay month must be the first day of the month",IF(W9&lt;0,"Negative 7-day pickup—review","Ready"))))))))),"")</f>
        <v/>
      </c>
    </row>
    <row r="10">
      <c r="A10" s="36" t="inlineStr">
        <is>
          <t>RP-260901-TR</t>
        </is>
      </c>
      <c r="B10" s="79" t="n">
        <v>46188</v>
      </c>
      <c r="C10" s="79" t="n">
        <v>46266</v>
      </c>
      <c r="D10" s="36" t="inlineStr">
        <is>
          <t>Transient Retail</t>
        </is>
      </c>
      <c r="E10" s="38" t="n">
        <v>3600</v>
      </c>
      <c r="F10" s="38" t="n">
        <v>1320</v>
      </c>
      <c r="G10" s="80" t="n">
        <v>244200</v>
      </c>
      <c r="H10" s="38" t="n">
        <v>1240</v>
      </c>
      <c r="I10" s="80" t="n">
        <v>226300</v>
      </c>
      <c r="J10" s="38" t="n">
        <v>980</v>
      </c>
      <c r="K10" s="80" t="n">
        <v>173460</v>
      </c>
      <c r="L10" s="38" t="n">
        <v>1410</v>
      </c>
      <c r="M10" s="80" t="n">
        <v>250980</v>
      </c>
      <c r="N10" s="38" t="n">
        <v>2640</v>
      </c>
      <c r="O10" s="80" t="n">
        <v>475200</v>
      </c>
      <c r="P10" s="38" t="n">
        <v>2520</v>
      </c>
      <c r="Q10" s="80" t="n">
        <v>463680</v>
      </c>
      <c r="R10" s="38" t="n">
        <v>2500</v>
      </c>
      <c r="S10" s="80" t="n">
        <v>462500</v>
      </c>
      <c r="T10" s="40" t="inlineStr">
        <is>
          <t>College football weekends</t>
        </is>
      </c>
      <c r="U10" s="81">
        <f>IFERROR(IF(A10="","",G10/F10),"")</f>
        <v/>
      </c>
      <c r="V10" s="82">
        <f>IFERROR(IF(A10="","",F10/E10),"")</f>
        <v/>
      </c>
      <c r="W10" s="83">
        <f>IFERROR(IF(A10="","",F10-H10),"")</f>
        <v/>
      </c>
      <c r="X10" s="84">
        <f>IFERROR(IF(A10="","",G10-I10),"")</f>
        <v/>
      </c>
      <c r="Y10" s="83">
        <f>IFERROR(IF(A10="","",F10-J10),"")</f>
        <v/>
      </c>
      <c r="Z10" s="84">
        <f>IFERROR(IF(A10="","",G10-K10),"")</f>
        <v/>
      </c>
      <c r="AA10" s="84">
        <f>IFERROR(IF(A10="","",G10-Q10),"")</f>
        <v/>
      </c>
      <c r="AB10" s="84">
        <f>IFERROR(IF(A10="","",G10-M10),"")</f>
        <v/>
      </c>
      <c r="AC10" s="45">
        <f>IFERROR(IF(A10="","",IF(COUNTIFS($B$6:$B$205,B10,$C$6:$C$205,C10,$D$6:$D$205,D10)&gt;1,"Duplicate as-of date, stay month, and segment",IF(E10&lt;=0,"Check rooms available",IF(F10&gt;E10,"OTB rooms exceed rooms available",IF(AND(F10=0,G10&lt;&gt;0),"Revenue entered with zero OTB rooms",IF(AND(F10&lt;&gt;0,G10=0),"OTB rooms entered with zero revenue",IF(OR(B10="",C10="",D10=""),"Missing required field",IF(DAY(C10)&lt;&gt;1,"Stay month must be the first day of the month",IF(W10&lt;0,"Negative 7-day pickup—review","Ready"))))))))),"")</f>
        <v/>
      </c>
    </row>
    <row r="11">
      <c r="A11" s="36" t="inlineStr">
        <is>
          <t>RP-260901-GR</t>
        </is>
      </c>
      <c r="B11" s="79" t="n">
        <v>46188</v>
      </c>
      <c r="C11" s="79" t="n">
        <v>46266</v>
      </c>
      <c r="D11" s="36" t="inlineStr">
        <is>
          <t>Group</t>
        </is>
      </c>
      <c r="E11" s="38" t="n">
        <v>3600</v>
      </c>
      <c r="F11" s="38" t="n">
        <v>790</v>
      </c>
      <c r="G11" s="80" t="n">
        <v>146150</v>
      </c>
      <c r="H11" s="38" t="n">
        <v>760</v>
      </c>
      <c r="I11" s="80" t="n">
        <v>138320</v>
      </c>
      <c r="J11" s="38" t="n">
        <v>680</v>
      </c>
      <c r="K11" s="80" t="n">
        <v>121040</v>
      </c>
      <c r="L11" s="38" t="n">
        <v>720</v>
      </c>
      <c r="M11" s="80" t="n">
        <v>127440</v>
      </c>
      <c r="N11" s="38" t="n">
        <v>880</v>
      </c>
      <c r="O11" s="80" t="n">
        <v>159280</v>
      </c>
      <c r="P11" s="38" t="n">
        <v>850</v>
      </c>
      <c r="Q11" s="80" t="n">
        <v>155550</v>
      </c>
      <c r="R11" s="38" t="n">
        <v>900</v>
      </c>
      <c r="S11" s="80" t="n">
        <v>166500</v>
      </c>
      <c r="T11" s="40" t="inlineStr">
        <is>
          <t>Medical conference</t>
        </is>
      </c>
      <c r="U11" s="81">
        <f>IFERROR(IF(A11="","",G11/F11),"")</f>
        <v/>
      </c>
      <c r="V11" s="82">
        <f>IFERROR(IF(A11="","",F11/E11),"")</f>
        <v/>
      </c>
      <c r="W11" s="83">
        <f>IFERROR(IF(A11="","",F11-H11),"")</f>
        <v/>
      </c>
      <c r="X11" s="84">
        <f>IFERROR(IF(A11="","",G11-I11),"")</f>
        <v/>
      </c>
      <c r="Y11" s="83">
        <f>IFERROR(IF(A11="","",F11-J11),"")</f>
        <v/>
      </c>
      <c r="Z11" s="84">
        <f>IFERROR(IF(A11="","",G11-K11),"")</f>
        <v/>
      </c>
      <c r="AA11" s="84">
        <f>IFERROR(IF(A11="","",G11-Q11),"")</f>
        <v/>
      </c>
      <c r="AB11" s="84">
        <f>IFERROR(IF(A11="","",G11-M11),"")</f>
        <v/>
      </c>
      <c r="AC11" s="45">
        <f>IFERROR(IF(A11="","",IF(COUNTIFS($B$6:$B$205,B11,$C$6:$C$205,C11,$D$6:$D$205,D11)&gt;1,"Duplicate as-of date, stay month, and segment",IF(E11&lt;=0,"Check rooms available",IF(F11&gt;E11,"OTB rooms exceed rooms available",IF(AND(F11=0,G11&lt;&gt;0),"Revenue entered with zero OTB rooms",IF(AND(F11&lt;&gt;0,G11=0),"OTB rooms entered with zero revenue",IF(OR(B11="",C11="",D11=""),"Missing required field",IF(DAY(C11)&lt;&gt;1,"Stay month must be the first day of the month",IF(W11&lt;0,"Negative 7-day pickup—review","Ready"))))))))),"")</f>
        <v/>
      </c>
    </row>
    <row r="12">
      <c r="A12" s="36" t="inlineStr">
        <is>
          <t>RP-261001-TR</t>
        </is>
      </c>
      <c r="B12" s="79" t="n">
        <v>46188</v>
      </c>
      <c r="C12" s="79" t="n">
        <v>46296</v>
      </c>
      <c r="D12" s="36" t="inlineStr">
        <is>
          <t>Transient Retail</t>
        </is>
      </c>
      <c r="E12" s="38" t="n">
        <v>3720</v>
      </c>
      <c r="F12" s="38" t="n">
        <v>980</v>
      </c>
      <c r="G12" s="80" t="n">
        <v>190120</v>
      </c>
      <c r="H12" s="38" t="n">
        <v>925</v>
      </c>
      <c r="I12" s="80" t="n">
        <v>176675</v>
      </c>
      <c r="J12" s="38" t="n">
        <v>720</v>
      </c>
      <c r="K12" s="80" t="n">
        <v>132480</v>
      </c>
      <c r="L12" s="38" t="n">
        <v>1050</v>
      </c>
      <c r="M12" s="80" t="n">
        <v>194250</v>
      </c>
      <c r="N12" s="38" t="n">
        <v>2730</v>
      </c>
      <c r="O12" s="80" t="n">
        <v>513240</v>
      </c>
      <c r="P12" s="38" t="n">
        <v>2580</v>
      </c>
      <c r="Q12" s="80" t="n">
        <v>495360</v>
      </c>
      <c r="R12" s="38" t="n">
        <v>2490</v>
      </c>
      <c r="S12" s="80" t="n">
        <v>483060</v>
      </c>
      <c r="T12" s="40" t="inlineStr">
        <is>
          <t>Fall festival dates pending</t>
        </is>
      </c>
      <c r="U12" s="81">
        <f>IFERROR(IF(A12="","",G12/F12),"")</f>
        <v/>
      </c>
      <c r="V12" s="82">
        <f>IFERROR(IF(A12="","",F12/E12),"")</f>
        <v/>
      </c>
      <c r="W12" s="83">
        <f>IFERROR(IF(A12="","",F12-H12),"")</f>
        <v/>
      </c>
      <c r="X12" s="84">
        <f>IFERROR(IF(A12="","",G12-I12),"")</f>
        <v/>
      </c>
      <c r="Y12" s="83">
        <f>IFERROR(IF(A12="","",F12-J12),"")</f>
        <v/>
      </c>
      <c r="Z12" s="84">
        <f>IFERROR(IF(A12="","",G12-K12),"")</f>
        <v/>
      </c>
      <c r="AA12" s="84">
        <f>IFERROR(IF(A12="","",G12-Q12),"")</f>
        <v/>
      </c>
      <c r="AB12" s="84">
        <f>IFERROR(IF(A12="","",G12-M12),"")</f>
        <v/>
      </c>
      <c r="AC12" s="45">
        <f>IFERROR(IF(A12="","",IF(COUNTIFS($B$6:$B$205,B12,$C$6:$C$205,C12,$D$6:$D$205,D12)&gt;1,"Duplicate as-of date, stay month, and segment",IF(E12&lt;=0,"Check rooms available",IF(F12&gt;E12,"OTB rooms exceed rooms available",IF(AND(F12=0,G12&lt;&gt;0),"Revenue entered with zero OTB rooms",IF(AND(F12&lt;&gt;0,G12=0),"OTB rooms entered with zero revenue",IF(OR(B12="",C12="",D12=""),"Missing required field",IF(DAY(C12)&lt;&gt;1,"Stay month must be the first day of the month",IF(W12&lt;0,"Negative 7-day pickup—review","Ready"))))))))),"")</f>
        <v/>
      </c>
    </row>
    <row r="13">
      <c r="A13" s="36" t="inlineStr">
        <is>
          <t>RP-261001-GR</t>
        </is>
      </c>
      <c r="B13" s="79" t="n">
        <v>46188</v>
      </c>
      <c r="C13" s="79" t="n">
        <v>46296</v>
      </c>
      <c r="D13" s="36" t="inlineStr">
        <is>
          <t>Group</t>
        </is>
      </c>
      <c r="E13" s="38" t="n">
        <v>3720</v>
      </c>
      <c r="F13" s="38" t="n">
        <v>840</v>
      </c>
      <c r="G13" s="80" t="n">
        <v>163800</v>
      </c>
      <c r="H13" s="38" t="n">
        <v>825</v>
      </c>
      <c r="I13" s="80" t="n">
        <v>159225</v>
      </c>
      <c r="J13" s="38" t="n">
        <v>760</v>
      </c>
      <c r="K13" s="80" t="n">
        <v>144400</v>
      </c>
      <c r="L13" s="38" t="n">
        <v>910</v>
      </c>
      <c r="M13" s="80" t="n">
        <v>169260</v>
      </c>
      <c r="N13" s="38" t="n">
        <v>1040</v>
      </c>
      <c r="O13" s="80" t="n">
        <v>197600</v>
      </c>
      <c r="P13" s="38" t="n">
        <v>980</v>
      </c>
      <c r="Q13" s="80" t="n">
        <v>188160</v>
      </c>
      <c r="R13" s="38" t="n">
        <v>965</v>
      </c>
      <c r="S13" s="80" t="n">
        <v>187210</v>
      </c>
      <c r="T13" s="40" t="inlineStr">
        <is>
          <t>Statewide education meeting</t>
        </is>
      </c>
      <c r="U13" s="81">
        <f>IFERROR(IF(A13="","",G13/F13),"")</f>
        <v/>
      </c>
      <c r="V13" s="82">
        <f>IFERROR(IF(A13="","",F13/E13),"")</f>
        <v/>
      </c>
      <c r="W13" s="83">
        <f>IFERROR(IF(A13="","",F13-H13),"")</f>
        <v/>
      </c>
      <c r="X13" s="84">
        <f>IFERROR(IF(A13="","",G13-I13),"")</f>
        <v/>
      </c>
      <c r="Y13" s="83">
        <f>IFERROR(IF(A13="","",F13-J13),"")</f>
        <v/>
      </c>
      <c r="Z13" s="84">
        <f>IFERROR(IF(A13="","",G13-K13),"")</f>
        <v/>
      </c>
      <c r="AA13" s="84">
        <f>IFERROR(IF(A13="","",G13-Q13),"")</f>
        <v/>
      </c>
      <c r="AB13" s="84">
        <f>IFERROR(IF(A13="","",G13-M13),"")</f>
        <v/>
      </c>
      <c r="AC13" s="45">
        <f>IFERROR(IF(A13="","",IF(COUNTIFS($B$6:$B$205,B13,$C$6:$C$205,C13,$D$6:$D$205,D13)&gt;1,"Duplicate as-of date, stay month, and segment",IF(E13&lt;=0,"Check rooms available",IF(F13&gt;E13,"OTB rooms exceed rooms available",IF(AND(F13=0,G13&lt;&gt;0),"Revenue entered with zero OTB rooms",IF(AND(F13&lt;&gt;0,G13=0),"OTB rooms entered with zero revenue",IF(OR(B13="",C13="",D13=""),"Missing required field",IF(DAY(C13)&lt;&gt;1,"Stay month must be the first day of the month",IF(W13&lt;0,"Negative 7-day pickup—review","Ready"))))))))),"")</f>
        <v/>
      </c>
    </row>
    <row r="14">
      <c r="A14" s="36" t="inlineStr">
        <is>
          <t>RP-261101-TR</t>
        </is>
      </c>
      <c r="B14" s="79" t="n">
        <v>46188</v>
      </c>
      <c r="C14" s="79" t="n">
        <v>46327</v>
      </c>
      <c r="D14" s="36" t="inlineStr">
        <is>
          <t>Transient Retail</t>
        </is>
      </c>
      <c r="E14" s="38" t="n">
        <v>3600</v>
      </c>
      <c r="F14" s="38" t="n">
        <v>610</v>
      </c>
      <c r="G14" s="80" t="n">
        <v>105530</v>
      </c>
      <c r="H14" s="38" t="n">
        <v>585</v>
      </c>
      <c r="I14" s="80" t="n">
        <v>100035</v>
      </c>
      <c r="J14" s="38" t="n">
        <v>490</v>
      </c>
      <c r="K14" s="80" t="n">
        <v>82320</v>
      </c>
      <c r="L14" s="38" t="n">
        <v>650</v>
      </c>
      <c r="M14" s="80" t="n">
        <v>109200</v>
      </c>
      <c r="N14" s="38" t="n">
        <v>2250</v>
      </c>
      <c r="O14" s="80" t="n">
        <v>387000</v>
      </c>
      <c r="P14" s="38" t="n">
        <v>2180</v>
      </c>
      <c r="Q14" s="80" t="n">
        <v>383680</v>
      </c>
      <c r="R14" s="38" t="n">
        <v>2100</v>
      </c>
      <c r="S14" s="80" t="n">
        <v>371700</v>
      </c>
      <c r="T14" s="40" t="inlineStr">
        <is>
          <t>Thanksgiving demand expected</t>
        </is>
      </c>
      <c r="U14" s="81">
        <f>IFERROR(IF(A14="","",G14/F14),"")</f>
        <v/>
      </c>
      <c r="V14" s="82">
        <f>IFERROR(IF(A14="","",F14/E14),"")</f>
        <v/>
      </c>
      <c r="W14" s="83">
        <f>IFERROR(IF(A14="","",F14-H14),"")</f>
        <v/>
      </c>
      <c r="X14" s="84">
        <f>IFERROR(IF(A14="","",G14-I14),"")</f>
        <v/>
      </c>
      <c r="Y14" s="83">
        <f>IFERROR(IF(A14="","",F14-J14),"")</f>
        <v/>
      </c>
      <c r="Z14" s="84">
        <f>IFERROR(IF(A14="","",G14-K14),"")</f>
        <v/>
      </c>
      <c r="AA14" s="84">
        <f>IFERROR(IF(A14="","",G14-Q14),"")</f>
        <v/>
      </c>
      <c r="AB14" s="84">
        <f>IFERROR(IF(A14="","",G14-M14),"")</f>
        <v/>
      </c>
      <c r="AC14" s="45">
        <f>IFERROR(IF(A14="","",IF(COUNTIFS($B$6:$B$205,B14,$C$6:$C$205,C14,$D$6:$D$205,D14)&gt;1,"Duplicate as-of date, stay month, and segment",IF(E14&lt;=0,"Check rooms available",IF(F14&gt;E14,"OTB rooms exceed rooms available",IF(AND(F14=0,G14&lt;&gt;0),"Revenue entered with zero OTB rooms",IF(AND(F14&lt;&gt;0,G14=0),"OTB rooms entered with zero revenue",IF(OR(B14="",C14="",D14=""),"Missing required field",IF(DAY(C14)&lt;&gt;1,"Stay month must be the first day of the month",IF(W14&lt;0,"Negative 7-day pickup—review","Ready"))))))))),"")</f>
        <v/>
      </c>
    </row>
    <row r="15">
      <c r="A15" s="36" t="inlineStr">
        <is>
          <t>RP-261101-GR</t>
        </is>
      </c>
      <c r="B15" s="79" t="n">
        <v>46188</v>
      </c>
      <c r="C15" s="79" t="n">
        <v>46327</v>
      </c>
      <c r="D15" s="36" t="inlineStr">
        <is>
          <t>Group</t>
        </is>
      </c>
      <c r="E15" s="38" t="n">
        <v>3600</v>
      </c>
      <c r="F15" s="38" t="n">
        <v>470</v>
      </c>
      <c r="G15" s="80" t="n">
        <v>81310</v>
      </c>
      <c r="H15" s="38" t="n">
        <v>480</v>
      </c>
      <c r="I15" s="80" t="n">
        <v>82080</v>
      </c>
      <c r="J15" s="38" t="n">
        <v>425</v>
      </c>
      <c r="K15" s="80" t="n">
        <v>71400</v>
      </c>
      <c r="L15" s="38" t="n">
        <v>440</v>
      </c>
      <c r="M15" s="80" t="n">
        <v>73920</v>
      </c>
      <c r="N15" s="38" t="n">
        <v>620</v>
      </c>
      <c r="O15" s="80" t="n">
        <v>105400</v>
      </c>
      <c r="P15" s="38" t="n">
        <v>650</v>
      </c>
      <c r="Q15" s="80" t="n">
        <v>111800</v>
      </c>
      <c r="R15" s="38" t="n">
        <v>615</v>
      </c>
      <c r="S15" s="80" t="n">
        <v>106395</v>
      </c>
      <c r="T15" s="40" t="inlineStr">
        <is>
          <t>One group reduced its room block</t>
        </is>
      </c>
      <c r="U15" s="81">
        <f>IFERROR(IF(A15="","",G15/F15),"")</f>
        <v/>
      </c>
      <c r="V15" s="82">
        <f>IFERROR(IF(A15="","",F15/E15),"")</f>
        <v/>
      </c>
      <c r="W15" s="83">
        <f>IFERROR(IF(A15="","",F15-H15),"")</f>
        <v/>
      </c>
      <c r="X15" s="84">
        <f>IFERROR(IF(A15="","",G15-I15),"")</f>
        <v/>
      </c>
      <c r="Y15" s="83">
        <f>IFERROR(IF(A15="","",F15-J15),"")</f>
        <v/>
      </c>
      <c r="Z15" s="84">
        <f>IFERROR(IF(A15="","",G15-K15),"")</f>
        <v/>
      </c>
      <c r="AA15" s="84">
        <f>IFERROR(IF(A15="","",G15-Q15),"")</f>
        <v/>
      </c>
      <c r="AB15" s="84">
        <f>IFERROR(IF(A15="","",G15-M15),"")</f>
        <v/>
      </c>
      <c r="AC15" s="45">
        <f>IFERROR(IF(A15="","",IF(COUNTIFS($B$6:$B$205,B15,$C$6:$C$205,C15,$D$6:$D$205,D15)&gt;1,"Duplicate as-of date, stay month, and segment",IF(E15&lt;=0,"Check rooms available",IF(F15&gt;E15,"OTB rooms exceed rooms available",IF(AND(F15=0,G15&lt;&gt;0),"Revenue entered with zero OTB rooms",IF(AND(F15&lt;&gt;0,G15=0),"OTB rooms entered with zero revenue",IF(OR(B15="",C15="",D15=""),"Missing required field",IF(DAY(C15)&lt;&gt;1,"Stay month must be the first day of the month",IF(W15&lt;0,"Negative 7-day pickup—review","Ready"))))))))),"")</f>
        <v/>
      </c>
    </row>
    <row r="16">
      <c r="A16" s="36" t="n"/>
      <c r="B16" s="79" t="n"/>
      <c r="C16" s="79" t="n"/>
      <c r="D16" s="36" t="n"/>
      <c r="E16" s="38" t="n"/>
      <c r="F16" s="38" t="n"/>
      <c r="G16" s="80" t="n"/>
      <c r="H16" s="38" t="n"/>
      <c r="I16" s="80" t="n"/>
      <c r="J16" s="38" t="n"/>
      <c r="K16" s="80" t="n"/>
      <c r="L16" s="38" t="n"/>
      <c r="M16" s="80" t="n"/>
      <c r="N16" s="38" t="n"/>
      <c r="O16" s="80" t="n"/>
      <c r="P16" s="38" t="n"/>
      <c r="Q16" s="80" t="n"/>
      <c r="R16" s="38" t="n"/>
      <c r="S16" s="80" t="n"/>
      <c r="T16" s="40" t="n"/>
      <c r="U16" s="81">
        <f>IFERROR(IF(A16="","",G16/F16),"")</f>
        <v/>
      </c>
      <c r="V16" s="82">
        <f>IFERROR(IF(A16="","",F16/E16),"")</f>
        <v/>
      </c>
      <c r="W16" s="83">
        <f>IFERROR(IF(A16="","",F16-H16),"")</f>
        <v/>
      </c>
      <c r="X16" s="84">
        <f>IFERROR(IF(A16="","",G16-I16),"")</f>
        <v/>
      </c>
      <c r="Y16" s="83">
        <f>IFERROR(IF(A16="","",F16-J16),"")</f>
        <v/>
      </c>
      <c r="Z16" s="84">
        <f>IFERROR(IF(A16="","",G16-K16),"")</f>
        <v/>
      </c>
      <c r="AA16" s="84">
        <f>IFERROR(IF(A16="","",G16-Q16),"")</f>
        <v/>
      </c>
      <c r="AB16" s="84">
        <f>IFERROR(IF(A16="","",G16-M16),"")</f>
        <v/>
      </c>
      <c r="AC16" s="45">
        <f>IFERROR(IF(A16="","",IF(COUNTIFS($B$6:$B$205,B16,$C$6:$C$205,C16,$D$6:$D$205,D16)&gt;1,"Duplicate as-of date, stay month, and segment",IF(E16&lt;=0,"Check rooms available",IF(F16&gt;E16,"OTB rooms exceed rooms available",IF(AND(F16=0,G16&lt;&gt;0),"Revenue entered with zero OTB rooms",IF(AND(F16&lt;&gt;0,G16=0),"OTB rooms entered with zero revenue",IF(OR(B16="",C16="",D16=""),"Missing required field",IF(DAY(C16)&lt;&gt;1,"Stay month must be the first day of the month",IF(W16&lt;0,"Negative 7-day pickup—review","Ready"))))))))),"")</f>
        <v/>
      </c>
    </row>
    <row r="17">
      <c r="A17" s="36" t="n"/>
      <c r="B17" s="79" t="n"/>
      <c r="C17" s="79" t="n"/>
      <c r="D17" s="36" t="n"/>
      <c r="E17" s="38" t="n"/>
      <c r="F17" s="38" t="n"/>
      <c r="G17" s="80" t="n"/>
      <c r="H17" s="38" t="n"/>
      <c r="I17" s="80" t="n"/>
      <c r="J17" s="38" t="n"/>
      <c r="K17" s="80" t="n"/>
      <c r="L17" s="38" t="n"/>
      <c r="M17" s="80" t="n"/>
      <c r="N17" s="38" t="n"/>
      <c r="O17" s="80" t="n"/>
      <c r="P17" s="38" t="n"/>
      <c r="Q17" s="80" t="n"/>
      <c r="R17" s="38" t="n"/>
      <c r="S17" s="80" t="n"/>
      <c r="T17" s="40" t="n"/>
      <c r="U17" s="81">
        <f>IFERROR(IF(A17="","",G17/F17),"")</f>
        <v/>
      </c>
      <c r="V17" s="82">
        <f>IFERROR(IF(A17="","",F17/E17),"")</f>
        <v/>
      </c>
      <c r="W17" s="83">
        <f>IFERROR(IF(A17="","",F17-H17),"")</f>
        <v/>
      </c>
      <c r="X17" s="84">
        <f>IFERROR(IF(A17="","",G17-I17),"")</f>
        <v/>
      </c>
      <c r="Y17" s="83">
        <f>IFERROR(IF(A17="","",F17-J17),"")</f>
        <v/>
      </c>
      <c r="Z17" s="84">
        <f>IFERROR(IF(A17="","",G17-K17),"")</f>
        <v/>
      </c>
      <c r="AA17" s="84">
        <f>IFERROR(IF(A17="","",G17-Q17),"")</f>
        <v/>
      </c>
      <c r="AB17" s="84">
        <f>IFERROR(IF(A17="","",G17-M17),"")</f>
        <v/>
      </c>
      <c r="AC17" s="45">
        <f>IFERROR(IF(A17="","",IF(COUNTIFS($B$6:$B$205,B17,$C$6:$C$205,C17,$D$6:$D$205,D17)&gt;1,"Duplicate as-of date, stay month, and segment",IF(E17&lt;=0,"Check rooms available",IF(F17&gt;E17,"OTB rooms exceed rooms available",IF(AND(F17=0,G17&lt;&gt;0),"Revenue entered with zero OTB rooms",IF(AND(F17&lt;&gt;0,G17=0),"OTB rooms entered with zero revenue",IF(OR(B17="",C17="",D17=""),"Missing required field",IF(DAY(C17)&lt;&gt;1,"Stay month must be the first day of the month",IF(W17&lt;0,"Negative 7-day pickup—review","Ready"))))))))),"")</f>
        <v/>
      </c>
    </row>
    <row r="18">
      <c r="A18" s="36" t="n"/>
      <c r="B18" s="79" t="n"/>
      <c r="C18" s="79" t="n"/>
      <c r="D18" s="36" t="n"/>
      <c r="E18" s="38" t="n"/>
      <c r="F18" s="38" t="n"/>
      <c r="G18" s="80" t="n"/>
      <c r="H18" s="38" t="n"/>
      <c r="I18" s="80" t="n"/>
      <c r="J18" s="38" t="n"/>
      <c r="K18" s="80" t="n"/>
      <c r="L18" s="38" t="n"/>
      <c r="M18" s="80" t="n"/>
      <c r="N18" s="38" t="n"/>
      <c r="O18" s="80" t="n"/>
      <c r="P18" s="38" t="n"/>
      <c r="Q18" s="80" t="n"/>
      <c r="R18" s="38" t="n"/>
      <c r="S18" s="80" t="n"/>
      <c r="T18" s="40" t="n"/>
      <c r="U18" s="81">
        <f>IFERROR(IF(A18="","",G18/F18),"")</f>
        <v/>
      </c>
      <c r="V18" s="82">
        <f>IFERROR(IF(A18="","",F18/E18),"")</f>
        <v/>
      </c>
      <c r="W18" s="83">
        <f>IFERROR(IF(A18="","",F18-H18),"")</f>
        <v/>
      </c>
      <c r="X18" s="84">
        <f>IFERROR(IF(A18="","",G18-I18),"")</f>
        <v/>
      </c>
      <c r="Y18" s="83">
        <f>IFERROR(IF(A18="","",F18-J18),"")</f>
        <v/>
      </c>
      <c r="Z18" s="84">
        <f>IFERROR(IF(A18="","",G18-K18),"")</f>
        <v/>
      </c>
      <c r="AA18" s="84">
        <f>IFERROR(IF(A18="","",G18-Q18),"")</f>
        <v/>
      </c>
      <c r="AB18" s="84">
        <f>IFERROR(IF(A18="","",G18-M18),"")</f>
        <v/>
      </c>
      <c r="AC18" s="45">
        <f>IFERROR(IF(A18="","",IF(COUNTIFS($B$6:$B$205,B18,$C$6:$C$205,C18,$D$6:$D$205,D18)&gt;1,"Duplicate as-of date, stay month, and segment",IF(E18&lt;=0,"Check rooms available",IF(F18&gt;E18,"OTB rooms exceed rooms available",IF(AND(F18=0,G18&lt;&gt;0),"Revenue entered with zero OTB rooms",IF(AND(F18&lt;&gt;0,G18=0),"OTB rooms entered with zero revenue",IF(OR(B18="",C18="",D18=""),"Missing required field",IF(DAY(C18)&lt;&gt;1,"Stay month must be the first day of the month",IF(W18&lt;0,"Negative 7-day pickup—review","Ready"))))))))),"")</f>
        <v/>
      </c>
    </row>
    <row r="19">
      <c r="A19" s="36" t="n"/>
      <c r="B19" s="79" t="n"/>
      <c r="C19" s="79" t="n"/>
      <c r="D19" s="36" t="n"/>
      <c r="E19" s="38" t="n"/>
      <c r="F19" s="38" t="n"/>
      <c r="G19" s="80" t="n"/>
      <c r="H19" s="38" t="n"/>
      <c r="I19" s="80" t="n"/>
      <c r="J19" s="38" t="n"/>
      <c r="K19" s="80" t="n"/>
      <c r="L19" s="38" t="n"/>
      <c r="M19" s="80" t="n"/>
      <c r="N19" s="38" t="n"/>
      <c r="O19" s="80" t="n"/>
      <c r="P19" s="38" t="n"/>
      <c r="Q19" s="80" t="n"/>
      <c r="R19" s="38" t="n"/>
      <c r="S19" s="80" t="n"/>
      <c r="T19" s="40" t="n"/>
      <c r="U19" s="81">
        <f>IFERROR(IF(A19="","",G19/F19),"")</f>
        <v/>
      </c>
      <c r="V19" s="82">
        <f>IFERROR(IF(A19="","",F19/E19),"")</f>
        <v/>
      </c>
      <c r="W19" s="83">
        <f>IFERROR(IF(A19="","",F19-H19),"")</f>
        <v/>
      </c>
      <c r="X19" s="84">
        <f>IFERROR(IF(A19="","",G19-I19),"")</f>
        <v/>
      </c>
      <c r="Y19" s="83">
        <f>IFERROR(IF(A19="","",F19-J19),"")</f>
        <v/>
      </c>
      <c r="Z19" s="84">
        <f>IFERROR(IF(A19="","",G19-K19),"")</f>
        <v/>
      </c>
      <c r="AA19" s="84">
        <f>IFERROR(IF(A19="","",G19-Q19),"")</f>
        <v/>
      </c>
      <c r="AB19" s="84">
        <f>IFERROR(IF(A19="","",G19-M19),"")</f>
        <v/>
      </c>
      <c r="AC19" s="45">
        <f>IFERROR(IF(A19="","",IF(COUNTIFS($B$6:$B$205,B19,$C$6:$C$205,C19,$D$6:$D$205,D19)&gt;1,"Duplicate as-of date, stay month, and segment",IF(E19&lt;=0,"Check rooms available",IF(F19&gt;E19,"OTB rooms exceed rooms available",IF(AND(F19=0,G19&lt;&gt;0),"Revenue entered with zero OTB rooms",IF(AND(F19&lt;&gt;0,G19=0),"OTB rooms entered with zero revenue",IF(OR(B19="",C19="",D19=""),"Missing required field",IF(DAY(C19)&lt;&gt;1,"Stay month must be the first day of the month",IF(W19&lt;0,"Negative 7-day pickup—review","Ready"))))))))),"")</f>
        <v/>
      </c>
    </row>
    <row r="20">
      <c r="A20" s="36" t="n"/>
      <c r="B20" s="79" t="n"/>
      <c r="C20" s="79" t="n"/>
      <c r="D20" s="36" t="n"/>
      <c r="E20" s="38" t="n"/>
      <c r="F20" s="38" t="n"/>
      <c r="G20" s="80" t="n"/>
      <c r="H20" s="38" t="n"/>
      <c r="I20" s="80" t="n"/>
      <c r="J20" s="38" t="n"/>
      <c r="K20" s="80" t="n"/>
      <c r="L20" s="38" t="n"/>
      <c r="M20" s="80" t="n"/>
      <c r="N20" s="38" t="n"/>
      <c r="O20" s="80" t="n"/>
      <c r="P20" s="38" t="n"/>
      <c r="Q20" s="80" t="n"/>
      <c r="R20" s="38" t="n"/>
      <c r="S20" s="80" t="n"/>
      <c r="T20" s="40" t="n"/>
      <c r="U20" s="81">
        <f>IFERROR(IF(A20="","",G20/F20),"")</f>
        <v/>
      </c>
      <c r="V20" s="82">
        <f>IFERROR(IF(A20="","",F20/E20),"")</f>
        <v/>
      </c>
      <c r="W20" s="83">
        <f>IFERROR(IF(A20="","",F20-H20),"")</f>
        <v/>
      </c>
      <c r="X20" s="84">
        <f>IFERROR(IF(A20="","",G20-I20),"")</f>
        <v/>
      </c>
      <c r="Y20" s="83">
        <f>IFERROR(IF(A20="","",F20-J20),"")</f>
        <v/>
      </c>
      <c r="Z20" s="84">
        <f>IFERROR(IF(A20="","",G20-K20),"")</f>
        <v/>
      </c>
      <c r="AA20" s="84">
        <f>IFERROR(IF(A20="","",G20-Q20),"")</f>
        <v/>
      </c>
      <c r="AB20" s="84">
        <f>IFERROR(IF(A20="","",G20-M20),"")</f>
        <v/>
      </c>
      <c r="AC20" s="45">
        <f>IFERROR(IF(A20="","",IF(COUNTIFS($B$6:$B$205,B20,$C$6:$C$205,C20,$D$6:$D$205,D20)&gt;1,"Duplicate as-of date, stay month, and segment",IF(E20&lt;=0,"Check rooms available",IF(F20&gt;E20,"OTB rooms exceed rooms available",IF(AND(F20=0,G20&lt;&gt;0),"Revenue entered with zero OTB rooms",IF(AND(F20&lt;&gt;0,G20=0),"OTB rooms entered with zero revenue",IF(OR(B20="",C20="",D20=""),"Missing required field",IF(DAY(C20)&lt;&gt;1,"Stay month must be the first day of the month",IF(W20&lt;0,"Negative 7-day pickup—review","Ready"))))))))),"")</f>
        <v/>
      </c>
    </row>
    <row r="21">
      <c r="A21" s="36" t="n"/>
      <c r="B21" s="79" t="n"/>
      <c r="C21" s="79" t="n"/>
      <c r="D21" s="36" t="n"/>
      <c r="E21" s="38" t="n"/>
      <c r="F21" s="38" t="n"/>
      <c r="G21" s="80" t="n"/>
      <c r="H21" s="38" t="n"/>
      <c r="I21" s="80" t="n"/>
      <c r="J21" s="38" t="n"/>
      <c r="K21" s="80" t="n"/>
      <c r="L21" s="38" t="n"/>
      <c r="M21" s="80" t="n"/>
      <c r="N21" s="38" t="n"/>
      <c r="O21" s="80" t="n"/>
      <c r="P21" s="38" t="n"/>
      <c r="Q21" s="80" t="n"/>
      <c r="R21" s="38" t="n"/>
      <c r="S21" s="80" t="n"/>
      <c r="T21" s="40" t="n"/>
      <c r="U21" s="81">
        <f>IFERROR(IF(A21="","",G21/F21),"")</f>
        <v/>
      </c>
      <c r="V21" s="82">
        <f>IFERROR(IF(A21="","",F21/E21),"")</f>
        <v/>
      </c>
      <c r="W21" s="83">
        <f>IFERROR(IF(A21="","",F21-H21),"")</f>
        <v/>
      </c>
      <c r="X21" s="84">
        <f>IFERROR(IF(A21="","",G21-I21),"")</f>
        <v/>
      </c>
      <c r="Y21" s="83">
        <f>IFERROR(IF(A21="","",F21-J21),"")</f>
        <v/>
      </c>
      <c r="Z21" s="84">
        <f>IFERROR(IF(A21="","",G21-K21),"")</f>
        <v/>
      </c>
      <c r="AA21" s="84">
        <f>IFERROR(IF(A21="","",G21-Q21),"")</f>
        <v/>
      </c>
      <c r="AB21" s="84">
        <f>IFERROR(IF(A21="","",G21-M21),"")</f>
        <v/>
      </c>
      <c r="AC21" s="45">
        <f>IFERROR(IF(A21="","",IF(COUNTIFS($B$6:$B$205,B21,$C$6:$C$205,C21,$D$6:$D$205,D21)&gt;1,"Duplicate as-of date, stay month, and segment",IF(E21&lt;=0,"Check rooms available",IF(F21&gt;E21,"OTB rooms exceed rooms available",IF(AND(F21=0,G21&lt;&gt;0),"Revenue entered with zero OTB rooms",IF(AND(F21&lt;&gt;0,G21=0),"OTB rooms entered with zero revenue",IF(OR(B21="",C21="",D21=""),"Missing required field",IF(DAY(C21)&lt;&gt;1,"Stay month must be the first day of the month",IF(W21&lt;0,"Negative 7-day pickup—review","Ready"))))))))),"")</f>
        <v/>
      </c>
    </row>
    <row r="22">
      <c r="A22" s="36" t="n"/>
      <c r="B22" s="79" t="n"/>
      <c r="C22" s="79" t="n"/>
      <c r="D22" s="36" t="n"/>
      <c r="E22" s="38" t="n"/>
      <c r="F22" s="38" t="n"/>
      <c r="G22" s="80" t="n"/>
      <c r="H22" s="38" t="n"/>
      <c r="I22" s="80" t="n"/>
      <c r="J22" s="38" t="n"/>
      <c r="K22" s="80" t="n"/>
      <c r="L22" s="38" t="n"/>
      <c r="M22" s="80" t="n"/>
      <c r="N22" s="38" t="n"/>
      <c r="O22" s="80" t="n"/>
      <c r="P22" s="38" t="n"/>
      <c r="Q22" s="80" t="n"/>
      <c r="R22" s="38" t="n"/>
      <c r="S22" s="80" t="n"/>
      <c r="T22" s="40" t="n"/>
      <c r="U22" s="81">
        <f>IFERROR(IF(A22="","",G22/F22),"")</f>
        <v/>
      </c>
      <c r="V22" s="82">
        <f>IFERROR(IF(A22="","",F22/E22),"")</f>
        <v/>
      </c>
      <c r="W22" s="83">
        <f>IFERROR(IF(A22="","",F22-H22),"")</f>
        <v/>
      </c>
      <c r="X22" s="84">
        <f>IFERROR(IF(A22="","",G22-I22),"")</f>
        <v/>
      </c>
      <c r="Y22" s="83">
        <f>IFERROR(IF(A22="","",F22-J22),"")</f>
        <v/>
      </c>
      <c r="Z22" s="84">
        <f>IFERROR(IF(A22="","",G22-K22),"")</f>
        <v/>
      </c>
      <c r="AA22" s="84">
        <f>IFERROR(IF(A22="","",G22-Q22),"")</f>
        <v/>
      </c>
      <c r="AB22" s="84">
        <f>IFERROR(IF(A22="","",G22-M22),"")</f>
        <v/>
      </c>
      <c r="AC22" s="45">
        <f>IFERROR(IF(A22="","",IF(COUNTIFS($B$6:$B$205,B22,$C$6:$C$205,C22,$D$6:$D$205,D22)&gt;1,"Duplicate as-of date, stay month, and segment",IF(E22&lt;=0,"Check rooms available",IF(F22&gt;E22,"OTB rooms exceed rooms available",IF(AND(F22=0,G22&lt;&gt;0),"Revenue entered with zero OTB rooms",IF(AND(F22&lt;&gt;0,G22=0),"OTB rooms entered with zero revenue",IF(OR(B22="",C22="",D22=""),"Missing required field",IF(DAY(C22)&lt;&gt;1,"Stay month must be the first day of the month",IF(W22&lt;0,"Negative 7-day pickup—review","Ready"))))))))),"")</f>
        <v/>
      </c>
    </row>
    <row r="23">
      <c r="A23" s="36" t="n"/>
      <c r="B23" s="79" t="n"/>
      <c r="C23" s="79" t="n"/>
      <c r="D23" s="36" t="n"/>
      <c r="E23" s="38" t="n"/>
      <c r="F23" s="38" t="n"/>
      <c r="G23" s="80" t="n"/>
      <c r="H23" s="38" t="n"/>
      <c r="I23" s="80" t="n"/>
      <c r="J23" s="38" t="n"/>
      <c r="K23" s="80" t="n"/>
      <c r="L23" s="38" t="n"/>
      <c r="M23" s="80" t="n"/>
      <c r="N23" s="38" t="n"/>
      <c r="O23" s="80" t="n"/>
      <c r="P23" s="38" t="n"/>
      <c r="Q23" s="80" t="n"/>
      <c r="R23" s="38" t="n"/>
      <c r="S23" s="80" t="n"/>
      <c r="T23" s="40" t="n"/>
      <c r="U23" s="81">
        <f>IFERROR(IF(A23="","",G23/F23),"")</f>
        <v/>
      </c>
      <c r="V23" s="82">
        <f>IFERROR(IF(A23="","",F23/E23),"")</f>
        <v/>
      </c>
      <c r="W23" s="83">
        <f>IFERROR(IF(A23="","",F23-H23),"")</f>
        <v/>
      </c>
      <c r="X23" s="84">
        <f>IFERROR(IF(A23="","",G23-I23),"")</f>
        <v/>
      </c>
      <c r="Y23" s="83">
        <f>IFERROR(IF(A23="","",F23-J23),"")</f>
        <v/>
      </c>
      <c r="Z23" s="84">
        <f>IFERROR(IF(A23="","",G23-K23),"")</f>
        <v/>
      </c>
      <c r="AA23" s="84">
        <f>IFERROR(IF(A23="","",G23-Q23),"")</f>
        <v/>
      </c>
      <c r="AB23" s="84">
        <f>IFERROR(IF(A23="","",G23-M23),"")</f>
        <v/>
      </c>
      <c r="AC23" s="45">
        <f>IFERROR(IF(A23="","",IF(COUNTIFS($B$6:$B$205,B23,$C$6:$C$205,C23,$D$6:$D$205,D23)&gt;1,"Duplicate as-of date, stay month, and segment",IF(E23&lt;=0,"Check rooms available",IF(F23&gt;E23,"OTB rooms exceed rooms available",IF(AND(F23=0,G23&lt;&gt;0),"Revenue entered with zero OTB rooms",IF(AND(F23&lt;&gt;0,G23=0),"OTB rooms entered with zero revenue",IF(OR(B23="",C23="",D23=""),"Missing required field",IF(DAY(C23)&lt;&gt;1,"Stay month must be the first day of the month",IF(W23&lt;0,"Negative 7-day pickup—review","Ready"))))))))),"")</f>
        <v/>
      </c>
    </row>
    <row r="24">
      <c r="A24" s="36" t="n"/>
      <c r="B24" s="79" t="n"/>
      <c r="C24" s="79" t="n"/>
      <c r="D24" s="36" t="n"/>
      <c r="E24" s="38" t="n"/>
      <c r="F24" s="38" t="n"/>
      <c r="G24" s="80" t="n"/>
      <c r="H24" s="38" t="n"/>
      <c r="I24" s="80" t="n"/>
      <c r="J24" s="38" t="n"/>
      <c r="K24" s="80" t="n"/>
      <c r="L24" s="38" t="n"/>
      <c r="M24" s="80" t="n"/>
      <c r="N24" s="38" t="n"/>
      <c r="O24" s="80" t="n"/>
      <c r="P24" s="38" t="n"/>
      <c r="Q24" s="80" t="n"/>
      <c r="R24" s="38" t="n"/>
      <c r="S24" s="80" t="n"/>
      <c r="T24" s="40" t="n"/>
      <c r="U24" s="81">
        <f>IFERROR(IF(A24="","",G24/F24),"")</f>
        <v/>
      </c>
      <c r="V24" s="82">
        <f>IFERROR(IF(A24="","",F24/E24),"")</f>
        <v/>
      </c>
      <c r="W24" s="83">
        <f>IFERROR(IF(A24="","",F24-H24),"")</f>
        <v/>
      </c>
      <c r="X24" s="84">
        <f>IFERROR(IF(A24="","",G24-I24),"")</f>
        <v/>
      </c>
      <c r="Y24" s="83">
        <f>IFERROR(IF(A24="","",F24-J24),"")</f>
        <v/>
      </c>
      <c r="Z24" s="84">
        <f>IFERROR(IF(A24="","",G24-K24),"")</f>
        <v/>
      </c>
      <c r="AA24" s="84">
        <f>IFERROR(IF(A24="","",G24-Q24),"")</f>
        <v/>
      </c>
      <c r="AB24" s="84">
        <f>IFERROR(IF(A24="","",G24-M24),"")</f>
        <v/>
      </c>
      <c r="AC24" s="45">
        <f>IFERROR(IF(A24="","",IF(COUNTIFS($B$6:$B$205,B24,$C$6:$C$205,C24,$D$6:$D$205,D24)&gt;1,"Duplicate as-of date, stay month, and segment",IF(E24&lt;=0,"Check rooms available",IF(F24&gt;E24,"OTB rooms exceed rooms available",IF(AND(F24=0,G24&lt;&gt;0),"Revenue entered with zero OTB rooms",IF(AND(F24&lt;&gt;0,G24=0),"OTB rooms entered with zero revenue",IF(OR(B24="",C24="",D24=""),"Missing required field",IF(DAY(C24)&lt;&gt;1,"Stay month must be the first day of the month",IF(W24&lt;0,"Negative 7-day pickup—review","Ready"))))))))),"")</f>
        <v/>
      </c>
    </row>
    <row r="25">
      <c r="A25" s="36" t="n"/>
      <c r="B25" s="79" t="n"/>
      <c r="C25" s="79" t="n"/>
      <c r="D25" s="36" t="n"/>
      <c r="E25" s="38" t="n"/>
      <c r="F25" s="38" t="n"/>
      <c r="G25" s="80" t="n"/>
      <c r="H25" s="38" t="n"/>
      <c r="I25" s="80" t="n"/>
      <c r="J25" s="38" t="n"/>
      <c r="K25" s="80" t="n"/>
      <c r="L25" s="38" t="n"/>
      <c r="M25" s="80" t="n"/>
      <c r="N25" s="38" t="n"/>
      <c r="O25" s="80" t="n"/>
      <c r="P25" s="38" t="n"/>
      <c r="Q25" s="80" t="n"/>
      <c r="R25" s="38" t="n"/>
      <c r="S25" s="80" t="n"/>
      <c r="T25" s="40" t="n"/>
      <c r="U25" s="81">
        <f>IFERROR(IF(A25="","",G25/F25),"")</f>
        <v/>
      </c>
      <c r="V25" s="82">
        <f>IFERROR(IF(A25="","",F25/E25),"")</f>
        <v/>
      </c>
      <c r="W25" s="83">
        <f>IFERROR(IF(A25="","",F25-H25),"")</f>
        <v/>
      </c>
      <c r="X25" s="84">
        <f>IFERROR(IF(A25="","",G25-I25),"")</f>
        <v/>
      </c>
      <c r="Y25" s="83">
        <f>IFERROR(IF(A25="","",F25-J25),"")</f>
        <v/>
      </c>
      <c r="Z25" s="84">
        <f>IFERROR(IF(A25="","",G25-K25),"")</f>
        <v/>
      </c>
      <c r="AA25" s="84">
        <f>IFERROR(IF(A25="","",G25-Q25),"")</f>
        <v/>
      </c>
      <c r="AB25" s="84">
        <f>IFERROR(IF(A25="","",G25-M25),"")</f>
        <v/>
      </c>
      <c r="AC25" s="45">
        <f>IFERROR(IF(A25="","",IF(COUNTIFS($B$6:$B$205,B25,$C$6:$C$205,C25,$D$6:$D$205,D25)&gt;1,"Duplicate as-of date, stay month, and segment",IF(E25&lt;=0,"Check rooms available",IF(F25&gt;E25,"OTB rooms exceed rooms available",IF(AND(F25=0,G25&lt;&gt;0),"Revenue entered with zero OTB rooms",IF(AND(F25&lt;&gt;0,G25=0),"OTB rooms entered with zero revenue",IF(OR(B25="",C25="",D25=""),"Missing required field",IF(DAY(C25)&lt;&gt;1,"Stay month must be the first day of the month",IF(W25&lt;0,"Negative 7-day pickup—review","Ready"))))))))),"")</f>
        <v/>
      </c>
    </row>
    <row r="26">
      <c r="A26" s="36" t="n"/>
      <c r="B26" s="79" t="n"/>
      <c r="C26" s="79" t="n"/>
      <c r="D26" s="36" t="n"/>
      <c r="E26" s="38" t="n"/>
      <c r="F26" s="38" t="n"/>
      <c r="G26" s="80" t="n"/>
      <c r="H26" s="38" t="n"/>
      <c r="I26" s="80" t="n"/>
      <c r="J26" s="38" t="n"/>
      <c r="K26" s="80" t="n"/>
      <c r="L26" s="38" t="n"/>
      <c r="M26" s="80" t="n"/>
      <c r="N26" s="38" t="n"/>
      <c r="O26" s="80" t="n"/>
      <c r="P26" s="38" t="n"/>
      <c r="Q26" s="80" t="n"/>
      <c r="R26" s="38" t="n"/>
      <c r="S26" s="80" t="n"/>
      <c r="T26" s="40" t="n"/>
      <c r="U26" s="81">
        <f>IFERROR(IF(A26="","",G26/F26),"")</f>
        <v/>
      </c>
      <c r="V26" s="82">
        <f>IFERROR(IF(A26="","",F26/E26),"")</f>
        <v/>
      </c>
      <c r="W26" s="83">
        <f>IFERROR(IF(A26="","",F26-H26),"")</f>
        <v/>
      </c>
      <c r="X26" s="84">
        <f>IFERROR(IF(A26="","",G26-I26),"")</f>
        <v/>
      </c>
      <c r="Y26" s="83">
        <f>IFERROR(IF(A26="","",F26-J26),"")</f>
        <v/>
      </c>
      <c r="Z26" s="84">
        <f>IFERROR(IF(A26="","",G26-K26),"")</f>
        <v/>
      </c>
      <c r="AA26" s="84">
        <f>IFERROR(IF(A26="","",G26-Q26),"")</f>
        <v/>
      </c>
      <c r="AB26" s="84">
        <f>IFERROR(IF(A26="","",G26-M26),"")</f>
        <v/>
      </c>
      <c r="AC26" s="45">
        <f>IFERROR(IF(A26="","",IF(COUNTIFS($B$6:$B$205,B26,$C$6:$C$205,C26,$D$6:$D$205,D26)&gt;1,"Duplicate as-of date, stay month, and segment",IF(E26&lt;=0,"Check rooms available",IF(F26&gt;E26,"OTB rooms exceed rooms available",IF(AND(F26=0,G26&lt;&gt;0),"Revenue entered with zero OTB rooms",IF(AND(F26&lt;&gt;0,G26=0),"OTB rooms entered with zero revenue",IF(OR(B26="",C26="",D26=""),"Missing required field",IF(DAY(C26)&lt;&gt;1,"Stay month must be the first day of the month",IF(W26&lt;0,"Negative 7-day pickup—review","Ready"))))))))),"")</f>
        <v/>
      </c>
    </row>
    <row r="27">
      <c r="A27" s="36" t="n"/>
      <c r="B27" s="79" t="n"/>
      <c r="C27" s="79" t="n"/>
      <c r="D27" s="36" t="n"/>
      <c r="E27" s="38" t="n"/>
      <c r="F27" s="38" t="n"/>
      <c r="G27" s="80" t="n"/>
      <c r="H27" s="38" t="n"/>
      <c r="I27" s="80" t="n"/>
      <c r="J27" s="38" t="n"/>
      <c r="K27" s="80" t="n"/>
      <c r="L27" s="38" t="n"/>
      <c r="M27" s="80" t="n"/>
      <c r="N27" s="38" t="n"/>
      <c r="O27" s="80" t="n"/>
      <c r="P27" s="38" t="n"/>
      <c r="Q27" s="80" t="n"/>
      <c r="R27" s="38" t="n"/>
      <c r="S27" s="80" t="n"/>
      <c r="T27" s="40" t="n"/>
      <c r="U27" s="81">
        <f>IFERROR(IF(A27="","",G27/F27),"")</f>
        <v/>
      </c>
      <c r="V27" s="82">
        <f>IFERROR(IF(A27="","",F27/E27),"")</f>
        <v/>
      </c>
      <c r="W27" s="83">
        <f>IFERROR(IF(A27="","",F27-H27),"")</f>
        <v/>
      </c>
      <c r="X27" s="84">
        <f>IFERROR(IF(A27="","",G27-I27),"")</f>
        <v/>
      </c>
      <c r="Y27" s="83">
        <f>IFERROR(IF(A27="","",F27-J27),"")</f>
        <v/>
      </c>
      <c r="Z27" s="84">
        <f>IFERROR(IF(A27="","",G27-K27),"")</f>
        <v/>
      </c>
      <c r="AA27" s="84">
        <f>IFERROR(IF(A27="","",G27-Q27),"")</f>
        <v/>
      </c>
      <c r="AB27" s="84">
        <f>IFERROR(IF(A27="","",G27-M27),"")</f>
        <v/>
      </c>
      <c r="AC27" s="45">
        <f>IFERROR(IF(A27="","",IF(COUNTIFS($B$6:$B$205,B27,$C$6:$C$205,C27,$D$6:$D$205,D27)&gt;1,"Duplicate as-of date, stay month, and segment",IF(E27&lt;=0,"Check rooms available",IF(F27&gt;E27,"OTB rooms exceed rooms available",IF(AND(F27=0,G27&lt;&gt;0),"Revenue entered with zero OTB rooms",IF(AND(F27&lt;&gt;0,G27=0),"OTB rooms entered with zero revenue",IF(OR(B27="",C27="",D27=""),"Missing required field",IF(DAY(C27)&lt;&gt;1,"Stay month must be the first day of the month",IF(W27&lt;0,"Negative 7-day pickup—review","Ready"))))))))),"")</f>
        <v/>
      </c>
    </row>
    <row r="28">
      <c r="A28" s="36" t="n"/>
      <c r="B28" s="79" t="n"/>
      <c r="C28" s="79" t="n"/>
      <c r="D28" s="36" t="n"/>
      <c r="E28" s="38" t="n"/>
      <c r="F28" s="38" t="n"/>
      <c r="G28" s="80" t="n"/>
      <c r="H28" s="38" t="n"/>
      <c r="I28" s="80" t="n"/>
      <c r="J28" s="38" t="n"/>
      <c r="K28" s="80" t="n"/>
      <c r="L28" s="38" t="n"/>
      <c r="M28" s="80" t="n"/>
      <c r="N28" s="38" t="n"/>
      <c r="O28" s="80" t="n"/>
      <c r="P28" s="38" t="n"/>
      <c r="Q28" s="80" t="n"/>
      <c r="R28" s="38" t="n"/>
      <c r="S28" s="80" t="n"/>
      <c r="T28" s="40" t="n"/>
      <c r="U28" s="81">
        <f>IFERROR(IF(A28="","",G28/F28),"")</f>
        <v/>
      </c>
      <c r="V28" s="82">
        <f>IFERROR(IF(A28="","",F28/E28),"")</f>
        <v/>
      </c>
      <c r="W28" s="83">
        <f>IFERROR(IF(A28="","",F28-H28),"")</f>
        <v/>
      </c>
      <c r="X28" s="84">
        <f>IFERROR(IF(A28="","",G28-I28),"")</f>
        <v/>
      </c>
      <c r="Y28" s="83">
        <f>IFERROR(IF(A28="","",F28-J28),"")</f>
        <v/>
      </c>
      <c r="Z28" s="84">
        <f>IFERROR(IF(A28="","",G28-K28),"")</f>
        <v/>
      </c>
      <c r="AA28" s="84">
        <f>IFERROR(IF(A28="","",G28-Q28),"")</f>
        <v/>
      </c>
      <c r="AB28" s="84">
        <f>IFERROR(IF(A28="","",G28-M28),"")</f>
        <v/>
      </c>
      <c r="AC28" s="45">
        <f>IFERROR(IF(A28="","",IF(COUNTIFS($B$6:$B$205,B28,$C$6:$C$205,C28,$D$6:$D$205,D28)&gt;1,"Duplicate as-of date, stay month, and segment",IF(E28&lt;=0,"Check rooms available",IF(F28&gt;E28,"OTB rooms exceed rooms available",IF(AND(F28=0,G28&lt;&gt;0),"Revenue entered with zero OTB rooms",IF(AND(F28&lt;&gt;0,G28=0),"OTB rooms entered with zero revenue",IF(OR(B28="",C28="",D28=""),"Missing required field",IF(DAY(C28)&lt;&gt;1,"Stay month must be the first day of the month",IF(W28&lt;0,"Negative 7-day pickup—review","Ready"))))))))),"")</f>
        <v/>
      </c>
    </row>
    <row r="29">
      <c r="A29" s="36" t="n"/>
      <c r="B29" s="79" t="n"/>
      <c r="C29" s="79" t="n"/>
      <c r="D29" s="36" t="n"/>
      <c r="E29" s="38" t="n"/>
      <c r="F29" s="38" t="n"/>
      <c r="G29" s="80" t="n"/>
      <c r="H29" s="38" t="n"/>
      <c r="I29" s="80" t="n"/>
      <c r="J29" s="38" t="n"/>
      <c r="K29" s="80" t="n"/>
      <c r="L29" s="38" t="n"/>
      <c r="M29" s="80" t="n"/>
      <c r="N29" s="38" t="n"/>
      <c r="O29" s="80" t="n"/>
      <c r="P29" s="38" t="n"/>
      <c r="Q29" s="80" t="n"/>
      <c r="R29" s="38" t="n"/>
      <c r="S29" s="80" t="n"/>
      <c r="T29" s="40" t="n"/>
      <c r="U29" s="81">
        <f>IFERROR(IF(A29="","",G29/F29),"")</f>
        <v/>
      </c>
      <c r="V29" s="82">
        <f>IFERROR(IF(A29="","",F29/E29),"")</f>
        <v/>
      </c>
      <c r="W29" s="83">
        <f>IFERROR(IF(A29="","",F29-H29),"")</f>
        <v/>
      </c>
      <c r="X29" s="84">
        <f>IFERROR(IF(A29="","",G29-I29),"")</f>
        <v/>
      </c>
      <c r="Y29" s="83">
        <f>IFERROR(IF(A29="","",F29-J29),"")</f>
        <v/>
      </c>
      <c r="Z29" s="84">
        <f>IFERROR(IF(A29="","",G29-K29),"")</f>
        <v/>
      </c>
      <c r="AA29" s="84">
        <f>IFERROR(IF(A29="","",G29-Q29),"")</f>
        <v/>
      </c>
      <c r="AB29" s="84">
        <f>IFERROR(IF(A29="","",G29-M29),"")</f>
        <v/>
      </c>
      <c r="AC29" s="45">
        <f>IFERROR(IF(A29="","",IF(COUNTIFS($B$6:$B$205,B29,$C$6:$C$205,C29,$D$6:$D$205,D29)&gt;1,"Duplicate as-of date, stay month, and segment",IF(E29&lt;=0,"Check rooms available",IF(F29&gt;E29,"OTB rooms exceed rooms available",IF(AND(F29=0,G29&lt;&gt;0),"Revenue entered with zero OTB rooms",IF(AND(F29&lt;&gt;0,G29=0),"OTB rooms entered with zero revenue",IF(OR(B29="",C29="",D29=""),"Missing required field",IF(DAY(C29)&lt;&gt;1,"Stay month must be the first day of the month",IF(W29&lt;0,"Negative 7-day pickup—review","Ready"))))))))),"")</f>
        <v/>
      </c>
    </row>
    <row r="30">
      <c r="A30" s="36" t="n"/>
      <c r="B30" s="79" t="n"/>
      <c r="C30" s="79" t="n"/>
      <c r="D30" s="36" t="n"/>
      <c r="E30" s="38" t="n"/>
      <c r="F30" s="38" t="n"/>
      <c r="G30" s="80" t="n"/>
      <c r="H30" s="38" t="n"/>
      <c r="I30" s="80" t="n"/>
      <c r="J30" s="38" t="n"/>
      <c r="K30" s="80" t="n"/>
      <c r="L30" s="38" t="n"/>
      <c r="M30" s="80" t="n"/>
      <c r="N30" s="38" t="n"/>
      <c r="O30" s="80" t="n"/>
      <c r="P30" s="38" t="n"/>
      <c r="Q30" s="80" t="n"/>
      <c r="R30" s="38" t="n"/>
      <c r="S30" s="80" t="n"/>
      <c r="T30" s="40" t="n"/>
      <c r="U30" s="81">
        <f>IFERROR(IF(A30="","",G30/F30),"")</f>
        <v/>
      </c>
      <c r="V30" s="82">
        <f>IFERROR(IF(A30="","",F30/E30),"")</f>
        <v/>
      </c>
      <c r="W30" s="83">
        <f>IFERROR(IF(A30="","",F30-H30),"")</f>
        <v/>
      </c>
      <c r="X30" s="84">
        <f>IFERROR(IF(A30="","",G30-I30),"")</f>
        <v/>
      </c>
      <c r="Y30" s="83">
        <f>IFERROR(IF(A30="","",F30-J30),"")</f>
        <v/>
      </c>
      <c r="Z30" s="84">
        <f>IFERROR(IF(A30="","",G30-K30),"")</f>
        <v/>
      </c>
      <c r="AA30" s="84">
        <f>IFERROR(IF(A30="","",G30-Q30),"")</f>
        <v/>
      </c>
      <c r="AB30" s="84">
        <f>IFERROR(IF(A30="","",G30-M30),"")</f>
        <v/>
      </c>
      <c r="AC30" s="45">
        <f>IFERROR(IF(A30="","",IF(COUNTIFS($B$6:$B$205,B30,$C$6:$C$205,C30,$D$6:$D$205,D30)&gt;1,"Duplicate as-of date, stay month, and segment",IF(E30&lt;=0,"Check rooms available",IF(F30&gt;E30,"OTB rooms exceed rooms available",IF(AND(F30=0,G30&lt;&gt;0),"Revenue entered with zero OTB rooms",IF(AND(F30&lt;&gt;0,G30=0),"OTB rooms entered with zero revenue",IF(OR(B30="",C30="",D30=""),"Missing required field",IF(DAY(C30)&lt;&gt;1,"Stay month must be the first day of the month",IF(W30&lt;0,"Negative 7-day pickup—review","Ready"))))))))),"")</f>
        <v/>
      </c>
    </row>
    <row r="31">
      <c r="A31" s="36" t="n"/>
      <c r="B31" s="79" t="n"/>
      <c r="C31" s="79" t="n"/>
      <c r="D31" s="36" t="n"/>
      <c r="E31" s="38" t="n"/>
      <c r="F31" s="38" t="n"/>
      <c r="G31" s="80" t="n"/>
      <c r="H31" s="38" t="n"/>
      <c r="I31" s="80" t="n"/>
      <c r="J31" s="38" t="n"/>
      <c r="K31" s="80" t="n"/>
      <c r="L31" s="38" t="n"/>
      <c r="M31" s="80" t="n"/>
      <c r="N31" s="38" t="n"/>
      <c r="O31" s="80" t="n"/>
      <c r="P31" s="38" t="n"/>
      <c r="Q31" s="80" t="n"/>
      <c r="R31" s="38" t="n"/>
      <c r="S31" s="80" t="n"/>
      <c r="T31" s="40" t="n"/>
      <c r="U31" s="81">
        <f>IFERROR(IF(A31="","",G31/F31),"")</f>
        <v/>
      </c>
      <c r="V31" s="82">
        <f>IFERROR(IF(A31="","",F31/E31),"")</f>
        <v/>
      </c>
      <c r="W31" s="83">
        <f>IFERROR(IF(A31="","",F31-H31),"")</f>
        <v/>
      </c>
      <c r="X31" s="84">
        <f>IFERROR(IF(A31="","",G31-I31),"")</f>
        <v/>
      </c>
      <c r="Y31" s="83">
        <f>IFERROR(IF(A31="","",F31-J31),"")</f>
        <v/>
      </c>
      <c r="Z31" s="84">
        <f>IFERROR(IF(A31="","",G31-K31),"")</f>
        <v/>
      </c>
      <c r="AA31" s="84">
        <f>IFERROR(IF(A31="","",G31-Q31),"")</f>
        <v/>
      </c>
      <c r="AB31" s="84">
        <f>IFERROR(IF(A31="","",G31-M31),"")</f>
        <v/>
      </c>
      <c r="AC31" s="45">
        <f>IFERROR(IF(A31="","",IF(COUNTIFS($B$6:$B$205,B31,$C$6:$C$205,C31,$D$6:$D$205,D31)&gt;1,"Duplicate as-of date, stay month, and segment",IF(E31&lt;=0,"Check rooms available",IF(F31&gt;E31,"OTB rooms exceed rooms available",IF(AND(F31=0,G31&lt;&gt;0),"Revenue entered with zero OTB rooms",IF(AND(F31&lt;&gt;0,G31=0),"OTB rooms entered with zero revenue",IF(OR(B31="",C31="",D31=""),"Missing required field",IF(DAY(C31)&lt;&gt;1,"Stay month must be the first day of the month",IF(W31&lt;0,"Negative 7-day pickup—review","Ready"))))))))),"")</f>
        <v/>
      </c>
    </row>
    <row r="32">
      <c r="A32" s="36" t="n"/>
      <c r="B32" s="79" t="n"/>
      <c r="C32" s="79" t="n"/>
      <c r="D32" s="36" t="n"/>
      <c r="E32" s="38" t="n"/>
      <c r="F32" s="38" t="n"/>
      <c r="G32" s="80" t="n"/>
      <c r="H32" s="38" t="n"/>
      <c r="I32" s="80" t="n"/>
      <c r="J32" s="38" t="n"/>
      <c r="K32" s="80" t="n"/>
      <c r="L32" s="38" t="n"/>
      <c r="M32" s="80" t="n"/>
      <c r="N32" s="38" t="n"/>
      <c r="O32" s="80" t="n"/>
      <c r="P32" s="38" t="n"/>
      <c r="Q32" s="80" t="n"/>
      <c r="R32" s="38" t="n"/>
      <c r="S32" s="80" t="n"/>
      <c r="T32" s="40" t="n"/>
      <c r="U32" s="81">
        <f>IFERROR(IF(A32="","",G32/F32),"")</f>
        <v/>
      </c>
      <c r="V32" s="82">
        <f>IFERROR(IF(A32="","",F32/E32),"")</f>
        <v/>
      </c>
      <c r="W32" s="83">
        <f>IFERROR(IF(A32="","",F32-H32),"")</f>
        <v/>
      </c>
      <c r="X32" s="84">
        <f>IFERROR(IF(A32="","",G32-I32),"")</f>
        <v/>
      </c>
      <c r="Y32" s="83">
        <f>IFERROR(IF(A32="","",F32-J32),"")</f>
        <v/>
      </c>
      <c r="Z32" s="84">
        <f>IFERROR(IF(A32="","",G32-K32),"")</f>
        <v/>
      </c>
      <c r="AA32" s="84">
        <f>IFERROR(IF(A32="","",G32-Q32),"")</f>
        <v/>
      </c>
      <c r="AB32" s="84">
        <f>IFERROR(IF(A32="","",G32-M32),"")</f>
        <v/>
      </c>
      <c r="AC32" s="45">
        <f>IFERROR(IF(A32="","",IF(COUNTIFS($B$6:$B$205,B32,$C$6:$C$205,C32,$D$6:$D$205,D32)&gt;1,"Duplicate as-of date, stay month, and segment",IF(E32&lt;=0,"Check rooms available",IF(F32&gt;E32,"OTB rooms exceed rooms available",IF(AND(F32=0,G32&lt;&gt;0),"Revenue entered with zero OTB rooms",IF(AND(F32&lt;&gt;0,G32=0),"OTB rooms entered with zero revenue",IF(OR(B32="",C32="",D32=""),"Missing required field",IF(DAY(C32)&lt;&gt;1,"Stay month must be the first day of the month",IF(W32&lt;0,"Negative 7-day pickup—review","Ready"))))))))),"")</f>
        <v/>
      </c>
    </row>
    <row r="33">
      <c r="A33" s="36" t="n"/>
      <c r="B33" s="79" t="n"/>
      <c r="C33" s="79" t="n"/>
      <c r="D33" s="36" t="n"/>
      <c r="E33" s="38" t="n"/>
      <c r="F33" s="38" t="n"/>
      <c r="G33" s="80" t="n"/>
      <c r="H33" s="38" t="n"/>
      <c r="I33" s="80" t="n"/>
      <c r="J33" s="38" t="n"/>
      <c r="K33" s="80" t="n"/>
      <c r="L33" s="38" t="n"/>
      <c r="M33" s="80" t="n"/>
      <c r="N33" s="38" t="n"/>
      <c r="O33" s="80" t="n"/>
      <c r="P33" s="38" t="n"/>
      <c r="Q33" s="80" t="n"/>
      <c r="R33" s="38" t="n"/>
      <c r="S33" s="80" t="n"/>
      <c r="T33" s="40" t="n"/>
      <c r="U33" s="81">
        <f>IFERROR(IF(A33="","",G33/F33),"")</f>
        <v/>
      </c>
      <c r="V33" s="82">
        <f>IFERROR(IF(A33="","",F33/E33),"")</f>
        <v/>
      </c>
      <c r="W33" s="83">
        <f>IFERROR(IF(A33="","",F33-H33),"")</f>
        <v/>
      </c>
      <c r="X33" s="84">
        <f>IFERROR(IF(A33="","",G33-I33),"")</f>
        <v/>
      </c>
      <c r="Y33" s="83">
        <f>IFERROR(IF(A33="","",F33-J33),"")</f>
        <v/>
      </c>
      <c r="Z33" s="84">
        <f>IFERROR(IF(A33="","",G33-K33),"")</f>
        <v/>
      </c>
      <c r="AA33" s="84">
        <f>IFERROR(IF(A33="","",G33-Q33),"")</f>
        <v/>
      </c>
      <c r="AB33" s="84">
        <f>IFERROR(IF(A33="","",G33-M33),"")</f>
        <v/>
      </c>
      <c r="AC33" s="45">
        <f>IFERROR(IF(A33="","",IF(COUNTIFS($B$6:$B$205,B33,$C$6:$C$205,C33,$D$6:$D$205,D33)&gt;1,"Duplicate as-of date, stay month, and segment",IF(E33&lt;=0,"Check rooms available",IF(F33&gt;E33,"OTB rooms exceed rooms available",IF(AND(F33=0,G33&lt;&gt;0),"Revenue entered with zero OTB rooms",IF(AND(F33&lt;&gt;0,G33=0),"OTB rooms entered with zero revenue",IF(OR(B33="",C33="",D33=""),"Missing required field",IF(DAY(C33)&lt;&gt;1,"Stay month must be the first day of the month",IF(W33&lt;0,"Negative 7-day pickup—review","Ready"))))))))),"")</f>
        <v/>
      </c>
    </row>
    <row r="34">
      <c r="A34" s="36" t="n"/>
      <c r="B34" s="79" t="n"/>
      <c r="C34" s="79" t="n"/>
      <c r="D34" s="36" t="n"/>
      <c r="E34" s="38" t="n"/>
      <c r="F34" s="38" t="n"/>
      <c r="G34" s="80" t="n"/>
      <c r="H34" s="38" t="n"/>
      <c r="I34" s="80" t="n"/>
      <c r="J34" s="38" t="n"/>
      <c r="K34" s="80" t="n"/>
      <c r="L34" s="38" t="n"/>
      <c r="M34" s="80" t="n"/>
      <c r="N34" s="38" t="n"/>
      <c r="O34" s="80" t="n"/>
      <c r="P34" s="38" t="n"/>
      <c r="Q34" s="80" t="n"/>
      <c r="R34" s="38" t="n"/>
      <c r="S34" s="80" t="n"/>
      <c r="T34" s="40" t="n"/>
      <c r="U34" s="81">
        <f>IFERROR(IF(A34="","",G34/F34),"")</f>
        <v/>
      </c>
      <c r="V34" s="82">
        <f>IFERROR(IF(A34="","",F34/E34),"")</f>
        <v/>
      </c>
      <c r="W34" s="83">
        <f>IFERROR(IF(A34="","",F34-H34),"")</f>
        <v/>
      </c>
      <c r="X34" s="84">
        <f>IFERROR(IF(A34="","",G34-I34),"")</f>
        <v/>
      </c>
      <c r="Y34" s="83">
        <f>IFERROR(IF(A34="","",F34-J34),"")</f>
        <v/>
      </c>
      <c r="Z34" s="84">
        <f>IFERROR(IF(A34="","",G34-K34),"")</f>
        <v/>
      </c>
      <c r="AA34" s="84">
        <f>IFERROR(IF(A34="","",G34-Q34),"")</f>
        <v/>
      </c>
      <c r="AB34" s="84">
        <f>IFERROR(IF(A34="","",G34-M34),"")</f>
        <v/>
      </c>
      <c r="AC34" s="45">
        <f>IFERROR(IF(A34="","",IF(COUNTIFS($B$6:$B$205,B34,$C$6:$C$205,C34,$D$6:$D$205,D34)&gt;1,"Duplicate as-of date, stay month, and segment",IF(E34&lt;=0,"Check rooms available",IF(F34&gt;E34,"OTB rooms exceed rooms available",IF(AND(F34=0,G34&lt;&gt;0),"Revenue entered with zero OTB rooms",IF(AND(F34&lt;&gt;0,G34=0),"OTB rooms entered with zero revenue",IF(OR(B34="",C34="",D34=""),"Missing required field",IF(DAY(C34)&lt;&gt;1,"Stay month must be the first day of the month",IF(W34&lt;0,"Negative 7-day pickup—review","Ready"))))))))),"")</f>
        <v/>
      </c>
    </row>
    <row r="35">
      <c r="A35" s="36" t="n"/>
      <c r="B35" s="79" t="n"/>
      <c r="C35" s="79" t="n"/>
      <c r="D35" s="36" t="n"/>
      <c r="E35" s="38" t="n"/>
      <c r="F35" s="38" t="n"/>
      <c r="G35" s="80" t="n"/>
      <c r="H35" s="38" t="n"/>
      <c r="I35" s="80" t="n"/>
      <c r="J35" s="38" t="n"/>
      <c r="K35" s="80" t="n"/>
      <c r="L35" s="38" t="n"/>
      <c r="M35" s="80" t="n"/>
      <c r="N35" s="38" t="n"/>
      <c r="O35" s="80" t="n"/>
      <c r="P35" s="38" t="n"/>
      <c r="Q35" s="80" t="n"/>
      <c r="R35" s="38" t="n"/>
      <c r="S35" s="80" t="n"/>
      <c r="T35" s="40" t="n"/>
      <c r="U35" s="81">
        <f>IFERROR(IF(A35="","",G35/F35),"")</f>
        <v/>
      </c>
      <c r="V35" s="82">
        <f>IFERROR(IF(A35="","",F35/E35),"")</f>
        <v/>
      </c>
      <c r="W35" s="83">
        <f>IFERROR(IF(A35="","",F35-H35),"")</f>
        <v/>
      </c>
      <c r="X35" s="84">
        <f>IFERROR(IF(A35="","",G35-I35),"")</f>
        <v/>
      </c>
      <c r="Y35" s="83">
        <f>IFERROR(IF(A35="","",F35-J35),"")</f>
        <v/>
      </c>
      <c r="Z35" s="84">
        <f>IFERROR(IF(A35="","",G35-K35),"")</f>
        <v/>
      </c>
      <c r="AA35" s="84">
        <f>IFERROR(IF(A35="","",G35-Q35),"")</f>
        <v/>
      </c>
      <c r="AB35" s="84">
        <f>IFERROR(IF(A35="","",G35-M35),"")</f>
        <v/>
      </c>
      <c r="AC35" s="45">
        <f>IFERROR(IF(A35="","",IF(COUNTIFS($B$6:$B$205,B35,$C$6:$C$205,C35,$D$6:$D$205,D35)&gt;1,"Duplicate as-of date, stay month, and segment",IF(E35&lt;=0,"Check rooms available",IF(F35&gt;E35,"OTB rooms exceed rooms available",IF(AND(F35=0,G35&lt;&gt;0),"Revenue entered with zero OTB rooms",IF(AND(F35&lt;&gt;0,G35=0),"OTB rooms entered with zero revenue",IF(OR(B35="",C35="",D35=""),"Missing required field",IF(DAY(C35)&lt;&gt;1,"Stay month must be the first day of the month",IF(W35&lt;0,"Negative 7-day pickup—review","Ready"))))))))),"")</f>
        <v/>
      </c>
    </row>
    <row r="36">
      <c r="A36" s="36" t="n"/>
      <c r="B36" s="79" t="n"/>
      <c r="C36" s="79" t="n"/>
      <c r="D36" s="36" t="n"/>
      <c r="E36" s="38" t="n"/>
      <c r="F36" s="38" t="n"/>
      <c r="G36" s="80" t="n"/>
      <c r="H36" s="38" t="n"/>
      <c r="I36" s="80" t="n"/>
      <c r="J36" s="38" t="n"/>
      <c r="K36" s="80" t="n"/>
      <c r="L36" s="38" t="n"/>
      <c r="M36" s="80" t="n"/>
      <c r="N36" s="38" t="n"/>
      <c r="O36" s="80" t="n"/>
      <c r="P36" s="38" t="n"/>
      <c r="Q36" s="80" t="n"/>
      <c r="R36" s="38" t="n"/>
      <c r="S36" s="80" t="n"/>
      <c r="T36" s="40" t="n"/>
      <c r="U36" s="81">
        <f>IFERROR(IF(A36="","",G36/F36),"")</f>
        <v/>
      </c>
      <c r="V36" s="82">
        <f>IFERROR(IF(A36="","",F36/E36),"")</f>
        <v/>
      </c>
      <c r="W36" s="83">
        <f>IFERROR(IF(A36="","",F36-H36),"")</f>
        <v/>
      </c>
      <c r="X36" s="84">
        <f>IFERROR(IF(A36="","",G36-I36),"")</f>
        <v/>
      </c>
      <c r="Y36" s="83">
        <f>IFERROR(IF(A36="","",F36-J36),"")</f>
        <v/>
      </c>
      <c r="Z36" s="84">
        <f>IFERROR(IF(A36="","",G36-K36),"")</f>
        <v/>
      </c>
      <c r="AA36" s="84">
        <f>IFERROR(IF(A36="","",G36-Q36),"")</f>
        <v/>
      </c>
      <c r="AB36" s="84">
        <f>IFERROR(IF(A36="","",G36-M36),"")</f>
        <v/>
      </c>
      <c r="AC36" s="45">
        <f>IFERROR(IF(A36="","",IF(COUNTIFS($B$6:$B$205,B36,$C$6:$C$205,C36,$D$6:$D$205,D36)&gt;1,"Duplicate as-of date, stay month, and segment",IF(E36&lt;=0,"Check rooms available",IF(F36&gt;E36,"OTB rooms exceed rooms available",IF(AND(F36=0,G36&lt;&gt;0),"Revenue entered with zero OTB rooms",IF(AND(F36&lt;&gt;0,G36=0),"OTB rooms entered with zero revenue",IF(OR(B36="",C36="",D36=""),"Missing required field",IF(DAY(C36)&lt;&gt;1,"Stay month must be the first day of the month",IF(W36&lt;0,"Negative 7-day pickup—review","Ready"))))))))),"")</f>
        <v/>
      </c>
    </row>
    <row r="37">
      <c r="A37" s="36" t="n"/>
      <c r="B37" s="79" t="n"/>
      <c r="C37" s="79" t="n"/>
      <c r="D37" s="36" t="n"/>
      <c r="E37" s="38" t="n"/>
      <c r="F37" s="38" t="n"/>
      <c r="G37" s="80" t="n"/>
      <c r="H37" s="38" t="n"/>
      <c r="I37" s="80" t="n"/>
      <c r="J37" s="38" t="n"/>
      <c r="K37" s="80" t="n"/>
      <c r="L37" s="38" t="n"/>
      <c r="M37" s="80" t="n"/>
      <c r="N37" s="38" t="n"/>
      <c r="O37" s="80" t="n"/>
      <c r="P37" s="38" t="n"/>
      <c r="Q37" s="80" t="n"/>
      <c r="R37" s="38" t="n"/>
      <c r="S37" s="80" t="n"/>
      <c r="T37" s="40" t="n"/>
      <c r="U37" s="81">
        <f>IFERROR(IF(A37="","",G37/F37),"")</f>
        <v/>
      </c>
      <c r="V37" s="82">
        <f>IFERROR(IF(A37="","",F37/E37),"")</f>
        <v/>
      </c>
      <c r="W37" s="83">
        <f>IFERROR(IF(A37="","",F37-H37),"")</f>
        <v/>
      </c>
      <c r="X37" s="84">
        <f>IFERROR(IF(A37="","",G37-I37),"")</f>
        <v/>
      </c>
      <c r="Y37" s="83">
        <f>IFERROR(IF(A37="","",F37-J37),"")</f>
        <v/>
      </c>
      <c r="Z37" s="84">
        <f>IFERROR(IF(A37="","",G37-K37),"")</f>
        <v/>
      </c>
      <c r="AA37" s="84">
        <f>IFERROR(IF(A37="","",G37-Q37),"")</f>
        <v/>
      </c>
      <c r="AB37" s="84">
        <f>IFERROR(IF(A37="","",G37-M37),"")</f>
        <v/>
      </c>
      <c r="AC37" s="45">
        <f>IFERROR(IF(A37="","",IF(COUNTIFS($B$6:$B$205,B37,$C$6:$C$205,C37,$D$6:$D$205,D37)&gt;1,"Duplicate as-of date, stay month, and segment",IF(E37&lt;=0,"Check rooms available",IF(F37&gt;E37,"OTB rooms exceed rooms available",IF(AND(F37=0,G37&lt;&gt;0),"Revenue entered with zero OTB rooms",IF(AND(F37&lt;&gt;0,G37=0),"OTB rooms entered with zero revenue",IF(OR(B37="",C37="",D37=""),"Missing required field",IF(DAY(C37)&lt;&gt;1,"Stay month must be the first day of the month",IF(W37&lt;0,"Negative 7-day pickup—review","Ready"))))))))),"")</f>
        <v/>
      </c>
    </row>
    <row r="38">
      <c r="A38" s="36" t="n"/>
      <c r="B38" s="79" t="n"/>
      <c r="C38" s="79" t="n"/>
      <c r="D38" s="36" t="n"/>
      <c r="E38" s="38" t="n"/>
      <c r="F38" s="38" t="n"/>
      <c r="G38" s="80" t="n"/>
      <c r="H38" s="38" t="n"/>
      <c r="I38" s="80" t="n"/>
      <c r="J38" s="38" t="n"/>
      <c r="K38" s="80" t="n"/>
      <c r="L38" s="38" t="n"/>
      <c r="M38" s="80" t="n"/>
      <c r="N38" s="38" t="n"/>
      <c r="O38" s="80" t="n"/>
      <c r="P38" s="38" t="n"/>
      <c r="Q38" s="80" t="n"/>
      <c r="R38" s="38" t="n"/>
      <c r="S38" s="80" t="n"/>
      <c r="T38" s="40" t="n"/>
      <c r="U38" s="81">
        <f>IFERROR(IF(A38="","",G38/F38),"")</f>
        <v/>
      </c>
      <c r="V38" s="82">
        <f>IFERROR(IF(A38="","",F38/E38),"")</f>
        <v/>
      </c>
      <c r="W38" s="83">
        <f>IFERROR(IF(A38="","",F38-H38),"")</f>
        <v/>
      </c>
      <c r="X38" s="84">
        <f>IFERROR(IF(A38="","",G38-I38),"")</f>
        <v/>
      </c>
      <c r="Y38" s="83">
        <f>IFERROR(IF(A38="","",F38-J38),"")</f>
        <v/>
      </c>
      <c r="Z38" s="84">
        <f>IFERROR(IF(A38="","",G38-K38),"")</f>
        <v/>
      </c>
      <c r="AA38" s="84">
        <f>IFERROR(IF(A38="","",G38-Q38),"")</f>
        <v/>
      </c>
      <c r="AB38" s="84">
        <f>IFERROR(IF(A38="","",G38-M38),"")</f>
        <v/>
      </c>
      <c r="AC38" s="45">
        <f>IFERROR(IF(A38="","",IF(COUNTIFS($B$6:$B$205,B38,$C$6:$C$205,C38,$D$6:$D$205,D38)&gt;1,"Duplicate as-of date, stay month, and segment",IF(E38&lt;=0,"Check rooms available",IF(F38&gt;E38,"OTB rooms exceed rooms available",IF(AND(F38=0,G38&lt;&gt;0),"Revenue entered with zero OTB rooms",IF(AND(F38&lt;&gt;0,G38=0),"OTB rooms entered with zero revenue",IF(OR(B38="",C38="",D38=""),"Missing required field",IF(DAY(C38)&lt;&gt;1,"Stay month must be the first day of the month",IF(W38&lt;0,"Negative 7-day pickup—review","Ready"))))))))),"")</f>
        <v/>
      </c>
    </row>
    <row r="39">
      <c r="A39" s="36" t="n"/>
      <c r="B39" s="79" t="n"/>
      <c r="C39" s="79" t="n"/>
      <c r="D39" s="36" t="n"/>
      <c r="E39" s="38" t="n"/>
      <c r="F39" s="38" t="n"/>
      <c r="G39" s="80" t="n"/>
      <c r="H39" s="38" t="n"/>
      <c r="I39" s="80" t="n"/>
      <c r="J39" s="38" t="n"/>
      <c r="K39" s="80" t="n"/>
      <c r="L39" s="38" t="n"/>
      <c r="M39" s="80" t="n"/>
      <c r="N39" s="38" t="n"/>
      <c r="O39" s="80" t="n"/>
      <c r="P39" s="38" t="n"/>
      <c r="Q39" s="80" t="n"/>
      <c r="R39" s="38" t="n"/>
      <c r="S39" s="80" t="n"/>
      <c r="T39" s="40" t="n"/>
      <c r="U39" s="81">
        <f>IFERROR(IF(A39="","",G39/F39),"")</f>
        <v/>
      </c>
      <c r="V39" s="82">
        <f>IFERROR(IF(A39="","",F39/E39),"")</f>
        <v/>
      </c>
      <c r="W39" s="83">
        <f>IFERROR(IF(A39="","",F39-H39),"")</f>
        <v/>
      </c>
      <c r="X39" s="84">
        <f>IFERROR(IF(A39="","",G39-I39),"")</f>
        <v/>
      </c>
      <c r="Y39" s="83">
        <f>IFERROR(IF(A39="","",F39-J39),"")</f>
        <v/>
      </c>
      <c r="Z39" s="84">
        <f>IFERROR(IF(A39="","",G39-K39),"")</f>
        <v/>
      </c>
      <c r="AA39" s="84">
        <f>IFERROR(IF(A39="","",G39-Q39),"")</f>
        <v/>
      </c>
      <c r="AB39" s="84">
        <f>IFERROR(IF(A39="","",G39-M39),"")</f>
        <v/>
      </c>
      <c r="AC39" s="45">
        <f>IFERROR(IF(A39="","",IF(COUNTIFS($B$6:$B$205,B39,$C$6:$C$205,C39,$D$6:$D$205,D39)&gt;1,"Duplicate as-of date, stay month, and segment",IF(E39&lt;=0,"Check rooms available",IF(F39&gt;E39,"OTB rooms exceed rooms available",IF(AND(F39=0,G39&lt;&gt;0),"Revenue entered with zero OTB rooms",IF(AND(F39&lt;&gt;0,G39=0),"OTB rooms entered with zero revenue",IF(OR(B39="",C39="",D39=""),"Missing required field",IF(DAY(C39)&lt;&gt;1,"Stay month must be the first day of the month",IF(W39&lt;0,"Negative 7-day pickup—review","Ready"))))))))),"")</f>
        <v/>
      </c>
    </row>
    <row r="40">
      <c r="A40" s="36" t="n"/>
      <c r="B40" s="79" t="n"/>
      <c r="C40" s="79" t="n"/>
      <c r="D40" s="36" t="n"/>
      <c r="E40" s="38" t="n"/>
      <c r="F40" s="38" t="n"/>
      <c r="G40" s="80" t="n"/>
      <c r="H40" s="38" t="n"/>
      <c r="I40" s="80" t="n"/>
      <c r="J40" s="38" t="n"/>
      <c r="K40" s="80" t="n"/>
      <c r="L40" s="38" t="n"/>
      <c r="M40" s="80" t="n"/>
      <c r="N40" s="38" t="n"/>
      <c r="O40" s="80" t="n"/>
      <c r="P40" s="38" t="n"/>
      <c r="Q40" s="80" t="n"/>
      <c r="R40" s="38" t="n"/>
      <c r="S40" s="80" t="n"/>
      <c r="T40" s="40" t="n"/>
      <c r="U40" s="81">
        <f>IFERROR(IF(A40="","",G40/F40),"")</f>
        <v/>
      </c>
      <c r="V40" s="82">
        <f>IFERROR(IF(A40="","",F40/E40),"")</f>
        <v/>
      </c>
      <c r="W40" s="83">
        <f>IFERROR(IF(A40="","",F40-H40),"")</f>
        <v/>
      </c>
      <c r="X40" s="84">
        <f>IFERROR(IF(A40="","",G40-I40),"")</f>
        <v/>
      </c>
      <c r="Y40" s="83">
        <f>IFERROR(IF(A40="","",F40-J40),"")</f>
        <v/>
      </c>
      <c r="Z40" s="84">
        <f>IFERROR(IF(A40="","",G40-K40),"")</f>
        <v/>
      </c>
      <c r="AA40" s="84">
        <f>IFERROR(IF(A40="","",G40-Q40),"")</f>
        <v/>
      </c>
      <c r="AB40" s="84">
        <f>IFERROR(IF(A40="","",G40-M40),"")</f>
        <v/>
      </c>
      <c r="AC40" s="45">
        <f>IFERROR(IF(A40="","",IF(COUNTIFS($B$6:$B$205,B40,$C$6:$C$205,C40,$D$6:$D$205,D40)&gt;1,"Duplicate as-of date, stay month, and segment",IF(E40&lt;=0,"Check rooms available",IF(F40&gt;E40,"OTB rooms exceed rooms available",IF(AND(F40=0,G40&lt;&gt;0),"Revenue entered with zero OTB rooms",IF(AND(F40&lt;&gt;0,G40=0),"OTB rooms entered with zero revenue",IF(OR(B40="",C40="",D40=""),"Missing required field",IF(DAY(C40)&lt;&gt;1,"Stay month must be the first day of the month",IF(W40&lt;0,"Negative 7-day pickup—review","Ready"))))))))),"")</f>
        <v/>
      </c>
    </row>
    <row r="41">
      <c r="A41" s="36" t="n"/>
      <c r="B41" s="79" t="n"/>
      <c r="C41" s="79" t="n"/>
      <c r="D41" s="36" t="n"/>
      <c r="E41" s="38" t="n"/>
      <c r="F41" s="38" t="n"/>
      <c r="G41" s="80" t="n"/>
      <c r="H41" s="38" t="n"/>
      <c r="I41" s="80" t="n"/>
      <c r="J41" s="38" t="n"/>
      <c r="K41" s="80" t="n"/>
      <c r="L41" s="38" t="n"/>
      <c r="M41" s="80" t="n"/>
      <c r="N41" s="38" t="n"/>
      <c r="O41" s="80" t="n"/>
      <c r="P41" s="38" t="n"/>
      <c r="Q41" s="80" t="n"/>
      <c r="R41" s="38" t="n"/>
      <c r="S41" s="80" t="n"/>
      <c r="T41" s="40" t="n"/>
      <c r="U41" s="81">
        <f>IFERROR(IF(A41="","",G41/F41),"")</f>
        <v/>
      </c>
      <c r="V41" s="82">
        <f>IFERROR(IF(A41="","",F41/E41),"")</f>
        <v/>
      </c>
      <c r="W41" s="83">
        <f>IFERROR(IF(A41="","",F41-H41),"")</f>
        <v/>
      </c>
      <c r="X41" s="84">
        <f>IFERROR(IF(A41="","",G41-I41),"")</f>
        <v/>
      </c>
      <c r="Y41" s="83">
        <f>IFERROR(IF(A41="","",F41-J41),"")</f>
        <v/>
      </c>
      <c r="Z41" s="84">
        <f>IFERROR(IF(A41="","",G41-K41),"")</f>
        <v/>
      </c>
      <c r="AA41" s="84">
        <f>IFERROR(IF(A41="","",G41-Q41),"")</f>
        <v/>
      </c>
      <c r="AB41" s="84">
        <f>IFERROR(IF(A41="","",G41-M41),"")</f>
        <v/>
      </c>
      <c r="AC41" s="45">
        <f>IFERROR(IF(A41="","",IF(COUNTIFS($B$6:$B$205,B41,$C$6:$C$205,C41,$D$6:$D$205,D41)&gt;1,"Duplicate as-of date, stay month, and segment",IF(E41&lt;=0,"Check rooms available",IF(F41&gt;E41,"OTB rooms exceed rooms available",IF(AND(F41=0,G41&lt;&gt;0),"Revenue entered with zero OTB rooms",IF(AND(F41&lt;&gt;0,G41=0),"OTB rooms entered with zero revenue",IF(OR(B41="",C41="",D41=""),"Missing required field",IF(DAY(C41)&lt;&gt;1,"Stay month must be the first day of the month",IF(W41&lt;0,"Negative 7-day pickup—review","Ready"))))))))),"")</f>
        <v/>
      </c>
    </row>
    <row r="42">
      <c r="A42" s="36" t="n"/>
      <c r="B42" s="79" t="n"/>
      <c r="C42" s="79" t="n"/>
      <c r="D42" s="36" t="n"/>
      <c r="E42" s="38" t="n"/>
      <c r="F42" s="38" t="n"/>
      <c r="G42" s="80" t="n"/>
      <c r="H42" s="38" t="n"/>
      <c r="I42" s="80" t="n"/>
      <c r="J42" s="38" t="n"/>
      <c r="K42" s="80" t="n"/>
      <c r="L42" s="38" t="n"/>
      <c r="M42" s="80" t="n"/>
      <c r="N42" s="38" t="n"/>
      <c r="O42" s="80" t="n"/>
      <c r="P42" s="38" t="n"/>
      <c r="Q42" s="80" t="n"/>
      <c r="R42" s="38" t="n"/>
      <c r="S42" s="80" t="n"/>
      <c r="T42" s="40" t="n"/>
      <c r="U42" s="81">
        <f>IFERROR(IF(A42="","",G42/F42),"")</f>
        <v/>
      </c>
      <c r="V42" s="82">
        <f>IFERROR(IF(A42="","",F42/E42),"")</f>
        <v/>
      </c>
      <c r="W42" s="83">
        <f>IFERROR(IF(A42="","",F42-H42),"")</f>
        <v/>
      </c>
      <c r="X42" s="84">
        <f>IFERROR(IF(A42="","",G42-I42),"")</f>
        <v/>
      </c>
      <c r="Y42" s="83">
        <f>IFERROR(IF(A42="","",F42-J42),"")</f>
        <v/>
      </c>
      <c r="Z42" s="84">
        <f>IFERROR(IF(A42="","",G42-K42),"")</f>
        <v/>
      </c>
      <c r="AA42" s="84">
        <f>IFERROR(IF(A42="","",G42-Q42),"")</f>
        <v/>
      </c>
      <c r="AB42" s="84">
        <f>IFERROR(IF(A42="","",G42-M42),"")</f>
        <v/>
      </c>
      <c r="AC42" s="45">
        <f>IFERROR(IF(A42="","",IF(COUNTIFS($B$6:$B$205,B42,$C$6:$C$205,C42,$D$6:$D$205,D42)&gt;1,"Duplicate as-of date, stay month, and segment",IF(E42&lt;=0,"Check rooms available",IF(F42&gt;E42,"OTB rooms exceed rooms available",IF(AND(F42=0,G42&lt;&gt;0),"Revenue entered with zero OTB rooms",IF(AND(F42&lt;&gt;0,G42=0),"OTB rooms entered with zero revenue",IF(OR(B42="",C42="",D42=""),"Missing required field",IF(DAY(C42)&lt;&gt;1,"Stay month must be the first day of the month",IF(W42&lt;0,"Negative 7-day pickup—review","Ready"))))))))),"")</f>
        <v/>
      </c>
    </row>
    <row r="43">
      <c r="A43" s="36" t="n"/>
      <c r="B43" s="79" t="n"/>
      <c r="C43" s="79" t="n"/>
      <c r="D43" s="36" t="n"/>
      <c r="E43" s="38" t="n"/>
      <c r="F43" s="38" t="n"/>
      <c r="G43" s="80" t="n"/>
      <c r="H43" s="38" t="n"/>
      <c r="I43" s="80" t="n"/>
      <c r="J43" s="38" t="n"/>
      <c r="K43" s="80" t="n"/>
      <c r="L43" s="38" t="n"/>
      <c r="M43" s="80" t="n"/>
      <c r="N43" s="38" t="n"/>
      <c r="O43" s="80" t="n"/>
      <c r="P43" s="38" t="n"/>
      <c r="Q43" s="80" t="n"/>
      <c r="R43" s="38" t="n"/>
      <c r="S43" s="80" t="n"/>
      <c r="T43" s="40" t="n"/>
      <c r="U43" s="81">
        <f>IFERROR(IF(A43="","",G43/F43),"")</f>
        <v/>
      </c>
      <c r="V43" s="82">
        <f>IFERROR(IF(A43="","",F43/E43),"")</f>
        <v/>
      </c>
      <c r="W43" s="83">
        <f>IFERROR(IF(A43="","",F43-H43),"")</f>
        <v/>
      </c>
      <c r="X43" s="84">
        <f>IFERROR(IF(A43="","",G43-I43),"")</f>
        <v/>
      </c>
      <c r="Y43" s="83">
        <f>IFERROR(IF(A43="","",F43-J43),"")</f>
        <v/>
      </c>
      <c r="Z43" s="84">
        <f>IFERROR(IF(A43="","",G43-K43),"")</f>
        <v/>
      </c>
      <c r="AA43" s="84">
        <f>IFERROR(IF(A43="","",G43-Q43),"")</f>
        <v/>
      </c>
      <c r="AB43" s="84">
        <f>IFERROR(IF(A43="","",G43-M43),"")</f>
        <v/>
      </c>
      <c r="AC43" s="45">
        <f>IFERROR(IF(A43="","",IF(COUNTIFS($B$6:$B$205,B43,$C$6:$C$205,C43,$D$6:$D$205,D43)&gt;1,"Duplicate as-of date, stay month, and segment",IF(E43&lt;=0,"Check rooms available",IF(F43&gt;E43,"OTB rooms exceed rooms available",IF(AND(F43=0,G43&lt;&gt;0),"Revenue entered with zero OTB rooms",IF(AND(F43&lt;&gt;0,G43=0),"OTB rooms entered with zero revenue",IF(OR(B43="",C43="",D43=""),"Missing required field",IF(DAY(C43)&lt;&gt;1,"Stay month must be the first day of the month",IF(W43&lt;0,"Negative 7-day pickup—review","Ready"))))))))),"")</f>
        <v/>
      </c>
    </row>
    <row r="44">
      <c r="A44" s="36" t="n"/>
      <c r="B44" s="79" t="n"/>
      <c r="C44" s="79" t="n"/>
      <c r="D44" s="36" t="n"/>
      <c r="E44" s="38" t="n"/>
      <c r="F44" s="38" t="n"/>
      <c r="G44" s="80" t="n"/>
      <c r="H44" s="38" t="n"/>
      <c r="I44" s="80" t="n"/>
      <c r="J44" s="38" t="n"/>
      <c r="K44" s="80" t="n"/>
      <c r="L44" s="38" t="n"/>
      <c r="M44" s="80" t="n"/>
      <c r="N44" s="38" t="n"/>
      <c r="O44" s="80" t="n"/>
      <c r="P44" s="38" t="n"/>
      <c r="Q44" s="80" t="n"/>
      <c r="R44" s="38" t="n"/>
      <c r="S44" s="80" t="n"/>
      <c r="T44" s="40" t="n"/>
      <c r="U44" s="81">
        <f>IFERROR(IF(A44="","",G44/F44),"")</f>
        <v/>
      </c>
      <c r="V44" s="82">
        <f>IFERROR(IF(A44="","",F44/E44),"")</f>
        <v/>
      </c>
      <c r="W44" s="83">
        <f>IFERROR(IF(A44="","",F44-H44),"")</f>
        <v/>
      </c>
      <c r="X44" s="84">
        <f>IFERROR(IF(A44="","",G44-I44),"")</f>
        <v/>
      </c>
      <c r="Y44" s="83">
        <f>IFERROR(IF(A44="","",F44-J44),"")</f>
        <v/>
      </c>
      <c r="Z44" s="84">
        <f>IFERROR(IF(A44="","",G44-K44),"")</f>
        <v/>
      </c>
      <c r="AA44" s="84">
        <f>IFERROR(IF(A44="","",G44-Q44),"")</f>
        <v/>
      </c>
      <c r="AB44" s="84">
        <f>IFERROR(IF(A44="","",G44-M44),"")</f>
        <v/>
      </c>
      <c r="AC44" s="45">
        <f>IFERROR(IF(A44="","",IF(COUNTIFS($B$6:$B$205,B44,$C$6:$C$205,C44,$D$6:$D$205,D44)&gt;1,"Duplicate as-of date, stay month, and segment",IF(E44&lt;=0,"Check rooms available",IF(F44&gt;E44,"OTB rooms exceed rooms available",IF(AND(F44=0,G44&lt;&gt;0),"Revenue entered with zero OTB rooms",IF(AND(F44&lt;&gt;0,G44=0),"OTB rooms entered with zero revenue",IF(OR(B44="",C44="",D44=""),"Missing required field",IF(DAY(C44)&lt;&gt;1,"Stay month must be the first day of the month",IF(W44&lt;0,"Negative 7-day pickup—review","Ready"))))))))),"")</f>
        <v/>
      </c>
    </row>
    <row r="45">
      <c r="A45" s="36" t="n"/>
      <c r="B45" s="79" t="n"/>
      <c r="C45" s="79" t="n"/>
      <c r="D45" s="36" t="n"/>
      <c r="E45" s="38" t="n"/>
      <c r="F45" s="38" t="n"/>
      <c r="G45" s="80" t="n"/>
      <c r="H45" s="38" t="n"/>
      <c r="I45" s="80" t="n"/>
      <c r="J45" s="38" t="n"/>
      <c r="K45" s="80" t="n"/>
      <c r="L45" s="38" t="n"/>
      <c r="M45" s="80" t="n"/>
      <c r="N45" s="38" t="n"/>
      <c r="O45" s="80" t="n"/>
      <c r="P45" s="38" t="n"/>
      <c r="Q45" s="80" t="n"/>
      <c r="R45" s="38" t="n"/>
      <c r="S45" s="80" t="n"/>
      <c r="T45" s="40" t="n"/>
      <c r="U45" s="81">
        <f>IFERROR(IF(A45="","",G45/F45),"")</f>
        <v/>
      </c>
      <c r="V45" s="82">
        <f>IFERROR(IF(A45="","",F45/E45),"")</f>
        <v/>
      </c>
      <c r="W45" s="83">
        <f>IFERROR(IF(A45="","",F45-H45),"")</f>
        <v/>
      </c>
      <c r="X45" s="84">
        <f>IFERROR(IF(A45="","",G45-I45),"")</f>
        <v/>
      </c>
      <c r="Y45" s="83">
        <f>IFERROR(IF(A45="","",F45-J45),"")</f>
        <v/>
      </c>
      <c r="Z45" s="84">
        <f>IFERROR(IF(A45="","",G45-K45),"")</f>
        <v/>
      </c>
      <c r="AA45" s="84">
        <f>IFERROR(IF(A45="","",G45-Q45),"")</f>
        <v/>
      </c>
      <c r="AB45" s="84">
        <f>IFERROR(IF(A45="","",G45-M45),"")</f>
        <v/>
      </c>
      <c r="AC45" s="45">
        <f>IFERROR(IF(A45="","",IF(COUNTIFS($B$6:$B$205,B45,$C$6:$C$205,C45,$D$6:$D$205,D45)&gt;1,"Duplicate as-of date, stay month, and segment",IF(E45&lt;=0,"Check rooms available",IF(F45&gt;E45,"OTB rooms exceed rooms available",IF(AND(F45=0,G45&lt;&gt;0),"Revenue entered with zero OTB rooms",IF(AND(F45&lt;&gt;0,G45=0),"OTB rooms entered with zero revenue",IF(OR(B45="",C45="",D45=""),"Missing required field",IF(DAY(C45)&lt;&gt;1,"Stay month must be the first day of the month",IF(W45&lt;0,"Negative 7-day pickup—review","Ready"))))))))),"")</f>
        <v/>
      </c>
    </row>
    <row r="46">
      <c r="A46" s="36" t="n"/>
      <c r="B46" s="79" t="n"/>
      <c r="C46" s="79" t="n"/>
      <c r="D46" s="36" t="n"/>
      <c r="E46" s="38" t="n"/>
      <c r="F46" s="38" t="n"/>
      <c r="G46" s="80" t="n"/>
      <c r="H46" s="38" t="n"/>
      <c r="I46" s="80" t="n"/>
      <c r="J46" s="38" t="n"/>
      <c r="K46" s="80" t="n"/>
      <c r="L46" s="38" t="n"/>
      <c r="M46" s="80" t="n"/>
      <c r="N46" s="38" t="n"/>
      <c r="O46" s="80" t="n"/>
      <c r="P46" s="38" t="n"/>
      <c r="Q46" s="80" t="n"/>
      <c r="R46" s="38" t="n"/>
      <c r="S46" s="80" t="n"/>
      <c r="T46" s="40" t="n"/>
      <c r="U46" s="81">
        <f>IFERROR(IF(A46="","",G46/F46),"")</f>
        <v/>
      </c>
      <c r="V46" s="82">
        <f>IFERROR(IF(A46="","",F46/E46),"")</f>
        <v/>
      </c>
      <c r="W46" s="83">
        <f>IFERROR(IF(A46="","",F46-H46),"")</f>
        <v/>
      </c>
      <c r="X46" s="84">
        <f>IFERROR(IF(A46="","",G46-I46),"")</f>
        <v/>
      </c>
      <c r="Y46" s="83">
        <f>IFERROR(IF(A46="","",F46-J46),"")</f>
        <v/>
      </c>
      <c r="Z46" s="84">
        <f>IFERROR(IF(A46="","",G46-K46),"")</f>
        <v/>
      </c>
      <c r="AA46" s="84">
        <f>IFERROR(IF(A46="","",G46-Q46),"")</f>
        <v/>
      </c>
      <c r="AB46" s="84">
        <f>IFERROR(IF(A46="","",G46-M46),"")</f>
        <v/>
      </c>
      <c r="AC46" s="45">
        <f>IFERROR(IF(A46="","",IF(COUNTIFS($B$6:$B$205,B46,$C$6:$C$205,C46,$D$6:$D$205,D46)&gt;1,"Duplicate as-of date, stay month, and segment",IF(E46&lt;=0,"Check rooms available",IF(F46&gt;E46,"OTB rooms exceed rooms available",IF(AND(F46=0,G46&lt;&gt;0),"Revenue entered with zero OTB rooms",IF(AND(F46&lt;&gt;0,G46=0),"OTB rooms entered with zero revenue",IF(OR(B46="",C46="",D46=""),"Missing required field",IF(DAY(C46)&lt;&gt;1,"Stay month must be the first day of the month",IF(W46&lt;0,"Negative 7-day pickup—review","Ready"))))))))),"")</f>
        <v/>
      </c>
    </row>
    <row r="47">
      <c r="A47" s="36" t="n"/>
      <c r="B47" s="79" t="n"/>
      <c r="C47" s="79" t="n"/>
      <c r="D47" s="36" t="n"/>
      <c r="E47" s="38" t="n"/>
      <c r="F47" s="38" t="n"/>
      <c r="G47" s="80" t="n"/>
      <c r="H47" s="38" t="n"/>
      <c r="I47" s="80" t="n"/>
      <c r="J47" s="38" t="n"/>
      <c r="K47" s="80" t="n"/>
      <c r="L47" s="38" t="n"/>
      <c r="M47" s="80" t="n"/>
      <c r="N47" s="38" t="n"/>
      <c r="O47" s="80" t="n"/>
      <c r="P47" s="38" t="n"/>
      <c r="Q47" s="80" t="n"/>
      <c r="R47" s="38" t="n"/>
      <c r="S47" s="80" t="n"/>
      <c r="T47" s="40" t="n"/>
      <c r="U47" s="81">
        <f>IFERROR(IF(A47="","",G47/F47),"")</f>
        <v/>
      </c>
      <c r="V47" s="82">
        <f>IFERROR(IF(A47="","",F47/E47),"")</f>
        <v/>
      </c>
      <c r="W47" s="83">
        <f>IFERROR(IF(A47="","",F47-H47),"")</f>
        <v/>
      </c>
      <c r="X47" s="84">
        <f>IFERROR(IF(A47="","",G47-I47),"")</f>
        <v/>
      </c>
      <c r="Y47" s="83">
        <f>IFERROR(IF(A47="","",F47-J47),"")</f>
        <v/>
      </c>
      <c r="Z47" s="84">
        <f>IFERROR(IF(A47="","",G47-K47),"")</f>
        <v/>
      </c>
      <c r="AA47" s="84">
        <f>IFERROR(IF(A47="","",G47-Q47),"")</f>
        <v/>
      </c>
      <c r="AB47" s="84">
        <f>IFERROR(IF(A47="","",G47-M47),"")</f>
        <v/>
      </c>
      <c r="AC47" s="45">
        <f>IFERROR(IF(A47="","",IF(COUNTIFS($B$6:$B$205,B47,$C$6:$C$205,C47,$D$6:$D$205,D47)&gt;1,"Duplicate as-of date, stay month, and segment",IF(E47&lt;=0,"Check rooms available",IF(F47&gt;E47,"OTB rooms exceed rooms available",IF(AND(F47=0,G47&lt;&gt;0),"Revenue entered with zero OTB rooms",IF(AND(F47&lt;&gt;0,G47=0),"OTB rooms entered with zero revenue",IF(OR(B47="",C47="",D47=""),"Missing required field",IF(DAY(C47)&lt;&gt;1,"Stay month must be the first day of the month",IF(W47&lt;0,"Negative 7-day pickup—review","Ready"))))))))),"")</f>
        <v/>
      </c>
    </row>
    <row r="48">
      <c r="A48" s="36" t="n"/>
      <c r="B48" s="79" t="n"/>
      <c r="C48" s="79" t="n"/>
      <c r="D48" s="36" t="n"/>
      <c r="E48" s="38" t="n"/>
      <c r="F48" s="38" t="n"/>
      <c r="G48" s="80" t="n"/>
      <c r="H48" s="38" t="n"/>
      <c r="I48" s="80" t="n"/>
      <c r="J48" s="38" t="n"/>
      <c r="K48" s="80" t="n"/>
      <c r="L48" s="38" t="n"/>
      <c r="M48" s="80" t="n"/>
      <c r="N48" s="38" t="n"/>
      <c r="O48" s="80" t="n"/>
      <c r="P48" s="38" t="n"/>
      <c r="Q48" s="80" t="n"/>
      <c r="R48" s="38" t="n"/>
      <c r="S48" s="80" t="n"/>
      <c r="T48" s="40" t="n"/>
      <c r="U48" s="81">
        <f>IFERROR(IF(A48="","",G48/F48),"")</f>
        <v/>
      </c>
      <c r="V48" s="82">
        <f>IFERROR(IF(A48="","",F48/E48),"")</f>
        <v/>
      </c>
      <c r="W48" s="83">
        <f>IFERROR(IF(A48="","",F48-H48),"")</f>
        <v/>
      </c>
      <c r="X48" s="84">
        <f>IFERROR(IF(A48="","",G48-I48),"")</f>
        <v/>
      </c>
      <c r="Y48" s="83">
        <f>IFERROR(IF(A48="","",F48-J48),"")</f>
        <v/>
      </c>
      <c r="Z48" s="84">
        <f>IFERROR(IF(A48="","",G48-K48),"")</f>
        <v/>
      </c>
      <c r="AA48" s="84">
        <f>IFERROR(IF(A48="","",G48-Q48),"")</f>
        <v/>
      </c>
      <c r="AB48" s="84">
        <f>IFERROR(IF(A48="","",G48-M48),"")</f>
        <v/>
      </c>
      <c r="AC48" s="45">
        <f>IFERROR(IF(A48="","",IF(COUNTIFS($B$6:$B$205,B48,$C$6:$C$205,C48,$D$6:$D$205,D48)&gt;1,"Duplicate as-of date, stay month, and segment",IF(E48&lt;=0,"Check rooms available",IF(F48&gt;E48,"OTB rooms exceed rooms available",IF(AND(F48=0,G48&lt;&gt;0),"Revenue entered with zero OTB rooms",IF(AND(F48&lt;&gt;0,G48=0),"OTB rooms entered with zero revenue",IF(OR(B48="",C48="",D48=""),"Missing required field",IF(DAY(C48)&lt;&gt;1,"Stay month must be the first day of the month",IF(W48&lt;0,"Negative 7-day pickup—review","Ready"))))))))),"")</f>
        <v/>
      </c>
    </row>
    <row r="49">
      <c r="A49" s="36" t="n"/>
      <c r="B49" s="79" t="n"/>
      <c r="C49" s="79" t="n"/>
      <c r="D49" s="36" t="n"/>
      <c r="E49" s="38" t="n"/>
      <c r="F49" s="38" t="n"/>
      <c r="G49" s="80" t="n"/>
      <c r="H49" s="38" t="n"/>
      <c r="I49" s="80" t="n"/>
      <c r="J49" s="38" t="n"/>
      <c r="K49" s="80" t="n"/>
      <c r="L49" s="38" t="n"/>
      <c r="M49" s="80" t="n"/>
      <c r="N49" s="38" t="n"/>
      <c r="O49" s="80" t="n"/>
      <c r="P49" s="38" t="n"/>
      <c r="Q49" s="80" t="n"/>
      <c r="R49" s="38" t="n"/>
      <c r="S49" s="80" t="n"/>
      <c r="T49" s="40" t="n"/>
      <c r="U49" s="81">
        <f>IFERROR(IF(A49="","",G49/F49),"")</f>
        <v/>
      </c>
      <c r="V49" s="82">
        <f>IFERROR(IF(A49="","",F49/E49),"")</f>
        <v/>
      </c>
      <c r="W49" s="83">
        <f>IFERROR(IF(A49="","",F49-H49),"")</f>
        <v/>
      </c>
      <c r="X49" s="84">
        <f>IFERROR(IF(A49="","",G49-I49),"")</f>
        <v/>
      </c>
      <c r="Y49" s="83">
        <f>IFERROR(IF(A49="","",F49-J49),"")</f>
        <v/>
      </c>
      <c r="Z49" s="84">
        <f>IFERROR(IF(A49="","",G49-K49),"")</f>
        <v/>
      </c>
      <c r="AA49" s="84">
        <f>IFERROR(IF(A49="","",G49-Q49),"")</f>
        <v/>
      </c>
      <c r="AB49" s="84">
        <f>IFERROR(IF(A49="","",G49-M49),"")</f>
        <v/>
      </c>
      <c r="AC49" s="45">
        <f>IFERROR(IF(A49="","",IF(COUNTIFS($B$6:$B$205,B49,$C$6:$C$205,C49,$D$6:$D$205,D49)&gt;1,"Duplicate as-of date, stay month, and segment",IF(E49&lt;=0,"Check rooms available",IF(F49&gt;E49,"OTB rooms exceed rooms available",IF(AND(F49=0,G49&lt;&gt;0),"Revenue entered with zero OTB rooms",IF(AND(F49&lt;&gt;0,G49=0),"OTB rooms entered with zero revenue",IF(OR(B49="",C49="",D49=""),"Missing required field",IF(DAY(C49)&lt;&gt;1,"Stay month must be the first day of the month",IF(W49&lt;0,"Negative 7-day pickup—review","Ready"))))))))),"")</f>
        <v/>
      </c>
    </row>
    <row r="50">
      <c r="A50" s="36" t="n"/>
      <c r="B50" s="79" t="n"/>
      <c r="C50" s="79" t="n"/>
      <c r="D50" s="36" t="n"/>
      <c r="E50" s="38" t="n"/>
      <c r="F50" s="38" t="n"/>
      <c r="G50" s="80" t="n"/>
      <c r="H50" s="38" t="n"/>
      <c r="I50" s="80" t="n"/>
      <c r="J50" s="38" t="n"/>
      <c r="K50" s="80" t="n"/>
      <c r="L50" s="38" t="n"/>
      <c r="M50" s="80" t="n"/>
      <c r="N50" s="38" t="n"/>
      <c r="O50" s="80" t="n"/>
      <c r="P50" s="38" t="n"/>
      <c r="Q50" s="80" t="n"/>
      <c r="R50" s="38" t="n"/>
      <c r="S50" s="80" t="n"/>
      <c r="T50" s="40" t="n"/>
      <c r="U50" s="81">
        <f>IFERROR(IF(A50="","",G50/F50),"")</f>
        <v/>
      </c>
      <c r="V50" s="82">
        <f>IFERROR(IF(A50="","",F50/E50),"")</f>
        <v/>
      </c>
      <c r="W50" s="83">
        <f>IFERROR(IF(A50="","",F50-H50),"")</f>
        <v/>
      </c>
      <c r="X50" s="84">
        <f>IFERROR(IF(A50="","",G50-I50),"")</f>
        <v/>
      </c>
      <c r="Y50" s="83">
        <f>IFERROR(IF(A50="","",F50-J50),"")</f>
        <v/>
      </c>
      <c r="Z50" s="84">
        <f>IFERROR(IF(A50="","",G50-K50),"")</f>
        <v/>
      </c>
      <c r="AA50" s="84">
        <f>IFERROR(IF(A50="","",G50-Q50),"")</f>
        <v/>
      </c>
      <c r="AB50" s="84">
        <f>IFERROR(IF(A50="","",G50-M50),"")</f>
        <v/>
      </c>
      <c r="AC50" s="45">
        <f>IFERROR(IF(A50="","",IF(COUNTIFS($B$6:$B$205,B50,$C$6:$C$205,C50,$D$6:$D$205,D50)&gt;1,"Duplicate as-of date, stay month, and segment",IF(E50&lt;=0,"Check rooms available",IF(F50&gt;E50,"OTB rooms exceed rooms available",IF(AND(F50=0,G50&lt;&gt;0),"Revenue entered with zero OTB rooms",IF(AND(F50&lt;&gt;0,G50=0),"OTB rooms entered with zero revenue",IF(OR(B50="",C50="",D50=""),"Missing required field",IF(DAY(C50)&lt;&gt;1,"Stay month must be the first day of the month",IF(W50&lt;0,"Negative 7-day pickup—review","Ready"))))))))),"")</f>
        <v/>
      </c>
    </row>
    <row r="51">
      <c r="A51" s="36" t="n"/>
      <c r="B51" s="79" t="n"/>
      <c r="C51" s="79" t="n"/>
      <c r="D51" s="36" t="n"/>
      <c r="E51" s="38" t="n"/>
      <c r="F51" s="38" t="n"/>
      <c r="G51" s="80" t="n"/>
      <c r="H51" s="38" t="n"/>
      <c r="I51" s="80" t="n"/>
      <c r="J51" s="38" t="n"/>
      <c r="K51" s="80" t="n"/>
      <c r="L51" s="38" t="n"/>
      <c r="M51" s="80" t="n"/>
      <c r="N51" s="38" t="n"/>
      <c r="O51" s="80" t="n"/>
      <c r="P51" s="38" t="n"/>
      <c r="Q51" s="80" t="n"/>
      <c r="R51" s="38" t="n"/>
      <c r="S51" s="80" t="n"/>
      <c r="T51" s="40" t="n"/>
      <c r="U51" s="81">
        <f>IFERROR(IF(A51="","",G51/F51),"")</f>
        <v/>
      </c>
      <c r="V51" s="82">
        <f>IFERROR(IF(A51="","",F51/E51),"")</f>
        <v/>
      </c>
      <c r="W51" s="83">
        <f>IFERROR(IF(A51="","",F51-H51),"")</f>
        <v/>
      </c>
      <c r="X51" s="84">
        <f>IFERROR(IF(A51="","",G51-I51),"")</f>
        <v/>
      </c>
      <c r="Y51" s="83">
        <f>IFERROR(IF(A51="","",F51-J51),"")</f>
        <v/>
      </c>
      <c r="Z51" s="84">
        <f>IFERROR(IF(A51="","",G51-K51),"")</f>
        <v/>
      </c>
      <c r="AA51" s="84">
        <f>IFERROR(IF(A51="","",G51-Q51),"")</f>
        <v/>
      </c>
      <c r="AB51" s="84">
        <f>IFERROR(IF(A51="","",G51-M51),"")</f>
        <v/>
      </c>
      <c r="AC51" s="45">
        <f>IFERROR(IF(A51="","",IF(COUNTIFS($B$6:$B$205,B51,$C$6:$C$205,C51,$D$6:$D$205,D51)&gt;1,"Duplicate as-of date, stay month, and segment",IF(E51&lt;=0,"Check rooms available",IF(F51&gt;E51,"OTB rooms exceed rooms available",IF(AND(F51=0,G51&lt;&gt;0),"Revenue entered with zero OTB rooms",IF(AND(F51&lt;&gt;0,G51=0),"OTB rooms entered with zero revenue",IF(OR(B51="",C51="",D51=""),"Missing required field",IF(DAY(C51)&lt;&gt;1,"Stay month must be the first day of the month",IF(W51&lt;0,"Negative 7-day pickup—review","Ready"))))))))),"")</f>
        <v/>
      </c>
    </row>
    <row r="52">
      <c r="A52" s="36" t="n"/>
      <c r="B52" s="79" t="n"/>
      <c r="C52" s="79" t="n"/>
      <c r="D52" s="36" t="n"/>
      <c r="E52" s="38" t="n"/>
      <c r="F52" s="38" t="n"/>
      <c r="G52" s="80" t="n"/>
      <c r="H52" s="38" t="n"/>
      <c r="I52" s="80" t="n"/>
      <c r="J52" s="38" t="n"/>
      <c r="K52" s="80" t="n"/>
      <c r="L52" s="38" t="n"/>
      <c r="M52" s="80" t="n"/>
      <c r="N52" s="38" t="n"/>
      <c r="O52" s="80" t="n"/>
      <c r="P52" s="38" t="n"/>
      <c r="Q52" s="80" t="n"/>
      <c r="R52" s="38" t="n"/>
      <c r="S52" s="80" t="n"/>
      <c r="T52" s="40" t="n"/>
      <c r="U52" s="81">
        <f>IFERROR(IF(A52="","",G52/F52),"")</f>
        <v/>
      </c>
      <c r="V52" s="82">
        <f>IFERROR(IF(A52="","",F52/E52),"")</f>
        <v/>
      </c>
      <c r="W52" s="83">
        <f>IFERROR(IF(A52="","",F52-H52),"")</f>
        <v/>
      </c>
      <c r="X52" s="84">
        <f>IFERROR(IF(A52="","",G52-I52),"")</f>
        <v/>
      </c>
      <c r="Y52" s="83">
        <f>IFERROR(IF(A52="","",F52-J52),"")</f>
        <v/>
      </c>
      <c r="Z52" s="84">
        <f>IFERROR(IF(A52="","",G52-K52),"")</f>
        <v/>
      </c>
      <c r="AA52" s="84">
        <f>IFERROR(IF(A52="","",G52-Q52),"")</f>
        <v/>
      </c>
      <c r="AB52" s="84">
        <f>IFERROR(IF(A52="","",G52-M52),"")</f>
        <v/>
      </c>
      <c r="AC52" s="45">
        <f>IFERROR(IF(A52="","",IF(COUNTIFS($B$6:$B$205,B52,$C$6:$C$205,C52,$D$6:$D$205,D52)&gt;1,"Duplicate as-of date, stay month, and segment",IF(E52&lt;=0,"Check rooms available",IF(F52&gt;E52,"OTB rooms exceed rooms available",IF(AND(F52=0,G52&lt;&gt;0),"Revenue entered with zero OTB rooms",IF(AND(F52&lt;&gt;0,G52=0),"OTB rooms entered with zero revenue",IF(OR(B52="",C52="",D52=""),"Missing required field",IF(DAY(C52)&lt;&gt;1,"Stay month must be the first day of the month",IF(W52&lt;0,"Negative 7-day pickup—review","Ready"))))))))),"")</f>
        <v/>
      </c>
    </row>
    <row r="53">
      <c r="A53" s="36" t="n"/>
      <c r="B53" s="79" t="n"/>
      <c r="C53" s="79" t="n"/>
      <c r="D53" s="36" t="n"/>
      <c r="E53" s="38" t="n"/>
      <c r="F53" s="38" t="n"/>
      <c r="G53" s="80" t="n"/>
      <c r="H53" s="38" t="n"/>
      <c r="I53" s="80" t="n"/>
      <c r="J53" s="38" t="n"/>
      <c r="K53" s="80" t="n"/>
      <c r="L53" s="38" t="n"/>
      <c r="M53" s="80" t="n"/>
      <c r="N53" s="38" t="n"/>
      <c r="O53" s="80" t="n"/>
      <c r="P53" s="38" t="n"/>
      <c r="Q53" s="80" t="n"/>
      <c r="R53" s="38" t="n"/>
      <c r="S53" s="80" t="n"/>
      <c r="T53" s="40" t="n"/>
      <c r="U53" s="81">
        <f>IFERROR(IF(A53="","",G53/F53),"")</f>
        <v/>
      </c>
      <c r="V53" s="82">
        <f>IFERROR(IF(A53="","",F53/E53),"")</f>
        <v/>
      </c>
      <c r="W53" s="83">
        <f>IFERROR(IF(A53="","",F53-H53),"")</f>
        <v/>
      </c>
      <c r="X53" s="84">
        <f>IFERROR(IF(A53="","",G53-I53),"")</f>
        <v/>
      </c>
      <c r="Y53" s="83">
        <f>IFERROR(IF(A53="","",F53-J53),"")</f>
        <v/>
      </c>
      <c r="Z53" s="84">
        <f>IFERROR(IF(A53="","",G53-K53),"")</f>
        <v/>
      </c>
      <c r="AA53" s="84">
        <f>IFERROR(IF(A53="","",G53-Q53),"")</f>
        <v/>
      </c>
      <c r="AB53" s="84">
        <f>IFERROR(IF(A53="","",G53-M53),"")</f>
        <v/>
      </c>
      <c r="AC53" s="45">
        <f>IFERROR(IF(A53="","",IF(COUNTIFS($B$6:$B$205,B53,$C$6:$C$205,C53,$D$6:$D$205,D53)&gt;1,"Duplicate as-of date, stay month, and segment",IF(E53&lt;=0,"Check rooms available",IF(F53&gt;E53,"OTB rooms exceed rooms available",IF(AND(F53=0,G53&lt;&gt;0),"Revenue entered with zero OTB rooms",IF(AND(F53&lt;&gt;0,G53=0),"OTB rooms entered with zero revenue",IF(OR(B53="",C53="",D53=""),"Missing required field",IF(DAY(C53)&lt;&gt;1,"Stay month must be the first day of the month",IF(W53&lt;0,"Negative 7-day pickup—review","Ready"))))))))),"")</f>
        <v/>
      </c>
    </row>
    <row r="54">
      <c r="A54" s="36" t="n"/>
      <c r="B54" s="79" t="n"/>
      <c r="C54" s="79" t="n"/>
      <c r="D54" s="36" t="n"/>
      <c r="E54" s="38" t="n"/>
      <c r="F54" s="38" t="n"/>
      <c r="G54" s="80" t="n"/>
      <c r="H54" s="38" t="n"/>
      <c r="I54" s="80" t="n"/>
      <c r="J54" s="38" t="n"/>
      <c r="K54" s="80" t="n"/>
      <c r="L54" s="38" t="n"/>
      <c r="M54" s="80" t="n"/>
      <c r="N54" s="38" t="n"/>
      <c r="O54" s="80" t="n"/>
      <c r="P54" s="38" t="n"/>
      <c r="Q54" s="80" t="n"/>
      <c r="R54" s="38" t="n"/>
      <c r="S54" s="80" t="n"/>
      <c r="T54" s="40" t="n"/>
      <c r="U54" s="81">
        <f>IFERROR(IF(A54="","",G54/F54),"")</f>
        <v/>
      </c>
      <c r="V54" s="82">
        <f>IFERROR(IF(A54="","",F54/E54),"")</f>
        <v/>
      </c>
      <c r="W54" s="83">
        <f>IFERROR(IF(A54="","",F54-H54),"")</f>
        <v/>
      </c>
      <c r="X54" s="84">
        <f>IFERROR(IF(A54="","",G54-I54),"")</f>
        <v/>
      </c>
      <c r="Y54" s="83">
        <f>IFERROR(IF(A54="","",F54-J54),"")</f>
        <v/>
      </c>
      <c r="Z54" s="84">
        <f>IFERROR(IF(A54="","",G54-K54),"")</f>
        <v/>
      </c>
      <c r="AA54" s="84">
        <f>IFERROR(IF(A54="","",G54-Q54),"")</f>
        <v/>
      </c>
      <c r="AB54" s="84">
        <f>IFERROR(IF(A54="","",G54-M54),"")</f>
        <v/>
      </c>
      <c r="AC54" s="45">
        <f>IFERROR(IF(A54="","",IF(COUNTIFS($B$6:$B$205,B54,$C$6:$C$205,C54,$D$6:$D$205,D54)&gt;1,"Duplicate as-of date, stay month, and segment",IF(E54&lt;=0,"Check rooms available",IF(F54&gt;E54,"OTB rooms exceed rooms available",IF(AND(F54=0,G54&lt;&gt;0),"Revenue entered with zero OTB rooms",IF(AND(F54&lt;&gt;0,G54=0),"OTB rooms entered with zero revenue",IF(OR(B54="",C54="",D54=""),"Missing required field",IF(DAY(C54)&lt;&gt;1,"Stay month must be the first day of the month",IF(W54&lt;0,"Negative 7-day pickup—review","Ready"))))))))),"")</f>
        <v/>
      </c>
    </row>
    <row r="55">
      <c r="A55" s="36" t="n"/>
      <c r="B55" s="79" t="n"/>
      <c r="C55" s="79" t="n"/>
      <c r="D55" s="36" t="n"/>
      <c r="E55" s="38" t="n"/>
      <c r="F55" s="38" t="n"/>
      <c r="G55" s="80" t="n"/>
      <c r="H55" s="38" t="n"/>
      <c r="I55" s="80" t="n"/>
      <c r="J55" s="38" t="n"/>
      <c r="K55" s="80" t="n"/>
      <c r="L55" s="38" t="n"/>
      <c r="M55" s="80" t="n"/>
      <c r="N55" s="38" t="n"/>
      <c r="O55" s="80" t="n"/>
      <c r="P55" s="38" t="n"/>
      <c r="Q55" s="80" t="n"/>
      <c r="R55" s="38" t="n"/>
      <c r="S55" s="80" t="n"/>
      <c r="T55" s="40" t="n"/>
      <c r="U55" s="81">
        <f>IFERROR(IF(A55="","",G55/F55),"")</f>
        <v/>
      </c>
      <c r="V55" s="82">
        <f>IFERROR(IF(A55="","",F55/E55),"")</f>
        <v/>
      </c>
      <c r="W55" s="83">
        <f>IFERROR(IF(A55="","",F55-H55),"")</f>
        <v/>
      </c>
      <c r="X55" s="84">
        <f>IFERROR(IF(A55="","",G55-I55),"")</f>
        <v/>
      </c>
      <c r="Y55" s="83">
        <f>IFERROR(IF(A55="","",F55-J55),"")</f>
        <v/>
      </c>
      <c r="Z55" s="84">
        <f>IFERROR(IF(A55="","",G55-K55),"")</f>
        <v/>
      </c>
      <c r="AA55" s="84">
        <f>IFERROR(IF(A55="","",G55-Q55),"")</f>
        <v/>
      </c>
      <c r="AB55" s="84">
        <f>IFERROR(IF(A55="","",G55-M55),"")</f>
        <v/>
      </c>
      <c r="AC55" s="45">
        <f>IFERROR(IF(A55="","",IF(COUNTIFS($B$6:$B$205,B55,$C$6:$C$205,C55,$D$6:$D$205,D55)&gt;1,"Duplicate as-of date, stay month, and segment",IF(E55&lt;=0,"Check rooms available",IF(F55&gt;E55,"OTB rooms exceed rooms available",IF(AND(F55=0,G55&lt;&gt;0),"Revenue entered with zero OTB rooms",IF(AND(F55&lt;&gt;0,G55=0),"OTB rooms entered with zero revenue",IF(OR(B55="",C55="",D55=""),"Missing required field",IF(DAY(C55)&lt;&gt;1,"Stay month must be the first day of the month",IF(W55&lt;0,"Negative 7-day pickup—review","Ready"))))))))),"")</f>
        <v/>
      </c>
    </row>
    <row r="56">
      <c r="A56" s="36" t="n"/>
      <c r="B56" s="79" t="n"/>
      <c r="C56" s="79" t="n"/>
      <c r="D56" s="36" t="n"/>
      <c r="E56" s="38" t="n"/>
      <c r="F56" s="38" t="n"/>
      <c r="G56" s="80" t="n"/>
      <c r="H56" s="38" t="n"/>
      <c r="I56" s="80" t="n"/>
      <c r="J56" s="38" t="n"/>
      <c r="K56" s="80" t="n"/>
      <c r="L56" s="38" t="n"/>
      <c r="M56" s="80" t="n"/>
      <c r="N56" s="38" t="n"/>
      <c r="O56" s="80" t="n"/>
      <c r="P56" s="38" t="n"/>
      <c r="Q56" s="80" t="n"/>
      <c r="R56" s="38" t="n"/>
      <c r="S56" s="80" t="n"/>
      <c r="T56" s="40" t="n"/>
      <c r="U56" s="81">
        <f>IFERROR(IF(A56="","",G56/F56),"")</f>
        <v/>
      </c>
      <c r="V56" s="82">
        <f>IFERROR(IF(A56="","",F56/E56),"")</f>
        <v/>
      </c>
      <c r="W56" s="83">
        <f>IFERROR(IF(A56="","",F56-H56),"")</f>
        <v/>
      </c>
      <c r="X56" s="84">
        <f>IFERROR(IF(A56="","",G56-I56),"")</f>
        <v/>
      </c>
      <c r="Y56" s="83">
        <f>IFERROR(IF(A56="","",F56-J56),"")</f>
        <v/>
      </c>
      <c r="Z56" s="84">
        <f>IFERROR(IF(A56="","",G56-K56),"")</f>
        <v/>
      </c>
      <c r="AA56" s="84">
        <f>IFERROR(IF(A56="","",G56-Q56),"")</f>
        <v/>
      </c>
      <c r="AB56" s="84">
        <f>IFERROR(IF(A56="","",G56-M56),"")</f>
        <v/>
      </c>
      <c r="AC56" s="45">
        <f>IFERROR(IF(A56="","",IF(COUNTIFS($B$6:$B$205,B56,$C$6:$C$205,C56,$D$6:$D$205,D56)&gt;1,"Duplicate as-of date, stay month, and segment",IF(E56&lt;=0,"Check rooms available",IF(F56&gt;E56,"OTB rooms exceed rooms available",IF(AND(F56=0,G56&lt;&gt;0),"Revenue entered with zero OTB rooms",IF(AND(F56&lt;&gt;0,G56=0),"OTB rooms entered with zero revenue",IF(OR(B56="",C56="",D56=""),"Missing required field",IF(DAY(C56)&lt;&gt;1,"Stay month must be the first day of the month",IF(W56&lt;0,"Negative 7-day pickup—review","Ready"))))))))),"")</f>
        <v/>
      </c>
    </row>
    <row r="57">
      <c r="A57" s="36" t="n"/>
      <c r="B57" s="79" t="n"/>
      <c r="C57" s="79" t="n"/>
      <c r="D57" s="36" t="n"/>
      <c r="E57" s="38" t="n"/>
      <c r="F57" s="38" t="n"/>
      <c r="G57" s="80" t="n"/>
      <c r="H57" s="38" t="n"/>
      <c r="I57" s="80" t="n"/>
      <c r="J57" s="38" t="n"/>
      <c r="K57" s="80" t="n"/>
      <c r="L57" s="38" t="n"/>
      <c r="M57" s="80" t="n"/>
      <c r="N57" s="38" t="n"/>
      <c r="O57" s="80" t="n"/>
      <c r="P57" s="38" t="n"/>
      <c r="Q57" s="80" t="n"/>
      <c r="R57" s="38" t="n"/>
      <c r="S57" s="80" t="n"/>
      <c r="T57" s="40" t="n"/>
      <c r="U57" s="81">
        <f>IFERROR(IF(A57="","",G57/F57),"")</f>
        <v/>
      </c>
      <c r="V57" s="82">
        <f>IFERROR(IF(A57="","",F57/E57),"")</f>
        <v/>
      </c>
      <c r="W57" s="83">
        <f>IFERROR(IF(A57="","",F57-H57),"")</f>
        <v/>
      </c>
      <c r="X57" s="84">
        <f>IFERROR(IF(A57="","",G57-I57),"")</f>
        <v/>
      </c>
      <c r="Y57" s="83">
        <f>IFERROR(IF(A57="","",F57-J57),"")</f>
        <v/>
      </c>
      <c r="Z57" s="84">
        <f>IFERROR(IF(A57="","",G57-K57),"")</f>
        <v/>
      </c>
      <c r="AA57" s="84">
        <f>IFERROR(IF(A57="","",G57-Q57),"")</f>
        <v/>
      </c>
      <c r="AB57" s="84">
        <f>IFERROR(IF(A57="","",G57-M57),"")</f>
        <v/>
      </c>
      <c r="AC57" s="45">
        <f>IFERROR(IF(A57="","",IF(COUNTIFS($B$6:$B$205,B57,$C$6:$C$205,C57,$D$6:$D$205,D57)&gt;1,"Duplicate as-of date, stay month, and segment",IF(E57&lt;=0,"Check rooms available",IF(F57&gt;E57,"OTB rooms exceed rooms available",IF(AND(F57=0,G57&lt;&gt;0),"Revenue entered with zero OTB rooms",IF(AND(F57&lt;&gt;0,G57=0),"OTB rooms entered with zero revenue",IF(OR(B57="",C57="",D57=""),"Missing required field",IF(DAY(C57)&lt;&gt;1,"Stay month must be the first day of the month",IF(W57&lt;0,"Negative 7-day pickup—review","Ready"))))))))),"")</f>
        <v/>
      </c>
    </row>
    <row r="58">
      <c r="A58" s="36" t="n"/>
      <c r="B58" s="79" t="n"/>
      <c r="C58" s="79" t="n"/>
      <c r="D58" s="36" t="n"/>
      <c r="E58" s="38" t="n"/>
      <c r="F58" s="38" t="n"/>
      <c r="G58" s="80" t="n"/>
      <c r="H58" s="38" t="n"/>
      <c r="I58" s="80" t="n"/>
      <c r="J58" s="38" t="n"/>
      <c r="K58" s="80" t="n"/>
      <c r="L58" s="38" t="n"/>
      <c r="M58" s="80" t="n"/>
      <c r="N58" s="38" t="n"/>
      <c r="O58" s="80" t="n"/>
      <c r="P58" s="38" t="n"/>
      <c r="Q58" s="80" t="n"/>
      <c r="R58" s="38" t="n"/>
      <c r="S58" s="80" t="n"/>
      <c r="T58" s="40" t="n"/>
      <c r="U58" s="81">
        <f>IFERROR(IF(A58="","",G58/F58),"")</f>
        <v/>
      </c>
      <c r="V58" s="82">
        <f>IFERROR(IF(A58="","",F58/E58),"")</f>
        <v/>
      </c>
      <c r="W58" s="83">
        <f>IFERROR(IF(A58="","",F58-H58),"")</f>
        <v/>
      </c>
      <c r="X58" s="84">
        <f>IFERROR(IF(A58="","",G58-I58),"")</f>
        <v/>
      </c>
      <c r="Y58" s="83">
        <f>IFERROR(IF(A58="","",F58-J58),"")</f>
        <v/>
      </c>
      <c r="Z58" s="84">
        <f>IFERROR(IF(A58="","",G58-K58),"")</f>
        <v/>
      </c>
      <c r="AA58" s="84">
        <f>IFERROR(IF(A58="","",G58-Q58),"")</f>
        <v/>
      </c>
      <c r="AB58" s="84">
        <f>IFERROR(IF(A58="","",G58-M58),"")</f>
        <v/>
      </c>
      <c r="AC58" s="45">
        <f>IFERROR(IF(A58="","",IF(COUNTIFS($B$6:$B$205,B58,$C$6:$C$205,C58,$D$6:$D$205,D58)&gt;1,"Duplicate as-of date, stay month, and segment",IF(E58&lt;=0,"Check rooms available",IF(F58&gt;E58,"OTB rooms exceed rooms available",IF(AND(F58=0,G58&lt;&gt;0),"Revenue entered with zero OTB rooms",IF(AND(F58&lt;&gt;0,G58=0),"OTB rooms entered with zero revenue",IF(OR(B58="",C58="",D58=""),"Missing required field",IF(DAY(C58)&lt;&gt;1,"Stay month must be the first day of the month",IF(W58&lt;0,"Negative 7-day pickup—review","Ready"))))))))),"")</f>
        <v/>
      </c>
    </row>
    <row r="59">
      <c r="A59" s="36" t="n"/>
      <c r="B59" s="79" t="n"/>
      <c r="C59" s="79" t="n"/>
      <c r="D59" s="36" t="n"/>
      <c r="E59" s="38" t="n"/>
      <c r="F59" s="38" t="n"/>
      <c r="G59" s="80" t="n"/>
      <c r="H59" s="38" t="n"/>
      <c r="I59" s="80" t="n"/>
      <c r="J59" s="38" t="n"/>
      <c r="K59" s="80" t="n"/>
      <c r="L59" s="38" t="n"/>
      <c r="M59" s="80" t="n"/>
      <c r="N59" s="38" t="n"/>
      <c r="O59" s="80" t="n"/>
      <c r="P59" s="38" t="n"/>
      <c r="Q59" s="80" t="n"/>
      <c r="R59" s="38" t="n"/>
      <c r="S59" s="80" t="n"/>
      <c r="T59" s="40" t="n"/>
      <c r="U59" s="81">
        <f>IFERROR(IF(A59="","",G59/F59),"")</f>
        <v/>
      </c>
      <c r="V59" s="82">
        <f>IFERROR(IF(A59="","",F59/E59),"")</f>
        <v/>
      </c>
      <c r="W59" s="83">
        <f>IFERROR(IF(A59="","",F59-H59),"")</f>
        <v/>
      </c>
      <c r="X59" s="84">
        <f>IFERROR(IF(A59="","",G59-I59),"")</f>
        <v/>
      </c>
      <c r="Y59" s="83">
        <f>IFERROR(IF(A59="","",F59-J59),"")</f>
        <v/>
      </c>
      <c r="Z59" s="84">
        <f>IFERROR(IF(A59="","",G59-K59),"")</f>
        <v/>
      </c>
      <c r="AA59" s="84">
        <f>IFERROR(IF(A59="","",G59-Q59),"")</f>
        <v/>
      </c>
      <c r="AB59" s="84">
        <f>IFERROR(IF(A59="","",G59-M59),"")</f>
        <v/>
      </c>
      <c r="AC59" s="45">
        <f>IFERROR(IF(A59="","",IF(COUNTIFS($B$6:$B$205,B59,$C$6:$C$205,C59,$D$6:$D$205,D59)&gt;1,"Duplicate as-of date, stay month, and segment",IF(E59&lt;=0,"Check rooms available",IF(F59&gt;E59,"OTB rooms exceed rooms available",IF(AND(F59=0,G59&lt;&gt;0),"Revenue entered with zero OTB rooms",IF(AND(F59&lt;&gt;0,G59=0),"OTB rooms entered with zero revenue",IF(OR(B59="",C59="",D59=""),"Missing required field",IF(DAY(C59)&lt;&gt;1,"Stay month must be the first day of the month",IF(W59&lt;0,"Negative 7-day pickup—review","Ready"))))))))),"")</f>
        <v/>
      </c>
    </row>
    <row r="60">
      <c r="A60" s="36" t="n"/>
      <c r="B60" s="79" t="n"/>
      <c r="C60" s="79" t="n"/>
      <c r="D60" s="36" t="n"/>
      <c r="E60" s="38" t="n"/>
      <c r="F60" s="38" t="n"/>
      <c r="G60" s="80" t="n"/>
      <c r="H60" s="38" t="n"/>
      <c r="I60" s="80" t="n"/>
      <c r="J60" s="38" t="n"/>
      <c r="K60" s="80" t="n"/>
      <c r="L60" s="38" t="n"/>
      <c r="M60" s="80" t="n"/>
      <c r="N60" s="38" t="n"/>
      <c r="O60" s="80" t="n"/>
      <c r="P60" s="38" t="n"/>
      <c r="Q60" s="80" t="n"/>
      <c r="R60" s="38" t="n"/>
      <c r="S60" s="80" t="n"/>
      <c r="T60" s="40" t="n"/>
      <c r="U60" s="81">
        <f>IFERROR(IF(A60="","",G60/F60),"")</f>
        <v/>
      </c>
      <c r="V60" s="82">
        <f>IFERROR(IF(A60="","",F60/E60),"")</f>
        <v/>
      </c>
      <c r="W60" s="83">
        <f>IFERROR(IF(A60="","",F60-H60),"")</f>
        <v/>
      </c>
      <c r="X60" s="84">
        <f>IFERROR(IF(A60="","",G60-I60),"")</f>
        <v/>
      </c>
      <c r="Y60" s="83">
        <f>IFERROR(IF(A60="","",F60-J60),"")</f>
        <v/>
      </c>
      <c r="Z60" s="84">
        <f>IFERROR(IF(A60="","",G60-K60),"")</f>
        <v/>
      </c>
      <c r="AA60" s="84">
        <f>IFERROR(IF(A60="","",G60-Q60),"")</f>
        <v/>
      </c>
      <c r="AB60" s="84">
        <f>IFERROR(IF(A60="","",G60-M60),"")</f>
        <v/>
      </c>
      <c r="AC60" s="45">
        <f>IFERROR(IF(A60="","",IF(COUNTIFS($B$6:$B$205,B60,$C$6:$C$205,C60,$D$6:$D$205,D60)&gt;1,"Duplicate as-of date, stay month, and segment",IF(E60&lt;=0,"Check rooms available",IF(F60&gt;E60,"OTB rooms exceed rooms available",IF(AND(F60=0,G60&lt;&gt;0),"Revenue entered with zero OTB rooms",IF(AND(F60&lt;&gt;0,G60=0),"OTB rooms entered with zero revenue",IF(OR(B60="",C60="",D60=""),"Missing required field",IF(DAY(C60)&lt;&gt;1,"Stay month must be the first day of the month",IF(W60&lt;0,"Negative 7-day pickup—review","Ready"))))))))),"")</f>
        <v/>
      </c>
    </row>
    <row r="61">
      <c r="A61" s="36" t="n"/>
      <c r="B61" s="79" t="n"/>
      <c r="C61" s="79" t="n"/>
      <c r="D61" s="36" t="n"/>
      <c r="E61" s="38" t="n"/>
      <c r="F61" s="38" t="n"/>
      <c r="G61" s="80" t="n"/>
      <c r="H61" s="38" t="n"/>
      <c r="I61" s="80" t="n"/>
      <c r="J61" s="38" t="n"/>
      <c r="K61" s="80" t="n"/>
      <c r="L61" s="38" t="n"/>
      <c r="M61" s="80" t="n"/>
      <c r="N61" s="38" t="n"/>
      <c r="O61" s="80" t="n"/>
      <c r="P61" s="38" t="n"/>
      <c r="Q61" s="80" t="n"/>
      <c r="R61" s="38" t="n"/>
      <c r="S61" s="80" t="n"/>
      <c r="T61" s="40" t="n"/>
      <c r="U61" s="81">
        <f>IFERROR(IF(A61="","",G61/F61),"")</f>
        <v/>
      </c>
      <c r="V61" s="82">
        <f>IFERROR(IF(A61="","",F61/E61),"")</f>
        <v/>
      </c>
      <c r="W61" s="83">
        <f>IFERROR(IF(A61="","",F61-H61),"")</f>
        <v/>
      </c>
      <c r="X61" s="84">
        <f>IFERROR(IF(A61="","",G61-I61),"")</f>
        <v/>
      </c>
      <c r="Y61" s="83">
        <f>IFERROR(IF(A61="","",F61-J61),"")</f>
        <v/>
      </c>
      <c r="Z61" s="84">
        <f>IFERROR(IF(A61="","",G61-K61),"")</f>
        <v/>
      </c>
      <c r="AA61" s="84">
        <f>IFERROR(IF(A61="","",G61-Q61),"")</f>
        <v/>
      </c>
      <c r="AB61" s="84">
        <f>IFERROR(IF(A61="","",G61-M61),"")</f>
        <v/>
      </c>
      <c r="AC61" s="45">
        <f>IFERROR(IF(A61="","",IF(COUNTIFS($B$6:$B$205,B61,$C$6:$C$205,C61,$D$6:$D$205,D61)&gt;1,"Duplicate as-of date, stay month, and segment",IF(E61&lt;=0,"Check rooms available",IF(F61&gt;E61,"OTB rooms exceed rooms available",IF(AND(F61=0,G61&lt;&gt;0),"Revenue entered with zero OTB rooms",IF(AND(F61&lt;&gt;0,G61=0),"OTB rooms entered with zero revenue",IF(OR(B61="",C61="",D61=""),"Missing required field",IF(DAY(C61)&lt;&gt;1,"Stay month must be the first day of the month",IF(W61&lt;0,"Negative 7-day pickup—review","Ready"))))))))),"")</f>
        <v/>
      </c>
    </row>
    <row r="62">
      <c r="A62" s="36" t="n"/>
      <c r="B62" s="79" t="n"/>
      <c r="C62" s="79" t="n"/>
      <c r="D62" s="36" t="n"/>
      <c r="E62" s="38" t="n"/>
      <c r="F62" s="38" t="n"/>
      <c r="G62" s="80" t="n"/>
      <c r="H62" s="38" t="n"/>
      <c r="I62" s="80" t="n"/>
      <c r="J62" s="38" t="n"/>
      <c r="K62" s="80" t="n"/>
      <c r="L62" s="38" t="n"/>
      <c r="M62" s="80" t="n"/>
      <c r="N62" s="38" t="n"/>
      <c r="O62" s="80" t="n"/>
      <c r="P62" s="38" t="n"/>
      <c r="Q62" s="80" t="n"/>
      <c r="R62" s="38" t="n"/>
      <c r="S62" s="80" t="n"/>
      <c r="T62" s="40" t="n"/>
      <c r="U62" s="81">
        <f>IFERROR(IF(A62="","",G62/F62),"")</f>
        <v/>
      </c>
      <c r="V62" s="82">
        <f>IFERROR(IF(A62="","",F62/E62),"")</f>
        <v/>
      </c>
      <c r="W62" s="83">
        <f>IFERROR(IF(A62="","",F62-H62),"")</f>
        <v/>
      </c>
      <c r="X62" s="84">
        <f>IFERROR(IF(A62="","",G62-I62),"")</f>
        <v/>
      </c>
      <c r="Y62" s="83">
        <f>IFERROR(IF(A62="","",F62-J62),"")</f>
        <v/>
      </c>
      <c r="Z62" s="84">
        <f>IFERROR(IF(A62="","",G62-K62),"")</f>
        <v/>
      </c>
      <c r="AA62" s="84">
        <f>IFERROR(IF(A62="","",G62-Q62),"")</f>
        <v/>
      </c>
      <c r="AB62" s="84">
        <f>IFERROR(IF(A62="","",G62-M62),"")</f>
        <v/>
      </c>
      <c r="AC62" s="45">
        <f>IFERROR(IF(A62="","",IF(COUNTIFS($B$6:$B$205,B62,$C$6:$C$205,C62,$D$6:$D$205,D62)&gt;1,"Duplicate as-of date, stay month, and segment",IF(E62&lt;=0,"Check rooms available",IF(F62&gt;E62,"OTB rooms exceed rooms available",IF(AND(F62=0,G62&lt;&gt;0),"Revenue entered with zero OTB rooms",IF(AND(F62&lt;&gt;0,G62=0),"OTB rooms entered with zero revenue",IF(OR(B62="",C62="",D62=""),"Missing required field",IF(DAY(C62)&lt;&gt;1,"Stay month must be the first day of the month",IF(W62&lt;0,"Negative 7-day pickup—review","Ready"))))))))),"")</f>
        <v/>
      </c>
    </row>
    <row r="63">
      <c r="A63" s="36" t="n"/>
      <c r="B63" s="79" t="n"/>
      <c r="C63" s="79" t="n"/>
      <c r="D63" s="36" t="n"/>
      <c r="E63" s="38" t="n"/>
      <c r="F63" s="38" t="n"/>
      <c r="G63" s="80" t="n"/>
      <c r="H63" s="38" t="n"/>
      <c r="I63" s="80" t="n"/>
      <c r="J63" s="38" t="n"/>
      <c r="K63" s="80" t="n"/>
      <c r="L63" s="38" t="n"/>
      <c r="M63" s="80" t="n"/>
      <c r="N63" s="38" t="n"/>
      <c r="O63" s="80" t="n"/>
      <c r="P63" s="38" t="n"/>
      <c r="Q63" s="80" t="n"/>
      <c r="R63" s="38" t="n"/>
      <c r="S63" s="80" t="n"/>
      <c r="T63" s="40" t="n"/>
      <c r="U63" s="81">
        <f>IFERROR(IF(A63="","",G63/F63),"")</f>
        <v/>
      </c>
      <c r="V63" s="82">
        <f>IFERROR(IF(A63="","",F63/E63),"")</f>
        <v/>
      </c>
      <c r="W63" s="83">
        <f>IFERROR(IF(A63="","",F63-H63),"")</f>
        <v/>
      </c>
      <c r="X63" s="84">
        <f>IFERROR(IF(A63="","",G63-I63),"")</f>
        <v/>
      </c>
      <c r="Y63" s="83">
        <f>IFERROR(IF(A63="","",F63-J63),"")</f>
        <v/>
      </c>
      <c r="Z63" s="84">
        <f>IFERROR(IF(A63="","",G63-K63),"")</f>
        <v/>
      </c>
      <c r="AA63" s="84">
        <f>IFERROR(IF(A63="","",G63-Q63),"")</f>
        <v/>
      </c>
      <c r="AB63" s="84">
        <f>IFERROR(IF(A63="","",G63-M63),"")</f>
        <v/>
      </c>
      <c r="AC63" s="45">
        <f>IFERROR(IF(A63="","",IF(COUNTIFS($B$6:$B$205,B63,$C$6:$C$205,C63,$D$6:$D$205,D63)&gt;1,"Duplicate as-of date, stay month, and segment",IF(E63&lt;=0,"Check rooms available",IF(F63&gt;E63,"OTB rooms exceed rooms available",IF(AND(F63=0,G63&lt;&gt;0),"Revenue entered with zero OTB rooms",IF(AND(F63&lt;&gt;0,G63=0),"OTB rooms entered with zero revenue",IF(OR(B63="",C63="",D63=""),"Missing required field",IF(DAY(C63)&lt;&gt;1,"Stay month must be the first day of the month",IF(W63&lt;0,"Negative 7-day pickup—review","Ready"))))))))),"")</f>
        <v/>
      </c>
    </row>
    <row r="64">
      <c r="A64" s="36" t="n"/>
      <c r="B64" s="79" t="n"/>
      <c r="C64" s="79" t="n"/>
      <c r="D64" s="36" t="n"/>
      <c r="E64" s="38" t="n"/>
      <c r="F64" s="38" t="n"/>
      <c r="G64" s="80" t="n"/>
      <c r="H64" s="38" t="n"/>
      <c r="I64" s="80" t="n"/>
      <c r="J64" s="38" t="n"/>
      <c r="K64" s="80" t="n"/>
      <c r="L64" s="38" t="n"/>
      <c r="M64" s="80" t="n"/>
      <c r="N64" s="38" t="n"/>
      <c r="O64" s="80" t="n"/>
      <c r="P64" s="38" t="n"/>
      <c r="Q64" s="80" t="n"/>
      <c r="R64" s="38" t="n"/>
      <c r="S64" s="80" t="n"/>
      <c r="T64" s="40" t="n"/>
      <c r="U64" s="81">
        <f>IFERROR(IF(A64="","",G64/F64),"")</f>
        <v/>
      </c>
      <c r="V64" s="82">
        <f>IFERROR(IF(A64="","",F64/E64),"")</f>
        <v/>
      </c>
      <c r="W64" s="83">
        <f>IFERROR(IF(A64="","",F64-H64),"")</f>
        <v/>
      </c>
      <c r="X64" s="84">
        <f>IFERROR(IF(A64="","",G64-I64),"")</f>
        <v/>
      </c>
      <c r="Y64" s="83">
        <f>IFERROR(IF(A64="","",F64-J64),"")</f>
        <v/>
      </c>
      <c r="Z64" s="84">
        <f>IFERROR(IF(A64="","",G64-K64),"")</f>
        <v/>
      </c>
      <c r="AA64" s="84">
        <f>IFERROR(IF(A64="","",G64-Q64),"")</f>
        <v/>
      </c>
      <c r="AB64" s="84">
        <f>IFERROR(IF(A64="","",G64-M64),"")</f>
        <v/>
      </c>
      <c r="AC64" s="45">
        <f>IFERROR(IF(A64="","",IF(COUNTIFS($B$6:$B$205,B64,$C$6:$C$205,C64,$D$6:$D$205,D64)&gt;1,"Duplicate as-of date, stay month, and segment",IF(E64&lt;=0,"Check rooms available",IF(F64&gt;E64,"OTB rooms exceed rooms available",IF(AND(F64=0,G64&lt;&gt;0),"Revenue entered with zero OTB rooms",IF(AND(F64&lt;&gt;0,G64=0),"OTB rooms entered with zero revenue",IF(OR(B64="",C64="",D64=""),"Missing required field",IF(DAY(C64)&lt;&gt;1,"Stay month must be the first day of the month",IF(W64&lt;0,"Negative 7-day pickup—review","Ready"))))))))),"")</f>
        <v/>
      </c>
    </row>
    <row r="65">
      <c r="A65" s="36" t="n"/>
      <c r="B65" s="79" t="n"/>
      <c r="C65" s="79" t="n"/>
      <c r="D65" s="36" t="n"/>
      <c r="E65" s="38" t="n"/>
      <c r="F65" s="38" t="n"/>
      <c r="G65" s="80" t="n"/>
      <c r="H65" s="38" t="n"/>
      <c r="I65" s="80" t="n"/>
      <c r="J65" s="38" t="n"/>
      <c r="K65" s="80" t="n"/>
      <c r="L65" s="38" t="n"/>
      <c r="M65" s="80" t="n"/>
      <c r="N65" s="38" t="n"/>
      <c r="O65" s="80" t="n"/>
      <c r="P65" s="38" t="n"/>
      <c r="Q65" s="80" t="n"/>
      <c r="R65" s="38" t="n"/>
      <c r="S65" s="80" t="n"/>
      <c r="T65" s="40" t="n"/>
      <c r="U65" s="81">
        <f>IFERROR(IF(A65="","",G65/F65),"")</f>
        <v/>
      </c>
      <c r="V65" s="82">
        <f>IFERROR(IF(A65="","",F65/E65),"")</f>
        <v/>
      </c>
      <c r="W65" s="83">
        <f>IFERROR(IF(A65="","",F65-H65),"")</f>
        <v/>
      </c>
      <c r="X65" s="84">
        <f>IFERROR(IF(A65="","",G65-I65),"")</f>
        <v/>
      </c>
      <c r="Y65" s="83">
        <f>IFERROR(IF(A65="","",F65-J65),"")</f>
        <v/>
      </c>
      <c r="Z65" s="84">
        <f>IFERROR(IF(A65="","",G65-K65),"")</f>
        <v/>
      </c>
      <c r="AA65" s="84">
        <f>IFERROR(IF(A65="","",G65-Q65),"")</f>
        <v/>
      </c>
      <c r="AB65" s="84">
        <f>IFERROR(IF(A65="","",G65-M65),"")</f>
        <v/>
      </c>
      <c r="AC65" s="45">
        <f>IFERROR(IF(A65="","",IF(COUNTIFS($B$6:$B$205,B65,$C$6:$C$205,C65,$D$6:$D$205,D65)&gt;1,"Duplicate as-of date, stay month, and segment",IF(E65&lt;=0,"Check rooms available",IF(F65&gt;E65,"OTB rooms exceed rooms available",IF(AND(F65=0,G65&lt;&gt;0),"Revenue entered with zero OTB rooms",IF(AND(F65&lt;&gt;0,G65=0),"OTB rooms entered with zero revenue",IF(OR(B65="",C65="",D65=""),"Missing required field",IF(DAY(C65)&lt;&gt;1,"Stay month must be the first day of the month",IF(W65&lt;0,"Negative 7-day pickup—review","Ready"))))))))),"")</f>
        <v/>
      </c>
    </row>
    <row r="66">
      <c r="A66" s="36" t="n"/>
      <c r="B66" s="79" t="n"/>
      <c r="C66" s="79" t="n"/>
      <c r="D66" s="36" t="n"/>
      <c r="E66" s="38" t="n"/>
      <c r="F66" s="38" t="n"/>
      <c r="G66" s="80" t="n"/>
      <c r="H66" s="38" t="n"/>
      <c r="I66" s="80" t="n"/>
      <c r="J66" s="38" t="n"/>
      <c r="K66" s="80" t="n"/>
      <c r="L66" s="38" t="n"/>
      <c r="M66" s="80" t="n"/>
      <c r="N66" s="38" t="n"/>
      <c r="O66" s="80" t="n"/>
      <c r="P66" s="38" t="n"/>
      <c r="Q66" s="80" t="n"/>
      <c r="R66" s="38" t="n"/>
      <c r="S66" s="80" t="n"/>
      <c r="T66" s="40" t="n"/>
      <c r="U66" s="81">
        <f>IFERROR(IF(A66="","",G66/F66),"")</f>
        <v/>
      </c>
      <c r="V66" s="82">
        <f>IFERROR(IF(A66="","",F66/E66),"")</f>
        <v/>
      </c>
      <c r="W66" s="83">
        <f>IFERROR(IF(A66="","",F66-H66),"")</f>
        <v/>
      </c>
      <c r="X66" s="84">
        <f>IFERROR(IF(A66="","",G66-I66),"")</f>
        <v/>
      </c>
      <c r="Y66" s="83">
        <f>IFERROR(IF(A66="","",F66-J66),"")</f>
        <v/>
      </c>
      <c r="Z66" s="84">
        <f>IFERROR(IF(A66="","",G66-K66),"")</f>
        <v/>
      </c>
      <c r="AA66" s="84">
        <f>IFERROR(IF(A66="","",G66-Q66),"")</f>
        <v/>
      </c>
      <c r="AB66" s="84">
        <f>IFERROR(IF(A66="","",G66-M66),"")</f>
        <v/>
      </c>
      <c r="AC66" s="45">
        <f>IFERROR(IF(A66="","",IF(COUNTIFS($B$6:$B$205,B66,$C$6:$C$205,C66,$D$6:$D$205,D66)&gt;1,"Duplicate as-of date, stay month, and segment",IF(E66&lt;=0,"Check rooms available",IF(F66&gt;E66,"OTB rooms exceed rooms available",IF(AND(F66=0,G66&lt;&gt;0),"Revenue entered with zero OTB rooms",IF(AND(F66&lt;&gt;0,G66=0),"OTB rooms entered with zero revenue",IF(OR(B66="",C66="",D66=""),"Missing required field",IF(DAY(C66)&lt;&gt;1,"Stay month must be the first day of the month",IF(W66&lt;0,"Negative 7-day pickup—review","Ready"))))))))),"")</f>
        <v/>
      </c>
    </row>
    <row r="67">
      <c r="A67" s="36" t="n"/>
      <c r="B67" s="79" t="n"/>
      <c r="C67" s="79" t="n"/>
      <c r="D67" s="36" t="n"/>
      <c r="E67" s="38" t="n"/>
      <c r="F67" s="38" t="n"/>
      <c r="G67" s="80" t="n"/>
      <c r="H67" s="38" t="n"/>
      <c r="I67" s="80" t="n"/>
      <c r="J67" s="38" t="n"/>
      <c r="K67" s="80" t="n"/>
      <c r="L67" s="38" t="n"/>
      <c r="M67" s="80" t="n"/>
      <c r="N67" s="38" t="n"/>
      <c r="O67" s="80" t="n"/>
      <c r="P67" s="38" t="n"/>
      <c r="Q67" s="80" t="n"/>
      <c r="R67" s="38" t="n"/>
      <c r="S67" s="80" t="n"/>
      <c r="T67" s="40" t="n"/>
      <c r="U67" s="81">
        <f>IFERROR(IF(A67="","",G67/F67),"")</f>
        <v/>
      </c>
      <c r="V67" s="82">
        <f>IFERROR(IF(A67="","",F67/E67),"")</f>
        <v/>
      </c>
      <c r="W67" s="83">
        <f>IFERROR(IF(A67="","",F67-H67),"")</f>
        <v/>
      </c>
      <c r="X67" s="84">
        <f>IFERROR(IF(A67="","",G67-I67),"")</f>
        <v/>
      </c>
      <c r="Y67" s="83">
        <f>IFERROR(IF(A67="","",F67-J67),"")</f>
        <v/>
      </c>
      <c r="Z67" s="84">
        <f>IFERROR(IF(A67="","",G67-K67),"")</f>
        <v/>
      </c>
      <c r="AA67" s="84">
        <f>IFERROR(IF(A67="","",G67-Q67),"")</f>
        <v/>
      </c>
      <c r="AB67" s="84">
        <f>IFERROR(IF(A67="","",G67-M67),"")</f>
        <v/>
      </c>
      <c r="AC67" s="45">
        <f>IFERROR(IF(A67="","",IF(COUNTIFS($B$6:$B$205,B67,$C$6:$C$205,C67,$D$6:$D$205,D67)&gt;1,"Duplicate as-of date, stay month, and segment",IF(E67&lt;=0,"Check rooms available",IF(F67&gt;E67,"OTB rooms exceed rooms available",IF(AND(F67=0,G67&lt;&gt;0),"Revenue entered with zero OTB rooms",IF(AND(F67&lt;&gt;0,G67=0),"OTB rooms entered with zero revenue",IF(OR(B67="",C67="",D67=""),"Missing required field",IF(DAY(C67)&lt;&gt;1,"Stay month must be the first day of the month",IF(W67&lt;0,"Negative 7-day pickup—review","Ready"))))))))),"")</f>
        <v/>
      </c>
    </row>
    <row r="68">
      <c r="A68" s="36" t="n"/>
      <c r="B68" s="79" t="n"/>
      <c r="C68" s="79" t="n"/>
      <c r="D68" s="36" t="n"/>
      <c r="E68" s="38" t="n"/>
      <c r="F68" s="38" t="n"/>
      <c r="G68" s="80" t="n"/>
      <c r="H68" s="38" t="n"/>
      <c r="I68" s="80" t="n"/>
      <c r="J68" s="38" t="n"/>
      <c r="K68" s="80" t="n"/>
      <c r="L68" s="38" t="n"/>
      <c r="M68" s="80" t="n"/>
      <c r="N68" s="38" t="n"/>
      <c r="O68" s="80" t="n"/>
      <c r="P68" s="38" t="n"/>
      <c r="Q68" s="80" t="n"/>
      <c r="R68" s="38" t="n"/>
      <c r="S68" s="80" t="n"/>
      <c r="T68" s="40" t="n"/>
      <c r="U68" s="81">
        <f>IFERROR(IF(A68="","",G68/F68),"")</f>
        <v/>
      </c>
      <c r="V68" s="82">
        <f>IFERROR(IF(A68="","",F68/E68),"")</f>
        <v/>
      </c>
      <c r="W68" s="83">
        <f>IFERROR(IF(A68="","",F68-H68),"")</f>
        <v/>
      </c>
      <c r="X68" s="84">
        <f>IFERROR(IF(A68="","",G68-I68),"")</f>
        <v/>
      </c>
      <c r="Y68" s="83">
        <f>IFERROR(IF(A68="","",F68-J68),"")</f>
        <v/>
      </c>
      <c r="Z68" s="84">
        <f>IFERROR(IF(A68="","",G68-K68),"")</f>
        <v/>
      </c>
      <c r="AA68" s="84">
        <f>IFERROR(IF(A68="","",G68-Q68),"")</f>
        <v/>
      </c>
      <c r="AB68" s="84">
        <f>IFERROR(IF(A68="","",G68-M68),"")</f>
        <v/>
      </c>
      <c r="AC68" s="45">
        <f>IFERROR(IF(A68="","",IF(COUNTIFS($B$6:$B$205,B68,$C$6:$C$205,C68,$D$6:$D$205,D68)&gt;1,"Duplicate as-of date, stay month, and segment",IF(E68&lt;=0,"Check rooms available",IF(F68&gt;E68,"OTB rooms exceed rooms available",IF(AND(F68=0,G68&lt;&gt;0),"Revenue entered with zero OTB rooms",IF(AND(F68&lt;&gt;0,G68=0),"OTB rooms entered with zero revenue",IF(OR(B68="",C68="",D68=""),"Missing required field",IF(DAY(C68)&lt;&gt;1,"Stay month must be the first day of the month",IF(W68&lt;0,"Negative 7-day pickup—review","Ready"))))))))),"")</f>
        <v/>
      </c>
    </row>
    <row r="69">
      <c r="A69" s="36" t="n"/>
      <c r="B69" s="79" t="n"/>
      <c r="C69" s="79" t="n"/>
      <c r="D69" s="36" t="n"/>
      <c r="E69" s="38" t="n"/>
      <c r="F69" s="38" t="n"/>
      <c r="G69" s="80" t="n"/>
      <c r="H69" s="38" t="n"/>
      <c r="I69" s="80" t="n"/>
      <c r="J69" s="38" t="n"/>
      <c r="K69" s="80" t="n"/>
      <c r="L69" s="38" t="n"/>
      <c r="M69" s="80" t="n"/>
      <c r="N69" s="38" t="n"/>
      <c r="O69" s="80" t="n"/>
      <c r="P69" s="38" t="n"/>
      <c r="Q69" s="80" t="n"/>
      <c r="R69" s="38" t="n"/>
      <c r="S69" s="80" t="n"/>
      <c r="T69" s="40" t="n"/>
      <c r="U69" s="81">
        <f>IFERROR(IF(A69="","",G69/F69),"")</f>
        <v/>
      </c>
      <c r="V69" s="82">
        <f>IFERROR(IF(A69="","",F69/E69),"")</f>
        <v/>
      </c>
      <c r="W69" s="83">
        <f>IFERROR(IF(A69="","",F69-H69),"")</f>
        <v/>
      </c>
      <c r="X69" s="84">
        <f>IFERROR(IF(A69="","",G69-I69),"")</f>
        <v/>
      </c>
      <c r="Y69" s="83">
        <f>IFERROR(IF(A69="","",F69-J69),"")</f>
        <v/>
      </c>
      <c r="Z69" s="84">
        <f>IFERROR(IF(A69="","",G69-K69),"")</f>
        <v/>
      </c>
      <c r="AA69" s="84">
        <f>IFERROR(IF(A69="","",G69-Q69),"")</f>
        <v/>
      </c>
      <c r="AB69" s="84">
        <f>IFERROR(IF(A69="","",G69-M69),"")</f>
        <v/>
      </c>
      <c r="AC69" s="45">
        <f>IFERROR(IF(A69="","",IF(COUNTIFS($B$6:$B$205,B69,$C$6:$C$205,C69,$D$6:$D$205,D69)&gt;1,"Duplicate as-of date, stay month, and segment",IF(E69&lt;=0,"Check rooms available",IF(F69&gt;E69,"OTB rooms exceed rooms available",IF(AND(F69=0,G69&lt;&gt;0),"Revenue entered with zero OTB rooms",IF(AND(F69&lt;&gt;0,G69=0),"OTB rooms entered with zero revenue",IF(OR(B69="",C69="",D69=""),"Missing required field",IF(DAY(C69)&lt;&gt;1,"Stay month must be the first day of the month",IF(W69&lt;0,"Negative 7-day pickup—review","Ready"))))))))),"")</f>
        <v/>
      </c>
    </row>
    <row r="70">
      <c r="A70" s="36" t="n"/>
      <c r="B70" s="79" t="n"/>
      <c r="C70" s="79" t="n"/>
      <c r="D70" s="36" t="n"/>
      <c r="E70" s="38" t="n"/>
      <c r="F70" s="38" t="n"/>
      <c r="G70" s="80" t="n"/>
      <c r="H70" s="38" t="n"/>
      <c r="I70" s="80" t="n"/>
      <c r="J70" s="38" t="n"/>
      <c r="K70" s="80" t="n"/>
      <c r="L70" s="38" t="n"/>
      <c r="M70" s="80" t="n"/>
      <c r="N70" s="38" t="n"/>
      <c r="O70" s="80" t="n"/>
      <c r="P70" s="38" t="n"/>
      <c r="Q70" s="80" t="n"/>
      <c r="R70" s="38" t="n"/>
      <c r="S70" s="80" t="n"/>
      <c r="T70" s="40" t="n"/>
      <c r="U70" s="81">
        <f>IFERROR(IF(A70="","",G70/F70),"")</f>
        <v/>
      </c>
      <c r="V70" s="82">
        <f>IFERROR(IF(A70="","",F70/E70),"")</f>
        <v/>
      </c>
      <c r="W70" s="83">
        <f>IFERROR(IF(A70="","",F70-H70),"")</f>
        <v/>
      </c>
      <c r="X70" s="84">
        <f>IFERROR(IF(A70="","",G70-I70),"")</f>
        <v/>
      </c>
      <c r="Y70" s="83">
        <f>IFERROR(IF(A70="","",F70-J70),"")</f>
        <v/>
      </c>
      <c r="Z70" s="84">
        <f>IFERROR(IF(A70="","",G70-K70),"")</f>
        <v/>
      </c>
      <c r="AA70" s="84">
        <f>IFERROR(IF(A70="","",G70-Q70),"")</f>
        <v/>
      </c>
      <c r="AB70" s="84">
        <f>IFERROR(IF(A70="","",G70-M70),"")</f>
        <v/>
      </c>
      <c r="AC70" s="45">
        <f>IFERROR(IF(A70="","",IF(COUNTIFS($B$6:$B$205,B70,$C$6:$C$205,C70,$D$6:$D$205,D70)&gt;1,"Duplicate as-of date, stay month, and segment",IF(E70&lt;=0,"Check rooms available",IF(F70&gt;E70,"OTB rooms exceed rooms available",IF(AND(F70=0,G70&lt;&gt;0),"Revenue entered with zero OTB rooms",IF(AND(F70&lt;&gt;0,G70=0),"OTB rooms entered with zero revenue",IF(OR(B70="",C70="",D70=""),"Missing required field",IF(DAY(C70)&lt;&gt;1,"Stay month must be the first day of the month",IF(W70&lt;0,"Negative 7-day pickup—review","Ready"))))))))),"")</f>
        <v/>
      </c>
    </row>
    <row r="71">
      <c r="A71" s="36" t="n"/>
      <c r="B71" s="79" t="n"/>
      <c r="C71" s="79" t="n"/>
      <c r="D71" s="36" t="n"/>
      <c r="E71" s="38" t="n"/>
      <c r="F71" s="38" t="n"/>
      <c r="G71" s="80" t="n"/>
      <c r="H71" s="38" t="n"/>
      <c r="I71" s="80" t="n"/>
      <c r="J71" s="38" t="n"/>
      <c r="K71" s="80" t="n"/>
      <c r="L71" s="38" t="n"/>
      <c r="M71" s="80" t="n"/>
      <c r="N71" s="38" t="n"/>
      <c r="O71" s="80" t="n"/>
      <c r="P71" s="38" t="n"/>
      <c r="Q71" s="80" t="n"/>
      <c r="R71" s="38" t="n"/>
      <c r="S71" s="80" t="n"/>
      <c r="T71" s="40" t="n"/>
      <c r="U71" s="81">
        <f>IFERROR(IF(A71="","",G71/F71),"")</f>
        <v/>
      </c>
      <c r="V71" s="82">
        <f>IFERROR(IF(A71="","",F71/E71),"")</f>
        <v/>
      </c>
      <c r="W71" s="83">
        <f>IFERROR(IF(A71="","",F71-H71),"")</f>
        <v/>
      </c>
      <c r="X71" s="84">
        <f>IFERROR(IF(A71="","",G71-I71),"")</f>
        <v/>
      </c>
      <c r="Y71" s="83">
        <f>IFERROR(IF(A71="","",F71-J71),"")</f>
        <v/>
      </c>
      <c r="Z71" s="84">
        <f>IFERROR(IF(A71="","",G71-K71),"")</f>
        <v/>
      </c>
      <c r="AA71" s="84">
        <f>IFERROR(IF(A71="","",G71-Q71),"")</f>
        <v/>
      </c>
      <c r="AB71" s="84">
        <f>IFERROR(IF(A71="","",G71-M71),"")</f>
        <v/>
      </c>
      <c r="AC71" s="45">
        <f>IFERROR(IF(A71="","",IF(COUNTIFS($B$6:$B$205,B71,$C$6:$C$205,C71,$D$6:$D$205,D71)&gt;1,"Duplicate as-of date, stay month, and segment",IF(E71&lt;=0,"Check rooms available",IF(F71&gt;E71,"OTB rooms exceed rooms available",IF(AND(F71=0,G71&lt;&gt;0),"Revenue entered with zero OTB rooms",IF(AND(F71&lt;&gt;0,G71=0),"OTB rooms entered with zero revenue",IF(OR(B71="",C71="",D71=""),"Missing required field",IF(DAY(C71)&lt;&gt;1,"Stay month must be the first day of the month",IF(W71&lt;0,"Negative 7-day pickup—review","Ready"))))))))),"")</f>
        <v/>
      </c>
    </row>
    <row r="72">
      <c r="A72" s="36" t="n"/>
      <c r="B72" s="79" t="n"/>
      <c r="C72" s="79" t="n"/>
      <c r="D72" s="36" t="n"/>
      <c r="E72" s="38" t="n"/>
      <c r="F72" s="38" t="n"/>
      <c r="G72" s="80" t="n"/>
      <c r="H72" s="38" t="n"/>
      <c r="I72" s="80" t="n"/>
      <c r="J72" s="38" t="n"/>
      <c r="K72" s="80" t="n"/>
      <c r="L72" s="38" t="n"/>
      <c r="M72" s="80" t="n"/>
      <c r="N72" s="38" t="n"/>
      <c r="O72" s="80" t="n"/>
      <c r="P72" s="38" t="n"/>
      <c r="Q72" s="80" t="n"/>
      <c r="R72" s="38" t="n"/>
      <c r="S72" s="80" t="n"/>
      <c r="T72" s="40" t="n"/>
      <c r="U72" s="81">
        <f>IFERROR(IF(A72="","",G72/F72),"")</f>
        <v/>
      </c>
      <c r="V72" s="82">
        <f>IFERROR(IF(A72="","",F72/E72),"")</f>
        <v/>
      </c>
      <c r="W72" s="83">
        <f>IFERROR(IF(A72="","",F72-H72),"")</f>
        <v/>
      </c>
      <c r="X72" s="84">
        <f>IFERROR(IF(A72="","",G72-I72),"")</f>
        <v/>
      </c>
      <c r="Y72" s="83">
        <f>IFERROR(IF(A72="","",F72-J72),"")</f>
        <v/>
      </c>
      <c r="Z72" s="84">
        <f>IFERROR(IF(A72="","",G72-K72),"")</f>
        <v/>
      </c>
      <c r="AA72" s="84">
        <f>IFERROR(IF(A72="","",G72-Q72),"")</f>
        <v/>
      </c>
      <c r="AB72" s="84">
        <f>IFERROR(IF(A72="","",G72-M72),"")</f>
        <v/>
      </c>
      <c r="AC72" s="45">
        <f>IFERROR(IF(A72="","",IF(COUNTIFS($B$6:$B$205,B72,$C$6:$C$205,C72,$D$6:$D$205,D72)&gt;1,"Duplicate as-of date, stay month, and segment",IF(E72&lt;=0,"Check rooms available",IF(F72&gt;E72,"OTB rooms exceed rooms available",IF(AND(F72=0,G72&lt;&gt;0),"Revenue entered with zero OTB rooms",IF(AND(F72&lt;&gt;0,G72=0),"OTB rooms entered with zero revenue",IF(OR(B72="",C72="",D72=""),"Missing required field",IF(DAY(C72)&lt;&gt;1,"Stay month must be the first day of the month",IF(W72&lt;0,"Negative 7-day pickup—review","Ready"))))))))),"")</f>
        <v/>
      </c>
    </row>
    <row r="73">
      <c r="A73" s="36" t="n"/>
      <c r="B73" s="79" t="n"/>
      <c r="C73" s="79" t="n"/>
      <c r="D73" s="36" t="n"/>
      <c r="E73" s="38" t="n"/>
      <c r="F73" s="38" t="n"/>
      <c r="G73" s="80" t="n"/>
      <c r="H73" s="38" t="n"/>
      <c r="I73" s="80" t="n"/>
      <c r="J73" s="38" t="n"/>
      <c r="K73" s="80" t="n"/>
      <c r="L73" s="38" t="n"/>
      <c r="M73" s="80" t="n"/>
      <c r="N73" s="38" t="n"/>
      <c r="O73" s="80" t="n"/>
      <c r="P73" s="38" t="n"/>
      <c r="Q73" s="80" t="n"/>
      <c r="R73" s="38" t="n"/>
      <c r="S73" s="80" t="n"/>
      <c r="T73" s="40" t="n"/>
      <c r="U73" s="81">
        <f>IFERROR(IF(A73="","",G73/F73),"")</f>
        <v/>
      </c>
      <c r="V73" s="82">
        <f>IFERROR(IF(A73="","",F73/E73),"")</f>
        <v/>
      </c>
      <c r="W73" s="83">
        <f>IFERROR(IF(A73="","",F73-H73),"")</f>
        <v/>
      </c>
      <c r="X73" s="84">
        <f>IFERROR(IF(A73="","",G73-I73),"")</f>
        <v/>
      </c>
      <c r="Y73" s="83">
        <f>IFERROR(IF(A73="","",F73-J73),"")</f>
        <v/>
      </c>
      <c r="Z73" s="84">
        <f>IFERROR(IF(A73="","",G73-K73),"")</f>
        <v/>
      </c>
      <c r="AA73" s="84">
        <f>IFERROR(IF(A73="","",G73-Q73),"")</f>
        <v/>
      </c>
      <c r="AB73" s="84">
        <f>IFERROR(IF(A73="","",G73-M73),"")</f>
        <v/>
      </c>
      <c r="AC73" s="45">
        <f>IFERROR(IF(A73="","",IF(COUNTIFS($B$6:$B$205,B73,$C$6:$C$205,C73,$D$6:$D$205,D73)&gt;1,"Duplicate as-of date, stay month, and segment",IF(E73&lt;=0,"Check rooms available",IF(F73&gt;E73,"OTB rooms exceed rooms available",IF(AND(F73=0,G73&lt;&gt;0),"Revenue entered with zero OTB rooms",IF(AND(F73&lt;&gt;0,G73=0),"OTB rooms entered with zero revenue",IF(OR(B73="",C73="",D73=""),"Missing required field",IF(DAY(C73)&lt;&gt;1,"Stay month must be the first day of the month",IF(W73&lt;0,"Negative 7-day pickup—review","Ready"))))))))),"")</f>
        <v/>
      </c>
    </row>
    <row r="74">
      <c r="A74" s="36" t="n"/>
      <c r="B74" s="79" t="n"/>
      <c r="C74" s="79" t="n"/>
      <c r="D74" s="36" t="n"/>
      <c r="E74" s="38" t="n"/>
      <c r="F74" s="38" t="n"/>
      <c r="G74" s="80" t="n"/>
      <c r="H74" s="38" t="n"/>
      <c r="I74" s="80" t="n"/>
      <c r="J74" s="38" t="n"/>
      <c r="K74" s="80" t="n"/>
      <c r="L74" s="38" t="n"/>
      <c r="M74" s="80" t="n"/>
      <c r="N74" s="38" t="n"/>
      <c r="O74" s="80" t="n"/>
      <c r="P74" s="38" t="n"/>
      <c r="Q74" s="80" t="n"/>
      <c r="R74" s="38" t="n"/>
      <c r="S74" s="80" t="n"/>
      <c r="T74" s="40" t="n"/>
      <c r="U74" s="81">
        <f>IFERROR(IF(A74="","",G74/F74),"")</f>
        <v/>
      </c>
      <c r="V74" s="82">
        <f>IFERROR(IF(A74="","",F74/E74),"")</f>
        <v/>
      </c>
      <c r="W74" s="83">
        <f>IFERROR(IF(A74="","",F74-H74),"")</f>
        <v/>
      </c>
      <c r="X74" s="84">
        <f>IFERROR(IF(A74="","",G74-I74),"")</f>
        <v/>
      </c>
      <c r="Y74" s="83">
        <f>IFERROR(IF(A74="","",F74-J74),"")</f>
        <v/>
      </c>
      <c r="Z74" s="84">
        <f>IFERROR(IF(A74="","",G74-K74),"")</f>
        <v/>
      </c>
      <c r="AA74" s="84">
        <f>IFERROR(IF(A74="","",G74-Q74),"")</f>
        <v/>
      </c>
      <c r="AB74" s="84">
        <f>IFERROR(IF(A74="","",G74-M74),"")</f>
        <v/>
      </c>
      <c r="AC74" s="45">
        <f>IFERROR(IF(A74="","",IF(COUNTIFS($B$6:$B$205,B74,$C$6:$C$205,C74,$D$6:$D$205,D74)&gt;1,"Duplicate as-of date, stay month, and segment",IF(E74&lt;=0,"Check rooms available",IF(F74&gt;E74,"OTB rooms exceed rooms available",IF(AND(F74=0,G74&lt;&gt;0),"Revenue entered with zero OTB rooms",IF(AND(F74&lt;&gt;0,G74=0),"OTB rooms entered with zero revenue",IF(OR(B74="",C74="",D74=""),"Missing required field",IF(DAY(C74)&lt;&gt;1,"Stay month must be the first day of the month",IF(W74&lt;0,"Negative 7-day pickup—review","Ready"))))))))),"")</f>
        <v/>
      </c>
    </row>
    <row r="75">
      <c r="A75" s="36" t="n"/>
      <c r="B75" s="79" t="n"/>
      <c r="C75" s="79" t="n"/>
      <c r="D75" s="36" t="n"/>
      <c r="E75" s="38" t="n"/>
      <c r="F75" s="38" t="n"/>
      <c r="G75" s="80" t="n"/>
      <c r="H75" s="38" t="n"/>
      <c r="I75" s="80" t="n"/>
      <c r="J75" s="38" t="n"/>
      <c r="K75" s="80" t="n"/>
      <c r="L75" s="38" t="n"/>
      <c r="M75" s="80" t="n"/>
      <c r="N75" s="38" t="n"/>
      <c r="O75" s="80" t="n"/>
      <c r="P75" s="38" t="n"/>
      <c r="Q75" s="80" t="n"/>
      <c r="R75" s="38" t="n"/>
      <c r="S75" s="80" t="n"/>
      <c r="T75" s="40" t="n"/>
      <c r="U75" s="81">
        <f>IFERROR(IF(A75="","",G75/F75),"")</f>
        <v/>
      </c>
      <c r="V75" s="82">
        <f>IFERROR(IF(A75="","",F75/E75),"")</f>
        <v/>
      </c>
      <c r="W75" s="83">
        <f>IFERROR(IF(A75="","",F75-H75),"")</f>
        <v/>
      </c>
      <c r="X75" s="84">
        <f>IFERROR(IF(A75="","",G75-I75),"")</f>
        <v/>
      </c>
      <c r="Y75" s="83">
        <f>IFERROR(IF(A75="","",F75-J75),"")</f>
        <v/>
      </c>
      <c r="Z75" s="84">
        <f>IFERROR(IF(A75="","",G75-K75),"")</f>
        <v/>
      </c>
      <c r="AA75" s="84">
        <f>IFERROR(IF(A75="","",G75-Q75),"")</f>
        <v/>
      </c>
      <c r="AB75" s="84">
        <f>IFERROR(IF(A75="","",G75-M75),"")</f>
        <v/>
      </c>
      <c r="AC75" s="45">
        <f>IFERROR(IF(A75="","",IF(COUNTIFS($B$6:$B$205,B75,$C$6:$C$205,C75,$D$6:$D$205,D75)&gt;1,"Duplicate as-of date, stay month, and segment",IF(E75&lt;=0,"Check rooms available",IF(F75&gt;E75,"OTB rooms exceed rooms available",IF(AND(F75=0,G75&lt;&gt;0),"Revenue entered with zero OTB rooms",IF(AND(F75&lt;&gt;0,G75=0),"OTB rooms entered with zero revenue",IF(OR(B75="",C75="",D75=""),"Missing required field",IF(DAY(C75)&lt;&gt;1,"Stay month must be the first day of the month",IF(W75&lt;0,"Negative 7-day pickup—review","Ready"))))))))),"")</f>
        <v/>
      </c>
    </row>
    <row r="76">
      <c r="A76" s="36" t="n"/>
      <c r="B76" s="79" t="n"/>
      <c r="C76" s="79" t="n"/>
      <c r="D76" s="36" t="n"/>
      <c r="E76" s="38" t="n"/>
      <c r="F76" s="38" t="n"/>
      <c r="G76" s="80" t="n"/>
      <c r="H76" s="38" t="n"/>
      <c r="I76" s="80" t="n"/>
      <c r="J76" s="38" t="n"/>
      <c r="K76" s="80" t="n"/>
      <c r="L76" s="38" t="n"/>
      <c r="M76" s="80" t="n"/>
      <c r="N76" s="38" t="n"/>
      <c r="O76" s="80" t="n"/>
      <c r="P76" s="38" t="n"/>
      <c r="Q76" s="80" t="n"/>
      <c r="R76" s="38" t="n"/>
      <c r="S76" s="80" t="n"/>
      <c r="T76" s="40" t="n"/>
      <c r="U76" s="81">
        <f>IFERROR(IF(A76="","",G76/F76),"")</f>
        <v/>
      </c>
      <c r="V76" s="82">
        <f>IFERROR(IF(A76="","",F76/E76),"")</f>
        <v/>
      </c>
      <c r="W76" s="83">
        <f>IFERROR(IF(A76="","",F76-H76),"")</f>
        <v/>
      </c>
      <c r="X76" s="84">
        <f>IFERROR(IF(A76="","",G76-I76),"")</f>
        <v/>
      </c>
      <c r="Y76" s="83">
        <f>IFERROR(IF(A76="","",F76-J76),"")</f>
        <v/>
      </c>
      <c r="Z76" s="84">
        <f>IFERROR(IF(A76="","",G76-K76),"")</f>
        <v/>
      </c>
      <c r="AA76" s="84">
        <f>IFERROR(IF(A76="","",G76-Q76),"")</f>
        <v/>
      </c>
      <c r="AB76" s="84">
        <f>IFERROR(IF(A76="","",G76-M76),"")</f>
        <v/>
      </c>
      <c r="AC76" s="45">
        <f>IFERROR(IF(A76="","",IF(COUNTIFS($B$6:$B$205,B76,$C$6:$C$205,C76,$D$6:$D$205,D76)&gt;1,"Duplicate as-of date, stay month, and segment",IF(E76&lt;=0,"Check rooms available",IF(F76&gt;E76,"OTB rooms exceed rooms available",IF(AND(F76=0,G76&lt;&gt;0),"Revenue entered with zero OTB rooms",IF(AND(F76&lt;&gt;0,G76=0),"OTB rooms entered with zero revenue",IF(OR(B76="",C76="",D76=""),"Missing required field",IF(DAY(C76)&lt;&gt;1,"Stay month must be the first day of the month",IF(W76&lt;0,"Negative 7-day pickup—review","Ready"))))))))),"")</f>
        <v/>
      </c>
    </row>
    <row r="77">
      <c r="A77" s="36" t="n"/>
      <c r="B77" s="79" t="n"/>
      <c r="C77" s="79" t="n"/>
      <c r="D77" s="36" t="n"/>
      <c r="E77" s="38" t="n"/>
      <c r="F77" s="38" t="n"/>
      <c r="G77" s="80" t="n"/>
      <c r="H77" s="38" t="n"/>
      <c r="I77" s="80" t="n"/>
      <c r="J77" s="38" t="n"/>
      <c r="K77" s="80" t="n"/>
      <c r="L77" s="38" t="n"/>
      <c r="M77" s="80" t="n"/>
      <c r="N77" s="38" t="n"/>
      <c r="O77" s="80" t="n"/>
      <c r="P77" s="38" t="n"/>
      <c r="Q77" s="80" t="n"/>
      <c r="R77" s="38" t="n"/>
      <c r="S77" s="80" t="n"/>
      <c r="T77" s="40" t="n"/>
      <c r="U77" s="81">
        <f>IFERROR(IF(A77="","",G77/F77),"")</f>
        <v/>
      </c>
      <c r="V77" s="82">
        <f>IFERROR(IF(A77="","",F77/E77),"")</f>
        <v/>
      </c>
      <c r="W77" s="83">
        <f>IFERROR(IF(A77="","",F77-H77),"")</f>
        <v/>
      </c>
      <c r="X77" s="84">
        <f>IFERROR(IF(A77="","",G77-I77),"")</f>
        <v/>
      </c>
      <c r="Y77" s="83">
        <f>IFERROR(IF(A77="","",F77-J77),"")</f>
        <v/>
      </c>
      <c r="Z77" s="84">
        <f>IFERROR(IF(A77="","",G77-K77),"")</f>
        <v/>
      </c>
      <c r="AA77" s="84">
        <f>IFERROR(IF(A77="","",G77-Q77),"")</f>
        <v/>
      </c>
      <c r="AB77" s="84">
        <f>IFERROR(IF(A77="","",G77-M77),"")</f>
        <v/>
      </c>
      <c r="AC77" s="45">
        <f>IFERROR(IF(A77="","",IF(COUNTIFS($B$6:$B$205,B77,$C$6:$C$205,C77,$D$6:$D$205,D77)&gt;1,"Duplicate as-of date, stay month, and segment",IF(E77&lt;=0,"Check rooms available",IF(F77&gt;E77,"OTB rooms exceed rooms available",IF(AND(F77=0,G77&lt;&gt;0),"Revenue entered with zero OTB rooms",IF(AND(F77&lt;&gt;0,G77=0),"OTB rooms entered with zero revenue",IF(OR(B77="",C77="",D77=""),"Missing required field",IF(DAY(C77)&lt;&gt;1,"Stay month must be the first day of the month",IF(W77&lt;0,"Negative 7-day pickup—review","Ready"))))))))),"")</f>
        <v/>
      </c>
    </row>
    <row r="78">
      <c r="A78" s="36" t="n"/>
      <c r="B78" s="79" t="n"/>
      <c r="C78" s="79" t="n"/>
      <c r="D78" s="36" t="n"/>
      <c r="E78" s="38" t="n"/>
      <c r="F78" s="38" t="n"/>
      <c r="G78" s="80" t="n"/>
      <c r="H78" s="38" t="n"/>
      <c r="I78" s="80" t="n"/>
      <c r="J78" s="38" t="n"/>
      <c r="K78" s="80" t="n"/>
      <c r="L78" s="38" t="n"/>
      <c r="M78" s="80" t="n"/>
      <c r="N78" s="38" t="n"/>
      <c r="O78" s="80" t="n"/>
      <c r="P78" s="38" t="n"/>
      <c r="Q78" s="80" t="n"/>
      <c r="R78" s="38" t="n"/>
      <c r="S78" s="80" t="n"/>
      <c r="T78" s="40" t="n"/>
      <c r="U78" s="81">
        <f>IFERROR(IF(A78="","",G78/F78),"")</f>
        <v/>
      </c>
      <c r="V78" s="82">
        <f>IFERROR(IF(A78="","",F78/E78),"")</f>
        <v/>
      </c>
      <c r="W78" s="83">
        <f>IFERROR(IF(A78="","",F78-H78),"")</f>
        <v/>
      </c>
      <c r="X78" s="84">
        <f>IFERROR(IF(A78="","",G78-I78),"")</f>
        <v/>
      </c>
      <c r="Y78" s="83">
        <f>IFERROR(IF(A78="","",F78-J78),"")</f>
        <v/>
      </c>
      <c r="Z78" s="84">
        <f>IFERROR(IF(A78="","",G78-K78),"")</f>
        <v/>
      </c>
      <c r="AA78" s="84">
        <f>IFERROR(IF(A78="","",G78-Q78),"")</f>
        <v/>
      </c>
      <c r="AB78" s="84">
        <f>IFERROR(IF(A78="","",G78-M78),"")</f>
        <v/>
      </c>
      <c r="AC78" s="45">
        <f>IFERROR(IF(A78="","",IF(COUNTIFS($B$6:$B$205,B78,$C$6:$C$205,C78,$D$6:$D$205,D78)&gt;1,"Duplicate as-of date, stay month, and segment",IF(E78&lt;=0,"Check rooms available",IF(F78&gt;E78,"OTB rooms exceed rooms available",IF(AND(F78=0,G78&lt;&gt;0),"Revenue entered with zero OTB rooms",IF(AND(F78&lt;&gt;0,G78=0),"OTB rooms entered with zero revenue",IF(OR(B78="",C78="",D78=""),"Missing required field",IF(DAY(C78)&lt;&gt;1,"Stay month must be the first day of the month",IF(W78&lt;0,"Negative 7-day pickup—review","Ready"))))))))),"")</f>
        <v/>
      </c>
    </row>
    <row r="79">
      <c r="A79" s="36" t="n"/>
      <c r="B79" s="79" t="n"/>
      <c r="C79" s="79" t="n"/>
      <c r="D79" s="36" t="n"/>
      <c r="E79" s="38" t="n"/>
      <c r="F79" s="38" t="n"/>
      <c r="G79" s="80" t="n"/>
      <c r="H79" s="38" t="n"/>
      <c r="I79" s="80" t="n"/>
      <c r="J79" s="38" t="n"/>
      <c r="K79" s="80" t="n"/>
      <c r="L79" s="38" t="n"/>
      <c r="M79" s="80" t="n"/>
      <c r="N79" s="38" t="n"/>
      <c r="O79" s="80" t="n"/>
      <c r="P79" s="38" t="n"/>
      <c r="Q79" s="80" t="n"/>
      <c r="R79" s="38" t="n"/>
      <c r="S79" s="80" t="n"/>
      <c r="T79" s="40" t="n"/>
      <c r="U79" s="81">
        <f>IFERROR(IF(A79="","",G79/F79),"")</f>
        <v/>
      </c>
      <c r="V79" s="82">
        <f>IFERROR(IF(A79="","",F79/E79),"")</f>
        <v/>
      </c>
      <c r="W79" s="83">
        <f>IFERROR(IF(A79="","",F79-H79),"")</f>
        <v/>
      </c>
      <c r="X79" s="84">
        <f>IFERROR(IF(A79="","",G79-I79),"")</f>
        <v/>
      </c>
      <c r="Y79" s="83">
        <f>IFERROR(IF(A79="","",F79-J79),"")</f>
        <v/>
      </c>
      <c r="Z79" s="84">
        <f>IFERROR(IF(A79="","",G79-K79),"")</f>
        <v/>
      </c>
      <c r="AA79" s="84">
        <f>IFERROR(IF(A79="","",G79-Q79),"")</f>
        <v/>
      </c>
      <c r="AB79" s="84">
        <f>IFERROR(IF(A79="","",G79-M79),"")</f>
        <v/>
      </c>
      <c r="AC79" s="45">
        <f>IFERROR(IF(A79="","",IF(COUNTIFS($B$6:$B$205,B79,$C$6:$C$205,C79,$D$6:$D$205,D79)&gt;1,"Duplicate as-of date, stay month, and segment",IF(E79&lt;=0,"Check rooms available",IF(F79&gt;E79,"OTB rooms exceed rooms available",IF(AND(F79=0,G79&lt;&gt;0),"Revenue entered with zero OTB rooms",IF(AND(F79&lt;&gt;0,G79=0),"OTB rooms entered with zero revenue",IF(OR(B79="",C79="",D79=""),"Missing required field",IF(DAY(C79)&lt;&gt;1,"Stay month must be the first day of the month",IF(W79&lt;0,"Negative 7-day pickup—review","Ready"))))))))),"")</f>
        <v/>
      </c>
    </row>
    <row r="80">
      <c r="A80" s="36" t="n"/>
      <c r="B80" s="79" t="n"/>
      <c r="C80" s="79" t="n"/>
      <c r="D80" s="36" t="n"/>
      <c r="E80" s="38" t="n"/>
      <c r="F80" s="38" t="n"/>
      <c r="G80" s="80" t="n"/>
      <c r="H80" s="38" t="n"/>
      <c r="I80" s="80" t="n"/>
      <c r="J80" s="38" t="n"/>
      <c r="K80" s="80" t="n"/>
      <c r="L80" s="38" t="n"/>
      <c r="M80" s="80" t="n"/>
      <c r="N80" s="38" t="n"/>
      <c r="O80" s="80" t="n"/>
      <c r="P80" s="38" t="n"/>
      <c r="Q80" s="80" t="n"/>
      <c r="R80" s="38" t="n"/>
      <c r="S80" s="80" t="n"/>
      <c r="T80" s="40" t="n"/>
      <c r="U80" s="81">
        <f>IFERROR(IF(A80="","",G80/F80),"")</f>
        <v/>
      </c>
      <c r="V80" s="82">
        <f>IFERROR(IF(A80="","",F80/E80),"")</f>
        <v/>
      </c>
      <c r="W80" s="83">
        <f>IFERROR(IF(A80="","",F80-H80),"")</f>
        <v/>
      </c>
      <c r="X80" s="84">
        <f>IFERROR(IF(A80="","",G80-I80),"")</f>
        <v/>
      </c>
      <c r="Y80" s="83">
        <f>IFERROR(IF(A80="","",F80-J80),"")</f>
        <v/>
      </c>
      <c r="Z80" s="84">
        <f>IFERROR(IF(A80="","",G80-K80),"")</f>
        <v/>
      </c>
      <c r="AA80" s="84">
        <f>IFERROR(IF(A80="","",G80-Q80),"")</f>
        <v/>
      </c>
      <c r="AB80" s="84">
        <f>IFERROR(IF(A80="","",G80-M80),"")</f>
        <v/>
      </c>
      <c r="AC80" s="45">
        <f>IFERROR(IF(A80="","",IF(COUNTIFS($B$6:$B$205,B80,$C$6:$C$205,C80,$D$6:$D$205,D80)&gt;1,"Duplicate as-of date, stay month, and segment",IF(E80&lt;=0,"Check rooms available",IF(F80&gt;E80,"OTB rooms exceed rooms available",IF(AND(F80=0,G80&lt;&gt;0),"Revenue entered with zero OTB rooms",IF(AND(F80&lt;&gt;0,G80=0),"OTB rooms entered with zero revenue",IF(OR(B80="",C80="",D80=""),"Missing required field",IF(DAY(C80)&lt;&gt;1,"Stay month must be the first day of the month",IF(W80&lt;0,"Negative 7-day pickup—review","Ready"))))))))),"")</f>
        <v/>
      </c>
    </row>
    <row r="81">
      <c r="A81" s="36" t="n"/>
      <c r="B81" s="79" t="n"/>
      <c r="C81" s="79" t="n"/>
      <c r="D81" s="36" t="n"/>
      <c r="E81" s="38" t="n"/>
      <c r="F81" s="38" t="n"/>
      <c r="G81" s="80" t="n"/>
      <c r="H81" s="38" t="n"/>
      <c r="I81" s="80" t="n"/>
      <c r="J81" s="38" t="n"/>
      <c r="K81" s="80" t="n"/>
      <c r="L81" s="38" t="n"/>
      <c r="M81" s="80" t="n"/>
      <c r="N81" s="38" t="n"/>
      <c r="O81" s="80" t="n"/>
      <c r="P81" s="38" t="n"/>
      <c r="Q81" s="80" t="n"/>
      <c r="R81" s="38" t="n"/>
      <c r="S81" s="80" t="n"/>
      <c r="T81" s="40" t="n"/>
      <c r="U81" s="81">
        <f>IFERROR(IF(A81="","",G81/F81),"")</f>
        <v/>
      </c>
      <c r="V81" s="82">
        <f>IFERROR(IF(A81="","",F81/E81),"")</f>
        <v/>
      </c>
      <c r="W81" s="83">
        <f>IFERROR(IF(A81="","",F81-H81),"")</f>
        <v/>
      </c>
      <c r="X81" s="84">
        <f>IFERROR(IF(A81="","",G81-I81),"")</f>
        <v/>
      </c>
      <c r="Y81" s="83">
        <f>IFERROR(IF(A81="","",F81-J81),"")</f>
        <v/>
      </c>
      <c r="Z81" s="84">
        <f>IFERROR(IF(A81="","",G81-K81),"")</f>
        <v/>
      </c>
      <c r="AA81" s="84">
        <f>IFERROR(IF(A81="","",G81-Q81),"")</f>
        <v/>
      </c>
      <c r="AB81" s="84">
        <f>IFERROR(IF(A81="","",G81-M81),"")</f>
        <v/>
      </c>
      <c r="AC81" s="45">
        <f>IFERROR(IF(A81="","",IF(COUNTIFS($B$6:$B$205,B81,$C$6:$C$205,C81,$D$6:$D$205,D81)&gt;1,"Duplicate as-of date, stay month, and segment",IF(E81&lt;=0,"Check rooms available",IF(F81&gt;E81,"OTB rooms exceed rooms available",IF(AND(F81=0,G81&lt;&gt;0),"Revenue entered with zero OTB rooms",IF(AND(F81&lt;&gt;0,G81=0),"OTB rooms entered with zero revenue",IF(OR(B81="",C81="",D81=""),"Missing required field",IF(DAY(C81)&lt;&gt;1,"Stay month must be the first day of the month",IF(W81&lt;0,"Negative 7-day pickup—review","Ready"))))))))),"")</f>
        <v/>
      </c>
    </row>
    <row r="82">
      <c r="A82" s="36" t="n"/>
      <c r="B82" s="79" t="n"/>
      <c r="C82" s="79" t="n"/>
      <c r="D82" s="36" t="n"/>
      <c r="E82" s="38" t="n"/>
      <c r="F82" s="38" t="n"/>
      <c r="G82" s="80" t="n"/>
      <c r="H82" s="38" t="n"/>
      <c r="I82" s="80" t="n"/>
      <c r="J82" s="38" t="n"/>
      <c r="K82" s="80" t="n"/>
      <c r="L82" s="38" t="n"/>
      <c r="M82" s="80" t="n"/>
      <c r="N82" s="38" t="n"/>
      <c r="O82" s="80" t="n"/>
      <c r="P82" s="38" t="n"/>
      <c r="Q82" s="80" t="n"/>
      <c r="R82" s="38" t="n"/>
      <c r="S82" s="80" t="n"/>
      <c r="T82" s="40" t="n"/>
      <c r="U82" s="81">
        <f>IFERROR(IF(A82="","",G82/F82),"")</f>
        <v/>
      </c>
      <c r="V82" s="82">
        <f>IFERROR(IF(A82="","",F82/E82),"")</f>
        <v/>
      </c>
      <c r="W82" s="83">
        <f>IFERROR(IF(A82="","",F82-H82),"")</f>
        <v/>
      </c>
      <c r="X82" s="84">
        <f>IFERROR(IF(A82="","",G82-I82),"")</f>
        <v/>
      </c>
      <c r="Y82" s="83">
        <f>IFERROR(IF(A82="","",F82-J82),"")</f>
        <v/>
      </c>
      <c r="Z82" s="84">
        <f>IFERROR(IF(A82="","",G82-K82),"")</f>
        <v/>
      </c>
      <c r="AA82" s="84">
        <f>IFERROR(IF(A82="","",G82-Q82),"")</f>
        <v/>
      </c>
      <c r="AB82" s="84">
        <f>IFERROR(IF(A82="","",G82-M82),"")</f>
        <v/>
      </c>
      <c r="AC82" s="45">
        <f>IFERROR(IF(A82="","",IF(COUNTIFS($B$6:$B$205,B82,$C$6:$C$205,C82,$D$6:$D$205,D82)&gt;1,"Duplicate as-of date, stay month, and segment",IF(E82&lt;=0,"Check rooms available",IF(F82&gt;E82,"OTB rooms exceed rooms available",IF(AND(F82=0,G82&lt;&gt;0),"Revenue entered with zero OTB rooms",IF(AND(F82&lt;&gt;0,G82=0),"OTB rooms entered with zero revenue",IF(OR(B82="",C82="",D82=""),"Missing required field",IF(DAY(C82)&lt;&gt;1,"Stay month must be the first day of the month",IF(W82&lt;0,"Negative 7-day pickup—review","Ready"))))))))),"")</f>
        <v/>
      </c>
    </row>
    <row r="83">
      <c r="A83" s="36" t="n"/>
      <c r="B83" s="79" t="n"/>
      <c r="C83" s="79" t="n"/>
      <c r="D83" s="36" t="n"/>
      <c r="E83" s="38" t="n"/>
      <c r="F83" s="38" t="n"/>
      <c r="G83" s="80" t="n"/>
      <c r="H83" s="38" t="n"/>
      <c r="I83" s="80" t="n"/>
      <c r="J83" s="38" t="n"/>
      <c r="K83" s="80" t="n"/>
      <c r="L83" s="38" t="n"/>
      <c r="M83" s="80" t="n"/>
      <c r="N83" s="38" t="n"/>
      <c r="O83" s="80" t="n"/>
      <c r="P83" s="38" t="n"/>
      <c r="Q83" s="80" t="n"/>
      <c r="R83" s="38" t="n"/>
      <c r="S83" s="80" t="n"/>
      <c r="T83" s="40" t="n"/>
      <c r="U83" s="81">
        <f>IFERROR(IF(A83="","",G83/F83),"")</f>
        <v/>
      </c>
      <c r="V83" s="82">
        <f>IFERROR(IF(A83="","",F83/E83),"")</f>
        <v/>
      </c>
      <c r="W83" s="83">
        <f>IFERROR(IF(A83="","",F83-H83),"")</f>
        <v/>
      </c>
      <c r="X83" s="84">
        <f>IFERROR(IF(A83="","",G83-I83),"")</f>
        <v/>
      </c>
      <c r="Y83" s="83">
        <f>IFERROR(IF(A83="","",F83-J83),"")</f>
        <v/>
      </c>
      <c r="Z83" s="84">
        <f>IFERROR(IF(A83="","",G83-K83),"")</f>
        <v/>
      </c>
      <c r="AA83" s="84">
        <f>IFERROR(IF(A83="","",G83-Q83),"")</f>
        <v/>
      </c>
      <c r="AB83" s="84">
        <f>IFERROR(IF(A83="","",G83-M83),"")</f>
        <v/>
      </c>
      <c r="AC83" s="45">
        <f>IFERROR(IF(A83="","",IF(COUNTIFS($B$6:$B$205,B83,$C$6:$C$205,C83,$D$6:$D$205,D83)&gt;1,"Duplicate as-of date, stay month, and segment",IF(E83&lt;=0,"Check rooms available",IF(F83&gt;E83,"OTB rooms exceed rooms available",IF(AND(F83=0,G83&lt;&gt;0),"Revenue entered with zero OTB rooms",IF(AND(F83&lt;&gt;0,G83=0),"OTB rooms entered with zero revenue",IF(OR(B83="",C83="",D83=""),"Missing required field",IF(DAY(C83)&lt;&gt;1,"Stay month must be the first day of the month",IF(W83&lt;0,"Negative 7-day pickup—review","Ready"))))))))),"")</f>
        <v/>
      </c>
    </row>
    <row r="84">
      <c r="A84" s="36" t="n"/>
      <c r="B84" s="79" t="n"/>
      <c r="C84" s="79" t="n"/>
      <c r="D84" s="36" t="n"/>
      <c r="E84" s="38" t="n"/>
      <c r="F84" s="38" t="n"/>
      <c r="G84" s="80" t="n"/>
      <c r="H84" s="38" t="n"/>
      <c r="I84" s="80" t="n"/>
      <c r="J84" s="38" t="n"/>
      <c r="K84" s="80" t="n"/>
      <c r="L84" s="38" t="n"/>
      <c r="M84" s="80" t="n"/>
      <c r="N84" s="38" t="n"/>
      <c r="O84" s="80" t="n"/>
      <c r="P84" s="38" t="n"/>
      <c r="Q84" s="80" t="n"/>
      <c r="R84" s="38" t="n"/>
      <c r="S84" s="80" t="n"/>
      <c r="T84" s="40" t="n"/>
      <c r="U84" s="81">
        <f>IFERROR(IF(A84="","",G84/F84),"")</f>
        <v/>
      </c>
      <c r="V84" s="82">
        <f>IFERROR(IF(A84="","",F84/E84),"")</f>
        <v/>
      </c>
      <c r="W84" s="83">
        <f>IFERROR(IF(A84="","",F84-H84),"")</f>
        <v/>
      </c>
      <c r="X84" s="84">
        <f>IFERROR(IF(A84="","",G84-I84),"")</f>
        <v/>
      </c>
      <c r="Y84" s="83">
        <f>IFERROR(IF(A84="","",F84-J84),"")</f>
        <v/>
      </c>
      <c r="Z84" s="84">
        <f>IFERROR(IF(A84="","",G84-K84),"")</f>
        <v/>
      </c>
      <c r="AA84" s="84">
        <f>IFERROR(IF(A84="","",G84-Q84),"")</f>
        <v/>
      </c>
      <c r="AB84" s="84">
        <f>IFERROR(IF(A84="","",G84-M84),"")</f>
        <v/>
      </c>
      <c r="AC84" s="45">
        <f>IFERROR(IF(A84="","",IF(COUNTIFS($B$6:$B$205,B84,$C$6:$C$205,C84,$D$6:$D$205,D84)&gt;1,"Duplicate as-of date, stay month, and segment",IF(E84&lt;=0,"Check rooms available",IF(F84&gt;E84,"OTB rooms exceed rooms available",IF(AND(F84=0,G84&lt;&gt;0),"Revenue entered with zero OTB rooms",IF(AND(F84&lt;&gt;0,G84=0),"OTB rooms entered with zero revenue",IF(OR(B84="",C84="",D84=""),"Missing required field",IF(DAY(C84)&lt;&gt;1,"Stay month must be the first day of the month",IF(W84&lt;0,"Negative 7-day pickup—review","Ready"))))))))),"")</f>
        <v/>
      </c>
    </row>
    <row r="85">
      <c r="A85" s="36" t="n"/>
      <c r="B85" s="79" t="n"/>
      <c r="C85" s="79" t="n"/>
      <c r="D85" s="36" t="n"/>
      <c r="E85" s="38" t="n"/>
      <c r="F85" s="38" t="n"/>
      <c r="G85" s="80" t="n"/>
      <c r="H85" s="38" t="n"/>
      <c r="I85" s="80" t="n"/>
      <c r="J85" s="38" t="n"/>
      <c r="K85" s="80" t="n"/>
      <c r="L85" s="38" t="n"/>
      <c r="M85" s="80" t="n"/>
      <c r="N85" s="38" t="n"/>
      <c r="O85" s="80" t="n"/>
      <c r="P85" s="38" t="n"/>
      <c r="Q85" s="80" t="n"/>
      <c r="R85" s="38" t="n"/>
      <c r="S85" s="80" t="n"/>
      <c r="T85" s="40" t="n"/>
      <c r="U85" s="81">
        <f>IFERROR(IF(A85="","",G85/F85),"")</f>
        <v/>
      </c>
      <c r="V85" s="82">
        <f>IFERROR(IF(A85="","",F85/E85),"")</f>
        <v/>
      </c>
      <c r="W85" s="83">
        <f>IFERROR(IF(A85="","",F85-H85),"")</f>
        <v/>
      </c>
      <c r="X85" s="84">
        <f>IFERROR(IF(A85="","",G85-I85),"")</f>
        <v/>
      </c>
      <c r="Y85" s="83">
        <f>IFERROR(IF(A85="","",F85-J85),"")</f>
        <v/>
      </c>
      <c r="Z85" s="84">
        <f>IFERROR(IF(A85="","",G85-K85),"")</f>
        <v/>
      </c>
      <c r="AA85" s="84">
        <f>IFERROR(IF(A85="","",G85-Q85),"")</f>
        <v/>
      </c>
      <c r="AB85" s="84">
        <f>IFERROR(IF(A85="","",G85-M85),"")</f>
        <v/>
      </c>
      <c r="AC85" s="45">
        <f>IFERROR(IF(A85="","",IF(COUNTIFS($B$6:$B$205,B85,$C$6:$C$205,C85,$D$6:$D$205,D85)&gt;1,"Duplicate as-of date, stay month, and segment",IF(E85&lt;=0,"Check rooms available",IF(F85&gt;E85,"OTB rooms exceed rooms available",IF(AND(F85=0,G85&lt;&gt;0),"Revenue entered with zero OTB rooms",IF(AND(F85&lt;&gt;0,G85=0),"OTB rooms entered with zero revenue",IF(OR(B85="",C85="",D85=""),"Missing required field",IF(DAY(C85)&lt;&gt;1,"Stay month must be the first day of the month",IF(W85&lt;0,"Negative 7-day pickup—review","Ready"))))))))),"")</f>
        <v/>
      </c>
    </row>
    <row r="86">
      <c r="A86" s="36" t="n"/>
      <c r="B86" s="79" t="n"/>
      <c r="C86" s="79" t="n"/>
      <c r="D86" s="36" t="n"/>
      <c r="E86" s="38" t="n"/>
      <c r="F86" s="38" t="n"/>
      <c r="G86" s="80" t="n"/>
      <c r="H86" s="38" t="n"/>
      <c r="I86" s="80" t="n"/>
      <c r="J86" s="38" t="n"/>
      <c r="K86" s="80" t="n"/>
      <c r="L86" s="38" t="n"/>
      <c r="M86" s="80" t="n"/>
      <c r="N86" s="38" t="n"/>
      <c r="O86" s="80" t="n"/>
      <c r="P86" s="38" t="n"/>
      <c r="Q86" s="80" t="n"/>
      <c r="R86" s="38" t="n"/>
      <c r="S86" s="80" t="n"/>
      <c r="T86" s="40" t="n"/>
      <c r="U86" s="81">
        <f>IFERROR(IF(A86="","",G86/F86),"")</f>
        <v/>
      </c>
      <c r="V86" s="82">
        <f>IFERROR(IF(A86="","",F86/E86),"")</f>
        <v/>
      </c>
      <c r="W86" s="83">
        <f>IFERROR(IF(A86="","",F86-H86),"")</f>
        <v/>
      </c>
      <c r="X86" s="84">
        <f>IFERROR(IF(A86="","",G86-I86),"")</f>
        <v/>
      </c>
      <c r="Y86" s="83">
        <f>IFERROR(IF(A86="","",F86-J86),"")</f>
        <v/>
      </c>
      <c r="Z86" s="84">
        <f>IFERROR(IF(A86="","",G86-K86),"")</f>
        <v/>
      </c>
      <c r="AA86" s="84">
        <f>IFERROR(IF(A86="","",G86-Q86),"")</f>
        <v/>
      </c>
      <c r="AB86" s="84">
        <f>IFERROR(IF(A86="","",G86-M86),"")</f>
        <v/>
      </c>
      <c r="AC86" s="45">
        <f>IFERROR(IF(A86="","",IF(COUNTIFS($B$6:$B$205,B86,$C$6:$C$205,C86,$D$6:$D$205,D86)&gt;1,"Duplicate as-of date, stay month, and segment",IF(E86&lt;=0,"Check rooms available",IF(F86&gt;E86,"OTB rooms exceed rooms available",IF(AND(F86=0,G86&lt;&gt;0),"Revenue entered with zero OTB rooms",IF(AND(F86&lt;&gt;0,G86=0),"OTB rooms entered with zero revenue",IF(OR(B86="",C86="",D86=""),"Missing required field",IF(DAY(C86)&lt;&gt;1,"Stay month must be the first day of the month",IF(W86&lt;0,"Negative 7-day pickup—review","Ready"))))))))),"")</f>
        <v/>
      </c>
    </row>
    <row r="87">
      <c r="A87" s="36" t="n"/>
      <c r="B87" s="79" t="n"/>
      <c r="C87" s="79" t="n"/>
      <c r="D87" s="36" t="n"/>
      <c r="E87" s="38" t="n"/>
      <c r="F87" s="38" t="n"/>
      <c r="G87" s="80" t="n"/>
      <c r="H87" s="38" t="n"/>
      <c r="I87" s="80" t="n"/>
      <c r="J87" s="38" t="n"/>
      <c r="K87" s="80" t="n"/>
      <c r="L87" s="38" t="n"/>
      <c r="M87" s="80" t="n"/>
      <c r="N87" s="38" t="n"/>
      <c r="O87" s="80" t="n"/>
      <c r="P87" s="38" t="n"/>
      <c r="Q87" s="80" t="n"/>
      <c r="R87" s="38" t="n"/>
      <c r="S87" s="80" t="n"/>
      <c r="T87" s="40" t="n"/>
      <c r="U87" s="81">
        <f>IFERROR(IF(A87="","",G87/F87),"")</f>
        <v/>
      </c>
      <c r="V87" s="82">
        <f>IFERROR(IF(A87="","",F87/E87),"")</f>
        <v/>
      </c>
      <c r="W87" s="83">
        <f>IFERROR(IF(A87="","",F87-H87),"")</f>
        <v/>
      </c>
      <c r="X87" s="84">
        <f>IFERROR(IF(A87="","",G87-I87),"")</f>
        <v/>
      </c>
      <c r="Y87" s="83">
        <f>IFERROR(IF(A87="","",F87-J87),"")</f>
        <v/>
      </c>
      <c r="Z87" s="84">
        <f>IFERROR(IF(A87="","",G87-K87),"")</f>
        <v/>
      </c>
      <c r="AA87" s="84">
        <f>IFERROR(IF(A87="","",G87-Q87),"")</f>
        <v/>
      </c>
      <c r="AB87" s="84">
        <f>IFERROR(IF(A87="","",G87-M87),"")</f>
        <v/>
      </c>
      <c r="AC87" s="45">
        <f>IFERROR(IF(A87="","",IF(COUNTIFS($B$6:$B$205,B87,$C$6:$C$205,C87,$D$6:$D$205,D87)&gt;1,"Duplicate as-of date, stay month, and segment",IF(E87&lt;=0,"Check rooms available",IF(F87&gt;E87,"OTB rooms exceed rooms available",IF(AND(F87=0,G87&lt;&gt;0),"Revenue entered with zero OTB rooms",IF(AND(F87&lt;&gt;0,G87=0),"OTB rooms entered with zero revenue",IF(OR(B87="",C87="",D87=""),"Missing required field",IF(DAY(C87)&lt;&gt;1,"Stay month must be the first day of the month",IF(W87&lt;0,"Negative 7-day pickup—review","Ready"))))))))),"")</f>
        <v/>
      </c>
    </row>
    <row r="88">
      <c r="A88" s="36" t="n"/>
      <c r="B88" s="79" t="n"/>
      <c r="C88" s="79" t="n"/>
      <c r="D88" s="36" t="n"/>
      <c r="E88" s="38" t="n"/>
      <c r="F88" s="38" t="n"/>
      <c r="G88" s="80" t="n"/>
      <c r="H88" s="38" t="n"/>
      <c r="I88" s="80" t="n"/>
      <c r="J88" s="38" t="n"/>
      <c r="K88" s="80" t="n"/>
      <c r="L88" s="38" t="n"/>
      <c r="M88" s="80" t="n"/>
      <c r="N88" s="38" t="n"/>
      <c r="O88" s="80" t="n"/>
      <c r="P88" s="38" t="n"/>
      <c r="Q88" s="80" t="n"/>
      <c r="R88" s="38" t="n"/>
      <c r="S88" s="80" t="n"/>
      <c r="T88" s="40" t="n"/>
      <c r="U88" s="81">
        <f>IFERROR(IF(A88="","",G88/F88),"")</f>
        <v/>
      </c>
      <c r="V88" s="82">
        <f>IFERROR(IF(A88="","",F88/E88),"")</f>
        <v/>
      </c>
      <c r="W88" s="83">
        <f>IFERROR(IF(A88="","",F88-H88),"")</f>
        <v/>
      </c>
      <c r="X88" s="84">
        <f>IFERROR(IF(A88="","",G88-I88),"")</f>
        <v/>
      </c>
      <c r="Y88" s="83">
        <f>IFERROR(IF(A88="","",F88-J88),"")</f>
        <v/>
      </c>
      <c r="Z88" s="84">
        <f>IFERROR(IF(A88="","",G88-K88),"")</f>
        <v/>
      </c>
      <c r="AA88" s="84">
        <f>IFERROR(IF(A88="","",G88-Q88),"")</f>
        <v/>
      </c>
      <c r="AB88" s="84">
        <f>IFERROR(IF(A88="","",G88-M88),"")</f>
        <v/>
      </c>
      <c r="AC88" s="45">
        <f>IFERROR(IF(A88="","",IF(COUNTIFS($B$6:$B$205,B88,$C$6:$C$205,C88,$D$6:$D$205,D88)&gt;1,"Duplicate as-of date, stay month, and segment",IF(E88&lt;=0,"Check rooms available",IF(F88&gt;E88,"OTB rooms exceed rooms available",IF(AND(F88=0,G88&lt;&gt;0),"Revenue entered with zero OTB rooms",IF(AND(F88&lt;&gt;0,G88=0),"OTB rooms entered with zero revenue",IF(OR(B88="",C88="",D88=""),"Missing required field",IF(DAY(C88)&lt;&gt;1,"Stay month must be the first day of the month",IF(W88&lt;0,"Negative 7-day pickup—review","Ready"))))))))),"")</f>
        <v/>
      </c>
    </row>
    <row r="89">
      <c r="A89" s="36" t="n"/>
      <c r="B89" s="79" t="n"/>
      <c r="C89" s="79" t="n"/>
      <c r="D89" s="36" t="n"/>
      <c r="E89" s="38" t="n"/>
      <c r="F89" s="38" t="n"/>
      <c r="G89" s="80" t="n"/>
      <c r="H89" s="38" t="n"/>
      <c r="I89" s="80" t="n"/>
      <c r="J89" s="38" t="n"/>
      <c r="K89" s="80" t="n"/>
      <c r="L89" s="38" t="n"/>
      <c r="M89" s="80" t="n"/>
      <c r="N89" s="38" t="n"/>
      <c r="O89" s="80" t="n"/>
      <c r="P89" s="38" t="n"/>
      <c r="Q89" s="80" t="n"/>
      <c r="R89" s="38" t="n"/>
      <c r="S89" s="80" t="n"/>
      <c r="T89" s="40" t="n"/>
      <c r="U89" s="81">
        <f>IFERROR(IF(A89="","",G89/F89),"")</f>
        <v/>
      </c>
      <c r="V89" s="82">
        <f>IFERROR(IF(A89="","",F89/E89),"")</f>
        <v/>
      </c>
      <c r="W89" s="83">
        <f>IFERROR(IF(A89="","",F89-H89),"")</f>
        <v/>
      </c>
      <c r="X89" s="84">
        <f>IFERROR(IF(A89="","",G89-I89),"")</f>
        <v/>
      </c>
      <c r="Y89" s="83">
        <f>IFERROR(IF(A89="","",F89-J89),"")</f>
        <v/>
      </c>
      <c r="Z89" s="84">
        <f>IFERROR(IF(A89="","",G89-K89),"")</f>
        <v/>
      </c>
      <c r="AA89" s="84">
        <f>IFERROR(IF(A89="","",G89-Q89),"")</f>
        <v/>
      </c>
      <c r="AB89" s="84">
        <f>IFERROR(IF(A89="","",G89-M89),"")</f>
        <v/>
      </c>
      <c r="AC89" s="45">
        <f>IFERROR(IF(A89="","",IF(COUNTIFS($B$6:$B$205,B89,$C$6:$C$205,C89,$D$6:$D$205,D89)&gt;1,"Duplicate as-of date, stay month, and segment",IF(E89&lt;=0,"Check rooms available",IF(F89&gt;E89,"OTB rooms exceed rooms available",IF(AND(F89=0,G89&lt;&gt;0),"Revenue entered with zero OTB rooms",IF(AND(F89&lt;&gt;0,G89=0),"OTB rooms entered with zero revenue",IF(OR(B89="",C89="",D89=""),"Missing required field",IF(DAY(C89)&lt;&gt;1,"Stay month must be the first day of the month",IF(W89&lt;0,"Negative 7-day pickup—review","Ready"))))))))),"")</f>
        <v/>
      </c>
    </row>
    <row r="90">
      <c r="A90" s="36" t="n"/>
      <c r="B90" s="79" t="n"/>
      <c r="C90" s="79" t="n"/>
      <c r="D90" s="36" t="n"/>
      <c r="E90" s="38" t="n"/>
      <c r="F90" s="38" t="n"/>
      <c r="G90" s="80" t="n"/>
      <c r="H90" s="38" t="n"/>
      <c r="I90" s="80" t="n"/>
      <c r="J90" s="38" t="n"/>
      <c r="K90" s="80" t="n"/>
      <c r="L90" s="38" t="n"/>
      <c r="M90" s="80" t="n"/>
      <c r="N90" s="38" t="n"/>
      <c r="O90" s="80" t="n"/>
      <c r="P90" s="38" t="n"/>
      <c r="Q90" s="80" t="n"/>
      <c r="R90" s="38" t="n"/>
      <c r="S90" s="80" t="n"/>
      <c r="T90" s="40" t="n"/>
      <c r="U90" s="81">
        <f>IFERROR(IF(A90="","",G90/F90),"")</f>
        <v/>
      </c>
      <c r="V90" s="82">
        <f>IFERROR(IF(A90="","",F90/E90),"")</f>
        <v/>
      </c>
      <c r="W90" s="83">
        <f>IFERROR(IF(A90="","",F90-H90),"")</f>
        <v/>
      </c>
      <c r="X90" s="84">
        <f>IFERROR(IF(A90="","",G90-I90),"")</f>
        <v/>
      </c>
      <c r="Y90" s="83">
        <f>IFERROR(IF(A90="","",F90-J90),"")</f>
        <v/>
      </c>
      <c r="Z90" s="84">
        <f>IFERROR(IF(A90="","",G90-K90),"")</f>
        <v/>
      </c>
      <c r="AA90" s="84">
        <f>IFERROR(IF(A90="","",G90-Q90),"")</f>
        <v/>
      </c>
      <c r="AB90" s="84">
        <f>IFERROR(IF(A90="","",G90-M90),"")</f>
        <v/>
      </c>
      <c r="AC90" s="45">
        <f>IFERROR(IF(A90="","",IF(COUNTIFS($B$6:$B$205,B90,$C$6:$C$205,C90,$D$6:$D$205,D90)&gt;1,"Duplicate as-of date, stay month, and segment",IF(E90&lt;=0,"Check rooms available",IF(F90&gt;E90,"OTB rooms exceed rooms available",IF(AND(F90=0,G90&lt;&gt;0),"Revenue entered with zero OTB rooms",IF(AND(F90&lt;&gt;0,G90=0),"OTB rooms entered with zero revenue",IF(OR(B90="",C90="",D90=""),"Missing required field",IF(DAY(C90)&lt;&gt;1,"Stay month must be the first day of the month",IF(W90&lt;0,"Negative 7-day pickup—review","Ready"))))))))),"")</f>
        <v/>
      </c>
    </row>
    <row r="91">
      <c r="A91" s="36" t="n"/>
      <c r="B91" s="79" t="n"/>
      <c r="C91" s="79" t="n"/>
      <c r="D91" s="36" t="n"/>
      <c r="E91" s="38" t="n"/>
      <c r="F91" s="38" t="n"/>
      <c r="G91" s="80" t="n"/>
      <c r="H91" s="38" t="n"/>
      <c r="I91" s="80" t="n"/>
      <c r="J91" s="38" t="n"/>
      <c r="K91" s="80" t="n"/>
      <c r="L91" s="38" t="n"/>
      <c r="M91" s="80" t="n"/>
      <c r="N91" s="38" t="n"/>
      <c r="O91" s="80" t="n"/>
      <c r="P91" s="38" t="n"/>
      <c r="Q91" s="80" t="n"/>
      <c r="R91" s="38" t="n"/>
      <c r="S91" s="80" t="n"/>
      <c r="T91" s="40" t="n"/>
      <c r="U91" s="81">
        <f>IFERROR(IF(A91="","",G91/F91),"")</f>
        <v/>
      </c>
      <c r="V91" s="82">
        <f>IFERROR(IF(A91="","",F91/E91),"")</f>
        <v/>
      </c>
      <c r="W91" s="83">
        <f>IFERROR(IF(A91="","",F91-H91),"")</f>
        <v/>
      </c>
      <c r="X91" s="84">
        <f>IFERROR(IF(A91="","",G91-I91),"")</f>
        <v/>
      </c>
      <c r="Y91" s="83">
        <f>IFERROR(IF(A91="","",F91-J91),"")</f>
        <v/>
      </c>
      <c r="Z91" s="84">
        <f>IFERROR(IF(A91="","",G91-K91),"")</f>
        <v/>
      </c>
      <c r="AA91" s="84">
        <f>IFERROR(IF(A91="","",G91-Q91),"")</f>
        <v/>
      </c>
      <c r="AB91" s="84">
        <f>IFERROR(IF(A91="","",G91-M91),"")</f>
        <v/>
      </c>
      <c r="AC91" s="45">
        <f>IFERROR(IF(A91="","",IF(COUNTIFS($B$6:$B$205,B91,$C$6:$C$205,C91,$D$6:$D$205,D91)&gt;1,"Duplicate as-of date, stay month, and segment",IF(E91&lt;=0,"Check rooms available",IF(F91&gt;E91,"OTB rooms exceed rooms available",IF(AND(F91=0,G91&lt;&gt;0),"Revenue entered with zero OTB rooms",IF(AND(F91&lt;&gt;0,G91=0),"OTB rooms entered with zero revenue",IF(OR(B91="",C91="",D91=""),"Missing required field",IF(DAY(C91)&lt;&gt;1,"Stay month must be the first day of the month",IF(W91&lt;0,"Negative 7-day pickup—review","Ready"))))))))),"")</f>
        <v/>
      </c>
    </row>
    <row r="92">
      <c r="A92" s="36" t="n"/>
      <c r="B92" s="79" t="n"/>
      <c r="C92" s="79" t="n"/>
      <c r="D92" s="36" t="n"/>
      <c r="E92" s="38" t="n"/>
      <c r="F92" s="38" t="n"/>
      <c r="G92" s="80" t="n"/>
      <c r="H92" s="38" t="n"/>
      <c r="I92" s="80" t="n"/>
      <c r="J92" s="38" t="n"/>
      <c r="K92" s="80" t="n"/>
      <c r="L92" s="38" t="n"/>
      <c r="M92" s="80" t="n"/>
      <c r="N92" s="38" t="n"/>
      <c r="O92" s="80" t="n"/>
      <c r="P92" s="38" t="n"/>
      <c r="Q92" s="80" t="n"/>
      <c r="R92" s="38" t="n"/>
      <c r="S92" s="80" t="n"/>
      <c r="T92" s="40" t="n"/>
      <c r="U92" s="81">
        <f>IFERROR(IF(A92="","",G92/F92),"")</f>
        <v/>
      </c>
      <c r="V92" s="82">
        <f>IFERROR(IF(A92="","",F92/E92),"")</f>
        <v/>
      </c>
      <c r="W92" s="83">
        <f>IFERROR(IF(A92="","",F92-H92),"")</f>
        <v/>
      </c>
      <c r="X92" s="84">
        <f>IFERROR(IF(A92="","",G92-I92),"")</f>
        <v/>
      </c>
      <c r="Y92" s="83">
        <f>IFERROR(IF(A92="","",F92-J92),"")</f>
        <v/>
      </c>
      <c r="Z92" s="84">
        <f>IFERROR(IF(A92="","",G92-K92),"")</f>
        <v/>
      </c>
      <c r="AA92" s="84">
        <f>IFERROR(IF(A92="","",G92-Q92),"")</f>
        <v/>
      </c>
      <c r="AB92" s="84">
        <f>IFERROR(IF(A92="","",G92-M92),"")</f>
        <v/>
      </c>
      <c r="AC92" s="45">
        <f>IFERROR(IF(A92="","",IF(COUNTIFS($B$6:$B$205,B92,$C$6:$C$205,C92,$D$6:$D$205,D92)&gt;1,"Duplicate as-of date, stay month, and segment",IF(E92&lt;=0,"Check rooms available",IF(F92&gt;E92,"OTB rooms exceed rooms available",IF(AND(F92=0,G92&lt;&gt;0),"Revenue entered with zero OTB rooms",IF(AND(F92&lt;&gt;0,G92=0),"OTB rooms entered with zero revenue",IF(OR(B92="",C92="",D92=""),"Missing required field",IF(DAY(C92)&lt;&gt;1,"Stay month must be the first day of the month",IF(W92&lt;0,"Negative 7-day pickup—review","Ready"))))))))),"")</f>
        <v/>
      </c>
    </row>
    <row r="93">
      <c r="A93" s="36" t="n"/>
      <c r="B93" s="79" t="n"/>
      <c r="C93" s="79" t="n"/>
      <c r="D93" s="36" t="n"/>
      <c r="E93" s="38" t="n"/>
      <c r="F93" s="38" t="n"/>
      <c r="G93" s="80" t="n"/>
      <c r="H93" s="38" t="n"/>
      <c r="I93" s="80" t="n"/>
      <c r="J93" s="38" t="n"/>
      <c r="K93" s="80" t="n"/>
      <c r="L93" s="38" t="n"/>
      <c r="M93" s="80" t="n"/>
      <c r="N93" s="38" t="n"/>
      <c r="O93" s="80" t="n"/>
      <c r="P93" s="38" t="n"/>
      <c r="Q93" s="80" t="n"/>
      <c r="R93" s="38" t="n"/>
      <c r="S93" s="80" t="n"/>
      <c r="T93" s="40" t="n"/>
      <c r="U93" s="81">
        <f>IFERROR(IF(A93="","",G93/F93),"")</f>
        <v/>
      </c>
      <c r="V93" s="82">
        <f>IFERROR(IF(A93="","",F93/E93),"")</f>
        <v/>
      </c>
      <c r="W93" s="83">
        <f>IFERROR(IF(A93="","",F93-H93),"")</f>
        <v/>
      </c>
      <c r="X93" s="84">
        <f>IFERROR(IF(A93="","",G93-I93),"")</f>
        <v/>
      </c>
      <c r="Y93" s="83">
        <f>IFERROR(IF(A93="","",F93-J93),"")</f>
        <v/>
      </c>
      <c r="Z93" s="84">
        <f>IFERROR(IF(A93="","",G93-K93),"")</f>
        <v/>
      </c>
      <c r="AA93" s="84">
        <f>IFERROR(IF(A93="","",G93-Q93),"")</f>
        <v/>
      </c>
      <c r="AB93" s="84">
        <f>IFERROR(IF(A93="","",G93-M93),"")</f>
        <v/>
      </c>
      <c r="AC93" s="45">
        <f>IFERROR(IF(A93="","",IF(COUNTIFS($B$6:$B$205,B93,$C$6:$C$205,C93,$D$6:$D$205,D93)&gt;1,"Duplicate as-of date, stay month, and segment",IF(E93&lt;=0,"Check rooms available",IF(F93&gt;E93,"OTB rooms exceed rooms available",IF(AND(F93=0,G93&lt;&gt;0),"Revenue entered with zero OTB rooms",IF(AND(F93&lt;&gt;0,G93=0),"OTB rooms entered with zero revenue",IF(OR(B93="",C93="",D93=""),"Missing required field",IF(DAY(C93)&lt;&gt;1,"Stay month must be the first day of the month",IF(W93&lt;0,"Negative 7-day pickup—review","Ready"))))))))),"")</f>
        <v/>
      </c>
    </row>
    <row r="94">
      <c r="A94" s="36" t="n"/>
      <c r="B94" s="79" t="n"/>
      <c r="C94" s="79" t="n"/>
      <c r="D94" s="36" t="n"/>
      <c r="E94" s="38" t="n"/>
      <c r="F94" s="38" t="n"/>
      <c r="G94" s="80" t="n"/>
      <c r="H94" s="38" t="n"/>
      <c r="I94" s="80" t="n"/>
      <c r="J94" s="38" t="n"/>
      <c r="K94" s="80" t="n"/>
      <c r="L94" s="38" t="n"/>
      <c r="M94" s="80" t="n"/>
      <c r="N94" s="38" t="n"/>
      <c r="O94" s="80" t="n"/>
      <c r="P94" s="38" t="n"/>
      <c r="Q94" s="80" t="n"/>
      <c r="R94" s="38" t="n"/>
      <c r="S94" s="80" t="n"/>
      <c r="T94" s="40" t="n"/>
      <c r="U94" s="81">
        <f>IFERROR(IF(A94="","",G94/F94),"")</f>
        <v/>
      </c>
      <c r="V94" s="82">
        <f>IFERROR(IF(A94="","",F94/E94),"")</f>
        <v/>
      </c>
      <c r="W94" s="83">
        <f>IFERROR(IF(A94="","",F94-H94),"")</f>
        <v/>
      </c>
      <c r="X94" s="84">
        <f>IFERROR(IF(A94="","",G94-I94),"")</f>
        <v/>
      </c>
      <c r="Y94" s="83">
        <f>IFERROR(IF(A94="","",F94-J94),"")</f>
        <v/>
      </c>
      <c r="Z94" s="84">
        <f>IFERROR(IF(A94="","",G94-K94),"")</f>
        <v/>
      </c>
      <c r="AA94" s="84">
        <f>IFERROR(IF(A94="","",G94-Q94),"")</f>
        <v/>
      </c>
      <c r="AB94" s="84">
        <f>IFERROR(IF(A94="","",G94-M94),"")</f>
        <v/>
      </c>
      <c r="AC94" s="45">
        <f>IFERROR(IF(A94="","",IF(COUNTIFS($B$6:$B$205,B94,$C$6:$C$205,C94,$D$6:$D$205,D94)&gt;1,"Duplicate as-of date, stay month, and segment",IF(E94&lt;=0,"Check rooms available",IF(F94&gt;E94,"OTB rooms exceed rooms available",IF(AND(F94=0,G94&lt;&gt;0),"Revenue entered with zero OTB rooms",IF(AND(F94&lt;&gt;0,G94=0),"OTB rooms entered with zero revenue",IF(OR(B94="",C94="",D94=""),"Missing required field",IF(DAY(C94)&lt;&gt;1,"Stay month must be the first day of the month",IF(W94&lt;0,"Negative 7-day pickup—review","Ready"))))))))),"")</f>
        <v/>
      </c>
    </row>
    <row r="95">
      <c r="A95" s="36" t="n"/>
      <c r="B95" s="79" t="n"/>
      <c r="C95" s="79" t="n"/>
      <c r="D95" s="36" t="n"/>
      <c r="E95" s="38" t="n"/>
      <c r="F95" s="38" t="n"/>
      <c r="G95" s="80" t="n"/>
      <c r="H95" s="38" t="n"/>
      <c r="I95" s="80" t="n"/>
      <c r="J95" s="38" t="n"/>
      <c r="K95" s="80" t="n"/>
      <c r="L95" s="38" t="n"/>
      <c r="M95" s="80" t="n"/>
      <c r="N95" s="38" t="n"/>
      <c r="O95" s="80" t="n"/>
      <c r="P95" s="38" t="n"/>
      <c r="Q95" s="80" t="n"/>
      <c r="R95" s="38" t="n"/>
      <c r="S95" s="80" t="n"/>
      <c r="T95" s="40" t="n"/>
      <c r="U95" s="81">
        <f>IFERROR(IF(A95="","",G95/F95),"")</f>
        <v/>
      </c>
      <c r="V95" s="82">
        <f>IFERROR(IF(A95="","",F95/E95),"")</f>
        <v/>
      </c>
      <c r="W95" s="83">
        <f>IFERROR(IF(A95="","",F95-H95),"")</f>
        <v/>
      </c>
      <c r="X95" s="84">
        <f>IFERROR(IF(A95="","",G95-I95),"")</f>
        <v/>
      </c>
      <c r="Y95" s="83">
        <f>IFERROR(IF(A95="","",F95-J95),"")</f>
        <v/>
      </c>
      <c r="Z95" s="84">
        <f>IFERROR(IF(A95="","",G95-K95),"")</f>
        <v/>
      </c>
      <c r="AA95" s="84">
        <f>IFERROR(IF(A95="","",G95-Q95),"")</f>
        <v/>
      </c>
      <c r="AB95" s="84">
        <f>IFERROR(IF(A95="","",G95-M95),"")</f>
        <v/>
      </c>
      <c r="AC95" s="45">
        <f>IFERROR(IF(A95="","",IF(COUNTIFS($B$6:$B$205,B95,$C$6:$C$205,C95,$D$6:$D$205,D95)&gt;1,"Duplicate as-of date, stay month, and segment",IF(E95&lt;=0,"Check rooms available",IF(F95&gt;E95,"OTB rooms exceed rooms available",IF(AND(F95=0,G95&lt;&gt;0),"Revenue entered with zero OTB rooms",IF(AND(F95&lt;&gt;0,G95=0),"OTB rooms entered with zero revenue",IF(OR(B95="",C95="",D95=""),"Missing required field",IF(DAY(C95)&lt;&gt;1,"Stay month must be the first day of the month",IF(W95&lt;0,"Negative 7-day pickup—review","Ready"))))))))),"")</f>
        <v/>
      </c>
    </row>
    <row r="96">
      <c r="A96" s="36" t="n"/>
      <c r="B96" s="79" t="n"/>
      <c r="C96" s="79" t="n"/>
      <c r="D96" s="36" t="n"/>
      <c r="E96" s="38" t="n"/>
      <c r="F96" s="38" t="n"/>
      <c r="G96" s="80" t="n"/>
      <c r="H96" s="38" t="n"/>
      <c r="I96" s="80" t="n"/>
      <c r="J96" s="38" t="n"/>
      <c r="K96" s="80" t="n"/>
      <c r="L96" s="38" t="n"/>
      <c r="M96" s="80" t="n"/>
      <c r="N96" s="38" t="n"/>
      <c r="O96" s="80" t="n"/>
      <c r="P96" s="38" t="n"/>
      <c r="Q96" s="80" t="n"/>
      <c r="R96" s="38" t="n"/>
      <c r="S96" s="80" t="n"/>
      <c r="T96" s="40" t="n"/>
      <c r="U96" s="81">
        <f>IFERROR(IF(A96="","",G96/F96),"")</f>
        <v/>
      </c>
      <c r="V96" s="82">
        <f>IFERROR(IF(A96="","",F96/E96),"")</f>
        <v/>
      </c>
      <c r="W96" s="83">
        <f>IFERROR(IF(A96="","",F96-H96),"")</f>
        <v/>
      </c>
      <c r="X96" s="84">
        <f>IFERROR(IF(A96="","",G96-I96),"")</f>
        <v/>
      </c>
      <c r="Y96" s="83">
        <f>IFERROR(IF(A96="","",F96-J96),"")</f>
        <v/>
      </c>
      <c r="Z96" s="84">
        <f>IFERROR(IF(A96="","",G96-K96),"")</f>
        <v/>
      </c>
      <c r="AA96" s="84">
        <f>IFERROR(IF(A96="","",G96-Q96),"")</f>
        <v/>
      </c>
      <c r="AB96" s="84">
        <f>IFERROR(IF(A96="","",G96-M96),"")</f>
        <v/>
      </c>
      <c r="AC96" s="45">
        <f>IFERROR(IF(A96="","",IF(COUNTIFS($B$6:$B$205,B96,$C$6:$C$205,C96,$D$6:$D$205,D96)&gt;1,"Duplicate as-of date, stay month, and segment",IF(E96&lt;=0,"Check rooms available",IF(F96&gt;E96,"OTB rooms exceed rooms available",IF(AND(F96=0,G96&lt;&gt;0),"Revenue entered with zero OTB rooms",IF(AND(F96&lt;&gt;0,G96=0),"OTB rooms entered with zero revenue",IF(OR(B96="",C96="",D96=""),"Missing required field",IF(DAY(C96)&lt;&gt;1,"Stay month must be the first day of the month",IF(W96&lt;0,"Negative 7-day pickup—review","Ready"))))))))),"")</f>
        <v/>
      </c>
    </row>
    <row r="97">
      <c r="A97" s="36" t="n"/>
      <c r="B97" s="79" t="n"/>
      <c r="C97" s="79" t="n"/>
      <c r="D97" s="36" t="n"/>
      <c r="E97" s="38" t="n"/>
      <c r="F97" s="38" t="n"/>
      <c r="G97" s="80" t="n"/>
      <c r="H97" s="38" t="n"/>
      <c r="I97" s="80" t="n"/>
      <c r="J97" s="38" t="n"/>
      <c r="K97" s="80" t="n"/>
      <c r="L97" s="38" t="n"/>
      <c r="M97" s="80" t="n"/>
      <c r="N97" s="38" t="n"/>
      <c r="O97" s="80" t="n"/>
      <c r="P97" s="38" t="n"/>
      <c r="Q97" s="80" t="n"/>
      <c r="R97" s="38" t="n"/>
      <c r="S97" s="80" t="n"/>
      <c r="T97" s="40" t="n"/>
      <c r="U97" s="81">
        <f>IFERROR(IF(A97="","",G97/F97),"")</f>
        <v/>
      </c>
      <c r="V97" s="82">
        <f>IFERROR(IF(A97="","",F97/E97),"")</f>
        <v/>
      </c>
      <c r="W97" s="83">
        <f>IFERROR(IF(A97="","",F97-H97),"")</f>
        <v/>
      </c>
      <c r="X97" s="84">
        <f>IFERROR(IF(A97="","",G97-I97),"")</f>
        <v/>
      </c>
      <c r="Y97" s="83">
        <f>IFERROR(IF(A97="","",F97-J97),"")</f>
        <v/>
      </c>
      <c r="Z97" s="84">
        <f>IFERROR(IF(A97="","",G97-K97),"")</f>
        <v/>
      </c>
      <c r="AA97" s="84">
        <f>IFERROR(IF(A97="","",G97-Q97),"")</f>
        <v/>
      </c>
      <c r="AB97" s="84">
        <f>IFERROR(IF(A97="","",G97-M97),"")</f>
        <v/>
      </c>
      <c r="AC97" s="45">
        <f>IFERROR(IF(A97="","",IF(COUNTIFS($B$6:$B$205,B97,$C$6:$C$205,C97,$D$6:$D$205,D97)&gt;1,"Duplicate as-of date, stay month, and segment",IF(E97&lt;=0,"Check rooms available",IF(F97&gt;E97,"OTB rooms exceed rooms available",IF(AND(F97=0,G97&lt;&gt;0),"Revenue entered with zero OTB rooms",IF(AND(F97&lt;&gt;0,G97=0),"OTB rooms entered with zero revenue",IF(OR(B97="",C97="",D97=""),"Missing required field",IF(DAY(C97)&lt;&gt;1,"Stay month must be the first day of the month",IF(W97&lt;0,"Negative 7-day pickup—review","Ready"))))))))),"")</f>
        <v/>
      </c>
    </row>
    <row r="98">
      <c r="A98" s="36" t="n"/>
      <c r="B98" s="79" t="n"/>
      <c r="C98" s="79" t="n"/>
      <c r="D98" s="36" t="n"/>
      <c r="E98" s="38" t="n"/>
      <c r="F98" s="38" t="n"/>
      <c r="G98" s="80" t="n"/>
      <c r="H98" s="38" t="n"/>
      <c r="I98" s="80" t="n"/>
      <c r="J98" s="38" t="n"/>
      <c r="K98" s="80" t="n"/>
      <c r="L98" s="38" t="n"/>
      <c r="M98" s="80" t="n"/>
      <c r="N98" s="38" t="n"/>
      <c r="O98" s="80" t="n"/>
      <c r="P98" s="38" t="n"/>
      <c r="Q98" s="80" t="n"/>
      <c r="R98" s="38" t="n"/>
      <c r="S98" s="80" t="n"/>
      <c r="T98" s="40" t="n"/>
      <c r="U98" s="81">
        <f>IFERROR(IF(A98="","",G98/F98),"")</f>
        <v/>
      </c>
      <c r="V98" s="82">
        <f>IFERROR(IF(A98="","",F98/E98),"")</f>
        <v/>
      </c>
      <c r="W98" s="83">
        <f>IFERROR(IF(A98="","",F98-H98),"")</f>
        <v/>
      </c>
      <c r="X98" s="84">
        <f>IFERROR(IF(A98="","",G98-I98),"")</f>
        <v/>
      </c>
      <c r="Y98" s="83">
        <f>IFERROR(IF(A98="","",F98-J98),"")</f>
        <v/>
      </c>
      <c r="Z98" s="84">
        <f>IFERROR(IF(A98="","",G98-K98),"")</f>
        <v/>
      </c>
      <c r="AA98" s="84">
        <f>IFERROR(IF(A98="","",G98-Q98),"")</f>
        <v/>
      </c>
      <c r="AB98" s="84">
        <f>IFERROR(IF(A98="","",G98-M98),"")</f>
        <v/>
      </c>
      <c r="AC98" s="45">
        <f>IFERROR(IF(A98="","",IF(COUNTIFS($B$6:$B$205,B98,$C$6:$C$205,C98,$D$6:$D$205,D98)&gt;1,"Duplicate as-of date, stay month, and segment",IF(E98&lt;=0,"Check rooms available",IF(F98&gt;E98,"OTB rooms exceed rooms available",IF(AND(F98=0,G98&lt;&gt;0),"Revenue entered with zero OTB rooms",IF(AND(F98&lt;&gt;0,G98=0),"OTB rooms entered with zero revenue",IF(OR(B98="",C98="",D98=""),"Missing required field",IF(DAY(C98)&lt;&gt;1,"Stay month must be the first day of the month",IF(W98&lt;0,"Negative 7-day pickup—review","Ready"))))))))),"")</f>
        <v/>
      </c>
    </row>
    <row r="99">
      <c r="A99" s="36" t="n"/>
      <c r="B99" s="79" t="n"/>
      <c r="C99" s="79" t="n"/>
      <c r="D99" s="36" t="n"/>
      <c r="E99" s="38" t="n"/>
      <c r="F99" s="38" t="n"/>
      <c r="G99" s="80" t="n"/>
      <c r="H99" s="38" t="n"/>
      <c r="I99" s="80" t="n"/>
      <c r="J99" s="38" t="n"/>
      <c r="K99" s="80" t="n"/>
      <c r="L99" s="38" t="n"/>
      <c r="M99" s="80" t="n"/>
      <c r="N99" s="38" t="n"/>
      <c r="O99" s="80" t="n"/>
      <c r="P99" s="38" t="n"/>
      <c r="Q99" s="80" t="n"/>
      <c r="R99" s="38" t="n"/>
      <c r="S99" s="80" t="n"/>
      <c r="T99" s="40" t="n"/>
      <c r="U99" s="81">
        <f>IFERROR(IF(A99="","",G99/F99),"")</f>
        <v/>
      </c>
      <c r="V99" s="82">
        <f>IFERROR(IF(A99="","",F99/E99),"")</f>
        <v/>
      </c>
      <c r="W99" s="83">
        <f>IFERROR(IF(A99="","",F99-H99),"")</f>
        <v/>
      </c>
      <c r="X99" s="84">
        <f>IFERROR(IF(A99="","",G99-I99),"")</f>
        <v/>
      </c>
      <c r="Y99" s="83">
        <f>IFERROR(IF(A99="","",F99-J99),"")</f>
        <v/>
      </c>
      <c r="Z99" s="84">
        <f>IFERROR(IF(A99="","",G99-K99),"")</f>
        <v/>
      </c>
      <c r="AA99" s="84">
        <f>IFERROR(IF(A99="","",G99-Q99),"")</f>
        <v/>
      </c>
      <c r="AB99" s="84">
        <f>IFERROR(IF(A99="","",G99-M99),"")</f>
        <v/>
      </c>
      <c r="AC99" s="45">
        <f>IFERROR(IF(A99="","",IF(COUNTIFS($B$6:$B$205,B99,$C$6:$C$205,C99,$D$6:$D$205,D99)&gt;1,"Duplicate as-of date, stay month, and segment",IF(E99&lt;=0,"Check rooms available",IF(F99&gt;E99,"OTB rooms exceed rooms available",IF(AND(F99=0,G99&lt;&gt;0),"Revenue entered with zero OTB rooms",IF(AND(F99&lt;&gt;0,G99=0),"OTB rooms entered with zero revenue",IF(OR(B99="",C99="",D99=""),"Missing required field",IF(DAY(C99)&lt;&gt;1,"Stay month must be the first day of the month",IF(W99&lt;0,"Negative 7-day pickup—review","Ready"))))))))),"")</f>
        <v/>
      </c>
    </row>
    <row r="100">
      <c r="A100" s="36" t="n"/>
      <c r="B100" s="79" t="n"/>
      <c r="C100" s="79" t="n"/>
      <c r="D100" s="36" t="n"/>
      <c r="E100" s="38" t="n"/>
      <c r="F100" s="38" t="n"/>
      <c r="G100" s="80" t="n"/>
      <c r="H100" s="38" t="n"/>
      <c r="I100" s="80" t="n"/>
      <c r="J100" s="38" t="n"/>
      <c r="K100" s="80" t="n"/>
      <c r="L100" s="38" t="n"/>
      <c r="M100" s="80" t="n"/>
      <c r="N100" s="38" t="n"/>
      <c r="O100" s="80" t="n"/>
      <c r="P100" s="38" t="n"/>
      <c r="Q100" s="80" t="n"/>
      <c r="R100" s="38" t="n"/>
      <c r="S100" s="80" t="n"/>
      <c r="T100" s="40" t="n"/>
      <c r="U100" s="81">
        <f>IFERROR(IF(A100="","",G100/F100),"")</f>
        <v/>
      </c>
      <c r="V100" s="82">
        <f>IFERROR(IF(A100="","",F100/E100),"")</f>
        <v/>
      </c>
      <c r="W100" s="83">
        <f>IFERROR(IF(A100="","",F100-H100),"")</f>
        <v/>
      </c>
      <c r="X100" s="84">
        <f>IFERROR(IF(A100="","",G100-I100),"")</f>
        <v/>
      </c>
      <c r="Y100" s="83">
        <f>IFERROR(IF(A100="","",F100-J100),"")</f>
        <v/>
      </c>
      <c r="Z100" s="84">
        <f>IFERROR(IF(A100="","",G100-K100),"")</f>
        <v/>
      </c>
      <c r="AA100" s="84">
        <f>IFERROR(IF(A100="","",G100-Q100),"")</f>
        <v/>
      </c>
      <c r="AB100" s="84">
        <f>IFERROR(IF(A100="","",G100-M100),"")</f>
        <v/>
      </c>
      <c r="AC100" s="45">
        <f>IFERROR(IF(A100="","",IF(COUNTIFS($B$6:$B$205,B100,$C$6:$C$205,C100,$D$6:$D$205,D100)&gt;1,"Duplicate as-of date, stay month, and segment",IF(E100&lt;=0,"Check rooms available",IF(F100&gt;E100,"OTB rooms exceed rooms available",IF(AND(F100=0,G100&lt;&gt;0),"Revenue entered with zero OTB rooms",IF(AND(F100&lt;&gt;0,G100=0),"OTB rooms entered with zero revenue",IF(OR(B100="",C100="",D100=""),"Missing required field",IF(DAY(C100)&lt;&gt;1,"Stay month must be the first day of the month",IF(W100&lt;0,"Negative 7-day pickup—review","Ready"))))))))),"")</f>
        <v/>
      </c>
    </row>
    <row r="101">
      <c r="A101" s="36" t="n"/>
      <c r="B101" s="79" t="n"/>
      <c r="C101" s="79" t="n"/>
      <c r="D101" s="36" t="n"/>
      <c r="E101" s="38" t="n"/>
      <c r="F101" s="38" t="n"/>
      <c r="G101" s="80" t="n"/>
      <c r="H101" s="38" t="n"/>
      <c r="I101" s="80" t="n"/>
      <c r="J101" s="38" t="n"/>
      <c r="K101" s="80" t="n"/>
      <c r="L101" s="38" t="n"/>
      <c r="M101" s="80" t="n"/>
      <c r="N101" s="38" t="n"/>
      <c r="O101" s="80" t="n"/>
      <c r="P101" s="38" t="n"/>
      <c r="Q101" s="80" t="n"/>
      <c r="R101" s="38" t="n"/>
      <c r="S101" s="80" t="n"/>
      <c r="T101" s="40" t="n"/>
      <c r="U101" s="81">
        <f>IFERROR(IF(A101="","",G101/F101),"")</f>
        <v/>
      </c>
      <c r="V101" s="82">
        <f>IFERROR(IF(A101="","",F101/E101),"")</f>
        <v/>
      </c>
      <c r="W101" s="83">
        <f>IFERROR(IF(A101="","",F101-H101),"")</f>
        <v/>
      </c>
      <c r="X101" s="84">
        <f>IFERROR(IF(A101="","",G101-I101),"")</f>
        <v/>
      </c>
      <c r="Y101" s="83">
        <f>IFERROR(IF(A101="","",F101-J101),"")</f>
        <v/>
      </c>
      <c r="Z101" s="84">
        <f>IFERROR(IF(A101="","",G101-K101),"")</f>
        <v/>
      </c>
      <c r="AA101" s="84">
        <f>IFERROR(IF(A101="","",G101-Q101),"")</f>
        <v/>
      </c>
      <c r="AB101" s="84">
        <f>IFERROR(IF(A101="","",G101-M101),"")</f>
        <v/>
      </c>
      <c r="AC101" s="45">
        <f>IFERROR(IF(A101="","",IF(COUNTIFS($B$6:$B$205,B101,$C$6:$C$205,C101,$D$6:$D$205,D101)&gt;1,"Duplicate as-of date, stay month, and segment",IF(E101&lt;=0,"Check rooms available",IF(F101&gt;E101,"OTB rooms exceed rooms available",IF(AND(F101=0,G101&lt;&gt;0),"Revenue entered with zero OTB rooms",IF(AND(F101&lt;&gt;0,G101=0),"OTB rooms entered with zero revenue",IF(OR(B101="",C101="",D101=""),"Missing required field",IF(DAY(C101)&lt;&gt;1,"Stay month must be the first day of the month",IF(W101&lt;0,"Negative 7-day pickup—review","Ready"))))))))),"")</f>
        <v/>
      </c>
    </row>
    <row r="102">
      <c r="A102" s="36" t="n"/>
      <c r="B102" s="79" t="n"/>
      <c r="C102" s="79" t="n"/>
      <c r="D102" s="36" t="n"/>
      <c r="E102" s="38" t="n"/>
      <c r="F102" s="38" t="n"/>
      <c r="G102" s="80" t="n"/>
      <c r="H102" s="38" t="n"/>
      <c r="I102" s="80" t="n"/>
      <c r="J102" s="38" t="n"/>
      <c r="K102" s="80" t="n"/>
      <c r="L102" s="38" t="n"/>
      <c r="M102" s="80" t="n"/>
      <c r="N102" s="38" t="n"/>
      <c r="O102" s="80" t="n"/>
      <c r="P102" s="38" t="n"/>
      <c r="Q102" s="80" t="n"/>
      <c r="R102" s="38" t="n"/>
      <c r="S102" s="80" t="n"/>
      <c r="T102" s="40" t="n"/>
      <c r="U102" s="81">
        <f>IFERROR(IF(A102="","",G102/F102),"")</f>
        <v/>
      </c>
      <c r="V102" s="82">
        <f>IFERROR(IF(A102="","",F102/E102),"")</f>
        <v/>
      </c>
      <c r="W102" s="83">
        <f>IFERROR(IF(A102="","",F102-H102),"")</f>
        <v/>
      </c>
      <c r="X102" s="84">
        <f>IFERROR(IF(A102="","",G102-I102),"")</f>
        <v/>
      </c>
      <c r="Y102" s="83">
        <f>IFERROR(IF(A102="","",F102-J102),"")</f>
        <v/>
      </c>
      <c r="Z102" s="84">
        <f>IFERROR(IF(A102="","",G102-K102),"")</f>
        <v/>
      </c>
      <c r="AA102" s="84">
        <f>IFERROR(IF(A102="","",G102-Q102),"")</f>
        <v/>
      </c>
      <c r="AB102" s="84">
        <f>IFERROR(IF(A102="","",G102-M102),"")</f>
        <v/>
      </c>
      <c r="AC102" s="45">
        <f>IFERROR(IF(A102="","",IF(COUNTIFS($B$6:$B$205,B102,$C$6:$C$205,C102,$D$6:$D$205,D102)&gt;1,"Duplicate as-of date, stay month, and segment",IF(E102&lt;=0,"Check rooms available",IF(F102&gt;E102,"OTB rooms exceed rooms available",IF(AND(F102=0,G102&lt;&gt;0),"Revenue entered with zero OTB rooms",IF(AND(F102&lt;&gt;0,G102=0),"OTB rooms entered with zero revenue",IF(OR(B102="",C102="",D102=""),"Missing required field",IF(DAY(C102)&lt;&gt;1,"Stay month must be the first day of the month",IF(W102&lt;0,"Negative 7-day pickup—review","Ready"))))))))),"")</f>
        <v/>
      </c>
    </row>
    <row r="103">
      <c r="A103" s="36" t="n"/>
      <c r="B103" s="79" t="n"/>
      <c r="C103" s="79" t="n"/>
      <c r="D103" s="36" t="n"/>
      <c r="E103" s="38" t="n"/>
      <c r="F103" s="38" t="n"/>
      <c r="G103" s="80" t="n"/>
      <c r="H103" s="38" t="n"/>
      <c r="I103" s="80" t="n"/>
      <c r="J103" s="38" t="n"/>
      <c r="K103" s="80" t="n"/>
      <c r="L103" s="38" t="n"/>
      <c r="M103" s="80" t="n"/>
      <c r="N103" s="38" t="n"/>
      <c r="O103" s="80" t="n"/>
      <c r="P103" s="38" t="n"/>
      <c r="Q103" s="80" t="n"/>
      <c r="R103" s="38" t="n"/>
      <c r="S103" s="80" t="n"/>
      <c r="T103" s="40" t="n"/>
      <c r="U103" s="81">
        <f>IFERROR(IF(A103="","",G103/F103),"")</f>
        <v/>
      </c>
      <c r="V103" s="82">
        <f>IFERROR(IF(A103="","",F103/E103),"")</f>
        <v/>
      </c>
      <c r="W103" s="83">
        <f>IFERROR(IF(A103="","",F103-H103),"")</f>
        <v/>
      </c>
      <c r="X103" s="84">
        <f>IFERROR(IF(A103="","",G103-I103),"")</f>
        <v/>
      </c>
      <c r="Y103" s="83">
        <f>IFERROR(IF(A103="","",F103-J103),"")</f>
        <v/>
      </c>
      <c r="Z103" s="84">
        <f>IFERROR(IF(A103="","",G103-K103),"")</f>
        <v/>
      </c>
      <c r="AA103" s="84">
        <f>IFERROR(IF(A103="","",G103-Q103),"")</f>
        <v/>
      </c>
      <c r="AB103" s="84">
        <f>IFERROR(IF(A103="","",G103-M103),"")</f>
        <v/>
      </c>
      <c r="AC103" s="45">
        <f>IFERROR(IF(A103="","",IF(COUNTIFS($B$6:$B$205,B103,$C$6:$C$205,C103,$D$6:$D$205,D103)&gt;1,"Duplicate as-of date, stay month, and segment",IF(E103&lt;=0,"Check rooms available",IF(F103&gt;E103,"OTB rooms exceed rooms available",IF(AND(F103=0,G103&lt;&gt;0),"Revenue entered with zero OTB rooms",IF(AND(F103&lt;&gt;0,G103=0),"OTB rooms entered with zero revenue",IF(OR(B103="",C103="",D103=""),"Missing required field",IF(DAY(C103)&lt;&gt;1,"Stay month must be the first day of the month",IF(W103&lt;0,"Negative 7-day pickup—review","Ready"))))))))),"")</f>
        <v/>
      </c>
    </row>
    <row r="104">
      <c r="A104" s="36" t="n"/>
      <c r="B104" s="79" t="n"/>
      <c r="C104" s="79" t="n"/>
      <c r="D104" s="36" t="n"/>
      <c r="E104" s="38" t="n"/>
      <c r="F104" s="38" t="n"/>
      <c r="G104" s="80" t="n"/>
      <c r="H104" s="38" t="n"/>
      <c r="I104" s="80" t="n"/>
      <c r="J104" s="38" t="n"/>
      <c r="K104" s="80" t="n"/>
      <c r="L104" s="38" t="n"/>
      <c r="M104" s="80" t="n"/>
      <c r="N104" s="38" t="n"/>
      <c r="O104" s="80" t="n"/>
      <c r="P104" s="38" t="n"/>
      <c r="Q104" s="80" t="n"/>
      <c r="R104" s="38" t="n"/>
      <c r="S104" s="80" t="n"/>
      <c r="T104" s="40" t="n"/>
      <c r="U104" s="81">
        <f>IFERROR(IF(A104="","",G104/F104),"")</f>
        <v/>
      </c>
      <c r="V104" s="82">
        <f>IFERROR(IF(A104="","",F104/E104),"")</f>
        <v/>
      </c>
      <c r="W104" s="83">
        <f>IFERROR(IF(A104="","",F104-H104),"")</f>
        <v/>
      </c>
      <c r="X104" s="84">
        <f>IFERROR(IF(A104="","",G104-I104),"")</f>
        <v/>
      </c>
      <c r="Y104" s="83">
        <f>IFERROR(IF(A104="","",F104-J104),"")</f>
        <v/>
      </c>
      <c r="Z104" s="84">
        <f>IFERROR(IF(A104="","",G104-K104),"")</f>
        <v/>
      </c>
      <c r="AA104" s="84">
        <f>IFERROR(IF(A104="","",G104-Q104),"")</f>
        <v/>
      </c>
      <c r="AB104" s="84">
        <f>IFERROR(IF(A104="","",G104-M104),"")</f>
        <v/>
      </c>
      <c r="AC104" s="45">
        <f>IFERROR(IF(A104="","",IF(COUNTIFS($B$6:$B$205,B104,$C$6:$C$205,C104,$D$6:$D$205,D104)&gt;1,"Duplicate as-of date, stay month, and segment",IF(E104&lt;=0,"Check rooms available",IF(F104&gt;E104,"OTB rooms exceed rooms available",IF(AND(F104=0,G104&lt;&gt;0),"Revenue entered with zero OTB rooms",IF(AND(F104&lt;&gt;0,G104=0),"OTB rooms entered with zero revenue",IF(OR(B104="",C104="",D104=""),"Missing required field",IF(DAY(C104)&lt;&gt;1,"Stay month must be the first day of the month",IF(W104&lt;0,"Negative 7-day pickup—review","Ready"))))))))),"")</f>
        <v/>
      </c>
    </row>
    <row r="105">
      <c r="A105" s="36" t="n"/>
      <c r="B105" s="79" t="n"/>
      <c r="C105" s="79" t="n"/>
      <c r="D105" s="36" t="n"/>
      <c r="E105" s="38" t="n"/>
      <c r="F105" s="38" t="n"/>
      <c r="G105" s="80" t="n"/>
      <c r="H105" s="38" t="n"/>
      <c r="I105" s="80" t="n"/>
      <c r="J105" s="38" t="n"/>
      <c r="K105" s="80" t="n"/>
      <c r="L105" s="38" t="n"/>
      <c r="M105" s="80" t="n"/>
      <c r="N105" s="38" t="n"/>
      <c r="O105" s="80" t="n"/>
      <c r="P105" s="38" t="n"/>
      <c r="Q105" s="80" t="n"/>
      <c r="R105" s="38" t="n"/>
      <c r="S105" s="80" t="n"/>
      <c r="T105" s="40" t="n"/>
      <c r="U105" s="81">
        <f>IFERROR(IF(A105="","",G105/F105),"")</f>
        <v/>
      </c>
      <c r="V105" s="82">
        <f>IFERROR(IF(A105="","",F105/E105),"")</f>
        <v/>
      </c>
      <c r="W105" s="83">
        <f>IFERROR(IF(A105="","",F105-H105),"")</f>
        <v/>
      </c>
      <c r="X105" s="84">
        <f>IFERROR(IF(A105="","",G105-I105),"")</f>
        <v/>
      </c>
      <c r="Y105" s="83">
        <f>IFERROR(IF(A105="","",F105-J105),"")</f>
        <v/>
      </c>
      <c r="Z105" s="84">
        <f>IFERROR(IF(A105="","",G105-K105),"")</f>
        <v/>
      </c>
      <c r="AA105" s="84">
        <f>IFERROR(IF(A105="","",G105-Q105),"")</f>
        <v/>
      </c>
      <c r="AB105" s="84">
        <f>IFERROR(IF(A105="","",G105-M105),"")</f>
        <v/>
      </c>
      <c r="AC105" s="45">
        <f>IFERROR(IF(A105="","",IF(COUNTIFS($B$6:$B$205,B105,$C$6:$C$205,C105,$D$6:$D$205,D105)&gt;1,"Duplicate as-of date, stay month, and segment",IF(E105&lt;=0,"Check rooms available",IF(F105&gt;E105,"OTB rooms exceed rooms available",IF(AND(F105=0,G105&lt;&gt;0),"Revenue entered with zero OTB rooms",IF(AND(F105&lt;&gt;0,G105=0),"OTB rooms entered with zero revenue",IF(OR(B105="",C105="",D105=""),"Missing required field",IF(DAY(C105)&lt;&gt;1,"Stay month must be the first day of the month",IF(W105&lt;0,"Negative 7-day pickup—review","Ready"))))))))),"")</f>
        <v/>
      </c>
    </row>
    <row r="106">
      <c r="A106" s="36" t="n"/>
      <c r="B106" s="79" t="n"/>
      <c r="C106" s="79" t="n"/>
      <c r="D106" s="36" t="n"/>
      <c r="E106" s="38" t="n"/>
      <c r="F106" s="38" t="n"/>
      <c r="G106" s="80" t="n"/>
      <c r="H106" s="38" t="n"/>
      <c r="I106" s="80" t="n"/>
      <c r="J106" s="38" t="n"/>
      <c r="K106" s="80" t="n"/>
      <c r="L106" s="38" t="n"/>
      <c r="M106" s="80" t="n"/>
      <c r="N106" s="38" t="n"/>
      <c r="O106" s="80" t="n"/>
      <c r="P106" s="38" t="n"/>
      <c r="Q106" s="80" t="n"/>
      <c r="R106" s="38" t="n"/>
      <c r="S106" s="80" t="n"/>
      <c r="T106" s="40" t="n"/>
      <c r="U106" s="81">
        <f>IFERROR(IF(A106="","",G106/F106),"")</f>
        <v/>
      </c>
      <c r="V106" s="82">
        <f>IFERROR(IF(A106="","",F106/E106),"")</f>
        <v/>
      </c>
      <c r="W106" s="83">
        <f>IFERROR(IF(A106="","",F106-H106),"")</f>
        <v/>
      </c>
      <c r="X106" s="84">
        <f>IFERROR(IF(A106="","",G106-I106),"")</f>
        <v/>
      </c>
      <c r="Y106" s="83">
        <f>IFERROR(IF(A106="","",F106-J106),"")</f>
        <v/>
      </c>
      <c r="Z106" s="84">
        <f>IFERROR(IF(A106="","",G106-K106),"")</f>
        <v/>
      </c>
      <c r="AA106" s="84">
        <f>IFERROR(IF(A106="","",G106-Q106),"")</f>
        <v/>
      </c>
      <c r="AB106" s="84">
        <f>IFERROR(IF(A106="","",G106-M106),"")</f>
        <v/>
      </c>
      <c r="AC106" s="45">
        <f>IFERROR(IF(A106="","",IF(COUNTIFS($B$6:$B$205,B106,$C$6:$C$205,C106,$D$6:$D$205,D106)&gt;1,"Duplicate as-of date, stay month, and segment",IF(E106&lt;=0,"Check rooms available",IF(F106&gt;E106,"OTB rooms exceed rooms available",IF(AND(F106=0,G106&lt;&gt;0),"Revenue entered with zero OTB rooms",IF(AND(F106&lt;&gt;0,G106=0),"OTB rooms entered with zero revenue",IF(OR(B106="",C106="",D106=""),"Missing required field",IF(DAY(C106)&lt;&gt;1,"Stay month must be the first day of the month",IF(W106&lt;0,"Negative 7-day pickup—review","Ready"))))))))),"")</f>
        <v/>
      </c>
    </row>
    <row r="107">
      <c r="A107" s="36" t="n"/>
      <c r="B107" s="79" t="n"/>
      <c r="C107" s="79" t="n"/>
      <c r="D107" s="36" t="n"/>
      <c r="E107" s="38" t="n"/>
      <c r="F107" s="38" t="n"/>
      <c r="G107" s="80" t="n"/>
      <c r="H107" s="38" t="n"/>
      <c r="I107" s="80" t="n"/>
      <c r="J107" s="38" t="n"/>
      <c r="K107" s="80" t="n"/>
      <c r="L107" s="38" t="n"/>
      <c r="M107" s="80" t="n"/>
      <c r="N107" s="38" t="n"/>
      <c r="O107" s="80" t="n"/>
      <c r="P107" s="38" t="n"/>
      <c r="Q107" s="80" t="n"/>
      <c r="R107" s="38" t="n"/>
      <c r="S107" s="80" t="n"/>
      <c r="T107" s="40" t="n"/>
      <c r="U107" s="81">
        <f>IFERROR(IF(A107="","",G107/F107),"")</f>
        <v/>
      </c>
      <c r="V107" s="82">
        <f>IFERROR(IF(A107="","",F107/E107),"")</f>
        <v/>
      </c>
      <c r="W107" s="83">
        <f>IFERROR(IF(A107="","",F107-H107),"")</f>
        <v/>
      </c>
      <c r="X107" s="84">
        <f>IFERROR(IF(A107="","",G107-I107),"")</f>
        <v/>
      </c>
      <c r="Y107" s="83">
        <f>IFERROR(IF(A107="","",F107-J107),"")</f>
        <v/>
      </c>
      <c r="Z107" s="84">
        <f>IFERROR(IF(A107="","",G107-K107),"")</f>
        <v/>
      </c>
      <c r="AA107" s="84">
        <f>IFERROR(IF(A107="","",G107-Q107),"")</f>
        <v/>
      </c>
      <c r="AB107" s="84">
        <f>IFERROR(IF(A107="","",G107-M107),"")</f>
        <v/>
      </c>
      <c r="AC107" s="45">
        <f>IFERROR(IF(A107="","",IF(COUNTIFS($B$6:$B$205,B107,$C$6:$C$205,C107,$D$6:$D$205,D107)&gt;1,"Duplicate as-of date, stay month, and segment",IF(E107&lt;=0,"Check rooms available",IF(F107&gt;E107,"OTB rooms exceed rooms available",IF(AND(F107=0,G107&lt;&gt;0),"Revenue entered with zero OTB rooms",IF(AND(F107&lt;&gt;0,G107=0),"OTB rooms entered with zero revenue",IF(OR(B107="",C107="",D107=""),"Missing required field",IF(DAY(C107)&lt;&gt;1,"Stay month must be the first day of the month",IF(W107&lt;0,"Negative 7-day pickup—review","Ready"))))))))),"")</f>
        <v/>
      </c>
    </row>
    <row r="108">
      <c r="A108" s="36" t="n"/>
      <c r="B108" s="79" t="n"/>
      <c r="C108" s="79" t="n"/>
      <c r="D108" s="36" t="n"/>
      <c r="E108" s="38" t="n"/>
      <c r="F108" s="38" t="n"/>
      <c r="G108" s="80" t="n"/>
      <c r="H108" s="38" t="n"/>
      <c r="I108" s="80" t="n"/>
      <c r="J108" s="38" t="n"/>
      <c r="K108" s="80" t="n"/>
      <c r="L108" s="38" t="n"/>
      <c r="M108" s="80" t="n"/>
      <c r="N108" s="38" t="n"/>
      <c r="O108" s="80" t="n"/>
      <c r="P108" s="38" t="n"/>
      <c r="Q108" s="80" t="n"/>
      <c r="R108" s="38" t="n"/>
      <c r="S108" s="80" t="n"/>
      <c r="T108" s="40" t="n"/>
      <c r="U108" s="81">
        <f>IFERROR(IF(A108="","",G108/F108),"")</f>
        <v/>
      </c>
      <c r="V108" s="82">
        <f>IFERROR(IF(A108="","",F108/E108),"")</f>
        <v/>
      </c>
      <c r="W108" s="83">
        <f>IFERROR(IF(A108="","",F108-H108),"")</f>
        <v/>
      </c>
      <c r="X108" s="84">
        <f>IFERROR(IF(A108="","",G108-I108),"")</f>
        <v/>
      </c>
      <c r="Y108" s="83">
        <f>IFERROR(IF(A108="","",F108-J108),"")</f>
        <v/>
      </c>
      <c r="Z108" s="84">
        <f>IFERROR(IF(A108="","",G108-K108),"")</f>
        <v/>
      </c>
      <c r="AA108" s="84">
        <f>IFERROR(IF(A108="","",G108-Q108),"")</f>
        <v/>
      </c>
      <c r="AB108" s="84">
        <f>IFERROR(IF(A108="","",G108-M108),"")</f>
        <v/>
      </c>
      <c r="AC108" s="45">
        <f>IFERROR(IF(A108="","",IF(COUNTIFS($B$6:$B$205,B108,$C$6:$C$205,C108,$D$6:$D$205,D108)&gt;1,"Duplicate as-of date, stay month, and segment",IF(E108&lt;=0,"Check rooms available",IF(F108&gt;E108,"OTB rooms exceed rooms available",IF(AND(F108=0,G108&lt;&gt;0),"Revenue entered with zero OTB rooms",IF(AND(F108&lt;&gt;0,G108=0),"OTB rooms entered with zero revenue",IF(OR(B108="",C108="",D108=""),"Missing required field",IF(DAY(C108)&lt;&gt;1,"Stay month must be the first day of the month",IF(W108&lt;0,"Negative 7-day pickup—review","Ready"))))))))),"")</f>
        <v/>
      </c>
    </row>
    <row r="109">
      <c r="A109" s="36" t="n"/>
      <c r="B109" s="79" t="n"/>
      <c r="C109" s="79" t="n"/>
      <c r="D109" s="36" t="n"/>
      <c r="E109" s="38" t="n"/>
      <c r="F109" s="38" t="n"/>
      <c r="G109" s="80" t="n"/>
      <c r="H109" s="38" t="n"/>
      <c r="I109" s="80" t="n"/>
      <c r="J109" s="38" t="n"/>
      <c r="K109" s="80" t="n"/>
      <c r="L109" s="38" t="n"/>
      <c r="M109" s="80" t="n"/>
      <c r="N109" s="38" t="n"/>
      <c r="O109" s="80" t="n"/>
      <c r="P109" s="38" t="n"/>
      <c r="Q109" s="80" t="n"/>
      <c r="R109" s="38" t="n"/>
      <c r="S109" s="80" t="n"/>
      <c r="T109" s="40" t="n"/>
      <c r="U109" s="81">
        <f>IFERROR(IF(A109="","",G109/F109),"")</f>
        <v/>
      </c>
      <c r="V109" s="82">
        <f>IFERROR(IF(A109="","",F109/E109),"")</f>
        <v/>
      </c>
      <c r="W109" s="83">
        <f>IFERROR(IF(A109="","",F109-H109),"")</f>
        <v/>
      </c>
      <c r="X109" s="84">
        <f>IFERROR(IF(A109="","",G109-I109),"")</f>
        <v/>
      </c>
      <c r="Y109" s="83">
        <f>IFERROR(IF(A109="","",F109-J109),"")</f>
        <v/>
      </c>
      <c r="Z109" s="84">
        <f>IFERROR(IF(A109="","",G109-K109),"")</f>
        <v/>
      </c>
      <c r="AA109" s="84">
        <f>IFERROR(IF(A109="","",G109-Q109),"")</f>
        <v/>
      </c>
      <c r="AB109" s="84">
        <f>IFERROR(IF(A109="","",G109-M109),"")</f>
        <v/>
      </c>
      <c r="AC109" s="45">
        <f>IFERROR(IF(A109="","",IF(COUNTIFS($B$6:$B$205,B109,$C$6:$C$205,C109,$D$6:$D$205,D109)&gt;1,"Duplicate as-of date, stay month, and segment",IF(E109&lt;=0,"Check rooms available",IF(F109&gt;E109,"OTB rooms exceed rooms available",IF(AND(F109=0,G109&lt;&gt;0),"Revenue entered with zero OTB rooms",IF(AND(F109&lt;&gt;0,G109=0),"OTB rooms entered with zero revenue",IF(OR(B109="",C109="",D109=""),"Missing required field",IF(DAY(C109)&lt;&gt;1,"Stay month must be the first day of the month",IF(W109&lt;0,"Negative 7-day pickup—review","Ready"))))))))),"")</f>
        <v/>
      </c>
    </row>
    <row r="110">
      <c r="A110" s="36" t="n"/>
      <c r="B110" s="79" t="n"/>
      <c r="C110" s="79" t="n"/>
      <c r="D110" s="36" t="n"/>
      <c r="E110" s="38" t="n"/>
      <c r="F110" s="38" t="n"/>
      <c r="G110" s="80" t="n"/>
      <c r="H110" s="38" t="n"/>
      <c r="I110" s="80" t="n"/>
      <c r="J110" s="38" t="n"/>
      <c r="K110" s="80" t="n"/>
      <c r="L110" s="38" t="n"/>
      <c r="M110" s="80" t="n"/>
      <c r="N110" s="38" t="n"/>
      <c r="O110" s="80" t="n"/>
      <c r="P110" s="38" t="n"/>
      <c r="Q110" s="80" t="n"/>
      <c r="R110" s="38" t="n"/>
      <c r="S110" s="80" t="n"/>
      <c r="T110" s="40" t="n"/>
      <c r="U110" s="81">
        <f>IFERROR(IF(A110="","",G110/F110),"")</f>
        <v/>
      </c>
      <c r="V110" s="82">
        <f>IFERROR(IF(A110="","",F110/E110),"")</f>
        <v/>
      </c>
      <c r="W110" s="83">
        <f>IFERROR(IF(A110="","",F110-H110),"")</f>
        <v/>
      </c>
      <c r="X110" s="84">
        <f>IFERROR(IF(A110="","",G110-I110),"")</f>
        <v/>
      </c>
      <c r="Y110" s="83">
        <f>IFERROR(IF(A110="","",F110-J110),"")</f>
        <v/>
      </c>
      <c r="Z110" s="84">
        <f>IFERROR(IF(A110="","",G110-K110),"")</f>
        <v/>
      </c>
      <c r="AA110" s="84">
        <f>IFERROR(IF(A110="","",G110-Q110),"")</f>
        <v/>
      </c>
      <c r="AB110" s="84">
        <f>IFERROR(IF(A110="","",G110-M110),"")</f>
        <v/>
      </c>
      <c r="AC110" s="45">
        <f>IFERROR(IF(A110="","",IF(COUNTIFS($B$6:$B$205,B110,$C$6:$C$205,C110,$D$6:$D$205,D110)&gt;1,"Duplicate as-of date, stay month, and segment",IF(E110&lt;=0,"Check rooms available",IF(F110&gt;E110,"OTB rooms exceed rooms available",IF(AND(F110=0,G110&lt;&gt;0),"Revenue entered with zero OTB rooms",IF(AND(F110&lt;&gt;0,G110=0),"OTB rooms entered with zero revenue",IF(OR(B110="",C110="",D110=""),"Missing required field",IF(DAY(C110)&lt;&gt;1,"Stay month must be the first day of the month",IF(W110&lt;0,"Negative 7-day pickup—review","Ready"))))))))),"")</f>
        <v/>
      </c>
    </row>
    <row r="111">
      <c r="A111" s="36" t="n"/>
      <c r="B111" s="79" t="n"/>
      <c r="C111" s="79" t="n"/>
      <c r="D111" s="36" t="n"/>
      <c r="E111" s="38" t="n"/>
      <c r="F111" s="38" t="n"/>
      <c r="G111" s="80" t="n"/>
      <c r="H111" s="38" t="n"/>
      <c r="I111" s="80" t="n"/>
      <c r="J111" s="38" t="n"/>
      <c r="K111" s="80" t="n"/>
      <c r="L111" s="38" t="n"/>
      <c r="M111" s="80" t="n"/>
      <c r="N111" s="38" t="n"/>
      <c r="O111" s="80" t="n"/>
      <c r="P111" s="38" t="n"/>
      <c r="Q111" s="80" t="n"/>
      <c r="R111" s="38" t="n"/>
      <c r="S111" s="80" t="n"/>
      <c r="T111" s="40" t="n"/>
      <c r="U111" s="81">
        <f>IFERROR(IF(A111="","",G111/F111),"")</f>
        <v/>
      </c>
      <c r="V111" s="82">
        <f>IFERROR(IF(A111="","",F111/E111),"")</f>
        <v/>
      </c>
      <c r="W111" s="83">
        <f>IFERROR(IF(A111="","",F111-H111),"")</f>
        <v/>
      </c>
      <c r="X111" s="84">
        <f>IFERROR(IF(A111="","",G111-I111),"")</f>
        <v/>
      </c>
      <c r="Y111" s="83">
        <f>IFERROR(IF(A111="","",F111-J111),"")</f>
        <v/>
      </c>
      <c r="Z111" s="84">
        <f>IFERROR(IF(A111="","",G111-K111),"")</f>
        <v/>
      </c>
      <c r="AA111" s="84">
        <f>IFERROR(IF(A111="","",G111-Q111),"")</f>
        <v/>
      </c>
      <c r="AB111" s="84">
        <f>IFERROR(IF(A111="","",G111-M111),"")</f>
        <v/>
      </c>
      <c r="AC111" s="45">
        <f>IFERROR(IF(A111="","",IF(COUNTIFS($B$6:$B$205,B111,$C$6:$C$205,C111,$D$6:$D$205,D111)&gt;1,"Duplicate as-of date, stay month, and segment",IF(E111&lt;=0,"Check rooms available",IF(F111&gt;E111,"OTB rooms exceed rooms available",IF(AND(F111=0,G111&lt;&gt;0),"Revenue entered with zero OTB rooms",IF(AND(F111&lt;&gt;0,G111=0),"OTB rooms entered with zero revenue",IF(OR(B111="",C111="",D111=""),"Missing required field",IF(DAY(C111)&lt;&gt;1,"Stay month must be the first day of the month",IF(W111&lt;0,"Negative 7-day pickup—review","Ready"))))))))),"")</f>
        <v/>
      </c>
    </row>
    <row r="112">
      <c r="A112" s="36" t="n"/>
      <c r="B112" s="79" t="n"/>
      <c r="C112" s="79" t="n"/>
      <c r="D112" s="36" t="n"/>
      <c r="E112" s="38" t="n"/>
      <c r="F112" s="38" t="n"/>
      <c r="G112" s="80" t="n"/>
      <c r="H112" s="38" t="n"/>
      <c r="I112" s="80" t="n"/>
      <c r="J112" s="38" t="n"/>
      <c r="K112" s="80" t="n"/>
      <c r="L112" s="38" t="n"/>
      <c r="M112" s="80" t="n"/>
      <c r="N112" s="38" t="n"/>
      <c r="O112" s="80" t="n"/>
      <c r="P112" s="38" t="n"/>
      <c r="Q112" s="80" t="n"/>
      <c r="R112" s="38" t="n"/>
      <c r="S112" s="80" t="n"/>
      <c r="T112" s="40" t="n"/>
      <c r="U112" s="81">
        <f>IFERROR(IF(A112="","",G112/F112),"")</f>
        <v/>
      </c>
      <c r="V112" s="82">
        <f>IFERROR(IF(A112="","",F112/E112),"")</f>
        <v/>
      </c>
      <c r="W112" s="83">
        <f>IFERROR(IF(A112="","",F112-H112),"")</f>
        <v/>
      </c>
      <c r="X112" s="84">
        <f>IFERROR(IF(A112="","",G112-I112),"")</f>
        <v/>
      </c>
      <c r="Y112" s="83">
        <f>IFERROR(IF(A112="","",F112-J112),"")</f>
        <v/>
      </c>
      <c r="Z112" s="84">
        <f>IFERROR(IF(A112="","",G112-K112),"")</f>
        <v/>
      </c>
      <c r="AA112" s="84">
        <f>IFERROR(IF(A112="","",G112-Q112),"")</f>
        <v/>
      </c>
      <c r="AB112" s="84">
        <f>IFERROR(IF(A112="","",G112-M112),"")</f>
        <v/>
      </c>
      <c r="AC112" s="45">
        <f>IFERROR(IF(A112="","",IF(COUNTIFS($B$6:$B$205,B112,$C$6:$C$205,C112,$D$6:$D$205,D112)&gt;1,"Duplicate as-of date, stay month, and segment",IF(E112&lt;=0,"Check rooms available",IF(F112&gt;E112,"OTB rooms exceed rooms available",IF(AND(F112=0,G112&lt;&gt;0),"Revenue entered with zero OTB rooms",IF(AND(F112&lt;&gt;0,G112=0),"OTB rooms entered with zero revenue",IF(OR(B112="",C112="",D112=""),"Missing required field",IF(DAY(C112)&lt;&gt;1,"Stay month must be the first day of the month",IF(W112&lt;0,"Negative 7-day pickup—review","Ready"))))))))),"")</f>
        <v/>
      </c>
    </row>
    <row r="113">
      <c r="A113" s="36" t="n"/>
      <c r="B113" s="79" t="n"/>
      <c r="C113" s="79" t="n"/>
      <c r="D113" s="36" t="n"/>
      <c r="E113" s="38" t="n"/>
      <c r="F113" s="38" t="n"/>
      <c r="G113" s="80" t="n"/>
      <c r="H113" s="38" t="n"/>
      <c r="I113" s="80" t="n"/>
      <c r="J113" s="38" t="n"/>
      <c r="K113" s="80" t="n"/>
      <c r="L113" s="38" t="n"/>
      <c r="M113" s="80" t="n"/>
      <c r="N113" s="38" t="n"/>
      <c r="O113" s="80" t="n"/>
      <c r="P113" s="38" t="n"/>
      <c r="Q113" s="80" t="n"/>
      <c r="R113" s="38" t="n"/>
      <c r="S113" s="80" t="n"/>
      <c r="T113" s="40" t="n"/>
      <c r="U113" s="81">
        <f>IFERROR(IF(A113="","",G113/F113),"")</f>
        <v/>
      </c>
      <c r="V113" s="82">
        <f>IFERROR(IF(A113="","",F113/E113),"")</f>
        <v/>
      </c>
      <c r="W113" s="83">
        <f>IFERROR(IF(A113="","",F113-H113),"")</f>
        <v/>
      </c>
      <c r="X113" s="84">
        <f>IFERROR(IF(A113="","",G113-I113),"")</f>
        <v/>
      </c>
      <c r="Y113" s="83">
        <f>IFERROR(IF(A113="","",F113-J113),"")</f>
        <v/>
      </c>
      <c r="Z113" s="84">
        <f>IFERROR(IF(A113="","",G113-K113),"")</f>
        <v/>
      </c>
      <c r="AA113" s="84">
        <f>IFERROR(IF(A113="","",G113-Q113),"")</f>
        <v/>
      </c>
      <c r="AB113" s="84">
        <f>IFERROR(IF(A113="","",G113-M113),"")</f>
        <v/>
      </c>
      <c r="AC113" s="45">
        <f>IFERROR(IF(A113="","",IF(COUNTIFS($B$6:$B$205,B113,$C$6:$C$205,C113,$D$6:$D$205,D113)&gt;1,"Duplicate as-of date, stay month, and segment",IF(E113&lt;=0,"Check rooms available",IF(F113&gt;E113,"OTB rooms exceed rooms available",IF(AND(F113=0,G113&lt;&gt;0),"Revenue entered with zero OTB rooms",IF(AND(F113&lt;&gt;0,G113=0),"OTB rooms entered with zero revenue",IF(OR(B113="",C113="",D113=""),"Missing required field",IF(DAY(C113)&lt;&gt;1,"Stay month must be the first day of the month",IF(W113&lt;0,"Negative 7-day pickup—review","Ready"))))))))),"")</f>
        <v/>
      </c>
    </row>
    <row r="114">
      <c r="A114" s="36" t="n"/>
      <c r="B114" s="79" t="n"/>
      <c r="C114" s="79" t="n"/>
      <c r="D114" s="36" t="n"/>
      <c r="E114" s="38" t="n"/>
      <c r="F114" s="38" t="n"/>
      <c r="G114" s="80" t="n"/>
      <c r="H114" s="38" t="n"/>
      <c r="I114" s="80" t="n"/>
      <c r="J114" s="38" t="n"/>
      <c r="K114" s="80" t="n"/>
      <c r="L114" s="38" t="n"/>
      <c r="M114" s="80" t="n"/>
      <c r="N114" s="38" t="n"/>
      <c r="O114" s="80" t="n"/>
      <c r="P114" s="38" t="n"/>
      <c r="Q114" s="80" t="n"/>
      <c r="R114" s="38" t="n"/>
      <c r="S114" s="80" t="n"/>
      <c r="T114" s="40" t="n"/>
      <c r="U114" s="81">
        <f>IFERROR(IF(A114="","",G114/F114),"")</f>
        <v/>
      </c>
      <c r="V114" s="82">
        <f>IFERROR(IF(A114="","",F114/E114),"")</f>
        <v/>
      </c>
      <c r="W114" s="83">
        <f>IFERROR(IF(A114="","",F114-H114),"")</f>
        <v/>
      </c>
      <c r="X114" s="84">
        <f>IFERROR(IF(A114="","",G114-I114),"")</f>
        <v/>
      </c>
      <c r="Y114" s="83">
        <f>IFERROR(IF(A114="","",F114-J114),"")</f>
        <v/>
      </c>
      <c r="Z114" s="84">
        <f>IFERROR(IF(A114="","",G114-K114),"")</f>
        <v/>
      </c>
      <c r="AA114" s="84">
        <f>IFERROR(IF(A114="","",G114-Q114),"")</f>
        <v/>
      </c>
      <c r="AB114" s="84">
        <f>IFERROR(IF(A114="","",G114-M114),"")</f>
        <v/>
      </c>
      <c r="AC114" s="45">
        <f>IFERROR(IF(A114="","",IF(COUNTIFS($B$6:$B$205,B114,$C$6:$C$205,C114,$D$6:$D$205,D114)&gt;1,"Duplicate as-of date, stay month, and segment",IF(E114&lt;=0,"Check rooms available",IF(F114&gt;E114,"OTB rooms exceed rooms available",IF(AND(F114=0,G114&lt;&gt;0),"Revenue entered with zero OTB rooms",IF(AND(F114&lt;&gt;0,G114=0),"OTB rooms entered with zero revenue",IF(OR(B114="",C114="",D114=""),"Missing required field",IF(DAY(C114)&lt;&gt;1,"Stay month must be the first day of the month",IF(W114&lt;0,"Negative 7-day pickup—review","Ready"))))))))),"")</f>
        <v/>
      </c>
    </row>
    <row r="115">
      <c r="A115" s="36" t="n"/>
      <c r="B115" s="79" t="n"/>
      <c r="C115" s="79" t="n"/>
      <c r="D115" s="36" t="n"/>
      <c r="E115" s="38" t="n"/>
      <c r="F115" s="38" t="n"/>
      <c r="G115" s="80" t="n"/>
      <c r="H115" s="38" t="n"/>
      <c r="I115" s="80" t="n"/>
      <c r="J115" s="38" t="n"/>
      <c r="K115" s="80" t="n"/>
      <c r="L115" s="38" t="n"/>
      <c r="M115" s="80" t="n"/>
      <c r="N115" s="38" t="n"/>
      <c r="O115" s="80" t="n"/>
      <c r="P115" s="38" t="n"/>
      <c r="Q115" s="80" t="n"/>
      <c r="R115" s="38" t="n"/>
      <c r="S115" s="80" t="n"/>
      <c r="T115" s="40" t="n"/>
      <c r="U115" s="81">
        <f>IFERROR(IF(A115="","",G115/F115),"")</f>
        <v/>
      </c>
      <c r="V115" s="82">
        <f>IFERROR(IF(A115="","",F115/E115),"")</f>
        <v/>
      </c>
      <c r="W115" s="83">
        <f>IFERROR(IF(A115="","",F115-H115),"")</f>
        <v/>
      </c>
      <c r="X115" s="84">
        <f>IFERROR(IF(A115="","",G115-I115),"")</f>
        <v/>
      </c>
      <c r="Y115" s="83">
        <f>IFERROR(IF(A115="","",F115-J115),"")</f>
        <v/>
      </c>
      <c r="Z115" s="84">
        <f>IFERROR(IF(A115="","",G115-K115),"")</f>
        <v/>
      </c>
      <c r="AA115" s="84">
        <f>IFERROR(IF(A115="","",G115-Q115),"")</f>
        <v/>
      </c>
      <c r="AB115" s="84">
        <f>IFERROR(IF(A115="","",G115-M115),"")</f>
        <v/>
      </c>
      <c r="AC115" s="45">
        <f>IFERROR(IF(A115="","",IF(COUNTIFS($B$6:$B$205,B115,$C$6:$C$205,C115,$D$6:$D$205,D115)&gt;1,"Duplicate as-of date, stay month, and segment",IF(E115&lt;=0,"Check rooms available",IF(F115&gt;E115,"OTB rooms exceed rooms available",IF(AND(F115=0,G115&lt;&gt;0),"Revenue entered with zero OTB rooms",IF(AND(F115&lt;&gt;0,G115=0),"OTB rooms entered with zero revenue",IF(OR(B115="",C115="",D115=""),"Missing required field",IF(DAY(C115)&lt;&gt;1,"Stay month must be the first day of the month",IF(W115&lt;0,"Negative 7-day pickup—review","Ready"))))))))),"")</f>
        <v/>
      </c>
    </row>
    <row r="116">
      <c r="A116" s="36" t="n"/>
      <c r="B116" s="79" t="n"/>
      <c r="C116" s="79" t="n"/>
      <c r="D116" s="36" t="n"/>
      <c r="E116" s="38" t="n"/>
      <c r="F116" s="38" t="n"/>
      <c r="G116" s="80" t="n"/>
      <c r="H116" s="38" t="n"/>
      <c r="I116" s="80" t="n"/>
      <c r="J116" s="38" t="n"/>
      <c r="K116" s="80" t="n"/>
      <c r="L116" s="38" t="n"/>
      <c r="M116" s="80" t="n"/>
      <c r="N116" s="38" t="n"/>
      <c r="O116" s="80" t="n"/>
      <c r="P116" s="38" t="n"/>
      <c r="Q116" s="80" t="n"/>
      <c r="R116" s="38" t="n"/>
      <c r="S116" s="80" t="n"/>
      <c r="T116" s="40" t="n"/>
      <c r="U116" s="81">
        <f>IFERROR(IF(A116="","",G116/F116),"")</f>
        <v/>
      </c>
      <c r="V116" s="82">
        <f>IFERROR(IF(A116="","",F116/E116),"")</f>
        <v/>
      </c>
      <c r="W116" s="83">
        <f>IFERROR(IF(A116="","",F116-H116),"")</f>
        <v/>
      </c>
      <c r="X116" s="84">
        <f>IFERROR(IF(A116="","",G116-I116),"")</f>
        <v/>
      </c>
      <c r="Y116" s="83">
        <f>IFERROR(IF(A116="","",F116-J116),"")</f>
        <v/>
      </c>
      <c r="Z116" s="84">
        <f>IFERROR(IF(A116="","",G116-K116),"")</f>
        <v/>
      </c>
      <c r="AA116" s="84">
        <f>IFERROR(IF(A116="","",G116-Q116),"")</f>
        <v/>
      </c>
      <c r="AB116" s="84">
        <f>IFERROR(IF(A116="","",G116-M116),"")</f>
        <v/>
      </c>
      <c r="AC116" s="45">
        <f>IFERROR(IF(A116="","",IF(COUNTIFS($B$6:$B$205,B116,$C$6:$C$205,C116,$D$6:$D$205,D116)&gt;1,"Duplicate as-of date, stay month, and segment",IF(E116&lt;=0,"Check rooms available",IF(F116&gt;E116,"OTB rooms exceed rooms available",IF(AND(F116=0,G116&lt;&gt;0),"Revenue entered with zero OTB rooms",IF(AND(F116&lt;&gt;0,G116=0),"OTB rooms entered with zero revenue",IF(OR(B116="",C116="",D116=""),"Missing required field",IF(DAY(C116)&lt;&gt;1,"Stay month must be the first day of the month",IF(W116&lt;0,"Negative 7-day pickup—review","Ready"))))))))),"")</f>
        <v/>
      </c>
    </row>
    <row r="117">
      <c r="A117" s="36" t="n"/>
      <c r="B117" s="79" t="n"/>
      <c r="C117" s="79" t="n"/>
      <c r="D117" s="36" t="n"/>
      <c r="E117" s="38" t="n"/>
      <c r="F117" s="38" t="n"/>
      <c r="G117" s="80" t="n"/>
      <c r="H117" s="38" t="n"/>
      <c r="I117" s="80" t="n"/>
      <c r="J117" s="38" t="n"/>
      <c r="K117" s="80" t="n"/>
      <c r="L117" s="38" t="n"/>
      <c r="M117" s="80" t="n"/>
      <c r="N117" s="38" t="n"/>
      <c r="O117" s="80" t="n"/>
      <c r="P117" s="38" t="n"/>
      <c r="Q117" s="80" t="n"/>
      <c r="R117" s="38" t="n"/>
      <c r="S117" s="80" t="n"/>
      <c r="T117" s="40" t="n"/>
      <c r="U117" s="81">
        <f>IFERROR(IF(A117="","",G117/F117),"")</f>
        <v/>
      </c>
      <c r="V117" s="82">
        <f>IFERROR(IF(A117="","",F117/E117),"")</f>
        <v/>
      </c>
      <c r="W117" s="83">
        <f>IFERROR(IF(A117="","",F117-H117),"")</f>
        <v/>
      </c>
      <c r="X117" s="84">
        <f>IFERROR(IF(A117="","",G117-I117),"")</f>
        <v/>
      </c>
      <c r="Y117" s="83">
        <f>IFERROR(IF(A117="","",F117-J117),"")</f>
        <v/>
      </c>
      <c r="Z117" s="84">
        <f>IFERROR(IF(A117="","",G117-K117),"")</f>
        <v/>
      </c>
      <c r="AA117" s="84">
        <f>IFERROR(IF(A117="","",G117-Q117),"")</f>
        <v/>
      </c>
      <c r="AB117" s="84">
        <f>IFERROR(IF(A117="","",G117-M117),"")</f>
        <v/>
      </c>
      <c r="AC117" s="45">
        <f>IFERROR(IF(A117="","",IF(COUNTIFS($B$6:$B$205,B117,$C$6:$C$205,C117,$D$6:$D$205,D117)&gt;1,"Duplicate as-of date, stay month, and segment",IF(E117&lt;=0,"Check rooms available",IF(F117&gt;E117,"OTB rooms exceed rooms available",IF(AND(F117=0,G117&lt;&gt;0),"Revenue entered with zero OTB rooms",IF(AND(F117&lt;&gt;0,G117=0),"OTB rooms entered with zero revenue",IF(OR(B117="",C117="",D117=""),"Missing required field",IF(DAY(C117)&lt;&gt;1,"Stay month must be the first day of the month",IF(W117&lt;0,"Negative 7-day pickup—review","Ready"))))))))),"")</f>
        <v/>
      </c>
    </row>
    <row r="118">
      <c r="A118" s="36" t="n"/>
      <c r="B118" s="79" t="n"/>
      <c r="C118" s="79" t="n"/>
      <c r="D118" s="36" t="n"/>
      <c r="E118" s="38" t="n"/>
      <c r="F118" s="38" t="n"/>
      <c r="G118" s="80" t="n"/>
      <c r="H118" s="38" t="n"/>
      <c r="I118" s="80" t="n"/>
      <c r="J118" s="38" t="n"/>
      <c r="K118" s="80" t="n"/>
      <c r="L118" s="38" t="n"/>
      <c r="M118" s="80" t="n"/>
      <c r="N118" s="38" t="n"/>
      <c r="O118" s="80" t="n"/>
      <c r="P118" s="38" t="n"/>
      <c r="Q118" s="80" t="n"/>
      <c r="R118" s="38" t="n"/>
      <c r="S118" s="80" t="n"/>
      <c r="T118" s="40" t="n"/>
      <c r="U118" s="81">
        <f>IFERROR(IF(A118="","",G118/F118),"")</f>
        <v/>
      </c>
      <c r="V118" s="82">
        <f>IFERROR(IF(A118="","",F118/E118),"")</f>
        <v/>
      </c>
      <c r="W118" s="83">
        <f>IFERROR(IF(A118="","",F118-H118),"")</f>
        <v/>
      </c>
      <c r="X118" s="84">
        <f>IFERROR(IF(A118="","",G118-I118),"")</f>
        <v/>
      </c>
      <c r="Y118" s="83">
        <f>IFERROR(IF(A118="","",F118-J118),"")</f>
        <v/>
      </c>
      <c r="Z118" s="84">
        <f>IFERROR(IF(A118="","",G118-K118),"")</f>
        <v/>
      </c>
      <c r="AA118" s="84">
        <f>IFERROR(IF(A118="","",G118-Q118),"")</f>
        <v/>
      </c>
      <c r="AB118" s="84">
        <f>IFERROR(IF(A118="","",G118-M118),"")</f>
        <v/>
      </c>
      <c r="AC118" s="45">
        <f>IFERROR(IF(A118="","",IF(COUNTIFS($B$6:$B$205,B118,$C$6:$C$205,C118,$D$6:$D$205,D118)&gt;1,"Duplicate as-of date, stay month, and segment",IF(E118&lt;=0,"Check rooms available",IF(F118&gt;E118,"OTB rooms exceed rooms available",IF(AND(F118=0,G118&lt;&gt;0),"Revenue entered with zero OTB rooms",IF(AND(F118&lt;&gt;0,G118=0),"OTB rooms entered with zero revenue",IF(OR(B118="",C118="",D118=""),"Missing required field",IF(DAY(C118)&lt;&gt;1,"Stay month must be the first day of the month",IF(W118&lt;0,"Negative 7-day pickup—review","Ready"))))))))),"")</f>
        <v/>
      </c>
    </row>
    <row r="119">
      <c r="A119" s="36" t="n"/>
      <c r="B119" s="79" t="n"/>
      <c r="C119" s="79" t="n"/>
      <c r="D119" s="36" t="n"/>
      <c r="E119" s="38" t="n"/>
      <c r="F119" s="38" t="n"/>
      <c r="G119" s="80" t="n"/>
      <c r="H119" s="38" t="n"/>
      <c r="I119" s="80" t="n"/>
      <c r="J119" s="38" t="n"/>
      <c r="K119" s="80" t="n"/>
      <c r="L119" s="38" t="n"/>
      <c r="M119" s="80" t="n"/>
      <c r="N119" s="38" t="n"/>
      <c r="O119" s="80" t="n"/>
      <c r="P119" s="38" t="n"/>
      <c r="Q119" s="80" t="n"/>
      <c r="R119" s="38" t="n"/>
      <c r="S119" s="80" t="n"/>
      <c r="T119" s="40" t="n"/>
      <c r="U119" s="81">
        <f>IFERROR(IF(A119="","",G119/F119),"")</f>
        <v/>
      </c>
      <c r="V119" s="82">
        <f>IFERROR(IF(A119="","",F119/E119),"")</f>
        <v/>
      </c>
      <c r="W119" s="83">
        <f>IFERROR(IF(A119="","",F119-H119),"")</f>
        <v/>
      </c>
      <c r="X119" s="84">
        <f>IFERROR(IF(A119="","",G119-I119),"")</f>
        <v/>
      </c>
      <c r="Y119" s="83">
        <f>IFERROR(IF(A119="","",F119-J119),"")</f>
        <v/>
      </c>
      <c r="Z119" s="84">
        <f>IFERROR(IF(A119="","",G119-K119),"")</f>
        <v/>
      </c>
      <c r="AA119" s="84">
        <f>IFERROR(IF(A119="","",G119-Q119),"")</f>
        <v/>
      </c>
      <c r="AB119" s="84">
        <f>IFERROR(IF(A119="","",G119-M119),"")</f>
        <v/>
      </c>
      <c r="AC119" s="45">
        <f>IFERROR(IF(A119="","",IF(COUNTIFS($B$6:$B$205,B119,$C$6:$C$205,C119,$D$6:$D$205,D119)&gt;1,"Duplicate as-of date, stay month, and segment",IF(E119&lt;=0,"Check rooms available",IF(F119&gt;E119,"OTB rooms exceed rooms available",IF(AND(F119=0,G119&lt;&gt;0),"Revenue entered with zero OTB rooms",IF(AND(F119&lt;&gt;0,G119=0),"OTB rooms entered with zero revenue",IF(OR(B119="",C119="",D119=""),"Missing required field",IF(DAY(C119)&lt;&gt;1,"Stay month must be the first day of the month",IF(W119&lt;0,"Negative 7-day pickup—review","Ready"))))))))),"")</f>
        <v/>
      </c>
    </row>
    <row r="120">
      <c r="A120" s="36" t="n"/>
      <c r="B120" s="79" t="n"/>
      <c r="C120" s="79" t="n"/>
      <c r="D120" s="36" t="n"/>
      <c r="E120" s="38" t="n"/>
      <c r="F120" s="38" t="n"/>
      <c r="G120" s="80" t="n"/>
      <c r="H120" s="38" t="n"/>
      <c r="I120" s="80" t="n"/>
      <c r="J120" s="38" t="n"/>
      <c r="K120" s="80" t="n"/>
      <c r="L120" s="38" t="n"/>
      <c r="M120" s="80" t="n"/>
      <c r="N120" s="38" t="n"/>
      <c r="O120" s="80" t="n"/>
      <c r="P120" s="38" t="n"/>
      <c r="Q120" s="80" t="n"/>
      <c r="R120" s="38" t="n"/>
      <c r="S120" s="80" t="n"/>
      <c r="T120" s="40" t="n"/>
      <c r="U120" s="81">
        <f>IFERROR(IF(A120="","",G120/F120),"")</f>
        <v/>
      </c>
      <c r="V120" s="82">
        <f>IFERROR(IF(A120="","",F120/E120),"")</f>
        <v/>
      </c>
      <c r="W120" s="83">
        <f>IFERROR(IF(A120="","",F120-H120),"")</f>
        <v/>
      </c>
      <c r="X120" s="84">
        <f>IFERROR(IF(A120="","",G120-I120),"")</f>
        <v/>
      </c>
      <c r="Y120" s="83">
        <f>IFERROR(IF(A120="","",F120-J120),"")</f>
        <v/>
      </c>
      <c r="Z120" s="84">
        <f>IFERROR(IF(A120="","",G120-K120),"")</f>
        <v/>
      </c>
      <c r="AA120" s="84">
        <f>IFERROR(IF(A120="","",G120-Q120),"")</f>
        <v/>
      </c>
      <c r="AB120" s="84">
        <f>IFERROR(IF(A120="","",G120-M120),"")</f>
        <v/>
      </c>
      <c r="AC120" s="45">
        <f>IFERROR(IF(A120="","",IF(COUNTIFS($B$6:$B$205,B120,$C$6:$C$205,C120,$D$6:$D$205,D120)&gt;1,"Duplicate as-of date, stay month, and segment",IF(E120&lt;=0,"Check rooms available",IF(F120&gt;E120,"OTB rooms exceed rooms available",IF(AND(F120=0,G120&lt;&gt;0),"Revenue entered with zero OTB rooms",IF(AND(F120&lt;&gt;0,G120=0),"OTB rooms entered with zero revenue",IF(OR(B120="",C120="",D120=""),"Missing required field",IF(DAY(C120)&lt;&gt;1,"Stay month must be the first day of the month",IF(W120&lt;0,"Negative 7-day pickup—review","Ready"))))))))),"")</f>
        <v/>
      </c>
    </row>
    <row r="121">
      <c r="A121" s="36" t="n"/>
      <c r="B121" s="79" t="n"/>
      <c r="C121" s="79" t="n"/>
      <c r="D121" s="36" t="n"/>
      <c r="E121" s="38" t="n"/>
      <c r="F121" s="38" t="n"/>
      <c r="G121" s="80" t="n"/>
      <c r="H121" s="38" t="n"/>
      <c r="I121" s="80" t="n"/>
      <c r="J121" s="38" t="n"/>
      <c r="K121" s="80" t="n"/>
      <c r="L121" s="38" t="n"/>
      <c r="M121" s="80" t="n"/>
      <c r="N121" s="38" t="n"/>
      <c r="O121" s="80" t="n"/>
      <c r="P121" s="38" t="n"/>
      <c r="Q121" s="80" t="n"/>
      <c r="R121" s="38" t="n"/>
      <c r="S121" s="80" t="n"/>
      <c r="T121" s="40" t="n"/>
      <c r="U121" s="81">
        <f>IFERROR(IF(A121="","",G121/F121),"")</f>
        <v/>
      </c>
      <c r="V121" s="82">
        <f>IFERROR(IF(A121="","",F121/E121),"")</f>
        <v/>
      </c>
      <c r="W121" s="83">
        <f>IFERROR(IF(A121="","",F121-H121),"")</f>
        <v/>
      </c>
      <c r="X121" s="84">
        <f>IFERROR(IF(A121="","",G121-I121),"")</f>
        <v/>
      </c>
      <c r="Y121" s="83">
        <f>IFERROR(IF(A121="","",F121-J121),"")</f>
        <v/>
      </c>
      <c r="Z121" s="84">
        <f>IFERROR(IF(A121="","",G121-K121),"")</f>
        <v/>
      </c>
      <c r="AA121" s="84">
        <f>IFERROR(IF(A121="","",G121-Q121),"")</f>
        <v/>
      </c>
      <c r="AB121" s="84">
        <f>IFERROR(IF(A121="","",G121-M121),"")</f>
        <v/>
      </c>
      <c r="AC121" s="45">
        <f>IFERROR(IF(A121="","",IF(COUNTIFS($B$6:$B$205,B121,$C$6:$C$205,C121,$D$6:$D$205,D121)&gt;1,"Duplicate as-of date, stay month, and segment",IF(E121&lt;=0,"Check rooms available",IF(F121&gt;E121,"OTB rooms exceed rooms available",IF(AND(F121=0,G121&lt;&gt;0),"Revenue entered with zero OTB rooms",IF(AND(F121&lt;&gt;0,G121=0),"OTB rooms entered with zero revenue",IF(OR(B121="",C121="",D121=""),"Missing required field",IF(DAY(C121)&lt;&gt;1,"Stay month must be the first day of the month",IF(W121&lt;0,"Negative 7-day pickup—review","Ready"))))))))),"")</f>
        <v/>
      </c>
    </row>
    <row r="122">
      <c r="A122" s="36" t="n"/>
      <c r="B122" s="79" t="n"/>
      <c r="C122" s="79" t="n"/>
      <c r="D122" s="36" t="n"/>
      <c r="E122" s="38" t="n"/>
      <c r="F122" s="38" t="n"/>
      <c r="G122" s="80" t="n"/>
      <c r="H122" s="38" t="n"/>
      <c r="I122" s="80" t="n"/>
      <c r="J122" s="38" t="n"/>
      <c r="K122" s="80" t="n"/>
      <c r="L122" s="38" t="n"/>
      <c r="M122" s="80" t="n"/>
      <c r="N122" s="38" t="n"/>
      <c r="O122" s="80" t="n"/>
      <c r="P122" s="38" t="n"/>
      <c r="Q122" s="80" t="n"/>
      <c r="R122" s="38" t="n"/>
      <c r="S122" s="80" t="n"/>
      <c r="T122" s="40" t="n"/>
      <c r="U122" s="81">
        <f>IFERROR(IF(A122="","",G122/F122),"")</f>
        <v/>
      </c>
      <c r="V122" s="82">
        <f>IFERROR(IF(A122="","",F122/E122),"")</f>
        <v/>
      </c>
      <c r="W122" s="83">
        <f>IFERROR(IF(A122="","",F122-H122),"")</f>
        <v/>
      </c>
      <c r="X122" s="84">
        <f>IFERROR(IF(A122="","",G122-I122),"")</f>
        <v/>
      </c>
      <c r="Y122" s="83">
        <f>IFERROR(IF(A122="","",F122-J122),"")</f>
        <v/>
      </c>
      <c r="Z122" s="84">
        <f>IFERROR(IF(A122="","",G122-K122),"")</f>
        <v/>
      </c>
      <c r="AA122" s="84">
        <f>IFERROR(IF(A122="","",G122-Q122),"")</f>
        <v/>
      </c>
      <c r="AB122" s="84">
        <f>IFERROR(IF(A122="","",G122-M122),"")</f>
        <v/>
      </c>
      <c r="AC122" s="45">
        <f>IFERROR(IF(A122="","",IF(COUNTIFS($B$6:$B$205,B122,$C$6:$C$205,C122,$D$6:$D$205,D122)&gt;1,"Duplicate as-of date, stay month, and segment",IF(E122&lt;=0,"Check rooms available",IF(F122&gt;E122,"OTB rooms exceed rooms available",IF(AND(F122=0,G122&lt;&gt;0),"Revenue entered with zero OTB rooms",IF(AND(F122&lt;&gt;0,G122=0),"OTB rooms entered with zero revenue",IF(OR(B122="",C122="",D122=""),"Missing required field",IF(DAY(C122)&lt;&gt;1,"Stay month must be the first day of the month",IF(W122&lt;0,"Negative 7-day pickup—review","Ready"))))))))),"")</f>
        <v/>
      </c>
    </row>
    <row r="123">
      <c r="A123" s="36" t="n"/>
      <c r="B123" s="79" t="n"/>
      <c r="C123" s="79" t="n"/>
      <c r="D123" s="36" t="n"/>
      <c r="E123" s="38" t="n"/>
      <c r="F123" s="38" t="n"/>
      <c r="G123" s="80" t="n"/>
      <c r="H123" s="38" t="n"/>
      <c r="I123" s="80" t="n"/>
      <c r="J123" s="38" t="n"/>
      <c r="K123" s="80" t="n"/>
      <c r="L123" s="38" t="n"/>
      <c r="M123" s="80" t="n"/>
      <c r="N123" s="38" t="n"/>
      <c r="O123" s="80" t="n"/>
      <c r="P123" s="38" t="n"/>
      <c r="Q123" s="80" t="n"/>
      <c r="R123" s="38" t="n"/>
      <c r="S123" s="80" t="n"/>
      <c r="T123" s="40" t="n"/>
      <c r="U123" s="81">
        <f>IFERROR(IF(A123="","",G123/F123),"")</f>
        <v/>
      </c>
      <c r="V123" s="82">
        <f>IFERROR(IF(A123="","",F123/E123),"")</f>
        <v/>
      </c>
      <c r="W123" s="83">
        <f>IFERROR(IF(A123="","",F123-H123),"")</f>
        <v/>
      </c>
      <c r="X123" s="84">
        <f>IFERROR(IF(A123="","",G123-I123),"")</f>
        <v/>
      </c>
      <c r="Y123" s="83">
        <f>IFERROR(IF(A123="","",F123-J123),"")</f>
        <v/>
      </c>
      <c r="Z123" s="84">
        <f>IFERROR(IF(A123="","",G123-K123),"")</f>
        <v/>
      </c>
      <c r="AA123" s="84">
        <f>IFERROR(IF(A123="","",G123-Q123),"")</f>
        <v/>
      </c>
      <c r="AB123" s="84">
        <f>IFERROR(IF(A123="","",G123-M123),"")</f>
        <v/>
      </c>
      <c r="AC123" s="45">
        <f>IFERROR(IF(A123="","",IF(COUNTIFS($B$6:$B$205,B123,$C$6:$C$205,C123,$D$6:$D$205,D123)&gt;1,"Duplicate as-of date, stay month, and segment",IF(E123&lt;=0,"Check rooms available",IF(F123&gt;E123,"OTB rooms exceed rooms available",IF(AND(F123=0,G123&lt;&gt;0),"Revenue entered with zero OTB rooms",IF(AND(F123&lt;&gt;0,G123=0),"OTB rooms entered with zero revenue",IF(OR(B123="",C123="",D123=""),"Missing required field",IF(DAY(C123)&lt;&gt;1,"Stay month must be the first day of the month",IF(W123&lt;0,"Negative 7-day pickup—review","Ready"))))))))),"")</f>
        <v/>
      </c>
    </row>
    <row r="124">
      <c r="A124" s="36" t="n"/>
      <c r="B124" s="79" t="n"/>
      <c r="C124" s="79" t="n"/>
      <c r="D124" s="36" t="n"/>
      <c r="E124" s="38" t="n"/>
      <c r="F124" s="38" t="n"/>
      <c r="G124" s="80" t="n"/>
      <c r="H124" s="38" t="n"/>
      <c r="I124" s="80" t="n"/>
      <c r="J124" s="38" t="n"/>
      <c r="K124" s="80" t="n"/>
      <c r="L124" s="38" t="n"/>
      <c r="M124" s="80" t="n"/>
      <c r="N124" s="38" t="n"/>
      <c r="O124" s="80" t="n"/>
      <c r="P124" s="38" t="n"/>
      <c r="Q124" s="80" t="n"/>
      <c r="R124" s="38" t="n"/>
      <c r="S124" s="80" t="n"/>
      <c r="T124" s="40" t="n"/>
      <c r="U124" s="81">
        <f>IFERROR(IF(A124="","",G124/F124),"")</f>
        <v/>
      </c>
      <c r="V124" s="82">
        <f>IFERROR(IF(A124="","",F124/E124),"")</f>
        <v/>
      </c>
      <c r="W124" s="83">
        <f>IFERROR(IF(A124="","",F124-H124),"")</f>
        <v/>
      </c>
      <c r="X124" s="84">
        <f>IFERROR(IF(A124="","",G124-I124),"")</f>
        <v/>
      </c>
      <c r="Y124" s="83">
        <f>IFERROR(IF(A124="","",F124-J124),"")</f>
        <v/>
      </c>
      <c r="Z124" s="84">
        <f>IFERROR(IF(A124="","",G124-K124),"")</f>
        <v/>
      </c>
      <c r="AA124" s="84">
        <f>IFERROR(IF(A124="","",G124-Q124),"")</f>
        <v/>
      </c>
      <c r="AB124" s="84">
        <f>IFERROR(IF(A124="","",G124-M124),"")</f>
        <v/>
      </c>
      <c r="AC124" s="45">
        <f>IFERROR(IF(A124="","",IF(COUNTIFS($B$6:$B$205,B124,$C$6:$C$205,C124,$D$6:$D$205,D124)&gt;1,"Duplicate as-of date, stay month, and segment",IF(E124&lt;=0,"Check rooms available",IF(F124&gt;E124,"OTB rooms exceed rooms available",IF(AND(F124=0,G124&lt;&gt;0),"Revenue entered with zero OTB rooms",IF(AND(F124&lt;&gt;0,G124=0),"OTB rooms entered with zero revenue",IF(OR(B124="",C124="",D124=""),"Missing required field",IF(DAY(C124)&lt;&gt;1,"Stay month must be the first day of the month",IF(W124&lt;0,"Negative 7-day pickup—review","Ready"))))))))),"")</f>
        <v/>
      </c>
    </row>
    <row r="125">
      <c r="A125" s="36" t="n"/>
      <c r="B125" s="79" t="n"/>
      <c r="C125" s="79" t="n"/>
      <c r="D125" s="36" t="n"/>
      <c r="E125" s="38" t="n"/>
      <c r="F125" s="38" t="n"/>
      <c r="G125" s="80" t="n"/>
      <c r="H125" s="38" t="n"/>
      <c r="I125" s="80" t="n"/>
      <c r="J125" s="38" t="n"/>
      <c r="K125" s="80" t="n"/>
      <c r="L125" s="38" t="n"/>
      <c r="M125" s="80" t="n"/>
      <c r="N125" s="38" t="n"/>
      <c r="O125" s="80" t="n"/>
      <c r="P125" s="38" t="n"/>
      <c r="Q125" s="80" t="n"/>
      <c r="R125" s="38" t="n"/>
      <c r="S125" s="80" t="n"/>
      <c r="T125" s="40" t="n"/>
      <c r="U125" s="81">
        <f>IFERROR(IF(A125="","",G125/F125),"")</f>
        <v/>
      </c>
      <c r="V125" s="82">
        <f>IFERROR(IF(A125="","",F125/E125),"")</f>
        <v/>
      </c>
      <c r="W125" s="83">
        <f>IFERROR(IF(A125="","",F125-H125),"")</f>
        <v/>
      </c>
      <c r="X125" s="84">
        <f>IFERROR(IF(A125="","",G125-I125),"")</f>
        <v/>
      </c>
      <c r="Y125" s="83">
        <f>IFERROR(IF(A125="","",F125-J125),"")</f>
        <v/>
      </c>
      <c r="Z125" s="84">
        <f>IFERROR(IF(A125="","",G125-K125),"")</f>
        <v/>
      </c>
      <c r="AA125" s="84">
        <f>IFERROR(IF(A125="","",G125-Q125),"")</f>
        <v/>
      </c>
      <c r="AB125" s="84">
        <f>IFERROR(IF(A125="","",G125-M125),"")</f>
        <v/>
      </c>
      <c r="AC125" s="45">
        <f>IFERROR(IF(A125="","",IF(COUNTIFS($B$6:$B$205,B125,$C$6:$C$205,C125,$D$6:$D$205,D125)&gt;1,"Duplicate as-of date, stay month, and segment",IF(E125&lt;=0,"Check rooms available",IF(F125&gt;E125,"OTB rooms exceed rooms available",IF(AND(F125=0,G125&lt;&gt;0),"Revenue entered with zero OTB rooms",IF(AND(F125&lt;&gt;0,G125=0),"OTB rooms entered with zero revenue",IF(OR(B125="",C125="",D125=""),"Missing required field",IF(DAY(C125)&lt;&gt;1,"Stay month must be the first day of the month",IF(W125&lt;0,"Negative 7-day pickup—review","Ready"))))))))),"")</f>
        <v/>
      </c>
    </row>
    <row r="126">
      <c r="A126" s="36" t="n"/>
      <c r="B126" s="79" t="n"/>
      <c r="C126" s="79" t="n"/>
      <c r="D126" s="36" t="n"/>
      <c r="E126" s="38" t="n"/>
      <c r="F126" s="38" t="n"/>
      <c r="G126" s="80" t="n"/>
      <c r="H126" s="38" t="n"/>
      <c r="I126" s="80" t="n"/>
      <c r="J126" s="38" t="n"/>
      <c r="K126" s="80" t="n"/>
      <c r="L126" s="38" t="n"/>
      <c r="M126" s="80" t="n"/>
      <c r="N126" s="38" t="n"/>
      <c r="O126" s="80" t="n"/>
      <c r="P126" s="38" t="n"/>
      <c r="Q126" s="80" t="n"/>
      <c r="R126" s="38" t="n"/>
      <c r="S126" s="80" t="n"/>
      <c r="T126" s="40" t="n"/>
      <c r="U126" s="81">
        <f>IFERROR(IF(A126="","",G126/F126),"")</f>
        <v/>
      </c>
      <c r="V126" s="82">
        <f>IFERROR(IF(A126="","",F126/E126),"")</f>
        <v/>
      </c>
      <c r="W126" s="83">
        <f>IFERROR(IF(A126="","",F126-H126),"")</f>
        <v/>
      </c>
      <c r="X126" s="84">
        <f>IFERROR(IF(A126="","",G126-I126),"")</f>
        <v/>
      </c>
      <c r="Y126" s="83">
        <f>IFERROR(IF(A126="","",F126-J126),"")</f>
        <v/>
      </c>
      <c r="Z126" s="84">
        <f>IFERROR(IF(A126="","",G126-K126),"")</f>
        <v/>
      </c>
      <c r="AA126" s="84">
        <f>IFERROR(IF(A126="","",G126-Q126),"")</f>
        <v/>
      </c>
      <c r="AB126" s="84">
        <f>IFERROR(IF(A126="","",G126-M126),"")</f>
        <v/>
      </c>
      <c r="AC126" s="45">
        <f>IFERROR(IF(A126="","",IF(COUNTIFS($B$6:$B$205,B126,$C$6:$C$205,C126,$D$6:$D$205,D126)&gt;1,"Duplicate as-of date, stay month, and segment",IF(E126&lt;=0,"Check rooms available",IF(F126&gt;E126,"OTB rooms exceed rooms available",IF(AND(F126=0,G126&lt;&gt;0),"Revenue entered with zero OTB rooms",IF(AND(F126&lt;&gt;0,G126=0),"OTB rooms entered with zero revenue",IF(OR(B126="",C126="",D126=""),"Missing required field",IF(DAY(C126)&lt;&gt;1,"Stay month must be the first day of the month",IF(W126&lt;0,"Negative 7-day pickup—review","Ready"))))))))),"")</f>
        <v/>
      </c>
    </row>
    <row r="127">
      <c r="A127" s="36" t="n"/>
      <c r="B127" s="79" t="n"/>
      <c r="C127" s="79" t="n"/>
      <c r="D127" s="36" t="n"/>
      <c r="E127" s="38" t="n"/>
      <c r="F127" s="38" t="n"/>
      <c r="G127" s="80" t="n"/>
      <c r="H127" s="38" t="n"/>
      <c r="I127" s="80" t="n"/>
      <c r="J127" s="38" t="n"/>
      <c r="K127" s="80" t="n"/>
      <c r="L127" s="38" t="n"/>
      <c r="M127" s="80" t="n"/>
      <c r="N127" s="38" t="n"/>
      <c r="O127" s="80" t="n"/>
      <c r="P127" s="38" t="n"/>
      <c r="Q127" s="80" t="n"/>
      <c r="R127" s="38" t="n"/>
      <c r="S127" s="80" t="n"/>
      <c r="T127" s="40" t="n"/>
      <c r="U127" s="81">
        <f>IFERROR(IF(A127="","",G127/F127),"")</f>
        <v/>
      </c>
      <c r="V127" s="82">
        <f>IFERROR(IF(A127="","",F127/E127),"")</f>
        <v/>
      </c>
      <c r="W127" s="83">
        <f>IFERROR(IF(A127="","",F127-H127),"")</f>
        <v/>
      </c>
      <c r="X127" s="84">
        <f>IFERROR(IF(A127="","",G127-I127),"")</f>
        <v/>
      </c>
      <c r="Y127" s="83">
        <f>IFERROR(IF(A127="","",F127-J127),"")</f>
        <v/>
      </c>
      <c r="Z127" s="84">
        <f>IFERROR(IF(A127="","",G127-K127),"")</f>
        <v/>
      </c>
      <c r="AA127" s="84">
        <f>IFERROR(IF(A127="","",G127-Q127),"")</f>
        <v/>
      </c>
      <c r="AB127" s="84">
        <f>IFERROR(IF(A127="","",G127-M127),"")</f>
        <v/>
      </c>
      <c r="AC127" s="45">
        <f>IFERROR(IF(A127="","",IF(COUNTIFS($B$6:$B$205,B127,$C$6:$C$205,C127,$D$6:$D$205,D127)&gt;1,"Duplicate as-of date, stay month, and segment",IF(E127&lt;=0,"Check rooms available",IF(F127&gt;E127,"OTB rooms exceed rooms available",IF(AND(F127=0,G127&lt;&gt;0),"Revenue entered with zero OTB rooms",IF(AND(F127&lt;&gt;0,G127=0),"OTB rooms entered with zero revenue",IF(OR(B127="",C127="",D127=""),"Missing required field",IF(DAY(C127)&lt;&gt;1,"Stay month must be the first day of the month",IF(W127&lt;0,"Negative 7-day pickup—review","Ready"))))))))),"")</f>
        <v/>
      </c>
    </row>
    <row r="128">
      <c r="A128" s="36" t="n"/>
      <c r="B128" s="79" t="n"/>
      <c r="C128" s="79" t="n"/>
      <c r="D128" s="36" t="n"/>
      <c r="E128" s="38" t="n"/>
      <c r="F128" s="38" t="n"/>
      <c r="G128" s="80" t="n"/>
      <c r="H128" s="38" t="n"/>
      <c r="I128" s="80" t="n"/>
      <c r="J128" s="38" t="n"/>
      <c r="K128" s="80" t="n"/>
      <c r="L128" s="38" t="n"/>
      <c r="M128" s="80" t="n"/>
      <c r="N128" s="38" t="n"/>
      <c r="O128" s="80" t="n"/>
      <c r="P128" s="38" t="n"/>
      <c r="Q128" s="80" t="n"/>
      <c r="R128" s="38" t="n"/>
      <c r="S128" s="80" t="n"/>
      <c r="T128" s="40" t="n"/>
      <c r="U128" s="81">
        <f>IFERROR(IF(A128="","",G128/F128),"")</f>
        <v/>
      </c>
      <c r="V128" s="82">
        <f>IFERROR(IF(A128="","",F128/E128),"")</f>
        <v/>
      </c>
      <c r="W128" s="83">
        <f>IFERROR(IF(A128="","",F128-H128),"")</f>
        <v/>
      </c>
      <c r="X128" s="84">
        <f>IFERROR(IF(A128="","",G128-I128),"")</f>
        <v/>
      </c>
      <c r="Y128" s="83">
        <f>IFERROR(IF(A128="","",F128-J128),"")</f>
        <v/>
      </c>
      <c r="Z128" s="84">
        <f>IFERROR(IF(A128="","",G128-K128),"")</f>
        <v/>
      </c>
      <c r="AA128" s="84">
        <f>IFERROR(IF(A128="","",G128-Q128),"")</f>
        <v/>
      </c>
      <c r="AB128" s="84">
        <f>IFERROR(IF(A128="","",G128-M128),"")</f>
        <v/>
      </c>
      <c r="AC128" s="45">
        <f>IFERROR(IF(A128="","",IF(COUNTIFS($B$6:$B$205,B128,$C$6:$C$205,C128,$D$6:$D$205,D128)&gt;1,"Duplicate as-of date, stay month, and segment",IF(E128&lt;=0,"Check rooms available",IF(F128&gt;E128,"OTB rooms exceed rooms available",IF(AND(F128=0,G128&lt;&gt;0),"Revenue entered with zero OTB rooms",IF(AND(F128&lt;&gt;0,G128=0),"OTB rooms entered with zero revenue",IF(OR(B128="",C128="",D128=""),"Missing required field",IF(DAY(C128)&lt;&gt;1,"Stay month must be the first day of the month",IF(W128&lt;0,"Negative 7-day pickup—review","Ready"))))))))),"")</f>
        <v/>
      </c>
    </row>
    <row r="129">
      <c r="A129" s="36" t="n"/>
      <c r="B129" s="79" t="n"/>
      <c r="C129" s="79" t="n"/>
      <c r="D129" s="36" t="n"/>
      <c r="E129" s="38" t="n"/>
      <c r="F129" s="38" t="n"/>
      <c r="G129" s="80" t="n"/>
      <c r="H129" s="38" t="n"/>
      <c r="I129" s="80" t="n"/>
      <c r="J129" s="38" t="n"/>
      <c r="K129" s="80" t="n"/>
      <c r="L129" s="38" t="n"/>
      <c r="M129" s="80" t="n"/>
      <c r="N129" s="38" t="n"/>
      <c r="O129" s="80" t="n"/>
      <c r="P129" s="38" t="n"/>
      <c r="Q129" s="80" t="n"/>
      <c r="R129" s="38" t="n"/>
      <c r="S129" s="80" t="n"/>
      <c r="T129" s="40" t="n"/>
      <c r="U129" s="81">
        <f>IFERROR(IF(A129="","",G129/F129),"")</f>
        <v/>
      </c>
      <c r="V129" s="82">
        <f>IFERROR(IF(A129="","",F129/E129),"")</f>
        <v/>
      </c>
      <c r="W129" s="83">
        <f>IFERROR(IF(A129="","",F129-H129),"")</f>
        <v/>
      </c>
      <c r="X129" s="84">
        <f>IFERROR(IF(A129="","",G129-I129),"")</f>
        <v/>
      </c>
      <c r="Y129" s="83">
        <f>IFERROR(IF(A129="","",F129-J129),"")</f>
        <v/>
      </c>
      <c r="Z129" s="84">
        <f>IFERROR(IF(A129="","",G129-K129),"")</f>
        <v/>
      </c>
      <c r="AA129" s="84">
        <f>IFERROR(IF(A129="","",G129-Q129),"")</f>
        <v/>
      </c>
      <c r="AB129" s="84">
        <f>IFERROR(IF(A129="","",G129-M129),"")</f>
        <v/>
      </c>
      <c r="AC129" s="45">
        <f>IFERROR(IF(A129="","",IF(COUNTIFS($B$6:$B$205,B129,$C$6:$C$205,C129,$D$6:$D$205,D129)&gt;1,"Duplicate as-of date, stay month, and segment",IF(E129&lt;=0,"Check rooms available",IF(F129&gt;E129,"OTB rooms exceed rooms available",IF(AND(F129=0,G129&lt;&gt;0),"Revenue entered with zero OTB rooms",IF(AND(F129&lt;&gt;0,G129=0),"OTB rooms entered with zero revenue",IF(OR(B129="",C129="",D129=""),"Missing required field",IF(DAY(C129)&lt;&gt;1,"Stay month must be the first day of the month",IF(W129&lt;0,"Negative 7-day pickup—review","Ready"))))))))),"")</f>
        <v/>
      </c>
    </row>
    <row r="130">
      <c r="A130" s="36" t="n"/>
      <c r="B130" s="79" t="n"/>
      <c r="C130" s="79" t="n"/>
      <c r="D130" s="36" t="n"/>
      <c r="E130" s="38" t="n"/>
      <c r="F130" s="38" t="n"/>
      <c r="G130" s="80" t="n"/>
      <c r="H130" s="38" t="n"/>
      <c r="I130" s="80" t="n"/>
      <c r="J130" s="38" t="n"/>
      <c r="K130" s="80" t="n"/>
      <c r="L130" s="38" t="n"/>
      <c r="M130" s="80" t="n"/>
      <c r="N130" s="38" t="n"/>
      <c r="O130" s="80" t="n"/>
      <c r="P130" s="38" t="n"/>
      <c r="Q130" s="80" t="n"/>
      <c r="R130" s="38" t="n"/>
      <c r="S130" s="80" t="n"/>
      <c r="T130" s="40" t="n"/>
      <c r="U130" s="81">
        <f>IFERROR(IF(A130="","",G130/F130),"")</f>
        <v/>
      </c>
      <c r="V130" s="82">
        <f>IFERROR(IF(A130="","",F130/E130),"")</f>
        <v/>
      </c>
      <c r="W130" s="83">
        <f>IFERROR(IF(A130="","",F130-H130),"")</f>
        <v/>
      </c>
      <c r="X130" s="84">
        <f>IFERROR(IF(A130="","",G130-I130),"")</f>
        <v/>
      </c>
      <c r="Y130" s="83">
        <f>IFERROR(IF(A130="","",F130-J130),"")</f>
        <v/>
      </c>
      <c r="Z130" s="84">
        <f>IFERROR(IF(A130="","",G130-K130),"")</f>
        <v/>
      </c>
      <c r="AA130" s="84">
        <f>IFERROR(IF(A130="","",G130-Q130),"")</f>
        <v/>
      </c>
      <c r="AB130" s="84">
        <f>IFERROR(IF(A130="","",G130-M130),"")</f>
        <v/>
      </c>
      <c r="AC130" s="45">
        <f>IFERROR(IF(A130="","",IF(COUNTIFS($B$6:$B$205,B130,$C$6:$C$205,C130,$D$6:$D$205,D130)&gt;1,"Duplicate as-of date, stay month, and segment",IF(E130&lt;=0,"Check rooms available",IF(F130&gt;E130,"OTB rooms exceed rooms available",IF(AND(F130=0,G130&lt;&gt;0),"Revenue entered with zero OTB rooms",IF(AND(F130&lt;&gt;0,G130=0),"OTB rooms entered with zero revenue",IF(OR(B130="",C130="",D130=""),"Missing required field",IF(DAY(C130)&lt;&gt;1,"Stay month must be the first day of the month",IF(W130&lt;0,"Negative 7-day pickup—review","Ready"))))))))),"")</f>
        <v/>
      </c>
    </row>
    <row r="131">
      <c r="A131" s="36" t="n"/>
      <c r="B131" s="79" t="n"/>
      <c r="C131" s="79" t="n"/>
      <c r="D131" s="36" t="n"/>
      <c r="E131" s="38" t="n"/>
      <c r="F131" s="38" t="n"/>
      <c r="G131" s="80" t="n"/>
      <c r="H131" s="38" t="n"/>
      <c r="I131" s="80" t="n"/>
      <c r="J131" s="38" t="n"/>
      <c r="K131" s="80" t="n"/>
      <c r="L131" s="38" t="n"/>
      <c r="M131" s="80" t="n"/>
      <c r="N131" s="38" t="n"/>
      <c r="O131" s="80" t="n"/>
      <c r="P131" s="38" t="n"/>
      <c r="Q131" s="80" t="n"/>
      <c r="R131" s="38" t="n"/>
      <c r="S131" s="80" t="n"/>
      <c r="T131" s="40" t="n"/>
      <c r="U131" s="81">
        <f>IFERROR(IF(A131="","",G131/F131),"")</f>
        <v/>
      </c>
      <c r="V131" s="82">
        <f>IFERROR(IF(A131="","",F131/E131),"")</f>
        <v/>
      </c>
      <c r="W131" s="83">
        <f>IFERROR(IF(A131="","",F131-H131),"")</f>
        <v/>
      </c>
      <c r="X131" s="84">
        <f>IFERROR(IF(A131="","",G131-I131),"")</f>
        <v/>
      </c>
      <c r="Y131" s="83">
        <f>IFERROR(IF(A131="","",F131-J131),"")</f>
        <v/>
      </c>
      <c r="Z131" s="84">
        <f>IFERROR(IF(A131="","",G131-K131),"")</f>
        <v/>
      </c>
      <c r="AA131" s="84">
        <f>IFERROR(IF(A131="","",G131-Q131),"")</f>
        <v/>
      </c>
      <c r="AB131" s="84">
        <f>IFERROR(IF(A131="","",G131-M131),"")</f>
        <v/>
      </c>
      <c r="AC131" s="45">
        <f>IFERROR(IF(A131="","",IF(COUNTIFS($B$6:$B$205,B131,$C$6:$C$205,C131,$D$6:$D$205,D131)&gt;1,"Duplicate as-of date, stay month, and segment",IF(E131&lt;=0,"Check rooms available",IF(F131&gt;E131,"OTB rooms exceed rooms available",IF(AND(F131=0,G131&lt;&gt;0),"Revenue entered with zero OTB rooms",IF(AND(F131&lt;&gt;0,G131=0),"OTB rooms entered with zero revenue",IF(OR(B131="",C131="",D131=""),"Missing required field",IF(DAY(C131)&lt;&gt;1,"Stay month must be the first day of the month",IF(W131&lt;0,"Negative 7-day pickup—review","Ready"))))))))),"")</f>
        <v/>
      </c>
    </row>
    <row r="132">
      <c r="A132" s="36" t="n"/>
      <c r="B132" s="79" t="n"/>
      <c r="C132" s="79" t="n"/>
      <c r="D132" s="36" t="n"/>
      <c r="E132" s="38" t="n"/>
      <c r="F132" s="38" t="n"/>
      <c r="G132" s="80" t="n"/>
      <c r="H132" s="38" t="n"/>
      <c r="I132" s="80" t="n"/>
      <c r="J132" s="38" t="n"/>
      <c r="K132" s="80" t="n"/>
      <c r="L132" s="38" t="n"/>
      <c r="M132" s="80" t="n"/>
      <c r="N132" s="38" t="n"/>
      <c r="O132" s="80" t="n"/>
      <c r="P132" s="38" t="n"/>
      <c r="Q132" s="80" t="n"/>
      <c r="R132" s="38" t="n"/>
      <c r="S132" s="80" t="n"/>
      <c r="T132" s="40" t="n"/>
      <c r="U132" s="81">
        <f>IFERROR(IF(A132="","",G132/F132),"")</f>
        <v/>
      </c>
      <c r="V132" s="82">
        <f>IFERROR(IF(A132="","",F132/E132),"")</f>
        <v/>
      </c>
      <c r="W132" s="83">
        <f>IFERROR(IF(A132="","",F132-H132),"")</f>
        <v/>
      </c>
      <c r="X132" s="84">
        <f>IFERROR(IF(A132="","",G132-I132),"")</f>
        <v/>
      </c>
      <c r="Y132" s="83">
        <f>IFERROR(IF(A132="","",F132-J132),"")</f>
        <v/>
      </c>
      <c r="Z132" s="84">
        <f>IFERROR(IF(A132="","",G132-K132),"")</f>
        <v/>
      </c>
      <c r="AA132" s="84">
        <f>IFERROR(IF(A132="","",G132-Q132),"")</f>
        <v/>
      </c>
      <c r="AB132" s="84">
        <f>IFERROR(IF(A132="","",G132-M132),"")</f>
        <v/>
      </c>
      <c r="AC132" s="45">
        <f>IFERROR(IF(A132="","",IF(COUNTIFS($B$6:$B$205,B132,$C$6:$C$205,C132,$D$6:$D$205,D132)&gt;1,"Duplicate as-of date, stay month, and segment",IF(E132&lt;=0,"Check rooms available",IF(F132&gt;E132,"OTB rooms exceed rooms available",IF(AND(F132=0,G132&lt;&gt;0),"Revenue entered with zero OTB rooms",IF(AND(F132&lt;&gt;0,G132=0),"OTB rooms entered with zero revenue",IF(OR(B132="",C132="",D132=""),"Missing required field",IF(DAY(C132)&lt;&gt;1,"Stay month must be the first day of the month",IF(W132&lt;0,"Negative 7-day pickup—review","Ready"))))))))),"")</f>
        <v/>
      </c>
    </row>
    <row r="133">
      <c r="A133" s="36" t="n"/>
      <c r="B133" s="79" t="n"/>
      <c r="C133" s="79" t="n"/>
      <c r="D133" s="36" t="n"/>
      <c r="E133" s="38" t="n"/>
      <c r="F133" s="38" t="n"/>
      <c r="G133" s="80" t="n"/>
      <c r="H133" s="38" t="n"/>
      <c r="I133" s="80" t="n"/>
      <c r="J133" s="38" t="n"/>
      <c r="K133" s="80" t="n"/>
      <c r="L133" s="38" t="n"/>
      <c r="M133" s="80" t="n"/>
      <c r="N133" s="38" t="n"/>
      <c r="O133" s="80" t="n"/>
      <c r="P133" s="38" t="n"/>
      <c r="Q133" s="80" t="n"/>
      <c r="R133" s="38" t="n"/>
      <c r="S133" s="80" t="n"/>
      <c r="T133" s="40" t="n"/>
      <c r="U133" s="81">
        <f>IFERROR(IF(A133="","",G133/F133),"")</f>
        <v/>
      </c>
      <c r="V133" s="82">
        <f>IFERROR(IF(A133="","",F133/E133),"")</f>
        <v/>
      </c>
      <c r="W133" s="83">
        <f>IFERROR(IF(A133="","",F133-H133),"")</f>
        <v/>
      </c>
      <c r="X133" s="84">
        <f>IFERROR(IF(A133="","",G133-I133),"")</f>
        <v/>
      </c>
      <c r="Y133" s="83">
        <f>IFERROR(IF(A133="","",F133-J133),"")</f>
        <v/>
      </c>
      <c r="Z133" s="84">
        <f>IFERROR(IF(A133="","",G133-K133),"")</f>
        <v/>
      </c>
      <c r="AA133" s="84">
        <f>IFERROR(IF(A133="","",G133-Q133),"")</f>
        <v/>
      </c>
      <c r="AB133" s="84">
        <f>IFERROR(IF(A133="","",G133-M133),"")</f>
        <v/>
      </c>
      <c r="AC133" s="45">
        <f>IFERROR(IF(A133="","",IF(COUNTIFS($B$6:$B$205,B133,$C$6:$C$205,C133,$D$6:$D$205,D133)&gt;1,"Duplicate as-of date, stay month, and segment",IF(E133&lt;=0,"Check rooms available",IF(F133&gt;E133,"OTB rooms exceed rooms available",IF(AND(F133=0,G133&lt;&gt;0),"Revenue entered with zero OTB rooms",IF(AND(F133&lt;&gt;0,G133=0),"OTB rooms entered with zero revenue",IF(OR(B133="",C133="",D133=""),"Missing required field",IF(DAY(C133)&lt;&gt;1,"Stay month must be the first day of the month",IF(W133&lt;0,"Negative 7-day pickup—review","Ready"))))))))),"")</f>
        <v/>
      </c>
    </row>
    <row r="134">
      <c r="A134" s="36" t="n"/>
      <c r="B134" s="79" t="n"/>
      <c r="C134" s="79" t="n"/>
      <c r="D134" s="36" t="n"/>
      <c r="E134" s="38" t="n"/>
      <c r="F134" s="38" t="n"/>
      <c r="G134" s="80" t="n"/>
      <c r="H134" s="38" t="n"/>
      <c r="I134" s="80" t="n"/>
      <c r="J134" s="38" t="n"/>
      <c r="K134" s="80" t="n"/>
      <c r="L134" s="38" t="n"/>
      <c r="M134" s="80" t="n"/>
      <c r="N134" s="38" t="n"/>
      <c r="O134" s="80" t="n"/>
      <c r="P134" s="38" t="n"/>
      <c r="Q134" s="80" t="n"/>
      <c r="R134" s="38" t="n"/>
      <c r="S134" s="80" t="n"/>
      <c r="T134" s="40" t="n"/>
      <c r="U134" s="81">
        <f>IFERROR(IF(A134="","",G134/F134),"")</f>
        <v/>
      </c>
      <c r="V134" s="82">
        <f>IFERROR(IF(A134="","",F134/E134),"")</f>
        <v/>
      </c>
      <c r="W134" s="83">
        <f>IFERROR(IF(A134="","",F134-H134),"")</f>
        <v/>
      </c>
      <c r="X134" s="84">
        <f>IFERROR(IF(A134="","",G134-I134),"")</f>
        <v/>
      </c>
      <c r="Y134" s="83">
        <f>IFERROR(IF(A134="","",F134-J134),"")</f>
        <v/>
      </c>
      <c r="Z134" s="84">
        <f>IFERROR(IF(A134="","",G134-K134),"")</f>
        <v/>
      </c>
      <c r="AA134" s="84">
        <f>IFERROR(IF(A134="","",G134-Q134),"")</f>
        <v/>
      </c>
      <c r="AB134" s="84">
        <f>IFERROR(IF(A134="","",G134-M134),"")</f>
        <v/>
      </c>
      <c r="AC134" s="45">
        <f>IFERROR(IF(A134="","",IF(COUNTIFS($B$6:$B$205,B134,$C$6:$C$205,C134,$D$6:$D$205,D134)&gt;1,"Duplicate as-of date, stay month, and segment",IF(E134&lt;=0,"Check rooms available",IF(F134&gt;E134,"OTB rooms exceed rooms available",IF(AND(F134=0,G134&lt;&gt;0),"Revenue entered with zero OTB rooms",IF(AND(F134&lt;&gt;0,G134=0),"OTB rooms entered with zero revenue",IF(OR(B134="",C134="",D134=""),"Missing required field",IF(DAY(C134)&lt;&gt;1,"Stay month must be the first day of the month",IF(W134&lt;0,"Negative 7-day pickup—review","Ready"))))))))),"")</f>
        <v/>
      </c>
    </row>
    <row r="135">
      <c r="A135" s="36" t="n"/>
      <c r="B135" s="79" t="n"/>
      <c r="C135" s="79" t="n"/>
      <c r="D135" s="36" t="n"/>
      <c r="E135" s="38" t="n"/>
      <c r="F135" s="38" t="n"/>
      <c r="G135" s="80" t="n"/>
      <c r="H135" s="38" t="n"/>
      <c r="I135" s="80" t="n"/>
      <c r="J135" s="38" t="n"/>
      <c r="K135" s="80" t="n"/>
      <c r="L135" s="38" t="n"/>
      <c r="M135" s="80" t="n"/>
      <c r="N135" s="38" t="n"/>
      <c r="O135" s="80" t="n"/>
      <c r="P135" s="38" t="n"/>
      <c r="Q135" s="80" t="n"/>
      <c r="R135" s="38" t="n"/>
      <c r="S135" s="80" t="n"/>
      <c r="T135" s="40" t="n"/>
      <c r="U135" s="81">
        <f>IFERROR(IF(A135="","",G135/F135),"")</f>
        <v/>
      </c>
      <c r="V135" s="82">
        <f>IFERROR(IF(A135="","",F135/E135),"")</f>
        <v/>
      </c>
      <c r="W135" s="83">
        <f>IFERROR(IF(A135="","",F135-H135),"")</f>
        <v/>
      </c>
      <c r="X135" s="84">
        <f>IFERROR(IF(A135="","",G135-I135),"")</f>
        <v/>
      </c>
      <c r="Y135" s="83">
        <f>IFERROR(IF(A135="","",F135-J135),"")</f>
        <v/>
      </c>
      <c r="Z135" s="84">
        <f>IFERROR(IF(A135="","",G135-K135),"")</f>
        <v/>
      </c>
      <c r="AA135" s="84">
        <f>IFERROR(IF(A135="","",G135-Q135),"")</f>
        <v/>
      </c>
      <c r="AB135" s="84">
        <f>IFERROR(IF(A135="","",G135-M135),"")</f>
        <v/>
      </c>
      <c r="AC135" s="45">
        <f>IFERROR(IF(A135="","",IF(COUNTIFS($B$6:$B$205,B135,$C$6:$C$205,C135,$D$6:$D$205,D135)&gt;1,"Duplicate as-of date, stay month, and segment",IF(E135&lt;=0,"Check rooms available",IF(F135&gt;E135,"OTB rooms exceed rooms available",IF(AND(F135=0,G135&lt;&gt;0),"Revenue entered with zero OTB rooms",IF(AND(F135&lt;&gt;0,G135=0),"OTB rooms entered with zero revenue",IF(OR(B135="",C135="",D135=""),"Missing required field",IF(DAY(C135)&lt;&gt;1,"Stay month must be the first day of the month",IF(W135&lt;0,"Negative 7-day pickup—review","Ready"))))))))),"")</f>
        <v/>
      </c>
    </row>
    <row r="136">
      <c r="A136" s="36" t="n"/>
      <c r="B136" s="79" t="n"/>
      <c r="C136" s="79" t="n"/>
      <c r="D136" s="36" t="n"/>
      <c r="E136" s="38" t="n"/>
      <c r="F136" s="38" t="n"/>
      <c r="G136" s="80" t="n"/>
      <c r="H136" s="38" t="n"/>
      <c r="I136" s="80" t="n"/>
      <c r="J136" s="38" t="n"/>
      <c r="K136" s="80" t="n"/>
      <c r="L136" s="38" t="n"/>
      <c r="M136" s="80" t="n"/>
      <c r="N136" s="38" t="n"/>
      <c r="O136" s="80" t="n"/>
      <c r="P136" s="38" t="n"/>
      <c r="Q136" s="80" t="n"/>
      <c r="R136" s="38" t="n"/>
      <c r="S136" s="80" t="n"/>
      <c r="T136" s="40" t="n"/>
      <c r="U136" s="81">
        <f>IFERROR(IF(A136="","",G136/F136),"")</f>
        <v/>
      </c>
      <c r="V136" s="82">
        <f>IFERROR(IF(A136="","",F136/E136),"")</f>
        <v/>
      </c>
      <c r="W136" s="83">
        <f>IFERROR(IF(A136="","",F136-H136),"")</f>
        <v/>
      </c>
      <c r="X136" s="84">
        <f>IFERROR(IF(A136="","",G136-I136),"")</f>
        <v/>
      </c>
      <c r="Y136" s="83">
        <f>IFERROR(IF(A136="","",F136-J136),"")</f>
        <v/>
      </c>
      <c r="Z136" s="84">
        <f>IFERROR(IF(A136="","",G136-K136),"")</f>
        <v/>
      </c>
      <c r="AA136" s="84">
        <f>IFERROR(IF(A136="","",G136-Q136),"")</f>
        <v/>
      </c>
      <c r="AB136" s="84">
        <f>IFERROR(IF(A136="","",G136-M136),"")</f>
        <v/>
      </c>
      <c r="AC136" s="45">
        <f>IFERROR(IF(A136="","",IF(COUNTIFS($B$6:$B$205,B136,$C$6:$C$205,C136,$D$6:$D$205,D136)&gt;1,"Duplicate as-of date, stay month, and segment",IF(E136&lt;=0,"Check rooms available",IF(F136&gt;E136,"OTB rooms exceed rooms available",IF(AND(F136=0,G136&lt;&gt;0),"Revenue entered with zero OTB rooms",IF(AND(F136&lt;&gt;0,G136=0),"OTB rooms entered with zero revenue",IF(OR(B136="",C136="",D136=""),"Missing required field",IF(DAY(C136)&lt;&gt;1,"Stay month must be the first day of the month",IF(W136&lt;0,"Negative 7-day pickup—review","Ready"))))))))),"")</f>
        <v/>
      </c>
    </row>
    <row r="137">
      <c r="A137" s="36" t="n"/>
      <c r="B137" s="79" t="n"/>
      <c r="C137" s="79" t="n"/>
      <c r="D137" s="36" t="n"/>
      <c r="E137" s="38" t="n"/>
      <c r="F137" s="38" t="n"/>
      <c r="G137" s="80" t="n"/>
      <c r="H137" s="38" t="n"/>
      <c r="I137" s="80" t="n"/>
      <c r="J137" s="38" t="n"/>
      <c r="K137" s="80" t="n"/>
      <c r="L137" s="38" t="n"/>
      <c r="M137" s="80" t="n"/>
      <c r="N137" s="38" t="n"/>
      <c r="O137" s="80" t="n"/>
      <c r="P137" s="38" t="n"/>
      <c r="Q137" s="80" t="n"/>
      <c r="R137" s="38" t="n"/>
      <c r="S137" s="80" t="n"/>
      <c r="T137" s="40" t="n"/>
      <c r="U137" s="81">
        <f>IFERROR(IF(A137="","",G137/F137),"")</f>
        <v/>
      </c>
      <c r="V137" s="82">
        <f>IFERROR(IF(A137="","",F137/E137),"")</f>
        <v/>
      </c>
      <c r="W137" s="83">
        <f>IFERROR(IF(A137="","",F137-H137),"")</f>
        <v/>
      </c>
      <c r="X137" s="84">
        <f>IFERROR(IF(A137="","",G137-I137),"")</f>
        <v/>
      </c>
      <c r="Y137" s="83">
        <f>IFERROR(IF(A137="","",F137-J137),"")</f>
        <v/>
      </c>
      <c r="Z137" s="84">
        <f>IFERROR(IF(A137="","",G137-K137),"")</f>
        <v/>
      </c>
      <c r="AA137" s="84">
        <f>IFERROR(IF(A137="","",G137-Q137),"")</f>
        <v/>
      </c>
      <c r="AB137" s="84">
        <f>IFERROR(IF(A137="","",G137-M137),"")</f>
        <v/>
      </c>
      <c r="AC137" s="45">
        <f>IFERROR(IF(A137="","",IF(COUNTIFS($B$6:$B$205,B137,$C$6:$C$205,C137,$D$6:$D$205,D137)&gt;1,"Duplicate as-of date, stay month, and segment",IF(E137&lt;=0,"Check rooms available",IF(F137&gt;E137,"OTB rooms exceed rooms available",IF(AND(F137=0,G137&lt;&gt;0),"Revenue entered with zero OTB rooms",IF(AND(F137&lt;&gt;0,G137=0),"OTB rooms entered with zero revenue",IF(OR(B137="",C137="",D137=""),"Missing required field",IF(DAY(C137)&lt;&gt;1,"Stay month must be the first day of the month",IF(W137&lt;0,"Negative 7-day pickup—review","Ready"))))))))),"")</f>
        <v/>
      </c>
    </row>
    <row r="138">
      <c r="A138" s="36" t="n"/>
      <c r="B138" s="79" t="n"/>
      <c r="C138" s="79" t="n"/>
      <c r="D138" s="36" t="n"/>
      <c r="E138" s="38" t="n"/>
      <c r="F138" s="38" t="n"/>
      <c r="G138" s="80" t="n"/>
      <c r="H138" s="38" t="n"/>
      <c r="I138" s="80" t="n"/>
      <c r="J138" s="38" t="n"/>
      <c r="K138" s="80" t="n"/>
      <c r="L138" s="38" t="n"/>
      <c r="M138" s="80" t="n"/>
      <c r="N138" s="38" t="n"/>
      <c r="O138" s="80" t="n"/>
      <c r="P138" s="38" t="n"/>
      <c r="Q138" s="80" t="n"/>
      <c r="R138" s="38" t="n"/>
      <c r="S138" s="80" t="n"/>
      <c r="T138" s="40" t="n"/>
      <c r="U138" s="81">
        <f>IFERROR(IF(A138="","",G138/F138),"")</f>
        <v/>
      </c>
      <c r="V138" s="82">
        <f>IFERROR(IF(A138="","",F138/E138),"")</f>
        <v/>
      </c>
      <c r="W138" s="83">
        <f>IFERROR(IF(A138="","",F138-H138),"")</f>
        <v/>
      </c>
      <c r="X138" s="84">
        <f>IFERROR(IF(A138="","",G138-I138),"")</f>
        <v/>
      </c>
      <c r="Y138" s="83">
        <f>IFERROR(IF(A138="","",F138-J138),"")</f>
        <v/>
      </c>
      <c r="Z138" s="84">
        <f>IFERROR(IF(A138="","",G138-K138),"")</f>
        <v/>
      </c>
      <c r="AA138" s="84">
        <f>IFERROR(IF(A138="","",G138-Q138),"")</f>
        <v/>
      </c>
      <c r="AB138" s="84">
        <f>IFERROR(IF(A138="","",G138-M138),"")</f>
        <v/>
      </c>
      <c r="AC138" s="45">
        <f>IFERROR(IF(A138="","",IF(COUNTIFS($B$6:$B$205,B138,$C$6:$C$205,C138,$D$6:$D$205,D138)&gt;1,"Duplicate as-of date, stay month, and segment",IF(E138&lt;=0,"Check rooms available",IF(F138&gt;E138,"OTB rooms exceed rooms available",IF(AND(F138=0,G138&lt;&gt;0),"Revenue entered with zero OTB rooms",IF(AND(F138&lt;&gt;0,G138=0),"OTB rooms entered with zero revenue",IF(OR(B138="",C138="",D138=""),"Missing required field",IF(DAY(C138)&lt;&gt;1,"Stay month must be the first day of the month",IF(W138&lt;0,"Negative 7-day pickup—review","Ready"))))))))),"")</f>
        <v/>
      </c>
    </row>
    <row r="139">
      <c r="A139" s="36" t="n"/>
      <c r="B139" s="79" t="n"/>
      <c r="C139" s="79" t="n"/>
      <c r="D139" s="36" t="n"/>
      <c r="E139" s="38" t="n"/>
      <c r="F139" s="38" t="n"/>
      <c r="G139" s="80" t="n"/>
      <c r="H139" s="38" t="n"/>
      <c r="I139" s="80" t="n"/>
      <c r="J139" s="38" t="n"/>
      <c r="K139" s="80" t="n"/>
      <c r="L139" s="38" t="n"/>
      <c r="M139" s="80" t="n"/>
      <c r="N139" s="38" t="n"/>
      <c r="O139" s="80" t="n"/>
      <c r="P139" s="38" t="n"/>
      <c r="Q139" s="80" t="n"/>
      <c r="R139" s="38" t="n"/>
      <c r="S139" s="80" t="n"/>
      <c r="T139" s="40" t="n"/>
      <c r="U139" s="81">
        <f>IFERROR(IF(A139="","",G139/F139),"")</f>
        <v/>
      </c>
      <c r="V139" s="82">
        <f>IFERROR(IF(A139="","",F139/E139),"")</f>
        <v/>
      </c>
      <c r="W139" s="83">
        <f>IFERROR(IF(A139="","",F139-H139),"")</f>
        <v/>
      </c>
      <c r="X139" s="84">
        <f>IFERROR(IF(A139="","",G139-I139),"")</f>
        <v/>
      </c>
      <c r="Y139" s="83">
        <f>IFERROR(IF(A139="","",F139-J139),"")</f>
        <v/>
      </c>
      <c r="Z139" s="84">
        <f>IFERROR(IF(A139="","",G139-K139),"")</f>
        <v/>
      </c>
      <c r="AA139" s="84">
        <f>IFERROR(IF(A139="","",G139-Q139),"")</f>
        <v/>
      </c>
      <c r="AB139" s="84">
        <f>IFERROR(IF(A139="","",G139-M139),"")</f>
        <v/>
      </c>
      <c r="AC139" s="45">
        <f>IFERROR(IF(A139="","",IF(COUNTIFS($B$6:$B$205,B139,$C$6:$C$205,C139,$D$6:$D$205,D139)&gt;1,"Duplicate as-of date, stay month, and segment",IF(E139&lt;=0,"Check rooms available",IF(F139&gt;E139,"OTB rooms exceed rooms available",IF(AND(F139=0,G139&lt;&gt;0),"Revenue entered with zero OTB rooms",IF(AND(F139&lt;&gt;0,G139=0),"OTB rooms entered with zero revenue",IF(OR(B139="",C139="",D139=""),"Missing required field",IF(DAY(C139)&lt;&gt;1,"Stay month must be the first day of the month",IF(W139&lt;0,"Negative 7-day pickup—review","Ready"))))))))),"")</f>
        <v/>
      </c>
    </row>
    <row r="140">
      <c r="A140" s="36" t="n"/>
      <c r="B140" s="79" t="n"/>
      <c r="C140" s="79" t="n"/>
      <c r="D140" s="36" t="n"/>
      <c r="E140" s="38" t="n"/>
      <c r="F140" s="38" t="n"/>
      <c r="G140" s="80" t="n"/>
      <c r="H140" s="38" t="n"/>
      <c r="I140" s="80" t="n"/>
      <c r="J140" s="38" t="n"/>
      <c r="K140" s="80" t="n"/>
      <c r="L140" s="38" t="n"/>
      <c r="M140" s="80" t="n"/>
      <c r="N140" s="38" t="n"/>
      <c r="O140" s="80" t="n"/>
      <c r="P140" s="38" t="n"/>
      <c r="Q140" s="80" t="n"/>
      <c r="R140" s="38" t="n"/>
      <c r="S140" s="80" t="n"/>
      <c r="T140" s="40" t="n"/>
      <c r="U140" s="81">
        <f>IFERROR(IF(A140="","",G140/F140),"")</f>
        <v/>
      </c>
      <c r="V140" s="82">
        <f>IFERROR(IF(A140="","",F140/E140),"")</f>
        <v/>
      </c>
      <c r="W140" s="83">
        <f>IFERROR(IF(A140="","",F140-H140),"")</f>
        <v/>
      </c>
      <c r="X140" s="84">
        <f>IFERROR(IF(A140="","",G140-I140),"")</f>
        <v/>
      </c>
      <c r="Y140" s="83">
        <f>IFERROR(IF(A140="","",F140-J140),"")</f>
        <v/>
      </c>
      <c r="Z140" s="84">
        <f>IFERROR(IF(A140="","",G140-K140),"")</f>
        <v/>
      </c>
      <c r="AA140" s="84">
        <f>IFERROR(IF(A140="","",G140-Q140),"")</f>
        <v/>
      </c>
      <c r="AB140" s="84">
        <f>IFERROR(IF(A140="","",G140-M140),"")</f>
        <v/>
      </c>
      <c r="AC140" s="45">
        <f>IFERROR(IF(A140="","",IF(COUNTIFS($B$6:$B$205,B140,$C$6:$C$205,C140,$D$6:$D$205,D140)&gt;1,"Duplicate as-of date, stay month, and segment",IF(E140&lt;=0,"Check rooms available",IF(F140&gt;E140,"OTB rooms exceed rooms available",IF(AND(F140=0,G140&lt;&gt;0),"Revenue entered with zero OTB rooms",IF(AND(F140&lt;&gt;0,G140=0),"OTB rooms entered with zero revenue",IF(OR(B140="",C140="",D140=""),"Missing required field",IF(DAY(C140)&lt;&gt;1,"Stay month must be the first day of the month",IF(W140&lt;0,"Negative 7-day pickup—review","Ready"))))))))),"")</f>
        <v/>
      </c>
    </row>
    <row r="141">
      <c r="A141" s="36" t="n"/>
      <c r="B141" s="79" t="n"/>
      <c r="C141" s="79" t="n"/>
      <c r="D141" s="36" t="n"/>
      <c r="E141" s="38" t="n"/>
      <c r="F141" s="38" t="n"/>
      <c r="G141" s="80" t="n"/>
      <c r="H141" s="38" t="n"/>
      <c r="I141" s="80" t="n"/>
      <c r="J141" s="38" t="n"/>
      <c r="K141" s="80" t="n"/>
      <c r="L141" s="38" t="n"/>
      <c r="M141" s="80" t="n"/>
      <c r="N141" s="38" t="n"/>
      <c r="O141" s="80" t="n"/>
      <c r="P141" s="38" t="n"/>
      <c r="Q141" s="80" t="n"/>
      <c r="R141" s="38" t="n"/>
      <c r="S141" s="80" t="n"/>
      <c r="T141" s="40" t="n"/>
      <c r="U141" s="81">
        <f>IFERROR(IF(A141="","",G141/F141),"")</f>
        <v/>
      </c>
      <c r="V141" s="82">
        <f>IFERROR(IF(A141="","",F141/E141),"")</f>
        <v/>
      </c>
      <c r="W141" s="83">
        <f>IFERROR(IF(A141="","",F141-H141),"")</f>
        <v/>
      </c>
      <c r="X141" s="84">
        <f>IFERROR(IF(A141="","",G141-I141),"")</f>
        <v/>
      </c>
      <c r="Y141" s="83">
        <f>IFERROR(IF(A141="","",F141-J141),"")</f>
        <v/>
      </c>
      <c r="Z141" s="84">
        <f>IFERROR(IF(A141="","",G141-K141),"")</f>
        <v/>
      </c>
      <c r="AA141" s="84">
        <f>IFERROR(IF(A141="","",G141-Q141),"")</f>
        <v/>
      </c>
      <c r="AB141" s="84">
        <f>IFERROR(IF(A141="","",G141-M141),"")</f>
        <v/>
      </c>
      <c r="AC141" s="45">
        <f>IFERROR(IF(A141="","",IF(COUNTIFS($B$6:$B$205,B141,$C$6:$C$205,C141,$D$6:$D$205,D141)&gt;1,"Duplicate as-of date, stay month, and segment",IF(E141&lt;=0,"Check rooms available",IF(F141&gt;E141,"OTB rooms exceed rooms available",IF(AND(F141=0,G141&lt;&gt;0),"Revenue entered with zero OTB rooms",IF(AND(F141&lt;&gt;0,G141=0),"OTB rooms entered with zero revenue",IF(OR(B141="",C141="",D141=""),"Missing required field",IF(DAY(C141)&lt;&gt;1,"Stay month must be the first day of the month",IF(W141&lt;0,"Negative 7-day pickup—review","Ready"))))))))),"")</f>
        <v/>
      </c>
    </row>
    <row r="142">
      <c r="A142" s="36" t="n"/>
      <c r="B142" s="79" t="n"/>
      <c r="C142" s="79" t="n"/>
      <c r="D142" s="36" t="n"/>
      <c r="E142" s="38" t="n"/>
      <c r="F142" s="38" t="n"/>
      <c r="G142" s="80" t="n"/>
      <c r="H142" s="38" t="n"/>
      <c r="I142" s="80" t="n"/>
      <c r="J142" s="38" t="n"/>
      <c r="K142" s="80" t="n"/>
      <c r="L142" s="38" t="n"/>
      <c r="M142" s="80" t="n"/>
      <c r="N142" s="38" t="n"/>
      <c r="O142" s="80" t="n"/>
      <c r="P142" s="38" t="n"/>
      <c r="Q142" s="80" t="n"/>
      <c r="R142" s="38" t="n"/>
      <c r="S142" s="80" t="n"/>
      <c r="T142" s="40" t="n"/>
      <c r="U142" s="81">
        <f>IFERROR(IF(A142="","",G142/F142),"")</f>
        <v/>
      </c>
      <c r="V142" s="82">
        <f>IFERROR(IF(A142="","",F142/E142),"")</f>
        <v/>
      </c>
      <c r="W142" s="83">
        <f>IFERROR(IF(A142="","",F142-H142),"")</f>
        <v/>
      </c>
      <c r="X142" s="84">
        <f>IFERROR(IF(A142="","",G142-I142),"")</f>
        <v/>
      </c>
      <c r="Y142" s="83">
        <f>IFERROR(IF(A142="","",F142-J142),"")</f>
        <v/>
      </c>
      <c r="Z142" s="84">
        <f>IFERROR(IF(A142="","",G142-K142),"")</f>
        <v/>
      </c>
      <c r="AA142" s="84">
        <f>IFERROR(IF(A142="","",G142-Q142),"")</f>
        <v/>
      </c>
      <c r="AB142" s="84">
        <f>IFERROR(IF(A142="","",G142-M142),"")</f>
        <v/>
      </c>
      <c r="AC142" s="45">
        <f>IFERROR(IF(A142="","",IF(COUNTIFS($B$6:$B$205,B142,$C$6:$C$205,C142,$D$6:$D$205,D142)&gt;1,"Duplicate as-of date, stay month, and segment",IF(E142&lt;=0,"Check rooms available",IF(F142&gt;E142,"OTB rooms exceed rooms available",IF(AND(F142=0,G142&lt;&gt;0),"Revenue entered with zero OTB rooms",IF(AND(F142&lt;&gt;0,G142=0),"OTB rooms entered with zero revenue",IF(OR(B142="",C142="",D142=""),"Missing required field",IF(DAY(C142)&lt;&gt;1,"Stay month must be the first day of the month",IF(W142&lt;0,"Negative 7-day pickup—review","Ready"))))))))),"")</f>
        <v/>
      </c>
    </row>
    <row r="143">
      <c r="A143" s="36" t="n"/>
      <c r="B143" s="79" t="n"/>
      <c r="C143" s="79" t="n"/>
      <c r="D143" s="36" t="n"/>
      <c r="E143" s="38" t="n"/>
      <c r="F143" s="38" t="n"/>
      <c r="G143" s="80" t="n"/>
      <c r="H143" s="38" t="n"/>
      <c r="I143" s="80" t="n"/>
      <c r="J143" s="38" t="n"/>
      <c r="K143" s="80" t="n"/>
      <c r="L143" s="38" t="n"/>
      <c r="M143" s="80" t="n"/>
      <c r="N143" s="38" t="n"/>
      <c r="O143" s="80" t="n"/>
      <c r="P143" s="38" t="n"/>
      <c r="Q143" s="80" t="n"/>
      <c r="R143" s="38" t="n"/>
      <c r="S143" s="80" t="n"/>
      <c r="T143" s="40" t="n"/>
      <c r="U143" s="81">
        <f>IFERROR(IF(A143="","",G143/F143),"")</f>
        <v/>
      </c>
      <c r="V143" s="82">
        <f>IFERROR(IF(A143="","",F143/E143),"")</f>
        <v/>
      </c>
      <c r="W143" s="83">
        <f>IFERROR(IF(A143="","",F143-H143),"")</f>
        <v/>
      </c>
      <c r="X143" s="84">
        <f>IFERROR(IF(A143="","",G143-I143),"")</f>
        <v/>
      </c>
      <c r="Y143" s="83">
        <f>IFERROR(IF(A143="","",F143-J143),"")</f>
        <v/>
      </c>
      <c r="Z143" s="84">
        <f>IFERROR(IF(A143="","",G143-K143),"")</f>
        <v/>
      </c>
      <c r="AA143" s="84">
        <f>IFERROR(IF(A143="","",G143-Q143),"")</f>
        <v/>
      </c>
      <c r="AB143" s="84">
        <f>IFERROR(IF(A143="","",G143-M143),"")</f>
        <v/>
      </c>
      <c r="AC143" s="45">
        <f>IFERROR(IF(A143="","",IF(COUNTIFS($B$6:$B$205,B143,$C$6:$C$205,C143,$D$6:$D$205,D143)&gt;1,"Duplicate as-of date, stay month, and segment",IF(E143&lt;=0,"Check rooms available",IF(F143&gt;E143,"OTB rooms exceed rooms available",IF(AND(F143=0,G143&lt;&gt;0),"Revenue entered with zero OTB rooms",IF(AND(F143&lt;&gt;0,G143=0),"OTB rooms entered with zero revenue",IF(OR(B143="",C143="",D143=""),"Missing required field",IF(DAY(C143)&lt;&gt;1,"Stay month must be the first day of the month",IF(W143&lt;0,"Negative 7-day pickup—review","Ready"))))))))),"")</f>
        <v/>
      </c>
    </row>
    <row r="144">
      <c r="A144" s="36" t="n"/>
      <c r="B144" s="79" t="n"/>
      <c r="C144" s="79" t="n"/>
      <c r="D144" s="36" t="n"/>
      <c r="E144" s="38" t="n"/>
      <c r="F144" s="38" t="n"/>
      <c r="G144" s="80" t="n"/>
      <c r="H144" s="38" t="n"/>
      <c r="I144" s="80" t="n"/>
      <c r="J144" s="38" t="n"/>
      <c r="K144" s="80" t="n"/>
      <c r="L144" s="38" t="n"/>
      <c r="M144" s="80" t="n"/>
      <c r="N144" s="38" t="n"/>
      <c r="O144" s="80" t="n"/>
      <c r="P144" s="38" t="n"/>
      <c r="Q144" s="80" t="n"/>
      <c r="R144" s="38" t="n"/>
      <c r="S144" s="80" t="n"/>
      <c r="T144" s="40" t="n"/>
      <c r="U144" s="81">
        <f>IFERROR(IF(A144="","",G144/F144),"")</f>
        <v/>
      </c>
      <c r="V144" s="82">
        <f>IFERROR(IF(A144="","",F144/E144),"")</f>
        <v/>
      </c>
      <c r="W144" s="83">
        <f>IFERROR(IF(A144="","",F144-H144),"")</f>
        <v/>
      </c>
      <c r="X144" s="84">
        <f>IFERROR(IF(A144="","",G144-I144),"")</f>
        <v/>
      </c>
      <c r="Y144" s="83">
        <f>IFERROR(IF(A144="","",F144-J144),"")</f>
        <v/>
      </c>
      <c r="Z144" s="84">
        <f>IFERROR(IF(A144="","",G144-K144),"")</f>
        <v/>
      </c>
      <c r="AA144" s="84">
        <f>IFERROR(IF(A144="","",G144-Q144),"")</f>
        <v/>
      </c>
      <c r="AB144" s="84">
        <f>IFERROR(IF(A144="","",G144-M144),"")</f>
        <v/>
      </c>
      <c r="AC144" s="45">
        <f>IFERROR(IF(A144="","",IF(COUNTIFS($B$6:$B$205,B144,$C$6:$C$205,C144,$D$6:$D$205,D144)&gt;1,"Duplicate as-of date, stay month, and segment",IF(E144&lt;=0,"Check rooms available",IF(F144&gt;E144,"OTB rooms exceed rooms available",IF(AND(F144=0,G144&lt;&gt;0),"Revenue entered with zero OTB rooms",IF(AND(F144&lt;&gt;0,G144=0),"OTB rooms entered with zero revenue",IF(OR(B144="",C144="",D144=""),"Missing required field",IF(DAY(C144)&lt;&gt;1,"Stay month must be the first day of the month",IF(W144&lt;0,"Negative 7-day pickup—review","Ready"))))))))),"")</f>
        <v/>
      </c>
    </row>
    <row r="145">
      <c r="A145" s="36" t="n"/>
      <c r="B145" s="79" t="n"/>
      <c r="C145" s="79" t="n"/>
      <c r="D145" s="36" t="n"/>
      <c r="E145" s="38" t="n"/>
      <c r="F145" s="38" t="n"/>
      <c r="G145" s="80" t="n"/>
      <c r="H145" s="38" t="n"/>
      <c r="I145" s="80" t="n"/>
      <c r="J145" s="38" t="n"/>
      <c r="K145" s="80" t="n"/>
      <c r="L145" s="38" t="n"/>
      <c r="M145" s="80" t="n"/>
      <c r="N145" s="38" t="n"/>
      <c r="O145" s="80" t="n"/>
      <c r="P145" s="38" t="n"/>
      <c r="Q145" s="80" t="n"/>
      <c r="R145" s="38" t="n"/>
      <c r="S145" s="80" t="n"/>
      <c r="T145" s="40" t="n"/>
      <c r="U145" s="81">
        <f>IFERROR(IF(A145="","",G145/F145),"")</f>
        <v/>
      </c>
      <c r="V145" s="82">
        <f>IFERROR(IF(A145="","",F145/E145),"")</f>
        <v/>
      </c>
      <c r="W145" s="83">
        <f>IFERROR(IF(A145="","",F145-H145),"")</f>
        <v/>
      </c>
      <c r="X145" s="84">
        <f>IFERROR(IF(A145="","",G145-I145),"")</f>
        <v/>
      </c>
      <c r="Y145" s="83">
        <f>IFERROR(IF(A145="","",F145-J145),"")</f>
        <v/>
      </c>
      <c r="Z145" s="84">
        <f>IFERROR(IF(A145="","",G145-K145),"")</f>
        <v/>
      </c>
      <c r="AA145" s="84">
        <f>IFERROR(IF(A145="","",G145-Q145),"")</f>
        <v/>
      </c>
      <c r="AB145" s="84">
        <f>IFERROR(IF(A145="","",G145-M145),"")</f>
        <v/>
      </c>
      <c r="AC145" s="45">
        <f>IFERROR(IF(A145="","",IF(COUNTIFS($B$6:$B$205,B145,$C$6:$C$205,C145,$D$6:$D$205,D145)&gt;1,"Duplicate as-of date, stay month, and segment",IF(E145&lt;=0,"Check rooms available",IF(F145&gt;E145,"OTB rooms exceed rooms available",IF(AND(F145=0,G145&lt;&gt;0),"Revenue entered with zero OTB rooms",IF(AND(F145&lt;&gt;0,G145=0),"OTB rooms entered with zero revenue",IF(OR(B145="",C145="",D145=""),"Missing required field",IF(DAY(C145)&lt;&gt;1,"Stay month must be the first day of the month",IF(W145&lt;0,"Negative 7-day pickup—review","Ready"))))))))),"")</f>
        <v/>
      </c>
    </row>
    <row r="146">
      <c r="A146" s="36" t="n"/>
      <c r="B146" s="79" t="n"/>
      <c r="C146" s="79" t="n"/>
      <c r="D146" s="36" t="n"/>
      <c r="E146" s="38" t="n"/>
      <c r="F146" s="38" t="n"/>
      <c r="G146" s="80" t="n"/>
      <c r="H146" s="38" t="n"/>
      <c r="I146" s="80" t="n"/>
      <c r="J146" s="38" t="n"/>
      <c r="K146" s="80" t="n"/>
      <c r="L146" s="38" t="n"/>
      <c r="M146" s="80" t="n"/>
      <c r="N146" s="38" t="n"/>
      <c r="O146" s="80" t="n"/>
      <c r="P146" s="38" t="n"/>
      <c r="Q146" s="80" t="n"/>
      <c r="R146" s="38" t="n"/>
      <c r="S146" s="80" t="n"/>
      <c r="T146" s="40" t="n"/>
      <c r="U146" s="81">
        <f>IFERROR(IF(A146="","",G146/F146),"")</f>
        <v/>
      </c>
      <c r="V146" s="82">
        <f>IFERROR(IF(A146="","",F146/E146),"")</f>
        <v/>
      </c>
      <c r="W146" s="83">
        <f>IFERROR(IF(A146="","",F146-H146),"")</f>
        <v/>
      </c>
      <c r="X146" s="84">
        <f>IFERROR(IF(A146="","",G146-I146),"")</f>
        <v/>
      </c>
      <c r="Y146" s="83">
        <f>IFERROR(IF(A146="","",F146-J146),"")</f>
        <v/>
      </c>
      <c r="Z146" s="84">
        <f>IFERROR(IF(A146="","",G146-K146),"")</f>
        <v/>
      </c>
      <c r="AA146" s="84">
        <f>IFERROR(IF(A146="","",G146-Q146),"")</f>
        <v/>
      </c>
      <c r="AB146" s="84">
        <f>IFERROR(IF(A146="","",G146-M146),"")</f>
        <v/>
      </c>
      <c r="AC146" s="45">
        <f>IFERROR(IF(A146="","",IF(COUNTIFS($B$6:$B$205,B146,$C$6:$C$205,C146,$D$6:$D$205,D146)&gt;1,"Duplicate as-of date, stay month, and segment",IF(E146&lt;=0,"Check rooms available",IF(F146&gt;E146,"OTB rooms exceed rooms available",IF(AND(F146=0,G146&lt;&gt;0),"Revenue entered with zero OTB rooms",IF(AND(F146&lt;&gt;0,G146=0),"OTB rooms entered with zero revenue",IF(OR(B146="",C146="",D146=""),"Missing required field",IF(DAY(C146)&lt;&gt;1,"Stay month must be the first day of the month",IF(W146&lt;0,"Negative 7-day pickup—review","Ready"))))))))),"")</f>
        <v/>
      </c>
    </row>
    <row r="147">
      <c r="A147" s="36" t="n"/>
      <c r="B147" s="79" t="n"/>
      <c r="C147" s="79" t="n"/>
      <c r="D147" s="36" t="n"/>
      <c r="E147" s="38" t="n"/>
      <c r="F147" s="38" t="n"/>
      <c r="G147" s="80" t="n"/>
      <c r="H147" s="38" t="n"/>
      <c r="I147" s="80" t="n"/>
      <c r="J147" s="38" t="n"/>
      <c r="K147" s="80" t="n"/>
      <c r="L147" s="38" t="n"/>
      <c r="M147" s="80" t="n"/>
      <c r="N147" s="38" t="n"/>
      <c r="O147" s="80" t="n"/>
      <c r="P147" s="38" t="n"/>
      <c r="Q147" s="80" t="n"/>
      <c r="R147" s="38" t="n"/>
      <c r="S147" s="80" t="n"/>
      <c r="T147" s="40" t="n"/>
      <c r="U147" s="81">
        <f>IFERROR(IF(A147="","",G147/F147),"")</f>
        <v/>
      </c>
      <c r="V147" s="82">
        <f>IFERROR(IF(A147="","",F147/E147),"")</f>
        <v/>
      </c>
      <c r="W147" s="83">
        <f>IFERROR(IF(A147="","",F147-H147),"")</f>
        <v/>
      </c>
      <c r="X147" s="84">
        <f>IFERROR(IF(A147="","",G147-I147),"")</f>
        <v/>
      </c>
      <c r="Y147" s="83">
        <f>IFERROR(IF(A147="","",F147-J147),"")</f>
        <v/>
      </c>
      <c r="Z147" s="84">
        <f>IFERROR(IF(A147="","",G147-K147),"")</f>
        <v/>
      </c>
      <c r="AA147" s="84">
        <f>IFERROR(IF(A147="","",G147-Q147),"")</f>
        <v/>
      </c>
      <c r="AB147" s="84">
        <f>IFERROR(IF(A147="","",G147-M147),"")</f>
        <v/>
      </c>
      <c r="AC147" s="45">
        <f>IFERROR(IF(A147="","",IF(COUNTIFS($B$6:$B$205,B147,$C$6:$C$205,C147,$D$6:$D$205,D147)&gt;1,"Duplicate as-of date, stay month, and segment",IF(E147&lt;=0,"Check rooms available",IF(F147&gt;E147,"OTB rooms exceed rooms available",IF(AND(F147=0,G147&lt;&gt;0),"Revenue entered with zero OTB rooms",IF(AND(F147&lt;&gt;0,G147=0),"OTB rooms entered with zero revenue",IF(OR(B147="",C147="",D147=""),"Missing required field",IF(DAY(C147)&lt;&gt;1,"Stay month must be the first day of the month",IF(W147&lt;0,"Negative 7-day pickup—review","Ready"))))))))),"")</f>
        <v/>
      </c>
    </row>
    <row r="148">
      <c r="A148" s="36" t="n"/>
      <c r="B148" s="79" t="n"/>
      <c r="C148" s="79" t="n"/>
      <c r="D148" s="36" t="n"/>
      <c r="E148" s="38" t="n"/>
      <c r="F148" s="38" t="n"/>
      <c r="G148" s="80" t="n"/>
      <c r="H148" s="38" t="n"/>
      <c r="I148" s="80" t="n"/>
      <c r="J148" s="38" t="n"/>
      <c r="K148" s="80" t="n"/>
      <c r="L148" s="38" t="n"/>
      <c r="M148" s="80" t="n"/>
      <c r="N148" s="38" t="n"/>
      <c r="O148" s="80" t="n"/>
      <c r="P148" s="38" t="n"/>
      <c r="Q148" s="80" t="n"/>
      <c r="R148" s="38" t="n"/>
      <c r="S148" s="80" t="n"/>
      <c r="T148" s="40" t="n"/>
      <c r="U148" s="81">
        <f>IFERROR(IF(A148="","",G148/F148),"")</f>
        <v/>
      </c>
      <c r="V148" s="82">
        <f>IFERROR(IF(A148="","",F148/E148),"")</f>
        <v/>
      </c>
      <c r="W148" s="83">
        <f>IFERROR(IF(A148="","",F148-H148),"")</f>
        <v/>
      </c>
      <c r="X148" s="84">
        <f>IFERROR(IF(A148="","",G148-I148),"")</f>
        <v/>
      </c>
      <c r="Y148" s="83">
        <f>IFERROR(IF(A148="","",F148-J148),"")</f>
        <v/>
      </c>
      <c r="Z148" s="84">
        <f>IFERROR(IF(A148="","",G148-K148),"")</f>
        <v/>
      </c>
      <c r="AA148" s="84">
        <f>IFERROR(IF(A148="","",G148-Q148),"")</f>
        <v/>
      </c>
      <c r="AB148" s="84">
        <f>IFERROR(IF(A148="","",G148-M148),"")</f>
        <v/>
      </c>
      <c r="AC148" s="45">
        <f>IFERROR(IF(A148="","",IF(COUNTIFS($B$6:$B$205,B148,$C$6:$C$205,C148,$D$6:$D$205,D148)&gt;1,"Duplicate as-of date, stay month, and segment",IF(E148&lt;=0,"Check rooms available",IF(F148&gt;E148,"OTB rooms exceed rooms available",IF(AND(F148=0,G148&lt;&gt;0),"Revenue entered with zero OTB rooms",IF(AND(F148&lt;&gt;0,G148=0),"OTB rooms entered with zero revenue",IF(OR(B148="",C148="",D148=""),"Missing required field",IF(DAY(C148)&lt;&gt;1,"Stay month must be the first day of the month",IF(W148&lt;0,"Negative 7-day pickup—review","Ready"))))))))),"")</f>
        <v/>
      </c>
    </row>
    <row r="149">
      <c r="A149" s="36" t="n"/>
      <c r="B149" s="79" t="n"/>
      <c r="C149" s="79" t="n"/>
      <c r="D149" s="36" t="n"/>
      <c r="E149" s="38" t="n"/>
      <c r="F149" s="38" t="n"/>
      <c r="G149" s="80" t="n"/>
      <c r="H149" s="38" t="n"/>
      <c r="I149" s="80" t="n"/>
      <c r="J149" s="38" t="n"/>
      <c r="K149" s="80" t="n"/>
      <c r="L149" s="38" t="n"/>
      <c r="M149" s="80" t="n"/>
      <c r="N149" s="38" t="n"/>
      <c r="O149" s="80" t="n"/>
      <c r="P149" s="38" t="n"/>
      <c r="Q149" s="80" t="n"/>
      <c r="R149" s="38" t="n"/>
      <c r="S149" s="80" t="n"/>
      <c r="T149" s="40" t="n"/>
      <c r="U149" s="81">
        <f>IFERROR(IF(A149="","",G149/F149),"")</f>
        <v/>
      </c>
      <c r="V149" s="82">
        <f>IFERROR(IF(A149="","",F149/E149),"")</f>
        <v/>
      </c>
      <c r="W149" s="83">
        <f>IFERROR(IF(A149="","",F149-H149),"")</f>
        <v/>
      </c>
      <c r="X149" s="84">
        <f>IFERROR(IF(A149="","",G149-I149),"")</f>
        <v/>
      </c>
      <c r="Y149" s="83">
        <f>IFERROR(IF(A149="","",F149-J149),"")</f>
        <v/>
      </c>
      <c r="Z149" s="84">
        <f>IFERROR(IF(A149="","",G149-K149),"")</f>
        <v/>
      </c>
      <c r="AA149" s="84">
        <f>IFERROR(IF(A149="","",G149-Q149),"")</f>
        <v/>
      </c>
      <c r="AB149" s="84">
        <f>IFERROR(IF(A149="","",G149-M149),"")</f>
        <v/>
      </c>
      <c r="AC149" s="45">
        <f>IFERROR(IF(A149="","",IF(COUNTIFS($B$6:$B$205,B149,$C$6:$C$205,C149,$D$6:$D$205,D149)&gt;1,"Duplicate as-of date, stay month, and segment",IF(E149&lt;=0,"Check rooms available",IF(F149&gt;E149,"OTB rooms exceed rooms available",IF(AND(F149=0,G149&lt;&gt;0),"Revenue entered with zero OTB rooms",IF(AND(F149&lt;&gt;0,G149=0),"OTB rooms entered with zero revenue",IF(OR(B149="",C149="",D149=""),"Missing required field",IF(DAY(C149)&lt;&gt;1,"Stay month must be the first day of the month",IF(W149&lt;0,"Negative 7-day pickup—review","Ready"))))))))),"")</f>
        <v/>
      </c>
    </row>
    <row r="150">
      <c r="A150" s="36" t="n"/>
      <c r="B150" s="79" t="n"/>
      <c r="C150" s="79" t="n"/>
      <c r="D150" s="36" t="n"/>
      <c r="E150" s="38" t="n"/>
      <c r="F150" s="38" t="n"/>
      <c r="G150" s="80" t="n"/>
      <c r="H150" s="38" t="n"/>
      <c r="I150" s="80" t="n"/>
      <c r="J150" s="38" t="n"/>
      <c r="K150" s="80" t="n"/>
      <c r="L150" s="38" t="n"/>
      <c r="M150" s="80" t="n"/>
      <c r="N150" s="38" t="n"/>
      <c r="O150" s="80" t="n"/>
      <c r="P150" s="38" t="n"/>
      <c r="Q150" s="80" t="n"/>
      <c r="R150" s="38" t="n"/>
      <c r="S150" s="80" t="n"/>
      <c r="T150" s="40" t="n"/>
      <c r="U150" s="81">
        <f>IFERROR(IF(A150="","",G150/F150),"")</f>
        <v/>
      </c>
      <c r="V150" s="82">
        <f>IFERROR(IF(A150="","",F150/E150),"")</f>
        <v/>
      </c>
      <c r="W150" s="83">
        <f>IFERROR(IF(A150="","",F150-H150),"")</f>
        <v/>
      </c>
      <c r="X150" s="84">
        <f>IFERROR(IF(A150="","",G150-I150),"")</f>
        <v/>
      </c>
      <c r="Y150" s="83">
        <f>IFERROR(IF(A150="","",F150-J150),"")</f>
        <v/>
      </c>
      <c r="Z150" s="84">
        <f>IFERROR(IF(A150="","",G150-K150),"")</f>
        <v/>
      </c>
      <c r="AA150" s="84">
        <f>IFERROR(IF(A150="","",G150-Q150),"")</f>
        <v/>
      </c>
      <c r="AB150" s="84">
        <f>IFERROR(IF(A150="","",G150-M150),"")</f>
        <v/>
      </c>
      <c r="AC150" s="45">
        <f>IFERROR(IF(A150="","",IF(COUNTIFS($B$6:$B$205,B150,$C$6:$C$205,C150,$D$6:$D$205,D150)&gt;1,"Duplicate as-of date, stay month, and segment",IF(E150&lt;=0,"Check rooms available",IF(F150&gt;E150,"OTB rooms exceed rooms available",IF(AND(F150=0,G150&lt;&gt;0),"Revenue entered with zero OTB rooms",IF(AND(F150&lt;&gt;0,G150=0),"OTB rooms entered with zero revenue",IF(OR(B150="",C150="",D150=""),"Missing required field",IF(DAY(C150)&lt;&gt;1,"Stay month must be the first day of the month",IF(W150&lt;0,"Negative 7-day pickup—review","Ready"))))))))),"")</f>
        <v/>
      </c>
    </row>
    <row r="151">
      <c r="A151" s="36" t="n"/>
      <c r="B151" s="79" t="n"/>
      <c r="C151" s="79" t="n"/>
      <c r="D151" s="36" t="n"/>
      <c r="E151" s="38" t="n"/>
      <c r="F151" s="38" t="n"/>
      <c r="G151" s="80" t="n"/>
      <c r="H151" s="38" t="n"/>
      <c r="I151" s="80" t="n"/>
      <c r="J151" s="38" t="n"/>
      <c r="K151" s="80" t="n"/>
      <c r="L151" s="38" t="n"/>
      <c r="M151" s="80" t="n"/>
      <c r="N151" s="38" t="n"/>
      <c r="O151" s="80" t="n"/>
      <c r="P151" s="38" t="n"/>
      <c r="Q151" s="80" t="n"/>
      <c r="R151" s="38" t="n"/>
      <c r="S151" s="80" t="n"/>
      <c r="T151" s="40" t="n"/>
      <c r="U151" s="81">
        <f>IFERROR(IF(A151="","",G151/F151),"")</f>
        <v/>
      </c>
      <c r="V151" s="82">
        <f>IFERROR(IF(A151="","",F151/E151),"")</f>
        <v/>
      </c>
      <c r="W151" s="83">
        <f>IFERROR(IF(A151="","",F151-H151),"")</f>
        <v/>
      </c>
      <c r="X151" s="84">
        <f>IFERROR(IF(A151="","",G151-I151),"")</f>
        <v/>
      </c>
      <c r="Y151" s="83">
        <f>IFERROR(IF(A151="","",F151-J151),"")</f>
        <v/>
      </c>
      <c r="Z151" s="84">
        <f>IFERROR(IF(A151="","",G151-K151),"")</f>
        <v/>
      </c>
      <c r="AA151" s="84">
        <f>IFERROR(IF(A151="","",G151-Q151),"")</f>
        <v/>
      </c>
      <c r="AB151" s="84">
        <f>IFERROR(IF(A151="","",G151-M151),"")</f>
        <v/>
      </c>
      <c r="AC151" s="45">
        <f>IFERROR(IF(A151="","",IF(COUNTIFS($B$6:$B$205,B151,$C$6:$C$205,C151,$D$6:$D$205,D151)&gt;1,"Duplicate as-of date, stay month, and segment",IF(E151&lt;=0,"Check rooms available",IF(F151&gt;E151,"OTB rooms exceed rooms available",IF(AND(F151=0,G151&lt;&gt;0),"Revenue entered with zero OTB rooms",IF(AND(F151&lt;&gt;0,G151=0),"OTB rooms entered with zero revenue",IF(OR(B151="",C151="",D151=""),"Missing required field",IF(DAY(C151)&lt;&gt;1,"Stay month must be the first day of the month",IF(W151&lt;0,"Negative 7-day pickup—review","Ready"))))))))),"")</f>
        <v/>
      </c>
    </row>
    <row r="152">
      <c r="A152" s="36" t="n"/>
      <c r="B152" s="79" t="n"/>
      <c r="C152" s="79" t="n"/>
      <c r="D152" s="36" t="n"/>
      <c r="E152" s="38" t="n"/>
      <c r="F152" s="38" t="n"/>
      <c r="G152" s="80" t="n"/>
      <c r="H152" s="38" t="n"/>
      <c r="I152" s="80" t="n"/>
      <c r="J152" s="38" t="n"/>
      <c r="K152" s="80" t="n"/>
      <c r="L152" s="38" t="n"/>
      <c r="M152" s="80" t="n"/>
      <c r="N152" s="38" t="n"/>
      <c r="O152" s="80" t="n"/>
      <c r="P152" s="38" t="n"/>
      <c r="Q152" s="80" t="n"/>
      <c r="R152" s="38" t="n"/>
      <c r="S152" s="80" t="n"/>
      <c r="T152" s="40" t="n"/>
      <c r="U152" s="81">
        <f>IFERROR(IF(A152="","",G152/F152),"")</f>
        <v/>
      </c>
      <c r="V152" s="82">
        <f>IFERROR(IF(A152="","",F152/E152),"")</f>
        <v/>
      </c>
      <c r="W152" s="83">
        <f>IFERROR(IF(A152="","",F152-H152),"")</f>
        <v/>
      </c>
      <c r="X152" s="84">
        <f>IFERROR(IF(A152="","",G152-I152),"")</f>
        <v/>
      </c>
      <c r="Y152" s="83">
        <f>IFERROR(IF(A152="","",F152-J152),"")</f>
        <v/>
      </c>
      <c r="Z152" s="84">
        <f>IFERROR(IF(A152="","",G152-K152),"")</f>
        <v/>
      </c>
      <c r="AA152" s="84">
        <f>IFERROR(IF(A152="","",G152-Q152),"")</f>
        <v/>
      </c>
      <c r="AB152" s="84">
        <f>IFERROR(IF(A152="","",G152-M152),"")</f>
        <v/>
      </c>
      <c r="AC152" s="45">
        <f>IFERROR(IF(A152="","",IF(COUNTIFS($B$6:$B$205,B152,$C$6:$C$205,C152,$D$6:$D$205,D152)&gt;1,"Duplicate as-of date, stay month, and segment",IF(E152&lt;=0,"Check rooms available",IF(F152&gt;E152,"OTB rooms exceed rooms available",IF(AND(F152=0,G152&lt;&gt;0),"Revenue entered with zero OTB rooms",IF(AND(F152&lt;&gt;0,G152=0),"OTB rooms entered with zero revenue",IF(OR(B152="",C152="",D152=""),"Missing required field",IF(DAY(C152)&lt;&gt;1,"Stay month must be the first day of the month",IF(W152&lt;0,"Negative 7-day pickup—review","Ready"))))))))),"")</f>
        <v/>
      </c>
    </row>
    <row r="153">
      <c r="A153" s="36" t="n"/>
      <c r="B153" s="79" t="n"/>
      <c r="C153" s="79" t="n"/>
      <c r="D153" s="36" t="n"/>
      <c r="E153" s="38" t="n"/>
      <c r="F153" s="38" t="n"/>
      <c r="G153" s="80" t="n"/>
      <c r="H153" s="38" t="n"/>
      <c r="I153" s="80" t="n"/>
      <c r="J153" s="38" t="n"/>
      <c r="K153" s="80" t="n"/>
      <c r="L153" s="38" t="n"/>
      <c r="M153" s="80" t="n"/>
      <c r="N153" s="38" t="n"/>
      <c r="O153" s="80" t="n"/>
      <c r="P153" s="38" t="n"/>
      <c r="Q153" s="80" t="n"/>
      <c r="R153" s="38" t="n"/>
      <c r="S153" s="80" t="n"/>
      <c r="T153" s="40" t="n"/>
      <c r="U153" s="81">
        <f>IFERROR(IF(A153="","",G153/F153),"")</f>
        <v/>
      </c>
      <c r="V153" s="82">
        <f>IFERROR(IF(A153="","",F153/E153),"")</f>
        <v/>
      </c>
      <c r="W153" s="83">
        <f>IFERROR(IF(A153="","",F153-H153),"")</f>
        <v/>
      </c>
      <c r="X153" s="84">
        <f>IFERROR(IF(A153="","",G153-I153),"")</f>
        <v/>
      </c>
      <c r="Y153" s="83">
        <f>IFERROR(IF(A153="","",F153-J153),"")</f>
        <v/>
      </c>
      <c r="Z153" s="84">
        <f>IFERROR(IF(A153="","",G153-K153),"")</f>
        <v/>
      </c>
      <c r="AA153" s="84">
        <f>IFERROR(IF(A153="","",G153-Q153),"")</f>
        <v/>
      </c>
      <c r="AB153" s="84">
        <f>IFERROR(IF(A153="","",G153-M153),"")</f>
        <v/>
      </c>
      <c r="AC153" s="45">
        <f>IFERROR(IF(A153="","",IF(COUNTIFS($B$6:$B$205,B153,$C$6:$C$205,C153,$D$6:$D$205,D153)&gt;1,"Duplicate as-of date, stay month, and segment",IF(E153&lt;=0,"Check rooms available",IF(F153&gt;E153,"OTB rooms exceed rooms available",IF(AND(F153=0,G153&lt;&gt;0),"Revenue entered with zero OTB rooms",IF(AND(F153&lt;&gt;0,G153=0),"OTB rooms entered with zero revenue",IF(OR(B153="",C153="",D153=""),"Missing required field",IF(DAY(C153)&lt;&gt;1,"Stay month must be the first day of the month",IF(W153&lt;0,"Negative 7-day pickup—review","Ready"))))))))),"")</f>
        <v/>
      </c>
    </row>
    <row r="154">
      <c r="A154" s="36" t="n"/>
      <c r="B154" s="79" t="n"/>
      <c r="C154" s="79" t="n"/>
      <c r="D154" s="36" t="n"/>
      <c r="E154" s="38" t="n"/>
      <c r="F154" s="38" t="n"/>
      <c r="G154" s="80" t="n"/>
      <c r="H154" s="38" t="n"/>
      <c r="I154" s="80" t="n"/>
      <c r="J154" s="38" t="n"/>
      <c r="K154" s="80" t="n"/>
      <c r="L154" s="38" t="n"/>
      <c r="M154" s="80" t="n"/>
      <c r="N154" s="38" t="n"/>
      <c r="O154" s="80" t="n"/>
      <c r="P154" s="38" t="n"/>
      <c r="Q154" s="80" t="n"/>
      <c r="R154" s="38" t="n"/>
      <c r="S154" s="80" t="n"/>
      <c r="T154" s="40" t="n"/>
      <c r="U154" s="81">
        <f>IFERROR(IF(A154="","",G154/F154),"")</f>
        <v/>
      </c>
      <c r="V154" s="82">
        <f>IFERROR(IF(A154="","",F154/E154),"")</f>
        <v/>
      </c>
      <c r="W154" s="83">
        <f>IFERROR(IF(A154="","",F154-H154),"")</f>
        <v/>
      </c>
      <c r="X154" s="84">
        <f>IFERROR(IF(A154="","",G154-I154),"")</f>
        <v/>
      </c>
      <c r="Y154" s="83">
        <f>IFERROR(IF(A154="","",F154-J154),"")</f>
        <v/>
      </c>
      <c r="Z154" s="84">
        <f>IFERROR(IF(A154="","",G154-K154),"")</f>
        <v/>
      </c>
      <c r="AA154" s="84">
        <f>IFERROR(IF(A154="","",G154-Q154),"")</f>
        <v/>
      </c>
      <c r="AB154" s="84">
        <f>IFERROR(IF(A154="","",G154-M154),"")</f>
        <v/>
      </c>
      <c r="AC154" s="45">
        <f>IFERROR(IF(A154="","",IF(COUNTIFS($B$6:$B$205,B154,$C$6:$C$205,C154,$D$6:$D$205,D154)&gt;1,"Duplicate as-of date, stay month, and segment",IF(E154&lt;=0,"Check rooms available",IF(F154&gt;E154,"OTB rooms exceed rooms available",IF(AND(F154=0,G154&lt;&gt;0),"Revenue entered with zero OTB rooms",IF(AND(F154&lt;&gt;0,G154=0),"OTB rooms entered with zero revenue",IF(OR(B154="",C154="",D154=""),"Missing required field",IF(DAY(C154)&lt;&gt;1,"Stay month must be the first day of the month",IF(W154&lt;0,"Negative 7-day pickup—review","Ready"))))))))),"")</f>
        <v/>
      </c>
    </row>
    <row r="155">
      <c r="A155" s="36" t="n"/>
      <c r="B155" s="79" t="n"/>
      <c r="C155" s="79" t="n"/>
      <c r="D155" s="36" t="n"/>
      <c r="E155" s="38" t="n"/>
      <c r="F155" s="38" t="n"/>
      <c r="G155" s="80" t="n"/>
      <c r="H155" s="38" t="n"/>
      <c r="I155" s="80" t="n"/>
      <c r="J155" s="38" t="n"/>
      <c r="K155" s="80" t="n"/>
      <c r="L155" s="38" t="n"/>
      <c r="M155" s="80" t="n"/>
      <c r="N155" s="38" t="n"/>
      <c r="O155" s="80" t="n"/>
      <c r="P155" s="38" t="n"/>
      <c r="Q155" s="80" t="n"/>
      <c r="R155" s="38" t="n"/>
      <c r="S155" s="80" t="n"/>
      <c r="T155" s="40" t="n"/>
      <c r="U155" s="81">
        <f>IFERROR(IF(A155="","",G155/F155),"")</f>
        <v/>
      </c>
      <c r="V155" s="82">
        <f>IFERROR(IF(A155="","",F155/E155),"")</f>
        <v/>
      </c>
      <c r="W155" s="83">
        <f>IFERROR(IF(A155="","",F155-H155),"")</f>
        <v/>
      </c>
      <c r="X155" s="84">
        <f>IFERROR(IF(A155="","",G155-I155),"")</f>
        <v/>
      </c>
      <c r="Y155" s="83">
        <f>IFERROR(IF(A155="","",F155-J155),"")</f>
        <v/>
      </c>
      <c r="Z155" s="84">
        <f>IFERROR(IF(A155="","",G155-K155),"")</f>
        <v/>
      </c>
      <c r="AA155" s="84">
        <f>IFERROR(IF(A155="","",G155-Q155),"")</f>
        <v/>
      </c>
      <c r="AB155" s="84">
        <f>IFERROR(IF(A155="","",G155-M155),"")</f>
        <v/>
      </c>
      <c r="AC155" s="45">
        <f>IFERROR(IF(A155="","",IF(COUNTIFS($B$6:$B$205,B155,$C$6:$C$205,C155,$D$6:$D$205,D155)&gt;1,"Duplicate as-of date, stay month, and segment",IF(E155&lt;=0,"Check rooms available",IF(F155&gt;E155,"OTB rooms exceed rooms available",IF(AND(F155=0,G155&lt;&gt;0),"Revenue entered with zero OTB rooms",IF(AND(F155&lt;&gt;0,G155=0),"OTB rooms entered with zero revenue",IF(OR(B155="",C155="",D155=""),"Missing required field",IF(DAY(C155)&lt;&gt;1,"Stay month must be the first day of the month",IF(W155&lt;0,"Negative 7-day pickup—review","Ready"))))))))),"")</f>
        <v/>
      </c>
    </row>
    <row r="156">
      <c r="A156" s="36" t="n"/>
      <c r="B156" s="79" t="n"/>
      <c r="C156" s="79" t="n"/>
      <c r="D156" s="36" t="n"/>
      <c r="E156" s="38" t="n"/>
      <c r="F156" s="38" t="n"/>
      <c r="G156" s="80" t="n"/>
      <c r="H156" s="38" t="n"/>
      <c r="I156" s="80" t="n"/>
      <c r="J156" s="38" t="n"/>
      <c r="K156" s="80" t="n"/>
      <c r="L156" s="38" t="n"/>
      <c r="M156" s="80" t="n"/>
      <c r="N156" s="38" t="n"/>
      <c r="O156" s="80" t="n"/>
      <c r="P156" s="38" t="n"/>
      <c r="Q156" s="80" t="n"/>
      <c r="R156" s="38" t="n"/>
      <c r="S156" s="80" t="n"/>
      <c r="T156" s="40" t="n"/>
      <c r="U156" s="81">
        <f>IFERROR(IF(A156="","",G156/F156),"")</f>
        <v/>
      </c>
      <c r="V156" s="82">
        <f>IFERROR(IF(A156="","",F156/E156),"")</f>
        <v/>
      </c>
      <c r="W156" s="83">
        <f>IFERROR(IF(A156="","",F156-H156),"")</f>
        <v/>
      </c>
      <c r="X156" s="84">
        <f>IFERROR(IF(A156="","",G156-I156),"")</f>
        <v/>
      </c>
      <c r="Y156" s="83">
        <f>IFERROR(IF(A156="","",F156-J156),"")</f>
        <v/>
      </c>
      <c r="Z156" s="84">
        <f>IFERROR(IF(A156="","",G156-K156),"")</f>
        <v/>
      </c>
      <c r="AA156" s="84">
        <f>IFERROR(IF(A156="","",G156-Q156),"")</f>
        <v/>
      </c>
      <c r="AB156" s="84">
        <f>IFERROR(IF(A156="","",G156-M156),"")</f>
        <v/>
      </c>
      <c r="AC156" s="45">
        <f>IFERROR(IF(A156="","",IF(COUNTIFS($B$6:$B$205,B156,$C$6:$C$205,C156,$D$6:$D$205,D156)&gt;1,"Duplicate as-of date, stay month, and segment",IF(E156&lt;=0,"Check rooms available",IF(F156&gt;E156,"OTB rooms exceed rooms available",IF(AND(F156=0,G156&lt;&gt;0),"Revenue entered with zero OTB rooms",IF(AND(F156&lt;&gt;0,G156=0),"OTB rooms entered with zero revenue",IF(OR(B156="",C156="",D156=""),"Missing required field",IF(DAY(C156)&lt;&gt;1,"Stay month must be the first day of the month",IF(W156&lt;0,"Negative 7-day pickup—review","Ready"))))))))),"")</f>
        <v/>
      </c>
    </row>
    <row r="157">
      <c r="A157" s="36" t="n"/>
      <c r="B157" s="79" t="n"/>
      <c r="C157" s="79" t="n"/>
      <c r="D157" s="36" t="n"/>
      <c r="E157" s="38" t="n"/>
      <c r="F157" s="38" t="n"/>
      <c r="G157" s="80" t="n"/>
      <c r="H157" s="38" t="n"/>
      <c r="I157" s="80" t="n"/>
      <c r="J157" s="38" t="n"/>
      <c r="K157" s="80" t="n"/>
      <c r="L157" s="38" t="n"/>
      <c r="M157" s="80" t="n"/>
      <c r="N157" s="38" t="n"/>
      <c r="O157" s="80" t="n"/>
      <c r="P157" s="38" t="n"/>
      <c r="Q157" s="80" t="n"/>
      <c r="R157" s="38" t="n"/>
      <c r="S157" s="80" t="n"/>
      <c r="T157" s="40" t="n"/>
      <c r="U157" s="81">
        <f>IFERROR(IF(A157="","",G157/F157),"")</f>
        <v/>
      </c>
      <c r="V157" s="82">
        <f>IFERROR(IF(A157="","",F157/E157),"")</f>
        <v/>
      </c>
      <c r="W157" s="83">
        <f>IFERROR(IF(A157="","",F157-H157),"")</f>
        <v/>
      </c>
      <c r="X157" s="84">
        <f>IFERROR(IF(A157="","",G157-I157),"")</f>
        <v/>
      </c>
      <c r="Y157" s="83">
        <f>IFERROR(IF(A157="","",F157-J157),"")</f>
        <v/>
      </c>
      <c r="Z157" s="84">
        <f>IFERROR(IF(A157="","",G157-K157),"")</f>
        <v/>
      </c>
      <c r="AA157" s="84">
        <f>IFERROR(IF(A157="","",G157-Q157),"")</f>
        <v/>
      </c>
      <c r="AB157" s="84">
        <f>IFERROR(IF(A157="","",G157-M157),"")</f>
        <v/>
      </c>
      <c r="AC157" s="45">
        <f>IFERROR(IF(A157="","",IF(COUNTIFS($B$6:$B$205,B157,$C$6:$C$205,C157,$D$6:$D$205,D157)&gt;1,"Duplicate as-of date, stay month, and segment",IF(E157&lt;=0,"Check rooms available",IF(F157&gt;E157,"OTB rooms exceed rooms available",IF(AND(F157=0,G157&lt;&gt;0),"Revenue entered with zero OTB rooms",IF(AND(F157&lt;&gt;0,G157=0),"OTB rooms entered with zero revenue",IF(OR(B157="",C157="",D157=""),"Missing required field",IF(DAY(C157)&lt;&gt;1,"Stay month must be the first day of the month",IF(W157&lt;0,"Negative 7-day pickup—review","Ready"))))))))),"")</f>
        <v/>
      </c>
    </row>
    <row r="158">
      <c r="A158" s="36" t="n"/>
      <c r="B158" s="79" t="n"/>
      <c r="C158" s="79" t="n"/>
      <c r="D158" s="36" t="n"/>
      <c r="E158" s="38" t="n"/>
      <c r="F158" s="38" t="n"/>
      <c r="G158" s="80" t="n"/>
      <c r="H158" s="38" t="n"/>
      <c r="I158" s="80" t="n"/>
      <c r="J158" s="38" t="n"/>
      <c r="K158" s="80" t="n"/>
      <c r="L158" s="38" t="n"/>
      <c r="M158" s="80" t="n"/>
      <c r="N158" s="38" t="n"/>
      <c r="O158" s="80" t="n"/>
      <c r="P158" s="38" t="n"/>
      <c r="Q158" s="80" t="n"/>
      <c r="R158" s="38" t="n"/>
      <c r="S158" s="80" t="n"/>
      <c r="T158" s="40" t="n"/>
      <c r="U158" s="81">
        <f>IFERROR(IF(A158="","",G158/F158),"")</f>
        <v/>
      </c>
      <c r="V158" s="82">
        <f>IFERROR(IF(A158="","",F158/E158),"")</f>
        <v/>
      </c>
      <c r="W158" s="83">
        <f>IFERROR(IF(A158="","",F158-H158),"")</f>
        <v/>
      </c>
      <c r="X158" s="84">
        <f>IFERROR(IF(A158="","",G158-I158),"")</f>
        <v/>
      </c>
      <c r="Y158" s="83">
        <f>IFERROR(IF(A158="","",F158-J158),"")</f>
        <v/>
      </c>
      <c r="Z158" s="84">
        <f>IFERROR(IF(A158="","",G158-K158),"")</f>
        <v/>
      </c>
      <c r="AA158" s="84">
        <f>IFERROR(IF(A158="","",G158-Q158),"")</f>
        <v/>
      </c>
      <c r="AB158" s="84">
        <f>IFERROR(IF(A158="","",G158-M158),"")</f>
        <v/>
      </c>
      <c r="AC158" s="45">
        <f>IFERROR(IF(A158="","",IF(COUNTIFS($B$6:$B$205,B158,$C$6:$C$205,C158,$D$6:$D$205,D158)&gt;1,"Duplicate as-of date, stay month, and segment",IF(E158&lt;=0,"Check rooms available",IF(F158&gt;E158,"OTB rooms exceed rooms available",IF(AND(F158=0,G158&lt;&gt;0),"Revenue entered with zero OTB rooms",IF(AND(F158&lt;&gt;0,G158=0),"OTB rooms entered with zero revenue",IF(OR(B158="",C158="",D158=""),"Missing required field",IF(DAY(C158)&lt;&gt;1,"Stay month must be the first day of the month",IF(W158&lt;0,"Negative 7-day pickup—review","Ready"))))))))),"")</f>
        <v/>
      </c>
    </row>
    <row r="159">
      <c r="A159" s="36" t="n"/>
      <c r="B159" s="79" t="n"/>
      <c r="C159" s="79" t="n"/>
      <c r="D159" s="36" t="n"/>
      <c r="E159" s="38" t="n"/>
      <c r="F159" s="38" t="n"/>
      <c r="G159" s="80" t="n"/>
      <c r="H159" s="38" t="n"/>
      <c r="I159" s="80" t="n"/>
      <c r="J159" s="38" t="n"/>
      <c r="K159" s="80" t="n"/>
      <c r="L159" s="38" t="n"/>
      <c r="M159" s="80" t="n"/>
      <c r="N159" s="38" t="n"/>
      <c r="O159" s="80" t="n"/>
      <c r="P159" s="38" t="n"/>
      <c r="Q159" s="80" t="n"/>
      <c r="R159" s="38" t="n"/>
      <c r="S159" s="80" t="n"/>
      <c r="T159" s="40" t="n"/>
      <c r="U159" s="81">
        <f>IFERROR(IF(A159="","",G159/F159),"")</f>
        <v/>
      </c>
      <c r="V159" s="82">
        <f>IFERROR(IF(A159="","",F159/E159),"")</f>
        <v/>
      </c>
      <c r="W159" s="83">
        <f>IFERROR(IF(A159="","",F159-H159),"")</f>
        <v/>
      </c>
      <c r="X159" s="84">
        <f>IFERROR(IF(A159="","",G159-I159),"")</f>
        <v/>
      </c>
      <c r="Y159" s="83">
        <f>IFERROR(IF(A159="","",F159-J159),"")</f>
        <v/>
      </c>
      <c r="Z159" s="84">
        <f>IFERROR(IF(A159="","",G159-K159),"")</f>
        <v/>
      </c>
      <c r="AA159" s="84">
        <f>IFERROR(IF(A159="","",G159-Q159),"")</f>
        <v/>
      </c>
      <c r="AB159" s="84">
        <f>IFERROR(IF(A159="","",G159-M159),"")</f>
        <v/>
      </c>
      <c r="AC159" s="45">
        <f>IFERROR(IF(A159="","",IF(COUNTIFS($B$6:$B$205,B159,$C$6:$C$205,C159,$D$6:$D$205,D159)&gt;1,"Duplicate as-of date, stay month, and segment",IF(E159&lt;=0,"Check rooms available",IF(F159&gt;E159,"OTB rooms exceed rooms available",IF(AND(F159=0,G159&lt;&gt;0),"Revenue entered with zero OTB rooms",IF(AND(F159&lt;&gt;0,G159=0),"OTB rooms entered with zero revenue",IF(OR(B159="",C159="",D159=""),"Missing required field",IF(DAY(C159)&lt;&gt;1,"Stay month must be the first day of the month",IF(W159&lt;0,"Negative 7-day pickup—review","Ready"))))))))),"")</f>
        <v/>
      </c>
    </row>
    <row r="160">
      <c r="A160" s="36" t="n"/>
      <c r="B160" s="79" t="n"/>
      <c r="C160" s="79" t="n"/>
      <c r="D160" s="36" t="n"/>
      <c r="E160" s="38" t="n"/>
      <c r="F160" s="38" t="n"/>
      <c r="G160" s="80" t="n"/>
      <c r="H160" s="38" t="n"/>
      <c r="I160" s="80" t="n"/>
      <c r="J160" s="38" t="n"/>
      <c r="K160" s="80" t="n"/>
      <c r="L160" s="38" t="n"/>
      <c r="M160" s="80" t="n"/>
      <c r="N160" s="38" t="n"/>
      <c r="O160" s="80" t="n"/>
      <c r="P160" s="38" t="n"/>
      <c r="Q160" s="80" t="n"/>
      <c r="R160" s="38" t="n"/>
      <c r="S160" s="80" t="n"/>
      <c r="T160" s="40" t="n"/>
      <c r="U160" s="81">
        <f>IFERROR(IF(A160="","",G160/F160),"")</f>
        <v/>
      </c>
      <c r="V160" s="82">
        <f>IFERROR(IF(A160="","",F160/E160),"")</f>
        <v/>
      </c>
      <c r="W160" s="83">
        <f>IFERROR(IF(A160="","",F160-H160),"")</f>
        <v/>
      </c>
      <c r="X160" s="84">
        <f>IFERROR(IF(A160="","",G160-I160),"")</f>
        <v/>
      </c>
      <c r="Y160" s="83">
        <f>IFERROR(IF(A160="","",F160-J160),"")</f>
        <v/>
      </c>
      <c r="Z160" s="84">
        <f>IFERROR(IF(A160="","",G160-K160),"")</f>
        <v/>
      </c>
      <c r="AA160" s="84">
        <f>IFERROR(IF(A160="","",G160-Q160),"")</f>
        <v/>
      </c>
      <c r="AB160" s="84">
        <f>IFERROR(IF(A160="","",G160-M160),"")</f>
        <v/>
      </c>
      <c r="AC160" s="45">
        <f>IFERROR(IF(A160="","",IF(COUNTIFS($B$6:$B$205,B160,$C$6:$C$205,C160,$D$6:$D$205,D160)&gt;1,"Duplicate as-of date, stay month, and segment",IF(E160&lt;=0,"Check rooms available",IF(F160&gt;E160,"OTB rooms exceed rooms available",IF(AND(F160=0,G160&lt;&gt;0),"Revenue entered with zero OTB rooms",IF(AND(F160&lt;&gt;0,G160=0),"OTB rooms entered with zero revenue",IF(OR(B160="",C160="",D160=""),"Missing required field",IF(DAY(C160)&lt;&gt;1,"Stay month must be the first day of the month",IF(W160&lt;0,"Negative 7-day pickup—review","Ready"))))))))),"")</f>
        <v/>
      </c>
    </row>
    <row r="161">
      <c r="A161" s="36" t="n"/>
      <c r="B161" s="79" t="n"/>
      <c r="C161" s="79" t="n"/>
      <c r="D161" s="36" t="n"/>
      <c r="E161" s="38" t="n"/>
      <c r="F161" s="38" t="n"/>
      <c r="G161" s="80" t="n"/>
      <c r="H161" s="38" t="n"/>
      <c r="I161" s="80" t="n"/>
      <c r="J161" s="38" t="n"/>
      <c r="K161" s="80" t="n"/>
      <c r="L161" s="38" t="n"/>
      <c r="M161" s="80" t="n"/>
      <c r="N161" s="38" t="n"/>
      <c r="O161" s="80" t="n"/>
      <c r="P161" s="38" t="n"/>
      <c r="Q161" s="80" t="n"/>
      <c r="R161" s="38" t="n"/>
      <c r="S161" s="80" t="n"/>
      <c r="T161" s="40" t="n"/>
      <c r="U161" s="81">
        <f>IFERROR(IF(A161="","",G161/F161),"")</f>
        <v/>
      </c>
      <c r="V161" s="82">
        <f>IFERROR(IF(A161="","",F161/E161),"")</f>
        <v/>
      </c>
      <c r="W161" s="83">
        <f>IFERROR(IF(A161="","",F161-H161),"")</f>
        <v/>
      </c>
      <c r="X161" s="84">
        <f>IFERROR(IF(A161="","",G161-I161),"")</f>
        <v/>
      </c>
      <c r="Y161" s="83">
        <f>IFERROR(IF(A161="","",F161-J161),"")</f>
        <v/>
      </c>
      <c r="Z161" s="84">
        <f>IFERROR(IF(A161="","",G161-K161),"")</f>
        <v/>
      </c>
      <c r="AA161" s="84">
        <f>IFERROR(IF(A161="","",G161-Q161),"")</f>
        <v/>
      </c>
      <c r="AB161" s="84">
        <f>IFERROR(IF(A161="","",G161-M161),"")</f>
        <v/>
      </c>
      <c r="AC161" s="45">
        <f>IFERROR(IF(A161="","",IF(COUNTIFS($B$6:$B$205,B161,$C$6:$C$205,C161,$D$6:$D$205,D161)&gt;1,"Duplicate as-of date, stay month, and segment",IF(E161&lt;=0,"Check rooms available",IF(F161&gt;E161,"OTB rooms exceed rooms available",IF(AND(F161=0,G161&lt;&gt;0),"Revenue entered with zero OTB rooms",IF(AND(F161&lt;&gt;0,G161=0),"OTB rooms entered with zero revenue",IF(OR(B161="",C161="",D161=""),"Missing required field",IF(DAY(C161)&lt;&gt;1,"Stay month must be the first day of the month",IF(W161&lt;0,"Negative 7-day pickup—review","Ready"))))))))),"")</f>
        <v/>
      </c>
    </row>
    <row r="162">
      <c r="A162" s="36" t="n"/>
      <c r="B162" s="79" t="n"/>
      <c r="C162" s="79" t="n"/>
      <c r="D162" s="36" t="n"/>
      <c r="E162" s="38" t="n"/>
      <c r="F162" s="38" t="n"/>
      <c r="G162" s="80" t="n"/>
      <c r="H162" s="38" t="n"/>
      <c r="I162" s="80" t="n"/>
      <c r="J162" s="38" t="n"/>
      <c r="K162" s="80" t="n"/>
      <c r="L162" s="38" t="n"/>
      <c r="M162" s="80" t="n"/>
      <c r="N162" s="38" t="n"/>
      <c r="O162" s="80" t="n"/>
      <c r="P162" s="38" t="n"/>
      <c r="Q162" s="80" t="n"/>
      <c r="R162" s="38" t="n"/>
      <c r="S162" s="80" t="n"/>
      <c r="T162" s="40" t="n"/>
      <c r="U162" s="81">
        <f>IFERROR(IF(A162="","",G162/F162),"")</f>
        <v/>
      </c>
      <c r="V162" s="82">
        <f>IFERROR(IF(A162="","",F162/E162),"")</f>
        <v/>
      </c>
      <c r="W162" s="83">
        <f>IFERROR(IF(A162="","",F162-H162),"")</f>
        <v/>
      </c>
      <c r="X162" s="84">
        <f>IFERROR(IF(A162="","",G162-I162),"")</f>
        <v/>
      </c>
      <c r="Y162" s="83">
        <f>IFERROR(IF(A162="","",F162-J162),"")</f>
        <v/>
      </c>
      <c r="Z162" s="84">
        <f>IFERROR(IF(A162="","",G162-K162),"")</f>
        <v/>
      </c>
      <c r="AA162" s="84">
        <f>IFERROR(IF(A162="","",G162-Q162),"")</f>
        <v/>
      </c>
      <c r="AB162" s="84">
        <f>IFERROR(IF(A162="","",G162-M162),"")</f>
        <v/>
      </c>
      <c r="AC162" s="45">
        <f>IFERROR(IF(A162="","",IF(COUNTIFS($B$6:$B$205,B162,$C$6:$C$205,C162,$D$6:$D$205,D162)&gt;1,"Duplicate as-of date, stay month, and segment",IF(E162&lt;=0,"Check rooms available",IF(F162&gt;E162,"OTB rooms exceed rooms available",IF(AND(F162=0,G162&lt;&gt;0),"Revenue entered with zero OTB rooms",IF(AND(F162&lt;&gt;0,G162=0),"OTB rooms entered with zero revenue",IF(OR(B162="",C162="",D162=""),"Missing required field",IF(DAY(C162)&lt;&gt;1,"Stay month must be the first day of the month",IF(W162&lt;0,"Negative 7-day pickup—review","Ready"))))))))),"")</f>
        <v/>
      </c>
    </row>
    <row r="163">
      <c r="A163" s="36" t="n"/>
      <c r="B163" s="79" t="n"/>
      <c r="C163" s="79" t="n"/>
      <c r="D163" s="36" t="n"/>
      <c r="E163" s="38" t="n"/>
      <c r="F163" s="38" t="n"/>
      <c r="G163" s="80" t="n"/>
      <c r="H163" s="38" t="n"/>
      <c r="I163" s="80" t="n"/>
      <c r="J163" s="38" t="n"/>
      <c r="K163" s="80" t="n"/>
      <c r="L163" s="38" t="n"/>
      <c r="M163" s="80" t="n"/>
      <c r="N163" s="38" t="n"/>
      <c r="O163" s="80" t="n"/>
      <c r="P163" s="38" t="n"/>
      <c r="Q163" s="80" t="n"/>
      <c r="R163" s="38" t="n"/>
      <c r="S163" s="80" t="n"/>
      <c r="T163" s="40" t="n"/>
      <c r="U163" s="81">
        <f>IFERROR(IF(A163="","",G163/F163),"")</f>
        <v/>
      </c>
      <c r="V163" s="82">
        <f>IFERROR(IF(A163="","",F163/E163),"")</f>
        <v/>
      </c>
      <c r="W163" s="83">
        <f>IFERROR(IF(A163="","",F163-H163),"")</f>
        <v/>
      </c>
      <c r="X163" s="84">
        <f>IFERROR(IF(A163="","",G163-I163),"")</f>
        <v/>
      </c>
      <c r="Y163" s="83">
        <f>IFERROR(IF(A163="","",F163-J163),"")</f>
        <v/>
      </c>
      <c r="Z163" s="84">
        <f>IFERROR(IF(A163="","",G163-K163),"")</f>
        <v/>
      </c>
      <c r="AA163" s="84">
        <f>IFERROR(IF(A163="","",G163-Q163),"")</f>
        <v/>
      </c>
      <c r="AB163" s="84">
        <f>IFERROR(IF(A163="","",G163-M163),"")</f>
        <v/>
      </c>
      <c r="AC163" s="45">
        <f>IFERROR(IF(A163="","",IF(COUNTIFS($B$6:$B$205,B163,$C$6:$C$205,C163,$D$6:$D$205,D163)&gt;1,"Duplicate as-of date, stay month, and segment",IF(E163&lt;=0,"Check rooms available",IF(F163&gt;E163,"OTB rooms exceed rooms available",IF(AND(F163=0,G163&lt;&gt;0),"Revenue entered with zero OTB rooms",IF(AND(F163&lt;&gt;0,G163=0),"OTB rooms entered with zero revenue",IF(OR(B163="",C163="",D163=""),"Missing required field",IF(DAY(C163)&lt;&gt;1,"Stay month must be the first day of the month",IF(W163&lt;0,"Negative 7-day pickup—review","Ready"))))))))),"")</f>
        <v/>
      </c>
    </row>
    <row r="164">
      <c r="A164" s="36" t="n"/>
      <c r="B164" s="79" t="n"/>
      <c r="C164" s="79" t="n"/>
      <c r="D164" s="36" t="n"/>
      <c r="E164" s="38" t="n"/>
      <c r="F164" s="38" t="n"/>
      <c r="G164" s="80" t="n"/>
      <c r="H164" s="38" t="n"/>
      <c r="I164" s="80" t="n"/>
      <c r="J164" s="38" t="n"/>
      <c r="K164" s="80" t="n"/>
      <c r="L164" s="38" t="n"/>
      <c r="M164" s="80" t="n"/>
      <c r="N164" s="38" t="n"/>
      <c r="O164" s="80" t="n"/>
      <c r="P164" s="38" t="n"/>
      <c r="Q164" s="80" t="n"/>
      <c r="R164" s="38" t="n"/>
      <c r="S164" s="80" t="n"/>
      <c r="T164" s="40" t="n"/>
      <c r="U164" s="81">
        <f>IFERROR(IF(A164="","",G164/F164),"")</f>
        <v/>
      </c>
      <c r="V164" s="82">
        <f>IFERROR(IF(A164="","",F164/E164),"")</f>
        <v/>
      </c>
      <c r="W164" s="83">
        <f>IFERROR(IF(A164="","",F164-H164),"")</f>
        <v/>
      </c>
      <c r="X164" s="84">
        <f>IFERROR(IF(A164="","",G164-I164),"")</f>
        <v/>
      </c>
      <c r="Y164" s="83">
        <f>IFERROR(IF(A164="","",F164-J164),"")</f>
        <v/>
      </c>
      <c r="Z164" s="84">
        <f>IFERROR(IF(A164="","",G164-K164),"")</f>
        <v/>
      </c>
      <c r="AA164" s="84">
        <f>IFERROR(IF(A164="","",G164-Q164),"")</f>
        <v/>
      </c>
      <c r="AB164" s="84">
        <f>IFERROR(IF(A164="","",G164-M164),"")</f>
        <v/>
      </c>
      <c r="AC164" s="45">
        <f>IFERROR(IF(A164="","",IF(COUNTIFS($B$6:$B$205,B164,$C$6:$C$205,C164,$D$6:$D$205,D164)&gt;1,"Duplicate as-of date, stay month, and segment",IF(E164&lt;=0,"Check rooms available",IF(F164&gt;E164,"OTB rooms exceed rooms available",IF(AND(F164=0,G164&lt;&gt;0),"Revenue entered with zero OTB rooms",IF(AND(F164&lt;&gt;0,G164=0),"OTB rooms entered with zero revenue",IF(OR(B164="",C164="",D164=""),"Missing required field",IF(DAY(C164)&lt;&gt;1,"Stay month must be the first day of the month",IF(W164&lt;0,"Negative 7-day pickup—review","Ready"))))))))),"")</f>
        <v/>
      </c>
    </row>
    <row r="165">
      <c r="A165" s="36" t="n"/>
      <c r="B165" s="79" t="n"/>
      <c r="C165" s="79" t="n"/>
      <c r="D165" s="36" t="n"/>
      <c r="E165" s="38" t="n"/>
      <c r="F165" s="38" t="n"/>
      <c r="G165" s="80" t="n"/>
      <c r="H165" s="38" t="n"/>
      <c r="I165" s="80" t="n"/>
      <c r="J165" s="38" t="n"/>
      <c r="K165" s="80" t="n"/>
      <c r="L165" s="38" t="n"/>
      <c r="M165" s="80" t="n"/>
      <c r="N165" s="38" t="n"/>
      <c r="O165" s="80" t="n"/>
      <c r="P165" s="38" t="n"/>
      <c r="Q165" s="80" t="n"/>
      <c r="R165" s="38" t="n"/>
      <c r="S165" s="80" t="n"/>
      <c r="T165" s="40" t="n"/>
      <c r="U165" s="81">
        <f>IFERROR(IF(A165="","",G165/F165),"")</f>
        <v/>
      </c>
      <c r="V165" s="82">
        <f>IFERROR(IF(A165="","",F165/E165),"")</f>
        <v/>
      </c>
      <c r="W165" s="83">
        <f>IFERROR(IF(A165="","",F165-H165),"")</f>
        <v/>
      </c>
      <c r="X165" s="84">
        <f>IFERROR(IF(A165="","",G165-I165),"")</f>
        <v/>
      </c>
      <c r="Y165" s="83">
        <f>IFERROR(IF(A165="","",F165-J165),"")</f>
        <v/>
      </c>
      <c r="Z165" s="84">
        <f>IFERROR(IF(A165="","",G165-K165),"")</f>
        <v/>
      </c>
      <c r="AA165" s="84">
        <f>IFERROR(IF(A165="","",G165-Q165),"")</f>
        <v/>
      </c>
      <c r="AB165" s="84">
        <f>IFERROR(IF(A165="","",G165-M165),"")</f>
        <v/>
      </c>
      <c r="AC165" s="45">
        <f>IFERROR(IF(A165="","",IF(COUNTIFS($B$6:$B$205,B165,$C$6:$C$205,C165,$D$6:$D$205,D165)&gt;1,"Duplicate as-of date, stay month, and segment",IF(E165&lt;=0,"Check rooms available",IF(F165&gt;E165,"OTB rooms exceed rooms available",IF(AND(F165=0,G165&lt;&gt;0),"Revenue entered with zero OTB rooms",IF(AND(F165&lt;&gt;0,G165=0),"OTB rooms entered with zero revenue",IF(OR(B165="",C165="",D165=""),"Missing required field",IF(DAY(C165)&lt;&gt;1,"Stay month must be the first day of the month",IF(W165&lt;0,"Negative 7-day pickup—review","Ready"))))))))),"")</f>
        <v/>
      </c>
    </row>
    <row r="166">
      <c r="A166" s="36" t="n"/>
      <c r="B166" s="79" t="n"/>
      <c r="C166" s="79" t="n"/>
      <c r="D166" s="36" t="n"/>
      <c r="E166" s="38" t="n"/>
      <c r="F166" s="38" t="n"/>
      <c r="G166" s="80" t="n"/>
      <c r="H166" s="38" t="n"/>
      <c r="I166" s="80" t="n"/>
      <c r="J166" s="38" t="n"/>
      <c r="K166" s="80" t="n"/>
      <c r="L166" s="38" t="n"/>
      <c r="M166" s="80" t="n"/>
      <c r="N166" s="38" t="n"/>
      <c r="O166" s="80" t="n"/>
      <c r="P166" s="38" t="n"/>
      <c r="Q166" s="80" t="n"/>
      <c r="R166" s="38" t="n"/>
      <c r="S166" s="80" t="n"/>
      <c r="T166" s="40" t="n"/>
      <c r="U166" s="81">
        <f>IFERROR(IF(A166="","",G166/F166),"")</f>
        <v/>
      </c>
      <c r="V166" s="82">
        <f>IFERROR(IF(A166="","",F166/E166),"")</f>
        <v/>
      </c>
      <c r="W166" s="83">
        <f>IFERROR(IF(A166="","",F166-H166),"")</f>
        <v/>
      </c>
      <c r="X166" s="84">
        <f>IFERROR(IF(A166="","",G166-I166),"")</f>
        <v/>
      </c>
      <c r="Y166" s="83">
        <f>IFERROR(IF(A166="","",F166-J166),"")</f>
        <v/>
      </c>
      <c r="Z166" s="84">
        <f>IFERROR(IF(A166="","",G166-K166),"")</f>
        <v/>
      </c>
      <c r="AA166" s="84">
        <f>IFERROR(IF(A166="","",G166-Q166),"")</f>
        <v/>
      </c>
      <c r="AB166" s="84">
        <f>IFERROR(IF(A166="","",G166-M166),"")</f>
        <v/>
      </c>
      <c r="AC166" s="45">
        <f>IFERROR(IF(A166="","",IF(COUNTIFS($B$6:$B$205,B166,$C$6:$C$205,C166,$D$6:$D$205,D166)&gt;1,"Duplicate as-of date, stay month, and segment",IF(E166&lt;=0,"Check rooms available",IF(F166&gt;E166,"OTB rooms exceed rooms available",IF(AND(F166=0,G166&lt;&gt;0),"Revenue entered with zero OTB rooms",IF(AND(F166&lt;&gt;0,G166=0),"OTB rooms entered with zero revenue",IF(OR(B166="",C166="",D166=""),"Missing required field",IF(DAY(C166)&lt;&gt;1,"Stay month must be the first day of the month",IF(W166&lt;0,"Negative 7-day pickup—review","Ready"))))))))),"")</f>
        <v/>
      </c>
    </row>
    <row r="167">
      <c r="A167" s="36" t="n"/>
      <c r="B167" s="79" t="n"/>
      <c r="C167" s="79" t="n"/>
      <c r="D167" s="36" t="n"/>
      <c r="E167" s="38" t="n"/>
      <c r="F167" s="38" t="n"/>
      <c r="G167" s="80" t="n"/>
      <c r="H167" s="38" t="n"/>
      <c r="I167" s="80" t="n"/>
      <c r="J167" s="38" t="n"/>
      <c r="K167" s="80" t="n"/>
      <c r="L167" s="38" t="n"/>
      <c r="M167" s="80" t="n"/>
      <c r="N167" s="38" t="n"/>
      <c r="O167" s="80" t="n"/>
      <c r="P167" s="38" t="n"/>
      <c r="Q167" s="80" t="n"/>
      <c r="R167" s="38" t="n"/>
      <c r="S167" s="80" t="n"/>
      <c r="T167" s="40" t="n"/>
      <c r="U167" s="81">
        <f>IFERROR(IF(A167="","",G167/F167),"")</f>
        <v/>
      </c>
      <c r="V167" s="82">
        <f>IFERROR(IF(A167="","",F167/E167),"")</f>
        <v/>
      </c>
      <c r="W167" s="83">
        <f>IFERROR(IF(A167="","",F167-H167),"")</f>
        <v/>
      </c>
      <c r="X167" s="84">
        <f>IFERROR(IF(A167="","",G167-I167),"")</f>
        <v/>
      </c>
      <c r="Y167" s="83">
        <f>IFERROR(IF(A167="","",F167-J167),"")</f>
        <v/>
      </c>
      <c r="Z167" s="84">
        <f>IFERROR(IF(A167="","",G167-K167),"")</f>
        <v/>
      </c>
      <c r="AA167" s="84">
        <f>IFERROR(IF(A167="","",G167-Q167),"")</f>
        <v/>
      </c>
      <c r="AB167" s="84">
        <f>IFERROR(IF(A167="","",G167-M167),"")</f>
        <v/>
      </c>
      <c r="AC167" s="45">
        <f>IFERROR(IF(A167="","",IF(COUNTIFS($B$6:$B$205,B167,$C$6:$C$205,C167,$D$6:$D$205,D167)&gt;1,"Duplicate as-of date, stay month, and segment",IF(E167&lt;=0,"Check rooms available",IF(F167&gt;E167,"OTB rooms exceed rooms available",IF(AND(F167=0,G167&lt;&gt;0),"Revenue entered with zero OTB rooms",IF(AND(F167&lt;&gt;0,G167=0),"OTB rooms entered with zero revenue",IF(OR(B167="",C167="",D167=""),"Missing required field",IF(DAY(C167)&lt;&gt;1,"Stay month must be the first day of the month",IF(W167&lt;0,"Negative 7-day pickup—review","Ready"))))))))),"")</f>
        <v/>
      </c>
    </row>
    <row r="168">
      <c r="A168" s="36" t="n"/>
      <c r="B168" s="79" t="n"/>
      <c r="C168" s="79" t="n"/>
      <c r="D168" s="36" t="n"/>
      <c r="E168" s="38" t="n"/>
      <c r="F168" s="38" t="n"/>
      <c r="G168" s="80" t="n"/>
      <c r="H168" s="38" t="n"/>
      <c r="I168" s="80" t="n"/>
      <c r="J168" s="38" t="n"/>
      <c r="K168" s="80" t="n"/>
      <c r="L168" s="38" t="n"/>
      <c r="M168" s="80" t="n"/>
      <c r="N168" s="38" t="n"/>
      <c r="O168" s="80" t="n"/>
      <c r="P168" s="38" t="n"/>
      <c r="Q168" s="80" t="n"/>
      <c r="R168" s="38" t="n"/>
      <c r="S168" s="80" t="n"/>
      <c r="T168" s="40" t="n"/>
      <c r="U168" s="81">
        <f>IFERROR(IF(A168="","",G168/F168),"")</f>
        <v/>
      </c>
      <c r="V168" s="82">
        <f>IFERROR(IF(A168="","",F168/E168),"")</f>
        <v/>
      </c>
      <c r="W168" s="83">
        <f>IFERROR(IF(A168="","",F168-H168),"")</f>
        <v/>
      </c>
      <c r="X168" s="84">
        <f>IFERROR(IF(A168="","",G168-I168),"")</f>
        <v/>
      </c>
      <c r="Y168" s="83">
        <f>IFERROR(IF(A168="","",F168-J168),"")</f>
        <v/>
      </c>
      <c r="Z168" s="84">
        <f>IFERROR(IF(A168="","",G168-K168),"")</f>
        <v/>
      </c>
      <c r="AA168" s="84">
        <f>IFERROR(IF(A168="","",G168-Q168),"")</f>
        <v/>
      </c>
      <c r="AB168" s="84">
        <f>IFERROR(IF(A168="","",G168-M168),"")</f>
        <v/>
      </c>
      <c r="AC168" s="45">
        <f>IFERROR(IF(A168="","",IF(COUNTIFS($B$6:$B$205,B168,$C$6:$C$205,C168,$D$6:$D$205,D168)&gt;1,"Duplicate as-of date, stay month, and segment",IF(E168&lt;=0,"Check rooms available",IF(F168&gt;E168,"OTB rooms exceed rooms available",IF(AND(F168=0,G168&lt;&gt;0),"Revenue entered with zero OTB rooms",IF(AND(F168&lt;&gt;0,G168=0),"OTB rooms entered with zero revenue",IF(OR(B168="",C168="",D168=""),"Missing required field",IF(DAY(C168)&lt;&gt;1,"Stay month must be the first day of the month",IF(W168&lt;0,"Negative 7-day pickup—review","Ready"))))))))),"")</f>
        <v/>
      </c>
    </row>
    <row r="169">
      <c r="A169" s="36" t="n"/>
      <c r="B169" s="79" t="n"/>
      <c r="C169" s="79" t="n"/>
      <c r="D169" s="36" t="n"/>
      <c r="E169" s="38" t="n"/>
      <c r="F169" s="38" t="n"/>
      <c r="G169" s="80" t="n"/>
      <c r="H169" s="38" t="n"/>
      <c r="I169" s="80" t="n"/>
      <c r="J169" s="38" t="n"/>
      <c r="K169" s="80" t="n"/>
      <c r="L169" s="38" t="n"/>
      <c r="M169" s="80" t="n"/>
      <c r="N169" s="38" t="n"/>
      <c r="O169" s="80" t="n"/>
      <c r="P169" s="38" t="n"/>
      <c r="Q169" s="80" t="n"/>
      <c r="R169" s="38" t="n"/>
      <c r="S169" s="80" t="n"/>
      <c r="T169" s="40" t="n"/>
      <c r="U169" s="81">
        <f>IFERROR(IF(A169="","",G169/F169),"")</f>
        <v/>
      </c>
      <c r="V169" s="82">
        <f>IFERROR(IF(A169="","",F169/E169),"")</f>
        <v/>
      </c>
      <c r="W169" s="83">
        <f>IFERROR(IF(A169="","",F169-H169),"")</f>
        <v/>
      </c>
      <c r="X169" s="84">
        <f>IFERROR(IF(A169="","",G169-I169),"")</f>
        <v/>
      </c>
      <c r="Y169" s="83">
        <f>IFERROR(IF(A169="","",F169-J169),"")</f>
        <v/>
      </c>
      <c r="Z169" s="84">
        <f>IFERROR(IF(A169="","",G169-K169),"")</f>
        <v/>
      </c>
      <c r="AA169" s="84">
        <f>IFERROR(IF(A169="","",G169-Q169),"")</f>
        <v/>
      </c>
      <c r="AB169" s="84">
        <f>IFERROR(IF(A169="","",G169-M169),"")</f>
        <v/>
      </c>
      <c r="AC169" s="45">
        <f>IFERROR(IF(A169="","",IF(COUNTIFS($B$6:$B$205,B169,$C$6:$C$205,C169,$D$6:$D$205,D169)&gt;1,"Duplicate as-of date, stay month, and segment",IF(E169&lt;=0,"Check rooms available",IF(F169&gt;E169,"OTB rooms exceed rooms available",IF(AND(F169=0,G169&lt;&gt;0),"Revenue entered with zero OTB rooms",IF(AND(F169&lt;&gt;0,G169=0),"OTB rooms entered with zero revenue",IF(OR(B169="",C169="",D169=""),"Missing required field",IF(DAY(C169)&lt;&gt;1,"Stay month must be the first day of the month",IF(W169&lt;0,"Negative 7-day pickup—review","Ready"))))))))),"")</f>
        <v/>
      </c>
    </row>
    <row r="170">
      <c r="A170" s="36" t="n"/>
      <c r="B170" s="79" t="n"/>
      <c r="C170" s="79" t="n"/>
      <c r="D170" s="36" t="n"/>
      <c r="E170" s="38" t="n"/>
      <c r="F170" s="38" t="n"/>
      <c r="G170" s="80" t="n"/>
      <c r="H170" s="38" t="n"/>
      <c r="I170" s="80" t="n"/>
      <c r="J170" s="38" t="n"/>
      <c r="K170" s="80" t="n"/>
      <c r="L170" s="38" t="n"/>
      <c r="M170" s="80" t="n"/>
      <c r="N170" s="38" t="n"/>
      <c r="O170" s="80" t="n"/>
      <c r="P170" s="38" t="n"/>
      <c r="Q170" s="80" t="n"/>
      <c r="R170" s="38" t="n"/>
      <c r="S170" s="80" t="n"/>
      <c r="T170" s="40" t="n"/>
      <c r="U170" s="81">
        <f>IFERROR(IF(A170="","",G170/F170),"")</f>
        <v/>
      </c>
      <c r="V170" s="82">
        <f>IFERROR(IF(A170="","",F170/E170),"")</f>
        <v/>
      </c>
      <c r="W170" s="83">
        <f>IFERROR(IF(A170="","",F170-H170),"")</f>
        <v/>
      </c>
      <c r="X170" s="84">
        <f>IFERROR(IF(A170="","",G170-I170),"")</f>
        <v/>
      </c>
      <c r="Y170" s="83">
        <f>IFERROR(IF(A170="","",F170-J170),"")</f>
        <v/>
      </c>
      <c r="Z170" s="84">
        <f>IFERROR(IF(A170="","",G170-K170),"")</f>
        <v/>
      </c>
      <c r="AA170" s="84">
        <f>IFERROR(IF(A170="","",G170-Q170),"")</f>
        <v/>
      </c>
      <c r="AB170" s="84">
        <f>IFERROR(IF(A170="","",G170-M170),"")</f>
        <v/>
      </c>
      <c r="AC170" s="45">
        <f>IFERROR(IF(A170="","",IF(COUNTIFS($B$6:$B$205,B170,$C$6:$C$205,C170,$D$6:$D$205,D170)&gt;1,"Duplicate as-of date, stay month, and segment",IF(E170&lt;=0,"Check rooms available",IF(F170&gt;E170,"OTB rooms exceed rooms available",IF(AND(F170=0,G170&lt;&gt;0),"Revenue entered with zero OTB rooms",IF(AND(F170&lt;&gt;0,G170=0),"OTB rooms entered with zero revenue",IF(OR(B170="",C170="",D170=""),"Missing required field",IF(DAY(C170)&lt;&gt;1,"Stay month must be the first day of the month",IF(W170&lt;0,"Negative 7-day pickup—review","Ready"))))))))),"")</f>
        <v/>
      </c>
    </row>
    <row r="171">
      <c r="A171" s="36" t="n"/>
      <c r="B171" s="79" t="n"/>
      <c r="C171" s="79" t="n"/>
      <c r="D171" s="36" t="n"/>
      <c r="E171" s="38" t="n"/>
      <c r="F171" s="38" t="n"/>
      <c r="G171" s="80" t="n"/>
      <c r="H171" s="38" t="n"/>
      <c r="I171" s="80" t="n"/>
      <c r="J171" s="38" t="n"/>
      <c r="K171" s="80" t="n"/>
      <c r="L171" s="38" t="n"/>
      <c r="M171" s="80" t="n"/>
      <c r="N171" s="38" t="n"/>
      <c r="O171" s="80" t="n"/>
      <c r="P171" s="38" t="n"/>
      <c r="Q171" s="80" t="n"/>
      <c r="R171" s="38" t="n"/>
      <c r="S171" s="80" t="n"/>
      <c r="T171" s="40" t="n"/>
      <c r="U171" s="81">
        <f>IFERROR(IF(A171="","",G171/F171),"")</f>
        <v/>
      </c>
      <c r="V171" s="82">
        <f>IFERROR(IF(A171="","",F171/E171),"")</f>
        <v/>
      </c>
      <c r="W171" s="83">
        <f>IFERROR(IF(A171="","",F171-H171),"")</f>
        <v/>
      </c>
      <c r="X171" s="84">
        <f>IFERROR(IF(A171="","",G171-I171),"")</f>
        <v/>
      </c>
      <c r="Y171" s="83">
        <f>IFERROR(IF(A171="","",F171-J171),"")</f>
        <v/>
      </c>
      <c r="Z171" s="84">
        <f>IFERROR(IF(A171="","",G171-K171),"")</f>
        <v/>
      </c>
      <c r="AA171" s="84">
        <f>IFERROR(IF(A171="","",G171-Q171),"")</f>
        <v/>
      </c>
      <c r="AB171" s="84">
        <f>IFERROR(IF(A171="","",G171-M171),"")</f>
        <v/>
      </c>
      <c r="AC171" s="45">
        <f>IFERROR(IF(A171="","",IF(COUNTIFS($B$6:$B$205,B171,$C$6:$C$205,C171,$D$6:$D$205,D171)&gt;1,"Duplicate as-of date, stay month, and segment",IF(E171&lt;=0,"Check rooms available",IF(F171&gt;E171,"OTB rooms exceed rooms available",IF(AND(F171=0,G171&lt;&gt;0),"Revenue entered with zero OTB rooms",IF(AND(F171&lt;&gt;0,G171=0),"OTB rooms entered with zero revenue",IF(OR(B171="",C171="",D171=""),"Missing required field",IF(DAY(C171)&lt;&gt;1,"Stay month must be the first day of the month",IF(W171&lt;0,"Negative 7-day pickup—review","Ready"))))))))),"")</f>
        <v/>
      </c>
    </row>
    <row r="172">
      <c r="A172" s="36" t="n"/>
      <c r="B172" s="79" t="n"/>
      <c r="C172" s="79" t="n"/>
      <c r="D172" s="36" t="n"/>
      <c r="E172" s="38" t="n"/>
      <c r="F172" s="38" t="n"/>
      <c r="G172" s="80" t="n"/>
      <c r="H172" s="38" t="n"/>
      <c r="I172" s="80" t="n"/>
      <c r="J172" s="38" t="n"/>
      <c r="K172" s="80" t="n"/>
      <c r="L172" s="38" t="n"/>
      <c r="M172" s="80" t="n"/>
      <c r="N172" s="38" t="n"/>
      <c r="O172" s="80" t="n"/>
      <c r="P172" s="38" t="n"/>
      <c r="Q172" s="80" t="n"/>
      <c r="R172" s="38" t="n"/>
      <c r="S172" s="80" t="n"/>
      <c r="T172" s="40" t="n"/>
      <c r="U172" s="81">
        <f>IFERROR(IF(A172="","",G172/F172),"")</f>
        <v/>
      </c>
      <c r="V172" s="82">
        <f>IFERROR(IF(A172="","",F172/E172),"")</f>
        <v/>
      </c>
      <c r="W172" s="83">
        <f>IFERROR(IF(A172="","",F172-H172),"")</f>
        <v/>
      </c>
      <c r="X172" s="84">
        <f>IFERROR(IF(A172="","",G172-I172),"")</f>
        <v/>
      </c>
      <c r="Y172" s="83">
        <f>IFERROR(IF(A172="","",F172-J172),"")</f>
        <v/>
      </c>
      <c r="Z172" s="84">
        <f>IFERROR(IF(A172="","",G172-K172),"")</f>
        <v/>
      </c>
      <c r="AA172" s="84">
        <f>IFERROR(IF(A172="","",G172-Q172),"")</f>
        <v/>
      </c>
      <c r="AB172" s="84">
        <f>IFERROR(IF(A172="","",G172-M172),"")</f>
        <v/>
      </c>
      <c r="AC172" s="45">
        <f>IFERROR(IF(A172="","",IF(COUNTIFS($B$6:$B$205,B172,$C$6:$C$205,C172,$D$6:$D$205,D172)&gt;1,"Duplicate as-of date, stay month, and segment",IF(E172&lt;=0,"Check rooms available",IF(F172&gt;E172,"OTB rooms exceed rooms available",IF(AND(F172=0,G172&lt;&gt;0),"Revenue entered with zero OTB rooms",IF(AND(F172&lt;&gt;0,G172=0),"OTB rooms entered with zero revenue",IF(OR(B172="",C172="",D172=""),"Missing required field",IF(DAY(C172)&lt;&gt;1,"Stay month must be the first day of the month",IF(W172&lt;0,"Negative 7-day pickup—review","Ready"))))))))),"")</f>
        <v/>
      </c>
    </row>
    <row r="173">
      <c r="A173" s="36" t="n"/>
      <c r="B173" s="79" t="n"/>
      <c r="C173" s="79" t="n"/>
      <c r="D173" s="36" t="n"/>
      <c r="E173" s="38" t="n"/>
      <c r="F173" s="38" t="n"/>
      <c r="G173" s="80" t="n"/>
      <c r="H173" s="38" t="n"/>
      <c r="I173" s="80" t="n"/>
      <c r="J173" s="38" t="n"/>
      <c r="K173" s="80" t="n"/>
      <c r="L173" s="38" t="n"/>
      <c r="M173" s="80" t="n"/>
      <c r="N173" s="38" t="n"/>
      <c r="O173" s="80" t="n"/>
      <c r="P173" s="38" t="n"/>
      <c r="Q173" s="80" t="n"/>
      <c r="R173" s="38" t="n"/>
      <c r="S173" s="80" t="n"/>
      <c r="T173" s="40" t="n"/>
      <c r="U173" s="81">
        <f>IFERROR(IF(A173="","",G173/F173),"")</f>
        <v/>
      </c>
      <c r="V173" s="82">
        <f>IFERROR(IF(A173="","",F173/E173),"")</f>
        <v/>
      </c>
      <c r="W173" s="83">
        <f>IFERROR(IF(A173="","",F173-H173),"")</f>
        <v/>
      </c>
      <c r="X173" s="84">
        <f>IFERROR(IF(A173="","",G173-I173),"")</f>
        <v/>
      </c>
      <c r="Y173" s="83">
        <f>IFERROR(IF(A173="","",F173-J173),"")</f>
        <v/>
      </c>
      <c r="Z173" s="84">
        <f>IFERROR(IF(A173="","",G173-K173),"")</f>
        <v/>
      </c>
      <c r="AA173" s="84">
        <f>IFERROR(IF(A173="","",G173-Q173),"")</f>
        <v/>
      </c>
      <c r="AB173" s="84">
        <f>IFERROR(IF(A173="","",G173-M173),"")</f>
        <v/>
      </c>
      <c r="AC173" s="45">
        <f>IFERROR(IF(A173="","",IF(COUNTIFS($B$6:$B$205,B173,$C$6:$C$205,C173,$D$6:$D$205,D173)&gt;1,"Duplicate as-of date, stay month, and segment",IF(E173&lt;=0,"Check rooms available",IF(F173&gt;E173,"OTB rooms exceed rooms available",IF(AND(F173=0,G173&lt;&gt;0),"Revenue entered with zero OTB rooms",IF(AND(F173&lt;&gt;0,G173=0),"OTB rooms entered with zero revenue",IF(OR(B173="",C173="",D173=""),"Missing required field",IF(DAY(C173)&lt;&gt;1,"Stay month must be the first day of the month",IF(W173&lt;0,"Negative 7-day pickup—review","Ready"))))))))),"")</f>
        <v/>
      </c>
    </row>
    <row r="174">
      <c r="A174" s="36" t="n"/>
      <c r="B174" s="79" t="n"/>
      <c r="C174" s="79" t="n"/>
      <c r="D174" s="36" t="n"/>
      <c r="E174" s="38" t="n"/>
      <c r="F174" s="38" t="n"/>
      <c r="G174" s="80" t="n"/>
      <c r="H174" s="38" t="n"/>
      <c r="I174" s="80" t="n"/>
      <c r="J174" s="38" t="n"/>
      <c r="K174" s="80" t="n"/>
      <c r="L174" s="38" t="n"/>
      <c r="M174" s="80" t="n"/>
      <c r="N174" s="38" t="n"/>
      <c r="O174" s="80" t="n"/>
      <c r="P174" s="38" t="n"/>
      <c r="Q174" s="80" t="n"/>
      <c r="R174" s="38" t="n"/>
      <c r="S174" s="80" t="n"/>
      <c r="T174" s="40" t="n"/>
      <c r="U174" s="81">
        <f>IFERROR(IF(A174="","",G174/F174),"")</f>
        <v/>
      </c>
      <c r="V174" s="82">
        <f>IFERROR(IF(A174="","",F174/E174),"")</f>
        <v/>
      </c>
      <c r="W174" s="83">
        <f>IFERROR(IF(A174="","",F174-H174),"")</f>
        <v/>
      </c>
      <c r="X174" s="84">
        <f>IFERROR(IF(A174="","",G174-I174),"")</f>
        <v/>
      </c>
      <c r="Y174" s="83">
        <f>IFERROR(IF(A174="","",F174-J174),"")</f>
        <v/>
      </c>
      <c r="Z174" s="84">
        <f>IFERROR(IF(A174="","",G174-K174),"")</f>
        <v/>
      </c>
      <c r="AA174" s="84">
        <f>IFERROR(IF(A174="","",G174-Q174),"")</f>
        <v/>
      </c>
      <c r="AB174" s="84">
        <f>IFERROR(IF(A174="","",G174-M174),"")</f>
        <v/>
      </c>
      <c r="AC174" s="45">
        <f>IFERROR(IF(A174="","",IF(COUNTIFS($B$6:$B$205,B174,$C$6:$C$205,C174,$D$6:$D$205,D174)&gt;1,"Duplicate as-of date, stay month, and segment",IF(E174&lt;=0,"Check rooms available",IF(F174&gt;E174,"OTB rooms exceed rooms available",IF(AND(F174=0,G174&lt;&gt;0),"Revenue entered with zero OTB rooms",IF(AND(F174&lt;&gt;0,G174=0),"OTB rooms entered with zero revenue",IF(OR(B174="",C174="",D174=""),"Missing required field",IF(DAY(C174)&lt;&gt;1,"Stay month must be the first day of the month",IF(W174&lt;0,"Negative 7-day pickup—review","Ready"))))))))),"")</f>
        <v/>
      </c>
    </row>
    <row r="175">
      <c r="A175" s="36" t="n"/>
      <c r="B175" s="79" t="n"/>
      <c r="C175" s="79" t="n"/>
      <c r="D175" s="36" t="n"/>
      <c r="E175" s="38" t="n"/>
      <c r="F175" s="38" t="n"/>
      <c r="G175" s="80" t="n"/>
      <c r="H175" s="38" t="n"/>
      <c r="I175" s="80" t="n"/>
      <c r="J175" s="38" t="n"/>
      <c r="K175" s="80" t="n"/>
      <c r="L175" s="38" t="n"/>
      <c r="M175" s="80" t="n"/>
      <c r="N175" s="38" t="n"/>
      <c r="O175" s="80" t="n"/>
      <c r="P175" s="38" t="n"/>
      <c r="Q175" s="80" t="n"/>
      <c r="R175" s="38" t="n"/>
      <c r="S175" s="80" t="n"/>
      <c r="T175" s="40" t="n"/>
      <c r="U175" s="81">
        <f>IFERROR(IF(A175="","",G175/F175),"")</f>
        <v/>
      </c>
      <c r="V175" s="82">
        <f>IFERROR(IF(A175="","",F175/E175),"")</f>
        <v/>
      </c>
      <c r="W175" s="83">
        <f>IFERROR(IF(A175="","",F175-H175),"")</f>
        <v/>
      </c>
      <c r="X175" s="84">
        <f>IFERROR(IF(A175="","",G175-I175),"")</f>
        <v/>
      </c>
      <c r="Y175" s="83">
        <f>IFERROR(IF(A175="","",F175-J175),"")</f>
        <v/>
      </c>
      <c r="Z175" s="84">
        <f>IFERROR(IF(A175="","",G175-K175),"")</f>
        <v/>
      </c>
      <c r="AA175" s="84">
        <f>IFERROR(IF(A175="","",G175-Q175),"")</f>
        <v/>
      </c>
      <c r="AB175" s="84">
        <f>IFERROR(IF(A175="","",G175-M175),"")</f>
        <v/>
      </c>
      <c r="AC175" s="45">
        <f>IFERROR(IF(A175="","",IF(COUNTIFS($B$6:$B$205,B175,$C$6:$C$205,C175,$D$6:$D$205,D175)&gt;1,"Duplicate as-of date, stay month, and segment",IF(E175&lt;=0,"Check rooms available",IF(F175&gt;E175,"OTB rooms exceed rooms available",IF(AND(F175=0,G175&lt;&gt;0),"Revenue entered with zero OTB rooms",IF(AND(F175&lt;&gt;0,G175=0),"OTB rooms entered with zero revenue",IF(OR(B175="",C175="",D175=""),"Missing required field",IF(DAY(C175)&lt;&gt;1,"Stay month must be the first day of the month",IF(W175&lt;0,"Negative 7-day pickup—review","Ready"))))))))),"")</f>
        <v/>
      </c>
    </row>
    <row r="176">
      <c r="A176" s="36" t="n"/>
      <c r="B176" s="79" t="n"/>
      <c r="C176" s="79" t="n"/>
      <c r="D176" s="36" t="n"/>
      <c r="E176" s="38" t="n"/>
      <c r="F176" s="38" t="n"/>
      <c r="G176" s="80" t="n"/>
      <c r="H176" s="38" t="n"/>
      <c r="I176" s="80" t="n"/>
      <c r="J176" s="38" t="n"/>
      <c r="K176" s="80" t="n"/>
      <c r="L176" s="38" t="n"/>
      <c r="M176" s="80" t="n"/>
      <c r="N176" s="38" t="n"/>
      <c r="O176" s="80" t="n"/>
      <c r="P176" s="38" t="n"/>
      <c r="Q176" s="80" t="n"/>
      <c r="R176" s="38" t="n"/>
      <c r="S176" s="80" t="n"/>
      <c r="T176" s="40" t="n"/>
      <c r="U176" s="81">
        <f>IFERROR(IF(A176="","",G176/F176),"")</f>
        <v/>
      </c>
      <c r="V176" s="82">
        <f>IFERROR(IF(A176="","",F176/E176),"")</f>
        <v/>
      </c>
      <c r="W176" s="83">
        <f>IFERROR(IF(A176="","",F176-H176),"")</f>
        <v/>
      </c>
      <c r="X176" s="84">
        <f>IFERROR(IF(A176="","",G176-I176),"")</f>
        <v/>
      </c>
      <c r="Y176" s="83">
        <f>IFERROR(IF(A176="","",F176-J176),"")</f>
        <v/>
      </c>
      <c r="Z176" s="84">
        <f>IFERROR(IF(A176="","",G176-K176),"")</f>
        <v/>
      </c>
      <c r="AA176" s="84">
        <f>IFERROR(IF(A176="","",G176-Q176),"")</f>
        <v/>
      </c>
      <c r="AB176" s="84">
        <f>IFERROR(IF(A176="","",G176-M176),"")</f>
        <v/>
      </c>
      <c r="AC176" s="45">
        <f>IFERROR(IF(A176="","",IF(COUNTIFS($B$6:$B$205,B176,$C$6:$C$205,C176,$D$6:$D$205,D176)&gt;1,"Duplicate as-of date, stay month, and segment",IF(E176&lt;=0,"Check rooms available",IF(F176&gt;E176,"OTB rooms exceed rooms available",IF(AND(F176=0,G176&lt;&gt;0),"Revenue entered with zero OTB rooms",IF(AND(F176&lt;&gt;0,G176=0),"OTB rooms entered with zero revenue",IF(OR(B176="",C176="",D176=""),"Missing required field",IF(DAY(C176)&lt;&gt;1,"Stay month must be the first day of the month",IF(W176&lt;0,"Negative 7-day pickup—review","Ready"))))))))),"")</f>
        <v/>
      </c>
    </row>
    <row r="177">
      <c r="A177" s="36" t="n"/>
      <c r="B177" s="79" t="n"/>
      <c r="C177" s="79" t="n"/>
      <c r="D177" s="36" t="n"/>
      <c r="E177" s="38" t="n"/>
      <c r="F177" s="38" t="n"/>
      <c r="G177" s="80" t="n"/>
      <c r="H177" s="38" t="n"/>
      <c r="I177" s="80" t="n"/>
      <c r="J177" s="38" t="n"/>
      <c r="K177" s="80" t="n"/>
      <c r="L177" s="38" t="n"/>
      <c r="M177" s="80" t="n"/>
      <c r="N177" s="38" t="n"/>
      <c r="O177" s="80" t="n"/>
      <c r="P177" s="38" t="n"/>
      <c r="Q177" s="80" t="n"/>
      <c r="R177" s="38" t="n"/>
      <c r="S177" s="80" t="n"/>
      <c r="T177" s="40" t="n"/>
      <c r="U177" s="81">
        <f>IFERROR(IF(A177="","",G177/F177),"")</f>
        <v/>
      </c>
      <c r="V177" s="82">
        <f>IFERROR(IF(A177="","",F177/E177),"")</f>
        <v/>
      </c>
      <c r="W177" s="83">
        <f>IFERROR(IF(A177="","",F177-H177),"")</f>
        <v/>
      </c>
      <c r="X177" s="84">
        <f>IFERROR(IF(A177="","",G177-I177),"")</f>
        <v/>
      </c>
      <c r="Y177" s="83">
        <f>IFERROR(IF(A177="","",F177-J177),"")</f>
        <v/>
      </c>
      <c r="Z177" s="84">
        <f>IFERROR(IF(A177="","",G177-K177),"")</f>
        <v/>
      </c>
      <c r="AA177" s="84">
        <f>IFERROR(IF(A177="","",G177-Q177),"")</f>
        <v/>
      </c>
      <c r="AB177" s="84">
        <f>IFERROR(IF(A177="","",G177-M177),"")</f>
        <v/>
      </c>
      <c r="AC177" s="45">
        <f>IFERROR(IF(A177="","",IF(COUNTIFS($B$6:$B$205,B177,$C$6:$C$205,C177,$D$6:$D$205,D177)&gt;1,"Duplicate as-of date, stay month, and segment",IF(E177&lt;=0,"Check rooms available",IF(F177&gt;E177,"OTB rooms exceed rooms available",IF(AND(F177=0,G177&lt;&gt;0),"Revenue entered with zero OTB rooms",IF(AND(F177&lt;&gt;0,G177=0),"OTB rooms entered with zero revenue",IF(OR(B177="",C177="",D177=""),"Missing required field",IF(DAY(C177)&lt;&gt;1,"Stay month must be the first day of the month",IF(W177&lt;0,"Negative 7-day pickup—review","Ready"))))))))),"")</f>
        <v/>
      </c>
    </row>
    <row r="178">
      <c r="A178" s="36" t="n"/>
      <c r="B178" s="79" t="n"/>
      <c r="C178" s="79" t="n"/>
      <c r="D178" s="36" t="n"/>
      <c r="E178" s="38" t="n"/>
      <c r="F178" s="38" t="n"/>
      <c r="G178" s="80" t="n"/>
      <c r="H178" s="38" t="n"/>
      <c r="I178" s="80" t="n"/>
      <c r="J178" s="38" t="n"/>
      <c r="K178" s="80" t="n"/>
      <c r="L178" s="38" t="n"/>
      <c r="M178" s="80" t="n"/>
      <c r="N178" s="38" t="n"/>
      <c r="O178" s="80" t="n"/>
      <c r="P178" s="38" t="n"/>
      <c r="Q178" s="80" t="n"/>
      <c r="R178" s="38" t="n"/>
      <c r="S178" s="80" t="n"/>
      <c r="T178" s="40" t="n"/>
      <c r="U178" s="81">
        <f>IFERROR(IF(A178="","",G178/F178),"")</f>
        <v/>
      </c>
      <c r="V178" s="82">
        <f>IFERROR(IF(A178="","",F178/E178),"")</f>
        <v/>
      </c>
      <c r="W178" s="83">
        <f>IFERROR(IF(A178="","",F178-H178),"")</f>
        <v/>
      </c>
      <c r="X178" s="84">
        <f>IFERROR(IF(A178="","",G178-I178),"")</f>
        <v/>
      </c>
      <c r="Y178" s="83">
        <f>IFERROR(IF(A178="","",F178-J178),"")</f>
        <v/>
      </c>
      <c r="Z178" s="84">
        <f>IFERROR(IF(A178="","",G178-K178),"")</f>
        <v/>
      </c>
      <c r="AA178" s="84">
        <f>IFERROR(IF(A178="","",G178-Q178),"")</f>
        <v/>
      </c>
      <c r="AB178" s="84">
        <f>IFERROR(IF(A178="","",G178-M178),"")</f>
        <v/>
      </c>
      <c r="AC178" s="45">
        <f>IFERROR(IF(A178="","",IF(COUNTIFS($B$6:$B$205,B178,$C$6:$C$205,C178,$D$6:$D$205,D178)&gt;1,"Duplicate as-of date, stay month, and segment",IF(E178&lt;=0,"Check rooms available",IF(F178&gt;E178,"OTB rooms exceed rooms available",IF(AND(F178=0,G178&lt;&gt;0),"Revenue entered with zero OTB rooms",IF(AND(F178&lt;&gt;0,G178=0),"OTB rooms entered with zero revenue",IF(OR(B178="",C178="",D178=""),"Missing required field",IF(DAY(C178)&lt;&gt;1,"Stay month must be the first day of the month",IF(W178&lt;0,"Negative 7-day pickup—review","Ready"))))))))),"")</f>
        <v/>
      </c>
    </row>
    <row r="179">
      <c r="A179" s="36" t="n"/>
      <c r="B179" s="79" t="n"/>
      <c r="C179" s="79" t="n"/>
      <c r="D179" s="36" t="n"/>
      <c r="E179" s="38" t="n"/>
      <c r="F179" s="38" t="n"/>
      <c r="G179" s="80" t="n"/>
      <c r="H179" s="38" t="n"/>
      <c r="I179" s="80" t="n"/>
      <c r="J179" s="38" t="n"/>
      <c r="K179" s="80" t="n"/>
      <c r="L179" s="38" t="n"/>
      <c r="M179" s="80" t="n"/>
      <c r="N179" s="38" t="n"/>
      <c r="O179" s="80" t="n"/>
      <c r="P179" s="38" t="n"/>
      <c r="Q179" s="80" t="n"/>
      <c r="R179" s="38" t="n"/>
      <c r="S179" s="80" t="n"/>
      <c r="T179" s="40" t="n"/>
      <c r="U179" s="81">
        <f>IFERROR(IF(A179="","",G179/F179),"")</f>
        <v/>
      </c>
      <c r="V179" s="82">
        <f>IFERROR(IF(A179="","",F179/E179),"")</f>
        <v/>
      </c>
      <c r="W179" s="83">
        <f>IFERROR(IF(A179="","",F179-H179),"")</f>
        <v/>
      </c>
      <c r="X179" s="84">
        <f>IFERROR(IF(A179="","",G179-I179),"")</f>
        <v/>
      </c>
      <c r="Y179" s="83">
        <f>IFERROR(IF(A179="","",F179-J179),"")</f>
        <v/>
      </c>
      <c r="Z179" s="84">
        <f>IFERROR(IF(A179="","",G179-K179),"")</f>
        <v/>
      </c>
      <c r="AA179" s="84">
        <f>IFERROR(IF(A179="","",G179-Q179),"")</f>
        <v/>
      </c>
      <c r="AB179" s="84">
        <f>IFERROR(IF(A179="","",G179-M179),"")</f>
        <v/>
      </c>
      <c r="AC179" s="45">
        <f>IFERROR(IF(A179="","",IF(COUNTIFS($B$6:$B$205,B179,$C$6:$C$205,C179,$D$6:$D$205,D179)&gt;1,"Duplicate as-of date, stay month, and segment",IF(E179&lt;=0,"Check rooms available",IF(F179&gt;E179,"OTB rooms exceed rooms available",IF(AND(F179=0,G179&lt;&gt;0),"Revenue entered with zero OTB rooms",IF(AND(F179&lt;&gt;0,G179=0),"OTB rooms entered with zero revenue",IF(OR(B179="",C179="",D179=""),"Missing required field",IF(DAY(C179)&lt;&gt;1,"Stay month must be the first day of the month",IF(W179&lt;0,"Negative 7-day pickup—review","Ready"))))))))),"")</f>
        <v/>
      </c>
    </row>
    <row r="180">
      <c r="A180" s="36" t="n"/>
      <c r="B180" s="79" t="n"/>
      <c r="C180" s="79" t="n"/>
      <c r="D180" s="36" t="n"/>
      <c r="E180" s="38" t="n"/>
      <c r="F180" s="38" t="n"/>
      <c r="G180" s="80" t="n"/>
      <c r="H180" s="38" t="n"/>
      <c r="I180" s="80" t="n"/>
      <c r="J180" s="38" t="n"/>
      <c r="K180" s="80" t="n"/>
      <c r="L180" s="38" t="n"/>
      <c r="M180" s="80" t="n"/>
      <c r="N180" s="38" t="n"/>
      <c r="O180" s="80" t="n"/>
      <c r="P180" s="38" t="n"/>
      <c r="Q180" s="80" t="n"/>
      <c r="R180" s="38" t="n"/>
      <c r="S180" s="80" t="n"/>
      <c r="T180" s="40" t="n"/>
      <c r="U180" s="81">
        <f>IFERROR(IF(A180="","",G180/F180),"")</f>
        <v/>
      </c>
      <c r="V180" s="82">
        <f>IFERROR(IF(A180="","",F180/E180),"")</f>
        <v/>
      </c>
      <c r="W180" s="83">
        <f>IFERROR(IF(A180="","",F180-H180),"")</f>
        <v/>
      </c>
      <c r="X180" s="84">
        <f>IFERROR(IF(A180="","",G180-I180),"")</f>
        <v/>
      </c>
      <c r="Y180" s="83">
        <f>IFERROR(IF(A180="","",F180-J180),"")</f>
        <v/>
      </c>
      <c r="Z180" s="84">
        <f>IFERROR(IF(A180="","",G180-K180),"")</f>
        <v/>
      </c>
      <c r="AA180" s="84">
        <f>IFERROR(IF(A180="","",G180-Q180),"")</f>
        <v/>
      </c>
      <c r="AB180" s="84">
        <f>IFERROR(IF(A180="","",G180-M180),"")</f>
        <v/>
      </c>
      <c r="AC180" s="45">
        <f>IFERROR(IF(A180="","",IF(COUNTIFS($B$6:$B$205,B180,$C$6:$C$205,C180,$D$6:$D$205,D180)&gt;1,"Duplicate as-of date, stay month, and segment",IF(E180&lt;=0,"Check rooms available",IF(F180&gt;E180,"OTB rooms exceed rooms available",IF(AND(F180=0,G180&lt;&gt;0),"Revenue entered with zero OTB rooms",IF(AND(F180&lt;&gt;0,G180=0),"OTB rooms entered with zero revenue",IF(OR(B180="",C180="",D180=""),"Missing required field",IF(DAY(C180)&lt;&gt;1,"Stay month must be the first day of the month",IF(W180&lt;0,"Negative 7-day pickup—review","Ready"))))))))),"")</f>
        <v/>
      </c>
    </row>
    <row r="181">
      <c r="A181" s="36" t="n"/>
      <c r="B181" s="79" t="n"/>
      <c r="C181" s="79" t="n"/>
      <c r="D181" s="36" t="n"/>
      <c r="E181" s="38" t="n"/>
      <c r="F181" s="38" t="n"/>
      <c r="G181" s="80" t="n"/>
      <c r="H181" s="38" t="n"/>
      <c r="I181" s="80" t="n"/>
      <c r="J181" s="38" t="n"/>
      <c r="K181" s="80" t="n"/>
      <c r="L181" s="38" t="n"/>
      <c r="M181" s="80" t="n"/>
      <c r="N181" s="38" t="n"/>
      <c r="O181" s="80" t="n"/>
      <c r="P181" s="38" t="n"/>
      <c r="Q181" s="80" t="n"/>
      <c r="R181" s="38" t="n"/>
      <c r="S181" s="80" t="n"/>
      <c r="T181" s="40" t="n"/>
      <c r="U181" s="81">
        <f>IFERROR(IF(A181="","",G181/F181),"")</f>
        <v/>
      </c>
      <c r="V181" s="82">
        <f>IFERROR(IF(A181="","",F181/E181),"")</f>
        <v/>
      </c>
      <c r="W181" s="83">
        <f>IFERROR(IF(A181="","",F181-H181),"")</f>
        <v/>
      </c>
      <c r="X181" s="84">
        <f>IFERROR(IF(A181="","",G181-I181),"")</f>
        <v/>
      </c>
      <c r="Y181" s="83">
        <f>IFERROR(IF(A181="","",F181-J181),"")</f>
        <v/>
      </c>
      <c r="Z181" s="84">
        <f>IFERROR(IF(A181="","",G181-K181),"")</f>
        <v/>
      </c>
      <c r="AA181" s="84">
        <f>IFERROR(IF(A181="","",G181-Q181),"")</f>
        <v/>
      </c>
      <c r="AB181" s="84">
        <f>IFERROR(IF(A181="","",G181-M181),"")</f>
        <v/>
      </c>
      <c r="AC181" s="45">
        <f>IFERROR(IF(A181="","",IF(COUNTIFS($B$6:$B$205,B181,$C$6:$C$205,C181,$D$6:$D$205,D181)&gt;1,"Duplicate as-of date, stay month, and segment",IF(E181&lt;=0,"Check rooms available",IF(F181&gt;E181,"OTB rooms exceed rooms available",IF(AND(F181=0,G181&lt;&gt;0),"Revenue entered with zero OTB rooms",IF(AND(F181&lt;&gt;0,G181=0),"OTB rooms entered with zero revenue",IF(OR(B181="",C181="",D181=""),"Missing required field",IF(DAY(C181)&lt;&gt;1,"Stay month must be the first day of the month",IF(W181&lt;0,"Negative 7-day pickup—review","Ready"))))))))),"")</f>
        <v/>
      </c>
    </row>
    <row r="182">
      <c r="A182" s="36" t="n"/>
      <c r="B182" s="79" t="n"/>
      <c r="C182" s="79" t="n"/>
      <c r="D182" s="36" t="n"/>
      <c r="E182" s="38" t="n"/>
      <c r="F182" s="38" t="n"/>
      <c r="G182" s="80" t="n"/>
      <c r="H182" s="38" t="n"/>
      <c r="I182" s="80" t="n"/>
      <c r="J182" s="38" t="n"/>
      <c r="K182" s="80" t="n"/>
      <c r="L182" s="38" t="n"/>
      <c r="M182" s="80" t="n"/>
      <c r="N182" s="38" t="n"/>
      <c r="O182" s="80" t="n"/>
      <c r="P182" s="38" t="n"/>
      <c r="Q182" s="80" t="n"/>
      <c r="R182" s="38" t="n"/>
      <c r="S182" s="80" t="n"/>
      <c r="T182" s="40" t="n"/>
      <c r="U182" s="81">
        <f>IFERROR(IF(A182="","",G182/F182),"")</f>
        <v/>
      </c>
      <c r="V182" s="82">
        <f>IFERROR(IF(A182="","",F182/E182),"")</f>
        <v/>
      </c>
      <c r="W182" s="83">
        <f>IFERROR(IF(A182="","",F182-H182),"")</f>
        <v/>
      </c>
      <c r="X182" s="84">
        <f>IFERROR(IF(A182="","",G182-I182),"")</f>
        <v/>
      </c>
      <c r="Y182" s="83">
        <f>IFERROR(IF(A182="","",F182-J182),"")</f>
        <v/>
      </c>
      <c r="Z182" s="84">
        <f>IFERROR(IF(A182="","",G182-K182),"")</f>
        <v/>
      </c>
      <c r="AA182" s="84">
        <f>IFERROR(IF(A182="","",G182-Q182),"")</f>
        <v/>
      </c>
      <c r="AB182" s="84">
        <f>IFERROR(IF(A182="","",G182-M182),"")</f>
        <v/>
      </c>
      <c r="AC182" s="45">
        <f>IFERROR(IF(A182="","",IF(COUNTIFS($B$6:$B$205,B182,$C$6:$C$205,C182,$D$6:$D$205,D182)&gt;1,"Duplicate as-of date, stay month, and segment",IF(E182&lt;=0,"Check rooms available",IF(F182&gt;E182,"OTB rooms exceed rooms available",IF(AND(F182=0,G182&lt;&gt;0),"Revenue entered with zero OTB rooms",IF(AND(F182&lt;&gt;0,G182=0),"OTB rooms entered with zero revenue",IF(OR(B182="",C182="",D182=""),"Missing required field",IF(DAY(C182)&lt;&gt;1,"Stay month must be the first day of the month",IF(W182&lt;0,"Negative 7-day pickup—review","Ready"))))))))),"")</f>
        <v/>
      </c>
    </row>
    <row r="183">
      <c r="A183" s="36" t="n"/>
      <c r="B183" s="79" t="n"/>
      <c r="C183" s="79" t="n"/>
      <c r="D183" s="36" t="n"/>
      <c r="E183" s="38" t="n"/>
      <c r="F183" s="38" t="n"/>
      <c r="G183" s="80" t="n"/>
      <c r="H183" s="38" t="n"/>
      <c r="I183" s="80" t="n"/>
      <c r="J183" s="38" t="n"/>
      <c r="K183" s="80" t="n"/>
      <c r="L183" s="38" t="n"/>
      <c r="M183" s="80" t="n"/>
      <c r="N183" s="38" t="n"/>
      <c r="O183" s="80" t="n"/>
      <c r="P183" s="38" t="n"/>
      <c r="Q183" s="80" t="n"/>
      <c r="R183" s="38" t="n"/>
      <c r="S183" s="80" t="n"/>
      <c r="T183" s="40" t="n"/>
      <c r="U183" s="81">
        <f>IFERROR(IF(A183="","",G183/F183),"")</f>
        <v/>
      </c>
      <c r="V183" s="82">
        <f>IFERROR(IF(A183="","",F183/E183),"")</f>
        <v/>
      </c>
      <c r="W183" s="83">
        <f>IFERROR(IF(A183="","",F183-H183),"")</f>
        <v/>
      </c>
      <c r="X183" s="84">
        <f>IFERROR(IF(A183="","",G183-I183),"")</f>
        <v/>
      </c>
      <c r="Y183" s="83">
        <f>IFERROR(IF(A183="","",F183-J183),"")</f>
        <v/>
      </c>
      <c r="Z183" s="84">
        <f>IFERROR(IF(A183="","",G183-K183),"")</f>
        <v/>
      </c>
      <c r="AA183" s="84">
        <f>IFERROR(IF(A183="","",G183-Q183),"")</f>
        <v/>
      </c>
      <c r="AB183" s="84">
        <f>IFERROR(IF(A183="","",G183-M183),"")</f>
        <v/>
      </c>
      <c r="AC183" s="45">
        <f>IFERROR(IF(A183="","",IF(COUNTIFS($B$6:$B$205,B183,$C$6:$C$205,C183,$D$6:$D$205,D183)&gt;1,"Duplicate as-of date, stay month, and segment",IF(E183&lt;=0,"Check rooms available",IF(F183&gt;E183,"OTB rooms exceed rooms available",IF(AND(F183=0,G183&lt;&gt;0),"Revenue entered with zero OTB rooms",IF(AND(F183&lt;&gt;0,G183=0),"OTB rooms entered with zero revenue",IF(OR(B183="",C183="",D183=""),"Missing required field",IF(DAY(C183)&lt;&gt;1,"Stay month must be the first day of the month",IF(W183&lt;0,"Negative 7-day pickup—review","Ready"))))))))),"")</f>
        <v/>
      </c>
    </row>
    <row r="184">
      <c r="A184" s="36" t="n"/>
      <c r="B184" s="79" t="n"/>
      <c r="C184" s="79" t="n"/>
      <c r="D184" s="36" t="n"/>
      <c r="E184" s="38" t="n"/>
      <c r="F184" s="38" t="n"/>
      <c r="G184" s="80" t="n"/>
      <c r="H184" s="38" t="n"/>
      <c r="I184" s="80" t="n"/>
      <c r="J184" s="38" t="n"/>
      <c r="K184" s="80" t="n"/>
      <c r="L184" s="38" t="n"/>
      <c r="M184" s="80" t="n"/>
      <c r="N184" s="38" t="n"/>
      <c r="O184" s="80" t="n"/>
      <c r="P184" s="38" t="n"/>
      <c r="Q184" s="80" t="n"/>
      <c r="R184" s="38" t="n"/>
      <c r="S184" s="80" t="n"/>
      <c r="T184" s="40" t="n"/>
      <c r="U184" s="81">
        <f>IFERROR(IF(A184="","",G184/F184),"")</f>
        <v/>
      </c>
      <c r="V184" s="82">
        <f>IFERROR(IF(A184="","",F184/E184),"")</f>
        <v/>
      </c>
      <c r="W184" s="83">
        <f>IFERROR(IF(A184="","",F184-H184),"")</f>
        <v/>
      </c>
      <c r="X184" s="84">
        <f>IFERROR(IF(A184="","",G184-I184),"")</f>
        <v/>
      </c>
      <c r="Y184" s="83">
        <f>IFERROR(IF(A184="","",F184-J184),"")</f>
        <v/>
      </c>
      <c r="Z184" s="84">
        <f>IFERROR(IF(A184="","",G184-K184),"")</f>
        <v/>
      </c>
      <c r="AA184" s="84">
        <f>IFERROR(IF(A184="","",G184-Q184),"")</f>
        <v/>
      </c>
      <c r="AB184" s="84">
        <f>IFERROR(IF(A184="","",G184-M184),"")</f>
        <v/>
      </c>
      <c r="AC184" s="45">
        <f>IFERROR(IF(A184="","",IF(COUNTIFS($B$6:$B$205,B184,$C$6:$C$205,C184,$D$6:$D$205,D184)&gt;1,"Duplicate as-of date, stay month, and segment",IF(E184&lt;=0,"Check rooms available",IF(F184&gt;E184,"OTB rooms exceed rooms available",IF(AND(F184=0,G184&lt;&gt;0),"Revenue entered with zero OTB rooms",IF(AND(F184&lt;&gt;0,G184=0),"OTB rooms entered with zero revenue",IF(OR(B184="",C184="",D184=""),"Missing required field",IF(DAY(C184)&lt;&gt;1,"Stay month must be the first day of the month",IF(W184&lt;0,"Negative 7-day pickup—review","Ready"))))))))),"")</f>
        <v/>
      </c>
    </row>
    <row r="185">
      <c r="A185" s="36" t="n"/>
      <c r="B185" s="79" t="n"/>
      <c r="C185" s="79" t="n"/>
      <c r="D185" s="36" t="n"/>
      <c r="E185" s="38" t="n"/>
      <c r="F185" s="38" t="n"/>
      <c r="G185" s="80" t="n"/>
      <c r="H185" s="38" t="n"/>
      <c r="I185" s="80" t="n"/>
      <c r="J185" s="38" t="n"/>
      <c r="K185" s="80" t="n"/>
      <c r="L185" s="38" t="n"/>
      <c r="M185" s="80" t="n"/>
      <c r="N185" s="38" t="n"/>
      <c r="O185" s="80" t="n"/>
      <c r="P185" s="38" t="n"/>
      <c r="Q185" s="80" t="n"/>
      <c r="R185" s="38" t="n"/>
      <c r="S185" s="80" t="n"/>
      <c r="T185" s="40" t="n"/>
      <c r="U185" s="81">
        <f>IFERROR(IF(A185="","",G185/F185),"")</f>
        <v/>
      </c>
      <c r="V185" s="82">
        <f>IFERROR(IF(A185="","",F185/E185),"")</f>
        <v/>
      </c>
      <c r="W185" s="83">
        <f>IFERROR(IF(A185="","",F185-H185),"")</f>
        <v/>
      </c>
      <c r="X185" s="84">
        <f>IFERROR(IF(A185="","",G185-I185),"")</f>
        <v/>
      </c>
      <c r="Y185" s="83">
        <f>IFERROR(IF(A185="","",F185-J185),"")</f>
        <v/>
      </c>
      <c r="Z185" s="84">
        <f>IFERROR(IF(A185="","",G185-K185),"")</f>
        <v/>
      </c>
      <c r="AA185" s="84">
        <f>IFERROR(IF(A185="","",G185-Q185),"")</f>
        <v/>
      </c>
      <c r="AB185" s="84">
        <f>IFERROR(IF(A185="","",G185-M185),"")</f>
        <v/>
      </c>
      <c r="AC185" s="45">
        <f>IFERROR(IF(A185="","",IF(COUNTIFS($B$6:$B$205,B185,$C$6:$C$205,C185,$D$6:$D$205,D185)&gt;1,"Duplicate as-of date, stay month, and segment",IF(E185&lt;=0,"Check rooms available",IF(F185&gt;E185,"OTB rooms exceed rooms available",IF(AND(F185=0,G185&lt;&gt;0),"Revenue entered with zero OTB rooms",IF(AND(F185&lt;&gt;0,G185=0),"OTB rooms entered with zero revenue",IF(OR(B185="",C185="",D185=""),"Missing required field",IF(DAY(C185)&lt;&gt;1,"Stay month must be the first day of the month",IF(W185&lt;0,"Negative 7-day pickup—review","Ready"))))))))),"")</f>
        <v/>
      </c>
    </row>
    <row r="186">
      <c r="A186" s="36" t="n"/>
      <c r="B186" s="79" t="n"/>
      <c r="C186" s="79" t="n"/>
      <c r="D186" s="36" t="n"/>
      <c r="E186" s="38" t="n"/>
      <c r="F186" s="38" t="n"/>
      <c r="G186" s="80" t="n"/>
      <c r="H186" s="38" t="n"/>
      <c r="I186" s="80" t="n"/>
      <c r="J186" s="38" t="n"/>
      <c r="K186" s="80" t="n"/>
      <c r="L186" s="38" t="n"/>
      <c r="M186" s="80" t="n"/>
      <c r="N186" s="38" t="n"/>
      <c r="O186" s="80" t="n"/>
      <c r="P186" s="38" t="n"/>
      <c r="Q186" s="80" t="n"/>
      <c r="R186" s="38" t="n"/>
      <c r="S186" s="80" t="n"/>
      <c r="T186" s="40" t="n"/>
      <c r="U186" s="81">
        <f>IFERROR(IF(A186="","",G186/F186),"")</f>
        <v/>
      </c>
      <c r="V186" s="82">
        <f>IFERROR(IF(A186="","",F186/E186),"")</f>
        <v/>
      </c>
      <c r="W186" s="83">
        <f>IFERROR(IF(A186="","",F186-H186),"")</f>
        <v/>
      </c>
      <c r="X186" s="84">
        <f>IFERROR(IF(A186="","",G186-I186),"")</f>
        <v/>
      </c>
      <c r="Y186" s="83">
        <f>IFERROR(IF(A186="","",F186-J186),"")</f>
        <v/>
      </c>
      <c r="Z186" s="84">
        <f>IFERROR(IF(A186="","",G186-K186),"")</f>
        <v/>
      </c>
      <c r="AA186" s="84">
        <f>IFERROR(IF(A186="","",G186-Q186),"")</f>
        <v/>
      </c>
      <c r="AB186" s="84">
        <f>IFERROR(IF(A186="","",G186-M186),"")</f>
        <v/>
      </c>
      <c r="AC186" s="45">
        <f>IFERROR(IF(A186="","",IF(COUNTIFS($B$6:$B$205,B186,$C$6:$C$205,C186,$D$6:$D$205,D186)&gt;1,"Duplicate as-of date, stay month, and segment",IF(E186&lt;=0,"Check rooms available",IF(F186&gt;E186,"OTB rooms exceed rooms available",IF(AND(F186=0,G186&lt;&gt;0),"Revenue entered with zero OTB rooms",IF(AND(F186&lt;&gt;0,G186=0),"OTB rooms entered with zero revenue",IF(OR(B186="",C186="",D186=""),"Missing required field",IF(DAY(C186)&lt;&gt;1,"Stay month must be the first day of the month",IF(W186&lt;0,"Negative 7-day pickup—review","Ready"))))))))),"")</f>
        <v/>
      </c>
    </row>
    <row r="187">
      <c r="A187" s="36" t="n"/>
      <c r="B187" s="79" t="n"/>
      <c r="C187" s="79" t="n"/>
      <c r="D187" s="36" t="n"/>
      <c r="E187" s="38" t="n"/>
      <c r="F187" s="38" t="n"/>
      <c r="G187" s="80" t="n"/>
      <c r="H187" s="38" t="n"/>
      <c r="I187" s="80" t="n"/>
      <c r="J187" s="38" t="n"/>
      <c r="K187" s="80" t="n"/>
      <c r="L187" s="38" t="n"/>
      <c r="M187" s="80" t="n"/>
      <c r="N187" s="38" t="n"/>
      <c r="O187" s="80" t="n"/>
      <c r="P187" s="38" t="n"/>
      <c r="Q187" s="80" t="n"/>
      <c r="R187" s="38" t="n"/>
      <c r="S187" s="80" t="n"/>
      <c r="T187" s="40" t="n"/>
      <c r="U187" s="81">
        <f>IFERROR(IF(A187="","",G187/F187),"")</f>
        <v/>
      </c>
      <c r="V187" s="82">
        <f>IFERROR(IF(A187="","",F187/E187),"")</f>
        <v/>
      </c>
      <c r="W187" s="83">
        <f>IFERROR(IF(A187="","",F187-H187),"")</f>
        <v/>
      </c>
      <c r="X187" s="84">
        <f>IFERROR(IF(A187="","",G187-I187),"")</f>
        <v/>
      </c>
      <c r="Y187" s="83">
        <f>IFERROR(IF(A187="","",F187-J187),"")</f>
        <v/>
      </c>
      <c r="Z187" s="84">
        <f>IFERROR(IF(A187="","",G187-K187),"")</f>
        <v/>
      </c>
      <c r="AA187" s="84">
        <f>IFERROR(IF(A187="","",G187-Q187),"")</f>
        <v/>
      </c>
      <c r="AB187" s="84">
        <f>IFERROR(IF(A187="","",G187-M187),"")</f>
        <v/>
      </c>
      <c r="AC187" s="45">
        <f>IFERROR(IF(A187="","",IF(COUNTIFS($B$6:$B$205,B187,$C$6:$C$205,C187,$D$6:$D$205,D187)&gt;1,"Duplicate as-of date, stay month, and segment",IF(E187&lt;=0,"Check rooms available",IF(F187&gt;E187,"OTB rooms exceed rooms available",IF(AND(F187=0,G187&lt;&gt;0),"Revenue entered with zero OTB rooms",IF(AND(F187&lt;&gt;0,G187=0),"OTB rooms entered with zero revenue",IF(OR(B187="",C187="",D187=""),"Missing required field",IF(DAY(C187)&lt;&gt;1,"Stay month must be the first day of the month",IF(W187&lt;0,"Negative 7-day pickup—review","Ready"))))))))),"")</f>
        <v/>
      </c>
    </row>
    <row r="188">
      <c r="A188" s="36" t="n"/>
      <c r="B188" s="79" t="n"/>
      <c r="C188" s="79" t="n"/>
      <c r="D188" s="36" t="n"/>
      <c r="E188" s="38" t="n"/>
      <c r="F188" s="38" t="n"/>
      <c r="G188" s="80" t="n"/>
      <c r="H188" s="38" t="n"/>
      <c r="I188" s="80" t="n"/>
      <c r="J188" s="38" t="n"/>
      <c r="K188" s="80" t="n"/>
      <c r="L188" s="38" t="n"/>
      <c r="M188" s="80" t="n"/>
      <c r="N188" s="38" t="n"/>
      <c r="O188" s="80" t="n"/>
      <c r="P188" s="38" t="n"/>
      <c r="Q188" s="80" t="n"/>
      <c r="R188" s="38" t="n"/>
      <c r="S188" s="80" t="n"/>
      <c r="T188" s="40" t="n"/>
      <c r="U188" s="81">
        <f>IFERROR(IF(A188="","",G188/F188),"")</f>
        <v/>
      </c>
      <c r="V188" s="82">
        <f>IFERROR(IF(A188="","",F188/E188),"")</f>
        <v/>
      </c>
      <c r="W188" s="83">
        <f>IFERROR(IF(A188="","",F188-H188),"")</f>
        <v/>
      </c>
      <c r="X188" s="84">
        <f>IFERROR(IF(A188="","",G188-I188),"")</f>
        <v/>
      </c>
      <c r="Y188" s="83">
        <f>IFERROR(IF(A188="","",F188-J188),"")</f>
        <v/>
      </c>
      <c r="Z188" s="84">
        <f>IFERROR(IF(A188="","",G188-K188),"")</f>
        <v/>
      </c>
      <c r="AA188" s="84">
        <f>IFERROR(IF(A188="","",G188-Q188),"")</f>
        <v/>
      </c>
      <c r="AB188" s="84">
        <f>IFERROR(IF(A188="","",G188-M188),"")</f>
        <v/>
      </c>
      <c r="AC188" s="45">
        <f>IFERROR(IF(A188="","",IF(COUNTIFS($B$6:$B$205,B188,$C$6:$C$205,C188,$D$6:$D$205,D188)&gt;1,"Duplicate as-of date, stay month, and segment",IF(E188&lt;=0,"Check rooms available",IF(F188&gt;E188,"OTB rooms exceed rooms available",IF(AND(F188=0,G188&lt;&gt;0),"Revenue entered with zero OTB rooms",IF(AND(F188&lt;&gt;0,G188=0),"OTB rooms entered with zero revenue",IF(OR(B188="",C188="",D188=""),"Missing required field",IF(DAY(C188)&lt;&gt;1,"Stay month must be the first day of the month",IF(W188&lt;0,"Negative 7-day pickup—review","Ready"))))))))),"")</f>
        <v/>
      </c>
    </row>
    <row r="189">
      <c r="A189" s="36" t="n"/>
      <c r="B189" s="79" t="n"/>
      <c r="C189" s="79" t="n"/>
      <c r="D189" s="36" t="n"/>
      <c r="E189" s="38" t="n"/>
      <c r="F189" s="38" t="n"/>
      <c r="G189" s="80" t="n"/>
      <c r="H189" s="38" t="n"/>
      <c r="I189" s="80" t="n"/>
      <c r="J189" s="38" t="n"/>
      <c r="K189" s="80" t="n"/>
      <c r="L189" s="38" t="n"/>
      <c r="M189" s="80" t="n"/>
      <c r="N189" s="38" t="n"/>
      <c r="O189" s="80" t="n"/>
      <c r="P189" s="38" t="n"/>
      <c r="Q189" s="80" t="n"/>
      <c r="R189" s="38" t="n"/>
      <c r="S189" s="80" t="n"/>
      <c r="T189" s="40" t="n"/>
      <c r="U189" s="81">
        <f>IFERROR(IF(A189="","",G189/F189),"")</f>
        <v/>
      </c>
      <c r="V189" s="82">
        <f>IFERROR(IF(A189="","",F189/E189),"")</f>
        <v/>
      </c>
      <c r="W189" s="83">
        <f>IFERROR(IF(A189="","",F189-H189),"")</f>
        <v/>
      </c>
      <c r="X189" s="84">
        <f>IFERROR(IF(A189="","",G189-I189),"")</f>
        <v/>
      </c>
      <c r="Y189" s="83">
        <f>IFERROR(IF(A189="","",F189-J189),"")</f>
        <v/>
      </c>
      <c r="Z189" s="84">
        <f>IFERROR(IF(A189="","",G189-K189),"")</f>
        <v/>
      </c>
      <c r="AA189" s="84">
        <f>IFERROR(IF(A189="","",G189-Q189),"")</f>
        <v/>
      </c>
      <c r="AB189" s="84">
        <f>IFERROR(IF(A189="","",G189-M189),"")</f>
        <v/>
      </c>
      <c r="AC189" s="45">
        <f>IFERROR(IF(A189="","",IF(COUNTIFS($B$6:$B$205,B189,$C$6:$C$205,C189,$D$6:$D$205,D189)&gt;1,"Duplicate as-of date, stay month, and segment",IF(E189&lt;=0,"Check rooms available",IF(F189&gt;E189,"OTB rooms exceed rooms available",IF(AND(F189=0,G189&lt;&gt;0),"Revenue entered with zero OTB rooms",IF(AND(F189&lt;&gt;0,G189=0),"OTB rooms entered with zero revenue",IF(OR(B189="",C189="",D189=""),"Missing required field",IF(DAY(C189)&lt;&gt;1,"Stay month must be the first day of the month",IF(W189&lt;0,"Negative 7-day pickup—review","Ready"))))))))),"")</f>
        <v/>
      </c>
    </row>
    <row r="190">
      <c r="A190" s="36" t="n"/>
      <c r="B190" s="79" t="n"/>
      <c r="C190" s="79" t="n"/>
      <c r="D190" s="36" t="n"/>
      <c r="E190" s="38" t="n"/>
      <c r="F190" s="38" t="n"/>
      <c r="G190" s="80" t="n"/>
      <c r="H190" s="38" t="n"/>
      <c r="I190" s="80" t="n"/>
      <c r="J190" s="38" t="n"/>
      <c r="K190" s="80" t="n"/>
      <c r="L190" s="38" t="n"/>
      <c r="M190" s="80" t="n"/>
      <c r="N190" s="38" t="n"/>
      <c r="O190" s="80" t="n"/>
      <c r="P190" s="38" t="n"/>
      <c r="Q190" s="80" t="n"/>
      <c r="R190" s="38" t="n"/>
      <c r="S190" s="80" t="n"/>
      <c r="T190" s="40" t="n"/>
      <c r="U190" s="81">
        <f>IFERROR(IF(A190="","",G190/F190),"")</f>
        <v/>
      </c>
      <c r="V190" s="82">
        <f>IFERROR(IF(A190="","",F190/E190),"")</f>
        <v/>
      </c>
      <c r="W190" s="83">
        <f>IFERROR(IF(A190="","",F190-H190),"")</f>
        <v/>
      </c>
      <c r="X190" s="84">
        <f>IFERROR(IF(A190="","",G190-I190),"")</f>
        <v/>
      </c>
      <c r="Y190" s="83">
        <f>IFERROR(IF(A190="","",F190-J190),"")</f>
        <v/>
      </c>
      <c r="Z190" s="84">
        <f>IFERROR(IF(A190="","",G190-K190),"")</f>
        <v/>
      </c>
      <c r="AA190" s="84">
        <f>IFERROR(IF(A190="","",G190-Q190),"")</f>
        <v/>
      </c>
      <c r="AB190" s="84">
        <f>IFERROR(IF(A190="","",G190-M190),"")</f>
        <v/>
      </c>
      <c r="AC190" s="45">
        <f>IFERROR(IF(A190="","",IF(COUNTIFS($B$6:$B$205,B190,$C$6:$C$205,C190,$D$6:$D$205,D190)&gt;1,"Duplicate as-of date, stay month, and segment",IF(E190&lt;=0,"Check rooms available",IF(F190&gt;E190,"OTB rooms exceed rooms available",IF(AND(F190=0,G190&lt;&gt;0),"Revenue entered with zero OTB rooms",IF(AND(F190&lt;&gt;0,G190=0),"OTB rooms entered with zero revenue",IF(OR(B190="",C190="",D190=""),"Missing required field",IF(DAY(C190)&lt;&gt;1,"Stay month must be the first day of the month",IF(W190&lt;0,"Negative 7-day pickup—review","Ready"))))))))),"")</f>
        <v/>
      </c>
    </row>
    <row r="191">
      <c r="A191" s="36" t="n"/>
      <c r="B191" s="79" t="n"/>
      <c r="C191" s="79" t="n"/>
      <c r="D191" s="36" t="n"/>
      <c r="E191" s="38" t="n"/>
      <c r="F191" s="38" t="n"/>
      <c r="G191" s="80" t="n"/>
      <c r="H191" s="38" t="n"/>
      <c r="I191" s="80" t="n"/>
      <c r="J191" s="38" t="n"/>
      <c r="K191" s="80" t="n"/>
      <c r="L191" s="38" t="n"/>
      <c r="M191" s="80" t="n"/>
      <c r="N191" s="38" t="n"/>
      <c r="O191" s="80" t="n"/>
      <c r="P191" s="38" t="n"/>
      <c r="Q191" s="80" t="n"/>
      <c r="R191" s="38" t="n"/>
      <c r="S191" s="80" t="n"/>
      <c r="T191" s="40" t="n"/>
      <c r="U191" s="81">
        <f>IFERROR(IF(A191="","",G191/F191),"")</f>
        <v/>
      </c>
      <c r="V191" s="82">
        <f>IFERROR(IF(A191="","",F191/E191),"")</f>
        <v/>
      </c>
      <c r="W191" s="83">
        <f>IFERROR(IF(A191="","",F191-H191),"")</f>
        <v/>
      </c>
      <c r="X191" s="84">
        <f>IFERROR(IF(A191="","",G191-I191),"")</f>
        <v/>
      </c>
      <c r="Y191" s="83">
        <f>IFERROR(IF(A191="","",F191-J191),"")</f>
        <v/>
      </c>
      <c r="Z191" s="84">
        <f>IFERROR(IF(A191="","",G191-K191),"")</f>
        <v/>
      </c>
      <c r="AA191" s="84">
        <f>IFERROR(IF(A191="","",G191-Q191),"")</f>
        <v/>
      </c>
      <c r="AB191" s="84">
        <f>IFERROR(IF(A191="","",G191-M191),"")</f>
        <v/>
      </c>
      <c r="AC191" s="45">
        <f>IFERROR(IF(A191="","",IF(COUNTIFS($B$6:$B$205,B191,$C$6:$C$205,C191,$D$6:$D$205,D191)&gt;1,"Duplicate as-of date, stay month, and segment",IF(E191&lt;=0,"Check rooms available",IF(F191&gt;E191,"OTB rooms exceed rooms available",IF(AND(F191=0,G191&lt;&gt;0),"Revenue entered with zero OTB rooms",IF(AND(F191&lt;&gt;0,G191=0),"OTB rooms entered with zero revenue",IF(OR(B191="",C191="",D191=""),"Missing required field",IF(DAY(C191)&lt;&gt;1,"Stay month must be the first day of the month",IF(W191&lt;0,"Negative 7-day pickup—review","Ready"))))))))),"")</f>
        <v/>
      </c>
    </row>
    <row r="192">
      <c r="A192" s="36" t="n"/>
      <c r="B192" s="79" t="n"/>
      <c r="C192" s="79" t="n"/>
      <c r="D192" s="36" t="n"/>
      <c r="E192" s="38" t="n"/>
      <c r="F192" s="38" t="n"/>
      <c r="G192" s="80" t="n"/>
      <c r="H192" s="38" t="n"/>
      <c r="I192" s="80" t="n"/>
      <c r="J192" s="38" t="n"/>
      <c r="K192" s="80" t="n"/>
      <c r="L192" s="38" t="n"/>
      <c r="M192" s="80" t="n"/>
      <c r="N192" s="38" t="n"/>
      <c r="O192" s="80" t="n"/>
      <c r="P192" s="38" t="n"/>
      <c r="Q192" s="80" t="n"/>
      <c r="R192" s="38" t="n"/>
      <c r="S192" s="80" t="n"/>
      <c r="T192" s="40" t="n"/>
      <c r="U192" s="81">
        <f>IFERROR(IF(A192="","",G192/F192),"")</f>
        <v/>
      </c>
      <c r="V192" s="82">
        <f>IFERROR(IF(A192="","",F192/E192),"")</f>
        <v/>
      </c>
      <c r="W192" s="83">
        <f>IFERROR(IF(A192="","",F192-H192),"")</f>
        <v/>
      </c>
      <c r="X192" s="84">
        <f>IFERROR(IF(A192="","",G192-I192),"")</f>
        <v/>
      </c>
      <c r="Y192" s="83">
        <f>IFERROR(IF(A192="","",F192-J192),"")</f>
        <v/>
      </c>
      <c r="Z192" s="84">
        <f>IFERROR(IF(A192="","",G192-K192),"")</f>
        <v/>
      </c>
      <c r="AA192" s="84">
        <f>IFERROR(IF(A192="","",G192-Q192),"")</f>
        <v/>
      </c>
      <c r="AB192" s="84">
        <f>IFERROR(IF(A192="","",G192-M192),"")</f>
        <v/>
      </c>
      <c r="AC192" s="45">
        <f>IFERROR(IF(A192="","",IF(COUNTIFS($B$6:$B$205,B192,$C$6:$C$205,C192,$D$6:$D$205,D192)&gt;1,"Duplicate as-of date, stay month, and segment",IF(E192&lt;=0,"Check rooms available",IF(F192&gt;E192,"OTB rooms exceed rooms available",IF(AND(F192=0,G192&lt;&gt;0),"Revenue entered with zero OTB rooms",IF(AND(F192&lt;&gt;0,G192=0),"OTB rooms entered with zero revenue",IF(OR(B192="",C192="",D192=""),"Missing required field",IF(DAY(C192)&lt;&gt;1,"Stay month must be the first day of the month",IF(W192&lt;0,"Negative 7-day pickup—review","Ready"))))))))),"")</f>
        <v/>
      </c>
    </row>
    <row r="193">
      <c r="A193" s="36" t="n"/>
      <c r="B193" s="79" t="n"/>
      <c r="C193" s="79" t="n"/>
      <c r="D193" s="36" t="n"/>
      <c r="E193" s="38" t="n"/>
      <c r="F193" s="38" t="n"/>
      <c r="G193" s="80" t="n"/>
      <c r="H193" s="38" t="n"/>
      <c r="I193" s="80" t="n"/>
      <c r="J193" s="38" t="n"/>
      <c r="K193" s="80" t="n"/>
      <c r="L193" s="38" t="n"/>
      <c r="M193" s="80" t="n"/>
      <c r="N193" s="38" t="n"/>
      <c r="O193" s="80" t="n"/>
      <c r="P193" s="38" t="n"/>
      <c r="Q193" s="80" t="n"/>
      <c r="R193" s="38" t="n"/>
      <c r="S193" s="80" t="n"/>
      <c r="T193" s="40" t="n"/>
      <c r="U193" s="81">
        <f>IFERROR(IF(A193="","",G193/F193),"")</f>
        <v/>
      </c>
      <c r="V193" s="82">
        <f>IFERROR(IF(A193="","",F193/E193),"")</f>
        <v/>
      </c>
      <c r="W193" s="83">
        <f>IFERROR(IF(A193="","",F193-H193),"")</f>
        <v/>
      </c>
      <c r="X193" s="84">
        <f>IFERROR(IF(A193="","",G193-I193),"")</f>
        <v/>
      </c>
      <c r="Y193" s="83">
        <f>IFERROR(IF(A193="","",F193-J193),"")</f>
        <v/>
      </c>
      <c r="Z193" s="84">
        <f>IFERROR(IF(A193="","",G193-K193),"")</f>
        <v/>
      </c>
      <c r="AA193" s="84">
        <f>IFERROR(IF(A193="","",G193-Q193),"")</f>
        <v/>
      </c>
      <c r="AB193" s="84">
        <f>IFERROR(IF(A193="","",G193-M193),"")</f>
        <v/>
      </c>
      <c r="AC193" s="45">
        <f>IFERROR(IF(A193="","",IF(COUNTIFS($B$6:$B$205,B193,$C$6:$C$205,C193,$D$6:$D$205,D193)&gt;1,"Duplicate as-of date, stay month, and segment",IF(E193&lt;=0,"Check rooms available",IF(F193&gt;E193,"OTB rooms exceed rooms available",IF(AND(F193=0,G193&lt;&gt;0),"Revenue entered with zero OTB rooms",IF(AND(F193&lt;&gt;0,G193=0),"OTB rooms entered with zero revenue",IF(OR(B193="",C193="",D193=""),"Missing required field",IF(DAY(C193)&lt;&gt;1,"Stay month must be the first day of the month",IF(W193&lt;0,"Negative 7-day pickup—review","Ready"))))))))),"")</f>
        <v/>
      </c>
    </row>
    <row r="194">
      <c r="A194" s="36" t="n"/>
      <c r="B194" s="79" t="n"/>
      <c r="C194" s="79" t="n"/>
      <c r="D194" s="36" t="n"/>
      <c r="E194" s="38" t="n"/>
      <c r="F194" s="38" t="n"/>
      <c r="G194" s="80" t="n"/>
      <c r="H194" s="38" t="n"/>
      <c r="I194" s="80" t="n"/>
      <c r="J194" s="38" t="n"/>
      <c r="K194" s="80" t="n"/>
      <c r="L194" s="38" t="n"/>
      <c r="M194" s="80" t="n"/>
      <c r="N194" s="38" t="n"/>
      <c r="O194" s="80" t="n"/>
      <c r="P194" s="38" t="n"/>
      <c r="Q194" s="80" t="n"/>
      <c r="R194" s="38" t="n"/>
      <c r="S194" s="80" t="n"/>
      <c r="T194" s="40" t="n"/>
      <c r="U194" s="81">
        <f>IFERROR(IF(A194="","",G194/F194),"")</f>
        <v/>
      </c>
      <c r="V194" s="82">
        <f>IFERROR(IF(A194="","",F194/E194),"")</f>
        <v/>
      </c>
      <c r="W194" s="83">
        <f>IFERROR(IF(A194="","",F194-H194),"")</f>
        <v/>
      </c>
      <c r="X194" s="84">
        <f>IFERROR(IF(A194="","",G194-I194),"")</f>
        <v/>
      </c>
      <c r="Y194" s="83">
        <f>IFERROR(IF(A194="","",F194-J194),"")</f>
        <v/>
      </c>
      <c r="Z194" s="84">
        <f>IFERROR(IF(A194="","",G194-K194),"")</f>
        <v/>
      </c>
      <c r="AA194" s="84">
        <f>IFERROR(IF(A194="","",G194-Q194),"")</f>
        <v/>
      </c>
      <c r="AB194" s="84">
        <f>IFERROR(IF(A194="","",G194-M194),"")</f>
        <v/>
      </c>
      <c r="AC194" s="45">
        <f>IFERROR(IF(A194="","",IF(COUNTIFS($B$6:$B$205,B194,$C$6:$C$205,C194,$D$6:$D$205,D194)&gt;1,"Duplicate as-of date, stay month, and segment",IF(E194&lt;=0,"Check rooms available",IF(F194&gt;E194,"OTB rooms exceed rooms available",IF(AND(F194=0,G194&lt;&gt;0),"Revenue entered with zero OTB rooms",IF(AND(F194&lt;&gt;0,G194=0),"OTB rooms entered with zero revenue",IF(OR(B194="",C194="",D194=""),"Missing required field",IF(DAY(C194)&lt;&gt;1,"Stay month must be the first day of the month",IF(W194&lt;0,"Negative 7-day pickup—review","Ready"))))))))),"")</f>
        <v/>
      </c>
    </row>
    <row r="195">
      <c r="A195" s="36" t="n"/>
      <c r="B195" s="79" t="n"/>
      <c r="C195" s="79" t="n"/>
      <c r="D195" s="36" t="n"/>
      <c r="E195" s="38" t="n"/>
      <c r="F195" s="38" t="n"/>
      <c r="G195" s="80" t="n"/>
      <c r="H195" s="38" t="n"/>
      <c r="I195" s="80" t="n"/>
      <c r="J195" s="38" t="n"/>
      <c r="K195" s="80" t="n"/>
      <c r="L195" s="38" t="n"/>
      <c r="M195" s="80" t="n"/>
      <c r="N195" s="38" t="n"/>
      <c r="O195" s="80" t="n"/>
      <c r="P195" s="38" t="n"/>
      <c r="Q195" s="80" t="n"/>
      <c r="R195" s="38" t="n"/>
      <c r="S195" s="80" t="n"/>
      <c r="T195" s="40" t="n"/>
      <c r="U195" s="81">
        <f>IFERROR(IF(A195="","",G195/F195),"")</f>
        <v/>
      </c>
      <c r="V195" s="82">
        <f>IFERROR(IF(A195="","",F195/E195),"")</f>
        <v/>
      </c>
      <c r="W195" s="83">
        <f>IFERROR(IF(A195="","",F195-H195),"")</f>
        <v/>
      </c>
      <c r="X195" s="84">
        <f>IFERROR(IF(A195="","",G195-I195),"")</f>
        <v/>
      </c>
      <c r="Y195" s="83">
        <f>IFERROR(IF(A195="","",F195-J195),"")</f>
        <v/>
      </c>
      <c r="Z195" s="84">
        <f>IFERROR(IF(A195="","",G195-K195),"")</f>
        <v/>
      </c>
      <c r="AA195" s="84">
        <f>IFERROR(IF(A195="","",G195-Q195),"")</f>
        <v/>
      </c>
      <c r="AB195" s="84">
        <f>IFERROR(IF(A195="","",G195-M195),"")</f>
        <v/>
      </c>
      <c r="AC195" s="45">
        <f>IFERROR(IF(A195="","",IF(COUNTIFS($B$6:$B$205,B195,$C$6:$C$205,C195,$D$6:$D$205,D195)&gt;1,"Duplicate as-of date, stay month, and segment",IF(E195&lt;=0,"Check rooms available",IF(F195&gt;E195,"OTB rooms exceed rooms available",IF(AND(F195=0,G195&lt;&gt;0),"Revenue entered with zero OTB rooms",IF(AND(F195&lt;&gt;0,G195=0),"OTB rooms entered with zero revenue",IF(OR(B195="",C195="",D195=""),"Missing required field",IF(DAY(C195)&lt;&gt;1,"Stay month must be the first day of the month",IF(W195&lt;0,"Negative 7-day pickup—review","Ready"))))))))),"")</f>
        <v/>
      </c>
    </row>
    <row r="196">
      <c r="A196" s="36" t="n"/>
      <c r="B196" s="79" t="n"/>
      <c r="C196" s="79" t="n"/>
      <c r="D196" s="36" t="n"/>
      <c r="E196" s="38" t="n"/>
      <c r="F196" s="38" t="n"/>
      <c r="G196" s="80" t="n"/>
      <c r="H196" s="38" t="n"/>
      <c r="I196" s="80" t="n"/>
      <c r="J196" s="38" t="n"/>
      <c r="K196" s="80" t="n"/>
      <c r="L196" s="38" t="n"/>
      <c r="M196" s="80" t="n"/>
      <c r="N196" s="38" t="n"/>
      <c r="O196" s="80" t="n"/>
      <c r="P196" s="38" t="n"/>
      <c r="Q196" s="80" t="n"/>
      <c r="R196" s="38" t="n"/>
      <c r="S196" s="80" t="n"/>
      <c r="T196" s="40" t="n"/>
      <c r="U196" s="81">
        <f>IFERROR(IF(A196="","",G196/F196),"")</f>
        <v/>
      </c>
      <c r="V196" s="82">
        <f>IFERROR(IF(A196="","",F196/E196),"")</f>
        <v/>
      </c>
      <c r="W196" s="83">
        <f>IFERROR(IF(A196="","",F196-H196),"")</f>
        <v/>
      </c>
      <c r="X196" s="84">
        <f>IFERROR(IF(A196="","",G196-I196),"")</f>
        <v/>
      </c>
      <c r="Y196" s="83">
        <f>IFERROR(IF(A196="","",F196-J196),"")</f>
        <v/>
      </c>
      <c r="Z196" s="84">
        <f>IFERROR(IF(A196="","",G196-K196),"")</f>
        <v/>
      </c>
      <c r="AA196" s="84">
        <f>IFERROR(IF(A196="","",G196-Q196),"")</f>
        <v/>
      </c>
      <c r="AB196" s="84">
        <f>IFERROR(IF(A196="","",G196-M196),"")</f>
        <v/>
      </c>
      <c r="AC196" s="45">
        <f>IFERROR(IF(A196="","",IF(COUNTIFS($B$6:$B$205,B196,$C$6:$C$205,C196,$D$6:$D$205,D196)&gt;1,"Duplicate as-of date, stay month, and segment",IF(E196&lt;=0,"Check rooms available",IF(F196&gt;E196,"OTB rooms exceed rooms available",IF(AND(F196=0,G196&lt;&gt;0),"Revenue entered with zero OTB rooms",IF(AND(F196&lt;&gt;0,G196=0),"OTB rooms entered with zero revenue",IF(OR(B196="",C196="",D196=""),"Missing required field",IF(DAY(C196)&lt;&gt;1,"Stay month must be the first day of the month",IF(W196&lt;0,"Negative 7-day pickup—review","Ready"))))))))),"")</f>
        <v/>
      </c>
    </row>
    <row r="197">
      <c r="A197" s="36" t="n"/>
      <c r="B197" s="79" t="n"/>
      <c r="C197" s="79" t="n"/>
      <c r="D197" s="36" t="n"/>
      <c r="E197" s="38" t="n"/>
      <c r="F197" s="38" t="n"/>
      <c r="G197" s="80" t="n"/>
      <c r="H197" s="38" t="n"/>
      <c r="I197" s="80" t="n"/>
      <c r="J197" s="38" t="n"/>
      <c r="K197" s="80" t="n"/>
      <c r="L197" s="38" t="n"/>
      <c r="M197" s="80" t="n"/>
      <c r="N197" s="38" t="n"/>
      <c r="O197" s="80" t="n"/>
      <c r="P197" s="38" t="n"/>
      <c r="Q197" s="80" t="n"/>
      <c r="R197" s="38" t="n"/>
      <c r="S197" s="80" t="n"/>
      <c r="T197" s="40" t="n"/>
      <c r="U197" s="81">
        <f>IFERROR(IF(A197="","",G197/F197),"")</f>
        <v/>
      </c>
      <c r="V197" s="82">
        <f>IFERROR(IF(A197="","",F197/E197),"")</f>
        <v/>
      </c>
      <c r="W197" s="83">
        <f>IFERROR(IF(A197="","",F197-H197),"")</f>
        <v/>
      </c>
      <c r="X197" s="84">
        <f>IFERROR(IF(A197="","",G197-I197),"")</f>
        <v/>
      </c>
      <c r="Y197" s="83">
        <f>IFERROR(IF(A197="","",F197-J197),"")</f>
        <v/>
      </c>
      <c r="Z197" s="84">
        <f>IFERROR(IF(A197="","",G197-K197),"")</f>
        <v/>
      </c>
      <c r="AA197" s="84">
        <f>IFERROR(IF(A197="","",G197-Q197),"")</f>
        <v/>
      </c>
      <c r="AB197" s="84">
        <f>IFERROR(IF(A197="","",G197-M197),"")</f>
        <v/>
      </c>
      <c r="AC197" s="45">
        <f>IFERROR(IF(A197="","",IF(COUNTIFS($B$6:$B$205,B197,$C$6:$C$205,C197,$D$6:$D$205,D197)&gt;1,"Duplicate as-of date, stay month, and segment",IF(E197&lt;=0,"Check rooms available",IF(F197&gt;E197,"OTB rooms exceed rooms available",IF(AND(F197=0,G197&lt;&gt;0),"Revenue entered with zero OTB rooms",IF(AND(F197&lt;&gt;0,G197=0),"OTB rooms entered with zero revenue",IF(OR(B197="",C197="",D197=""),"Missing required field",IF(DAY(C197)&lt;&gt;1,"Stay month must be the first day of the month",IF(W197&lt;0,"Negative 7-day pickup—review","Ready"))))))))),"")</f>
        <v/>
      </c>
    </row>
    <row r="198">
      <c r="A198" s="36" t="n"/>
      <c r="B198" s="79" t="n"/>
      <c r="C198" s="79" t="n"/>
      <c r="D198" s="36" t="n"/>
      <c r="E198" s="38" t="n"/>
      <c r="F198" s="38" t="n"/>
      <c r="G198" s="80" t="n"/>
      <c r="H198" s="38" t="n"/>
      <c r="I198" s="80" t="n"/>
      <c r="J198" s="38" t="n"/>
      <c r="K198" s="80" t="n"/>
      <c r="L198" s="38" t="n"/>
      <c r="M198" s="80" t="n"/>
      <c r="N198" s="38" t="n"/>
      <c r="O198" s="80" t="n"/>
      <c r="P198" s="38" t="n"/>
      <c r="Q198" s="80" t="n"/>
      <c r="R198" s="38" t="n"/>
      <c r="S198" s="80" t="n"/>
      <c r="T198" s="40" t="n"/>
      <c r="U198" s="81">
        <f>IFERROR(IF(A198="","",G198/F198),"")</f>
        <v/>
      </c>
      <c r="V198" s="82">
        <f>IFERROR(IF(A198="","",F198/E198),"")</f>
        <v/>
      </c>
      <c r="W198" s="83">
        <f>IFERROR(IF(A198="","",F198-H198),"")</f>
        <v/>
      </c>
      <c r="X198" s="84">
        <f>IFERROR(IF(A198="","",G198-I198),"")</f>
        <v/>
      </c>
      <c r="Y198" s="83">
        <f>IFERROR(IF(A198="","",F198-J198),"")</f>
        <v/>
      </c>
      <c r="Z198" s="84">
        <f>IFERROR(IF(A198="","",G198-K198),"")</f>
        <v/>
      </c>
      <c r="AA198" s="84">
        <f>IFERROR(IF(A198="","",G198-Q198),"")</f>
        <v/>
      </c>
      <c r="AB198" s="84">
        <f>IFERROR(IF(A198="","",G198-M198),"")</f>
        <v/>
      </c>
      <c r="AC198" s="45">
        <f>IFERROR(IF(A198="","",IF(COUNTIFS($B$6:$B$205,B198,$C$6:$C$205,C198,$D$6:$D$205,D198)&gt;1,"Duplicate as-of date, stay month, and segment",IF(E198&lt;=0,"Check rooms available",IF(F198&gt;E198,"OTB rooms exceed rooms available",IF(AND(F198=0,G198&lt;&gt;0),"Revenue entered with zero OTB rooms",IF(AND(F198&lt;&gt;0,G198=0),"OTB rooms entered with zero revenue",IF(OR(B198="",C198="",D198=""),"Missing required field",IF(DAY(C198)&lt;&gt;1,"Stay month must be the first day of the month",IF(W198&lt;0,"Negative 7-day pickup—review","Ready"))))))))),"")</f>
        <v/>
      </c>
    </row>
    <row r="199">
      <c r="A199" s="36" t="n"/>
      <c r="B199" s="79" t="n"/>
      <c r="C199" s="79" t="n"/>
      <c r="D199" s="36" t="n"/>
      <c r="E199" s="38" t="n"/>
      <c r="F199" s="38" t="n"/>
      <c r="G199" s="80" t="n"/>
      <c r="H199" s="38" t="n"/>
      <c r="I199" s="80" t="n"/>
      <c r="J199" s="38" t="n"/>
      <c r="K199" s="80" t="n"/>
      <c r="L199" s="38" t="n"/>
      <c r="M199" s="80" t="n"/>
      <c r="N199" s="38" t="n"/>
      <c r="O199" s="80" t="n"/>
      <c r="P199" s="38" t="n"/>
      <c r="Q199" s="80" t="n"/>
      <c r="R199" s="38" t="n"/>
      <c r="S199" s="80" t="n"/>
      <c r="T199" s="40" t="n"/>
      <c r="U199" s="81">
        <f>IFERROR(IF(A199="","",G199/F199),"")</f>
        <v/>
      </c>
      <c r="V199" s="82">
        <f>IFERROR(IF(A199="","",F199/E199),"")</f>
        <v/>
      </c>
      <c r="W199" s="83">
        <f>IFERROR(IF(A199="","",F199-H199),"")</f>
        <v/>
      </c>
      <c r="X199" s="84">
        <f>IFERROR(IF(A199="","",G199-I199),"")</f>
        <v/>
      </c>
      <c r="Y199" s="83">
        <f>IFERROR(IF(A199="","",F199-J199),"")</f>
        <v/>
      </c>
      <c r="Z199" s="84">
        <f>IFERROR(IF(A199="","",G199-K199),"")</f>
        <v/>
      </c>
      <c r="AA199" s="84">
        <f>IFERROR(IF(A199="","",G199-Q199),"")</f>
        <v/>
      </c>
      <c r="AB199" s="84">
        <f>IFERROR(IF(A199="","",G199-M199),"")</f>
        <v/>
      </c>
      <c r="AC199" s="45">
        <f>IFERROR(IF(A199="","",IF(COUNTIFS($B$6:$B$205,B199,$C$6:$C$205,C199,$D$6:$D$205,D199)&gt;1,"Duplicate as-of date, stay month, and segment",IF(E199&lt;=0,"Check rooms available",IF(F199&gt;E199,"OTB rooms exceed rooms available",IF(AND(F199=0,G199&lt;&gt;0),"Revenue entered with zero OTB rooms",IF(AND(F199&lt;&gt;0,G199=0),"OTB rooms entered with zero revenue",IF(OR(B199="",C199="",D199=""),"Missing required field",IF(DAY(C199)&lt;&gt;1,"Stay month must be the first day of the month",IF(W199&lt;0,"Negative 7-day pickup—review","Ready"))))))))),"")</f>
        <v/>
      </c>
    </row>
    <row r="200">
      <c r="A200" s="36" t="n"/>
      <c r="B200" s="79" t="n"/>
      <c r="C200" s="79" t="n"/>
      <c r="D200" s="36" t="n"/>
      <c r="E200" s="38" t="n"/>
      <c r="F200" s="38" t="n"/>
      <c r="G200" s="80" t="n"/>
      <c r="H200" s="38" t="n"/>
      <c r="I200" s="80" t="n"/>
      <c r="J200" s="38" t="n"/>
      <c r="K200" s="80" t="n"/>
      <c r="L200" s="38" t="n"/>
      <c r="M200" s="80" t="n"/>
      <c r="N200" s="38" t="n"/>
      <c r="O200" s="80" t="n"/>
      <c r="P200" s="38" t="n"/>
      <c r="Q200" s="80" t="n"/>
      <c r="R200" s="38" t="n"/>
      <c r="S200" s="80" t="n"/>
      <c r="T200" s="40" t="n"/>
      <c r="U200" s="81">
        <f>IFERROR(IF(A200="","",G200/F200),"")</f>
        <v/>
      </c>
      <c r="V200" s="82">
        <f>IFERROR(IF(A200="","",F200/E200),"")</f>
        <v/>
      </c>
      <c r="W200" s="83">
        <f>IFERROR(IF(A200="","",F200-H200),"")</f>
        <v/>
      </c>
      <c r="X200" s="84">
        <f>IFERROR(IF(A200="","",G200-I200),"")</f>
        <v/>
      </c>
      <c r="Y200" s="83">
        <f>IFERROR(IF(A200="","",F200-J200),"")</f>
        <v/>
      </c>
      <c r="Z200" s="84">
        <f>IFERROR(IF(A200="","",G200-K200),"")</f>
        <v/>
      </c>
      <c r="AA200" s="84">
        <f>IFERROR(IF(A200="","",G200-Q200),"")</f>
        <v/>
      </c>
      <c r="AB200" s="84">
        <f>IFERROR(IF(A200="","",G200-M200),"")</f>
        <v/>
      </c>
      <c r="AC200" s="45">
        <f>IFERROR(IF(A200="","",IF(COUNTIFS($B$6:$B$205,B200,$C$6:$C$205,C200,$D$6:$D$205,D200)&gt;1,"Duplicate as-of date, stay month, and segment",IF(E200&lt;=0,"Check rooms available",IF(F200&gt;E200,"OTB rooms exceed rooms available",IF(AND(F200=0,G200&lt;&gt;0),"Revenue entered with zero OTB rooms",IF(AND(F200&lt;&gt;0,G200=0),"OTB rooms entered with zero revenue",IF(OR(B200="",C200="",D200=""),"Missing required field",IF(DAY(C200)&lt;&gt;1,"Stay month must be the first day of the month",IF(W200&lt;0,"Negative 7-day pickup—review","Ready"))))))))),"")</f>
        <v/>
      </c>
    </row>
    <row r="201">
      <c r="A201" s="36" t="n"/>
      <c r="B201" s="79" t="n"/>
      <c r="C201" s="79" t="n"/>
      <c r="D201" s="36" t="n"/>
      <c r="E201" s="38" t="n"/>
      <c r="F201" s="38" t="n"/>
      <c r="G201" s="80" t="n"/>
      <c r="H201" s="38" t="n"/>
      <c r="I201" s="80" t="n"/>
      <c r="J201" s="38" t="n"/>
      <c r="K201" s="80" t="n"/>
      <c r="L201" s="38" t="n"/>
      <c r="M201" s="80" t="n"/>
      <c r="N201" s="38" t="n"/>
      <c r="O201" s="80" t="n"/>
      <c r="P201" s="38" t="n"/>
      <c r="Q201" s="80" t="n"/>
      <c r="R201" s="38" t="n"/>
      <c r="S201" s="80" t="n"/>
      <c r="T201" s="40" t="n"/>
      <c r="U201" s="81">
        <f>IFERROR(IF(A201="","",G201/F201),"")</f>
        <v/>
      </c>
      <c r="V201" s="82">
        <f>IFERROR(IF(A201="","",F201/E201),"")</f>
        <v/>
      </c>
      <c r="W201" s="83">
        <f>IFERROR(IF(A201="","",F201-H201),"")</f>
        <v/>
      </c>
      <c r="X201" s="84">
        <f>IFERROR(IF(A201="","",G201-I201),"")</f>
        <v/>
      </c>
      <c r="Y201" s="83">
        <f>IFERROR(IF(A201="","",F201-J201),"")</f>
        <v/>
      </c>
      <c r="Z201" s="84">
        <f>IFERROR(IF(A201="","",G201-K201),"")</f>
        <v/>
      </c>
      <c r="AA201" s="84">
        <f>IFERROR(IF(A201="","",G201-Q201),"")</f>
        <v/>
      </c>
      <c r="AB201" s="84">
        <f>IFERROR(IF(A201="","",G201-M201),"")</f>
        <v/>
      </c>
      <c r="AC201" s="45">
        <f>IFERROR(IF(A201="","",IF(COUNTIFS($B$6:$B$205,B201,$C$6:$C$205,C201,$D$6:$D$205,D201)&gt;1,"Duplicate as-of date, stay month, and segment",IF(E201&lt;=0,"Check rooms available",IF(F201&gt;E201,"OTB rooms exceed rooms available",IF(AND(F201=0,G201&lt;&gt;0),"Revenue entered with zero OTB rooms",IF(AND(F201&lt;&gt;0,G201=0),"OTB rooms entered with zero revenue",IF(OR(B201="",C201="",D201=""),"Missing required field",IF(DAY(C201)&lt;&gt;1,"Stay month must be the first day of the month",IF(W201&lt;0,"Negative 7-day pickup—review","Ready"))))))))),"")</f>
        <v/>
      </c>
    </row>
    <row r="202">
      <c r="A202" s="36" t="n"/>
      <c r="B202" s="79" t="n"/>
      <c r="C202" s="79" t="n"/>
      <c r="D202" s="36" t="n"/>
      <c r="E202" s="38" t="n"/>
      <c r="F202" s="38" t="n"/>
      <c r="G202" s="80" t="n"/>
      <c r="H202" s="38" t="n"/>
      <c r="I202" s="80" t="n"/>
      <c r="J202" s="38" t="n"/>
      <c r="K202" s="80" t="n"/>
      <c r="L202" s="38" t="n"/>
      <c r="M202" s="80" t="n"/>
      <c r="N202" s="38" t="n"/>
      <c r="O202" s="80" t="n"/>
      <c r="P202" s="38" t="n"/>
      <c r="Q202" s="80" t="n"/>
      <c r="R202" s="38" t="n"/>
      <c r="S202" s="80" t="n"/>
      <c r="T202" s="40" t="n"/>
      <c r="U202" s="81">
        <f>IFERROR(IF(A202="","",G202/F202),"")</f>
        <v/>
      </c>
      <c r="V202" s="82">
        <f>IFERROR(IF(A202="","",F202/E202),"")</f>
        <v/>
      </c>
      <c r="W202" s="83">
        <f>IFERROR(IF(A202="","",F202-H202),"")</f>
        <v/>
      </c>
      <c r="X202" s="84">
        <f>IFERROR(IF(A202="","",G202-I202),"")</f>
        <v/>
      </c>
      <c r="Y202" s="83">
        <f>IFERROR(IF(A202="","",F202-J202),"")</f>
        <v/>
      </c>
      <c r="Z202" s="84">
        <f>IFERROR(IF(A202="","",G202-K202),"")</f>
        <v/>
      </c>
      <c r="AA202" s="84">
        <f>IFERROR(IF(A202="","",G202-Q202),"")</f>
        <v/>
      </c>
      <c r="AB202" s="84">
        <f>IFERROR(IF(A202="","",G202-M202),"")</f>
        <v/>
      </c>
      <c r="AC202" s="45">
        <f>IFERROR(IF(A202="","",IF(COUNTIFS($B$6:$B$205,B202,$C$6:$C$205,C202,$D$6:$D$205,D202)&gt;1,"Duplicate as-of date, stay month, and segment",IF(E202&lt;=0,"Check rooms available",IF(F202&gt;E202,"OTB rooms exceed rooms available",IF(AND(F202=0,G202&lt;&gt;0),"Revenue entered with zero OTB rooms",IF(AND(F202&lt;&gt;0,G202=0),"OTB rooms entered with zero revenue",IF(OR(B202="",C202="",D202=""),"Missing required field",IF(DAY(C202)&lt;&gt;1,"Stay month must be the first day of the month",IF(W202&lt;0,"Negative 7-day pickup—review","Ready"))))))))),"")</f>
        <v/>
      </c>
    </row>
    <row r="203">
      <c r="A203" s="36" t="n"/>
      <c r="B203" s="79" t="n"/>
      <c r="C203" s="79" t="n"/>
      <c r="D203" s="36" t="n"/>
      <c r="E203" s="38" t="n"/>
      <c r="F203" s="38" t="n"/>
      <c r="G203" s="80" t="n"/>
      <c r="H203" s="38" t="n"/>
      <c r="I203" s="80" t="n"/>
      <c r="J203" s="38" t="n"/>
      <c r="K203" s="80" t="n"/>
      <c r="L203" s="38" t="n"/>
      <c r="M203" s="80" t="n"/>
      <c r="N203" s="38" t="n"/>
      <c r="O203" s="80" t="n"/>
      <c r="P203" s="38" t="n"/>
      <c r="Q203" s="80" t="n"/>
      <c r="R203" s="38" t="n"/>
      <c r="S203" s="80" t="n"/>
      <c r="T203" s="40" t="n"/>
      <c r="U203" s="81">
        <f>IFERROR(IF(A203="","",G203/F203),"")</f>
        <v/>
      </c>
      <c r="V203" s="82">
        <f>IFERROR(IF(A203="","",F203/E203),"")</f>
        <v/>
      </c>
      <c r="W203" s="83">
        <f>IFERROR(IF(A203="","",F203-H203),"")</f>
        <v/>
      </c>
      <c r="X203" s="84">
        <f>IFERROR(IF(A203="","",G203-I203),"")</f>
        <v/>
      </c>
      <c r="Y203" s="83">
        <f>IFERROR(IF(A203="","",F203-J203),"")</f>
        <v/>
      </c>
      <c r="Z203" s="84">
        <f>IFERROR(IF(A203="","",G203-K203),"")</f>
        <v/>
      </c>
      <c r="AA203" s="84">
        <f>IFERROR(IF(A203="","",G203-Q203),"")</f>
        <v/>
      </c>
      <c r="AB203" s="84">
        <f>IFERROR(IF(A203="","",G203-M203),"")</f>
        <v/>
      </c>
      <c r="AC203" s="45">
        <f>IFERROR(IF(A203="","",IF(COUNTIFS($B$6:$B$205,B203,$C$6:$C$205,C203,$D$6:$D$205,D203)&gt;1,"Duplicate as-of date, stay month, and segment",IF(E203&lt;=0,"Check rooms available",IF(F203&gt;E203,"OTB rooms exceed rooms available",IF(AND(F203=0,G203&lt;&gt;0),"Revenue entered with zero OTB rooms",IF(AND(F203&lt;&gt;0,G203=0),"OTB rooms entered with zero revenue",IF(OR(B203="",C203="",D203=""),"Missing required field",IF(DAY(C203)&lt;&gt;1,"Stay month must be the first day of the month",IF(W203&lt;0,"Negative 7-day pickup—review","Ready"))))))))),"")</f>
        <v/>
      </c>
    </row>
    <row r="204">
      <c r="A204" s="36" t="n"/>
      <c r="B204" s="79" t="n"/>
      <c r="C204" s="79" t="n"/>
      <c r="D204" s="36" t="n"/>
      <c r="E204" s="38" t="n"/>
      <c r="F204" s="38" t="n"/>
      <c r="G204" s="80" t="n"/>
      <c r="H204" s="38" t="n"/>
      <c r="I204" s="80" t="n"/>
      <c r="J204" s="38" t="n"/>
      <c r="K204" s="80" t="n"/>
      <c r="L204" s="38" t="n"/>
      <c r="M204" s="80" t="n"/>
      <c r="N204" s="38" t="n"/>
      <c r="O204" s="80" t="n"/>
      <c r="P204" s="38" t="n"/>
      <c r="Q204" s="80" t="n"/>
      <c r="R204" s="38" t="n"/>
      <c r="S204" s="80" t="n"/>
      <c r="T204" s="40" t="n"/>
      <c r="U204" s="81">
        <f>IFERROR(IF(A204="","",G204/F204),"")</f>
        <v/>
      </c>
      <c r="V204" s="82">
        <f>IFERROR(IF(A204="","",F204/E204),"")</f>
        <v/>
      </c>
      <c r="W204" s="83">
        <f>IFERROR(IF(A204="","",F204-H204),"")</f>
        <v/>
      </c>
      <c r="X204" s="84">
        <f>IFERROR(IF(A204="","",G204-I204),"")</f>
        <v/>
      </c>
      <c r="Y204" s="83">
        <f>IFERROR(IF(A204="","",F204-J204),"")</f>
        <v/>
      </c>
      <c r="Z204" s="84">
        <f>IFERROR(IF(A204="","",G204-K204),"")</f>
        <v/>
      </c>
      <c r="AA204" s="84">
        <f>IFERROR(IF(A204="","",G204-Q204),"")</f>
        <v/>
      </c>
      <c r="AB204" s="84">
        <f>IFERROR(IF(A204="","",G204-M204),"")</f>
        <v/>
      </c>
      <c r="AC204" s="45">
        <f>IFERROR(IF(A204="","",IF(COUNTIFS($B$6:$B$205,B204,$C$6:$C$205,C204,$D$6:$D$205,D204)&gt;1,"Duplicate as-of date, stay month, and segment",IF(E204&lt;=0,"Check rooms available",IF(F204&gt;E204,"OTB rooms exceed rooms available",IF(AND(F204=0,G204&lt;&gt;0),"Revenue entered with zero OTB rooms",IF(AND(F204&lt;&gt;0,G204=0),"OTB rooms entered with zero revenue",IF(OR(B204="",C204="",D204=""),"Missing required field",IF(DAY(C204)&lt;&gt;1,"Stay month must be the first day of the month",IF(W204&lt;0,"Negative 7-day pickup—review","Ready"))))))))),"")</f>
        <v/>
      </c>
    </row>
    <row r="205">
      <c r="A205" s="36" t="n"/>
      <c r="B205" s="79" t="n"/>
      <c r="C205" s="79" t="n"/>
      <c r="D205" s="36" t="n"/>
      <c r="E205" s="38" t="n"/>
      <c r="F205" s="38" t="n"/>
      <c r="G205" s="80" t="n"/>
      <c r="H205" s="38" t="n"/>
      <c r="I205" s="80" t="n"/>
      <c r="J205" s="38" t="n"/>
      <c r="K205" s="80" t="n"/>
      <c r="L205" s="38" t="n"/>
      <c r="M205" s="80" t="n"/>
      <c r="N205" s="38" t="n"/>
      <c r="O205" s="80" t="n"/>
      <c r="P205" s="38" t="n"/>
      <c r="Q205" s="80" t="n"/>
      <c r="R205" s="38" t="n"/>
      <c r="S205" s="80" t="n"/>
      <c r="T205" s="40" t="n"/>
      <c r="U205" s="81">
        <f>IFERROR(IF(A205="","",G205/F205),"")</f>
        <v/>
      </c>
      <c r="V205" s="82">
        <f>IFERROR(IF(A205="","",F205/E205),"")</f>
        <v/>
      </c>
      <c r="W205" s="83">
        <f>IFERROR(IF(A205="","",F205-H205),"")</f>
        <v/>
      </c>
      <c r="X205" s="84">
        <f>IFERROR(IF(A205="","",G205-I205),"")</f>
        <v/>
      </c>
      <c r="Y205" s="83">
        <f>IFERROR(IF(A205="","",F205-J205),"")</f>
        <v/>
      </c>
      <c r="Z205" s="84">
        <f>IFERROR(IF(A205="","",G205-K205),"")</f>
        <v/>
      </c>
      <c r="AA205" s="84">
        <f>IFERROR(IF(A205="","",G205-Q205),"")</f>
        <v/>
      </c>
      <c r="AB205" s="84">
        <f>IFERROR(IF(A205="","",G205-M205),"")</f>
        <v/>
      </c>
      <c r="AC205" s="45">
        <f>IFERROR(IF(A205="","",IF(COUNTIFS($B$6:$B$205,B205,$C$6:$C$205,C205,$D$6:$D$205,D205)&gt;1,"Duplicate as-of date, stay month, and segment",IF(E205&lt;=0,"Check rooms available",IF(F205&gt;E205,"OTB rooms exceed rooms available",IF(AND(F205=0,G205&lt;&gt;0),"Revenue entered with zero OTB rooms",IF(AND(F205&lt;&gt;0,G205=0),"OTB rooms entered with zero revenue",IF(OR(B205="",C205="",D205=""),"Missing required field",IF(DAY(C205)&lt;&gt;1,"Stay month must be the first day of the month",IF(W205&lt;0,"Negative 7-day pickup—review","Ready"))))))))),"")</f>
        <v/>
      </c>
    </row>
  </sheetData>
  <autoFilter ref="A5:AC205"/>
  <mergeCells count="1">
    <mergeCell ref="A1:AC1"/>
  </mergeCells>
  <conditionalFormatting sqref="AC6:AC205">
    <cfRule type="expression" priority="1" dxfId="1">
      <formula>$AC6="Ready"</formula>
    </cfRule>
    <cfRule type="expression" priority="2" dxfId="0">
      <formula>AND($AC6&lt;&gt;"",$AC6&lt;&gt;"Ready")</formula>
    </cfRule>
  </conditionalFormatting>
  <conditionalFormatting sqref="W6:W205">
    <cfRule type="cellIs" priority="3" operator="lessThan" dxfId="0">
      <formula>0</formula>
    </cfRule>
    <cfRule type="cellIs" priority="4" operator="greaterThan" dxfId="1">
      <formula>0</formula>
    </cfRule>
  </conditionalFormatting>
  <conditionalFormatting sqref="X6:X205">
    <cfRule type="cellIs" priority="5" operator="lessThan" dxfId="0">
      <formula>0</formula>
    </cfRule>
    <cfRule type="cellIs" priority="6" operator="greaterThan" dxfId="1">
      <formula>0</formula>
    </cfRule>
  </conditionalFormatting>
  <conditionalFormatting sqref="Y6:Y205">
    <cfRule type="cellIs" priority="7" operator="lessThan" dxfId="0">
      <formula>0</formula>
    </cfRule>
    <cfRule type="cellIs" priority="8" operator="greaterThan" dxfId="1">
      <formula>0</formula>
    </cfRule>
  </conditionalFormatting>
  <conditionalFormatting sqref="Z6:Z205">
    <cfRule type="cellIs" priority="9" operator="lessThan" dxfId="0">
      <formula>0</formula>
    </cfRule>
    <cfRule type="cellIs" priority="10" operator="greaterThan" dxfId="1">
      <formula>0</formula>
    </cfRule>
  </conditionalFormatting>
  <conditionalFormatting sqref="V6:V205">
    <cfRule type="cellIs" priority="11" operator="greaterThan" dxfId="0">
      <formula>1</formula>
    </cfRule>
  </conditionalFormatting>
  <conditionalFormatting sqref="AA6:AB205">
    <cfRule type="cellIs" priority="12" operator="lessThan" dxfId="0">
      <formula>0</formula>
    </cfRule>
  </conditionalFormatting>
  <dataValidations count="5">
    <dataValidation sqref="B6:C205" showDropDown="0" showInputMessage="1" showErrorMessage="1" allowBlank="0" error="Enter a valid date within the allowed range." promptTitle="Valid Date" prompt="Enter a date from 1/1/2025 through 12/31/2035." type="date" operator="between">
      <formula1>DATE(2025,1,1)</formula1>
      <formula2>DATE(2035,12,31)</formula2>
    </dataValidation>
    <dataValidation sqref="D6:D205" showDropDown="0" showInputMessage="1" showErrorMessage="1" allowBlank="0" error="Select a market segment from the Setup list." promptTitle="Market Segment" prompt="Select a row-level market segment. All is reserved for Dashboard reporting." type="list">
      <formula1>'Setup'!$D$5:$D$12</formula1>
    </dataValidation>
    <dataValidation sqref="E6:F205 H6:H205 J6:J205 L6:L205 N6:N205 P6:P205 R6:R205" showDropDown="0" showInputMessage="1" showErrorMessage="1" allowBlank="0" error="Room values must be nonnegative whole numbers." promptTitle="Room Nights" prompt="Enter a whole number greater than or equal to zero." type="whole" operator="greaterThanOrEqual">
      <formula1>0</formula1>
    </dataValidation>
    <dataValidation sqref="G6:G205 I6:I205 K6:K205 M6:M205 O6:O205 Q6:Q205 S6:S205" showDropDown="0" showInputMessage="1" showErrorMessage="1" allowBlank="0" error="Revenue values must be zero or greater." promptTitle="Rooms Revenue" prompt="Enter nonnegative rooms revenue before taxes and separately stated fees." type="decimal" operator="greaterThanOrEqual">
      <formula1>0</formula1>
    </dataValidation>
    <dataValidation sqref="T6:T205" showDropDown="0" showInputMessage="1" showErrorMessage="1" allowBlank="0" error="Notes cannot exceed 250 characters." promptTitle="Demand Note" prompt="Enter up to 250 characters." type="textLength" operator="lessThanOrEqual">
      <formula1>250</formula1>
    </dataValidation>
  </dataValidations>
  <pageMargins left="0.75" right="0.75" top="1" bottom="1" header="0.5" footer="0.5"/>
  <pageSetup fitToHeight="0" fitToWidth="1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4"/>
  <sheetViews>
    <sheetView zoomScale="70" zoomScaleNormal="7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28" customWidth="1" min="2" max="2"/>
    <col width="3" customWidth="1" min="3" max="3"/>
    <col width="27" customWidth="1" min="4" max="4"/>
    <col width="3" customWidth="1" min="5" max="5"/>
    <col width="15" customWidth="1" min="6" max="6"/>
    <col width="36" customWidth="1" min="7" max="7"/>
  </cols>
  <sheetData>
    <row r="1">
      <c r="A1" s="34" t="inlineStr">
        <is>
          <t>Hotel Revenue Pace Setup</t>
        </is>
      </c>
    </row>
    <row r="2">
      <c r="A2" s="33" t="inlineStr">
        <is>
          <t>Edit the yellow assumptions and maintain the market segment list used by workbook controls.</t>
        </is>
      </c>
    </row>
    <row r="3">
      <c r="A3" s="15" t="inlineStr">
        <is>
          <t>Property Assumptions</t>
        </is>
      </c>
      <c r="D3" s="15" t="inlineStr">
        <is>
          <t>Market Segment List</t>
        </is>
      </c>
      <c r="F3" s="15" t="inlineStr">
        <is>
          <t>Status Legend</t>
        </is>
      </c>
    </row>
    <row r="4">
      <c r="A4" s="46" t="inlineStr">
        <is>
          <t>Property Name</t>
        </is>
      </c>
      <c r="B4" s="36" t="inlineStr">
        <is>
          <t>Harbor View Hotel</t>
        </is>
      </c>
      <c r="D4" s="47" t="inlineStr">
        <is>
          <t>All</t>
        </is>
      </c>
      <c r="F4" s="48" t="inlineStr">
        <is>
          <t>Green</t>
        </is>
      </c>
      <c r="G4" s="49" t="inlineStr">
        <is>
          <t>Favorable or ready</t>
        </is>
      </c>
    </row>
    <row r="5">
      <c r="A5" s="46" t="inlineStr">
        <is>
          <t>Property Location</t>
        </is>
      </c>
      <c r="B5" s="36" t="inlineStr">
        <is>
          <t>Charleston, South Carolina</t>
        </is>
      </c>
      <c r="D5" s="47" t="inlineStr">
        <is>
          <t>Transient Retail</t>
        </is>
      </c>
      <c r="F5" s="50" t="inlineStr">
        <is>
          <t>Amber</t>
        </is>
      </c>
      <c r="G5" s="49" t="inlineStr">
        <is>
          <t>Management review needed</t>
        </is>
      </c>
    </row>
    <row r="6">
      <c r="A6" s="46" t="inlineStr">
        <is>
          <t>Standard Room Inventory</t>
        </is>
      </c>
      <c r="B6" s="38" t="n">
        <v>120</v>
      </c>
      <c r="D6" s="47" t="inlineStr">
        <is>
          <t>Group</t>
        </is>
      </c>
      <c r="F6" s="51" t="inlineStr">
        <is>
          <t>Red</t>
        </is>
      </c>
      <c r="G6" s="49" t="inlineStr">
        <is>
          <t>Data issue or material pace concern</t>
        </is>
      </c>
    </row>
    <row r="7">
      <c r="A7" s="46" t="inlineStr">
        <is>
          <t>Default Target Occupancy</t>
        </is>
      </c>
      <c r="B7" s="85" t="n">
        <v>0.75</v>
      </c>
      <c r="D7" s="47" t="inlineStr">
        <is>
          <t>Corporate Negotiated</t>
        </is>
      </c>
      <c r="F7" s="53" t="inlineStr">
        <is>
          <t>Blue</t>
        </is>
      </c>
      <c r="G7" s="49" t="inlineStr">
        <is>
          <t>Calculated field</t>
        </is>
      </c>
    </row>
    <row r="8">
      <c r="A8" s="46" t="inlineStr">
        <is>
          <t>Occupancy Gap Alert Threshold</t>
        </is>
      </c>
      <c r="B8" s="85" t="n">
        <v>0.05</v>
      </c>
      <c r="D8" s="47" t="inlineStr">
        <is>
          <t>Government</t>
        </is>
      </c>
      <c r="F8" s="54" t="inlineStr">
        <is>
          <t>Yellow</t>
        </is>
      </c>
      <c r="G8" s="49" t="inlineStr">
        <is>
          <t>Editable field</t>
        </is>
      </c>
    </row>
    <row r="9">
      <c r="A9" s="46" t="inlineStr">
        <is>
          <t>Revenue Variance Alert Threshold</t>
        </is>
      </c>
      <c r="B9" s="85" t="n">
        <v>0.05</v>
      </c>
      <c r="D9" s="47" t="inlineStr">
        <is>
          <t>Wholesale</t>
        </is>
      </c>
    </row>
    <row r="10">
      <c r="A10" s="46" t="inlineStr">
        <is>
          <t>Default Dashboard Start Date</t>
        </is>
      </c>
      <c r="B10" s="79" t="n">
        <v>46204</v>
      </c>
      <c r="D10" s="47" t="inlineStr">
        <is>
          <t>Contract</t>
        </is>
      </c>
    </row>
    <row r="11">
      <c r="A11" s="46" t="inlineStr">
        <is>
          <t>Default Dashboard End Date</t>
        </is>
      </c>
      <c r="B11" s="79" t="n">
        <v>46327</v>
      </c>
      <c r="D11" s="47" t="inlineStr">
        <is>
          <t>Complimentary</t>
        </is>
      </c>
    </row>
    <row r="12">
      <c r="D12" s="47" t="inlineStr">
        <is>
          <t>Other</t>
        </is>
      </c>
    </row>
    <row r="13">
      <c r="A13" s="55" t="inlineStr">
        <is>
          <t>Thresholds are management assumptions for internal review. They are not legal or regulatory requirements.</t>
        </is>
      </c>
      <c r="B13" s="56" t="n"/>
    </row>
    <row r="14">
      <c r="A14" s="57" t="n"/>
      <c r="B14" s="58" t="n"/>
    </row>
  </sheetData>
  <mergeCells count="2">
    <mergeCell ref="A13:B14"/>
    <mergeCell ref="A1:H1"/>
  </mergeCells>
  <dataValidations count="2">
    <dataValidation sqref="B6" showDropDown="0" showInputMessage="1" showErrorMessage="1" allowBlank="0" errorTitle="Invalid Inventory" error="Enter a nonnegative whole number." promptTitle="Room Inventory" prompt="Enter a whole number greater than or equal to zero." type="whole" operator="greaterThanOrEqual">
      <formula1>0</formula1>
    </dataValidation>
    <dataValidation sqref="B7:B9" showDropDown="0" showInputMessage="1" showErrorMessage="1" allowBlank="0" error="Enter a value from 0% through 100%." promptTitle="Percentage Assumption" prompt="Enter a percentage from 0% through 100%." type="decimal" operator="between">
      <formula1>0</formula1>
      <formula2>1</formula2>
    </dataValidation>
  </dataValidations>
  <pageMargins left="0.75" right="0.75" top="1" bottom="1" header="0.5" footer="0.5"/>
  <pageSetup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8"/>
  <sheetViews>
    <sheetView showGridLines="0" zoomScale="70" zoomScaleNormal="7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20" customWidth="1" min="1" max="1"/>
  </cols>
  <sheetData>
    <row r="1">
      <c r="A1" s="34" t="inlineStr">
        <is>
          <t>Hotel Revenue Pacing Report Instructions</t>
        </is>
      </c>
    </row>
    <row r="3">
      <c r="A3" s="59" t="inlineStr">
        <is>
          <t>1. How to Use This Workbook</t>
        </is>
      </c>
    </row>
    <row r="4" ht="28" customHeight="1">
      <c r="A4" s="60" t="inlineStr">
        <is>
          <t>1. Update property assumptions and alert thresholds on Setup.</t>
        </is>
      </c>
    </row>
    <row r="5" ht="28" customHeight="1">
      <c r="A5" s="61" t="inlineStr">
        <is>
          <t>2. Enter or paste one summarized row per as-of date, stay month, and market segment on Revenue Pace.</t>
        </is>
      </c>
    </row>
    <row r="6" ht="28" customHeight="1">
      <c r="A6" s="60" t="inlineStr">
        <is>
          <t>3. Enter revenue before taxes and separately stated fees for a consistent comparison basis.</t>
        </is>
      </c>
    </row>
    <row r="7" ht="28" customHeight="1">
      <c r="A7" s="61" t="inlineStr">
        <is>
          <t>4. Update current OTB, 7-day-prior, and 30-day-prior figures from the same reporting source whenever possible.</t>
        </is>
      </c>
    </row>
    <row r="8" ht="28" customHeight="1">
      <c r="A8" s="60" t="inlineStr">
        <is>
          <t>5. Review the Data Quality Status column and correct records that are not marked Ready.</t>
        </is>
      </c>
    </row>
    <row r="9" ht="28" customHeight="1">
      <c r="A9" s="61" t="inlineStr">
        <is>
          <t>6. Select a stay period and market segment on Dashboard.</t>
        </is>
      </c>
    </row>
    <row r="10" ht="28" customHeight="1">
      <c r="A10" s="60" t="inlineStr">
        <is>
          <t>7. Review pickup, budget variance, last-year pace, and monthly alerts during revenue meetings.</t>
        </is>
      </c>
    </row>
    <row r="12">
      <c r="A12" s="59" t="inlineStr">
        <is>
          <t>2. Data Definitions</t>
        </is>
      </c>
    </row>
    <row r="13" ht="28" customHeight="1">
      <c r="A13" s="61" t="inlineStr">
        <is>
          <t>As-of Date: Date the on-the-books figures were captured.</t>
        </is>
      </c>
    </row>
    <row r="14" ht="28" customHeight="1">
      <c r="A14" s="60" t="inlineStr">
        <is>
          <t>Stay Month: First day of the month in which guest nights occur.</t>
        </is>
      </c>
    </row>
    <row r="15" ht="28" customHeight="1">
      <c r="A15" s="61" t="inlineStr">
        <is>
          <t>Rooms Available: Sellable room nights for the stay month after known out-of-order room reductions.</t>
        </is>
      </c>
    </row>
    <row r="16" ht="28" customHeight="1">
      <c r="A16" s="60" t="inlineStr">
        <is>
          <t>Current OTB Rooms: Room nights currently reserved.</t>
        </is>
      </c>
    </row>
    <row r="17" ht="28" customHeight="1">
      <c r="A17" s="61" t="inlineStr">
        <is>
          <t>Current OTB Revenue: Current reserved room revenue before taxes and separately stated fees.</t>
        </is>
      </c>
    </row>
    <row r="18" ht="28" customHeight="1">
      <c r="A18" s="60" t="inlineStr">
        <is>
          <t>Pickup: Change between current OTB and the prior snapshot.</t>
        </is>
      </c>
    </row>
    <row r="19" ht="28" customHeight="1">
      <c r="A19" s="61" t="inlineStr">
        <is>
          <t>Last Year Same-Time: Prior-year result measured at a comparable lead time.</t>
        </is>
      </c>
    </row>
    <row r="20" ht="28" customHeight="1">
      <c r="A20" s="60" t="inlineStr">
        <is>
          <t>Last Year Final: Final prior-year result after the stay month closed.</t>
        </is>
      </c>
    </row>
    <row r="21" ht="28" customHeight="1">
      <c r="A21" s="61" t="inlineStr">
        <is>
          <t>Budget: Approved operating plan.</t>
        </is>
      </c>
    </row>
    <row r="22" ht="28" customHeight="1">
      <c r="A22" s="60" t="inlineStr">
        <is>
          <t>Forecast: Current management expectation.</t>
        </is>
      </c>
    </row>
    <row r="23" ht="28" customHeight="1">
      <c r="A23" s="61" t="inlineStr">
        <is>
          <t>OTB ADR: Current OTB revenue divided by current OTB rooms.</t>
        </is>
      </c>
    </row>
    <row r="24" ht="28" customHeight="1">
      <c r="A24" s="60" t="inlineStr">
        <is>
          <t>OTB Occupancy: Current OTB rooms divided by rooms available.</t>
        </is>
      </c>
    </row>
    <row r="26">
      <c r="A26" s="59" t="inlineStr">
        <is>
          <t>3. Operating Notes</t>
        </is>
      </c>
    </row>
    <row r="27" ht="28" customHeight="1">
      <c r="A27" s="61" t="inlineStr">
        <is>
          <t>Use consistent segment definitions from period to period.</t>
        </is>
      </c>
    </row>
    <row r="28" ht="28" customHeight="1">
      <c r="A28" s="60" t="inlineStr">
        <is>
          <t>A negative pickup may reflect cancellations, wash, or a released group block and should be reviewed rather than automatically treated as an error.</t>
        </is>
      </c>
    </row>
    <row r="29" ht="28" customHeight="1">
      <c r="A29" s="61" t="inlineStr">
        <is>
          <t>Update event notes for conventions, holidays, citywide events, renovations, severe weather, or other known demand factors.</t>
        </is>
      </c>
    </row>
    <row r="30" ht="28" customHeight="1">
      <c r="A30" s="60" t="inlineStr">
        <is>
          <t>Do not combine rooms revenue with food and beverage, resort fees, parking, taxes, or unrelated revenue unless management intentionally changes the workbook’s comparison basis.</t>
        </is>
      </c>
    </row>
    <row r="31" ht="28" customHeight="1">
      <c r="A31" s="61" t="inlineStr">
        <is>
          <t>The workbook does not connect directly to a PMS, channel manager, accounting system, or revenue-management system.</t>
        </is>
      </c>
    </row>
    <row r="32" ht="28" customHeight="1">
      <c r="A32" s="60" t="inlineStr">
        <is>
          <t>The workbook supports internal operational analysis and does not provide compliance guarantees.</t>
        </is>
      </c>
    </row>
    <row r="34">
      <c r="A34" s="59" t="inlineStr">
        <is>
          <t>4. Maintenance</t>
        </is>
      </c>
    </row>
    <row r="35" ht="28" customHeight="1">
      <c r="A35" s="61" t="inlineStr">
        <is>
          <t>Add new records within the prepared Excel table rows.</t>
        </is>
      </c>
    </row>
    <row r="36" ht="28" customHeight="1">
      <c r="A36" s="60" t="inlineStr">
        <is>
          <t>Preserve the formula columns.</t>
        </is>
      </c>
    </row>
    <row r="37" ht="28" customHeight="1">
      <c r="A37" s="61" t="inlineStr">
        <is>
          <t>If more than 200 rows are needed, extend the table and copy formulas, formats, validations, and conditional formatting.</t>
        </is>
      </c>
    </row>
    <row r="38" ht="28" customHeight="1">
      <c r="A38" s="60" t="inlineStr">
        <is>
          <t>Keep a consistent snapshot schedule, such as weekly, so pickup comparisons remain meaningful.</t>
        </is>
      </c>
    </row>
  </sheetData>
  <mergeCells count="1">
    <mergeCell ref="A1:H1"/>
  </mergeCells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2026-09-06T13:21:00Z</dcterms:created>
  <dcterms:modified xmlns:dcterms="http://purl.org/dc/terms/" xmlns:xsi="http://www.w3.org/2001/XMLSchema-instance" xsi:type="dcterms:W3CDTF">2026-09-06T13:21:01+00:00Z</dcterms:modified>
</cp:coreProperties>
</file>