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shboard" sheetId="1" state="visible" r:id="rId1"/>
    <sheet xmlns:r="http://schemas.openxmlformats.org/officeDocument/2006/relationships" name="Reservations" sheetId="2" state="visible" r:id="rId2"/>
    <sheet xmlns:r="http://schemas.openxmlformats.org/officeDocument/2006/relationships" name="Daily Inventory" sheetId="3" state="visible" r:id="rId3"/>
    <sheet xmlns:r="http://schemas.openxmlformats.org/officeDocument/2006/relationships" name="Instructions" sheetId="4" state="visible" r:id="rId4"/>
  </sheets>
  <definedNames>
    <definedName name="_xlnm._FilterDatabase" localSheetId="0" hidden="1">'Dashboard'!$A$11:$I$42</definedName>
    <definedName name="_xlnm._FilterDatabase" localSheetId="1" hidden="1">'Reservations'!$A$10:$AJ$260</definedName>
    <definedName name="_xlnm._FilterDatabase" localSheetId="2" hidden="1">'Daily Inventory'!$A$10:$W$410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m/d/yyyy"/>
    <numFmt numFmtId="165" formatCode="$#,##0.00"/>
  </numFmts>
  <fonts count="10">
    <font>
      <name val="Calibri"/>
      <family val="2"/>
      <color theme="1"/>
      <sz val="11"/>
      <scheme val="minor"/>
    </font>
    <font>
      <name val="Calibri"/>
      <b val="1"/>
      <color rgb="00FFFFFF"/>
      <sz val="20"/>
    </font>
    <font>
      <name val="Calibri"/>
      <i val="1"/>
      <color rgb="0036566F"/>
      <sz val="11"/>
    </font>
    <font>
      <name val="Calibri"/>
      <b val="1"/>
      <color rgb="0017324D"/>
      <sz val="10"/>
    </font>
    <font>
      <name val="Calibri"/>
      <b val="1"/>
      <color rgb="00FFFFFF"/>
      <sz val="10"/>
    </font>
    <font>
      <name val="Calibri"/>
      <b val="1"/>
      <color rgb="0017324D"/>
      <sz val="16"/>
    </font>
    <font>
      <name val="Calibri"/>
      <b val="1"/>
      <color rgb="00FFFFFF"/>
      <sz val="11"/>
    </font>
    <font>
      <name val="Calibri"/>
      <b val="1"/>
      <color rgb="00FFFFFF"/>
      <sz val="12"/>
    </font>
    <font>
      <name val="Calibri"/>
      <i val="1"/>
      <color rgb="0036566F"/>
      <sz val="10"/>
    </font>
    <font>
      <name val="Calibri"/>
      <color rgb="00263746"/>
      <sz val="10"/>
    </font>
  </fonts>
  <fills count="8">
    <fill>
      <patternFill/>
    </fill>
    <fill>
      <patternFill patternType="gray125"/>
    </fill>
    <fill>
      <patternFill patternType="solid">
        <fgColor rgb="0017324D"/>
      </patternFill>
    </fill>
    <fill>
      <patternFill patternType="solid">
        <fgColor rgb="00F2F7F8"/>
      </patternFill>
    </fill>
    <fill>
      <patternFill patternType="solid">
        <fgColor rgb="00FFF1CE"/>
      </patternFill>
    </fill>
    <fill>
      <patternFill patternType="solid">
        <fgColor rgb="00E7ECEF"/>
      </patternFill>
    </fill>
    <fill>
      <patternFill patternType="solid">
        <fgColor rgb="002B5D74"/>
      </patternFill>
    </fill>
    <fill>
      <patternFill patternType="solid">
        <fgColor rgb="00FFFFFF"/>
      </patternFill>
    </fill>
  </fills>
  <borders count="6">
    <border>
      <left/>
      <right/>
      <top/>
      <bottom/>
      <diagonal/>
    </border>
    <border>
      <left style="thin">
        <color rgb="00C7D5E0"/>
      </left>
      <right style="thin">
        <color rgb="00C7D5E0"/>
      </right>
      <top style="thin">
        <color rgb="00C7D5E0"/>
      </top>
      <bottom style="thin">
        <color rgb="00C7D5E0"/>
      </bottom>
    </border>
    <border>
      <left/>
      <right/>
      <top style="thin">
        <color rgb="00C7D5E0"/>
      </top>
      <bottom/>
      <diagonal/>
    </border>
    <border>
      <left/>
      <right style="thin">
        <color rgb="00C7D5E0"/>
      </right>
      <top style="thin">
        <color rgb="00C7D5E0"/>
      </top>
      <bottom/>
      <diagonal/>
    </border>
    <border>
      <left/>
      <right/>
      <top style="thin">
        <color rgb="00C7D5E0"/>
      </top>
      <bottom style="thin">
        <color rgb="00C7D5E0"/>
      </bottom>
      <diagonal/>
    </border>
    <border>
      <left/>
      <right style="thin">
        <color rgb="00C7D5E0"/>
      </right>
      <top style="thin">
        <color rgb="00C7D5E0"/>
      </top>
      <bottom style="thin">
        <color rgb="00C7D5E0"/>
      </bottom>
      <diagonal/>
    </border>
  </borders>
  <cellStyleXfs count="1">
    <xf numFmtId="0" fontId="0" fillId="0" borderId="0"/>
  </cellStyleXfs>
  <cellXfs count="47">
    <xf numFmtId="0" fontId="0" fillId="0" borderId="0" pivotButton="0" quotePrefix="0" xfId="0"/>
    <xf numFmtId="0" fontId="1" fillId="2" borderId="1" applyAlignment="1" pivotButton="0" quotePrefix="0" xfId="0">
      <alignment horizontal="left" vertical="center"/>
    </xf>
    <xf numFmtId="0" fontId="0" fillId="2" borderId="1" pivotButton="0" quotePrefix="0" xfId="0"/>
    <xf numFmtId="0" fontId="2" fillId="0" borderId="0" pivotButton="0" quotePrefix="0" xfId="0"/>
    <xf numFmtId="0" fontId="3" fillId="3" borderId="1" pivotButton="0" quotePrefix="0" xfId="0"/>
    <xf numFmtId="164" fontId="3" fillId="4" borderId="1" applyAlignment="1" pivotButton="0" quotePrefix="0" xfId="0">
      <alignment horizontal="center" vertical="center"/>
    </xf>
    <xf numFmtId="0" fontId="3" fillId="4" borderId="1" applyAlignment="1" pivotButton="0" quotePrefix="0" xfId="0">
      <alignment horizontal="center" vertical="center"/>
    </xf>
    <xf numFmtId="164" fontId="3" fillId="5" borderId="1" applyAlignment="1" pivotButton="0" quotePrefix="0" xfId="0">
      <alignment horizontal="center" vertical="center"/>
    </xf>
    <xf numFmtId="0" fontId="4" fillId="6" borderId="1" applyAlignment="1" pivotButton="0" quotePrefix="0" xfId="0">
      <alignment horizontal="center" vertical="center" wrapText="1"/>
    </xf>
    <xf numFmtId="0" fontId="5" fillId="3" borderId="1" applyAlignment="1" pivotButton="0" quotePrefix="0" xfId="0">
      <alignment horizontal="center" vertical="center"/>
    </xf>
    <xf numFmtId="165" fontId="5" fillId="3" borderId="1" applyAlignment="1" pivotButton="0" quotePrefix="0" xfId="0">
      <alignment horizontal="center" vertical="center"/>
    </xf>
    <xf numFmtId="0" fontId="6" fillId="2" borderId="1" applyAlignment="1" pivotButton="0" quotePrefix="0" xfId="0">
      <alignment horizontal="center" vertical="center" wrapText="1"/>
    </xf>
    <xf numFmtId="164" fontId="0" fillId="5" borderId="1" applyAlignment="1" pivotButton="0" quotePrefix="0" xfId="0">
      <alignment horizontal="center" vertical="center"/>
    </xf>
    <xf numFmtId="0" fontId="0" fillId="5" borderId="1" applyAlignment="1" pivotButton="0" quotePrefix="0" xfId="0">
      <alignment horizontal="center" vertical="center"/>
    </xf>
    <xf numFmtId="2" fontId="0" fillId="5" borderId="1" applyAlignment="1" pivotButton="0" quotePrefix="0" xfId="0">
      <alignment horizontal="center" vertical="center"/>
    </xf>
    <xf numFmtId="165" fontId="0" fillId="5" borderId="1" applyAlignment="1" pivotButton="0" quotePrefix="0" xfId="0">
      <alignment horizontal="center" vertical="center"/>
    </xf>
    <xf numFmtId="0" fontId="7" fillId="6" borderId="1" pivotButton="0" quotePrefix="0" xfId="0"/>
    <xf numFmtId="0" fontId="0" fillId="6" borderId="1" pivotButton="0" quotePrefix="0" xfId="0"/>
    <xf numFmtId="165" fontId="0" fillId="4" borderId="1" pivotButton="0" quotePrefix="0" xfId="0"/>
    <xf numFmtId="0" fontId="0" fillId="4" borderId="1" pivotButton="0" quotePrefix="0" xfId="0"/>
    <xf numFmtId="0" fontId="8" fillId="0" borderId="0" applyAlignment="1" pivotButton="0" quotePrefix="0" xfId="0">
      <alignment horizontal="left" vertical="top" wrapText="1"/>
    </xf>
    <xf numFmtId="0" fontId="9" fillId="4" borderId="1" applyAlignment="1" pivotButton="0" quotePrefix="0" xfId="0">
      <alignment horizontal="center" vertical="center"/>
    </xf>
    <xf numFmtId="0" fontId="9" fillId="4" borderId="1" applyAlignment="1" pivotButton="0" quotePrefix="0" xfId="0">
      <alignment horizontal="left" vertical="center"/>
    </xf>
    <xf numFmtId="164" fontId="9" fillId="4" borderId="1" applyAlignment="1" pivotButton="0" quotePrefix="0" xfId="0">
      <alignment horizontal="center" vertical="center"/>
    </xf>
    <xf numFmtId="0" fontId="9" fillId="5" borderId="1" applyAlignment="1" pivotButton="0" quotePrefix="0" xfId="0">
      <alignment horizontal="center" vertical="center"/>
    </xf>
    <xf numFmtId="165" fontId="9" fillId="4" borderId="1" applyAlignment="1" pivotButton="0" quotePrefix="0" xfId="0">
      <alignment horizontal="center" vertical="center"/>
    </xf>
    <xf numFmtId="165" fontId="9" fillId="5" borderId="1" applyAlignment="1" pivotButton="0" quotePrefix="0" xfId="0">
      <alignment horizontal="center" vertical="center"/>
    </xf>
    <xf numFmtId="10" fontId="0" fillId="4" borderId="1" pivotButton="0" quotePrefix="0" xfId="0"/>
    <xf numFmtId="10" fontId="9" fillId="4" borderId="1" applyAlignment="1" pivotButton="0" quotePrefix="0" xfId="0">
      <alignment horizontal="center" vertical="center"/>
    </xf>
    <xf numFmtId="2" fontId="9" fillId="5" borderId="1" applyAlignment="1" pivotButton="0" quotePrefix="0" xfId="0">
      <alignment horizontal="center" vertical="center"/>
    </xf>
    <xf numFmtId="10" fontId="9" fillId="5" borderId="1" applyAlignment="1" pivotButton="0" quotePrefix="0" xfId="0">
      <alignment horizontal="center" vertical="center"/>
    </xf>
    <xf numFmtId="0" fontId="1" fillId="2" borderId="1" pivotButton="0" quotePrefix="0" xfId="0"/>
    <xf numFmtId="0" fontId="9" fillId="3" borderId="1" applyAlignment="1" pivotButton="0" quotePrefix="0" xfId="0">
      <alignment horizontal="left" vertical="center"/>
    </xf>
    <xf numFmtId="0" fontId="9" fillId="3" borderId="1" applyAlignment="1" pivotButton="0" quotePrefix="0" xfId="0">
      <alignment horizontal="left" vertical="top" wrapText="1"/>
    </xf>
    <xf numFmtId="0" fontId="9" fillId="7" borderId="1" applyAlignment="1" pivotButton="0" quotePrefix="0" xfId="0">
      <alignment horizontal="left" vertical="center"/>
    </xf>
    <xf numFmtId="0" fontId="9" fillId="7" borderId="1" applyAlignment="1" pivotButton="0" quotePrefix="0" xfId="0">
      <alignment horizontal="left" vertical="top" wrapText="1"/>
    </xf>
    <xf numFmtId="0" fontId="0" fillId="0" borderId="4" pivotButton="0" quotePrefix="0" xfId="0"/>
    <xf numFmtId="0" fontId="0" fillId="0" borderId="5" pivotButton="0" quotePrefix="0" xfId="0"/>
    <xf numFmtId="164" fontId="3" fillId="4" borderId="1" applyAlignment="1" pivotButton="0" quotePrefix="0" xfId="0">
      <alignment horizontal="center" vertical="center"/>
    </xf>
    <xf numFmtId="164" fontId="3" fillId="5" borderId="1" applyAlignment="1" pivotButton="0" quotePrefix="0" xfId="0">
      <alignment horizontal="center" vertical="center"/>
    </xf>
    <xf numFmtId="165" fontId="5" fillId="3" borderId="1" applyAlignment="1" pivotButton="0" quotePrefix="0" xfId="0">
      <alignment horizontal="center" vertical="center"/>
    </xf>
    <xf numFmtId="164" fontId="0" fillId="5" borderId="1" applyAlignment="1" pivotButton="0" quotePrefix="0" xfId="0">
      <alignment horizontal="center" vertical="center"/>
    </xf>
    <xf numFmtId="165" fontId="0" fillId="5" borderId="1" applyAlignment="1" pivotButton="0" quotePrefix="0" xfId="0">
      <alignment horizontal="center" vertical="center"/>
    </xf>
    <xf numFmtId="165" fontId="0" fillId="4" borderId="1" pivotButton="0" quotePrefix="0" xfId="0"/>
    <xf numFmtId="164" fontId="9" fillId="4" borderId="1" applyAlignment="1" pivotButton="0" quotePrefix="0" xfId="0">
      <alignment horizontal="center" vertical="center"/>
    </xf>
    <xf numFmtId="165" fontId="9" fillId="4" borderId="1" applyAlignment="1" pivotButton="0" quotePrefix="0" xfId="0">
      <alignment horizontal="center" vertical="center"/>
    </xf>
    <xf numFmtId="165" fontId="9" fillId="5" borderId="1" applyAlignment="1" pivotButton="0" quotePrefix="0" xfId="0">
      <alignment horizontal="center" vertical="center"/>
    </xf>
  </cellXfs>
  <cellStyles count="1">
    <cellStyle name="Normal" xfId="0" builtinId="0" hidden="0"/>
  </cellStyles>
  <dxfs count="5">
    <dxf>
      <font>
        <name val="Calibri"/>
        <b val="1"/>
        <color rgb="00FFFFFF"/>
        <sz val="10"/>
      </font>
      <fill>
        <patternFill patternType="solid">
          <fgColor rgb="008F1D2C"/>
        </patternFill>
      </fill>
    </dxf>
    <dxf>
      <font>
        <name val="Calibri"/>
        <b val="1"/>
        <color rgb="0017324D"/>
        <sz val="10"/>
      </font>
      <fill>
        <patternFill patternType="solid">
          <fgColor rgb="00F4B942"/>
        </patternFill>
      </fill>
    </dxf>
    <dxf>
      <font>
        <name val="Calibri"/>
        <b val="1"/>
        <color rgb="00FFFFFF"/>
        <sz val="10"/>
      </font>
      <fill>
        <patternFill patternType="solid">
          <fgColor rgb="00147D64"/>
        </patternFill>
      </fill>
    </dxf>
    <dxf>
      <font>
        <name val="Calibri"/>
        <b val="1"/>
        <color rgb="00FFFFFF"/>
        <sz val="10"/>
      </font>
      <fill>
        <patternFill patternType="solid">
          <fgColor rgb="00C73939"/>
        </patternFill>
      </fill>
    </dxf>
    <dxf>
      <font>
        <name val="Calibri"/>
        <b val="1"/>
        <color rgb="0017324D"/>
        <sz val="10"/>
      </font>
      <fill>
        <patternFill patternType="solid">
          <fgColor rgb="00D7EAF3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Daily Sellable Rooms vs. Forecast Demand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'Dashboard'!B11</f>
            </strRef>
          </tx>
          <spPr>
            <a:solidFill xmlns:a="http://schemas.openxmlformats.org/drawingml/2006/main">
              <a:srgbClr val="2B5D74"/>
            </a:solidFill>
            <a:ln xmlns:a="http://schemas.openxmlformats.org/drawingml/2006/main">
              <a:solidFill>
                <a:srgbClr val="2B5D74"/>
              </a:solidFill>
              <a:prstDash val="solid"/>
            </a:ln>
          </spPr>
          <cat>
            <numRef>
              <f>'Dashboard'!$A$12:$A$25</f>
            </numRef>
          </cat>
          <val>
            <numRef>
              <f>'Dashboard'!$B$12:$B$25</f>
            </numRef>
          </val>
        </ser>
        <ser>
          <idx val="1"/>
          <order val="1"/>
          <tx>
            <strRef>
              <f>'Dashboard'!C11</f>
            </strRef>
          </tx>
          <spPr>
            <a:ln xmlns:a="http://schemas.openxmlformats.org/drawingml/2006/main">
              <a:prstDash val="solid"/>
            </a:ln>
          </spPr>
          <cat>
            <numRef>
              <f>'Dashboard'!$A$12:$A$25</f>
            </numRef>
          </cat>
          <val>
            <numRef>
              <f>'Dashboard'!$C$12:$C$25</f>
            </numRef>
          </val>
        </ser>
        <ser>
          <idx val="2"/>
          <order val="2"/>
          <tx>
            <strRef>
              <f>'Dashboard'!D11</f>
            </strRef>
          </tx>
          <spPr>
            <a:solidFill xmlns:a="http://schemas.openxmlformats.org/drawingml/2006/main">
              <a:srgbClr val="F4B942"/>
            </a:solidFill>
            <a:ln xmlns:a="http://schemas.openxmlformats.org/drawingml/2006/main">
              <a:solidFill>
                <a:srgbClr val="F4B942"/>
              </a:solidFill>
              <a:prstDash val="solid"/>
            </a:ln>
          </spPr>
          <cat>
            <numRef>
              <f>'Dashboard'!$A$12:$A$25</f>
            </numRef>
          </cat>
          <val>
            <numRef>
              <f>'Dashboard'!$D$12:$D$25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Stay Date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Rooms</a:t>
                </a:r>
              </a:p>
            </rich>
          </tx>
        </title>
        <majorTickMark val="none"/>
        <minorTickMark val="none"/>
        <crossAx val="10"/>
      </valAx>
    </plotArea>
    <legend>
      <legendPos val="b"/>
    </legend>
    <plotVisOnly val="1"/>
    <dispBlanksAs val="gap"/>
  </chart>
</chartSpace>
</file>

<file path=xl/charts/chart2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Daily Overbooking Exposure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'Dashboard'!F11</f>
            </strRef>
          </tx>
          <spPr>
            <a:solidFill xmlns:a="http://schemas.openxmlformats.org/drawingml/2006/main">
              <a:srgbClr val="F4B942"/>
            </a:solidFill>
            <a:ln xmlns:a="http://schemas.openxmlformats.org/drawingml/2006/main">
              <a:solidFill>
                <a:srgbClr val="F4B942"/>
              </a:solidFill>
              <a:prstDash val="solid"/>
            </a:ln>
          </spPr>
          <cat>
            <numRef>
              <f>'Dashboard'!$A$12:$A$25</f>
            </numRef>
          </cat>
          <val>
            <numRef>
              <f>'Dashboard'!$F$12:$F$25</f>
            </numRef>
          </val>
        </ser>
        <ser>
          <idx val="1"/>
          <order val="1"/>
          <tx>
            <strRef>
              <f>'Dashboard'!G11</f>
            </strRef>
          </tx>
          <spPr>
            <a:solidFill xmlns:a="http://schemas.openxmlformats.org/drawingml/2006/main">
              <a:srgbClr val="C73939"/>
            </a:solidFill>
            <a:ln xmlns:a="http://schemas.openxmlformats.org/drawingml/2006/main">
              <a:solidFill>
                <a:srgbClr val="C73939"/>
              </a:solidFill>
              <a:prstDash val="solid"/>
            </a:ln>
          </spPr>
          <cat>
            <numRef>
              <f>'Dashboard'!$A$12:$A$25</f>
            </numRef>
          </cat>
          <val>
            <numRef>
              <f>'Dashboard'!$G$12:$G$25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Stay Date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Rooms</a:t>
                </a:r>
              </a:p>
            </rich>
          </tx>
        </title>
        <majorTickMark val="none"/>
        <minorTickMark val="none"/>
        <crossAx val="10"/>
      </valAx>
    </plotArea>
    <legend>
      <legendPos val="b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/Relationships>
</file>

<file path=xl/drawings/drawing1.xml><?xml version="1.0" encoding="utf-8"?>
<wsDr xmlns="http://schemas.openxmlformats.org/drawingml/2006/spreadsheetDrawing">
  <oneCellAnchor>
    <from>
      <col>9</col>
      <colOff>0</colOff>
      <row>10</row>
      <rowOff>0</rowOff>
    </from>
    <ext cx="5760000" cy="288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9</col>
      <colOff>0</colOff>
      <row>26</row>
      <rowOff>0</rowOff>
    </from>
    <ext cx="5760000" cy="2880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</wsDr>
</file>

<file path=xl/tables/table1.xml><?xml version="1.0" encoding="utf-8"?>
<table xmlns="http://schemas.openxmlformats.org/spreadsheetml/2006/main" id="1" name="tblReservations" displayName="tblReservations" ref="A10:AJ260" headerRowCount="1">
  <autoFilter ref="A10:AJ260"/>
  <tableColumns count="36">
    <tableColumn id="1" name="Reservation ID"/>
    <tableColumn id="2" name="External Reservation Reference"/>
    <tableColumn id="3" name="Guest or Group Name"/>
    <tableColumn id="4" name="Booking Source"/>
    <tableColumn id="5" name="Booking Date"/>
    <tableColumn id="6" name="Arrival Date"/>
    <tableColumn id="7" name="Departure Date"/>
    <tableColumn id="8" name="Nights"/>
    <tableColumn id="9" name="Room Type"/>
    <tableColumn id="10" name="Rooms Booked"/>
    <tableColumn id="11" name="Adults"/>
    <tableColumn id="12" name="Children"/>
    <tableColumn id="13" name="Reservation Status"/>
    <tableColumn id="14" name="Guarantee Type"/>
    <tableColumn id="15" name="Average Nightly Rate"/>
    <tableColumn id="16" name="Estimated Room Revenue"/>
    <tableColumn id="17" name="Guest Priority"/>
    <tableColumn id="18" name="Relocation Priority"/>
    <tableColumn id="19" name="Relocatable"/>
    <tableColumn id="20" name="Flexible Dates"/>
    <tableColumn id="21" name="Mobile Phone"/>
    <tableColumn id="22" name="Email"/>
    <tableColumn id="23" name="Review Status"/>
    <tableColumn id="24" name="Last Reviewed Date"/>
    <tableColumn id="25" name="Assigned Team Member"/>
    <tableColumn id="26" name="Relocation Decision"/>
    <tableColumn id="27" name="Partner Hotel"/>
    <tableColumn id="28" name="Partner Confirmation Number"/>
    <tableColumn id="29" name="Replacement Nightly Rate"/>
    <tableColumn id="30" name="Relocation Nights"/>
    <tableColumn id="31" name="Transportation Cost"/>
    <tableColumn id="32" name="Guest Recovery Amount"/>
    <tableColumn id="33" name="Total Relocation Cost"/>
    <tableColumn id="34" name="Review Age in Days"/>
    <tableColumn id="35" name="Data Check"/>
    <tableColumn id="36" name="Notes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id="2" name="tblInventory" displayName="tblInventory" ref="A10:W410" headerRowCount="1">
  <autoFilter ref="A10:W410"/>
  <tableColumns count="23">
    <tableColumn id="1" name="Stay Date"/>
    <tableColumn id="2" name="Day"/>
    <tableColumn id="3" name="Room Type"/>
    <tableColumn id="4" name="Base Room Inventory"/>
    <tableColumn id="5" name="Out of Order Rooms"/>
    <tableColumn id="6" name="Operating Holds"/>
    <tableColumn id="7" name="Sellable Rooms"/>
    <tableColumn id="8" name="Authorized Overbook Rooms"/>
    <tableColumn id="9" name="Expected Cancellation Rate"/>
    <tableColumn id="10" name="Expected No-Show Rate"/>
    <tableColumn id="11" name="Forecast Pickup Rooms"/>
    <tableColumn id="12" name="Committed Rooms"/>
    <tableColumn id="13" name="Forecast Demand"/>
    <tableColumn id="14" name="Demand to Sellable Rooms"/>
    <tableColumn id="15" name="Authorized Capacity"/>
    <tableColumn id="16" name="Overbook Gap"/>
    <tableColumn id="17" name="Physical Shortfall"/>
    <tableColumn id="18" name="Target Occupancy"/>
    <tableColumn id="19" name="Risk Status"/>
    <tableColumn id="20" name="Review Owner"/>
    <tableColumn id="21" name="Last Reviewed Date"/>
    <tableColumn id="22" name="Inventory Check"/>
    <tableColumn id="23" name="Operating Notes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_rels/sheet2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_rels/sheet3.xml.rels><Relationships xmlns="http://schemas.openxmlformats.org/package/2006/relationships"><Relationship Type="http://schemas.openxmlformats.org/officeDocument/2006/relationships/table" Target="/xl/tables/table2.xm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I101"/>
  <sheetViews>
    <sheetView showGridLines="0" zoomScale="70" zoomScaleNormal="70" workbookViewId="0">
      <pane ySplit="10" topLeftCell="A11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6" customWidth="1" min="3" max="3"/>
    <col width="16" customWidth="1" min="4" max="4"/>
    <col width="19" customWidth="1" min="5" max="5"/>
    <col width="15" customWidth="1" min="6" max="6"/>
    <col width="16" customWidth="1" min="7" max="7"/>
    <col width="15" customWidth="1" min="8" max="8"/>
    <col width="20" customWidth="1" min="9" max="9"/>
  </cols>
  <sheetData>
    <row r="1" ht="30" customHeight="1">
      <c r="A1" s="1" t="inlineStr">
        <is>
          <t>Hotel Overbooking Tracker</t>
        </is>
      </c>
      <c r="B1" s="36" t="n"/>
      <c r="C1" s="36" t="n"/>
      <c r="D1" s="36" t="n"/>
      <c r="E1" s="36" t="n"/>
      <c r="F1" s="36" t="n"/>
      <c r="G1" s="36" t="n"/>
      <c r="H1" s="37" t="n"/>
    </row>
    <row r="2" ht="24" customHeight="1">
      <c r="A2" s="3" t="inlineStr">
        <is>
          <t>Daily inventory exposure, reservation review, and guest relocation planning</t>
        </is>
      </c>
    </row>
    <row r="3">
      <c r="A3" s="4" t="inlineStr">
        <is>
          <t>Review Start Date</t>
        </is>
      </c>
      <c r="B3" s="38" t="n">
        <v>46185</v>
      </c>
      <c r="D3" s="4" t="inlineStr">
        <is>
          <t>Review Days</t>
        </is>
      </c>
      <c r="E3" s="6" t="n">
        <v>14</v>
      </c>
      <c r="G3" s="4" t="inlineStr">
        <is>
          <t>Review End Date</t>
        </is>
      </c>
      <c r="H3" s="39">
        <f>IFERROR(B3+E3-1,B3)</f>
        <v/>
      </c>
    </row>
    <row r="4"/>
    <row r="5">
      <c r="A5" s="8" t="inlineStr">
        <is>
          <t>Overbooked Date/Room Type Combinations</t>
        </is>
      </c>
      <c r="D5" s="8" t="inlineStr">
        <is>
          <t>Peak Overbook Gap</t>
        </is>
      </c>
      <c r="G5" s="8" t="inlineStr">
        <is>
          <t>Projected Physical Room Shortage</t>
        </is>
      </c>
    </row>
    <row r="6">
      <c r="A6" s="9">
        <f>IFERROR(COUNTIFS('Daily Inventory'!$A$11:$A$410,"&gt;="&amp;$B$3,'Daily Inventory'!$A$11:$A$410,"&lt;="&amp;$H$3,'Daily Inventory'!$P$11:$P$410,"&gt;0"),0)</f>
        <v/>
      </c>
      <c r="D6" s="9">
        <f>IFERROR(MAX(IF('Daily Inventory'!$A$11:$A$410&gt;=$B$3,IF('Daily Inventory'!$A$11:$A$410&lt;=$H$3,'Daily Inventory'!$P$11:$P$410,0),0)),0)</f>
        <v/>
      </c>
      <c r="G6" s="9">
        <f>IFERROR(SUMIFS('Daily Inventory'!$Q$11:$Q$410,'Daily Inventory'!$A$11:$A$410,"&gt;="&amp;$B$3,'Daily Inventory'!$A$11:$A$410,"&lt;="&amp;$H$3),0)</f>
        <v/>
      </c>
    </row>
    <row r="7">
      <c r="A7" s="8" t="inlineStr">
        <is>
          <t>Reservations Requiring Review</t>
        </is>
      </c>
      <c r="D7" s="8" t="inlineStr">
        <is>
          <t>Estimated Relocation Cost</t>
        </is>
      </c>
      <c r="G7" s="8" t="inlineStr">
        <is>
          <t>Rooms Marked for Relocation</t>
        </is>
      </c>
    </row>
    <row r="8">
      <c r="A8" s="9">
        <f>IFERROR(COUNTIFS('Reservations'!$F$11:$F$260,"&lt;="&amp;$H$3,'Reservations'!$G$11:$G$260,"&gt;"&amp;$B$3,'Reservations'!$M$11:$M$260,"Confirmed",'Reservations'!$W$11:$W$260,"Needs Review")+COUNTIFS('Reservations'!$F$11:$F$260,"&lt;="&amp;$H$3,'Reservations'!$G$11:$G$260,"&gt;"&amp;$B$3,'Reservations'!$M$11:$M$260,"Guaranteed",'Reservations'!$W$11:$W$260,"Needs Review")+COUNTIFS('Reservations'!$F$11:$F$260,"&lt;="&amp;$H$3,'Reservations'!$G$11:$G$260,"&gt;"&amp;$B$3,'Reservations'!$M$11:$M$260,"Checked In",'Reservations'!$W$11:$W$260,"Needs Review"),0)</f>
        <v/>
      </c>
      <c r="D8" s="40">
        <f>IFERROR(SUMIFS('Reservations'!$AG$11:$AG$260,'Reservations'!$F$11:$F$260,"&gt;="&amp;$B$3,'Reservations'!$F$11:$F$260,"&lt;="&amp;$H$3),0)</f>
        <v/>
      </c>
      <c r="G8" s="9">
        <f>IFERROR(SUMIFS('Reservations'!$J$11:$J$260,'Reservations'!$Z$11:$Z$260,"Relocate",'Reservations'!$F$11:$F$260,"&gt;="&amp;$B$3,'Reservations'!$F$11:$F$260,"&lt;="&amp;$H$3),0)</f>
        <v/>
      </c>
    </row>
    <row r="9"/>
    <row r="10"/>
    <row r="11" ht="32" customHeight="1">
      <c r="A11" s="11" t="inlineStr">
        <is>
          <t>Stay Date</t>
        </is>
      </c>
      <c r="B11" s="11" t="inlineStr">
        <is>
          <t>Sellable Rooms</t>
        </is>
      </c>
      <c r="C11" s="11" t="inlineStr">
        <is>
          <t>Committed Rooms</t>
        </is>
      </c>
      <c r="D11" s="11" t="inlineStr">
        <is>
          <t>Forecast Demand</t>
        </is>
      </c>
      <c r="E11" s="11" t="inlineStr">
        <is>
          <t>Authorized Overbook Rooms</t>
        </is>
      </c>
      <c r="F11" s="11" t="inlineStr">
        <is>
          <t>Overbook Gap</t>
        </is>
      </c>
      <c r="G11" s="11" t="inlineStr">
        <is>
          <t>Physical Shortfall</t>
        </is>
      </c>
      <c r="H11" s="11" t="inlineStr">
        <is>
          <t>Highest Risk</t>
        </is>
      </c>
      <c r="I11" s="11" t="inlineStr">
        <is>
          <t>Estimated Relocation Cost</t>
        </is>
      </c>
    </row>
    <row r="12">
      <c r="A12" s="41">
        <f>IFERROR(IF(ROW()-ROW($A$12)+1&lt;=$E$3,$B$3+ROW()-ROW($A$12),""),"")</f>
        <v/>
      </c>
      <c r="B12" s="13">
        <f>IF($A12="","",IFERROR(SUMIFS('Daily Inventory'!$G$11:$G$410,'Daily Inventory'!$A$11:$A$410,$A12),0))</f>
        <v/>
      </c>
      <c r="C12" s="13">
        <f>IF($A12="","",IFERROR(SUMIFS('Daily Inventory'!$L$11:$L$410,'Daily Inventory'!$A$11:$A$410,$A12),0))</f>
        <v/>
      </c>
      <c r="D12" s="14">
        <f>IF($A12="","",IFERROR(SUMIFS('Daily Inventory'!$M$11:$M$410,'Daily Inventory'!$A$11:$A$410,$A12),0))</f>
        <v/>
      </c>
      <c r="E12" s="13">
        <f>IF($A12="","",IFERROR(SUMIFS('Daily Inventory'!$H$11:$H$410,'Daily Inventory'!$A$11:$A$410,$A12),0))</f>
        <v/>
      </c>
      <c r="F12" s="13">
        <f>IF($A12="","",IFERROR(SUMIFS('Daily Inventory'!$P$11:$P$410,'Daily Inventory'!$A$11:$A$410,$A12),0))</f>
        <v/>
      </c>
      <c r="G12" s="13">
        <f>IF($A12="","",IFERROR(SUMIFS('Daily Inventory'!$Q$11:$Q$410,'Daily Inventory'!$A$11:$A$410,$A12),0))</f>
        <v/>
      </c>
      <c r="H12" s="13">
        <f>IF($A12="","",IFERROR(IF(COUNTIFS('Daily Inventory'!$A$11:$A$410,$A12,'Daily Inventory'!$S$11:$S$410,"Critical")&gt;0,"Critical",IF(COUNTIFS('Daily Inventory'!$A$11:$A$410,$A12,'Daily Inventory'!$S$11:$S$410,"Watch")&gt;0,"Watch","Normal")),""))</f>
        <v/>
      </c>
      <c r="I12" s="42">
        <f>IF($A12="","",IFERROR(SUMIFS('Reservations'!$AG$11:$AG$260,'Reservations'!$F$11:$F$260,$A12),0))</f>
        <v/>
      </c>
    </row>
    <row r="13">
      <c r="A13" s="41">
        <f>IFERROR(IF(ROW()-ROW($A$12)+1&lt;=$E$3,$B$3+ROW()-ROW($A$12),""),"")</f>
        <v/>
      </c>
      <c r="B13" s="13">
        <f>IF($A13="","",IFERROR(SUMIFS('Daily Inventory'!$G$11:$G$410,'Daily Inventory'!$A$11:$A$410,$A13),0))</f>
        <v/>
      </c>
      <c r="C13" s="13">
        <f>IF($A13="","",IFERROR(SUMIFS('Daily Inventory'!$L$11:$L$410,'Daily Inventory'!$A$11:$A$410,$A13),0))</f>
        <v/>
      </c>
      <c r="D13" s="14">
        <f>IF($A13="","",IFERROR(SUMIFS('Daily Inventory'!$M$11:$M$410,'Daily Inventory'!$A$11:$A$410,$A13),0))</f>
        <v/>
      </c>
      <c r="E13" s="13">
        <f>IF($A13="","",IFERROR(SUMIFS('Daily Inventory'!$H$11:$H$410,'Daily Inventory'!$A$11:$A$410,$A13),0))</f>
        <v/>
      </c>
      <c r="F13" s="13">
        <f>IF($A13="","",IFERROR(SUMIFS('Daily Inventory'!$P$11:$P$410,'Daily Inventory'!$A$11:$A$410,$A13),0))</f>
        <v/>
      </c>
      <c r="G13" s="13">
        <f>IF($A13="","",IFERROR(SUMIFS('Daily Inventory'!$Q$11:$Q$410,'Daily Inventory'!$A$11:$A$410,$A13),0))</f>
        <v/>
      </c>
      <c r="H13" s="13">
        <f>IF($A13="","",IFERROR(IF(COUNTIFS('Daily Inventory'!$A$11:$A$410,$A13,'Daily Inventory'!$S$11:$S$410,"Critical")&gt;0,"Critical",IF(COUNTIFS('Daily Inventory'!$A$11:$A$410,$A13,'Daily Inventory'!$S$11:$S$410,"Watch")&gt;0,"Watch","Normal")),""))</f>
        <v/>
      </c>
      <c r="I13" s="42">
        <f>IF($A13="","",IFERROR(SUMIFS('Reservations'!$AG$11:$AG$260,'Reservations'!$F$11:$F$260,$A13),0))</f>
        <v/>
      </c>
    </row>
    <row r="14">
      <c r="A14" s="41">
        <f>IFERROR(IF(ROW()-ROW($A$12)+1&lt;=$E$3,$B$3+ROW()-ROW($A$12),""),"")</f>
        <v/>
      </c>
      <c r="B14" s="13">
        <f>IF($A14="","",IFERROR(SUMIFS('Daily Inventory'!$G$11:$G$410,'Daily Inventory'!$A$11:$A$410,$A14),0))</f>
        <v/>
      </c>
      <c r="C14" s="13">
        <f>IF($A14="","",IFERROR(SUMIFS('Daily Inventory'!$L$11:$L$410,'Daily Inventory'!$A$11:$A$410,$A14),0))</f>
        <v/>
      </c>
      <c r="D14" s="14">
        <f>IF($A14="","",IFERROR(SUMIFS('Daily Inventory'!$M$11:$M$410,'Daily Inventory'!$A$11:$A$410,$A14),0))</f>
        <v/>
      </c>
      <c r="E14" s="13">
        <f>IF($A14="","",IFERROR(SUMIFS('Daily Inventory'!$H$11:$H$410,'Daily Inventory'!$A$11:$A$410,$A14),0))</f>
        <v/>
      </c>
      <c r="F14" s="13">
        <f>IF($A14="","",IFERROR(SUMIFS('Daily Inventory'!$P$11:$P$410,'Daily Inventory'!$A$11:$A$410,$A14),0))</f>
        <v/>
      </c>
      <c r="G14" s="13">
        <f>IF($A14="","",IFERROR(SUMIFS('Daily Inventory'!$Q$11:$Q$410,'Daily Inventory'!$A$11:$A$410,$A14),0))</f>
        <v/>
      </c>
      <c r="H14" s="13">
        <f>IF($A14="","",IFERROR(IF(COUNTIFS('Daily Inventory'!$A$11:$A$410,$A14,'Daily Inventory'!$S$11:$S$410,"Critical")&gt;0,"Critical",IF(COUNTIFS('Daily Inventory'!$A$11:$A$410,$A14,'Daily Inventory'!$S$11:$S$410,"Watch")&gt;0,"Watch","Normal")),""))</f>
        <v/>
      </c>
      <c r="I14" s="42">
        <f>IF($A14="","",IFERROR(SUMIFS('Reservations'!$AG$11:$AG$260,'Reservations'!$F$11:$F$260,$A14),0))</f>
        <v/>
      </c>
    </row>
    <row r="15">
      <c r="A15" s="41">
        <f>IFERROR(IF(ROW()-ROW($A$12)+1&lt;=$E$3,$B$3+ROW()-ROW($A$12),""),"")</f>
        <v/>
      </c>
      <c r="B15" s="13">
        <f>IF($A15="","",IFERROR(SUMIFS('Daily Inventory'!$G$11:$G$410,'Daily Inventory'!$A$11:$A$410,$A15),0))</f>
        <v/>
      </c>
      <c r="C15" s="13">
        <f>IF($A15="","",IFERROR(SUMIFS('Daily Inventory'!$L$11:$L$410,'Daily Inventory'!$A$11:$A$410,$A15),0))</f>
        <v/>
      </c>
      <c r="D15" s="14">
        <f>IF($A15="","",IFERROR(SUMIFS('Daily Inventory'!$M$11:$M$410,'Daily Inventory'!$A$11:$A$410,$A15),0))</f>
        <v/>
      </c>
      <c r="E15" s="13">
        <f>IF($A15="","",IFERROR(SUMIFS('Daily Inventory'!$H$11:$H$410,'Daily Inventory'!$A$11:$A$410,$A15),0))</f>
        <v/>
      </c>
      <c r="F15" s="13">
        <f>IF($A15="","",IFERROR(SUMIFS('Daily Inventory'!$P$11:$P$410,'Daily Inventory'!$A$11:$A$410,$A15),0))</f>
        <v/>
      </c>
      <c r="G15" s="13">
        <f>IF($A15="","",IFERROR(SUMIFS('Daily Inventory'!$Q$11:$Q$410,'Daily Inventory'!$A$11:$A$410,$A15),0))</f>
        <v/>
      </c>
      <c r="H15" s="13">
        <f>IF($A15="","",IFERROR(IF(COUNTIFS('Daily Inventory'!$A$11:$A$410,$A15,'Daily Inventory'!$S$11:$S$410,"Critical")&gt;0,"Critical",IF(COUNTIFS('Daily Inventory'!$A$11:$A$410,$A15,'Daily Inventory'!$S$11:$S$410,"Watch")&gt;0,"Watch","Normal")),""))</f>
        <v/>
      </c>
      <c r="I15" s="42">
        <f>IF($A15="","",IFERROR(SUMIFS('Reservations'!$AG$11:$AG$260,'Reservations'!$F$11:$F$260,$A15),0))</f>
        <v/>
      </c>
    </row>
    <row r="16">
      <c r="A16" s="41">
        <f>IFERROR(IF(ROW()-ROW($A$12)+1&lt;=$E$3,$B$3+ROW()-ROW($A$12),""),"")</f>
        <v/>
      </c>
      <c r="B16" s="13">
        <f>IF($A16="","",IFERROR(SUMIFS('Daily Inventory'!$G$11:$G$410,'Daily Inventory'!$A$11:$A$410,$A16),0))</f>
        <v/>
      </c>
      <c r="C16" s="13">
        <f>IF($A16="","",IFERROR(SUMIFS('Daily Inventory'!$L$11:$L$410,'Daily Inventory'!$A$11:$A$410,$A16),0))</f>
        <v/>
      </c>
      <c r="D16" s="14">
        <f>IF($A16="","",IFERROR(SUMIFS('Daily Inventory'!$M$11:$M$410,'Daily Inventory'!$A$11:$A$410,$A16),0))</f>
        <v/>
      </c>
      <c r="E16" s="13">
        <f>IF($A16="","",IFERROR(SUMIFS('Daily Inventory'!$H$11:$H$410,'Daily Inventory'!$A$11:$A$410,$A16),0))</f>
        <v/>
      </c>
      <c r="F16" s="13">
        <f>IF($A16="","",IFERROR(SUMIFS('Daily Inventory'!$P$11:$P$410,'Daily Inventory'!$A$11:$A$410,$A16),0))</f>
        <v/>
      </c>
      <c r="G16" s="13">
        <f>IF($A16="","",IFERROR(SUMIFS('Daily Inventory'!$Q$11:$Q$410,'Daily Inventory'!$A$11:$A$410,$A16),0))</f>
        <v/>
      </c>
      <c r="H16" s="13">
        <f>IF($A16="","",IFERROR(IF(COUNTIFS('Daily Inventory'!$A$11:$A$410,$A16,'Daily Inventory'!$S$11:$S$410,"Critical")&gt;0,"Critical",IF(COUNTIFS('Daily Inventory'!$A$11:$A$410,$A16,'Daily Inventory'!$S$11:$S$410,"Watch")&gt;0,"Watch","Normal")),""))</f>
        <v/>
      </c>
      <c r="I16" s="42">
        <f>IF($A16="","",IFERROR(SUMIFS('Reservations'!$AG$11:$AG$260,'Reservations'!$F$11:$F$260,$A16),0))</f>
        <v/>
      </c>
    </row>
    <row r="17">
      <c r="A17" s="41">
        <f>IFERROR(IF(ROW()-ROW($A$12)+1&lt;=$E$3,$B$3+ROW()-ROW($A$12),""),"")</f>
        <v/>
      </c>
      <c r="B17" s="13">
        <f>IF($A17="","",IFERROR(SUMIFS('Daily Inventory'!$G$11:$G$410,'Daily Inventory'!$A$11:$A$410,$A17),0))</f>
        <v/>
      </c>
      <c r="C17" s="13">
        <f>IF($A17="","",IFERROR(SUMIFS('Daily Inventory'!$L$11:$L$410,'Daily Inventory'!$A$11:$A$410,$A17),0))</f>
        <v/>
      </c>
      <c r="D17" s="14">
        <f>IF($A17="","",IFERROR(SUMIFS('Daily Inventory'!$M$11:$M$410,'Daily Inventory'!$A$11:$A$410,$A17),0))</f>
        <v/>
      </c>
      <c r="E17" s="13">
        <f>IF($A17="","",IFERROR(SUMIFS('Daily Inventory'!$H$11:$H$410,'Daily Inventory'!$A$11:$A$410,$A17),0))</f>
        <v/>
      </c>
      <c r="F17" s="13">
        <f>IF($A17="","",IFERROR(SUMIFS('Daily Inventory'!$P$11:$P$410,'Daily Inventory'!$A$11:$A$410,$A17),0))</f>
        <v/>
      </c>
      <c r="G17" s="13">
        <f>IF($A17="","",IFERROR(SUMIFS('Daily Inventory'!$Q$11:$Q$410,'Daily Inventory'!$A$11:$A$410,$A17),0))</f>
        <v/>
      </c>
      <c r="H17" s="13">
        <f>IF($A17="","",IFERROR(IF(COUNTIFS('Daily Inventory'!$A$11:$A$410,$A17,'Daily Inventory'!$S$11:$S$410,"Critical")&gt;0,"Critical",IF(COUNTIFS('Daily Inventory'!$A$11:$A$410,$A17,'Daily Inventory'!$S$11:$S$410,"Watch")&gt;0,"Watch","Normal")),""))</f>
        <v/>
      </c>
      <c r="I17" s="42">
        <f>IF($A17="","",IFERROR(SUMIFS('Reservations'!$AG$11:$AG$260,'Reservations'!$F$11:$F$260,$A17),0))</f>
        <v/>
      </c>
    </row>
    <row r="18">
      <c r="A18" s="41">
        <f>IFERROR(IF(ROW()-ROW($A$12)+1&lt;=$E$3,$B$3+ROW()-ROW($A$12),""),"")</f>
        <v/>
      </c>
      <c r="B18" s="13">
        <f>IF($A18="","",IFERROR(SUMIFS('Daily Inventory'!$G$11:$G$410,'Daily Inventory'!$A$11:$A$410,$A18),0))</f>
        <v/>
      </c>
      <c r="C18" s="13">
        <f>IF($A18="","",IFERROR(SUMIFS('Daily Inventory'!$L$11:$L$410,'Daily Inventory'!$A$11:$A$410,$A18),0))</f>
        <v/>
      </c>
      <c r="D18" s="14">
        <f>IF($A18="","",IFERROR(SUMIFS('Daily Inventory'!$M$11:$M$410,'Daily Inventory'!$A$11:$A$410,$A18),0))</f>
        <v/>
      </c>
      <c r="E18" s="13">
        <f>IF($A18="","",IFERROR(SUMIFS('Daily Inventory'!$H$11:$H$410,'Daily Inventory'!$A$11:$A$410,$A18),0))</f>
        <v/>
      </c>
      <c r="F18" s="13">
        <f>IF($A18="","",IFERROR(SUMIFS('Daily Inventory'!$P$11:$P$410,'Daily Inventory'!$A$11:$A$410,$A18),0))</f>
        <v/>
      </c>
      <c r="G18" s="13">
        <f>IF($A18="","",IFERROR(SUMIFS('Daily Inventory'!$Q$11:$Q$410,'Daily Inventory'!$A$11:$A$410,$A18),0))</f>
        <v/>
      </c>
      <c r="H18" s="13">
        <f>IF($A18="","",IFERROR(IF(COUNTIFS('Daily Inventory'!$A$11:$A$410,$A18,'Daily Inventory'!$S$11:$S$410,"Critical")&gt;0,"Critical",IF(COUNTIFS('Daily Inventory'!$A$11:$A$410,$A18,'Daily Inventory'!$S$11:$S$410,"Watch")&gt;0,"Watch","Normal")),""))</f>
        <v/>
      </c>
      <c r="I18" s="42">
        <f>IF($A18="","",IFERROR(SUMIFS('Reservations'!$AG$11:$AG$260,'Reservations'!$F$11:$F$260,$A18),0))</f>
        <v/>
      </c>
    </row>
    <row r="19">
      <c r="A19" s="41">
        <f>IFERROR(IF(ROW()-ROW($A$12)+1&lt;=$E$3,$B$3+ROW()-ROW($A$12),""),"")</f>
        <v/>
      </c>
      <c r="B19" s="13">
        <f>IF($A19="","",IFERROR(SUMIFS('Daily Inventory'!$G$11:$G$410,'Daily Inventory'!$A$11:$A$410,$A19),0))</f>
        <v/>
      </c>
      <c r="C19" s="13">
        <f>IF($A19="","",IFERROR(SUMIFS('Daily Inventory'!$L$11:$L$410,'Daily Inventory'!$A$11:$A$410,$A19),0))</f>
        <v/>
      </c>
      <c r="D19" s="14">
        <f>IF($A19="","",IFERROR(SUMIFS('Daily Inventory'!$M$11:$M$410,'Daily Inventory'!$A$11:$A$410,$A19),0))</f>
        <v/>
      </c>
      <c r="E19" s="13">
        <f>IF($A19="","",IFERROR(SUMIFS('Daily Inventory'!$H$11:$H$410,'Daily Inventory'!$A$11:$A$410,$A19),0))</f>
        <v/>
      </c>
      <c r="F19" s="13">
        <f>IF($A19="","",IFERROR(SUMIFS('Daily Inventory'!$P$11:$P$410,'Daily Inventory'!$A$11:$A$410,$A19),0))</f>
        <v/>
      </c>
      <c r="G19" s="13">
        <f>IF($A19="","",IFERROR(SUMIFS('Daily Inventory'!$Q$11:$Q$410,'Daily Inventory'!$A$11:$A$410,$A19),0))</f>
        <v/>
      </c>
      <c r="H19" s="13">
        <f>IF($A19="","",IFERROR(IF(COUNTIFS('Daily Inventory'!$A$11:$A$410,$A19,'Daily Inventory'!$S$11:$S$410,"Critical")&gt;0,"Critical",IF(COUNTIFS('Daily Inventory'!$A$11:$A$410,$A19,'Daily Inventory'!$S$11:$S$410,"Watch")&gt;0,"Watch","Normal")),""))</f>
        <v/>
      </c>
      <c r="I19" s="42">
        <f>IF($A19="","",IFERROR(SUMIFS('Reservations'!$AG$11:$AG$260,'Reservations'!$F$11:$F$260,$A19),0))</f>
        <v/>
      </c>
    </row>
    <row r="20">
      <c r="A20" s="41">
        <f>IFERROR(IF(ROW()-ROW($A$12)+1&lt;=$E$3,$B$3+ROW()-ROW($A$12),""),"")</f>
        <v/>
      </c>
      <c r="B20" s="13">
        <f>IF($A20="","",IFERROR(SUMIFS('Daily Inventory'!$G$11:$G$410,'Daily Inventory'!$A$11:$A$410,$A20),0))</f>
        <v/>
      </c>
      <c r="C20" s="13">
        <f>IF($A20="","",IFERROR(SUMIFS('Daily Inventory'!$L$11:$L$410,'Daily Inventory'!$A$11:$A$410,$A20),0))</f>
        <v/>
      </c>
      <c r="D20" s="14">
        <f>IF($A20="","",IFERROR(SUMIFS('Daily Inventory'!$M$11:$M$410,'Daily Inventory'!$A$11:$A$410,$A20),0))</f>
        <v/>
      </c>
      <c r="E20" s="13">
        <f>IF($A20="","",IFERROR(SUMIFS('Daily Inventory'!$H$11:$H$410,'Daily Inventory'!$A$11:$A$410,$A20),0))</f>
        <v/>
      </c>
      <c r="F20" s="13">
        <f>IF($A20="","",IFERROR(SUMIFS('Daily Inventory'!$P$11:$P$410,'Daily Inventory'!$A$11:$A$410,$A20),0))</f>
        <v/>
      </c>
      <c r="G20" s="13">
        <f>IF($A20="","",IFERROR(SUMIFS('Daily Inventory'!$Q$11:$Q$410,'Daily Inventory'!$A$11:$A$410,$A20),0))</f>
        <v/>
      </c>
      <c r="H20" s="13">
        <f>IF($A20="","",IFERROR(IF(COUNTIFS('Daily Inventory'!$A$11:$A$410,$A20,'Daily Inventory'!$S$11:$S$410,"Critical")&gt;0,"Critical",IF(COUNTIFS('Daily Inventory'!$A$11:$A$410,$A20,'Daily Inventory'!$S$11:$S$410,"Watch")&gt;0,"Watch","Normal")),""))</f>
        <v/>
      </c>
      <c r="I20" s="42">
        <f>IF($A20="","",IFERROR(SUMIFS('Reservations'!$AG$11:$AG$260,'Reservations'!$F$11:$F$260,$A20),0))</f>
        <v/>
      </c>
    </row>
    <row r="21">
      <c r="A21" s="41">
        <f>IFERROR(IF(ROW()-ROW($A$12)+1&lt;=$E$3,$B$3+ROW()-ROW($A$12),""),"")</f>
        <v/>
      </c>
      <c r="B21" s="13">
        <f>IF($A21="","",IFERROR(SUMIFS('Daily Inventory'!$G$11:$G$410,'Daily Inventory'!$A$11:$A$410,$A21),0))</f>
        <v/>
      </c>
      <c r="C21" s="13">
        <f>IF($A21="","",IFERROR(SUMIFS('Daily Inventory'!$L$11:$L$410,'Daily Inventory'!$A$11:$A$410,$A21),0))</f>
        <v/>
      </c>
      <c r="D21" s="14">
        <f>IF($A21="","",IFERROR(SUMIFS('Daily Inventory'!$M$11:$M$410,'Daily Inventory'!$A$11:$A$410,$A21),0))</f>
        <v/>
      </c>
      <c r="E21" s="13">
        <f>IF($A21="","",IFERROR(SUMIFS('Daily Inventory'!$H$11:$H$410,'Daily Inventory'!$A$11:$A$410,$A21),0))</f>
        <v/>
      </c>
      <c r="F21" s="13">
        <f>IF($A21="","",IFERROR(SUMIFS('Daily Inventory'!$P$11:$P$410,'Daily Inventory'!$A$11:$A$410,$A21),0))</f>
        <v/>
      </c>
      <c r="G21" s="13">
        <f>IF($A21="","",IFERROR(SUMIFS('Daily Inventory'!$Q$11:$Q$410,'Daily Inventory'!$A$11:$A$410,$A21),0))</f>
        <v/>
      </c>
      <c r="H21" s="13">
        <f>IF($A21="","",IFERROR(IF(COUNTIFS('Daily Inventory'!$A$11:$A$410,$A21,'Daily Inventory'!$S$11:$S$410,"Critical")&gt;0,"Critical",IF(COUNTIFS('Daily Inventory'!$A$11:$A$410,$A21,'Daily Inventory'!$S$11:$S$410,"Watch")&gt;0,"Watch","Normal")),""))</f>
        <v/>
      </c>
      <c r="I21" s="42">
        <f>IF($A21="","",IFERROR(SUMIFS('Reservations'!$AG$11:$AG$260,'Reservations'!$F$11:$F$260,$A21),0))</f>
        <v/>
      </c>
    </row>
    <row r="22">
      <c r="A22" s="41">
        <f>IFERROR(IF(ROW()-ROW($A$12)+1&lt;=$E$3,$B$3+ROW()-ROW($A$12),""),"")</f>
        <v/>
      </c>
      <c r="B22" s="13">
        <f>IF($A22="","",IFERROR(SUMIFS('Daily Inventory'!$G$11:$G$410,'Daily Inventory'!$A$11:$A$410,$A22),0))</f>
        <v/>
      </c>
      <c r="C22" s="13">
        <f>IF($A22="","",IFERROR(SUMIFS('Daily Inventory'!$L$11:$L$410,'Daily Inventory'!$A$11:$A$410,$A22),0))</f>
        <v/>
      </c>
      <c r="D22" s="14">
        <f>IF($A22="","",IFERROR(SUMIFS('Daily Inventory'!$M$11:$M$410,'Daily Inventory'!$A$11:$A$410,$A22),0))</f>
        <v/>
      </c>
      <c r="E22" s="13">
        <f>IF($A22="","",IFERROR(SUMIFS('Daily Inventory'!$H$11:$H$410,'Daily Inventory'!$A$11:$A$410,$A22),0))</f>
        <v/>
      </c>
      <c r="F22" s="13">
        <f>IF($A22="","",IFERROR(SUMIFS('Daily Inventory'!$P$11:$P$410,'Daily Inventory'!$A$11:$A$410,$A22),0))</f>
        <v/>
      </c>
      <c r="G22" s="13">
        <f>IF($A22="","",IFERROR(SUMIFS('Daily Inventory'!$Q$11:$Q$410,'Daily Inventory'!$A$11:$A$410,$A22),0))</f>
        <v/>
      </c>
      <c r="H22" s="13">
        <f>IF($A22="","",IFERROR(IF(COUNTIFS('Daily Inventory'!$A$11:$A$410,$A22,'Daily Inventory'!$S$11:$S$410,"Critical")&gt;0,"Critical",IF(COUNTIFS('Daily Inventory'!$A$11:$A$410,$A22,'Daily Inventory'!$S$11:$S$410,"Watch")&gt;0,"Watch","Normal")),""))</f>
        <v/>
      </c>
      <c r="I22" s="42">
        <f>IF($A22="","",IFERROR(SUMIFS('Reservations'!$AG$11:$AG$260,'Reservations'!$F$11:$F$260,$A22),0))</f>
        <v/>
      </c>
    </row>
    <row r="23">
      <c r="A23" s="41">
        <f>IFERROR(IF(ROW()-ROW($A$12)+1&lt;=$E$3,$B$3+ROW()-ROW($A$12),""),"")</f>
        <v/>
      </c>
      <c r="B23" s="13">
        <f>IF($A23="","",IFERROR(SUMIFS('Daily Inventory'!$G$11:$G$410,'Daily Inventory'!$A$11:$A$410,$A23),0))</f>
        <v/>
      </c>
      <c r="C23" s="13">
        <f>IF($A23="","",IFERROR(SUMIFS('Daily Inventory'!$L$11:$L$410,'Daily Inventory'!$A$11:$A$410,$A23),0))</f>
        <v/>
      </c>
      <c r="D23" s="14">
        <f>IF($A23="","",IFERROR(SUMIFS('Daily Inventory'!$M$11:$M$410,'Daily Inventory'!$A$11:$A$410,$A23),0))</f>
        <v/>
      </c>
      <c r="E23" s="13">
        <f>IF($A23="","",IFERROR(SUMIFS('Daily Inventory'!$H$11:$H$410,'Daily Inventory'!$A$11:$A$410,$A23),0))</f>
        <v/>
      </c>
      <c r="F23" s="13">
        <f>IF($A23="","",IFERROR(SUMIFS('Daily Inventory'!$P$11:$P$410,'Daily Inventory'!$A$11:$A$410,$A23),0))</f>
        <v/>
      </c>
      <c r="G23" s="13">
        <f>IF($A23="","",IFERROR(SUMIFS('Daily Inventory'!$Q$11:$Q$410,'Daily Inventory'!$A$11:$A$410,$A23),0))</f>
        <v/>
      </c>
      <c r="H23" s="13">
        <f>IF($A23="","",IFERROR(IF(COUNTIFS('Daily Inventory'!$A$11:$A$410,$A23,'Daily Inventory'!$S$11:$S$410,"Critical")&gt;0,"Critical",IF(COUNTIFS('Daily Inventory'!$A$11:$A$410,$A23,'Daily Inventory'!$S$11:$S$410,"Watch")&gt;0,"Watch","Normal")),""))</f>
        <v/>
      </c>
      <c r="I23" s="42">
        <f>IF($A23="","",IFERROR(SUMIFS('Reservations'!$AG$11:$AG$260,'Reservations'!$F$11:$F$260,$A23),0))</f>
        <v/>
      </c>
    </row>
    <row r="24">
      <c r="A24" s="41">
        <f>IFERROR(IF(ROW()-ROW($A$12)+1&lt;=$E$3,$B$3+ROW()-ROW($A$12),""),"")</f>
        <v/>
      </c>
      <c r="B24" s="13">
        <f>IF($A24="","",IFERROR(SUMIFS('Daily Inventory'!$G$11:$G$410,'Daily Inventory'!$A$11:$A$410,$A24),0))</f>
        <v/>
      </c>
      <c r="C24" s="13">
        <f>IF($A24="","",IFERROR(SUMIFS('Daily Inventory'!$L$11:$L$410,'Daily Inventory'!$A$11:$A$410,$A24),0))</f>
        <v/>
      </c>
      <c r="D24" s="14">
        <f>IF($A24="","",IFERROR(SUMIFS('Daily Inventory'!$M$11:$M$410,'Daily Inventory'!$A$11:$A$410,$A24),0))</f>
        <v/>
      </c>
      <c r="E24" s="13">
        <f>IF($A24="","",IFERROR(SUMIFS('Daily Inventory'!$H$11:$H$410,'Daily Inventory'!$A$11:$A$410,$A24),0))</f>
        <v/>
      </c>
      <c r="F24" s="13">
        <f>IF($A24="","",IFERROR(SUMIFS('Daily Inventory'!$P$11:$P$410,'Daily Inventory'!$A$11:$A$410,$A24),0))</f>
        <v/>
      </c>
      <c r="G24" s="13">
        <f>IF($A24="","",IFERROR(SUMIFS('Daily Inventory'!$Q$11:$Q$410,'Daily Inventory'!$A$11:$A$410,$A24),0))</f>
        <v/>
      </c>
      <c r="H24" s="13">
        <f>IF($A24="","",IFERROR(IF(COUNTIFS('Daily Inventory'!$A$11:$A$410,$A24,'Daily Inventory'!$S$11:$S$410,"Critical")&gt;0,"Critical",IF(COUNTIFS('Daily Inventory'!$A$11:$A$410,$A24,'Daily Inventory'!$S$11:$S$410,"Watch")&gt;0,"Watch","Normal")),""))</f>
        <v/>
      </c>
      <c r="I24" s="42">
        <f>IF($A24="","",IFERROR(SUMIFS('Reservations'!$AG$11:$AG$260,'Reservations'!$F$11:$F$260,$A24),0))</f>
        <v/>
      </c>
    </row>
    <row r="25">
      <c r="A25" s="41">
        <f>IFERROR(IF(ROW()-ROW($A$12)+1&lt;=$E$3,$B$3+ROW()-ROW($A$12),""),"")</f>
        <v/>
      </c>
      <c r="B25" s="13">
        <f>IF($A25="","",IFERROR(SUMIFS('Daily Inventory'!$G$11:$G$410,'Daily Inventory'!$A$11:$A$410,$A25),0))</f>
        <v/>
      </c>
      <c r="C25" s="13">
        <f>IF($A25="","",IFERROR(SUMIFS('Daily Inventory'!$L$11:$L$410,'Daily Inventory'!$A$11:$A$410,$A25),0))</f>
        <v/>
      </c>
      <c r="D25" s="14">
        <f>IF($A25="","",IFERROR(SUMIFS('Daily Inventory'!$M$11:$M$410,'Daily Inventory'!$A$11:$A$410,$A25),0))</f>
        <v/>
      </c>
      <c r="E25" s="13">
        <f>IF($A25="","",IFERROR(SUMIFS('Daily Inventory'!$H$11:$H$410,'Daily Inventory'!$A$11:$A$410,$A25),0))</f>
        <v/>
      </c>
      <c r="F25" s="13">
        <f>IF($A25="","",IFERROR(SUMIFS('Daily Inventory'!$P$11:$P$410,'Daily Inventory'!$A$11:$A$410,$A25),0))</f>
        <v/>
      </c>
      <c r="G25" s="13">
        <f>IF($A25="","",IFERROR(SUMIFS('Daily Inventory'!$Q$11:$Q$410,'Daily Inventory'!$A$11:$A$410,$A25),0))</f>
        <v/>
      </c>
      <c r="H25" s="13">
        <f>IF($A25="","",IFERROR(IF(COUNTIFS('Daily Inventory'!$A$11:$A$410,$A25,'Daily Inventory'!$S$11:$S$410,"Critical")&gt;0,"Critical",IF(COUNTIFS('Daily Inventory'!$A$11:$A$410,$A25,'Daily Inventory'!$S$11:$S$410,"Watch")&gt;0,"Watch","Normal")),""))</f>
        <v/>
      </c>
      <c r="I25" s="42">
        <f>IF($A25="","",IFERROR(SUMIFS('Reservations'!$AG$11:$AG$260,'Reservations'!$F$11:$F$260,$A25),0))</f>
        <v/>
      </c>
    </row>
    <row r="26">
      <c r="A26" s="41">
        <f>IFERROR(IF(ROW()-ROW($A$12)+1&lt;=$E$3,$B$3+ROW()-ROW($A$12),""),"")</f>
        <v/>
      </c>
      <c r="B26" s="13">
        <f>IF($A26="","",IFERROR(SUMIFS('Daily Inventory'!$G$11:$G$410,'Daily Inventory'!$A$11:$A$410,$A26),0))</f>
        <v/>
      </c>
      <c r="C26" s="13">
        <f>IF($A26="","",IFERROR(SUMIFS('Daily Inventory'!$L$11:$L$410,'Daily Inventory'!$A$11:$A$410,$A26),0))</f>
        <v/>
      </c>
      <c r="D26" s="14">
        <f>IF($A26="","",IFERROR(SUMIFS('Daily Inventory'!$M$11:$M$410,'Daily Inventory'!$A$11:$A$410,$A26),0))</f>
        <v/>
      </c>
      <c r="E26" s="13">
        <f>IF($A26="","",IFERROR(SUMIFS('Daily Inventory'!$H$11:$H$410,'Daily Inventory'!$A$11:$A$410,$A26),0))</f>
        <v/>
      </c>
      <c r="F26" s="13">
        <f>IF($A26="","",IFERROR(SUMIFS('Daily Inventory'!$P$11:$P$410,'Daily Inventory'!$A$11:$A$410,$A26),0))</f>
        <v/>
      </c>
      <c r="G26" s="13">
        <f>IF($A26="","",IFERROR(SUMIFS('Daily Inventory'!$Q$11:$Q$410,'Daily Inventory'!$A$11:$A$410,$A26),0))</f>
        <v/>
      </c>
      <c r="H26" s="13">
        <f>IF($A26="","",IFERROR(IF(COUNTIFS('Daily Inventory'!$A$11:$A$410,$A26,'Daily Inventory'!$S$11:$S$410,"Critical")&gt;0,"Critical",IF(COUNTIFS('Daily Inventory'!$A$11:$A$410,$A26,'Daily Inventory'!$S$11:$S$410,"Watch")&gt;0,"Watch","Normal")),""))</f>
        <v/>
      </c>
      <c r="I26" s="42">
        <f>IF($A26="","",IFERROR(SUMIFS('Reservations'!$AG$11:$AG$260,'Reservations'!$F$11:$F$260,$A26),0))</f>
        <v/>
      </c>
    </row>
    <row r="27">
      <c r="A27" s="41">
        <f>IFERROR(IF(ROW()-ROW($A$12)+1&lt;=$E$3,$B$3+ROW()-ROW($A$12),""),"")</f>
        <v/>
      </c>
      <c r="B27" s="13">
        <f>IF($A27="","",IFERROR(SUMIFS('Daily Inventory'!$G$11:$G$410,'Daily Inventory'!$A$11:$A$410,$A27),0))</f>
        <v/>
      </c>
      <c r="C27" s="13">
        <f>IF($A27="","",IFERROR(SUMIFS('Daily Inventory'!$L$11:$L$410,'Daily Inventory'!$A$11:$A$410,$A27),0))</f>
        <v/>
      </c>
      <c r="D27" s="14">
        <f>IF($A27="","",IFERROR(SUMIFS('Daily Inventory'!$M$11:$M$410,'Daily Inventory'!$A$11:$A$410,$A27),0))</f>
        <v/>
      </c>
      <c r="E27" s="13">
        <f>IF($A27="","",IFERROR(SUMIFS('Daily Inventory'!$H$11:$H$410,'Daily Inventory'!$A$11:$A$410,$A27),0))</f>
        <v/>
      </c>
      <c r="F27" s="13">
        <f>IF($A27="","",IFERROR(SUMIFS('Daily Inventory'!$P$11:$P$410,'Daily Inventory'!$A$11:$A$410,$A27),0))</f>
        <v/>
      </c>
      <c r="G27" s="13">
        <f>IF($A27="","",IFERROR(SUMIFS('Daily Inventory'!$Q$11:$Q$410,'Daily Inventory'!$A$11:$A$410,$A27),0))</f>
        <v/>
      </c>
      <c r="H27" s="13">
        <f>IF($A27="","",IFERROR(IF(COUNTIFS('Daily Inventory'!$A$11:$A$410,$A27,'Daily Inventory'!$S$11:$S$410,"Critical")&gt;0,"Critical",IF(COUNTIFS('Daily Inventory'!$A$11:$A$410,$A27,'Daily Inventory'!$S$11:$S$410,"Watch")&gt;0,"Watch","Normal")),""))</f>
        <v/>
      </c>
      <c r="I27" s="42">
        <f>IF($A27="","",IFERROR(SUMIFS('Reservations'!$AG$11:$AG$260,'Reservations'!$F$11:$F$260,$A27),0))</f>
        <v/>
      </c>
    </row>
    <row r="28">
      <c r="A28" s="41">
        <f>IFERROR(IF(ROW()-ROW($A$12)+1&lt;=$E$3,$B$3+ROW()-ROW($A$12),""),"")</f>
        <v/>
      </c>
      <c r="B28" s="13">
        <f>IF($A28="","",IFERROR(SUMIFS('Daily Inventory'!$G$11:$G$410,'Daily Inventory'!$A$11:$A$410,$A28),0))</f>
        <v/>
      </c>
      <c r="C28" s="13">
        <f>IF($A28="","",IFERROR(SUMIFS('Daily Inventory'!$L$11:$L$410,'Daily Inventory'!$A$11:$A$410,$A28),0))</f>
        <v/>
      </c>
      <c r="D28" s="14">
        <f>IF($A28="","",IFERROR(SUMIFS('Daily Inventory'!$M$11:$M$410,'Daily Inventory'!$A$11:$A$410,$A28),0))</f>
        <v/>
      </c>
      <c r="E28" s="13">
        <f>IF($A28="","",IFERROR(SUMIFS('Daily Inventory'!$H$11:$H$410,'Daily Inventory'!$A$11:$A$410,$A28),0))</f>
        <v/>
      </c>
      <c r="F28" s="13">
        <f>IF($A28="","",IFERROR(SUMIFS('Daily Inventory'!$P$11:$P$410,'Daily Inventory'!$A$11:$A$410,$A28),0))</f>
        <v/>
      </c>
      <c r="G28" s="13">
        <f>IF($A28="","",IFERROR(SUMIFS('Daily Inventory'!$Q$11:$Q$410,'Daily Inventory'!$A$11:$A$410,$A28),0))</f>
        <v/>
      </c>
      <c r="H28" s="13">
        <f>IF($A28="","",IFERROR(IF(COUNTIFS('Daily Inventory'!$A$11:$A$410,$A28,'Daily Inventory'!$S$11:$S$410,"Critical")&gt;0,"Critical",IF(COUNTIFS('Daily Inventory'!$A$11:$A$410,$A28,'Daily Inventory'!$S$11:$S$410,"Watch")&gt;0,"Watch","Normal")),""))</f>
        <v/>
      </c>
      <c r="I28" s="42">
        <f>IF($A28="","",IFERROR(SUMIFS('Reservations'!$AG$11:$AG$260,'Reservations'!$F$11:$F$260,$A28),0))</f>
        <v/>
      </c>
    </row>
    <row r="29">
      <c r="A29" s="41">
        <f>IFERROR(IF(ROW()-ROW($A$12)+1&lt;=$E$3,$B$3+ROW()-ROW($A$12),""),"")</f>
        <v/>
      </c>
      <c r="B29" s="13">
        <f>IF($A29="","",IFERROR(SUMIFS('Daily Inventory'!$G$11:$G$410,'Daily Inventory'!$A$11:$A$410,$A29),0))</f>
        <v/>
      </c>
      <c r="C29" s="13">
        <f>IF($A29="","",IFERROR(SUMIFS('Daily Inventory'!$L$11:$L$410,'Daily Inventory'!$A$11:$A$410,$A29),0))</f>
        <v/>
      </c>
      <c r="D29" s="14">
        <f>IF($A29="","",IFERROR(SUMIFS('Daily Inventory'!$M$11:$M$410,'Daily Inventory'!$A$11:$A$410,$A29),0))</f>
        <v/>
      </c>
      <c r="E29" s="13">
        <f>IF($A29="","",IFERROR(SUMIFS('Daily Inventory'!$H$11:$H$410,'Daily Inventory'!$A$11:$A$410,$A29),0))</f>
        <v/>
      </c>
      <c r="F29" s="13">
        <f>IF($A29="","",IFERROR(SUMIFS('Daily Inventory'!$P$11:$P$410,'Daily Inventory'!$A$11:$A$410,$A29),0))</f>
        <v/>
      </c>
      <c r="G29" s="13">
        <f>IF($A29="","",IFERROR(SUMIFS('Daily Inventory'!$Q$11:$Q$410,'Daily Inventory'!$A$11:$A$410,$A29),0))</f>
        <v/>
      </c>
      <c r="H29" s="13">
        <f>IF($A29="","",IFERROR(IF(COUNTIFS('Daily Inventory'!$A$11:$A$410,$A29,'Daily Inventory'!$S$11:$S$410,"Critical")&gt;0,"Critical",IF(COUNTIFS('Daily Inventory'!$A$11:$A$410,$A29,'Daily Inventory'!$S$11:$S$410,"Watch")&gt;0,"Watch","Normal")),""))</f>
        <v/>
      </c>
      <c r="I29" s="42">
        <f>IF($A29="","",IFERROR(SUMIFS('Reservations'!$AG$11:$AG$260,'Reservations'!$F$11:$F$260,$A29),0))</f>
        <v/>
      </c>
    </row>
    <row r="30">
      <c r="A30" s="41">
        <f>IFERROR(IF(ROW()-ROW($A$12)+1&lt;=$E$3,$B$3+ROW()-ROW($A$12),""),"")</f>
        <v/>
      </c>
      <c r="B30" s="13">
        <f>IF($A30="","",IFERROR(SUMIFS('Daily Inventory'!$G$11:$G$410,'Daily Inventory'!$A$11:$A$410,$A30),0))</f>
        <v/>
      </c>
      <c r="C30" s="13">
        <f>IF($A30="","",IFERROR(SUMIFS('Daily Inventory'!$L$11:$L$410,'Daily Inventory'!$A$11:$A$410,$A30),0))</f>
        <v/>
      </c>
      <c r="D30" s="14">
        <f>IF($A30="","",IFERROR(SUMIFS('Daily Inventory'!$M$11:$M$410,'Daily Inventory'!$A$11:$A$410,$A30),0))</f>
        <v/>
      </c>
      <c r="E30" s="13">
        <f>IF($A30="","",IFERROR(SUMIFS('Daily Inventory'!$H$11:$H$410,'Daily Inventory'!$A$11:$A$410,$A30),0))</f>
        <v/>
      </c>
      <c r="F30" s="13">
        <f>IF($A30="","",IFERROR(SUMIFS('Daily Inventory'!$P$11:$P$410,'Daily Inventory'!$A$11:$A$410,$A30),0))</f>
        <v/>
      </c>
      <c r="G30" s="13">
        <f>IF($A30="","",IFERROR(SUMIFS('Daily Inventory'!$Q$11:$Q$410,'Daily Inventory'!$A$11:$A$410,$A30),0))</f>
        <v/>
      </c>
      <c r="H30" s="13">
        <f>IF($A30="","",IFERROR(IF(COUNTIFS('Daily Inventory'!$A$11:$A$410,$A30,'Daily Inventory'!$S$11:$S$410,"Critical")&gt;0,"Critical",IF(COUNTIFS('Daily Inventory'!$A$11:$A$410,$A30,'Daily Inventory'!$S$11:$S$410,"Watch")&gt;0,"Watch","Normal")),""))</f>
        <v/>
      </c>
      <c r="I30" s="42">
        <f>IF($A30="","",IFERROR(SUMIFS('Reservations'!$AG$11:$AG$260,'Reservations'!$F$11:$F$260,$A30),0))</f>
        <v/>
      </c>
    </row>
    <row r="31">
      <c r="A31" s="41">
        <f>IFERROR(IF(ROW()-ROW($A$12)+1&lt;=$E$3,$B$3+ROW()-ROW($A$12),""),"")</f>
        <v/>
      </c>
      <c r="B31" s="13">
        <f>IF($A31="","",IFERROR(SUMIFS('Daily Inventory'!$G$11:$G$410,'Daily Inventory'!$A$11:$A$410,$A31),0))</f>
        <v/>
      </c>
      <c r="C31" s="13">
        <f>IF($A31="","",IFERROR(SUMIFS('Daily Inventory'!$L$11:$L$410,'Daily Inventory'!$A$11:$A$410,$A31),0))</f>
        <v/>
      </c>
      <c r="D31" s="14">
        <f>IF($A31="","",IFERROR(SUMIFS('Daily Inventory'!$M$11:$M$410,'Daily Inventory'!$A$11:$A$410,$A31),0))</f>
        <v/>
      </c>
      <c r="E31" s="13">
        <f>IF($A31="","",IFERROR(SUMIFS('Daily Inventory'!$H$11:$H$410,'Daily Inventory'!$A$11:$A$410,$A31),0))</f>
        <v/>
      </c>
      <c r="F31" s="13">
        <f>IF($A31="","",IFERROR(SUMIFS('Daily Inventory'!$P$11:$P$410,'Daily Inventory'!$A$11:$A$410,$A31),0))</f>
        <v/>
      </c>
      <c r="G31" s="13">
        <f>IF($A31="","",IFERROR(SUMIFS('Daily Inventory'!$Q$11:$Q$410,'Daily Inventory'!$A$11:$A$410,$A31),0))</f>
        <v/>
      </c>
      <c r="H31" s="13">
        <f>IF($A31="","",IFERROR(IF(COUNTIFS('Daily Inventory'!$A$11:$A$410,$A31,'Daily Inventory'!$S$11:$S$410,"Critical")&gt;0,"Critical",IF(COUNTIFS('Daily Inventory'!$A$11:$A$410,$A31,'Daily Inventory'!$S$11:$S$410,"Watch")&gt;0,"Watch","Normal")),""))</f>
        <v/>
      </c>
      <c r="I31" s="42">
        <f>IF($A31="","",IFERROR(SUMIFS('Reservations'!$AG$11:$AG$260,'Reservations'!$F$11:$F$260,$A31),0))</f>
        <v/>
      </c>
    </row>
    <row r="32">
      <c r="A32" s="41">
        <f>IFERROR(IF(ROW()-ROW($A$12)+1&lt;=$E$3,$B$3+ROW()-ROW($A$12),""),"")</f>
        <v/>
      </c>
      <c r="B32" s="13">
        <f>IF($A32="","",IFERROR(SUMIFS('Daily Inventory'!$G$11:$G$410,'Daily Inventory'!$A$11:$A$410,$A32),0))</f>
        <v/>
      </c>
      <c r="C32" s="13">
        <f>IF($A32="","",IFERROR(SUMIFS('Daily Inventory'!$L$11:$L$410,'Daily Inventory'!$A$11:$A$410,$A32),0))</f>
        <v/>
      </c>
      <c r="D32" s="14">
        <f>IF($A32="","",IFERROR(SUMIFS('Daily Inventory'!$M$11:$M$410,'Daily Inventory'!$A$11:$A$410,$A32),0))</f>
        <v/>
      </c>
      <c r="E32" s="13">
        <f>IF($A32="","",IFERROR(SUMIFS('Daily Inventory'!$H$11:$H$410,'Daily Inventory'!$A$11:$A$410,$A32),0))</f>
        <v/>
      </c>
      <c r="F32" s="13">
        <f>IF($A32="","",IFERROR(SUMIFS('Daily Inventory'!$P$11:$P$410,'Daily Inventory'!$A$11:$A$410,$A32),0))</f>
        <v/>
      </c>
      <c r="G32" s="13">
        <f>IF($A32="","",IFERROR(SUMIFS('Daily Inventory'!$Q$11:$Q$410,'Daily Inventory'!$A$11:$A$410,$A32),0))</f>
        <v/>
      </c>
      <c r="H32" s="13">
        <f>IF($A32="","",IFERROR(IF(COUNTIFS('Daily Inventory'!$A$11:$A$410,$A32,'Daily Inventory'!$S$11:$S$410,"Critical")&gt;0,"Critical",IF(COUNTIFS('Daily Inventory'!$A$11:$A$410,$A32,'Daily Inventory'!$S$11:$S$410,"Watch")&gt;0,"Watch","Normal")),""))</f>
        <v/>
      </c>
      <c r="I32" s="42">
        <f>IF($A32="","",IFERROR(SUMIFS('Reservations'!$AG$11:$AG$260,'Reservations'!$F$11:$F$260,$A32),0))</f>
        <v/>
      </c>
    </row>
    <row r="33">
      <c r="A33" s="41">
        <f>IFERROR(IF(ROW()-ROW($A$12)+1&lt;=$E$3,$B$3+ROW()-ROW($A$12),""),"")</f>
        <v/>
      </c>
      <c r="B33" s="13">
        <f>IF($A33="","",IFERROR(SUMIFS('Daily Inventory'!$G$11:$G$410,'Daily Inventory'!$A$11:$A$410,$A33),0))</f>
        <v/>
      </c>
      <c r="C33" s="13">
        <f>IF($A33="","",IFERROR(SUMIFS('Daily Inventory'!$L$11:$L$410,'Daily Inventory'!$A$11:$A$410,$A33),0))</f>
        <v/>
      </c>
      <c r="D33" s="14">
        <f>IF($A33="","",IFERROR(SUMIFS('Daily Inventory'!$M$11:$M$410,'Daily Inventory'!$A$11:$A$410,$A33),0))</f>
        <v/>
      </c>
      <c r="E33" s="13">
        <f>IF($A33="","",IFERROR(SUMIFS('Daily Inventory'!$H$11:$H$410,'Daily Inventory'!$A$11:$A$410,$A33),0))</f>
        <v/>
      </c>
      <c r="F33" s="13">
        <f>IF($A33="","",IFERROR(SUMIFS('Daily Inventory'!$P$11:$P$410,'Daily Inventory'!$A$11:$A$410,$A33),0))</f>
        <v/>
      </c>
      <c r="G33" s="13">
        <f>IF($A33="","",IFERROR(SUMIFS('Daily Inventory'!$Q$11:$Q$410,'Daily Inventory'!$A$11:$A$410,$A33),0))</f>
        <v/>
      </c>
      <c r="H33" s="13">
        <f>IF($A33="","",IFERROR(IF(COUNTIFS('Daily Inventory'!$A$11:$A$410,$A33,'Daily Inventory'!$S$11:$S$410,"Critical")&gt;0,"Critical",IF(COUNTIFS('Daily Inventory'!$A$11:$A$410,$A33,'Daily Inventory'!$S$11:$S$410,"Watch")&gt;0,"Watch","Normal")),""))</f>
        <v/>
      </c>
      <c r="I33" s="42">
        <f>IF($A33="","",IFERROR(SUMIFS('Reservations'!$AG$11:$AG$260,'Reservations'!$F$11:$F$260,$A33),0))</f>
        <v/>
      </c>
    </row>
    <row r="34">
      <c r="A34" s="41">
        <f>IFERROR(IF(ROW()-ROW($A$12)+1&lt;=$E$3,$B$3+ROW()-ROW($A$12),""),"")</f>
        <v/>
      </c>
      <c r="B34" s="13">
        <f>IF($A34="","",IFERROR(SUMIFS('Daily Inventory'!$G$11:$G$410,'Daily Inventory'!$A$11:$A$410,$A34),0))</f>
        <v/>
      </c>
      <c r="C34" s="13">
        <f>IF($A34="","",IFERROR(SUMIFS('Daily Inventory'!$L$11:$L$410,'Daily Inventory'!$A$11:$A$410,$A34),0))</f>
        <v/>
      </c>
      <c r="D34" s="14">
        <f>IF($A34="","",IFERROR(SUMIFS('Daily Inventory'!$M$11:$M$410,'Daily Inventory'!$A$11:$A$410,$A34),0))</f>
        <v/>
      </c>
      <c r="E34" s="13">
        <f>IF($A34="","",IFERROR(SUMIFS('Daily Inventory'!$H$11:$H$410,'Daily Inventory'!$A$11:$A$410,$A34),0))</f>
        <v/>
      </c>
      <c r="F34" s="13">
        <f>IF($A34="","",IFERROR(SUMIFS('Daily Inventory'!$P$11:$P$410,'Daily Inventory'!$A$11:$A$410,$A34),0))</f>
        <v/>
      </c>
      <c r="G34" s="13">
        <f>IF($A34="","",IFERROR(SUMIFS('Daily Inventory'!$Q$11:$Q$410,'Daily Inventory'!$A$11:$A$410,$A34),0))</f>
        <v/>
      </c>
      <c r="H34" s="13">
        <f>IF($A34="","",IFERROR(IF(COUNTIFS('Daily Inventory'!$A$11:$A$410,$A34,'Daily Inventory'!$S$11:$S$410,"Critical")&gt;0,"Critical",IF(COUNTIFS('Daily Inventory'!$A$11:$A$410,$A34,'Daily Inventory'!$S$11:$S$410,"Watch")&gt;0,"Watch","Normal")),""))</f>
        <v/>
      </c>
      <c r="I34" s="42">
        <f>IF($A34="","",IFERROR(SUMIFS('Reservations'!$AG$11:$AG$260,'Reservations'!$F$11:$F$260,$A34),0))</f>
        <v/>
      </c>
    </row>
    <row r="35">
      <c r="A35" s="41">
        <f>IFERROR(IF(ROW()-ROW($A$12)+1&lt;=$E$3,$B$3+ROW()-ROW($A$12),""),"")</f>
        <v/>
      </c>
      <c r="B35" s="13">
        <f>IF($A35="","",IFERROR(SUMIFS('Daily Inventory'!$G$11:$G$410,'Daily Inventory'!$A$11:$A$410,$A35),0))</f>
        <v/>
      </c>
      <c r="C35" s="13">
        <f>IF($A35="","",IFERROR(SUMIFS('Daily Inventory'!$L$11:$L$410,'Daily Inventory'!$A$11:$A$410,$A35),0))</f>
        <v/>
      </c>
      <c r="D35" s="14">
        <f>IF($A35="","",IFERROR(SUMIFS('Daily Inventory'!$M$11:$M$410,'Daily Inventory'!$A$11:$A$410,$A35),0))</f>
        <v/>
      </c>
      <c r="E35" s="13">
        <f>IF($A35="","",IFERROR(SUMIFS('Daily Inventory'!$H$11:$H$410,'Daily Inventory'!$A$11:$A$410,$A35),0))</f>
        <v/>
      </c>
      <c r="F35" s="13">
        <f>IF($A35="","",IFERROR(SUMIFS('Daily Inventory'!$P$11:$P$410,'Daily Inventory'!$A$11:$A$410,$A35),0))</f>
        <v/>
      </c>
      <c r="G35" s="13">
        <f>IF($A35="","",IFERROR(SUMIFS('Daily Inventory'!$Q$11:$Q$410,'Daily Inventory'!$A$11:$A$410,$A35),0))</f>
        <v/>
      </c>
      <c r="H35" s="13">
        <f>IF($A35="","",IFERROR(IF(COUNTIFS('Daily Inventory'!$A$11:$A$410,$A35,'Daily Inventory'!$S$11:$S$410,"Critical")&gt;0,"Critical",IF(COUNTIFS('Daily Inventory'!$A$11:$A$410,$A35,'Daily Inventory'!$S$11:$S$410,"Watch")&gt;0,"Watch","Normal")),""))</f>
        <v/>
      </c>
      <c r="I35" s="42">
        <f>IF($A35="","",IFERROR(SUMIFS('Reservations'!$AG$11:$AG$260,'Reservations'!$F$11:$F$260,$A35),0))</f>
        <v/>
      </c>
    </row>
    <row r="36">
      <c r="A36" s="41">
        <f>IFERROR(IF(ROW()-ROW($A$12)+1&lt;=$E$3,$B$3+ROW()-ROW($A$12),""),"")</f>
        <v/>
      </c>
      <c r="B36" s="13">
        <f>IF($A36="","",IFERROR(SUMIFS('Daily Inventory'!$G$11:$G$410,'Daily Inventory'!$A$11:$A$410,$A36),0))</f>
        <v/>
      </c>
      <c r="C36" s="13">
        <f>IF($A36="","",IFERROR(SUMIFS('Daily Inventory'!$L$11:$L$410,'Daily Inventory'!$A$11:$A$410,$A36),0))</f>
        <v/>
      </c>
      <c r="D36" s="14">
        <f>IF($A36="","",IFERROR(SUMIFS('Daily Inventory'!$M$11:$M$410,'Daily Inventory'!$A$11:$A$410,$A36),0))</f>
        <v/>
      </c>
      <c r="E36" s="13">
        <f>IF($A36="","",IFERROR(SUMIFS('Daily Inventory'!$H$11:$H$410,'Daily Inventory'!$A$11:$A$410,$A36),0))</f>
        <v/>
      </c>
      <c r="F36" s="13">
        <f>IF($A36="","",IFERROR(SUMIFS('Daily Inventory'!$P$11:$P$410,'Daily Inventory'!$A$11:$A$410,$A36),0))</f>
        <v/>
      </c>
      <c r="G36" s="13">
        <f>IF($A36="","",IFERROR(SUMIFS('Daily Inventory'!$Q$11:$Q$410,'Daily Inventory'!$A$11:$A$410,$A36),0))</f>
        <v/>
      </c>
      <c r="H36" s="13">
        <f>IF($A36="","",IFERROR(IF(COUNTIFS('Daily Inventory'!$A$11:$A$410,$A36,'Daily Inventory'!$S$11:$S$410,"Critical")&gt;0,"Critical",IF(COUNTIFS('Daily Inventory'!$A$11:$A$410,$A36,'Daily Inventory'!$S$11:$S$410,"Watch")&gt;0,"Watch","Normal")),""))</f>
        <v/>
      </c>
      <c r="I36" s="42">
        <f>IF($A36="","",IFERROR(SUMIFS('Reservations'!$AG$11:$AG$260,'Reservations'!$F$11:$F$260,$A36),0))</f>
        <v/>
      </c>
    </row>
    <row r="37">
      <c r="A37" s="41">
        <f>IFERROR(IF(ROW()-ROW($A$12)+1&lt;=$E$3,$B$3+ROW()-ROW($A$12),""),"")</f>
        <v/>
      </c>
      <c r="B37" s="13">
        <f>IF($A37="","",IFERROR(SUMIFS('Daily Inventory'!$G$11:$G$410,'Daily Inventory'!$A$11:$A$410,$A37),0))</f>
        <v/>
      </c>
      <c r="C37" s="13">
        <f>IF($A37="","",IFERROR(SUMIFS('Daily Inventory'!$L$11:$L$410,'Daily Inventory'!$A$11:$A$410,$A37),0))</f>
        <v/>
      </c>
      <c r="D37" s="14">
        <f>IF($A37="","",IFERROR(SUMIFS('Daily Inventory'!$M$11:$M$410,'Daily Inventory'!$A$11:$A$410,$A37),0))</f>
        <v/>
      </c>
      <c r="E37" s="13">
        <f>IF($A37="","",IFERROR(SUMIFS('Daily Inventory'!$H$11:$H$410,'Daily Inventory'!$A$11:$A$410,$A37),0))</f>
        <v/>
      </c>
      <c r="F37" s="13">
        <f>IF($A37="","",IFERROR(SUMIFS('Daily Inventory'!$P$11:$P$410,'Daily Inventory'!$A$11:$A$410,$A37),0))</f>
        <v/>
      </c>
      <c r="G37" s="13">
        <f>IF($A37="","",IFERROR(SUMIFS('Daily Inventory'!$Q$11:$Q$410,'Daily Inventory'!$A$11:$A$410,$A37),0))</f>
        <v/>
      </c>
      <c r="H37" s="13">
        <f>IF($A37="","",IFERROR(IF(COUNTIFS('Daily Inventory'!$A$11:$A$410,$A37,'Daily Inventory'!$S$11:$S$410,"Critical")&gt;0,"Critical",IF(COUNTIFS('Daily Inventory'!$A$11:$A$410,$A37,'Daily Inventory'!$S$11:$S$410,"Watch")&gt;0,"Watch","Normal")),""))</f>
        <v/>
      </c>
      <c r="I37" s="42">
        <f>IF($A37="","",IFERROR(SUMIFS('Reservations'!$AG$11:$AG$260,'Reservations'!$F$11:$F$260,$A37),0))</f>
        <v/>
      </c>
    </row>
    <row r="38">
      <c r="A38" s="41">
        <f>IFERROR(IF(ROW()-ROW($A$12)+1&lt;=$E$3,$B$3+ROW()-ROW($A$12),""),"")</f>
        <v/>
      </c>
      <c r="B38" s="13">
        <f>IF($A38="","",IFERROR(SUMIFS('Daily Inventory'!$G$11:$G$410,'Daily Inventory'!$A$11:$A$410,$A38),0))</f>
        <v/>
      </c>
      <c r="C38" s="13">
        <f>IF($A38="","",IFERROR(SUMIFS('Daily Inventory'!$L$11:$L$410,'Daily Inventory'!$A$11:$A$410,$A38),0))</f>
        <v/>
      </c>
      <c r="D38" s="14">
        <f>IF($A38="","",IFERROR(SUMIFS('Daily Inventory'!$M$11:$M$410,'Daily Inventory'!$A$11:$A$410,$A38),0))</f>
        <v/>
      </c>
      <c r="E38" s="13">
        <f>IF($A38="","",IFERROR(SUMIFS('Daily Inventory'!$H$11:$H$410,'Daily Inventory'!$A$11:$A$410,$A38),0))</f>
        <v/>
      </c>
      <c r="F38" s="13">
        <f>IF($A38="","",IFERROR(SUMIFS('Daily Inventory'!$P$11:$P$410,'Daily Inventory'!$A$11:$A$410,$A38),0))</f>
        <v/>
      </c>
      <c r="G38" s="13">
        <f>IF($A38="","",IFERROR(SUMIFS('Daily Inventory'!$Q$11:$Q$410,'Daily Inventory'!$A$11:$A$410,$A38),0))</f>
        <v/>
      </c>
      <c r="H38" s="13">
        <f>IF($A38="","",IFERROR(IF(COUNTIFS('Daily Inventory'!$A$11:$A$410,$A38,'Daily Inventory'!$S$11:$S$410,"Critical")&gt;0,"Critical",IF(COUNTIFS('Daily Inventory'!$A$11:$A$410,$A38,'Daily Inventory'!$S$11:$S$410,"Watch")&gt;0,"Watch","Normal")),""))</f>
        <v/>
      </c>
      <c r="I38" s="42">
        <f>IF($A38="","",IFERROR(SUMIFS('Reservations'!$AG$11:$AG$260,'Reservations'!$F$11:$F$260,$A38),0))</f>
        <v/>
      </c>
    </row>
    <row r="39">
      <c r="A39" s="41">
        <f>IFERROR(IF(ROW()-ROW($A$12)+1&lt;=$E$3,$B$3+ROW()-ROW($A$12),""),"")</f>
        <v/>
      </c>
      <c r="B39" s="13">
        <f>IF($A39="","",IFERROR(SUMIFS('Daily Inventory'!$G$11:$G$410,'Daily Inventory'!$A$11:$A$410,$A39),0))</f>
        <v/>
      </c>
      <c r="C39" s="13">
        <f>IF($A39="","",IFERROR(SUMIFS('Daily Inventory'!$L$11:$L$410,'Daily Inventory'!$A$11:$A$410,$A39),0))</f>
        <v/>
      </c>
      <c r="D39" s="14">
        <f>IF($A39="","",IFERROR(SUMIFS('Daily Inventory'!$M$11:$M$410,'Daily Inventory'!$A$11:$A$410,$A39),0))</f>
        <v/>
      </c>
      <c r="E39" s="13">
        <f>IF($A39="","",IFERROR(SUMIFS('Daily Inventory'!$H$11:$H$410,'Daily Inventory'!$A$11:$A$410,$A39),0))</f>
        <v/>
      </c>
      <c r="F39" s="13">
        <f>IF($A39="","",IFERROR(SUMIFS('Daily Inventory'!$P$11:$P$410,'Daily Inventory'!$A$11:$A$410,$A39),0))</f>
        <v/>
      </c>
      <c r="G39" s="13">
        <f>IF($A39="","",IFERROR(SUMIFS('Daily Inventory'!$Q$11:$Q$410,'Daily Inventory'!$A$11:$A$410,$A39),0))</f>
        <v/>
      </c>
      <c r="H39" s="13">
        <f>IF($A39="","",IFERROR(IF(COUNTIFS('Daily Inventory'!$A$11:$A$410,$A39,'Daily Inventory'!$S$11:$S$410,"Critical")&gt;0,"Critical",IF(COUNTIFS('Daily Inventory'!$A$11:$A$410,$A39,'Daily Inventory'!$S$11:$S$410,"Watch")&gt;0,"Watch","Normal")),""))</f>
        <v/>
      </c>
      <c r="I39" s="42">
        <f>IF($A39="","",IFERROR(SUMIFS('Reservations'!$AG$11:$AG$260,'Reservations'!$F$11:$F$260,$A39),0))</f>
        <v/>
      </c>
    </row>
    <row r="40">
      <c r="A40" s="41">
        <f>IFERROR(IF(ROW()-ROW($A$12)+1&lt;=$E$3,$B$3+ROW()-ROW($A$12),""),"")</f>
        <v/>
      </c>
      <c r="B40" s="13">
        <f>IF($A40="","",IFERROR(SUMIFS('Daily Inventory'!$G$11:$G$410,'Daily Inventory'!$A$11:$A$410,$A40),0))</f>
        <v/>
      </c>
      <c r="C40" s="13">
        <f>IF($A40="","",IFERROR(SUMIFS('Daily Inventory'!$L$11:$L$410,'Daily Inventory'!$A$11:$A$410,$A40),0))</f>
        <v/>
      </c>
      <c r="D40" s="14">
        <f>IF($A40="","",IFERROR(SUMIFS('Daily Inventory'!$M$11:$M$410,'Daily Inventory'!$A$11:$A$410,$A40),0))</f>
        <v/>
      </c>
      <c r="E40" s="13">
        <f>IF($A40="","",IFERROR(SUMIFS('Daily Inventory'!$H$11:$H$410,'Daily Inventory'!$A$11:$A$410,$A40),0))</f>
        <v/>
      </c>
      <c r="F40" s="13">
        <f>IF($A40="","",IFERROR(SUMIFS('Daily Inventory'!$P$11:$P$410,'Daily Inventory'!$A$11:$A$410,$A40),0))</f>
        <v/>
      </c>
      <c r="G40" s="13">
        <f>IF($A40="","",IFERROR(SUMIFS('Daily Inventory'!$Q$11:$Q$410,'Daily Inventory'!$A$11:$A$410,$A40),0))</f>
        <v/>
      </c>
      <c r="H40" s="13">
        <f>IF($A40="","",IFERROR(IF(COUNTIFS('Daily Inventory'!$A$11:$A$410,$A40,'Daily Inventory'!$S$11:$S$410,"Critical")&gt;0,"Critical",IF(COUNTIFS('Daily Inventory'!$A$11:$A$410,$A40,'Daily Inventory'!$S$11:$S$410,"Watch")&gt;0,"Watch","Normal")),""))</f>
        <v/>
      </c>
      <c r="I40" s="42">
        <f>IF($A40="","",IFERROR(SUMIFS('Reservations'!$AG$11:$AG$260,'Reservations'!$F$11:$F$260,$A40),0))</f>
        <v/>
      </c>
    </row>
    <row r="41">
      <c r="A41" s="41">
        <f>IFERROR(IF(ROW()-ROW($A$12)+1&lt;=$E$3,$B$3+ROW()-ROW($A$12),""),"")</f>
        <v/>
      </c>
      <c r="B41" s="13">
        <f>IF($A41="","",IFERROR(SUMIFS('Daily Inventory'!$G$11:$G$410,'Daily Inventory'!$A$11:$A$410,$A41),0))</f>
        <v/>
      </c>
      <c r="C41" s="13">
        <f>IF($A41="","",IFERROR(SUMIFS('Daily Inventory'!$L$11:$L$410,'Daily Inventory'!$A$11:$A$410,$A41),0))</f>
        <v/>
      </c>
      <c r="D41" s="14">
        <f>IF($A41="","",IFERROR(SUMIFS('Daily Inventory'!$M$11:$M$410,'Daily Inventory'!$A$11:$A$410,$A41),0))</f>
        <v/>
      </c>
      <c r="E41" s="13">
        <f>IF($A41="","",IFERROR(SUMIFS('Daily Inventory'!$H$11:$H$410,'Daily Inventory'!$A$11:$A$410,$A41),0))</f>
        <v/>
      </c>
      <c r="F41" s="13">
        <f>IF($A41="","",IFERROR(SUMIFS('Daily Inventory'!$P$11:$P$410,'Daily Inventory'!$A$11:$A$410,$A41),0))</f>
        <v/>
      </c>
      <c r="G41" s="13">
        <f>IF($A41="","",IFERROR(SUMIFS('Daily Inventory'!$Q$11:$Q$410,'Daily Inventory'!$A$11:$A$410,$A41),0))</f>
        <v/>
      </c>
      <c r="H41" s="13">
        <f>IF($A41="","",IFERROR(IF(COUNTIFS('Daily Inventory'!$A$11:$A$410,$A41,'Daily Inventory'!$S$11:$S$410,"Critical")&gt;0,"Critical",IF(COUNTIFS('Daily Inventory'!$A$11:$A$410,$A41,'Daily Inventory'!$S$11:$S$410,"Watch")&gt;0,"Watch","Normal")),""))</f>
        <v/>
      </c>
      <c r="I41" s="42">
        <f>IF($A41="","",IFERROR(SUMIFS('Reservations'!$AG$11:$AG$260,'Reservations'!$F$11:$F$260,$A41),0))</f>
        <v/>
      </c>
    </row>
    <row r="42">
      <c r="A42" s="41">
        <f>IFERROR(IF(ROW()-ROW($A$12)+1&lt;=$E$3,$B$3+ROW()-ROW($A$12),""),"")</f>
        <v/>
      </c>
      <c r="B42" s="13">
        <f>IF($A42="","",IFERROR(SUMIFS('Daily Inventory'!$G$11:$G$410,'Daily Inventory'!$A$11:$A$410,$A42),0))</f>
        <v/>
      </c>
      <c r="C42" s="13">
        <f>IF($A42="","",IFERROR(SUMIFS('Daily Inventory'!$L$11:$L$410,'Daily Inventory'!$A$11:$A$410,$A42),0))</f>
        <v/>
      </c>
      <c r="D42" s="14">
        <f>IF($A42="","",IFERROR(SUMIFS('Daily Inventory'!$M$11:$M$410,'Daily Inventory'!$A$11:$A$410,$A42),0))</f>
        <v/>
      </c>
      <c r="E42" s="13">
        <f>IF($A42="","",IFERROR(SUMIFS('Daily Inventory'!$H$11:$H$410,'Daily Inventory'!$A$11:$A$410,$A42),0))</f>
        <v/>
      </c>
      <c r="F42" s="13">
        <f>IF($A42="","",IFERROR(SUMIFS('Daily Inventory'!$P$11:$P$410,'Daily Inventory'!$A$11:$A$410,$A42),0))</f>
        <v/>
      </c>
      <c r="G42" s="13">
        <f>IF($A42="","",IFERROR(SUMIFS('Daily Inventory'!$Q$11:$Q$410,'Daily Inventory'!$A$11:$A$410,$A42),0))</f>
        <v/>
      </c>
      <c r="H42" s="13">
        <f>IF($A42="","",IFERROR(IF(COUNTIFS('Daily Inventory'!$A$11:$A$410,$A42,'Daily Inventory'!$S$11:$S$410,"Critical")&gt;0,"Critical",IF(COUNTIFS('Daily Inventory'!$A$11:$A$410,$A42,'Daily Inventory'!$S$11:$S$410,"Watch")&gt;0,"Watch","Normal")),""))</f>
        <v/>
      </c>
      <c r="I42" s="42">
        <f>IF($A42="","",IFERROR(SUMIFS('Reservations'!$AG$11:$AG$260,'Reservations'!$F$11:$F$260,$A42),0))</f>
        <v/>
      </c>
    </row>
    <row r="43">
      <c r="A43">
        <f>""</f>
        <v/>
      </c>
      <c r="B43">
        <f>""</f>
        <v/>
      </c>
      <c r="C43">
        <f>""</f>
        <v/>
      </c>
      <c r="D43">
        <f>""</f>
        <v/>
      </c>
      <c r="E43">
        <f>""</f>
        <v/>
      </c>
      <c r="F43">
        <f>""</f>
        <v/>
      </c>
      <c r="G43">
        <f>""</f>
        <v/>
      </c>
      <c r="H43">
        <f>""</f>
        <v/>
      </c>
      <c r="I43">
        <f>""</f>
        <v/>
      </c>
    </row>
    <row r="44">
      <c r="A44">
        <f>""</f>
        <v/>
      </c>
      <c r="B44">
        <f>""</f>
        <v/>
      </c>
      <c r="C44">
        <f>""</f>
        <v/>
      </c>
      <c r="D44">
        <f>""</f>
        <v/>
      </c>
      <c r="E44">
        <f>""</f>
        <v/>
      </c>
      <c r="F44">
        <f>""</f>
        <v/>
      </c>
      <c r="G44">
        <f>""</f>
        <v/>
      </c>
      <c r="H44">
        <f>""</f>
        <v/>
      </c>
      <c r="I44">
        <f>""</f>
        <v/>
      </c>
    </row>
    <row r="45">
      <c r="A45">
        <f>""</f>
        <v/>
      </c>
      <c r="B45">
        <f>""</f>
        <v/>
      </c>
      <c r="C45">
        <f>""</f>
        <v/>
      </c>
      <c r="D45">
        <f>""</f>
        <v/>
      </c>
      <c r="E45">
        <f>""</f>
        <v/>
      </c>
      <c r="F45">
        <f>""</f>
        <v/>
      </c>
      <c r="G45">
        <f>""</f>
        <v/>
      </c>
      <c r="H45">
        <f>""</f>
        <v/>
      </c>
      <c r="I45">
        <f>""</f>
        <v/>
      </c>
    </row>
    <row r="46">
      <c r="A46">
        <f>""</f>
        <v/>
      </c>
      <c r="B46">
        <f>""</f>
        <v/>
      </c>
      <c r="C46">
        <f>""</f>
        <v/>
      </c>
      <c r="D46">
        <f>""</f>
        <v/>
      </c>
      <c r="E46">
        <f>""</f>
        <v/>
      </c>
      <c r="F46">
        <f>""</f>
        <v/>
      </c>
      <c r="G46">
        <f>""</f>
        <v/>
      </c>
      <c r="H46">
        <f>""</f>
        <v/>
      </c>
      <c r="I46">
        <f>""</f>
        <v/>
      </c>
    </row>
    <row r="47">
      <c r="A47">
        <f>""</f>
        <v/>
      </c>
      <c r="B47">
        <f>""</f>
        <v/>
      </c>
      <c r="C47">
        <f>""</f>
        <v/>
      </c>
      <c r="D47">
        <f>""</f>
        <v/>
      </c>
      <c r="E47">
        <f>""</f>
        <v/>
      </c>
      <c r="F47">
        <f>""</f>
        <v/>
      </c>
      <c r="G47">
        <f>""</f>
        <v/>
      </c>
      <c r="H47">
        <f>""</f>
        <v/>
      </c>
      <c r="I47">
        <f>""</f>
        <v/>
      </c>
    </row>
    <row r="48">
      <c r="A48">
        <f>""</f>
        <v/>
      </c>
      <c r="B48">
        <f>""</f>
        <v/>
      </c>
      <c r="C48">
        <f>""</f>
        <v/>
      </c>
      <c r="D48">
        <f>""</f>
        <v/>
      </c>
      <c r="E48">
        <f>""</f>
        <v/>
      </c>
      <c r="F48">
        <f>""</f>
        <v/>
      </c>
      <c r="G48">
        <f>""</f>
        <v/>
      </c>
      <c r="H48">
        <f>""</f>
        <v/>
      </c>
      <c r="I48">
        <f>""</f>
        <v/>
      </c>
    </row>
    <row r="49">
      <c r="A49">
        <f>""</f>
        <v/>
      </c>
      <c r="B49">
        <f>""</f>
        <v/>
      </c>
      <c r="C49">
        <f>""</f>
        <v/>
      </c>
      <c r="D49">
        <f>""</f>
        <v/>
      </c>
      <c r="E49">
        <f>""</f>
        <v/>
      </c>
      <c r="F49">
        <f>""</f>
        <v/>
      </c>
      <c r="G49">
        <f>""</f>
        <v/>
      </c>
      <c r="H49">
        <f>""</f>
        <v/>
      </c>
      <c r="I49">
        <f>""</f>
        <v/>
      </c>
    </row>
    <row r="50">
      <c r="A50">
        <f>""</f>
        <v/>
      </c>
      <c r="B50">
        <f>""</f>
        <v/>
      </c>
      <c r="C50">
        <f>""</f>
        <v/>
      </c>
      <c r="D50">
        <f>""</f>
        <v/>
      </c>
      <c r="E50">
        <f>""</f>
        <v/>
      </c>
      <c r="F50">
        <f>""</f>
        <v/>
      </c>
      <c r="G50">
        <f>""</f>
        <v/>
      </c>
      <c r="H50">
        <f>""</f>
        <v/>
      </c>
      <c r="I50">
        <f>""</f>
        <v/>
      </c>
    </row>
    <row r="51">
      <c r="A51">
        <f>""</f>
        <v/>
      </c>
      <c r="B51">
        <f>""</f>
        <v/>
      </c>
      <c r="C51">
        <f>""</f>
        <v/>
      </c>
      <c r="D51">
        <f>""</f>
        <v/>
      </c>
      <c r="E51">
        <f>""</f>
        <v/>
      </c>
      <c r="F51">
        <f>""</f>
        <v/>
      </c>
      <c r="G51">
        <f>""</f>
        <v/>
      </c>
      <c r="H51">
        <f>""</f>
        <v/>
      </c>
      <c r="I51">
        <f>""</f>
        <v/>
      </c>
    </row>
    <row r="52">
      <c r="A52">
        <f>""</f>
        <v/>
      </c>
      <c r="B52">
        <f>""</f>
        <v/>
      </c>
      <c r="C52">
        <f>""</f>
        <v/>
      </c>
      <c r="D52">
        <f>""</f>
        <v/>
      </c>
      <c r="E52">
        <f>""</f>
        <v/>
      </c>
      <c r="F52">
        <f>""</f>
        <v/>
      </c>
      <c r="G52">
        <f>""</f>
        <v/>
      </c>
      <c r="H52">
        <f>""</f>
        <v/>
      </c>
      <c r="I52">
        <f>""</f>
        <v/>
      </c>
    </row>
    <row r="53">
      <c r="A53">
        <f>""</f>
        <v/>
      </c>
      <c r="B53">
        <f>""</f>
        <v/>
      </c>
      <c r="C53">
        <f>""</f>
        <v/>
      </c>
      <c r="D53">
        <f>""</f>
        <v/>
      </c>
      <c r="E53">
        <f>""</f>
        <v/>
      </c>
      <c r="F53">
        <f>""</f>
        <v/>
      </c>
      <c r="G53">
        <f>""</f>
        <v/>
      </c>
      <c r="H53">
        <f>""</f>
        <v/>
      </c>
      <c r="I53">
        <f>""</f>
        <v/>
      </c>
    </row>
    <row r="54">
      <c r="A54">
        <f>""</f>
        <v/>
      </c>
      <c r="B54">
        <f>""</f>
        <v/>
      </c>
      <c r="C54">
        <f>""</f>
        <v/>
      </c>
      <c r="D54">
        <f>""</f>
        <v/>
      </c>
      <c r="E54">
        <f>""</f>
        <v/>
      </c>
      <c r="F54">
        <f>""</f>
        <v/>
      </c>
      <c r="G54">
        <f>""</f>
        <v/>
      </c>
      <c r="H54">
        <f>""</f>
        <v/>
      </c>
      <c r="I54">
        <f>""</f>
        <v/>
      </c>
    </row>
    <row r="55">
      <c r="A55">
        <f>""</f>
        <v/>
      </c>
      <c r="B55">
        <f>""</f>
        <v/>
      </c>
      <c r="C55">
        <f>""</f>
        <v/>
      </c>
      <c r="D55">
        <f>""</f>
        <v/>
      </c>
      <c r="E55">
        <f>""</f>
        <v/>
      </c>
      <c r="F55">
        <f>""</f>
        <v/>
      </c>
      <c r="G55">
        <f>""</f>
        <v/>
      </c>
      <c r="H55">
        <f>""</f>
        <v/>
      </c>
      <c r="I55">
        <f>""</f>
        <v/>
      </c>
    </row>
    <row r="56">
      <c r="A56">
        <f>""</f>
        <v/>
      </c>
      <c r="B56">
        <f>""</f>
        <v/>
      </c>
      <c r="C56">
        <f>""</f>
        <v/>
      </c>
      <c r="D56">
        <f>""</f>
        <v/>
      </c>
      <c r="E56">
        <f>""</f>
        <v/>
      </c>
      <c r="F56">
        <f>""</f>
        <v/>
      </c>
      <c r="G56">
        <f>""</f>
        <v/>
      </c>
      <c r="H56">
        <f>""</f>
        <v/>
      </c>
      <c r="I56">
        <f>""</f>
        <v/>
      </c>
    </row>
    <row r="57">
      <c r="A57">
        <f>""</f>
        <v/>
      </c>
      <c r="B57">
        <f>""</f>
        <v/>
      </c>
      <c r="C57">
        <f>""</f>
        <v/>
      </c>
      <c r="D57">
        <f>""</f>
        <v/>
      </c>
      <c r="E57">
        <f>""</f>
        <v/>
      </c>
      <c r="F57">
        <f>""</f>
        <v/>
      </c>
      <c r="G57">
        <f>""</f>
        <v/>
      </c>
      <c r="H57">
        <f>""</f>
        <v/>
      </c>
      <c r="I57">
        <f>""</f>
        <v/>
      </c>
    </row>
    <row r="58">
      <c r="A58">
        <f>""</f>
        <v/>
      </c>
      <c r="B58">
        <f>""</f>
        <v/>
      </c>
      <c r="C58">
        <f>""</f>
        <v/>
      </c>
      <c r="D58">
        <f>""</f>
        <v/>
      </c>
      <c r="E58">
        <f>""</f>
        <v/>
      </c>
      <c r="F58">
        <f>""</f>
        <v/>
      </c>
      <c r="G58">
        <f>""</f>
        <v/>
      </c>
      <c r="H58">
        <f>""</f>
        <v/>
      </c>
      <c r="I58">
        <f>""</f>
        <v/>
      </c>
    </row>
    <row r="59">
      <c r="A59">
        <f>""</f>
        <v/>
      </c>
      <c r="B59">
        <f>""</f>
        <v/>
      </c>
      <c r="C59">
        <f>""</f>
        <v/>
      </c>
      <c r="D59">
        <f>""</f>
        <v/>
      </c>
      <c r="E59">
        <f>""</f>
        <v/>
      </c>
      <c r="F59">
        <f>""</f>
        <v/>
      </c>
      <c r="G59">
        <f>""</f>
        <v/>
      </c>
      <c r="H59">
        <f>""</f>
        <v/>
      </c>
      <c r="I59">
        <f>""</f>
        <v/>
      </c>
    </row>
    <row r="60">
      <c r="A60">
        <f>""</f>
        <v/>
      </c>
      <c r="B60">
        <f>""</f>
        <v/>
      </c>
      <c r="C60">
        <f>""</f>
        <v/>
      </c>
      <c r="D60">
        <f>""</f>
        <v/>
      </c>
      <c r="E60">
        <f>""</f>
        <v/>
      </c>
      <c r="F60">
        <f>""</f>
        <v/>
      </c>
      <c r="G60">
        <f>""</f>
        <v/>
      </c>
      <c r="H60">
        <f>""</f>
        <v/>
      </c>
      <c r="I60">
        <f>""</f>
        <v/>
      </c>
    </row>
    <row r="61">
      <c r="A61">
        <f>""</f>
        <v/>
      </c>
      <c r="B61">
        <f>""</f>
        <v/>
      </c>
      <c r="C61">
        <f>""</f>
        <v/>
      </c>
      <c r="D61">
        <f>""</f>
        <v/>
      </c>
      <c r="E61">
        <f>""</f>
        <v/>
      </c>
      <c r="F61">
        <f>""</f>
        <v/>
      </c>
      <c r="G61">
        <f>""</f>
        <v/>
      </c>
      <c r="H61">
        <f>""</f>
        <v/>
      </c>
      <c r="I61">
        <f>""</f>
        <v/>
      </c>
    </row>
    <row r="62">
      <c r="A62">
        <f>""</f>
        <v/>
      </c>
      <c r="B62">
        <f>""</f>
        <v/>
      </c>
      <c r="C62">
        <f>""</f>
        <v/>
      </c>
      <c r="D62">
        <f>""</f>
        <v/>
      </c>
      <c r="E62">
        <f>""</f>
        <v/>
      </c>
      <c r="F62">
        <f>""</f>
        <v/>
      </c>
      <c r="G62">
        <f>""</f>
        <v/>
      </c>
      <c r="H62">
        <f>""</f>
        <v/>
      </c>
      <c r="I62">
        <f>""</f>
        <v/>
      </c>
    </row>
    <row r="63">
      <c r="A63">
        <f>""</f>
        <v/>
      </c>
      <c r="B63">
        <f>""</f>
        <v/>
      </c>
      <c r="C63">
        <f>""</f>
        <v/>
      </c>
      <c r="D63">
        <f>""</f>
        <v/>
      </c>
      <c r="E63">
        <f>""</f>
        <v/>
      </c>
      <c r="F63">
        <f>""</f>
        <v/>
      </c>
      <c r="G63">
        <f>""</f>
        <v/>
      </c>
      <c r="H63">
        <f>""</f>
        <v/>
      </c>
      <c r="I63">
        <f>""</f>
        <v/>
      </c>
    </row>
    <row r="64">
      <c r="A64">
        <f>""</f>
        <v/>
      </c>
      <c r="B64">
        <f>""</f>
        <v/>
      </c>
      <c r="C64">
        <f>""</f>
        <v/>
      </c>
      <c r="D64">
        <f>""</f>
        <v/>
      </c>
      <c r="E64">
        <f>""</f>
        <v/>
      </c>
      <c r="F64">
        <f>""</f>
        <v/>
      </c>
      <c r="G64">
        <f>""</f>
        <v/>
      </c>
      <c r="H64">
        <f>""</f>
        <v/>
      </c>
      <c r="I64">
        <f>""</f>
        <v/>
      </c>
    </row>
    <row r="65">
      <c r="A65">
        <f>""</f>
        <v/>
      </c>
      <c r="B65">
        <f>""</f>
        <v/>
      </c>
      <c r="C65">
        <f>""</f>
        <v/>
      </c>
      <c r="D65">
        <f>""</f>
        <v/>
      </c>
      <c r="E65">
        <f>""</f>
        <v/>
      </c>
      <c r="F65">
        <f>""</f>
        <v/>
      </c>
      <c r="G65">
        <f>""</f>
        <v/>
      </c>
      <c r="H65">
        <f>""</f>
        <v/>
      </c>
      <c r="I65">
        <f>""</f>
        <v/>
      </c>
    </row>
    <row r="66">
      <c r="A66">
        <f>""</f>
        <v/>
      </c>
      <c r="B66">
        <f>""</f>
        <v/>
      </c>
      <c r="C66">
        <f>""</f>
        <v/>
      </c>
      <c r="D66">
        <f>""</f>
        <v/>
      </c>
      <c r="E66">
        <f>""</f>
        <v/>
      </c>
      <c r="F66">
        <f>""</f>
        <v/>
      </c>
      <c r="G66">
        <f>""</f>
        <v/>
      </c>
      <c r="H66">
        <f>""</f>
        <v/>
      </c>
      <c r="I66">
        <f>""</f>
        <v/>
      </c>
    </row>
    <row r="67">
      <c r="A67">
        <f>""</f>
        <v/>
      </c>
      <c r="B67">
        <f>""</f>
        <v/>
      </c>
      <c r="C67">
        <f>""</f>
        <v/>
      </c>
      <c r="D67">
        <f>""</f>
        <v/>
      </c>
      <c r="E67">
        <f>""</f>
        <v/>
      </c>
      <c r="F67">
        <f>""</f>
        <v/>
      </c>
      <c r="G67">
        <f>""</f>
        <v/>
      </c>
      <c r="H67">
        <f>""</f>
        <v/>
      </c>
      <c r="I67">
        <f>""</f>
        <v/>
      </c>
    </row>
    <row r="68">
      <c r="A68">
        <f>""</f>
        <v/>
      </c>
      <c r="B68">
        <f>""</f>
        <v/>
      </c>
      <c r="C68">
        <f>""</f>
        <v/>
      </c>
      <c r="D68">
        <f>""</f>
        <v/>
      </c>
      <c r="E68">
        <f>""</f>
        <v/>
      </c>
      <c r="F68">
        <f>""</f>
        <v/>
      </c>
      <c r="G68">
        <f>""</f>
        <v/>
      </c>
      <c r="H68">
        <f>""</f>
        <v/>
      </c>
      <c r="I68">
        <f>""</f>
        <v/>
      </c>
    </row>
    <row r="69">
      <c r="A69">
        <f>""</f>
        <v/>
      </c>
      <c r="B69">
        <f>""</f>
        <v/>
      </c>
      <c r="C69">
        <f>""</f>
        <v/>
      </c>
      <c r="D69">
        <f>""</f>
        <v/>
      </c>
      <c r="E69">
        <f>""</f>
        <v/>
      </c>
      <c r="F69">
        <f>""</f>
        <v/>
      </c>
      <c r="G69">
        <f>""</f>
        <v/>
      </c>
      <c r="H69">
        <f>""</f>
        <v/>
      </c>
      <c r="I69">
        <f>""</f>
        <v/>
      </c>
    </row>
    <row r="70">
      <c r="A70">
        <f>""</f>
        <v/>
      </c>
      <c r="B70">
        <f>""</f>
        <v/>
      </c>
      <c r="C70">
        <f>""</f>
        <v/>
      </c>
      <c r="D70">
        <f>""</f>
        <v/>
      </c>
      <c r="E70">
        <f>""</f>
        <v/>
      </c>
      <c r="F70">
        <f>""</f>
        <v/>
      </c>
      <c r="G70">
        <f>""</f>
        <v/>
      </c>
      <c r="H70">
        <f>""</f>
        <v/>
      </c>
      <c r="I70">
        <f>""</f>
        <v/>
      </c>
    </row>
    <row r="71">
      <c r="A71">
        <f>""</f>
        <v/>
      </c>
      <c r="B71">
        <f>""</f>
        <v/>
      </c>
      <c r="C71">
        <f>""</f>
        <v/>
      </c>
      <c r="D71">
        <f>""</f>
        <v/>
      </c>
      <c r="E71">
        <f>""</f>
        <v/>
      </c>
      <c r="F71">
        <f>""</f>
        <v/>
      </c>
      <c r="G71">
        <f>""</f>
        <v/>
      </c>
      <c r="H71">
        <f>""</f>
        <v/>
      </c>
      <c r="I71">
        <f>""</f>
        <v/>
      </c>
    </row>
    <row r="72">
      <c r="A72">
        <f>""</f>
        <v/>
      </c>
      <c r="B72">
        <f>""</f>
        <v/>
      </c>
      <c r="C72">
        <f>""</f>
        <v/>
      </c>
      <c r="D72">
        <f>""</f>
        <v/>
      </c>
      <c r="E72">
        <f>""</f>
        <v/>
      </c>
      <c r="F72">
        <f>""</f>
        <v/>
      </c>
      <c r="G72">
        <f>""</f>
        <v/>
      </c>
      <c r="H72">
        <f>""</f>
        <v/>
      </c>
      <c r="I72">
        <f>""</f>
        <v/>
      </c>
    </row>
    <row r="73">
      <c r="A73">
        <f>""</f>
        <v/>
      </c>
      <c r="B73">
        <f>""</f>
        <v/>
      </c>
      <c r="C73">
        <f>""</f>
        <v/>
      </c>
      <c r="D73">
        <f>""</f>
        <v/>
      </c>
      <c r="E73">
        <f>""</f>
        <v/>
      </c>
      <c r="F73">
        <f>""</f>
        <v/>
      </c>
      <c r="G73">
        <f>""</f>
        <v/>
      </c>
      <c r="H73">
        <f>""</f>
        <v/>
      </c>
      <c r="I73">
        <f>""</f>
        <v/>
      </c>
    </row>
    <row r="74">
      <c r="A74">
        <f>""</f>
        <v/>
      </c>
      <c r="B74">
        <f>""</f>
        <v/>
      </c>
      <c r="C74">
        <f>""</f>
        <v/>
      </c>
      <c r="D74">
        <f>""</f>
        <v/>
      </c>
      <c r="E74">
        <f>""</f>
        <v/>
      </c>
      <c r="F74">
        <f>""</f>
        <v/>
      </c>
      <c r="G74">
        <f>""</f>
        <v/>
      </c>
      <c r="H74">
        <f>""</f>
        <v/>
      </c>
      <c r="I74">
        <f>""</f>
        <v/>
      </c>
    </row>
    <row r="75">
      <c r="A75">
        <f>""</f>
        <v/>
      </c>
      <c r="B75">
        <f>""</f>
        <v/>
      </c>
      <c r="C75">
        <f>""</f>
        <v/>
      </c>
      <c r="D75">
        <f>""</f>
        <v/>
      </c>
      <c r="E75">
        <f>""</f>
        <v/>
      </c>
      <c r="F75">
        <f>""</f>
        <v/>
      </c>
      <c r="G75">
        <f>""</f>
        <v/>
      </c>
      <c r="H75">
        <f>""</f>
        <v/>
      </c>
      <c r="I75">
        <f>""</f>
        <v/>
      </c>
    </row>
    <row r="76">
      <c r="A76">
        <f>""</f>
        <v/>
      </c>
      <c r="B76">
        <f>""</f>
        <v/>
      </c>
      <c r="C76">
        <f>""</f>
        <v/>
      </c>
      <c r="D76">
        <f>""</f>
        <v/>
      </c>
      <c r="E76">
        <f>""</f>
        <v/>
      </c>
      <c r="F76">
        <f>""</f>
        <v/>
      </c>
      <c r="G76">
        <f>""</f>
        <v/>
      </c>
      <c r="H76">
        <f>""</f>
        <v/>
      </c>
      <c r="I76">
        <f>""</f>
        <v/>
      </c>
    </row>
    <row r="77">
      <c r="A77">
        <f>""</f>
        <v/>
      </c>
      <c r="B77">
        <f>""</f>
        <v/>
      </c>
      <c r="C77">
        <f>""</f>
        <v/>
      </c>
      <c r="D77">
        <f>""</f>
        <v/>
      </c>
      <c r="E77">
        <f>""</f>
        <v/>
      </c>
      <c r="F77">
        <f>""</f>
        <v/>
      </c>
      <c r="G77">
        <f>""</f>
        <v/>
      </c>
      <c r="H77">
        <f>""</f>
        <v/>
      </c>
      <c r="I77">
        <f>""</f>
        <v/>
      </c>
    </row>
    <row r="78">
      <c r="A78">
        <f>""</f>
        <v/>
      </c>
      <c r="B78">
        <f>""</f>
        <v/>
      </c>
      <c r="C78">
        <f>""</f>
        <v/>
      </c>
      <c r="D78">
        <f>""</f>
        <v/>
      </c>
      <c r="E78">
        <f>""</f>
        <v/>
      </c>
      <c r="F78">
        <f>""</f>
        <v/>
      </c>
      <c r="G78">
        <f>""</f>
        <v/>
      </c>
      <c r="H78">
        <f>""</f>
        <v/>
      </c>
      <c r="I78">
        <f>""</f>
        <v/>
      </c>
    </row>
    <row r="79">
      <c r="A79">
        <f>""</f>
        <v/>
      </c>
      <c r="B79">
        <f>""</f>
        <v/>
      </c>
      <c r="C79">
        <f>""</f>
        <v/>
      </c>
      <c r="D79">
        <f>""</f>
        <v/>
      </c>
      <c r="E79">
        <f>""</f>
        <v/>
      </c>
      <c r="F79">
        <f>""</f>
        <v/>
      </c>
      <c r="G79">
        <f>""</f>
        <v/>
      </c>
      <c r="H79">
        <f>""</f>
        <v/>
      </c>
      <c r="I79">
        <f>""</f>
        <v/>
      </c>
    </row>
    <row r="80">
      <c r="A80">
        <f>""</f>
        <v/>
      </c>
      <c r="B80">
        <f>""</f>
        <v/>
      </c>
      <c r="C80">
        <f>""</f>
        <v/>
      </c>
      <c r="D80">
        <f>""</f>
        <v/>
      </c>
      <c r="E80">
        <f>""</f>
        <v/>
      </c>
      <c r="F80">
        <f>""</f>
        <v/>
      </c>
      <c r="G80">
        <f>""</f>
        <v/>
      </c>
      <c r="H80">
        <f>""</f>
        <v/>
      </c>
      <c r="I80">
        <f>""</f>
        <v/>
      </c>
    </row>
    <row r="81">
      <c r="A81">
        <f>""</f>
        <v/>
      </c>
      <c r="B81">
        <f>""</f>
        <v/>
      </c>
      <c r="C81">
        <f>""</f>
        <v/>
      </c>
      <c r="D81">
        <f>""</f>
        <v/>
      </c>
      <c r="E81">
        <f>""</f>
        <v/>
      </c>
      <c r="F81">
        <f>""</f>
        <v/>
      </c>
      <c r="G81">
        <f>""</f>
        <v/>
      </c>
      <c r="H81">
        <f>""</f>
        <v/>
      </c>
      <c r="I81">
        <f>""</f>
        <v/>
      </c>
    </row>
    <row r="82">
      <c r="A82">
        <f>""</f>
        <v/>
      </c>
      <c r="B82">
        <f>""</f>
        <v/>
      </c>
      <c r="C82">
        <f>""</f>
        <v/>
      </c>
      <c r="D82">
        <f>""</f>
        <v/>
      </c>
      <c r="E82">
        <f>""</f>
        <v/>
      </c>
      <c r="F82">
        <f>""</f>
        <v/>
      </c>
      <c r="G82">
        <f>""</f>
        <v/>
      </c>
      <c r="H82">
        <f>""</f>
        <v/>
      </c>
      <c r="I82">
        <f>""</f>
        <v/>
      </c>
    </row>
    <row r="83">
      <c r="A83">
        <f>""</f>
        <v/>
      </c>
      <c r="B83">
        <f>""</f>
        <v/>
      </c>
      <c r="C83">
        <f>""</f>
        <v/>
      </c>
      <c r="D83">
        <f>""</f>
        <v/>
      </c>
      <c r="E83">
        <f>""</f>
        <v/>
      </c>
      <c r="F83">
        <f>""</f>
        <v/>
      </c>
      <c r="G83">
        <f>""</f>
        <v/>
      </c>
      <c r="H83">
        <f>""</f>
        <v/>
      </c>
      <c r="I83">
        <f>""</f>
        <v/>
      </c>
    </row>
    <row r="84">
      <c r="A84">
        <f>""</f>
        <v/>
      </c>
      <c r="B84">
        <f>""</f>
        <v/>
      </c>
      <c r="C84">
        <f>""</f>
        <v/>
      </c>
      <c r="D84">
        <f>""</f>
        <v/>
      </c>
      <c r="E84">
        <f>""</f>
        <v/>
      </c>
      <c r="F84">
        <f>""</f>
        <v/>
      </c>
      <c r="G84">
        <f>""</f>
        <v/>
      </c>
      <c r="H84">
        <f>""</f>
        <v/>
      </c>
      <c r="I84">
        <f>""</f>
        <v/>
      </c>
    </row>
    <row r="85">
      <c r="A85">
        <f>""</f>
        <v/>
      </c>
      <c r="B85">
        <f>""</f>
        <v/>
      </c>
      <c r="C85">
        <f>""</f>
        <v/>
      </c>
      <c r="D85">
        <f>""</f>
        <v/>
      </c>
      <c r="E85">
        <f>""</f>
        <v/>
      </c>
      <c r="F85">
        <f>""</f>
        <v/>
      </c>
      <c r="G85">
        <f>""</f>
        <v/>
      </c>
      <c r="H85">
        <f>""</f>
        <v/>
      </c>
      <c r="I85">
        <f>""</f>
        <v/>
      </c>
    </row>
    <row r="86">
      <c r="A86">
        <f>""</f>
        <v/>
      </c>
      <c r="B86">
        <f>""</f>
        <v/>
      </c>
      <c r="C86">
        <f>""</f>
        <v/>
      </c>
      <c r="D86">
        <f>""</f>
        <v/>
      </c>
      <c r="E86">
        <f>""</f>
        <v/>
      </c>
      <c r="F86">
        <f>""</f>
        <v/>
      </c>
      <c r="G86">
        <f>""</f>
        <v/>
      </c>
      <c r="H86">
        <f>""</f>
        <v/>
      </c>
      <c r="I86">
        <f>""</f>
        <v/>
      </c>
    </row>
    <row r="87">
      <c r="A87">
        <f>""</f>
        <v/>
      </c>
      <c r="B87">
        <f>""</f>
        <v/>
      </c>
      <c r="C87">
        <f>""</f>
        <v/>
      </c>
      <c r="D87">
        <f>""</f>
        <v/>
      </c>
      <c r="E87">
        <f>""</f>
        <v/>
      </c>
      <c r="F87">
        <f>""</f>
        <v/>
      </c>
      <c r="G87">
        <f>""</f>
        <v/>
      </c>
      <c r="H87">
        <f>""</f>
        <v/>
      </c>
      <c r="I87">
        <f>""</f>
        <v/>
      </c>
    </row>
    <row r="88">
      <c r="A88">
        <f>""</f>
        <v/>
      </c>
      <c r="B88">
        <f>""</f>
        <v/>
      </c>
      <c r="C88">
        <f>""</f>
        <v/>
      </c>
      <c r="D88">
        <f>""</f>
        <v/>
      </c>
      <c r="E88">
        <f>""</f>
        <v/>
      </c>
      <c r="F88">
        <f>""</f>
        <v/>
      </c>
      <c r="G88">
        <f>""</f>
        <v/>
      </c>
      <c r="H88">
        <f>""</f>
        <v/>
      </c>
      <c r="I88">
        <f>""</f>
        <v/>
      </c>
    </row>
    <row r="89">
      <c r="A89">
        <f>""</f>
        <v/>
      </c>
      <c r="B89">
        <f>""</f>
        <v/>
      </c>
      <c r="C89">
        <f>""</f>
        <v/>
      </c>
      <c r="D89">
        <f>""</f>
        <v/>
      </c>
      <c r="E89">
        <f>""</f>
        <v/>
      </c>
      <c r="F89">
        <f>""</f>
        <v/>
      </c>
      <c r="G89">
        <f>""</f>
        <v/>
      </c>
      <c r="H89">
        <f>""</f>
        <v/>
      </c>
      <c r="I89">
        <f>""</f>
        <v/>
      </c>
    </row>
    <row r="90">
      <c r="A90">
        <f>""</f>
        <v/>
      </c>
      <c r="B90">
        <f>""</f>
        <v/>
      </c>
      <c r="C90">
        <f>""</f>
        <v/>
      </c>
      <c r="D90">
        <f>""</f>
        <v/>
      </c>
      <c r="E90">
        <f>""</f>
        <v/>
      </c>
      <c r="F90">
        <f>""</f>
        <v/>
      </c>
      <c r="G90">
        <f>""</f>
        <v/>
      </c>
      <c r="H90">
        <f>""</f>
        <v/>
      </c>
      <c r="I90">
        <f>""</f>
        <v/>
      </c>
    </row>
    <row r="91">
      <c r="A91">
        <f>""</f>
        <v/>
      </c>
      <c r="B91">
        <f>""</f>
        <v/>
      </c>
      <c r="C91">
        <f>""</f>
        <v/>
      </c>
      <c r="D91">
        <f>""</f>
        <v/>
      </c>
      <c r="E91">
        <f>""</f>
        <v/>
      </c>
      <c r="F91">
        <f>""</f>
        <v/>
      </c>
      <c r="G91">
        <f>""</f>
        <v/>
      </c>
      <c r="H91">
        <f>""</f>
        <v/>
      </c>
      <c r="I91">
        <f>""</f>
        <v/>
      </c>
    </row>
    <row r="92">
      <c r="A92">
        <f>""</f>
        <v/>
      </c>
      <c r="B92">
        <f>""</f>
        <v/>
      </c>
      <c r="C92">
        <f>""</f>
        <v/>
      </c>
      <c r="D92">
        <f>""</f>
        <v/>
      </c>
      <c r="E92">
        <f>""</f>
        <v/>
      </c>
      <c r="F92">
        <f>""</f>
        <v/>
      </c>
      <c r="G92">
        <f>""</f>
        <v/>
      </c>
      <c r="H92">
        <f>""</f>
        <v/>
      </c>
      <c r="I92">
        <f>""</f>
        <v/>
      </c>
    </row>
    <row r="93">
      <c r="A93">
        <f>""</f>
        <v/>
      </c>
      <c r="B93">
        <f>""</f>
        <v/>
      </c>
      <c r="C93">
        <f>""</f>
        <v/>
      </c>
      <c r="D93">
        <f>""</f>
        <v/>
      </c>
      <c r="E93">
        <f>""</f>
        <v/>
      </c>
      <c r="F93">
        <f>""</f>
        <v/>
      </c>
      <c r="G93">
        <f>""</f>
        <v/>
      </c>
      <c r="H93">
        <f>""</f>
        <v/>
      </c>
      <c r="I93">
        <f>""</f>
        <v/>
      </c>
    </row>
    <row r="94">
      <c r="A94">
        <f>""</f>
        <v/>
      </c>
      <c r="B94">
        <f>""</f>
        <v/>
      </c>
      <c r="C94">
        <f>""</f>
        <v/>
      </c>
      <c r="D94">
        <f>""</f>
        <v/>
      </c>
      <c r="E94">
        <f>""</f>
        <v/>
      </c>
      <c r="F94">
        <f>""</f>
        <v/>
      </c>
      <c r="G94">
        <f>""</f>
        <v/>
      </c>
      <c r="H94">
        <f>""</f>
        <v/>
      </c>
      <c r="I94">
        <f>""</f>
        <v/>
      </c>
    </row>
    <row r="95">
      <c r="A95">
        <f>""</f>
        <v/>
      </c>
      <c r="B95">
        <f>""</f>
        <v/>
      </c>
      <c r="C95">
        <f>""</f>
        <v/>
      </c>
      <c r="D95">
        <f>""</f>
        <v/>
      </c>
      <c r="E95">
        <f>""</f>
        <v/>
      </c>
      <c r="F95">
        <f>""</f>
        <v/>
      </c>
      <c r="G95">
        <f>""</f>
        <v/>
      </c>
      <c r="H95">
        <f>""</f>
        <v/>
      </c>
      <c r="I95">
        <f>""</f>
        <v/>
      </c>
    </row>
    <row r="96">
      <c r="A96">
        <f>""</f>
        <v/>
      </c>
      <c r="B96">
        <f>""</f>
        <v/>
      </c>
      <c r="C96">
        <f>""</f>
        <v/>
      </c>
      <c r="D96">
        <f>""</f>
        <v/>
      </c>
      <c r="E96">
        <f>""</f>
        <v/>
      </c>
      <c r="F96">
        <f>""</f>
        <v/>
      </c>
      <c r="G96">
        <f>""</f>
        <v/>
      </c>
      <c r="H96">
        <f>""</f>
        <v/>
      </c>
      <c r="I96">
        <f>""</f>
        <v/>
      </c>
    </row>
    <row r="97">
      <c r="A97">
        <f>""</f>
        <v/>
      </c>
      <c r="B97">
        <f>""</f>
        <v/>
      </c>
      <c r="C97">
        <f>""</f>
        <v/>
      </c>
      <c r="D97">
        <f>""</f>
        <v/>
      </c>
      <c r="E97">
        <f>""</f>
        <v/>
      </c>
      <c r="F97">
        <f>""</f>
        <v/>
      </c>
      <c r="G97">
        <f>""</f>
        <v/>
      </c>
      <c r="H97">
        <f>""</f>
        <v/>
      </c>
      <c r="I97">
        <f>""</f>
        <v/>
      </c>
    </row>
    <row r="98">
      <c r="A98">
        <f>""</f>
        <v/>
      </c>
      <c r="B98">
        <f>""</f>
        <v/>
      </c>
      <c r="C98">
        <f>""</f>
        <v/>
      </c>
      <c r="D98">
        <f>""</f>
        <v/>
      </c>
      <c r="E98">
        <f>""</f>
        <v/>
      </c>
      <c r="F98">
        <f>""</f>
        <v/>
      </c>
      <c r="G98">
        <f>""</f>
        <v/>
      </c>
      <c r="H98">
        <f>""</f>
        <v/>
      </c>
      <c r="I98">
        <f>""</f>
        <v/>
      </c>
    </row>
    <row r="99">
      <c r="A99">
        <f>""</f>
        <v/>
      </c>
      <c r="B99">
        <f>""</f>
        <v/>
      </c>
      <c r="C99">
        <f>""</f>
        <v/>
      </c>
      <c r="D99">
        <f>""</f>
        <v/>
      </c>
      <c r="E99">
        <f>""</f>
        <v/>
      </c>
      <c r="F99">
        <f>""</f>
        <v/>
      </c>
      <c r="G99">
        <f>""</f>
        <v/>
      </c>
      <c r="H99">
        <f>""</f>
        <v/>
      </c>
      <c r="I99">
        <f>""</f>
        <v/>
      </c>
    </row>
    <row r="100">
      <c r="A100">
        <f>""</f>
        <v/>
      </c>
      <c r="B100">
        <f>""</f>
        <v/>
      </c>
      <c r="C100">
        <f>""</f>
        <v/>
      </c>
      <c r="D100">
        <f>""</f>
        <v/>
      </c>
      <c r="E100">
        <f>""</f>
        <v/>
      </c>
      <c r="F100">
        <f>""</f>
        <v/>
      </c>
      <c r="G100">
        <f>""</f>
        <v/>
      </c>
      <c r="H100">
        <f>""</f>
        <v/>
      </c>
      <c r="I100">
        <f>""</f>
        <v/>
      </c>
    </row>
    <row r="101">
      <c r="A101">
        <f>""</f>
        <v/>
      </c>
      <c r="B101">
        <f>""</f>
        <v/>
      </c>
      <c r="C101">
        <f>""</f>
        <v/>
      </c>
      <c r="D101">
        <f>""</f>
        <v/>
      </c>
      <c r="E101">
        <f>""</f>
        <v/>
      </c>
      <c r="F101">
        <f>""</f>
        <v/>
      </c>
      <c r="G101">
        <f>""</f>
        <v/>
      </c>
      <c r="H101">
        <f>""</f>
        <v/>
      </c>
      <c r="I101">
        <f>""</f>
        <v/>
      </c>
    </row>
  </sheetData>
  <autoFilter ref="A11:I42"/>
  <mergeCells count="1">
    <mergeCell ref="A1:H1"/>
  </mergeCells>
  <conditionalFormatting sqref="H12:H42">
    <cfRule type="expression" priority="1" dxfId="0" stopIfTrue="1">
      <formula>H12="Critical"</formula>
    </cfRule>
    <cfRule type="expression" priority="2" dxfId="1" stopIfTrue="1">
      <formula>H12="Watch"</formula>
    </cfRule>
    <cfRule type="expression" priority="3" dxfId="2" stopIfTrue="1">
      <formula>H12="Normal"</formula>
    </cfRule>
  </conditionalFormatting>
  <conditionalFormatting sqref="F12:G42">
    <cfRule type="expression" priority="4" dxfId="3" stopIfTrue="1">
      <formula>F12&gt;0</formula>
    </cfRule>
  </conditionalFormatting>
  <dataValidations count="2">
    <dataValidation sqref="E3" showDropDown="0" showInputMessage="0" showErrorMessage="1" allowBlank="0" errorTitle="Invalid Number" error="Enter a whole number from 1 through 31." type="whole" operator="between">
      <formula1>1</formula1>
      <formula2>31</formula2>
    </dataValidation>
    <dataValidation sqref="B3" showDropDown="0" showInputMessage="0" showErrorMessage="1" allowBlank="0" errorTitle="Invalid Date" error="Enter a valid date." type="date" operator="between">
      <formula1>DATE(2020,1,1)</formula1>
      <formula2>DATE(2035,12,31)</formula2>
    </dataValidation>
  </dataValidations>
  <pageMargins left="0.25" right="0.25" top="0.5" bottom="0.5" header="0.5" footer="0.5"/>
  <pageSetup orientation="landscape" fitToHeight="0" fitToWidth="1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AJ260"/>
  <sheetViews>
    <sheetView showGridLines="0" zoomScale="70" zoomScaleNormal="70" workbookViewId="0">
      <pane ySplit="10" topLeftCell="A11" activePane="bottomLeft" state="frozen"/>
      <selection pane="bottomLeft" activeCell="A1" sqref="A1"/>
    </sheetView>
  </sheetViews>
  <sheetFormatPr baseColWidth="8" defaultRowHeight="15"/>
  <cols>
    <col width="15" customWidth="1" min="1" max="1"/>
    <col width="22" customWidth="1" min="2" max="2"/>
    <col width="23" customWidth="1" min="3" max="3"/>
    <col width="20" customWidth="1" min="4" max="4"/>
    <col width="14" customWidth="1" min="5" max="5"/>
    <col width="14" customWidth="1" min="6" max="6"/>
    <col width="14" customWidth="1" min="7" max="7"/>
    <col width="14" customWidth="1" min="8" max="8"/>
    <col width="18" customWidth="1" min="9" max="9"/>
    <col width="14" customWidth="1" min="10" max="10"/>
    <col width="14" customWidth="1" min="11" max="11"/>
    <col width="14" customWidth="1" min="12" max="12"/>
    <col width="18" customWidth="1" min="13" max="13"/>
    <col width="18" customWidth="1" min="14" max="14"/>
    <col width="18" customWidth="1" min="15" max="15"/>
    <col width="20" customWidth="1" min="16" max="16"/>
    <col width="18" customWidth="1" min="17" max="17"/>
    <col width="19" customWidth="1" min="18" max="18"/>
    <col width="14" customWidth="1" min="19" max="19"/>
    <col width="14" customWidth="1" min="20" max="20"/>
    <col width="17" customWidth="1" min="21" max="21"/>
    <col width="26" customWidth="1" min="22" max="22"/>
    <col width="17" customWidth="1" min="23" max="23"/>
    <col width="18" customWidth="1" min="24" max="24"/>
    <col width="21" customWidth="1" min="25" max="25"/>
    <col width="20" customWidth="1" min="26" max="26"/>
    <col width="22" customWidth="1" min="27" max="27"/>
    <col width="25" customWidth="1" min="28" max="28"/>
    <col width="22" customWidth="1" min="29" max="29"/>
    <col width="14" customWidth="1" min="30" max="30"/>
    <col width="14" customWidth="1" min="31" max="31"/>
    <col width="14" customWidth="1" min="32" max="32"/>
    <col width="21" customWidth="1" min="33" max="33"/>
    <col width="14" customWidth="1" min="34" max="34"/>
    <col width="23" customWidth="1" min="35" max="35"/>
    <col width="30" customWidth="1" min="36" max="36"/>
  </cols>
  <sheetData>
    <row r="1">
      <c r="A1" s="16" t="inlineStr">
        <is>
          <t>Reservation Operating Assumptions</t>
        </is>
      </c>
      <c r="B1" s="17" t="n"/>
      <c r="C1" s="17" t="n"/>
      <c r="D1" s="17" t="n"/>
    </row>
    <row r="2">
      <c r="A2" s="4" t="inlineStr">
        <is>
          <t>Default Partner Hotel Nightly Rate</t>
        </is>
      </c>
      <c r="B2" s="43" t="n">
        <v>189</v>
      </c>
    </row>
    <row r="3">
      <c r="A3" s="4" t="inlineStr">
        <is>
          <t>Default Transportation Cost</t>
        </is>
      </c>
      <c r="B3" s="43" t="n">
        <v>35</v>
      </c>
    </row>
    <row r="4">
      <c r="A4" s="4" t="inlineStr">
        <is>
          <t>Default Guest Recovery Amount</t>
        </is>
      </c>
      <c r="B4" s="43" t="n">
        <v>100</v>
      </c>
    </row>
    <row r="5">
      <c r="A5" s="4" t="inlineStr">
        <is>
          <t>Review Age Threshold in Days</t>
        </is>
      </c>
      <c r="B5" s="19" t="n">
        <v>2</v>
      </c>
    </row>
    <row r="6">
      <c r="A6" s="4" t="inlineStr">
        <is>
          <t>High ADR Review Threshold</t>
        </is>
      </c>
      <c r="B6" s="43" t="n">
        <v>350</v>
      </c>
    </row>
    <row r="8">
      <c r="A8" s="20" t="inlineStr">
        <is>
          <t>Yellow cells are editable operating assumptions. Adjust them to match property policy and local market conditions.</t>
        </is>
      </c>
    </row>
    <row r="10" ht="42" customHeight="1">
      <c r="A10" s="11" t="inlineStr">
        <is>
          <t>Reservation ID</t>
        </is>
      </c>
      <c r="B10" s="11" t="inlineStr">
        <is>
          <t>External Reservation Reference</t>
        </is>
      </c>
      <c r="C10" s="11" t="inlineStr">
        <is>
          <t>Guest or Group Name</t>
        </is>
      </c>
      <c r="D10" s="11" t="inlineStr">
        <is>
          <t>Booking Source</t>
        </is>
      </c>
      <c r="E10" s="11" t="inlineStr">
        <is>
          <t>Booking Date</t>
        </is>
      </c>
      <c r="F10" s="11" t="inlineStr">
        <is>
          <t>Arrival Date</t>
        </is>
      </c>
      <c r="G10" s="11" t="inlineStr">
        <is>
          <t>Departure Date</t>
        </is>
      </c>
      <c r="H10" s="11" t="inlineStr">
        <is>
          <t>Nights</t>
        </is>
      </c>
      <c r="I10" s="11" t="inlineStr">
        <is>
          <t>Room Type</t>
        </is>
      </c>
      <c r="J10" s="11" t="inlineStr">
        <is>
          <t>Rooms Booked</t>
        </is>
      </c>
      <c r="K10" s="11" t="inlineStr">
        <is>
          <t>Adults</t>
        </is>
      </c>
      <c r="L10" s="11" t="inlineStr">
        <is>
          <t>Children</t>
        </is>
      </c>
      <c r="M10" s="11" t="inlineStr">
        <is>
          <t>Reservation Status</t>
        </is>
      </c>
      <c r="N10" s="11" t="inlineStr">
        <is>
          <t>Guarantee Type</t>
        </is>
      </c>
      <c r="O10" s="11" t="inlineStr">
        <is>
          <t>Average Nightly Rate</t>
        </is>
      </c>
      <c r="P10" s="11" t="inlineStr">
        <is>
          <t>Estimated Room Revenue</t>
        </is>
      </c>
      <c r="Q10" s="11" t="inlineStr">
        <is>
          <t>Guest Priority</t>
        </is>
      </c>
      <c r="R10" s="11" t="inlineStr">
        <is>
          <t>Relocation Priority</t>
        </is>
      </c>
      <c r="S10" s="11" t="inlineStr">
        <is>
          <t>Relocatable</t>
        </is>
      </c>
      <c r="T10" s="11" t="inlineStr">
        <is>
          <t>Flexible Dates</t>
        </is>
      </c>
      <c r="U10" s="11" t="inlineStr">
        <is>
          <t>Mobile Phone</t>
        </is>
      </c>
      <c r="V10" s="11" t="inlineStr">
        <is>
          <t>Email</t>
        </is>
      </c>
      <c r="W10" s="11" t="inlineStr">
        <is>
          <t>Review Status</t>
        </is>
      </c>
      <c r="X10" s="11" t="inlineStr">
        <is>
          <t>Last Reviewed Date</t>
        </is>
      </c>
      <c r="Y10" s="11" t="inlineStr">
        <is>
          <t>Assigned Team Member</t>
        </is>
      </c>
      <c r="Z10" s="11" t="inlineStr">
        <is>
          <t>Relocation Decision</t>
        </is>
      </c>
      <c r="AA10" s="11" t="inlineStr">
        <is>
          <t>Partner Hotel</t>
        </is>
      </c>
      <c r="AB10" s="11" t="inlineStr">
        <is>
          <t>Partner Confirmation Number</t>
        </is>
      </c>
      <c r="AC10" s="11" t="inlineStr">
        <is>
          <t>Replacement Nightly Rate</t>
        </is>
      </c>
      <c r="AD10" s="11" t="inlineStr">
        <is>
          <t>Relocation Nights</t>
        </is>
      </c>
      <c r="AE10" s="11" t="inlineStr">
        <is>
          <t>Transportation Cost</t>
        </is>
      </c>
      <c r="AF10" s="11" t="inlineStr">
        <is>
          <t>Guest Recovery Amount</t>
        </is>
      </c>
      <c r="AG10" s="11" t="inlineStr">
        <is>
          <t>Total Relocation Cost</t>
        </is>
      </c>
      <c r="AH10" s="11" t="inlineStr">
        <is>
          <t>Review Age in Days</t>
        </is>
      </c>
      <c r="AI10" s="11" t="inlineStr">
        <is>
          <t>Data Check</t>
        </is>
      </c>
      <c r="AJ10" s="11" t="inlineStr">
        <is>
          <t>Notes</t>
        </is>
      </c>
    </row>
    <row r="11">
      <c r="A11" s="21" t="inlineStr">
        <is>
          <t>R-260601</t>
        </is>
      </c>
      <c r="B11" s="22" t="inlineStr">
        <is>
          <t>WEB-84021</t>
        </is>
      </c>
      <c r="C11" s="22" t="inlineStr">
        <is>
          <t>Jordan Ellis</t>
        </is>
      </c>
      <c r="D11" s="21" t="inlineStr">
        <is>
          <t>Direct Website</t>
        </is>
      </c>
      <c r="E11" s="44" t="n">
        <v>46170</v>
      </c>
      <c r="F11" s="44" t="n">
        <v>46185</v>
      </c>
      <c r="G11" s="44" t="n">
        <v>46187</v>
      </c>
      <c r="H11" s="24">
        <f>IF(A11="","",IFERROR(MAX(0,G11-F11),0))</f>
        <v/>
      </c>
      <c r="I11" s="21" t="inlineStr">
        <is>
          <t>King</t>
        </is>
      </c>
      <c r="J11" s="21" t="n">
        <v>1</v>
      </c>
      <c r="K11" s="21" t="n">
        <v>2</v>
      </c>
      <c r="L11" s="21" t="n">
        <v>0</v>
      </c>
      <c r="M11" s="21" t="inlineStr">
        <is>
          <t>Guaranteed</t>
        </is>
      </c>
      <c r="N11" s="21" t="inlineStr">
        <is>
          <t>Credit Card</t>
        </is>
      </c>
      <c r="O11" s="45" t="n">
        <v>229</v>
      </c>
      <c r="P11" s="46">
        <f>IF(A11="","",IFERROR(H11*J11*O11,0))</f>
        <v/>
      </c>
      <c r="Q11" s="21" t="inlineStr">
        <is>
          <t>Standard</t>
        </is>
      </c>
      <c r="R11" s="21" t="inlineStr">
        <is>
          <t>2</t>
        </is>
      </c>
      <c r="S11" s="21" t="inlineStr">
        <is>
          <t>Yes</t>
        </is>
      </c>
      <c r="T11" s="21" t="inlineStr">
        <is>
          <t>No</t>
        </is>
      </c>
      <c r="U11" s="22" t="inlineStr">
        <is>
          <t>202-555-0101</t>
        </is>
      </c>
      <c r="V11" s="22" t="inlineStr">
        <is>
          <t>jordan.ellis@example.com</t>
        </is>
      </c>
      <c r="W11" s="21" t="inlineStr">
        <is>
          <t>Needs Review</t>
        </is>
      </c>
      <c r="X11" s="44" t="n">
        <v>46183</v>
      </c>
      <c r="Y11" s="22" t="inlineStr">
        <is>
          <t>Alex Morgan</t>
        </is>
      </c>
      <c r="Z11" s="21" t="inlineStr">
        <is>
          <t>Not Reviewed</t>
        </is>
      </c>
      <c r="AA11" s="22" t="inlineStr"/>
      <c r="AB11" s="22" t="inlineStr"/>
      <c r="AC11" s="45" t="n">
        <v>0</v>
      </c>
      <c r="AD11" s="21" t="n">
        <v>0</v>
      </c>
      <c r="AE11" s="45" t="n">
        <v>0</v>
      </c>
      <c r="AF11" s="45" t="n">
        <v>0</v>
      </c>
      <c r="AG11" s="46">
        <f>IF(A11="","",IFERROR(IF(Z11="Relocate",J11*AD11*IF(AC11&gt;0,AC11,$B$2)+IF(AE11&gt;0,AE11,$B$3)+IF(AF11&gt;0,AF11,$B$4),0),0))</f>
        <v/>
      </c>
      <c r="AH11" s="24">
        <f>IF(A11="","",IF(X11="","",IFERROR(MAX(0,TODAY()-X11),0)))</f>
        <v/>
      </c>
      <c r="AI11" s="24">
        <f>IF(A11="","",IFERROR(IF(G11&lt;=F11,"Fix stay dates",IF(J11&lt;=0,"Enter rooms booked",IF(I11="","Select room type",IF(AND(Z11="Relocate",AA11=""),"Enter partner hotel",IF(AND(Z11="Relocate",AD11&lt;=0),"Enter relocation nights","OK"))))),"Review data"))</f>
        <v/>
      </c>
      <c r="AJ11" s="22" t="inlineStr">
        <is>
          <t>Review room availability</t>
        </is>
      </c>
    </row>
    <row r="12">
      <c r="A12" s="21" t="inlineStr">
        <is>
          <t>R-260602</t>
        </is>
      </c>
      <c r="B12" s="22" t="inlineStr">
        <is>
          <t>OTA-55318</t>
        </is>
      </c>
      <c r="C12" s="22" t="inlineStr">
        <is>
          <t>Taylor Brooks</t>
        </is>
      </c>
      <c r="D12" s="21" t="inlineStr">
        <is>
          <t>Online Travel Agency</t>
        </is>
      </c>
      <c r="E12" s="44" t="n">
        <v>46172</v>
      </c>
      <c r="F12" s="44" t="n">
        <v>46185</v>
      </c>
      <c r="G12" s="44" t="n">
        <v>46188</v>
      </c>
      <c r="H12" s="24">
        <f>IF(A12="","",IFERROR(MAX(0,G12-F12),0))</f>
        <v/>
      </c>
      <c r="I12" s="21" t="inlineStr">
        <is>
          <t>Double Queen</t>
        </is>
      </c>
      <c r="J12" s="21" t="n">
        <v>1</v>
      </c>
      <c r="K12" s="21" t="n">
        <v>2</v>
      </c>
      <c r="L12" s="21" t="n">
        <v>1</v>
      </c>
      <c r="M12" s="21" t="inlineStr">
        <is>
          <t>Confirmed</t>
        </is>
      </c>
      <c r="N12" s="21" t="inlineStr">
        <is>
          <t>Credit Card</t>
        </is>
      </c>
      <c r="O12" s="45" t="n">
        <v>245</v>
      </c>
      <c r="P12" s="46">
        <f>IF(A12="","",IFERROR(H12*J12*O12,0))</f>
        <v/>
      </c>
      <c r="Q12" s="21" t="inlineStr">
        <is>
          <t>Standard</t>
        </is>
      </c>
      <c r="R12" s="21" t="inlineStr">
        <is>
          <t>1 - Review First</t>
        </is>
      </c>
      <c r="S12" s="21" t="inlineStr">
        <is>
          <t>Yes</t>
        </is>
      </c>
      <c r="T12" s="21" t="inlineStr">
        <is>
          <t>Unknown</t>
        </is>
      </c>
      <c r="U12" s="22" t="inlineStr">
        <is>
          <t>202-555-0102</t>
        </is>
      </c>
      <c r="V12" s="22" t="inlineStr">
        <is>
          <t>taylor.brooks@example.com</t>
        </is>
      </c>
      <c r="W12" s="21" t="inlineStr">
        <is>
          <t>Needs Review</t>
        </is>
      </c>
      <c r="X12" s="44" t="n">
        <v>46182</v>
      </c>
      <c r="Y12" s="22" t="inlineStr">
        <is>
          <t>Sam Carter</t>
        </is>
      </c>
      <c r="Z12" s="21" t="inlineStr">
        <is>
          <t>Not Reviewed</t>
        </is>
      </c>
      <c r="AA12" s="22" t="inlineStr"/>
      <c r="AB12" s="22" t="inlineStr"/>
      <c r="AC12" s="45" t="n">
        <v>0</v>
      </c>
      <c r="AD12" s="21" t="n">
        <v>0</v>
      </c>
      <c r="AE12" s="45" t="n">
        <v>0</v>
      </c>
      <c r="AF12" s="45" t="n">
        <v>0</v>
      </c>
      <c r="AG12" s="46">
        <f>IF(A12="","",IFERROR(IF(Z12="Relocate",J12*AD12*IF(AC12&gt;0,AC12,$B$2)+IF(AE12&gt;0,AE12,$B$3)+IF(AF12&gt;0,AF12,$B$4),0),0))</f>
        <v/>
      </c>
      <c r="AH12" s="24">
        <f>IF(A12="","",IF(X12="","",IFERROR(MAX(0,TODAY()-X12),0)))</f>
        <v/>
      </c>
      <c r="AI12" s="24">
        <f>IF(A12="","",IFERROR(IF(G12&lt;=F12,"Fix stay dates",IF(J12&lt;=0,"Enter rooms booked",IF(I12="","Select room type",IF(AND(Z12="Relocate",AA12=""),"Enter partner hotel",IF(AND(Z12="Relocate",AD12&lt;=0),"Enter relocation nights","OK"))))),"Review data"))</f>
        <v/>
      </c>
      <c r="AJ12" s="22" t="inlineStr">
        <is>
          <t>OTA terms to verify</t>
        </is>
      </c>
    </row>
    <row r="13">
      <c r="A13" s="21" t="inlineStr">
        <is>
          <t>R-260603</t>
        </is>
      </c>
      <c r="B13" s="22" t="inlineStr">
        <is>
          <t>CORP-7714</t>
        </is>
      </c>
      <c r="C13" s="22" t="inlineStr">
        <is>
          <t>Morgan Lee</t>
        </is>
      </c>
      <c r="D13" s="21" t="inlineStr">
        <is>
          <t>Corporate</t>
        </is>
      </c>
      <c r="E13" s="44" t="n">
        <v>46162</v>
      </c>
      <c r="F13" s="44" t="n">
        <v>46186</v>
      </c>
      <c r="G13" s="44" t="n">
        <v>46188</v>
      </c>
      <c r="H13" s="24">
        <f>IF(A13="","",IFERROR(MAX(0,G13-F13),0))</f>
        <v/>
      </c>
      <c r="I13" s="21" t="inlineStr">
        <is>
          <t>King</t>
        </is>
      </c>
      <c r="J13" s="21" t="n">
        <v>2</v>
      </c>
      <c r="K13" s="21" t="n">
        <v>2</v>
      </c>
      <c r="L13" s="21" t="n">
        <v>0</v>
      </c>
      <c r="M13" s="21" t="inlineStr">
        <is>
          <t>Guaranteed</t>
        </is>
      </c>
      <c r="N13" s="21" t="inlineStr">
        <is>
          <t>Direct Bill</t>
        </is>
      </c>
      <c r="O13" s="45" t="n">
        <v>219</v>
      </c>
      <c r="P13" s="46">
        <f>IF(A13="","",IFERROR(H13*J13*O13,0))</f>
        <v/>
      </c>
      <c r="Q13" s="21" t="inlineStr">
        <is>
          <t>Contract Account</t>
        </is>
      </c>
      <c r="R13" s="21" t="inlineStr">
        <is>
          <t>4</t>
        </is>
      </c>
      <c r="S13" s="21" t="inlineStr">
        <is>
          <t>Review</t>
        </is>
      </c>
      <c r="T13" s="21" t="inlineStr">
        <is>
          <t>No</t>
        </is>
      </c>
      <c r="U13" s="22" t="inlineStr">
        <is>
          <t>202-555-0103</t>
        </is>
      </c>
      <c r="V13" s="22" t="inlineStr">
        <is>
          <t>morgan.lee@example.com</t>
        </is>
      </c>
      <c r="W13" s="21" t="inlineStr">
        <is>
          <t>Contacted</t>
        </is>
      </c>
      <c r="X13" s="44" t="n">
        <v>46184</v>
      </c>
      <c r="Y13" s="22" t="inlineStr">
        <is>
          <t>Alex Morgan</t>
        </is>
      </c>
      <c r="Z13" s="21" t="inlineStr">
        <is>
          <t>Keep In-House</t>
        </is>
      </c>
      <c r="AA13" s="22" t="inlineStr"/>
      <c r="AB13" s="22" t="inlineStr"/>
      <c r="AC13" s="45" t="n">
        <v>0</v>
      </c>
      <c r="AD13" s="21" t="n">
        <v>0</v>
      </c>
      <c r="AE13" s="45" t="n">
        <v>0</v>
      </c>
      <c r="AF13" s="45" t="n">
        <v>0</v>
      </c>
      <c r="AG13" s="46">
        <f>IF(A13="","",IFERROR(IF(Z13="Relocate",J13*AD13*IF(AC13&gt;0,AC13,$B$2)+IF(AE13&gt;0,AE13,$B$3)+IF(AF13&gt;0,AF13,$B$4),0),0))</f>
        <v/>
      </c>
      <c r="AH13" s="24">
        <f>IF(A13="","",IF(X13="","",IFERROR(MAX(0,TODAY()-X13),0)))</f>
        <v/>
      </c>
      <c r="AI13" s="24">
        <f>IF(A13="","",IFERROR(IF(G13&lt;=F13,"Fix stay dates",IF(J13&lt;=0,"Enter rooms booked",IF(I13="","Select room type",IF(AND(Z13="Relocate",AA13=""),"Enter partner hotel",IF(AND(Z13="Relocate",AD13&lt;=0),"Enter relocation nights","OK"))))),"Review data"))</f>
        <v/>
      </c>
      <c r="AJ13" s="22" t="inlineStr">
        <is>
          <t>Corporate account</t>
        </is>
      </c>
    </row>
    <row r="14">
      <c r="A14" s="21" t="inlineStr">
        <is>
          <t>R-260604</t>
        </is>
      </c>
      <c r="B14" s="22" t="inlineStr">
        <is>
          <t>GRP-2206</t>
        </is>
      </c>
      <c r="C14" s="22" t="inlineStr">
        <is>
          <t>Summit Training Group</t>
        </is>
      </c>
      <c r="D14" s="21" t="inlineStr">
        <is>
          <t>Group Sales</t>
        </is>
      </c>
      <c r="E14" s="44" t="n">
        <v>46130</v>
      </c>
      <c r="F14" s="44" t="n">
        <v>46186</v>
      </c>
      <c r="G14" s="44" t="n">
        <v>46189</v>
      </c>
      <c r="H14" s="24">
        <f>IF(A14="","",IFERROR(MAX(0,G14-F14),0))</f>
        <v/>
      </c>
      <c r="I14" s="21" t="inlineStr">
        <is>
          <t>Double Queen</t>
        </is>
      </c>
      <c r="J14" s="21" t="n">
        <v>4</v>
      </c>
      <c r="K14" s="21" t="n">
        <v>8</v>
      </c>
      <c r="L14" s="21" t="n">
        <v>0</v>
      </c>
      <c r="M14" s="21" t="inlineStr">
        <is>
          <t>Guaranteed</t>
        </is>
      </c>
      <c r="N14" s="21" t="inlineStr">
        <is>
          <t>Advance Deposit</t>
        </is>
      </c>
      <c r="O14" s="45" t="n">
        <v>199</v>
      </c>
      <c r="P14" s="46">
        <f>IF(A14="","",IFERROR(H14*J14*O14,0))</f>
        <v/>
      </c>
      <c r="Q14" s="21" t="inlineStr">
        <is>
          <t>Group VIP</t>
        </is>
      </c>
      <c r="R14" s="21" t="inlineStr">
        <is>
          <t>5 - Review Last</t>
        </is>
      </c>
      <c r="S14" s="21" t="inlineStr">
        <is>
          <t>No</t>
        </is>
      </c>
      <c r="T14" s="21" t="inlineStr">
        <is>
          <t>No</t>
        </is>
      </c>
      <c r="U14" s="22" t="inlineStr">
        <is>
          <t>202-555-0104</t>
        </is>
      </c>
      <c r="V14" s="22" t="inlineStr">
        <is>
          <t>summit.training@example.com</t>
        </is>
      </c>
      <c r="W14" s="21" t="inlineStr">
        <is>
          <t>Approved</t>
        </is>
      </c>
      <c r="X14" s="44" t="n">
        <v>46184</v>
      </c>
      <c r="Y14" s="22" t="inlineStr">
        <is>
          <t>Dana Wright</t>
        </is>
      </c>
      <c r="Z14" s="21" t="inlineStr">
        <is>
          <t>Keep In-House</t>
        </is>
      </c>
      <c r="AA14" s="22" t="inlineStr"/>
      <c r="AB14" s="22" t="inlineStr"/>
      <c r="AC14" s="45" t="n">
        <v>0</v>
      </c>
      <c r="AD14" s="21" t="n">
        <v>0</v>
      </c>
      <c r="AE14" s="45" t="n">
        <v>0</v>
      </c>
      <c r="AF14" s="45" t="n">
        <v>0</v>
      </c>
      <c r="AG14" s="46">
        <f>IF(A14="","",IFERROR(IF(Z14="Relocate",J14*AD14*IF(AC14&gt;0,AC14,$B$2)+IF(AE14&gt;0,AE14,$B$3)+IF(AF14&gt;0,AF14,$B$4),0),0))</f>
        <v/>
      </c>
      <c r="AH14" s="24">
        <f>IF(A14="","",IF(X14="","",IFERROR(MAX(0,TODAY()-X14),0)))</f>
        <v/>
      </c>
      <c r="AI14" s="24">
        <f>IF(A14="","",IFERROR(IF(G14&lt;=F14,"Fix stay dates",IF(J14&lt;=0,"Enter rooms booked",IF(I14="","Select room type",IF(AND(Z14="Relocate",AA14=""),"Enter partner hotel",IF(AND(Z14="Relocate",AD14&lt;=0),"Enter relocation nights","OK"))))),"Review data"))</f>
        <v/>
      </c>
      <c r="AJ14" s="22" t="inlineStr">
        <is>
          <t>Group room block</t>
        </is>
      </c>
    </row>
    <row r="15">
      <c r="A15" s="21" t="inlineStr">
        <is>
          <t>R-260605</t>
        </is>
      </c>
      <c r="B15" s="22" t="inlineStr">
        <is>
          <t>WEB-84077</t>
        </is>
      </c>
      <c r="C15" s="22" t="inlineStr">
        <is>
          <t>Casey Rivera</t>
        </is>
      </c>
      <c r="D15" s="21" t="inlineStr">
        <is>
          <t>Direct Website</t>
        </is>
      </c>
      <c r="E15" s="44" t="n">
        <v>46157</v>
      </c>
      <c r="F15" s="44" t="n">
        <v>46186</v>
      </c>
      <c r="G15" s="44" t="n">
        <v>46188</v>
      </c>
      <c r="H15" s="24">
        <f>IF(A15="","",IFERROR(MAX(0,G15-F15),0))</f>
        <v/>
      </c>
      <c r="I15" s="21" t="inlineStr">
        <is>
          <t>Suite</t>
        </is>
      </c>
      <c r="J15" s="21" t="n">
        <v>1</v>
      </c>
      <c r="K15" s="21" t="n">
        <v>2</v>
      </c>
      <c r="L15" s="21" t="n">
        <v>0</v>
      </c>
      <c r="M15" s="21" t="inlineStr">
        <is>
          <t>Guaranteed</t>
        </is>
      </c>
      <c r="N15" s="21" t="inlineStr">
        <is>
          <t>Credit Card</t>
        </is>
      </c>
      <c r="O15" s="45" t="n">
        <v>389</v>
      </c>
      <c r="P15" s="46">
        <f>IF(A15="","",IFERROR(H15*J15*O15,0))</f>
        <v/>
      </c>
      <c r="Q15" s="21" t="inlineStr">
        <is>
          <t>Loyalty Member</t>
        </is>
      </c>
      <c r="R15" s="21" t="inlineStr">
        <is>
          <t>5 - Review Last</t>
        </is>
      </c>
      <c r="S15" s="21" t="inlineStr">
        <is>
          <t>No</t>
        </is>
      </c>
      <c r="T15" s="21" t="inlineStr">
        <is>
          <t>No</t>
        </is>
      </c>
      <c r="U15" s="22" t="inlineStr">
        <is>
          <t>202-555-0105</t>
        </is>
      </c>
      <c r="V15" s="22" t="inlineStr">
        <is>
          <t>casey.rivera@example.com</t>
        </is>
      </c>
      <c r="W15" s="21" t="inlineStr">
        <is>
          <t>Approved</t>
        </is>
      </c>
      <c r="X15" s="44" t="n">
        <v>46185</v>
      </c>
      <c r="Y15" s="22" t="inlineStr">
        <is>
          <t>Sam Carter</t>
        </is>
      </c>
      <c r="Z15" s="21" t="inlineStr">
        <is>
          <t>Keep In-House</t>
        </is>
      </c>
      <c r="AA15" s="22" t="inlineStr"/>
      <c r="AB15" s="22" t="inlineStr"/>
      <c r="AC15" s="45" t="n">
        <v>0</v>
      </c>
      <c r="AD15" s="21" t="n">
        <v>0</v>
      </c>
      <c r="AE15" s="45" t="n">
        <v>0</v>
      </c>
      <c r="AF15" s="45" t="n">
        <v>0</v>
      </c>
      <c r="AG15" s="46">
        <f>IF(A15="","",IFERROR(IF(Z15="Relocate",J15*AD15*IF(AC15&gt;0,AC15,$B$2)+IF(AE15&gt;0,AE15,$B$3)+IF(AF15&gt;0,AF15,$B$4),0),0))</f>
        <v/>
      </c>
      <c r="AH15" s="24">
        <f>IF(A15="","",IF(X15="","",IFERROR(MAX(0,TODAY()-X15),0)))</f>
        <v/>
      </c>
      <c r="AI15" s="24">
        <f>IF(A15="","",IFERROR(IF(G15&lt;=F15,"Fix stay dates",IF(J15&lt;=0,"Enter rooms booked",IF(I15="","Select room type",IF(AND(Z15="Relocate",AA15=""),"Enter partner hotel",IF(AND(Z15="Relocate",AD15&lt;=0),"Enter relocation nights","OK"))))),"Review data"))</f>
        <v/>
      </c>
      <c r="AJ15" s="22" t="inlineStr">
        <is>
          <t>Suite priority</t>
        </is>
      </c>
    </row>
    <row r="16">
      <c r="A16" s="21" t="inlineStr">
        <is>
          <t>R-260606</t>
        </is>
      </c>
      <c r="B16" s="22" t="inlineStr">
        <is>
          <t>OTA-55402</t>
        </is>
      </c>
      <c r="C16" s="22" t="inlineStr">
        <is>
          <t>Avery Bennett</t>
        </is>
      </c>
      <c r="D16" s="21" t="inlineStr">
        <is>
          <t>Online Travel Agency</t>
        </is>
      </c>
      <c r="E16" s="44" t="n">
        <v>46174</v>
      </c>
      <c r="F16" s="44" t="n">
        <v>46187</v>
      </c>
      <c r="G16" s="44" t="n">
        <v>46189</v>
      </c>
      <c r="H16" s="24">
        <f>IF(A16="","",IFERROR(MAX(0,G16-F16),0))</f>
        <v/>
      </c>
      <c r="I16" s="21" t="inlineStr">
        <is>
          <t>King</t>
        </is>
      </c>
      <c r="J16" s="21" t="n">
        <v>1</v>
      </c>
      <c r="K16" s="21" t="n">
        <v>2</v>
      </c>
      <c r="L16" s="21" t="n">
        <v>0</v>
      </c>
      <c r="M16" s="21" t="inlineStr">
        <is>
          <t>Confirmed</t>
        </is>
      </c>
      <c r="N16" s="21" t="inlineStr">
        <is>
          <t>Credit Card</t>
        </is>
      </c>
      <c r="O16" s="45" t="n">
        <v>259</v>
      </c>
      <c r="P16" s="46">
        <f>IF(A16="","",IFERROR(H16*J16*O16,0))</f>
        <v/>
      </c>
      <c r="Q16" s="21" t="inlineStr">
        <is>
          <t>Standard</t>
        </is>
      </c>
      <c r="R16" s="21" t="inlineStr">
        <is>
          <t>1 - Review First</t>
        </is>
      </c>
      <c r="S16" s="21" t="inlineStr">
        <is>
          <t>Yes</t>
        </is>
      </c>
      <c r="T16" s="21" t="inlineStr">
        <is>
          <t>Yes</t>
        </is>
      </c>
      <c r="U16" s="22" t="inlineStr">
        <is>
          <t>202-555-0106</t>
        </is>
      </c>
      <c r="V16" s="22" t="inlineStr">
        <is>
          <t>avery.bennett@example.com</t>
        </is>
      </c>
      <c r="W16" s="21" t="inlineStr">
        <is>
          <t>Needs Review</t>
        </is>
      </c>
      <c r="X16" s="44" t="n">
        <v>46183</v>
      </c>
      <c r="Y16" s="22" t="inlineStr">
        <is>
          <t>Alex Morgan</t>
        </is>
      </c>
      <c r="Z16" s="21" t="inlineStr">
        <is>
          <t>Not Reviewed</t>
        </is>
      </c>
      <c r="AA16" s="22" t="inlineStr"/>
      <c r="AB16" s="22" t="inlineStr"/>
      <c r="AC16" s="45" t="n">
        <v>0</v>
      </c>
      <c r="AD16" s="21" t="n">
        <v>0</v>
      </c>
      <c r="AE16" s="45" t="n">
        <v>0</v>
      </c>
      <c r="AF16" s="45" t="n">
        <v>0</v>
      </c>
      <c r="AG16" s="46">
        <f>IF(A16="","",IFERROR(IF(Z16="Relocate",J16*AD16*IF(AC16&gt;0,AC16,$B$2)+IF(AE16&gt;0,AE16,$B$3)+IF(AF16&gt;0,AF16,$B$4),0),0))</f>
        <v/>
      </c>
      <c r="AH16" s="24">
        <f>IF(A16="","",IF(X16="","",IFERROR(MAX(0,TODAY()-X16),0)))</f>
        <v/>
      </c>
      <c r="AI16" s="24">
        <f>IF(A16="","",IFERROR(IF(G16&lt;=F16,"Fix stay dates",IF(J16&lt;=0,"Enter rooms booked",IF(I16="","Select room type",IF(AND(Z16="Relocate",AA16=""),"Enter partner hotel",IF(AND(Z16="Relocate",AD16&lt;=0),"Enter relocation nights","OK"))))),"Review data"))</f>
        <v/>
      </c>
      <c r="AJ16" s="22" t="inlineStr">
        <is>
          <t>Flexible dates noted</t>
        </is>
      </c>
    </row>
    <row r="17">
      <c r="A17" s="21" t="inlineStr">
        <is>
          <t>R-260607</t>
        </is>
      </c>
      <c r="B17" s="22" t="inlineStr">
        <is>
          <t>PHONE-1188</t>
        </is>
      </c>
      <c r="C17" s="22" t="inlineStr">
        <is>
          <t>Riley Cooper</t>
        </is>
      </c>
      <c r="D17" s="21" t="inlineStr">
        <is>
          <t>Phone</t>
        </is>
      </c>
      <c r="E17" s="44" t="n">
        <v>46166</v>
      </c>
      <c r="F17" s="44" t="n">
        <v>46187</v>
      </c>
      <c r="G17" s="44" t="n">
        <v>46190</v>
      </c>
      <c r="H17" s="24">
        <f>IF(A17="","",IFERROR(MAX(0,G17-F17),0))</f>
        <v/>
      </c>
      <c r="I17" s="21" t="inlineStr">
        <is>
          <t>Double Queen</t>
        </is>
      </c>
      <c r="J17" s="21" t="n">
        <v>2</v>
      </c>
      <c r="K17" s="21" t="n">
        <v>3</v>
      </c>
      <c r="L17" s="21" t="n">
        <v>1</v>
      </c>
      <c r="M17" s="21" t="inlineStr">
        <is>
          <t>Guaranteed</t>
        </is>
      </c>
      <c r="N17" s="21" t="inlineStr">
        <is>
          <t>Credit Card</t>
        </is>
      </c>
      <c r="O17" s="45" t="n">
        <v>269</v>
      </c>
      <c r="P17" s="46">
        <f>IF(A17="","",IFERROR(H17*J17*O17,0))</f>
        <v/>
      </c>
      <c r="Q17" s="21" t="inlineStr">
        <is>
          <t>Repeat Guest</t>
        </is>
      </c>
      <c r="R17" s="21" t="inlineStr">
        <is>
          <t>4</t>
        </is>
      </c>
      <c r="S17" s="21" t="inlineStr">
        <is>
          <t>Review</t>
        </is>
      </c>
      <c r="T17" s="21" t="inlineStr">
        <is>
          <t>Unknown</t>
        </is>
      </c>
      <c r="U17" s="22" t="inlineStr">
        <is>
          <t>202-555-0107</t>
        </is>
      </c>
      <c r="V17" s="22" t="inlineStr">
        <is>
          <t>riley.cooper@example.com</t>
        </is>
      </c>
      <c r="W17" s="21" t="inlineStr">
        <is>
          <t>Escalated</t>
        </is>
      </c>
      <c r="X17" s="44" t="n">
        <v>46185</v>
      </c>
      <c r="Y17" s="22" t="inlineStr">
        <is>
          <t>Dana Wright</t>
        </is>
      </c>
      <c r="Z17" s="21" t="inlineStr">
        <is>
          <t>Not Reviewed</t>
        </is>
      </c>
      <c r="AA17" s="22" t="inlineStr"/>
      <c r="AB17" s="22" t="inlineStr"/>
      <c r="AC17" s="45" t="n">
        <v>0</v>
      </c>
      <c r="AD17" s="21" t="n">
        <v>0</v>
      </c>
      <c r="AE17" s="45" t="n">
        <v>0</v>
      </c>
      <c r="AF17" s="45" t="n">
        <v>0</v>
      </c>
      <c r="AG17" s="46">
        <f>IF(A17="","",IFERROR(IF(Z17="Relocate",J17*AD17*IF(AC17&gt;0,AC17,$B$2)+IF(AE17&gt;0,AE17,$B$3)+IF(AF17&gt;0,AF17,$B$4),0),0))</f>
        <v/>
      </c>
      <c r="AH17" s="24">
        <f>IF(A17="","",IF(X17="","",IFERROR(MAX(0,TODAY()-X17),0)))</f>
        <v/>
      </c>
      <c r="AI17" s="24">
        <f>IF(A17="","",IFERROR(IF(G17&lt;=F17,"Fix stay dates",IF(J17&lt;=0,"Enter rooms booked",IF(I17="","Select room type",IF(AND(Z17="Relocate",AA17=""),"Enter partner hotel",IF(AND(Z17="Relocate",AD17&lt;=0),"Enter relocation nights","OK"))))),"Review data"))</f>
        <v/>
      </c>
      <c r="AJ17" s="22" t="inlineStr">
        <is>
          <t>Manager review requested</t>
        </is>
      </c>
    </row>
    <row r="18">
      <c r="A18" s="21" t="inlineStr">
        <is>
          <t>R-260608</t>
        </is>
      </c>
      <c r="B18" s="22" t="inlineStr">
        <is>
          <t>TA-9041</t>
        </is>
      </c>
      <c r="C18" s="22" t="inlineStr">
        <is>
          <t>Cameron Price</t>
        </is>
      </c>
      <c r="D18" s="21" t="inlineStr">
        <is>
          <t>Travel Advisor</t>
        </is>
      </c>
      <c r="E18" s="44" t="n">
        <v>46171</v>
      </c>
      <c r="F18" s="44" t="n">
        <v>46188</v>
      </c>
      <c r="G18" s="44" t="n">
        <v>46191</v>
      </c>
      <c r="H18" s="24">
        <f>IF(A18="","",IFERROR(MAX(0,G18-F18),0))</f>
        <v/>
      </c>
      <c r="I18" s="21" t="inlineStr">
        <is>
          <t>Suite</t>
        </is>
      </c>
      <c r="J18" s="21" t="n">
        <v>1</v>
      </c>
      <c r="K18" s="21" t="n">
        <v>2</v>
      </c>
      <c r="L18" s="21" t="n">
        <v>0</v>
      </c>
      <c r="M18" s="21" t="inlineStr">
        <is>
          <t>Confirmed</t>
        </is>
      </c>
      <c r="N18" s="21" t="inlineStr">
        <is>
          <t>Credit Card</t>
        </is>
      </c>
      <c r="O18" s="45" t="n">
        <v>425</v>
      </c>
      <c r="P18" s="46">
        <f>IF(A18="","",IFERROR(H18*J18*O18,0))</f>
        <v/>
      </c>
      <c r="Q18" s="21" t="inlineStr">
        <is>
          <t>Standard</t>
        </is>
      </c>
      <c r="R18" s="21" t="inlineStr">
        <is>
          <t>2</t>
        </is>
      </c>
      <c r="S18" s="21" t="inlineStr">
        <is>
          <t>Yes</t>
        </is>
      </c>
      <c r="T18" s="21" t="inlineStr">
        <is>
          <t>No</t>
        </is>
      </c>
      <c r="U18" s="22" t="inlineStr">
        <is>
          <t>202-555-0108</t>
        </is>
      </c>
      <c r="V18" s="22" t="inlineStr">
        <is>
          <t>cameron.price@example.com</t>
        </is>
      </c>
      <c r="W18" s="21" t="inlineStr">
        <is>
          <t>Needs Review</t>
        </is>
      </c>
      <c r="X18" s="44" t="n">
        <v>46184</v>
      </c>
      <c r="Y18" s="22" t="inlineStr">
        <is>
          <t>Sam Carter</t>
        </is>
      </c>
      <c r="Z18" s="21" t="inlineStr">
        <is>
          <t>Not Reviewed</t>
        </is>
      </c>
      <c r="AA18" s="22" t="inlineStr"/>
      <c r="AB18" s="22" t="inlineStr"/>
      <c r="AC18" s="45" t="n">
        <v>0</v>
      </c>
      <c r="AD18" s="21" t="n">
        <v>0</v>
      </c>
      <c r="AE18" s="45" t="n">
        <v>0</v>
      </c>
      <c r="AF18" s="45" t="n">
        <v>0</v>
      </c>
      <c r="AG18" s="46">
        <f>IF(A18="","",IFERROR(IF(Z18="Relocate",J18*AD18*IF(AC18&gt;0,AC18,$B$2)+IF(AE18&gt;0,AE18,$B$3)+IF(AF18&gt;0,AF18,$B$4),0),0))</f>
        <v/>
      </c>
      <c r="AH18" s="24">
        <f>IF(A18="","",IF(X18="","",IFERROR(MAX(0,TODAY()-X18),0)))</f>
        <v/>
      </c>
      <c r="AI18" s="24">
        <f>IF(A18="","",IFERROR(IF(G18&lt;=F18,"Fix stay dates",IF(J18&lt;=0,"Enter rooms booked",IF(I18="","Select room type",IF(AND(Z18="Relocate",AA18=""),"Enter partner hotel",IF(AND(Z18="Relocate",AD18&lt;=0),"Enter relocation nights","OK"))))),"Review data"))</f>
        <v/>
      </c>
      <c r="AJ18" s="22" t="inlineStr">
        <is>
          <t>High ADR reservation</t>
        </is>
      </c>
    </row>
    <row r="19">
      <c r="A19" s="21" t="inlineStr">
        <is>
          <t>R-260609</t>
        </is>
      </c>
      <c r="B19" s="22" t="inlineStr">
        <is>
          <t>WEB-84130</t>
        </is>
      </c>
      <c r="C19" s="22" t="inlineStr">
        <is>
          <t>Jamie Foster</t>
        </is>
      </c>
      <c r="D19" s="21" t="inlineStr">
        <is>
          <t>Direct Website</t>
        </is>
      </c>
      <c r="E19" s="44" t="n">
        <v>46175</v>
      </c>
      <c r="F19" s="44" t="n">
        <v>46188</v>
      </c>
      <c r="G19" s="44" t="n">
        <v>46189</v>
      </c>
      <c r="H19" s="24">
        <f>IF(A19="","",IFERROR(MAX(0,G19-F19),0))</f>
        <v/>
      </c>
      <c r="I19" s="21" t="inlineStr">
        <is>
          <t>King</t>
        </is>
      </c>
      <c r="J19" s="21" t="n">
        <v>1</v>
      </c>
      <c r="K19" s="21" t="n">
        <v>1</v>
      </c>
      <c r="L19" s="21" t="n">
        <v>0</v>
      </c>
      <c r="M19" s="21" t="inlineStr">
        <is>
          <t>Canceled</t>
        </is>
      </c>
      <c r="N19" s="21" t="inlineStr">
        <is>
          <t>Credit Card</t>
        </is>
      </c>
      <c r="O19" s="45" t="n">
        <v>239</v>
      </c>
      <c r="P19" s="46">
        <f>IF(A19="","",IFERROR(H19*J19*O19,0))</f>
        <v/>
      </c>
      <c r="Q19" s="21" t="inlineStr">
        <is>
          <t>Standard</t>
        </is>
      </c>
      <c r="R19" s="21" t="inlineStr">
        <is>
          <t>1 - Review First</t>
        </is>
      </c>
      <c r="S19" s="21" t="inlineStr">
        <is>
          <t>Yes</t>
        </is>
      </c>
      <c r="T19" s="21" t="inlineStr">
        <is>
          <t>Yes</t>
        </is>
      </c>
      <c r="U19" s="22" t="inlineStr">
        <is>
          <t>202-555-0109</t>
        </is>
      </c>
      <c r="V19" s="22" t="inlineStr">
        <is>
          <t>jamie.foster@example.com</t>
        </is>
      </c>
      <c r="W19" s="21" t="inlineStr">
        <is>
          <t>Complete</t>
        </is>
      </c>
      <c r="X19" s="44" t="n">
        <v>46181</v>
      </c>
      <c r="Y19" s="22" t="inlineStr">
        <is>
          <t>Alex Morgan</t>
        </is>
      </c>
      <c r="Z19" s="21" t="inlineStr">
        <is>
          <t>Guest Canceled</t>
        </is>
      </c>
      <c r="AA19" s="22" t="inlineStr"/>
      <c r="AB19" s="22" t="inlineStr"/>
      <c r="AC19" s="45" t="n">
        <v>0</v>
      </c>
      <c r="AD19" s="21" t="n">
        <v>0</v>
      </c>
      <c r="AE19" s="45" t="n">
        <v>0</v>
      </c>
      <c r="AF19" s="45" t="n">
        <v>0</v>
      </c>
      <c r="AG19" s="46">
        <f>IF(A19="","",IFERROR(IF(Z19="Relocate",J19*AD19*IF(AC19&gt;0,AC19,$B$2)+IF(AE19&gt;0,AE19,$B$3)+IF(AF19&gt;0,AF19,$B$4),0),0))</f>
        <v/>
      </c>
      <c r="AH19" s="24">
        <f>IF(A19="","",IF(X19="","",IFERROR(MAX(0,TODAY()-X19),0)))</f>
        <v/>
      </c>
      <c r="AI19" s="24">
        <f>IF(A19="","",IFERROR(IF(G19&lt;=F19,"Fix stay dates",IF(J19&lt;=0,"Enter rooms booked",IF(I19="","Select room type",IF(AND(Z19="Relocate",AA19=""),"Enter partner hotel",IF(AND(Z19="Relocate",AD19&lt;=0),"Enter relocation nights","OK"))))),"Review data"))</f>
        <v/>
      </c>
      <c r="AJ19" s="22" t="inlineStr">
        <is>
          <t>Canceled before arrival</t>
        </is>
      </c>
    </row>
    <row r="20">
      <c r="A20" s="21" t="inlineStr">
        <is>
          <t>R-260610</t>
        </is>
      </c>
      <c r="B20" s="22" t="inlineStr">
        <is>
          <t>OTA-55491</t>
        </is>
      </c>
      <c r="C20" s="22" t="inlineStr">
        <is>
          <t>Drew Parker</t>
        </is>
      </c>
      <c r="D20" s="21" t="inlineStr">
        <is>
          <t>Online Travel Agency</t>
        </is>
      </c>
      <c r="E20" s="44" t="n">
        <v>46176</v>
      </c>
      <c r="F20" s="44" t="n">
        <v>46188</v>
      </c>
      <c r="G20" s="44" t="n">
        <v>46190</v>
      </c>
      <c r="H20" s="24">
        <f>IF(A20="","",IFERROR(MAX(0,G20-F20),0))</f>
        <v/>
      </c>
      <c r="I20" s="21" t="inlineStr">
        <is>
          <t>Double Queen</t>
        </is>
      </c>
      <c r="J20" s="21" t="n">
        <v>1</v>
      </c>
      <c r="K20" s="21" t="n">
        <v>2</v>
      </c>
      <c r="L20" s="21" t="n">
        <v>0</v>
      </c>
      <c r="M20" s="21" t="inlineStr">
        <is>
          <t>Guaranteed</t>
        </is>
      </c>
      <c r="N20" s="21" t="inlineStr">
        <is>
          <t>Credit Card</t>
        </is>
      </c>
      <c r="O20" s="45" t="n">
        <v>279</v>
      </c>
      <c r="P20" s="46">
        <f>IF(A20="","",IFERROR(H20*J20*O20,0))</f>
        <v/>
      </c>
      <c r="Q20" s="21" t="inlineStr">
        <is>
          <t>Standard</t>
        </is>
      </c>
      <c r="R20" s="21" t="inlineStr">
        <is>
          <t>1 - Review First</t>
        </is>
      </c>
      <c r="S20" s="21" t="inlineStr">
        <is>
          <t>Yes</t>
        </is>
      </c>
      <c r="T20" s="21" t="inlineStr">
        <is>
          <t>No</t>
        </is>
      </c>
      <c r="U20" s="22" t="inlineStr">
        <is>
          <t>202-555-0110</t>
        </is>
      </c>
      <c r="V20" s="22" t="inlineStr">
        <is>
          <t>drew.parker@example.com</t>
        </is>
      </c>
      <c r="W20" s="21" t="inlineStr">
        <is>
          <t>Complete</t>
        </is>
      </c>
      <c r="X20" s="44" t="n">
        <v>46186</v>
      </c>
      <c r="Y20" s="22" t="inlineStr">
        <is>
          <t>Dana Wright</t>
        </is>
      </c>
      <c r="Z20" s="21" t="inlineStr">
        <is>
          <t>Relocate</t>
        </is>
      </c>
      <c r="AA20" s="22" t="inlineStr">
        <is>
          <t>Harbor Park Hotel</t>
        </is>
      </c>
      <c r="AB20" s="22" t="inlineStr">
        <is>
          <t>HPH-260615-44</t>
        </is>
      </c>
      <c r="AC20" s="45" t="n">
        <v>205</v>
      </c>
      <c r="AD20" s="21" t="n">
        <v>2</v>
      </c>
      <c r="AE20" s="45" t="n">
        <v>35</v>
      </c>
      <c r="AF20" s="45" t="n">
        <v>100</v>
      </c>
      <c r="AG20" s="46">
        <f>IF(A20="","",IFERROR(IF(Z20="Relocate",J20*AD20*IF(AC20&gt;0,AC20,$B$2)+IF(AE20&gt;0,AE20,$B$3)+IF(AF20&gt;0,AF20,$B$4),0),0))</f>
        <v/>
      </c>
      <c r="AH20" s="24">
        <f>IF(A20="","",IF(X20="","",IFERROR(MAX(0,TODAY()-X20),0)))</f>
        <v/>
      </c>
      <c r="AI20" s="24">
        <f>IF(A20="","",IFERROR(IF(G20&lt;=F20,"Fix stay dates",IF(J20&lt;=0,"Enter rooms booked",IF(I20="","Select room type",IF(AND(Z20="Relocate",AA20=""),"Enter partner hotel",IF(AND(Z20="Relocate",AD20&lt;=0),"Enter relocation nights","OK"))))),"Review data"))</f>
        <v/>
      </c>
      <c r="AJ20" s="22" t="inlineStr">
        <is>
          <t>Partner room secured</t>
        </is>
      </c>
    </row>
    <row r="21">
      <c r="A21" s="21" t="n"/>
      <c r="B21" s="22" t="n"/>
      <c r="C21" s="22" t="n"/>
      <c r="D21" s="21" t="n"/>
      <c r="E21" s="44" t="n"/>
      <c r="F21" s="44" t="n"/>
      <c r="G21" s="44" t="n"/>
      <c r="H21" s="24">
        <f>IF(A21="","",IFERROR(MAX(0,G21-F21),0))</f>
        <v/>
      </c>
      <c r="I21" s="21" t="n"/>
      <c r="J21" s="21" t="n"/>
      <c r="K21" s="21" t="n"/>
      <c r="L21" s="21" t="n"/>
      <c r="M21" s="21" t="n"/>
      <c r="N21" s="21" t="n"/>
      <c r="O21" s="45" t="n"/>
      <c r="P21" s="46">
        <f>IF(A21="","",IFERROR(H21*J21*O21,0))</f>
        <v/>
      </c>
      <c r="Q21" s="21" t="n"/>
      <c r="R21" s="21" t="n"/>
      <c r="S21" s="21" t="n"/>
      <c r="T21" s="21" t="n"/>
      <c r="U21" s="22" t="n"/>
      <c r="V21" s="22" t="n"/>
      <c r="W21" s="21" t="n"/>
      <c r="X21" s="44" t="n"/>
      <c r="Y21" s="22" t="n"/>
      <c r="Z21" s="21" t="n"/>
      <c r="AA21" s="22" t="n"/>
      <c r="AB21" s="22" t="n"/>
      <c r="AC21" s="45" t="n"/>
      <c r="AD21" s="21" t="n"/>
      <c r="AE21" s="45" t="n"/>
      <c r="AF21" s="45" t="n"/>
      <c r="AG21" s="46">
        <f>IF(A21="","",IFERROR(IF(Z21="Relocate",J21*AD21*IF(AC21&gt;0,AC21,$B$2)+IF(AE21&gt;0,AE21,$B$3)+IF(AF21&gt;0,AF21,$B$4),0),0))</f>
        <v/>
      </c>
      <c r="AH21" s="24">
        <f>IF(A21="","",IF(X21="","",IFERROR(MAX(0,TODAY()-X21),0)))</f>
        <v/>
      </c>
      <c r="AI21" s="24">
        <f>IF(A21="","",IFERROR(IF(G21&lt;=F21,"Fix stay dates",IF(J21&lt;=0,"Enter rooms booked",IF(I21="","Select room type",IF(AND(Z21="Relocate",AA21=""),"Enter partner hotel",IF(AND(Z21="Relocate",AD21&lt;=0),"Enter relocation nights","OK"))))),"Review data"))</f>
        <v/>
      </c>
      <c r="AJ21" s="22" t="n"/>
    </row>
    <row r="22">
      <c r="A22" s="21" t="n"/>
      <c r="B22" s="22" t="n"/>
      <c r="C22" s="22" t="n"/>
      <c r="D22" s="21" t="n"/>
      <c r="E22" s="44" t="n"/>
      <c r="F22" s="44" t="n"/>
      <c r="G22" s="44" t="n"/>
      <c r="H22" s="24">
        <f>IF(A22="","",IFERROR(MAX(0,G22-F22),0))</f>
        <v/>
      </c>
      <c r="I22" s="21" t="n"/>
      <c r="J22" s="21" t="n"/>
      <c r="K22" s="21" t="n"/>
      <c r="L22" s="21" t="n"/>
      <c r="M22" s="21" t="n"/>
      <c r="N22" s="21" t="n"/>
      <c r="O22" s="45" t="n"/>
      <c r="P22" s="46">
        <f>IF(A22="","",IFERROR(H22*J22*O22,0))</f>
        <v/>
      </c>
      <c r="Q22" s="21" t="n"/>
      <c r="R22" s="21" t="n"/>
      <c r="S22" s="21" t="n"/>
      <c r="T22" s="21" t="n"/>
      <c r="U22" s="22" t="n"/>
      <c r="V22" s="22" t="n"/>
      <c r="W22" s="21" t="n"/>
      <c r="X22" s="44" t="n"/>
      <c r="Y22" s="22" t="n"/>
      <c r="Z22" s="21" t="n"/>
      <c r="AA22" s="22" t="n"/>
      <c r="AB22" s="22" t="n"/>
      <c r="AC22" s="45" t="n"/>
      <c r="AD22" s="21" t="n"/>
      <c r="AE22" s="45" t="n"/>
      <c r="AF22" s="45" t="n"/>
      <c r="AG22" s="46">
        <f>IF(A22="","",IFERROR(IF(Z22="Relocate",J22*AD22*IF(AC22&gt;0,AC22,$B$2)+IF(AE22&gt;0,AE22,$B$3)+IF(AF22&gt;0,AF22,$B$4),0),0))</f>
        <v/>
      </c>
      <c r="AH22" s="24">
        <f>IF(A22="","",IF(X22="","",IFERROR(MAX(0,TODAY()-X22),0)))</f>
        <v/>
      </c>
      <c r="AI22" s="24">
        <f>IF(A22="","",IFERROR(IF(G22&lt;=F22,"Fix stay dates",IF(J22&lt;=0,"Enter rooms booked",IF(I22="","Select room type",IF(AND(Z22="Relocate",AA22=""),"Enter partner hotel",IF(AND(Z22="Relocate",AD22&lt;=0),"Enter relocation nights","OK"))))),"Review data"))</f>
        <v/>
      </c>
      <c r="AJ22" s="22" t="n"/>
    </row>
    <row r="23">
      <c r="A23" s="21" t="n"/>
      <c r="B23" s="22" t="n"/>
      <c r="C23" s="22" t="n"/>
      <c r="D23" s="21" t="n"/>
      <c r="E23" s="44" t="n"/>
      <c r="F23" s="44" t="n"/>
      <c r="G23" s="44" t="n"/>
      <c r="H23" s="24">
        <f>IF(A23="","",IFERROR(MAX(0,G23-F23),0))</f>
        <v/>
      </c>
      <c r="I23" s="21" t="n"/>
      <c r="J23" s="21" t="n"/>
      <c r="K23" s="21" t="n"/>
      <c r="L23" s="21" t="n"/>
      <c r="M23" s="21" t="n"/>
      <c r="N23" s="21" t="n"/>
      <c r="O23" s="45" t="n"/>
      <c r="P23" s="46">
        <f>IF(A23="","",IFERROR(H23*J23*O23,0))</f>
        <v/>
      </c>
      <c r="Q23" s="21" t="n"/>
      <c r="R23" s="21" t="n"/>
      <c r="S23" s="21" t="n"/>
      <c r="T23" s="21" t="n"/>
      <c r="U23" s="22" t="n"/>
      <c r="V23" s="22" t="n"/>
      <c r="W23" s="21" t="n"/>
      <c r="X23" s="44" t="n"/>
      <c r="Y23" s="22" t="n"/>
      <c r="Z23" s="21" t="n"/>
      <c r="AA23" s="22" t="n"/>
      <c r="AB23" s="22" t="n"/>
      <c r="AC23" s="45" t="n"/>
      <c r="AD23" s="21" t="n"/>
      <c r="AE23" s="45" t="n"/>
      <c r="AF23" s="45" t="n"/>
      <c r="AG23" s="46">
        <f>IF(A23="","",IFERROR(IF(Z23="Relocate",J23*AD23*IF(AC23&gt;0,AC23,$B$2)+IF(AE23&gt;0,AE23,$B$3)+IF(AF23&gt;0,AF23,$B$4),0),0))</f>
        <v/>
      </c>
      <c r="AH23" s="24">
        <f>IF(A23="","",IF(X23="","",IFERROR(MAX(0,TODAY()-X23),0)))</f>
        <v/>
      </c>
      <c r="AI23" s="24">
        <f>IF(A23="","",IFERROR(IF(G23&lt;=F23,"Fix stay dates",IF(J23&lt;=0,"Enter rooms booked",IF(I23="","Select room type",IF(AND(Z23="Relocate",AA23=""),"Enter partner hotel",IF(AND(Z23="Relocate",AD23&lt;=0),"Enter relocation nights","OK"))))),"Review data"))</f>
        <v/>
      </c>
      <c r="AJ23" s="22" t="n"/>
    </row>
    <row r="24">
      <c r="A24" s="21" t="n"/>
      <c r="B24" s="22" t="n"/>
      <c r="C24" s="22" t="n"/>
      <c r="D24" s="21" t="n"/>
      <c r="E24" s="44" t="n"/>
      <c r="F24" s="44" t="n"/>
      <c r="G24" s="44" t="n"/>
      <c r="H24" s="24">
        <f>IF(A24="","",IFERROR(MAX(0,G24-F24),0))</f>
        <v/>
      </c>
      <c r="I24" s="21" t="n"/>
      <c r="J24" s="21" t="n"/>
      <c r="K24" s="21" t="n"/>
      <c r="L24" s="21" t="n"/>
      <c r="M24" s="21" t="n"/>
      <c r="N24" s="21" t="n"/>
      <c r="O24" s="45" t="n"/>
      <c r="P24" s="46">
        <f>IF(A24="","",IFERROR(H24*J24*O24,0))</f>
        <v/>
      </c>
      <c r="Q24" s="21" t="n"/>
      <c r="R24" s="21" t="n"/>
      <c r="S24" s="21" t="n"/>
      <c r="T24" s="21" t="n"/>
      <c r="U24" s="22" t="n"/>
      <c r="V24" s="22" t="n"/>
      <c r="W24" s="21" t="n"/>
      <c r="X24" s="44" t="n"/>
      <c r="Y24" s="22" t="n"/>
      <c r="Z24" s="21" t="n"/>
      <c r="AA24" s="22" t="n"/>
      <c r="AB24" s="22" t="n"/>
      <c r="AC24" s="45" t="n"/>
      <c r="AD24" s="21" t="n"/>
      <c r="AE24" s="45" t="n"/>
      <c r="AF24" s="45" t="n"/>
      <c r="AG24" s="46">
        <f>IF(A24="","",IFERROR(IF(Z24="Relocate",J24*AD24*IF(AC24&gt;0,AC24,$B$2)+IF(AE24&gt;0,AE24,$B$3)+IF(AF24&gt;0,AF24,$B$4),0),0))</f>
        <v/>
      </c>
      <c r="AH24" s="24">
        <f>IF(A24="","",IF(X24="","",IFERROR(MAX(0,TODAY()-X24),0)))</f>
        <v/>
      </c>
      <c r="AI24" s="24">
        <f>IF(A24="","",IFERROR(IF(G24&lt;=F24,"Fix stay dates",IF(J24&lt;=0,"Enter rooms booked",IF(I24="","Select room type",IF(AND(Z24="Relocate",AA24=""),"Enter partner hotel",IF(AND(Z24="Relocate",AD24&lt;=0),"Enter relocation nights","OK"))))),"Review data"))</f>
        <v/>
      </c>
      <c r="AJ24" s="22" t="n"/>
    </row>
    <row r="25">
      <c r="A25" s="21" t="n"/>
      <c r="B25" s="22" t="n"/>
      <c r="C25" s="22" t="n"/>
      <c r="D25" s="21" t="n"/>
      <c r="E25" s="44" t="n"/>
      <c r="F25" s="44" t="n"/>
      <c r="G25" s="44" t="n"/>
      <c r="H25" s="24">
        <f>IF(A25="","",IFERROR(MAX(0,G25-F25),0))</f>
        <v/>
      </c>
      <c r="I25" s="21" t="n"/>
      <c r="J25" s="21" t="n"/>
      <c r="K25" s="21" t="n"/>
      <c r="L25" s="21" t="n"/>
      <c r="M25" s="21" t="n"/>
      <c r="N25" s="21" t="n"/>
      <c r="O25" s="45" t="n"/>
      <c r="P25" s="46">
        <f>IF(A25="","",IFERROR(H25*J25*O25,0))</f>
        <v/>
      </c>
      <c r="Q25" s="21" t="n"/>
      <c r="R25" s="21" t="n"/>
      <c r="S25" s="21" t="n"/>
      <c r="T25" s="21" t="n"/>
      <c r="U25" s="22" t="n"/>
      <c r="V25" s="22" t="n"/>
      <c r="W25" s="21" t="n"/>
      <c r="X25" s="44" t="n"/>
      <c r="Y25" s="22" t="n"/>
      <c r="Z25" s="21" t="n"/>
      <c r="AA25" s="22" t="n"/>
      <c r="AB25" s="22" t="n"/>
      <c r="AC25" s="45" t="n"/>
      <c r="AD25" s="21" t="n"/>
      <c r="AE25" s="45" t="n"/>
      <c r="AF25" s="45" t="n"/>
      <c r="AG25" s="46">
        <f>IF(A25="","",IFERROR(IF(Z25="Relocate",J25*AD25*IF(AC25&gt;0,AC25,$B$2)+IF(AE25&gt;0,AE25,$B$3)+IF(AF25&gt;0,AF25,$B$4),0),0))</f>
        <v/>
      </c>
      <c r="AH25" s="24">
        <f>IF(A25="","",IF(X25="","",IFERROR(MAX(0,TODAY()-X25),0)))</f>
        <v/>
      </c>
      <c r="AI25" s="24">
        <f>IF(A25="","",IFERROR(IF(G25&lt;=F25,"Fix stay dates",IF(J25&lt;=0,"Enter rooms booked",IF(I25="","Select room type",IF(AND(Z25="Relocate",AA25=""),"Enter partner hotel",IF(AND(Z25="Relocate",AD25&lt;=0),"Enter relocation nights","OK"))))),"Review data"))</f>
        <v/>
      </c>
      <c r="AJ25" s="22" t="n"/>
    </row>
    <row r="26">
      <c r="A26" s="21" t="n"/>
      <c r="B26" s="22" t="n"/>
      <c r="C26" s="22" t="n"/>
      <c r="D26" s="21" t="n"/>
      <c r="E26" s="44" t="n"/>
      <c r="F26" s="44" t="n"/>
      <c r="G26" s="44" t="n"/>
      <c r="H26" s="24">
        <f>IF(A26="","",IFERROR(MAX(0,G26-F26),0))</f>
        <v/>
      </c>
      <c r="I26" s="21" t="n"/>
      <c r="J26" s="21" t="n"/>
      <c r="K26" s="21" t="n"/>
      <c r="L26" s="21" t="n"/>
      <c r="M26" s="21" t="n"/>
      <c r="N26" s="21" t="n"/>
      <c r="O26" s="45" t="n"/>
      <c r="P26" s="46">
        <f>IF(A26="","",IFERROR(H26*J26*O26,0))</f>
        <v/>
      </c>
      <c r="Q26" s="21" t="n"/>
      <c r="R26" s="21" t="n"/>
      <c r="S26" s="21" t="n"/>
      <c r="T26" s="21" t="n"/>
      <c r="U26" s="22" t="n"/>
      <c r="V26" s="22" t="n"/>
      <c r="W26" s="21" t="n"/>
      <c r="X26" s="44" t="n"/>
      <c r="Y26" s="22" t="n"/>
      <c r="Z26" s="21" t="n"/>
      <c r="AA26" s="22" t="n"/>
      <c r="AB26" s="22" t="n"/>
      <c r="AC26" s="45" t="n"/>
      <c r="AD26" s="21" t="n"/>
      <c r="AE26" s="45" t="n"/>
      <c r="AF26" s="45" t="n"/>
      <c r="AG26" s="46">
        <f>IF(A26="","",IFERROR(IF(Z26="Relocate",J26*AD26*IF(AC26&gt;0,AC26,$B$2)+IF(AE26&gt;0,AE26,$B$3)+IF(AF26&gt;0,AF26,$B$4),0),0))</f>
        <v/>
      </c>
      <c r="AH26" s="24">
        <f>IF(A26="","",IF(X26="","",IFERROR(MAX(0,TODAY()-X26),0)))</f>
        <v/>
      </c>
      <c r="AI26" s="24">
        <f>IF(A26="","",IFERROR(IF(G26&lt;=F26,"Fix stay dates",IF(J26&lt;=0,"Enter rooms booked",IF(I26="","Select room type",IF(AND(Z26="Relocate",AA26=""),"Enter partner hotel",IF(AND(Z26="Relocate",AD26&lt;=0),"Enter relocation nights","OK"))))),"Review data"))</f>
        <v/>
      </c>
      <c r="AJ26" s="22" t="n"/>
    </row>
    <row r="27">
      <c r="A27" s="21" t="n"/>
      <c r="B27" s="22" t="n"/>
      <c r="C27" s="22" t="n"/>
      <c r="D27" s="21" t="n"/>
      <c r="E27" s="44" t="n"/>
      <c r="F27" s="44" t="n"/>
      <c r="G27" s="44" t="n"/>
      <c r="H27" s="24">
        <f>IF(A27="","",IFERROR(MAX(0,G27-F27),0))</f>
        <v/>
      </c>
      <c r="I27" s="21" t="n"/>
      <c r="J27" s="21" t="n"/>
      <c r="K27" s="21" t="n"/>
      <c r="L27" s="21" t="n"/>
      <c r="M27" s="21" t="n"/>
      <c r="N27" s="21" t="n"/>
      <c r="O27" s="45" t="n"/>
      <c r="P27" s="46">
        <f>IF(A27="","",IFERROR(H27*J27*O27,0))</f>
        <v/>
      </c>
      <c r="Q27" s="21" t="n"/>
      <c r="R27" s="21" t="n"/>
      <c r="S27" s="21" t="n"/>
      <c r="T27" s="21" t="n"/>
      <c r="U27" s="22" t="n"/>
      <c r="V27" s="22" t="n"/>
      <c r="W27" s="21" t="n"/>
      <c r="X27" s="44" t="n"/>
      <c r="Y27" s="22" t="n"/>
      <c r="Z27" s="21" t="n"/>
      <c r="AA27" s="22" t="n"/>
      <c r="AB27" s="22" t="n"/>
      <c r="AC27" s="45" t="n"/>
      <c r="AD27" s="21" t="n"/>
      <c r="AE27" s="45" t="n"/>
      <c r="AF27" s="45" t="n"/>
      <c r="AG27" s="46">
        <f>IF(A27="","",IFERROR(IF(Z27="Relocate",J27*AD27*IF(AC27&gt;0,AC27,$B$2)+IF(AE27&gt;0,AE27,$B$3)+IF(AF27&gt;0,AF27,$B$4),0),0))</f>
        <v/>
      </c>
      <c r="AH27" s="24">
        <f>IF(A27="","",IF(X27="","",IFERROR(MAX(0,TODAY()-X27),0)))</f>
        <v/>
      </c>
      <c r="AI27" s="24">
        <f>IF(A27="","",IFERROR(IF(G27&lt;=F27,"Fix stay dates",IF(J27&lt;=0,"Enter rooms booked",IF(I27="","Select room type",IF(AND(Z27="Relocate",AA27=""),"Enter partner hotel",IF(AND(Z27="Relocate",AD27&lt;=0),"Enter relocation nights","OK"))))),"Review data"))</f>
        <v/>
      </c>
      <c r="AJ27" s="22" t="n"/>
    </row>
    <row r="28">
      <c r="A28" s="21" t="n"/>
      <c r="B28" s="22" t="n"/>
      <c r="C28" s="22" t="n"/>
      <c r="D28" s="21" t="n"/>
      <c r="E28" s="44" t="n"/>
      <c r="F28" s="44" t="n"/>
      <c r="G28" s="44" t="n"/>
      <c r="H28" s="24">
        <f>IF(A28="","",IFERROR(MAX(0,G28-F28),0))</f>
        <v/>
      </c>
      <c r="I28" s="21" t="n"/>
      <c r="J28" s="21" t="n"/>
      <c r="K28" s="21" t="n"/>
      <c r="L28" s="21" t="n"/>
      <c r="M28" s="21" t="n"/>
      <c r="N28" s="21" t="n"/>
      <c r="O28" s="45" t="n"/>
      <c r="P28" s="46">
        <f>IF(A28="","",IFERROR(H28*J28*O28,0))</f>
        <v/>
      </c>
      <c r="Q28" s="21" t="n"/>
      <c r="R28" s="21" t="n"/>
      <c r="S28" s="21" t="n"/>
      <c r="T28" s="21" t="n"/>
      <c r="U28" s="22" t="n"/>
      <c r="V28" s="22" t="n"/>
      <c r="W28" s="21" t="n"/>
      <c r="X28" s="44" t="n"/>
      <c r="Y28" s="22" t="n"/>
      <c r="Z28" s="21" t="n"/>
      <c r="AA28" s="22" t="n"/>
      <c r="AB28" s="22" t="n"/>
      <c r="AC28" s="45" t="n"/>
      <c r="AD28" s="21" t="n"/>
      <c r="AE28" s="45" t="n"/>
      <c r="AF28" s="45" t="n"/>
      <c r="AG28" s="46">
        <f>IF(A28="","",IFERROR(IF(Z28="Relocate",J28*AD28*IF(AC28&gt;0,AC28,$B$2)+IF(AE28&gt;0,AE28,$B$3)+IF(AF28&gt;0,AF28,$B$4),0),0))</f>
        <v/>
      </c>
      <c r="AH28" s="24">
        <f>IF(A28="","",IF(X28="","",IFERROR(MAX(0,TODAY()-X28),0)))</f>
        <v/>
      </c>
      <c r="AI28" s="24">
        <f>IF(A28="","",IFERROR(IF(G28&lt;=F28,"Fix stay dates",IF(J28&lt;=0,"Enter rooms booked",IF(I28="","Select room type",IF(AND(Z28="Relocate",AA28=""),"Enter partner hotel",IF(AND(Z28="Relocate",AD28&lt;=0),"Enter relocation nights","OK"))))),"Review data"))</f>
        <v/>
      </c>
      <c r="AJ28" s="22" t="n"/>
    </row>
    <row r="29">
      <c r="A29" s="21" t="n"/>
      <c r="B29" s="22" t="n"/>
      <c r="C29" s="22" t="n"/>
      <c r="D29" s="21" t="n"/>
      <c r="E29" s="44" t="n"/>
      <c r="F29" s="44" t="n"/>
      <c r="G29" s="44" t="n"/>
      <c r="H29" s="24">
        <f>IF(A29="","",IFERROR(MAX(0,G29-F29),0))</f>
        <v/>
      </c>
      <c r="I29" s="21" t="n"/>
      <c r="J29" s="21" t="n"/>
      <c r="K29" s="21" t="n"/>
      <c r="L29" s="21" t="n"/>
      <c r="M29" s="21" t="n"/>
      <c r="N29" s="21" t="n"/>
      <c r="O29" s="45" t="n"/>
      <c r="P29" s="46">
        <f>IF(A29="","",IFERROR(H29*J29*O29,0))</f>
        <v/>
      </c>
      <c r="Q29" s="21" t="n"/>
      <c r="R29" s="21" t="n"/>
      <c r="S29" s="21" t="n"/>
      <c r="T29" s="21" t="n"/>
      <c r="U29" s="22" t="n"/>
      <c r="V29" s="22" t="n"/>
      <c r="W29" s="21" t="n"/>
      <c r="X29" s="44" t="n"/>
      <c r="Y29" s="22" t="n"/>
      <c r="Z29" s="21" t="n"/>
      <c r="AA29" s="22" t="n"/>
      <c r="AB29" s="22" t="n"/>
      <c r="AC29" s="45" t="n"/>
      <c r="AD29" s="21" t="n"/>
      <c r="AE29" s="45" t="n"/>
      <c r="AF29" s="45" t="n"/>
      <c r="AG29" s="46">
        <f>IF(A29="","",IFERROR(IF(Z29="Relocate",J29*AD29*IF(AC29&gt;0,AC29,$B$2)+IF(AE29&gt;0,AE29,$B$3)+IF(AF29&gt;0,AF29,$B$4),0),0))</f>
        <v/>
      </c>
      <c r="AH29" s="24">
        <f>IF(A29="","",IF(X29="","",IFERROR(MAX(0,TODAY()-X29),0)))</f>
        <v/>
      </c>
      <c r="AI29" s="24">
        <f>IF(A29="","",IFERROR(IF(G29&lt;=F29,"Fix stay dates",IF(J29&lt;=0,"Enter rooms booked",IF(I29="","Select room type",IF(AND(Z29="Relocate",AA29=""),"Enter partner hotel",IF(AND(Z29="Relocate",AD29&lt;=0),"Enter relocation nights","OK"))))),"Review data"))</f>
        <v/>
      </c>
      <c r="AJ29" s="22" t="n"/>
    </row>
    <row r="30">
      <c r="A30" s="21" t="n"/>
      <c r="B30" s="22" t="n"/>
      <c r="C30" s="22" t="n"/>
      <c r="D30" s="21" t="n"/>
      <c r="E30" s="44" t="n"/>
      <c r="F30" s="44" t="n"/>
      <c r="G30" s="44" t="n"/>
      <c r="H30" s="24">
        <f>IF(A30="","",IFERROR(MAX(0,G30-F30),0))</f>
        <v/>
      </c>
      <c r="I30" s="21" t="n"/>
      <c r="J30" s="21" t="n"/>
      <c r="K30" s="21" t="n"/>
      <c r="L30" s="21" t="n"/>
      <c r="M30" s="21" t="n"/>
      <c r="N30" s="21" t="n"/>
      <c r="O30" s="45" t="n"/>
      <c r="P30" s="46">
        <f>IF(A30="","",IFERROR(H30*J30*O30,0))</f>
        <v/>
      </c>
      <c r="Q30" s="21" t="n"/>
      <c r="R30" s="21" t="n"/>
      <c r="S30" s="21" t="n"/>
      <c r="T30" s="21" t="n"/>
      <c r="U30" s="22" t="n"/>
      <c r="V30" s="22" t="n"/>
      <c r="W30" s="21" t="n"/>
      <c r="X30" s="44" t="n"/>
      <c r="Y30" s="22" t="n"/>
      <c r="Z30" s="21" t="n"/>
      <c r="AA30" s="22" t="n"/>
      <c r="AB30" s="22" t="n"/>
      <c r="AC30" s="45" t="n"/>
      <c r="AD30" s="21" t="n"/>
      <c r="AE30" s="45" t="n"/>
      <c r="AF30" s="45" t="n"/>
      <c r="AG30" s="46">
        <f>IF(A30="","",IFERROR(IF(Z30="Relocate",J30*AD30*IF(AC30&gt;0,AC30,$B$2)+IF(AE30&gt;0,AE30,$B$3)+IF(AF30&gt;0,AF30,$B$4),0),0))</f>
        <v/>
      </c>
      <c r="AH30" s="24">
        <f>IF(A30="","",IF(X30="","",IFERROR(MAX(0,TODAY()-X30),0)))</f>
        <v/>
      </c>
      <c r="AI30" s="24">
        <f>IF(A30="","",IFERROR(IF(G30&lt;=F30,"Fix stay dates",IF(J30&lt;=0,"Enter rooms booked",IF(I30="","Select room type",IF(AND(Z30="Relocate",AA30=""),"Enter partner hotel",IF(AND(Z30="Relocate",AD30&lt;=0),"Enter relocation nights","OK"))))),"Review data"))</f>
        <v/>
      </c>
      <c r="AJ30" s="22" t="n"/>
    </row>
    <row r="31">
      <c r="A31" s="21" t="n"/>
      <c r="B31" s="22" t="n"/>
      <c r="C31" s="22" t="n"/>
      <c r="D31" s="21" t="n"/>
      <c r="E31" s="44" t="n"/>
      <c r="F31" s="44" t="n"/>
      <c r="G31" s="44" t="n"/>
      <c r="H31" s="24">
        <f>IF(A31="","",IFERROR(MAX(0,G31-F31),0))</f>
        <v/>
      </c>
      <c r="I31" s="21" t="n"/>
      <c r="J31" s="21" t="n"/>
      <c r="K31" s="21" t="n"/>
      <c r="L31" s="21" t="n"/>
      <c r="M31" s="21" t="n"/>
      <c r="N31" s="21" t="n"/>
      <c r="O31" s="45" t="n"/>
      <c r="P31" s="46">
        <f>IF(A31="","",IFERROR(H31*J31*O31,0))</f>
        <v/>
      </c>
      <c r="Q31" s="21" t="n"/>
      <c r="R31" s="21" t="n"/>
      <c r="S31" s="21" t="n"/>
      <c r="T31" s="21" t="n"/>
      <c r="U31" s="22" t="n"/>
      <c r="V31" s="22" t="n"/>
      <c r="W31" s="21" t="n"/>
      <c r="X31" s="44" t="n"/>
      <c r="Y31" s="22" t="n"/>
      <c r="Z31" s="21" t="n"/>
      <c r="AA31" s="22" t="n"/>
      <c r="AB31" s="22" t="n"/>
      <c r="AC31" s="45" t="n"/>
      <c r="AD31" s="21" t="n"/>
      <c r="AE31" s="45" t="n"/>
      <c r="AF31" s="45" t="n"/>
      <c r="AG31" s="46">
        <f>IF(A31="","",IFERROR(IF(Z31="Relocate",J31*AD31*IF(AC31&gt;0,AC31,$B$2)+IF(AE31&gt;0,AE31,$B$3)+IF(AF31&gt;0,AF31,$B$4),0),0))</f>
        <v/>
      </c>
      <c r="AH31" s="24">
        <f>IF(A31="","",IF(X31="","",IFERROR(MAX(0,TODAY()-X31),0)))</f>
        <v/>
      </c>
      <c r="AI31" s="24">
        <f>IF(A31="","",IFERROR(IF(G31&lt;=F31,"Fix stay dates",IF(J31&lt;=0,"Enter rooms booked",IF(I31="","Select room type",IF(AND(Z31="Relocate",AA31=""),"Enter partner hotel",IF(AND(Z31="Relocate",AD31&lt;=0),"Enter relocation nights","OK"))))),"Review data"))</f>
        <v/>
      </c>
      <c r="AJ31" s="22" t="n"/>
    </row>
    <row r="32">
      <c r="A32" s="21" t="n"/>
      <c r="B32" s="22" t="n"/>
      <c r="C32" s="22" t="n"/>
      <c r="D32" s="21" t="n"/>
      <c r="E32" s="44" t="n"/>
      <c r="F32" s="44" t="n"/>
      <c r="G32" s="44" t="n"/>
      <c r="H32" s="24">
        <f>IF(A32="","",IFERROR(MAX(0,G32-F32),0))</f>
        <v/>
      </c>
      <c r="I32" s="21" t="n"/>
      <c r="J32" s="21" t="n"/>
      <c r="K32" s="21" t="n"/>
      <c r="L32" s="21" t="n"/>
      <c r="M32" s="21" t="n"/>
      <c r="N32" s="21" t="n"/>
      <c r="O32" s="45" t="n"/>
      <c r="P32" s="46">
        <f>IF(A32="","",IFERROR(H32*J32*O32,0))</f>
        <v/>
      </c>
      <c r="Q32" s="21" t="n"/>
      <c r="R32" s="21" t="n"/>
      <c r="S32" s="21" t="n"/>
      <c r="T32" s="21" t="n"/>
      <c r="U32" s="22" t="n"/>
      <c r="V32" s="22" t="n"/>
      <c r="W32" s="21" t="n"/>
      <c r="X32" s="44" t="n"/>
      <c r="Y32" s="22" t="n"/>
      <c r="Z32" s="21" t="n"/>
      <c r="AA32" s="22" t="n"/>
      <c r="AB32" s="22" t="n"/>
      <c r="AC32" s="45" t="n"/>
      <c r="AD32" s="21" t="n"/>
      <c r="AE32" s="45" t="n"/>
      <c r="AF32" s="45" t="n"/>
      <c r="AG32" s="46">
        <f>IF(A32="","",IFERROR(IF(Z32="Relocate",J32*AD32*IF(AC32&gt;0,AC32,$B$2)+IF(AE32&gt;0,AE32,$B$3)+IF(AF32&gt;0,AF32,$B$4),0),0))</f>
        <v/>
      </c>
      <c r="AH32" s="24">
        <f>IF(A32="","",IF(X32="","",IFERROR(MAX(0,TODAY()-X32),0)))</f>
        <v/>
      </c>
      <c r="AI32" s="24">
        <f>IF(A32="","",IFERROR(IF(G32&lt;=F32,"Fix stay dates",IF(J32&lt;=0,"Enter rooms booked",IF(I32="","Select room type",IF(AND(Z32="Relocate",AA32=""),"Enter partner hotel",IF(AND(Z32="Relocate",AD32&lt;=0),"Enter relocation nights","OK"))))),"Review data"))</f>
        <v/>
      </c>
      <c r="AJ32" s="22" t="n"/>
    </row>
    <row r="33">
      <c r="A33" s="21" t="n"/>
      <c r="B33" s="22" t="n"/>
      <c r="C33" s="22" t="n"/>
      <c r="D33" s="21" t="n"/>
      <c r="E33" s="44" t="n"/>
      <c r="F33" s="44" t="n"/>
      <c r="G33" s="44" t="n"/>
      <c r="H33" s="24">
        <f>IF(A33="","",IFERROR(MAX(0,G33-F33),0))</f>
        <v/>
      </c>
      <c r="I33" s="21" t="n"/>
      <c r="J33" s="21" t="n"/>
      <c r="K33" s="21" t="n"/>
      <c r="L33" s="21" t="n"/>
      <c r="M33" s="21" t="n"/>
      <c r="N33" s="21" t="n"/>
      <c r="O33" s="45" t="n"/>
      <c r="P33" s="46">
        <f>IF(A33="","",IFERROR(H33*J33*O33,0))</f>
        <v/>
      </c>
      <c r="Q33" s="21" t="n"/>
      <c r="R33" s="21" t="n"/>
      <c r="S33" s="21" t="n"/>
      <c r="T33" s="21" t="n"/>
      <c r="U33" s="22" t="n"/>
      <c r="V33" s="22" t="n"/>
      <c r="W33" s="21" t="n"/>
      <c r="X33" s="44" t="n"/>
      <c r="Y33" s="22" t="n"/>
      <c r="Z33" s="21" t="n"/>
      <c r="AA33" s="22" t="n"/>
      <c r="AB33" s="22" t="n"/>
      <c r="AC33" s="45" t="n"/>
      <c r="AD33" s="21" t="n"/>
      <c r="AE33" s="45" t="n"/>
      <c r="AF33" s="45" t="n"/>
      <c r="AG33" s="46">
        <f>IF(A33="","",IFERROR(IF(Z33="Relocate",J33*AD33*IF(AC33&gt;0,AC33,$B$2)+IF(AE33&gt;0,AE33,$B$3)+IF(AF33&gt;0,AF33,$B$4),0),0))</f>
        <v/>
      </c>
      <c r="AH33" s="24">
        <f>IF(A33="","",IF(X33="","",IFERROR(MAX(0,TODAY()-X33),0)))</f>
        <v/>
      </c>
      <c r="AI33" s="24">
        <f>IF(A33="","",IFERROR(IF(G33&lt;=F33,"Fix stay dates",IF(J33&lt;=0,"Enter rooms booked",IF(I33="","Select room type",IF(AND(Z33="Relocate",AA33=""),"Enter partner hotel",IF(AND(Z33="Relocate",AD33&lt;=0),"Enter relocation nights","OK"))))),"Review data"))</f>
        <v/>
      </c>
      <c r="AJ33" s="22" t="n"/>
    </row>
    <row r="34">
      <c r="A34" s="21" t="n"/>
      <c r="B34" s="22" t="n"/>
      <c r="C34" s="22" t="n"/>
      <c r="D34" s="21" t="n"/>
      <c r="E34" s="44" t="n"/>
      <c r="F34" s="44" t="n"/>
      <c r="G34" s="44" t="n"/>
      <c r="H34" s="24">
        <f>IF(A34="","",IFERROR(MAX(0,G34-F34),0))</f>
        <v/>
      </c>
      <c r="I34" s="21" t="n"/>
      <c r="J34" s="21" t="n"/>
      <c r="K34" s="21" t="n"/>
      <c r="L34" s="21" t="n"/>
      <c r="M34" s="21" t="n"/>
      <c r="N34" s="21" t="n"/>
      <c r="O34" s="45" t="n"/>
      <c r="P34" s="46">
        <f>IF(A34="","",IFERROR(H34*J34*O34,0))</f>
        <v/>
      </c>
      <c r="Q34" s="21" t="n"/>
      <c r="R34" s="21" t="n"/>
      <c r="S34" s="21" t="n"/>
      <c r="T34" s="21" t="n"/>
      <c r="U34" s="22" t="n"/>
      <c r="V34" s="22" t="n"/>
      <c r="W34" s="21" t="n"/>
      <c r="X34" s="44" t="n"/>
      <c r="Y34" s="22" t="n"/>
      <c r="Z34" s="21" t="n"/>
      <c r="AA34" s="22" t="n"/>
      <c r="AB34" s="22" t="n"/>
      <c r="AC34" s="45" t="n"/>
      <c r="AD34" s="21" t="n"/>
      <c r="AE34" s="45" t="n"/>
      <c r="AF34" s="45" t="n"/>
      <c r="AG34" s="46">
        <f>IF(A34="","",IFERROR(IF(Z34="Relocate",J34*AD34*IF(AC34&gt;0,AC34,$B$2)+IF(AE34&gt;0,AE34,$B$3)+IF(AF34&gt;0,AF34,$B$4),0),0))</f>
        <v/>
      </c>
      <c r="AH34" s="24">
        <f>IF(A34="","",IF(X34="","",IFERROR(MAX(0,TODAY()-X34),0)))</f>
        <v/>
      </c>
      <c r="AI34" s="24">
        <f>IF(A34="","",IFERROR(IF(G34&lt;=F34,"Fix stay dates",IF(J34&lt;=0,"Enter rooms booked",IF(I34="","Select room type",IF(AND(Z34="Relocate",AA34=""),"Enter partner hotel",IF(AND(Z34="Relocate",AD34&lt;=0),"Enter relocation nights","OK"))))),"Review data"))</f>
        <v/>
      </c>
      <c r="AJ34" s="22" t="n"/>
    </row>
    <row r="35">
      <c r="A35" s="21" t="n"/>
      <c r="B35" s="22" t="n"/>
      <c r="C35" s="22" t="n"/>
      <c r="D35" s="21" t="n"/>
      <c r="E35" s="44" t="n"/>
      <c r="F35" s="44" t="n"/>
      <c r="G35" s="44" t="n"/>
      <c r="H35" s="24">
        <f>IF(A35="","",IFERROR(MAX(0,G35-F35),0))</f>
        <v/>
      </c>
      <c r="I35" s="21" t="n"/>
      <c r="J35" s="21" t="n"/>
      <c r="K35" s="21" t="n"/>
      <c r="L35" s="21" t="n"/>
      <c r="M35" s="21" t="n"/>
      <c r="N35" s="21" t="n"/>
      <c r="O35" s="45" t="n"/>
      <c r="P35" s="46">
        <f>IF(A35="","",IFERROR(H35*J35*O35,0))</f>
        <v/>
      </c>
      <c r="Q35" s="21" t="n"/>
      <c r="R35" s="21" t="n"/>
      <c r="S35" s="21" t="n"/>
      <c r="T35" s="21" t="n"/>
      <c r="U35" s="22" t="n"/>
      <c r="V35" s="22" t="n"/>
      <c r="W35" s="21" t="n"/>
      <c r="X35" s="44" t="n"/>
      <c r="Y35" s="22" t="n"/>
      <c r="Z35" s="21" t="n"/>
      <c r="AA35" s="22" t="n"/>
      <c r="AB35" s="22" t="n"/>
      <c r="AC35" s="45" t="n"/>
      <c r="AD35" s="21" t="n"/>
      <c r="AE35" s="45" t="n"/>
      <c r="AF35" s="45" t="n"/>
      <c r="AG35" s="46">
        <f>IF(A35="","",IFERROR(IF(Z35="Relocate",J35*AD35*IF(AC35&gt;0,AC35,$B$2)+IF(AE35&gt;0,AE35,$B$3)+IF(AF35&gt;0,AF35,$B$4),0),0))</f>
        <v/>
      </c>
      <c r="AH35" s="24">
        <f>IF(A35="","",IF(X35="","",IFERROR(MAX(0,TODAY()-X35),0)))</f>
        <v/>
      </c>
      <c r="AI35" s="24">
        <f>IF(A35="","",IFERROR(IF(G35&lt;=F35,"Fix stay dates",IF(J35&lt;=0,"Enter rooms booked",IF(I35="","Select room type",IF(AND(Z35="Relocate",AA35=""),"Enter partner hotel",IF(AND(Z35="Relocate",AD35&lt;=0),"Enter relocation nights","OK"))))),"Review data"))</f>
        <v/>
      </c>
      <c r="AJ35" s="22" t="n"/>
    </row>
    <row r="36">
      <c r="A36" s="21" t="n"/>
      <c r="B36" s="22" t="n"/>
      <c r="C36" s="22" t="n"/>
      <c r="D36" s="21" t="n"/>
      <c r="E36" s="44" t="n"/>
      <c r="F36" s="44" t="n"/>
      <c r="G36" s="44" t="n"/>
      <c r="H36" s="24">
        <f>IF(A36="","",IFERROR(MAX(0,G36-F36),0))</f>
        <v/>
      </c>
      <c r="I36" s="21" t="n"/>
      <c r="J36" s="21" t="n"/>
      <c r="K36" s="21" t="n"/>
      <c r="L36" s="21" t="n"/>
      <c r="M36" s="21" t="n"/>
      <c r="N36" s="21" t="n"/>
      <c r="O36" s="45" t="n"/>
      <c r="P36" s="46">
        <f>IF(A36="","",IFERROR(H36*J36*O36,0))</f>
        <v/>
      </c>
      <c r="Q36" s="21" t="n"/>
      <c r="R36" s="21" t="n"/>
      <c r="S36" s="21" t="n"/>
      <c r="T36" s="21" t="n"/>
      <c r="U36" s="22" t="n"/>
      <c r="V36" s="22" t="n"/>
      <c r="W36" s="21" t="n"/>
      <c r="X36" s="44" t="n"/>
      <c r="Y36" s="22" t="n"/>
      <c r="Z36" s="21" t="n"/>
      <c r="AA36" s="22" t="n"/>
      <c r="AB36" s="22" t="n"/>
      <c r="AC36" s="45" t="n"/>
      <c r="AD36" s="21" t="n"/>
      <c r="AE36" s="45" t="n"/>
      <c r="AF36" s="45" t="n"/>
      <c r="AG36" s="46">
        <f>IF(A36="","",IFERROR(IF(Z36="Relocate",J36*AD36*IF(AC36&gt;0,AC36,$B$2)+IF(AE36&gt;0,AE36,$B$3)+IF(AF36&gt;0,AF36,$B$4),0),0))</f>
        <v/>
      </c>
      <c r="AH36" s="24">
        <f>IF(A36="","",IF(X36="","",IFERROR(MAX(0,TODAY()-X36),0)))</f>
        <v/>
      </c>
      <c r="AI36" s="24">
        <f>IF(A36="","",IFERROR(IF(G36&lt;=F36,"Fix stay dates",IF(J36&lt;=0,"Enter rooms booked",IF(I36="","Select room type",IF(AND(Z36="Relocate",AA36=""),"Enter partner hotel",IF(AND(Z36="Relocate",AD36&lt;=0),"Enter relocation nights","OK"))))),"Review data"))</f>
        <v/>
      </c>
      <c r="AJ36" s="22" t="n"/>
    </row>
    <row r="37">
      <c r="A37" s="21" t="n"/>
      <c r="B37" s="22" t="n"/>
      <c r="C37" s="22" t="n"/>
      <c r="D37" s="21" t="n"/>
      <c r="E37" s="44" t="n"/>
      <c r="F37" s="44" t="n"/>
      <c r="G37" s="44" t="n"/>
      <c r="H37" s="24">
        <f>IF(A37="","",IFERROR(MAX(0,G37-F37),0))</f>
        <v/>
      </c>
      <c r="I37" s="21" t="n"/>
      <c r="J37" s="21" t="n"/>
      <c r="K37" s="21" t="n"/>
      <c r="L37" s="21" t="n"/>
      <c r="M37" s="21" t="n"/>
      <c r="N37" s="21" t="n"/>
      <c r="O37" s="45" t="n"/>
      <c r="P37" s="46">
        <f>IF(A37="","",IFERROR(H37*J37*O37,0))</f>
        <v/>
      </c>
      <c r="Q37" s="21" t="n"/>
      <c r="R37" s="21" t="n"/>
      <c r="S37" s="21" t="n"/>
      <c r="T37" s="21" t="n"/>
      <c r="U37" s="22" t="n"/>
      <c r="V37" s="22" t="n"/>
      <c r="W37" s="21" t="n"/>
      <c r="X37" s="44" t="n"/>
      <c r="Y37" s="22" t="n"/>
      <c r="Z37" s="21" t="n"/>
      <c r="AA37" s="22" t="n"/>
      <c r="AB37" s="22" t="n"/>
      <c r="AC37" s="45" t="n"/>
      <c r="AD37" s="21" t="n"/>
      <c r="AE37" s="45" t="n"/>
      <c r="AF37" s="45" t="n"/>
      <c r="AG37" s="46">
        <f>IF(A37="","",IFERROR(IF(Z37="Relocate",J37*AD37*IF(AC37&gt;0,AC37,$B$2)+IF(AE37&gt;0,AE37,$B$3)+IF(AF37&gt;0,AF37,$B$4),0),0))</f>
        <v/>
      </c>
      <c r="AH37" s="24">
        <f>IF(A37="","",IF(X37="","",IFERROR(MAX(0,TODAY()-X37),0)))</f>
        <v/>
      </c>
      <c r="AI37" s="24">
        <f>IF(A37="","",IFERROR(IF(G37&lt;=F37,"Fix stay dates",IF(J37&lt;=0,"Enter rooms booked",IF(I37="","Select room type",IF(AND(Z37="Relocate",AA37=""),"Enter partner hotel",IF(AND(Z37="Relocate",AD37&lt;=0),"Enter relocation nights","OK"))))),"Review data"))</f>
        <v/>
      </c>
      <c r="AJ37" s="22" t="n"/>
    </row>
    <row r="38">
      <c r="A38" s="21" t="n"/>
      <c r="B38" s="22" t="n"/>
      <c r="C38" s="22" t="n"/>
      <c r="D38" s="21" t="n"/>
      <c r="E38" s="44" t="n"/>
      <c r="F38" s="44" t="n"/>
      <c r="G38" s="44" t="n"/>
      <c r="H38" s="24">
        <f>IF(A38="","",IFERROR(MAX(0,G38-F38),0))</f>
        <v/>
      </c>
      <c r="I38" s="21" t="n"/>
      <c r="J38" s="21" t="n"/>
      <c r="K38" s="21" t="n"/>
      <c r="L38" s="21" t="n"/>
      <c r="M38" s="21" t="n"/>
      <c r="N38" s="21" t="n"/>
      <c r="O38" s="45" t="n"/>
      <c r="P38" s="46">
        <f>IF(A38="","",IFERROR(H38*J38*O38,0))</f>
        <v/>
      </c>
      <c r="Q38" s="21" t="n"/>
      <c r="R38" s="21" t="n"/>
      <c r="S38" s="21" t="n"/>
      <c r="T38" s="21" t="n"/>
      <c r="U38" s="22" t="n"/>
      <c r="V38" s="22" t="n"/>
      <c r="W38" s="21" t="n"/>
      <c r="X38" s="44" t="n"/>
      <c r="Y38" s="22" t="n"/>
      <c r="Z38" s="21" t="n"/>
      <c r="AA38" s="22" t="n"/>
      <c r="AB38" s="22" t="n"/>
      <c r="AC38" s="45" t="n"/>
      <c r="AD38" s="21" t="n"/>
      <c r="AE38" s="45" t="n"/>
      <c r="AF38" s="45" t="n"/>
      <c r="AG38" s="46">
        <f>IF(A38="","",IFERROR(IF(Z38="Relocate",J38*AD38*IF(AC38&gt;0,AC38,$B$2)+IF(AE38&gt;0,AE38,$B$3)+IF(AF38&gt;0,AF38,$B$4),0),0))</f>
        <v/>
      </c>
      <c r="AH38" s="24">
        <f>IF(A38="","",IF(X38="","",IFERROR(MAX(0,TODAY()-X38),0)))</f>
        <v/>
      </c>
      <c r="AI38" s="24">
        <f>IF(A38="","",IFERROR(IF(G38&lt;=F38,"Fix stay dates",IF(J38&lt;=0,"Enter rooms booked",IF(I38="","Select room type",IF(AND(Z38="Relocate",AA38=""),"Enter partner hotel",IF(AND(Z38="Relocate",AD38&lt;=0),"Enter relocation nights","OK"))))),"Review data"))</f>
        <v/>
      </c>
      <c r="AJ38" s="22" t="n"/>
    </row>
    <row r="39">
      <c r="A39" s="21" t="n"/>
      <c r="B39" s="22" t="n"/>
      <c r="C39" s="22" t="n"/>
      <c r="D39" s="21" t="n"/>
      <c r="E39" s="44" t="n"/>
      <c r="F39" s="44" t="n"/>
      <c r="G39" s="44" t="n"/>
      <c r="H39" s="24">
        <f>IF(A39="","",IFERROR(MAX(0,G39-F39),0))</f>
        <v/>
      </c>
      <c r="I39" s="21" t="n"/>
      <c r="J39" s="21" t="n"/>
      <c r="K39" s="21" t="n"/>
      <c r="L39" s="21" t="n"/>
      <c r="M39" s="21" t="n"/>
      <c r="N39" s="21" t="n"/>
      <c r="O39" s="45" t="n"/>
      <c r="P39" s="46">
        <f>IF(A39="","",IFERROR(H39*J39*O39,0))</f>
        <v/>
      </c>
      <c r="Q39" s="21" t="n"/>
      <c r="R39" s="21" t="n"/>
      <c r="S39" s="21" t="n"/>
      <c r="T39" s="21" t="n"/>
      <c r="U39" s="22" t="n"/>
      <c r="V39" s="22" t="n"/>
      <c r="W39" s="21" t="n"/>
      <c r="X39" s="44" t="n"/>
      <c r="Y39" s="22" t="n"/>
      <c r="Z39" s="21" t="n"/>
      <c r="AA39" s="22" t="n"/>
      <c r="AB39" s="22" t="n"/>
      <c r="AC39" s="45" t="n"/>
      <c r="AD39" s="21" t="n"/>
      <c r="AE39" s="45" t="n"/>
      <c r="AF39" s="45" t="n"/>
      <c r="AG39" s="46">
        <f>IF(A39="","",IFERROR(IF(Z39="Relocate",J39*AD39*IF(AC39&gt;0,AC39,$B$2)+IF(AE39&gt;0,AE39,$B$3)+IF(AF39&gt;0,AF39,$B$4),0),0))</f>
        <v/>
      </c>
      <c r="AH39" s="24">
        <f>IF(A39="","",IF(X39="","",IFERROR(MAX(0,TODAY()-X39),0)))</f>
        <v/>
      </c>
      <c r="AI39" s="24">
        <f>IF(A39="","",IFERROR(IF(G39&lt;=F39,"Fix stay dates",IF(J39&lt;=0,"Enter rooms booked",IF(I39="","Select room type",IF(AND(Z39="Relocate",AA39=""),"Enter partner hotel",IF(AND(Z39="Relocate",AD39&lt;=0),"Enter relocation nights","OK"))))),"Review data"))</f>
        <v/>
      </c>
      <c r="AJ39" s="22" t="n"/>
    </row>
    <row r="40">
      <c r="A40" s="21" t="n"/>
      <c r="B40" s="22" t="n"/>
      <c r="C40" s="22" t="n"/>
      <c r="D40" s="21" t="n"/>
      <c r="E40" s="44" t="n"/>
      <c r="F40" s="44" t="n"/>
      <c r="G40" s="44" t="n"/>
      <c r="H40" s="24">
        <f>IF(A40="","",IFERROR(MAX(0,G40-F40),0))</f>
        <v/>
      </c>
      <c r="I40" s="21" t="n"/>
      <c r="J40" s="21" t="n"/>
      <c r="K40" s="21" t="n"/>
      <c r="L40" s="21" t="n"/>
      <c r="M40" s="21" t="n"/>
      <c r="N40" s="21" t="n"/>
      <c r="O40" s="45" t="n"/>
      <c r="P40" s="46">
        <f>IF(A40="","",IFERROR(H40*J40*O40,0))</f>
        <v/>
      </c>
      <c r="Q40" s="21" t="n"/>
      <c r="R40" s="21" t="n"/>
      <c r="S40" s="21" t="n"/>
      <c r="T40" s="21" t="n"/>
      <c r="U40" s="22" t="n"/>
      <c r="V40" s="22" t="n"/>
      <c r="W40" s="21" t="n"/>
      <c r="X40" s="44" t="n"/>
      <c r="Y40" s="22" t="n"/>
      <c r="Z40" s="21" t="n"/>
      <c r="AA40" s="22" t="n"/>
      <c r="AB40" s="22" t="n"/>
      <c r="AC40" s="45" t="n"/>
      <c r="AD40" s="21" t="n"/>
      <c r="AE40" s="45" t="n"/>
      <c r="AF40" s="45" t="n"/>
      <c r="AG40" s="46">
        <f>IF(A40="","",IFERROR(IF(Z40="Relocate",J40*AD40*IF(AC40&gt;0,AC40,$B$2)+IF(AE40&gt;0,AE40,$B$3)+IF(AF40&gt;0,AF40,$B$4),0),0))</f>
        <v/>
      </c>
      <c r="AH40" s="24">
        <f>IF(A40="","",IF(X40="","",IFERROR(MAX(0,TODAY()-X40),0)))</f>
        <v/>
      </c>
      <c r="AI40" s="24">
        <f>IF(A40="","",IFERROR(IF(G40&lt;=F40,"Fix stay dates",IF(J40&lt;=0,"Enter rooms booked",IF(I40="","Select room type",IF(AND(Z40="Relocate",AA40=""),"Enter partner hotel",IF(AND(Z40="Relocate",AD40&lt;=0),"Enter relocation nights","OK"))))),"Review data"))</f>
        <v/>
      </c>
      <c r="AJ40" s="22" t="n"/>
    </row>
    <row r="41">
      <c r="A41" s="21" t="n"/>
      <c r="B41" s="22" t="n"/>
      <c r="C41" s="22" t="n"/>
      <c r="D41" s="21" t="n"/>
      <c r="E41" s="44" t="n"/>
      <c r="F41" s="44" t="n"/>
      <c r="G41" s="44" t="n"/>
      <c r="H41" s="24">
        <f>IF(A41="","",IFERROR(MAX(0,G41-F41),0))</f>
        <v/>
      </c>
      <c r="I41" s="21" t="n"/>
      <c r="J41" s="21" t="n"/>
      <c r="K41" s="21" t="n"/>
      <c r="L41" s="21" t="n"/>
      <c r="M41" s="21" t="n"/>
      <c r="N41" s="21" t="n"/>
      <c r="O41" s="45" t="n"/>
      <c r="P41" s="46">
        <f>IF(A41="","",IFERROR(H41*J41*O41,0))</f>
        <v/>
      </c>
      <c r="Q41" s="21" t="n"/>
      <c r="R41" s="21" t="n"/>
      <c r="S41" s="21" t="n"/>
      <c r="T41" s="21" t="n"/>
      <c r="U41" s="22" t="n"/>
      <c r="V41" s="22" t="n"/>
      <c r="W41" s="21" t="n"/>
      <c r="X41" s="44" t="n"/>
      <c r="Y41" s="22" t="n"/>
      <c r="Z41" s="21" t="n"/>
      <c r="AA41" s="22" t="n"/>
      <c r="AB41" s="22" t="n"/>
      <c r="AC41" s="45" t="n"/>
      <c r="AD41" s="21" t="n"/>
      <c r="AE41" s="45" t="n"/>
      <c r="AF41" s="45" t="n"/>
      <c r="AG41" s="46">
        <f>IF(A41="","",IFERROR(IF(Z41="Relocate",J41*AD41*IF(AC41&gt;0,AC41,$B$2)+IF(AE41&gt;0,AE41,$B$3)+IF(AF41&gt;0,AF41,$B$4),0),0))</f>
        <v/>
      </c>
      <c r="AH41" s="24">
        <f>IF(A41="","",IF(X41="","",IFERROR(MAX(0,TODAY()-X41),0)))</f>
        <v/>
      </c>
      <c r="AI41" s="24">
        <f>IF(A41="","",IFERROR(IF(G41&lt;=F41,"Fix stay dates",IF(J41&lt;=0,"Enter rooms booked",IF(I41="","Select room type",IF(AND(Z41="Relocate",AA41=""),"Enter partner hotel",IF(AND(Z41="Relocate",AD41&lt;=0),"Enter relocation nights","OK"))))),"Review data"))</f>
        <v/>
      </c>
      <c r="AJ41" s="22" t="n"/>
    </row>
    <row r="42">
      <c r="A42" s="21" t="n"/>
      <c r="B42" s="22" t="n"/>
      <c r="C42" s="22" t="n"/>
      <c r="D42" s="21" t="n"/>
      <c r="E42" s="44" t="n"/>
      <c r="F42" s="44" t="n"/>
      <c r="G42" s="44" t="n"/>
      <c r="H42" s="24">
        <f>IF(A42="","",IFERROR(MAX(0,G42-F42),0))</f>
        <v/>
      </c>
      <c r="I42" s="21" t="n"/>
      <c r="J42" s="21" t="n"/>
      <c r="K42" s="21" t="n"/>
      <c r="L42" s="21" t="n"/>
      <c r="M42" s="21" t="n"/>
      <c r="N42" s="21" t="n"/>
      <c r="O42" s="45" t="n"/>
      <c r="P42" s="46">
        <f>IF(A42="","",IFERROR(H42*J42*O42,0))</f>
        <v/>
      </c>
      <c r="Q42" s="21" t="n"/>
      <c r="R42" s="21" t="n"/>
      <c r="S42" s="21" t="n"/>
      <c r="T42" s="21" t="n"/>
      <c r="U42" s="22" t="n"/>
      <c r="V42" s="22" t="n"/>
      <c r="W42" s="21" t="n"/>
      <c r="X42" s="44" t="n"/>
      <c r="Y42" s="22" t="n"/>
      <c r="Z42" s="21" t="n"/>
      <c r="AA42" s="22" t="n"/>
      <c r="AB42" s="22" t="n"/>
      <c r="AC42" s="45" t="n"/>
      <c r="AD42" s="21" t="n"/>
      <c r="AE42" s="45" t="n"/>
      <c r="AF42" s="45" t="n"/>
      <c r="AG42" s="46">
        <f>IF(A42="","",IFERROR(IF(Z42="Relocate",J42*AD42*IF(AC42&gt;0,AC42,$B$2)+IF(AE42&gt;0,AE42,$B$3)+IF(AF42&gt;0,AF42,$B$4),0),0))</f>
        <v/>
      </c>
      <c r="AH42" s="24">
        <f>IF(A42="","",IF(X42="","",IFERROR(MAX(0,TODAY()-X42),0)))</f>
        <v/>
      </c>
      <c r="AI42" s="24">
        <f>IF(A42="","",IFERROR(IF(G42&lt;=F42,"Fix stay dates",IF(J42&lt;=0,"Enter rooms booked",IF(I42="","Select room type",IF(AND(Z42="Relocate",AA42=""),"Enter partner hotel",IF(AND(Z42="Relocate",AD42&lt;=0),"Enter relocation nights","OK"))))),"Review data"))</f>
        <v/>
      </c>
      <c r="AJ42" s="22" t="n"/>
    </row>
    <row r="43">
      <c r="A43" s="21" t="n"/>
      <c r="B43" s="22" t="n"/>
      <c r="C43" s="22" t="n"/>
      <c r="D43" s="21" t="n"/>
      <c r="E43" s="44" t="n"/>
      <c r="F43" s="44" t="n"/>
      <c r="G43" s="44" t="n"/>
      <c r="H43" s="24">
        <f>IF(A43="","",IFERROR(MAX(0,G43-F43),0))</f>
        <v/>
      </c>
      <c r="I43" s="21" t="n"/>
      <c r="J43" s="21" t="n"/>
      <c r="K43" s="21" t="n"/>
      <c r="L43" s="21" t="n"/>
      <c r="M43" s="21" t="n"/>
      <c r="N43" s="21" t="n"/>
      <c r="O43" s="45" t="n"/>
      <c r="P43" s="46">
        <f>IF(A43="","",IFERROR(H43*J43*O43,0))</f>
        <v/>
      </c>
      <c r="Q43" s="21" t="n"/>
      <c r="R43" s="21" t="n"/>
      <c r="S43" s="21" t="n"/>
      <c r="T43" s="21" t="n"/>
      <c r="U43" s="22" t="n"/>
      <c r="V43" s="22" t="n"/>
      <c r="W43" s="21" t="n"/>
      <c r="X43" s="44" t="n"/>
      <c r="Y43" s="22" t="n"/>
      <c r="Z43" s="21" t="n"/>
      <c r="AA43" s="22" t="n"/>
      <c r="AB43" s="22" t="n"/>
      <c r="AC43" s="45" t="n"/>
      <c r="AD43" s="21" t="n"/>
      <c r="AE43" s="45" t="n"/>
      <c r="AF43" s="45" t="n"/>
      <c r="AG43" s="46">
        <f>IF(A43="","",IFERROR(IF(Z43="Relocate",J43*AD43*IF(AC43&gt;0,AC43,$B$2)+IF(AE43&gt;0,AE43,$B$3)+IF(AF43&gt;0,AF43,$B$4),0),0))</f>
        <v/>
      </c>
      <c r="AH43" s="24">
        <f>IF(A43="","",IF(X43="","",IFERROR(MAX(0,TODAY()-X43),0)))</f>
        <v/>
      </c>
      <c r="AI43" s="24">
        <f>IF(A43="","",IFERROR(IF(G43&lt;=F43,"Fix stay dates",IF(J43&lt;=0,"Enter rooms booked",IF(I43="","Select room type",IF(AND(Z43="Relocate",AA43=""),"Enter partner hotel",IF(AND(Z43="Relocate",AD43&lt;=0),"Enter relocation nights","OK"))))),"Review data"))</f>
        <v/>
      </c>
      <c r="AJ43" s="22" t="n"/>
    </row>
    <row r="44">
      <c r="A44" s="21" t="n"/>
      <c r="B44" s="22" t="n"/>
      <c r="C44" s="22" t="n"/>
      <c r="D44" s="21" t="n"/>
      <c r="E44" s="44" t="n"/>
      <c r="F44" s="44" t="n"/>
      <c r="G44" s="44" t="n"/>
      <c r="H44" s="24">
        <f>IF(A44="","",IFERROR(MAX(0,G44-F44),0))</f>
        <v/>
      </c>
      <c r="I44" s="21" t="n"/>
      <c r="J44" s="21" t="n"/>
      <c r="K44" s="21" t="n"/>
      <c r="L44" s="21" t="n"/>
      <c r="M44" s="21" t="n"/>
      <c r="N44" s="21" t="n"/>
      <c r="O44" s="45" t="n"/>
      <c r="P44" s="46">
        <f>IF(A44="","",IFERROR(H44*J44*O44,0))</f>
        <v/>
      </c>
      <c r="Q44" s="21" t="n"/>
      <c r="R44" s="21" t="n"/>
      <c r="S44" s="21" t="n"/>
      <c r="T44" s="21" t="n"/>
      <c r="U44" s="22" t="n"/>
      <c r="V44" s="22" t="n"/>
      <c r="W44" s="21" t="n"/>
      <c r="X44" s="44" t="n"/>
      <c r="Y44" s="22" t="n"/>
      <c r="Z44" s="21" t="n"/>
      <c r="AA44" s="22" t="n"/>
      <c r="AB44" s="22" t="n"/>
      <c r="AC44" s="45" t="n"/>
      <c r="AD44" s="21" t="n"/>
      <c r="AE44" s="45" t="n"/>
      <c r="AF44" s="45" t="n"/>
      <c r="AG44" s="46">
        <f>IF(A44="","",IFERROR(IF(Z44="Relocate",J44*AD44*IF(AC44&gt;0,AC44,$B$2)+IF(AE44&gt;0,AE44,$B$3)+IF(AF44&gt;0,AF44,$B$4),0),0))</f>
        <v/>
      </c>
      <c r="AH44" s="24">
        <f>IF(A44="","",IF(X44="","",IFERROR(MAX(0,TODAY()-X44),0)))</f>
        <v/>
      </c>
      <c r="AI44" s="24">
        <f>IF(A44="","",IFERROR(IF(G44&lt;=F44,"Fix stay dates",IF(J44&lt;=0,"Enter rooms booked",IF(I44="","Select room type",IF(AND(Z44="Relocate",AA44=""),"Enter partner hotel",IF(AND(Z44="Relocate",AD44&lt;=0),"Enter relocation nights","OK"))))),"Review data"))</f>
        <v/>
      </c>
      <c r="AJ44" s="22" t="n"/>
    </row>
    <row r="45">
      <c r="A45" s="21" t="n"/>
      <c r="B45" s="22" t="n"/>
      <c r="C45" s="22" t="n"/>
      <c r="D45" s="21" t="n"/>
      <c r="E45" s="44" t="n"/>
      <c r="F45" s="44" t="n"/>
      <c r="G45" s="44" t="n"/>
      <c r="H45" s="24">
        <f>IF(A45="","",IFERROR(MAX(0,G45-F45),0))</f>
        <v/>
      </c>
      <c r="I45" s="21" t="n"/>
      <c r="J45" s="21" t="n"/>
      <c r="K45" s="21" t="n"/>
      <c r="L45" s="21" t="n"/>
      <c r="M45" s="21" t="n"/>
      <c r="N45" s="21" t="n"/>
      <c r="O45" s="45" t="n"/>
      <c r="P45" s="46">
        <f>IF(A45="","",IFERROR(H45*J45*O45,0))</f>
        <v/>
      </c>
      <c r="Q45" s="21" t="n"/>
      <c r="R45" s="21" t="n"/>
      <c r="S45" s="21" t="n"/>
      <c r="T45" s="21" t="n"/>
      <c r="U45" s="22" t="n"/>
      <c r="V45" s="22" t="n"/>
      <c r="W45" s="21" t="n"/>
      <c r="X45" s="44" t="n"/>
      <c r="Y45" s="22" t="n"/>
      <c r="Z45" s="21" t="n"/>
      <c r="AA45" s="22" t="n"/>
      <c r="AB45" s="22" t="n"/>
      <c r="AC45" s="45" t="n"/>
      <c r="AD45" s="21" t="n"/>
      <c r="AE45" s="45" t="n"/>
      <c r="AF45" s="45" t="n"/>
      <c r="AG45" s="46">
        <f>IF(A45="","",IFERROR(IF(Z45="Relocate",J45*AD45*IF(AC45&gt;0,AC45,$B$2)+IF(AE45&gt;0,AE45,$B$3)+IF(AF45&gt;0,AF45,$B$4),0),0))</f>
        <v/>
      </c>
      <c r="AH45" s="24">
        <f>IF(A45="","",IF(X45="","",IFERROR(MAX(0,TODAY()-X45),0)))</f>
        <v/>
      </c>
      <c r="AI45" s="24">
        <f>IF(A45="","",IFERROR(IF(G45&lt;=F45,"Fix stay dates",IF(J45&lt;=0,"Enter rooms booked",IF(I45="","Select room type",IF(AND(Z45="Relocate",AA45=""),"Enter partner hotel",IF(AND(Z45="Relocate",AD45&lt;=0),"Enter relocation nights","OK"))))),"Review data"))</f>
        <v/>
      </c>
      <c r="AJ45" s="22" t="n"/>
    </row>
    <row r="46">
      <c r="A46" s="21" t="n"/>
      <c r="B46" s="22" t="n"/>
      <c r="C46" s="22" t="n"/>
      <c r="D46" s="21" t="n"/>
      <c r="E46" s="44" t="n"/>
      <c r="F46" s="44" t="n"/>
      <c r="G46" s="44" t="n"/>
      <c r="H46" s="24">
        <f>IF(A46="","",IFERROR(MAX(0,G46-F46),0))</f>
        <v/>
      </c>
      <c r="I46" s="21" t="n"/>
      <c r="J46" s="21" t="n"/>
      <c r="K46" s="21" t="n"/>
      <c r="L46" s="21" t="n"/>
      <c r="M46" s="21" t="n"/>
      <c r="N46" s="21" t="n"/>
      <c r="O46" s="45" t="n"/>
      <c r="P46" s="46">
        <f>IF(A46="","",IFERROR(H46*J46*O46,0))</f>
        <v/>
      </c>
      <c r="Q46" s="21" t="n"/>
      <c r="R46" s="21" t="n"/>
      <c r="S46" s="21" t="n"/>
      <c r="T46" s="21" t="n"/>
      <c r="U46" s="22" t="n"/>
      <c r="V46" s="22" t="n"/>
      <c r="W46" s="21" t="n"/>
      <c r="X46" s="44" t="n"/>
      <c r="Y46" s="22" t="n"/>
      <c r="Z46" s="21" t="n"/>
      <c r="AA46" s="22" t="n"/>
      <c r="AB46" s="22" t="n"/>
      <c r="AC46" s="45" t="n"/>
      <c r="AD46" s="21" t="n"/>
      <c r="AE46" s="45" t="n"/>
      <c r="AF46" s="45" t="n"/>
      <c r="AG46" s="46">
        <f>IF(A46="","",IFERROR(IF(Z46="Relocate",J46*AD46*IF(AC46&gt;0,AC46,$B$2)+IF(AE46&gt;0,AE46,$B$3)+IF(AF46&gt;0,AF46,$B$4),0),0))</f>
        <v/>
      </c>
      <c r="AH46" s="24">
        <f>IF(A46="","",IF(X46="","",IFERROR(MAX(0,TODAY()-X46),0)))</f>
        <v/>
      </c>
      <c r="AI46" s="24">
        <f>IF(A46="","",IFERROR(IF(G46&lt;=F46,"Fix stay dates",IF(J46&lt;=0,"Enter rooms booked",IF(I46="","Select room type",IF(AND(Z46="Relocate",AA46=""),"Enter partner hotel",IF(AND(Z46="Relocate",AD46&lt;=0),"Enter relocation nights","OK"))))),"Review data"))</f>
        <v/>
      </c>
      <c r="AJ46" s="22" t="n"/>
    </row>
    <row r="47">
      <c r="A47" s="21" t="n"/>
      <c r="B47" s="22" t="n"/>
      <c r="C47" s="22" t="n"/>
      <c r="D47" s="21" t="n"/>
      <c r="E47" s="44" t="n"/>
      <c r="F47" s="44" t="n"/>
      <c r="G47" s="44" t="n"/>
      <c r="H47" s="24">
        <f>IF(A47="","",IFERROR(MAX(0,G47-F47),0))</f>
        <v/>
      </c>
      <c r="I47" s="21" t="n"/>
      <c r="J47" s="21" t="n"/>
      <c r="K47" s="21" t="n"/>
      <c r="L47" s="21" t="n"/>
      <c r="M47" s="21" t="n"/>
      <c r="N47" s="21" t="n"/>
      <c r="O47" s="45" t="n"/>
      <c r="P47" s="46">
        <f>IF(A47="","",IFERROR(H47*J47*O47,0))</f>
        <v/>
      </c>
      <c r="Q47" s="21" t="n"/>
      <c r="R47" s="21" t="n"/>
      <c r="S47" s="21" t="n"/>
      <c r="T47" s="21" t="n"/>
      <c r="U47" s="22" t="n"/>
      <c r="V47" s="22" t="n"/>
      <c r="W47" s="21" t="n"/>
      <c r="X47" s="44" t="n"/>
      <c r="Y47" s="22" t="n"/>
      <c r="Z47" s="21" t="n"/>
      <c r="AA47" s="22" t="n"/>
      <c r="AB47" s="22" t="n"/>
      <c r="AC47" s="45" t="n"/>
      <c r="AD47" s="21" t="n"/>
      <c r="AE47" s="45" t="n"/>
      <c r="AF47" s="45" t="n"/>
      <c r="AG47" s="46">
        <f>IF(A47="","",IFERROR(IF(Z47="Relocate",J47*AD47*IF(AC47&gt;0,AC47,$B$2)+IF(AE47&gt;0,AE47,$B$3)+IF(AF47&gt;0,AF47,$B$4),0),0))</f>
        <v/>
      </c>
      <c r="AH47" s="24">
        <f>IF(A47="","",IF(X47="","",IFERROR(MAX(0,TODAY()-X47),0)))</f>
        <v/>
      </c>
      <c r="AI47" s="24">
        <f>IF(A47="","",IFERROR(IF(G47&lt;=F47,"Fix stay dates",IF(J47&lt;=0,"Enter rooms booked",IF(I47="","Select room type",IF(AND(Z47="Relocate",AA47=""),"Enter partner hotel",IF(AND(Z47="Relocate",AD47&lt;=0),"Enter relocation nights","OK"))))),"Review data"))</f>
        <v/>
      </c>
      <c r="AJ47" s="22" t="n"/>
    </row>
    <row r="48">
      <c r="A48" s="21" t="n"/>
      <c r="B48" s="22" t="n"/>
      <c r="C48" s="22" t="n"/>
      <c r="D48" s="21" t="n"/>
      <c r="E48" s="44" t="n"/>
      <c r="F48" s="44" t="n"/>
      <c r="G48" s="44" t="n"/>
      <c r="H48" s="24">
        <f>IF(A48="","",IFERROR(MAX(0,G48-F48),0))</f>
        <v/>
      </c>
      <c r="I48" s="21" t="n"/>
      <c r="J48" s="21" t="n"/>
      <c r="K48" s="21" t="n"/>
      <c r="L48" s="21" t="n"/>
      <c r="M48" s="21" t="n"/>
      <c r="N48" s="21" t="n"/>
      <c r="O48" s="45" t="n"/>
      <c r="P48" s="46">
        <f>IF(A48="","",IFERROR(H48*J48*O48,0))</f>
        <v/>
      </c>
      <c r="Q48" s="21" t="n"/>
      <c r="R48" s="21" t="n"/>
      <c r="S48" s="21" t="n"/>
      <c r="T48" s="21" t="n"/>
      <c r="U48" s="22" t="n"/>
      <c r="V48" s="22" t="n"/>
      <c r="W48" s="21" t="n"/>
      <c r="X48" s="44" t="n"/>
      <c r="Y48" s="22" t="n"/>
      <c r="Z48" s="21" t="n"/>
      <c r="AA48" s="22" t="n"/>
      <c r="AB48" s="22" t="n"/>
      <c r="AC48" s="45" t="n"/>
      <c r="AD48" s="21" t="n"/>
      <c r="AE48" s="45" t="n"/>
      <c r="AF48" s="45" t="n"/>
      <c r="AG48" s="46">
        <f>IF(A48="","",IFERROR(IF(Z48="Relocate",J48*AD48*IF(AC48&gt;0,AC48,$B$2)+IF(AE48&gt;0,AE48,$B$3)+IF(AF48&gt;0,AF48,$B$4),0),0))</f>
        <v/>
      </c>
      <c r="AH48" s="24">
        <f>IF(A48="","",IF(X48="","",IFERROR(MAX(0,TODAY()-X48),0)))</f>
        <v/>
      </c>
      <c r="AI48" s="24">
        <f>IF(A48="","",IFERROR(IF(G48&lt;=F48,"Fix stay dates",IF(J48&lt;=0,"Enter rooms booked",IF(I48="","Select room type",IF(AND(Z48="Relocate",AA48=""),"Enter partner hotel",IF(AND(Z48="Relocate",AD48&lt;=0),"Enter relocation nights","OK"))))),"Review data"))</f>
        <v/>
      </c>
      <c r="AJ48" s="22" t="n"/>
    </row>
    <row r="49">
      <c r="A49" s="21" t="n"/>
      <c r="B49" s="22" t="n"/>
      <c r="C49" s="22" t="n"/>
      <c r="D49" s="21" t="n"/>
      <c r="E49" s="44" t="n"/>
      <c r="F49" s="44" t="n"/>
      <c r="G49" s="44" t="n"/>
      <c r="H49" s="24">
        <f>IF(A49="","",IFERROR(MAX(0,G49-F49),0))</f>
        <v/>
      </c>
      <c r="I49" s="21" t="n"/>
      <c r="J49" s="21" t="n"/>
      <c r="K49" s="21" t="n"/>
      <c r="L49" s="21" t="n"/>
      <c r="M49" s="21" t="n"/>
      <c r="N49" s="21" t="n"/>
      <c r="O49" s="45" t="n"/>
      <c r="P49" s="46">
        <f>IF(A49="","",IFERROR(H49*J49*O49,0))</f>
        <v/>
      </c>
      <c r="Q49" s="21" t="n"/>
      <c r="R49" s="21" t="n"/>
      <c r="S49" s="21" t="n"/>
      <c r="T49" s="21" t="n"/>
      <c r="U49" s="22" t="n"/>
      <c r="V49" s="22" t="n"/>
      <c r="W49" s="21" t="n"/>
      <c r="X49" s="44" t="n"/>
      <c r="Y49" s="22" t="n"/>
      <c r="Z49" s="21" t="n"/>
      <c r="AA49" s="22" t="n"/>
      <c r="AB49" s="22" t="n"/>
      <c r="AC49" s="45" t="n"/>
      <c r="AD49" s="21" t="n"/>
      <c r="AE49" s="45" t="n"/>
      <c r="AF49" s="45" t="n"/>
      <c r="AG49" s="46">
        <f>IF(A49="","",IFERROR(IF(Z49="Relocate",J49*AD49*IF(AC49&gt;0,AC49,$B$2)+IF(AE49&gt;0,AE49,$B$3)+IF(AF49&gt;0,AF49,$B$4),0),0))</f>
        <v/>
      </c>
      <c r="AH49" s="24">
        <f>IF(A49="","",IF(X49="","",IFERROR(MAX(0,TODAY()-X49),0)))</f>
        <v/>
      </c>
      <c r="AI49" s="24">
        <f>IF(A49="","",IFERROR(IF(G49&lt;=F49,"Fix stay dates",IF(J49&lt;=0,"Enter rooms booked",IF(I49="","Select room type",IF(AND(Z49="Relocate",AA49=""),"Enter partner hotel",IF(AND(Z49="Relocate",AD49&lt;=0),"Enter relocation nights","OK"))))),"Review data"))</f>
        <v/>
      </c>
      <c r="AJ49" s="22" t="n"/>
    </row>
    <row r="50">
      <c r="A50" s="21" t="n"/>
      <c r="B50" s="22" t="n"/>
      <c r="C50" s="22" t="n"/>
      <c r="D50" s="21" t="n"/>
      <c r="E50" s="44" t="n"/>
      <c r="F50" s="44" t="n"/>
      <c r="G50" s="44" t="n"/>
      <c r="H50" s="24">
        <f>IF(A50="","",IFERROR(MAX(0,G50-F50),0))</f>
        <v/>
      </c>
      <c r="I50" s="21" t="n"/>
      <c r="J50" s="21" t="n"/>
      <c r="K50" s="21" t="n"/>
      <c r="L50" s="21" t="n"/>
      <c r="M50" s="21" t="n"/>
      <c r="N50" s="21" t="n"/>
      <c r="O50" s="45" t="n"/>
      <c r="P50" s="46">
        <f>IF(A50="","",IFERROR(H50*J50*O50,0))</f>
        <v/>
      </c>
      <c r="Q50" s="21" t="n"/>
      <c r="R50" s="21" t="n"/>
      <c r="S50" s="21" t="n"/>
      <c r="T50" s="21" t="n"/>
      <c r="U50" s="22" t="n"/>
      <c r="V50" s="22" t="n"/>
      <c r="W50" s="21" t="n"/>
      <c r="X50" s="44" t="n"/>
      <c r="Y50" s="22" t="n"/>
      <c r="Z50" s="21" t="n"/>
      <c r="AA50" s="22" t="n"/>
      <c r="AB50" s="22" t="n"/>
      <c r="AC50" s="45" t="n"/>
      <c r="AD50" s="21" t="n"/>
      <c r="AE50" s="45" t="n"/>
      <c r="AF50" s="45" t="n"/>
      <c r="AG50" s="46">
        <f>IF(A50="","",IFERROR(IF(Z50="Relocate",J50*AD50*IF(AC50&gt;0,AC50,$B$2)+IF(AE50&gt;0,AE50,$B$3)+IF(AF50&gt;0,AF50,$B$4),0),0))</f>
        <v/>
      </c>
      <c r="AH50" s="24">
        <f>IF(A50="","",IF(X50="","",IFERROR(MAX(0,TODAY()-X50),0)))</f>
        <v/>
      </c>
      <c r="AI50" s="24">
        <f>IF(A50="","",IFERROR(IF(G50&lt;=F50,"Fix stay dates",IF(J50&lt;=0,"Enter rooms booked",IF(I50="","Select room type",IF(AND(Z50="Relocate",AA50=""),"Enter partner hotel",IF(AND(Z50="Relocate",AD50&lt;=0),"Enter relocation nights","OK"))))),"Review data"))</f>
        <v/>
      </c>
      <c r="AJ50" s="22" t="n"/>
    </row>
    <row r="51">
      <c r="A51" s="21" t="n"/>
      <c r="B51" s="22" t="n"/>
      <c r="C51" s="22" t="n"/>
      <c r="D51" s="21" t="n"/>
      <c r="E51" s="44" t="n"/>
      <c r="F51" s="44" t="n"/>
      <c r="G51" s="44" t="n"/>
      <c r="H51" s="24">
        <f>IF(A51="","",IFERROR(MAX(0,G51-F51),0))</f>
        <v/>
      </c>
      <c r="I51" s="21" t="n"/>
      <c r="J51" s="21" t="n"/>
      <c r="K51" s="21" t="n"/>
      <c r="L51" s="21" t="n"/>
      <c r="M51" s="21" t="n"/>
      <c r="N51" s="21" t="n"/>
      <c r="O51" s="45" t="n"/>
      <c r="P51" s="46">
        <f>IF(A51="","",IFERROR(H51*J51*O51,0))</f>
        <v/>
      </c>
      <c r="Q51" s="21" t="n"/>
      <c r="R51" s="21" t="n"/>
      <c r="S51" s="21" t="n"/>
      <c r="T51" s="21" t="n"/>
      <c r="U51" s="22" t="n"/>
      <c r="V51" s="22" t="n"/>
      <c r="W51" s="21" t="n"/>
      <c r="X51" s="44" t="n"/>
      <c r="Y51" s="22" t="n"/>
      <c r="Z51" s="21" t="n"/>
      <c r="AA51" s="22" t="n"/>
      <c r="AB51" s="22" t="n"/>
      <c r="AC51" s="45" t="n"/>
      <c r="AD51" s="21" t="n"/>
      <c r="AE51" s="45" t="n"/>
      <c r="AF51" s="45" t="n"/>
      <c r="AG51" s="46">
        <f>IF(A51="","",IFERROR(IF(Z51="Relocate",J51*AD51*IF(AC51&gt;0,AC51,$B$2)+IF(AE51&gt;0,AE51,$B$3)+IF(AF51&gt;0,AF51,$B$4),0),0))</f>
        <v/>
      </c>
      <c r="AH51" s="24">
        <f>IF(A51="","",IF(X51="","",IFERROR(MAX(0,TODAY()-X51),0)))</f>
        <v/>
      </c>
      <c r="AI51" s="24">
        <f>IF(A51="","",IFERROR(IF(G51&lt;=F51,"Fix stay dates",IF(J51&lt;=0,"Enter rooms booked",IF(I51="","Select room type",IF(AND(Z51="Relocate",AA51=""),"Enter partner hotel",IF(AND(Z51="Relocate",AD51&lt;=0),"Enter relocation nights","OK"))))),"Review data"))</f>
        <v/>
      </c>
      <c r="AJ51" s="22" t="n"/>
    </row>
    <row r="52">
      <c r="A52" s="21" t="n"/>
      <c r="B52" s="22" t="n"/>
      <c r="C52" s="22" t="n"/>
      <c r="D52" s="21" t="n"/>
      <c r="E52" s="44" t="n"/>
      <c r="F52" s="44" t="n"/>
      <c r="G52" s="44" t="n"/>
      <c r="H52" s="24">
        <f>IF(A52="","",IFERROR(MAX(0,G52-F52),0))</f>
        <v/>
      </c>
      <c r="I52" s="21" t="n"/>
      <c r="J52" s="21" t="n"/>
      <c r="K52" s="21" t="n"/>
      <c r="L52" s="21" t="n"/>
      <c r="M52" s="21" t="n"/>
      <c r="N52" s="21" t="n"/>
      <c r="O52" s="45" t="n"/>
      <c r="P52" s="46">
        <f>IF(A52="","",IFERROR(H52*J52*O52,0))</f>
        <v/>
      </c>
      <c r="Q52" s="21" t="n"/>
      <c r="R52" s="21" t="n"/>
      <c r="S52" s="21" t="n"/>
      <c r="T52" s="21" t="n"/>
      <c r="U52" s="22" t="n"/>
      <c r="V52" s="22" t="n"/>
      <c r="W52" s="21" t="n"/>
      <c r="X52" s="44" t="n"/>
      <c r="Y52" s="22" t="n"/>
      <c r="Z52" s="21" t="n"/>
      <c r="AA52" s="22" t="n"/>
      <c r="AB52" s="22" t="n"/>
      <c r="AC52" s="45" t="n"/>
      <c r="AD52" s="21" t="n"/>
      <c r="AE52" s="45" t="n"/>
      <c r="AF52" s="45" t="n"/>
      <c r="AG52" s="46">
        <f>IF(A52="","",IFERROR(IF(Z52="Relocate",J52*AD52*IF(AC52&gt;0,AC52,$B$2)+IF(AE52&gt;0,AE52,$B$3)+IF(AF52&gt;0,AF52,$B$4),0),0))</f>
        <v/>
      </c>
      <c r="AH52" s="24">
        <f>IF(A52="","",IF(X52="","",IFERROR(MAX(0,TODAY()-X52),0)))</f>
        <v/>
      </c>
      <c r="AI52" s="24">
        <f>IF(A52="","",IFERROR(IF(G52&lt;=F52,"Fix stay dates",IF(J52&lt;=0,"Enter rooms booked",IF(I52="","Select room type",IF(AND(Z52="Relocate",AA52=""),"Enter partner hotel",IF(AND(Z52="Relocate",AD52&lt;=0),"Enter relocation nights","OK"))))),"Review data"))</f>
        <v/>
      </c>
      <c r="AJ52" s="22" t="n"/>
    </row>
    <row r="53">
      <c r="A53" s="21" t="n"/>
      <c r="B53" s="22" t="n"/>
      <c r="C53" s="22" t="n"/>
      <c r="D53" s="21" t="n"/>
      <c r="E53" s="44" t="n"/>
      <c r="F53" s="44" t="n"/>
      <c r="G53" s="44" t="n"/>
      <c r="H53" s="24">
        <f>IF(A53="","",IFERROR(MAX(0,G53-F53),0))</f>
        <v/>
      </c>
      <c r="I53" s="21" t="n"/>
      <c r="J53" s="21" t="n"/>
      <c r="K53" s="21" t="n"/>
      <c r="L53" s="21" t="n"/>
      <c r="M53" s="21" t="n"/>
      <c r="N53" s="21" t="n"/>
      <c r="O53" s="45" t="n"/>
      <c r="P53" s="46">
        <f>IF(A53="","",IFERROR(H53*J53*O53,0))</f>
        <v/>
      </c>
      <c r="Q53" s="21" t="n"/>
      <c r="R53" s="21" t="n"/>
      <c r="S53" s="21" t="n"/>
      <c r="T53" s="21" t="n"/>
      <c r="U53" s="22" t="n"/>
      <c r="V53" s="22" t="n"/>
      <c r="W53" s="21" t="n"/>
      <c r="X53" s="44" t="n"/>
      <c r="Y53" s="22" t="n"/>
      <c r="Z53" s="21" t="n"/>
      <c r="AA53" s="22" t="n"/>
      <c r="AB53" s="22" t="n"/>
      <c r="AC53" s="45" t="n"/>
      <c r="AD53" s="21" t="n"/>
      <c r="AE53" s="45" t="n"/>
      <c r="AF53" s="45" t="n"/>
      <c r="AG53" s="46">
        <f>IF(A53="","",IFERROR(IF(Z53="Relocate",J53*AD53*IF(AC53&gt;0,AC53,$B$2)+IF(AE53&gt;0,AE53,$B$3)+IF(AF53&gt;0,AF53,$B$4),0),0))</f>
        <v/>
      </c>
      <c r="AH53" s="24">
        <f>IF(A53="","",IF(X53="","",IFERROR(MAX(0,TODAY()-X53),0)))</f>
        <v/>
      </c>
      <c r="AI53" s="24">
        <f>IF(A53="","",IFERROR(IF(G53&lt;=F53,"Fix stay dates",IF(J53&lt;=0,"Enter rooms booked",IF(I53="","Select room type",IF(AND(Z53="Relocate",AA53=""),"Enter partner hotel",IF(AND(Z53="Relocate",AD53&lt;=0),"Enter relocation nights","OK"))))),"Review data"))</f>
        <v/>
      </c>
      <c r="AJ53" s="22" t="n"/>
    </row>
    <row r="54">
      <c r="A54" s="21" t="n"/>
      <c r="B54" s="22" t="n"/>
      <c r="C54" s="22" t="n"/>
      <c r="D54" s="21" t="n"/>
      <c r="E54" s="44" t="n"/>
      <c r="F54" s="44" t="n"/>
      <c r="G54" s="44" t="n"/>
      <c r="H54" s="24">
        <f>IF(A54="","",IFERROR(MAX(0,G54-F54),0))</f>
        <v/>
      </c>
      <c r="I54" s="21" t="n"/>
      <c r="J54" s="21" t="n"/>
      <c r="K54" s="21" t="n"/>
      <c r="L54" s="21" t="n"/>
      <c r="M54" s="21" t="n"/>
      <c r="N54" s="21" t="n"/>
      <c r="O54" s="45" t="n"/>
      <c r="P54" s="46">
        <f>IF(A54="","",IFERROR(H54*J54*O54,0))</f>
        <v/>
      </c>
      <c r="Q54" s="21" t="n"/>
      <c r="R54" s="21" t="n"/>
      <c r="S54" s="21" t="n"/>
      <c r="T54" s="21" t="n"/>
      <c r="U54" s="22" t="n"/>
      <c r="V54" s="22" t="n"/>
      <c r="W54" s="21" t="n"/>
      <c r="X54" s="44" t="n"/>
      <c r="Y54" s="22" t="n"/>
      <c r="Z54" s="21" t="n"/>
      <c r="AA54" s="22" t="n"/>
      <c r="AB54" s="22" t="n"/>
      <c r="AC54" s="45" t="n"/>
      <c r="AD54" s="21" t="n"/>
      <c r="AE54" s="45" t="n"/>
      <c r="AF54" s="45" t="n"/>
      <c r="AG54" s="46">
        <f>IF(A54="","",IFERROR(IF(Z54="Relocate",J54*AD54*IF(AC54&gt;0,AC54,$B$2)+IF(AE54&gt;0,AE54,$B$3)+IF(AF54&gt;0,AF54,$B$4),0),0))</f>
        <v/>
      </c>
      <c r="AH54" s="24">
        <f>IF(A54="","",IF(X54="","",IFERROR(MAX(0,TODAY()-X54),0)))</f>
        <v/>
      </c>
      <c r="AI54" s="24">
        <f>IF(A54="","",IFERROR(IF(G54&lt;=F54,"Fix stay dates",IF(J54&lt;=0,"Enter rooms booked",IF(I54="","Select room type",IF(AND(Z54="Relocate",AA54=""),"Enter partner hotel",IF(AND(Z54="Relocate",AD54&lt;=0),"Enter relocation nights","OK"))))),"Review data"))</f>
        <v/>
      </c>
      <c r="AJ54" s="22" t="n"/>
    </row>
    <row r="55">
      <c r="A55" s="21" t="n"/>
      <c r="B55" s="22" t="n"/>
      <c r="C55" s="22" t="n"/>
      <c r="D55" s="21" t="n"/>
      <c r="E55" s="44" t="n"/>
      <c r="F55" s="44" t="n"/>
      <c r="G55" s="44" t="n"/>
      <c r="H55" s="24">
        <f>IF(A55="","",IFERROR(MAX(0,G55-F55),0))</f>
        <v/>
      </c>
      <c r="I55" s="21" t="n"/>
      <c r="J55" s="21" t="n"/>
      <c r="K55" s="21" t="n"/>
      <c r="L55" s="21" t="n"/>
      <c r="M55" s="21" t="n"/>
      <c r="N55" s="21" t="n"/>
      <c r="O55" s="45" t="n"/>
      <c r="P55" s="46">
        <f>IF(A55="","",IFERROR(H55*J55*O55,0))</f>
        <v/>
      </c>
      <c r="Q55" s="21" t="n"/>
      <c r="R55" s="21" t="n"/>
      <c r="S55" s="21" t="n"/>
      <c r="T55" s="21" t="n"/>
      <c r="U55" s="22" t="n"/>
      <c r="V55" s="22" t="n"/>
      <c r="W55" s="21" t="n"/>
      <c r="X55" s="44" t="n"/>
      <c r="Y55" s="22" t="n"/>
      <c r="Z55" s="21" t="n"/>
      <c r="AA55" s="22" t="n"/>
      <c r="AB55" s="22" t="n"/>
      <c r="AC55" s="45" t="n"/>
      <c r="AD55" s="21" t="n"/>
      <c r="AE55" s="45" t="n"/>
      <c r="AF55" s="45" t="n"/>
      <c r="AG55" s="46">
        <f>IF(A55="","",IFERROR(IF(Z55="Relocate",J55*AD55*IF(AC55&gt;0,AC55,$B$2)+IF(AE55&gt;0,AE55,$B$3)+IF(AF55&gt;0,AF55,$B$4),0),0))</f>
        <v/>
      </c>
      <c r="AH55" s="24">
        <f>IF(A55="","",IF(X55="","",IFERROR(MAX(0,TODAY()-X55),0)))</f>
        <v/>
      </c>
      <c r="AI55" s="24">
        <f>IF(A55="","",IFERROR(IF(G55&lt;=F55,"Fix stay dates",IF(J55&lt;=0,"Enter rooms booked",IF(I55="","Select room type",IF(AND(Z55="Relocate",AA55=""),"Enter partner hotel",IF(AND(Z55="Relocate",AD55&lt;=0),"Enter relocation nights","OK"))))),"Review data"))</f>
        <v/>
      </c>
      <c r="AJ55" s="22" t="n"/>
    </row>
    <row r="56">
      <c r="A56" s="21" t="n"/>
      <c r="B56" s="22" t="n"/>
      <c r="C56" s="22" t="n"/>
      <c r="D56" s="21" t="n"/>
      <c r="E56" s="44" t="n"/>
      <c r="F56" s="44" t="n"/>
      <c r="G56" s="44" t="n"/>
      <c r="H56" s="24">
        <f>IF(A56="","",IFERROR(MAX(0,G56-F56),0))</f>
        <v/>
      </c>
      <c r="I56" s="21" t="n"/>
      <c r="J56" s="21" t="n"/>
      <c r="K56" s="21" t="n"/>
      <c r="L56" s="21" t="n"/>
      <c r="M56" s="21" t="n"/>
      <c r="N56" s="21" t="n"/>
      <c r="O56" s="45" t="n"/>
      <c r="P56" s="46">
        <f>IF(A56="","",IFERROR(H56*J56*O56,0))</f>
        <v/>
      </c>
      <c r="Q56" s="21" t="n"/>
      <c r="R56" s="21" t="n"/>
      <c r="S56" s="21" t="n"/>
      <c r="T56" s="21" t="n"/>
      <c r="U56" s="22" t="n"/>
      <c r="V56" s="22" t="n"/>
      <c r="W56" s="21" t="n"/>
      <c r="X56" s="44" t="n"/>
      <c r="Y56" s="22" t="n"/>
      <c r="Z56" s="21" t="n"/>
      <c r="AA56" s="22" t="n"/>
      <c r="AB56" s="22" t="n"/>
      <c r="AC56" s="45" t="n"/>
      <c r="AD56" s="21" t="n"/>
      <c r="AE56" s="45" t="n"/>
      <c r="AF56" s="45" t="n"/>
      <c r="AG56" s="46">
        <f>IF(A56="","",IFERROR(IF(Z56="Relocate",J56*AD56*IF(AC56&gt;0,AC56,$B$2)+IF(AE56&gt;0,AE56,$B$3)+IF(AF56&gt;0,AF56,$B$4),0),0))</f>
        <v/>
      </c>
      <c r="AH56" s="24">
        <f>IF(A56="","",IF(X56="","",IFERROR(MAX(0,TODAY()-X56),0)))</f>
        <v/>
      </c>
      <c r="AI56" s="24">
        <f>IF(A56="","",IFERROR(IF(G56&lt;=F56,"Fix stay dates",IF(J56&lt;=0,"Enter rooms booked",IF(I56="","Select room type",IF(AND(Z56="Relocate",AA56=""),"Enter partner hotel",IF(AND(Z56="Relocate",AD56&lt;=0),"Enter relocation nights","OK"))))),"Review data"))</f>
        <v/>
      </c>
      <c r="AJ56" s="22" t="n"/>
    </row>
    <row r="57">
      <c r="A57" s="21" t="n"/>
      <c r="B57" s="22" t="n"/>
      <c r="C57" s="22" t="n"/>
      <c r="D57" s="21" t="n"/>
      <c r="E57" s="44" t="n"/>
      <c r="F57" s="44" t="n"/>
      <c r="G57" s="44" t="n"/>
      <c r="H57" s="24">
        <f>IF(A57="","",IFERROR(MAX(0,G57-F57),0))</f>
        <v/>
      </c>
      <c r="I57" s="21" t="n"/>
      <c r="J57" s="21" t="n"/>
      <c r="K57" s="21" t="n"/>
      <c r="L57" s="21" t="n"/>
      <c r="M57" s="21" t="n"/>
      <c r="N57" s="21" t="n"/>
      <c r="O57" s="45" t="n"/>
      <c r="P57" s="46">
        <f>IF(A57="","",IFERROR(H57*J57*O57,0))</f>
        <v/>
      </c>
      <c r="Q57" s="21" t="n"/>
      <c r="R57" s="21" t="n"/>
      <c r="S57" s="21" t="n"/>
      <c r="T57" s="21" t="n"/>
      <c r="U57" s="22" t="n"/>
      <c r="V57" s="22" t="n"/>
      <c r="W57" s="21" t="n"/>
      <c r="X57" s="44" t="n"/>
      <c r="Y57" s="22" t="n"/>
      <c r="Z57" s="21" t="n"/>
      <c r="AA57" s="22" t="n"/>
      <c r="AB57" s="22" t="n"/>
      <c r="AC57" s="45" t="n"/>
      <c r="AD57" s="21" t="n"/>
      <c r="AE57" s="45" t="n"/>
      <c r="AF57" s="45" t="n"/>
      <c r="AG57" s="46">
        <f>IF(A57="","",IFERROR(IF(Z57="Relocate",J57*AD57*IF(AC57&gt;0,AC57,$B$2)+IF(AE57&gt;0,AE57,$B$3)+IF(AF57&gt;0,AF57,$B$4),0),0))</f>
        <v/>
      </c>
      <c r="AH57" s="24">
        <f>IF(A57="","",IF(X57="","",IFERROR(MAX(0,TODAY()-X57),0)))</f>
        <v/>
      </c>
      <c r="AI57" s="24">
        <f>IF(A57="","",IFERROR(IF(G57&lt;=F57,"Fix stay dates",IF(J57&lt;=0,"Enter rooms booked",IF(I57="","Select room type",IF(AND(Z57="Relocate",AA57=""),"Enter partner hotel",IF(AND(Z57="Relocate",AD57&lt;=0),"Enter relocation nights","OK"))))),"Review data"))</f>
        <v/>
      </c>
      <c r="AJ57" s="22" t="n"/>
    </row>
    <row r="58">
      <c r="A58" s="21" t="n"/>
      <c r="B58" s="22" t="n"/>
      <c r="C58" s="22" t="n"/>
      <c r="D58" s="21" t="n"/>
      <c r="E58" s="44" t="n"/>
      <c r="F58" s="44" t="n"/>
      <c r="G58" s="44" t="n"/>
      <c r="H58" s="24">
        <f>IF(A58="","",IFERROR(MAX(0,G58-F58),0))</f>
        <v/>
      </c>
      <c r="I58" s="21" t="n"/>
      <c r="J58" s="21" t="n"/>
      <c r="K58" s="21" t="n"/>
      <c r="L58" s="21" t="n"/>
      <c r="M58" s="21" t="n"/>
      <c r="N58" s="21" t="n"/>
      <c r="O58" s="45" t="n"/>
      <c r="P58" s="46">
        <f>IF(A58="","",IFERROR(H58*J58*O58,0))</f>
        <v/>
      </c>
      <c r="Q58" s="21" t="n"/>
      <c r="R58" s="21" t="n"/>
      <c r="S58" s="21" t="n"/>
      <c r="T58" s="21" t="n"/>
      <c r="U58" s="22" t="n"/>
      <c r="V58" s="22" t="n"/>
      <c r="W58" s="21" t="n"/>
      <c r="X58" s="44" t="n"/>
      <c r="Y58" s="22" t="n"/>
      <c r="Z58" s="21" t="n"/>
      <c r="AA58" s="22" t="n"/>
      <c r="AB58" s="22" t="n"/>
      <c r="AC58" s="45" t="n"/>
      <c r="AD58" s="21" t="n"/>
      <c r="AE58" s="45" t="n"/>
      <c r="AF58" s="45" t="n"/>
      <c r="AG58" s="46">
        <f>IF(A58="","",IFERROR(IF(Z58="Relocate",J58*AD58*IF(AC58&gt;0,AC58,$B$2)+IF(AE58&gt;0,AE58,$B$3)+IF(AF58&gt;0,AF58,$B$4),0),0))</f>
        <v/>
      </c>
      <c r="AH58" s="24">
        <f>IF(A58="","",IF(X58="","",IFERROR(MAX(0,TODAY()-X58),0)))</f>
        <v/>
      </c>
      <c r="AI58" s="24">
        <f>IF(A58="","",IFERROR(IF(G58&lt;=F58,"Fix stay dates",IF(J58&lt;=0,"Enter rooms booked",IF(I58="","Select room type",IF(AND(Z58="Relocate",AA58=""),"Enter partner hotel",IF(AND(Z58="Relocate",AD58&lt;=0),"Enter relocation nights","OK"))))),"Review data"))</f>
        <v/>
      </c>
      <c r="AJ58" s="22" t="n"/>
    </row>
    <row r="59">
      <c r="A59" s="21" t="n"/>
      <c r="B59" s="22" t="n"/>
      <c r="C59" s="22" t="n"/>
      <c r="D59" s="21" t="n"/>
      <c r="E59" s="44" t="n"/>
      <c r="F59" s="44" t="n"/>
      <c r="G59" s="44" t="n"/>
      <c r="H59" s="24">
        <f>IF(A59="","",IFERROR(MAX(0,G59-F59),0))</f>
        <v/>
      </c>
      <c r="I59" s="21" t="n"/>
      <c r="J59" s="21" t="n"/>
      <c r="K59" s="21" t="n"/>
      <c r="L59" s="21" t="n"/>
      <c r="M59" s="21" t="n"/>
      <c r="N59" s="21" t="n"/>
      <c r="O59" s="45" t="n"/>
      <c r="P59" s="46">
        <f>IF(A59="","",IFERROR(H59*J59*O59,0))</f>
        <v/>
      </c>
      <c r="Q59" s="21" t="n"/>
      <c r="R59" s="21" t="n"/>
      <c r="S59" s="21" t="n"/>
      <c r="T59" s="21" t="n"/>
      <c r="U59" s="22" t="n"/>
      <c r="V59" s="22" t="n"/>
      <c r="W59" s="21" t="n"/>
      <c r="X59" s="44" t="n"/>
      <c r="Y59" s="22" t="n"/>
      <c r="Z59" s="21" t="n"/>
      <c r="AA59" s="22" t="n"/>
      <c r="AB59" s="22" t="n"/>
      <c r="AC59" s="45" t="n"/>
      <c r="AD59" s="21" t="n"/>
      <c r="AE59" s="45" t="n"/>
      <c r="AF59" s="45" t="n"/>
      <c r="AG59" s="46">
        <f>IF(A59="","",IFERROR(IF(Z59="Relocate",J59*AD59*IF(AC59&gt;0,AC59,$B$2)+IF(AE59&gt;0,AE59,$B$3)+IF(AF59&gt;0,AF59,$B$4),0),0))</f>
        <v/>
      </c>
      <c r="AH59" s="24">
        <f>IF(A59="","",IF(X59="","",IFERROR(MAX(0,TODAY()-X59),0)))</f>
        <v/>
      </c>
      <c r="AI59" s="24">
        <f>IF(A59="","",IFERROR(IF(G59&lt;=F59,"Fix stay dates",IF(J59&lt;=0,"Enter rooms booked",IF(I59="","Select room type",IF(AND(Z59="Relocate",AA59=""),"Enter partner hotel",IF(AND(Z59="Relocate",AD59&lt;=0),"Enter relocation nights","OK"))))),"Review data"))</f>
        <v/>
      </c>
      <c r="AJ59" s="22" t="n"/>
    </row>
    <row r="60">
      <c r="A60" s="21" t="n"/>
      <c r="B60" s="22" t="n"/>
      <c r="C60" s="22" t="n"/>
      <c r="D60" s="21" t="n"/>
      <c r="E60" s="44" t="n"/>
      <c r="F60" s="44" t="n"/>
      <c r="G60" s="44" t="n"/>
      <c r="H60" s="24">
        <f>IF(A60="","",IFERROR(MAX(0,G60-F60),0))</f>
        <v/>
      </c>
      <c r="I60" s="21" t="n"/>
      <c r="J60" s="21" t="n"/>
      <c r="K60" s="21" t="n"/>
      <c r="L60" s="21" t="n"/>
      <c r="M60" s="21" t="n"/>
      <c r="N60" s="21" t="n"/>
      <c r="O60" s="45" t="n"/>
      <c r="P60" s="46">
        <f>IF(A60="","",IFERROR(H60*J60*O60,0))</f>
        <v/>
      </c>
      <c r="Q60" s="21" t="n"/>
      <c r="R60" s="21" t="n"/>
      <c r="S60" s="21" t="n"/>
      <c r="T60" s="21" t="n"/>
      <c r="U60" s="22" t="n"/>
      <c r="V60" s="22" t="n"/>
      <c r="W60" s="21" t="n"/>
      <c r="X60" s="44" t="n"/>
      <c r="Y60" s="22" t="n"/>
      <c r="Z60" s="21" t="n"/>
      <c r="AA60" s="22" t="n"/>
      <c r="AB60" s="22" t="n"/>
      <c r="AC60" s="45" t="n"/>
      <c r="AD60" s="21" t="n"/>
      <c r="AE60" s="45" t="n"/>
      <c r="AF60" s="45" t="n"/>
      <c r="AG60" s="46">
        <f>IF(A60="","",IFERROR(IF(Z60="Relocate",J60*AD60*IF(AC60&gt;0,AC60,$B$2)+IF(AE60&gt;0,AE60,$B$3)+IF(AF60&gt;0,AF60,$B$4),0),0))</f>
        <v/>
      </c>
      <c r="AH60" s="24">
        <f>IF(A60="","",IF(X60="","",IFERROR(MAX(0,TODAY()-X60),0)))</f>
        <v/>
      </c>
      <c r="AI60" s="24">
        <f>IF(A60="","",IFERROR(IF(G60&lt;=F60,"Fix stay dates",IF(J60&lt;=0,"Enter rooms booked",IF(I60="","Select room type",IF(AND(Z60="Relocate",AA60=""),"Enter partner hotel",IF(AND(Z60="Relocate",AD60&lt;=0),"Enter relocation nights","OK"))))),"Review data"))</f>
        <v/>
      </c>
      <c r="AJ60" s="22" t="n"/>
    </row>
    <row r="61">
      <c r="A61" s="21" t="n"/>
      <c r="B61" s="22" t="n"/>
      <c r="C61" s="22" t="n"/>
      <c r="D61" s="21" t="n"/>
      <c r="E61" s="44" t="n"/>
      <c r="F61" s="44" t="n"/>
      <c r="G61" s="44" t="n"/>
      <c r="H61" s="24">
        <f>IF(A61="","",IFERROR(MAX(0,G61-F61),0))</f>
        <v/>
      </c>
      <c r="I61" s="21" t="n"/>
      <c r="J61" s="21" t="n"/>
      <c r="K61" s="21" t="n"/>
      <c r="L61" s="21" t="n"/>
      <c r="M61" s="21" t="n"/>
      <c r="N61" s="21" t="n"/>
      <c r="O61" s="45" t="n"/>
      <c r="P61" s="46">
        <f>IF(A61="","",IFERROR(H61*J61*O61,0))</f>
        <v/>
      </c>
      <c r="Q61" s="21" t="n"/>
      <c r="R61" s="21" t="n"/>
      <c r="S61" s="21" t="n"/>
      <c r="T61" s="21" t="n"/>
      <c r="U61" s="22" t="n"/>
      <c r="V61" s="22" t="n"/>
      <c r="W61" s="21" t="n"/>
      <c r="X61" s="44" t="n"/>
      <c r="Y61" s="22" t="n"/>
      <c r="Z61" s="21" t="n"/>
      <c r="AA61" s="22" t="n"/>
      <c r="AB61" s="22" t="n"/>
      <c r="AC61" s="45" t="n"/>
      <c r="AD61" s="21" t="n"/>
      <c r="AE61" s="45" t="n"/>
      <c r="AF61" s="45" t="n"/>
      <c r="AG61" s="46">
        <f>IF(A61="","",IFERROR(IF(Z61="Relocate",J61*AD61*IF(AC61&gt;0,AC61,$B$2)+IF(AE61&gt;0,AE61,$B$3)+IF(AF61&gt;0,AF61,$B$4),0),0))</f>
        <v/>
      </c>
      <c r="AH61" s="24">
        <f>IF(A61="","",IF(X61="","",IFERROR(MAX(0,TODAY()-X61),0)))</f>
        <v/>
      </c>
      <c r="AI61" s="24">
        <f>IF(A61="","",IFERROR(IF(G61&lt;=F61,"Fix stay dates",IF(J61&lt;=0,"Enter rooms booked",IF(I61="","Select room type",IF(AND(Z61="Relocate",AA61=""),"Enter partner hotel",IF(AND(Z61="Relocate",AD61&lt;=0),"Enter relocation nights","OK"))))),"Review data"))</f>
        <v/>
      </c>
      <c r="AJ61" s="22" t="n"/>
    </row>
    <row r="62">
      <c r="A62" s="21" t="n"/>
      <c r="B62" s="22" t="n"/>
      <c r="C62" s="22" t="n"/>
      <c r="D62" s="21" t="n"/>
      <c r="E62" s="44" t="n"/>
      <c r="F62" s="44" t="n"/>
      <c r="G62" s="44" t="n"/>
      <c r="H62" s="24">
        <f>IF(A62="","",IFERROR(MAX(0,G62-F62),0))</f>
        <v/>
      </c>
      <c r="I62" s="21" t="n"/>
      <c r="J62" s="21" t="n"/>
      <c r="K62" s="21" t="n"/>
      <c r="L62" s="21" t="n"/>
      <c r="M62" s="21" t="n"/>
      <c r="N62" s="21" t="n"/>
      <c r="O62" s="45" t="n"/>
      <c r="P62" s="46">
        <f>IF(A62="","",IFERROR(H62*J62*O62,0))</f>
        <v/>
      </c>
      <c r="Q62" s="21" t="n"/>
      <c r="R62" s="21" t="n"/>
      <c r="S62" s="21" t="n"/>
      <c r="T62" s="21" t="n"/>
      <c r="U62" s="22" t="n"/>
      <c r="V62" s="22" t="n"/>
      <c r="W62" s="21" t="n"/>
      <c r="X62" s="44" t="n"/>
      <c r="Y62" s="22" t="n"/>
      <c r="Z62" s="21" t="n"/>
      <c r="AA62" s="22" t="n"/>
      <c r="AB62" s="22" t="n"/>
      <c r="AC62" s="45" t="n"/>
      <c r="AD62" s="21" t="n"/>
      <c r="AE62" s="45" t="n"/>
      <c r="AF62" s="45" t="n"/>
      <c r="AG62" s="46">
        <f>IF(A62="","",IFERROR(IF(Z62="Relocate",J62*AD62*IF(AC62&gt;0,AC62,$B$2)+IF(AE62&gt;0,AE62,$B$3)+IF(AF62&gt;0,AF62,$B$4),0),0))</f>
        <v/>
      </c>
      <c r="AH62" s="24">
        <f>IF(A62="","",IF(X62="","",IFERROR(MAX(0,TODAY()-X62),0)))</f>
        <v/>
      </c>
      <c r="AI62" s="24">
        <f>IF(A62="","",IFERROR(IF(G62&lt;=F62,"Fix stay dates",IF(J62&lt;=0,"Enter rooms booked",IF(I62="","Select room type",IF(AND(Z62="Relocate",AA62=""),"Enter partner hotel",IF(AND(Z62="Relocate",AD62&lt;=0),"Enter relocation nights","OK"))))),"Review data"))</f>
        <v/>
      </c>
      <c r="AJ62" s="22" t="n"/>
    </row>
    <row r="63">
      <c r="A63" s="21" t="n"/>
      <c r="B63" s="22" t="n"/>
      <c r="C63" s="22" t="n"/>
      <c r="D63" s="21" t="n"/>
      <c r="E63" s="44" t="n"/>
      <c r="F63" s="44" t="n"/>
      <c r="G63" s="44" t="n"/>
      <c r="H63" s="24">
        <f>IF(A63="","",IFERROR(MAX(0,G63-F63),0))</f>
        <v/>
      </c>
      <c r="I63" s="21" t="n"/>
      <c r="J63" s="21" t="n"/>
      <c r="K63" s="21" t="n"/>
      <c r="L63" s="21" t="n"/>
      <c r="M63" s="21" t="n"/>
      <c r="N63" s="21" t="n"/>
      <c r="O63" s="45" t="n"/>
      <c r="P63" s="46">
        <f>IF(A63="","",IFERROR(H63*J63*O63,0))</f>
        <v/>
      </c>
      <c r="Q63" s="21" t="n"/>
      <c r="R63" s="21" t="n"/>
      <c r="S63" s="21" t="n"/>
      <c r="T63" s="21" t="n"/>
      <c r="U63" s="22" t="n"/>
      <c r="V63" s="22" t="n"/>
      <c r="W63" s="21" t="n"/>
      <c r="X63" s="44" t="n"/>
      <c r="Y63" s="22" t="n"/>
      <c r="Z63" s="21" t="n"/>
      <c r="AA63" s="22" t="n"/>
      <c r="AB63" s="22" t="n"/>
      <c r="AC63" s="45" t="n"/>
      <c r="AD63" s="21" t="n"/>
      <c r="AE63" s="45" t="n"/>
      <c r="AF63" s="45" t="n"/>
      <c r="AG63" s="46">
        <f>IF(A63="","",IFERROR(IF(Z63="Relocate",J63*AD63*IF(AC63&gt;0,AC63,$B$2)+IF(AE63&gt;0,AE63,$B$3)+IF(AF63&gt;0,AF63,$B$4),0),0))</f>
        <v/>
      </c>
      <c r="AH63" s="24">
        <f>IF(A63="","",IF(X63="","",IFERROR(MAX(0,TODAY()-X63),0)))</f>
        <v/>
      </c>
      <c r="AI63" s="24">
        <f>IF(A63="","",IFERROR(IF(G63&lt;=F63,"Fix stay dates",IF(J63&lt;=0,"Enter rooms booked",IF(I63="","Select room type",IF(AND(Z63="Relocate",AA63=""),"Enter partner hotel",IF(AND(Z63="Relocate",AD63&lt;=0),"Enter relocation nights","OK"))))),"Review data"))</f>
        <v/>
      </c>
      <c r="AJ63" s="22" t="n"/>
    </row>
    <row r="64">
      <c r="A64" s="21" t="n"/>
      <c r="B64" s="22" t="n"/>
      <c r="C64" s="22" t="n"/>
      <c r="D64" s="21" t="n"/>
      <c r="E64" s="44" t="n"/>
      <c r="F64" s="44" t="n"/>
      <c r="G64" s="44" t="n"/>
      <c r="H64" s="24">
        <f>IF(A64="","",IFERROR(MAX(0,G64-F64),0))</f>
        <v/>
      </c>
      <c r="I64" s="21" t="n"/>
      <c r="J64" s="21" t="n"/>
      <c r="K64" s="21" t="n"/>
      <c r="L64" s="21" t="n"/>
      <c r="M64" s="21" t="n"/>
      <c r="N64" s="21" t="n"/>
      <c r="O64" s="45" t="n"/>
      <c r="P64" s="46">
        <f>IF(A64="","",IFERROR(H64*J64*O64,0))</f>
        <v/>
      </c>
      <c r="Q64" s="21" t="n"/>
      <c r="R64" s="21" t="n"/>
      <c r="S64" s="21" t="n"/>
      <c r="T64" s="21" t="n"/>
      <c r="U64" s="22" t="n"/>
      <c r="V64" s="22" t="n"/>
      <c r="W64" s="21" t="n"/>
      <c r="X64" s="44" t="n"/>
      <c r="Y64" s="22" t="n"/>
      <c r="Z64" s="21" t="n"/>
      <c r="AA64" s="22" t="n"/>
      <c r="AB64" s="22" t="n"/>
      <c r="AC64" s="45" t="n"/>
      <c r="AD64" s="21" t="n"/>
      <c r="AE64" s="45" t="n"/>
      <c r="AF64" s="45" t="n"/>
      <c r="AG64" s="46">
        <f>IF(A64="","",IFERROR(IF(Z64="Relocate",J64*AD64*IF(AC64&gt;0,AC64,$B$2)+IF(AE64&gt;0,AE64,$B$3)+IF(AF64&gt;0,AF64,$B$4),0),0))</f>
        <v/>
      </c>
      <c r="AH64" s="24">
        <f>IF(A64="","",IF(X64="","",IFERROR(MAX(0,TODAY()-X64),0)))</f>
        <v/>
      </c>
      <c r="AI64" s="24">
        <f>IF(A64="","",IFERROR(IF(G64&lt;=F64,"Fix stay dates",IF(J64&lt;=0,"Enter rooms booked",IF(I64="","Select room type",IF(AND(Z64="Relocate",AA64=""),"Enter partner hotel",IF(AND(Z64="Relocate",AD64&lt;=0),"Enter relocation nights","OK"))))),"Review data"))</f>
        <v/>
      </c>
      <c r="AJ64" s="22" t="n"/>
    </row>
    <row r="65">
      <c r="A65" s="21" t="n"/>
      <c r="B65" s="22" t="n"/>
      <c r="C65" s="22" t="n"/>
      <c r="D65" s="21" t="n"/>
      <c r="E65" s="44" t="n"/>
      <c r="F65" s="44" t="n"/>
      <c r="G65" s="44" t="n"/>
      <c r="H65" s="24">
        <f>IF(A65="","",IFERROR(MAX(0,G65-F65),0))</f>
        <v/>
      </c>
      <c r="I65" s="21" t="n"/>
      <c r="J65" s="21" t="n"/>
      <c r="K65" s="21" t="n"/>
      <c r="L65" s="21" t="n"/>
      <c r="M65" s="21" t="n"/>
      <c r="N65" s="21" t="n"/>
      <c r="O65" s="45" t="n"/>
      <c r="P65" s="46">
        <f>IF(A65="","",IFERROR(H65*J65*O65,0))</f>
        <v/>
      </c>
      <c r="Q65" s="21" t="n"/>
      <c r="R65" s="21" t="n"/>
      <c r="S65" s="21" t="n"/>
      <c r="T65" s="21" t="n"/>
      <c r="U65" s="22" t="n"/>
      <c r="V65" s="22" t="n"/>
      <c r="W65" s="21" t="n"/>
      <c r="X65" s="44" t="n"/>
      <c r="Y65" s="22" t="n"/>
      <c r="Z65" s="21" t="n"/>
      <c r="AA65" s="22" t="n"/>
      <c r="AB65" s="22" t="n"/>
      <c r="AC65" s="45" t="n"/>
      <c r="AD65" s="21" t="n"/>
      <c r="AE65" s="45" t="n"/>
      <c r="AF65" s="45" t="n"/>
      <c r="AG65" s="46">
        <f>IF(A65="","",IFERROR(IF(Z65="Relocate",J65*AD65*IF(AC65&gt;0,AC65,$B$2)+IF(AE65&gt;0,AE65,$B$3)+IF(AF65&gt;0,AF65,$B$4),0),0))</f>
        <v/>
      </c>
      <c r="AH65" s="24">
        <f>IF(A65="","",IF(X65="","",IFERROR(MAX(0,TODAY()-X65),0)))</f>
        <v/>
      </c>
      <c r="AI65" s="24">
        <f>IF(A65="","",IFERROR(IF(G65&lt;=F65,"Fix stay dates",IF(J65&lt;=0,"Enter rooms booked",IF(I65="","Select room type",IF(AND(Z65="Relocate",AA65=""),"Enter partner hotel",IF(AND(Z65="Relocate",AD65&lt;=0),"Enter relocation nights","OK"))))),"Review data"))</f>
        <v/>
      </c>
      <c r="AJ65" s="22" t="n"/>
    </row>
    <row r="66">
      <c r="A66" s="21" t="n"/>
      <c r="B66" s="22" t="n"/>
      <c r="C66" s="22" t="n"/>
      <c r="D66" s="21" t="n"/>
      <c r="E66" s="44" t="n"/>
      <c r="F66" s="44" t="n"/>
      <c r="G66" s="44" t="n"/>
      <c r="H66" s="24">
        <f>IF(A66="","",IFERROR(MAX(0,G66-F66),0))</f>
        <v/>
      </c>
      <c r="I66" s="21" t="n"/>
      <c r="J66" s="21" t="n"/>
      <c r="K66" s="21" t="n"/>
      <c r="L66" s="21" t="n"/>
      <c r="M66" s="21" t="n"/>
      <c r="N66" s="21" t="n"/>
      <c r="O66" s="45" t="n"/>
      <c r="P66" s="46">
        <f>IF(A66="","",IFERROR(H66*J66*O66,0))</f>
        <v/>
      </c>
      <c r="Q66" s="21" t="n"/>
      <c r="R66" s="21" t="n"/>
      <c r="S66" s="21" t="n"/>
      <c r="T66" s="21" t="n"/>
      <c r="U66" s="22" t="n"/>
      <c r="V66" s="22" t="n"/>
      <c r="W66" s="21" t="n"/>
      <c r="X66" s="44" t="n"/>
      <c r="Y66" s="22" t="n"/>
      <c r="Z66" s="21" t="n"/>
      <c r="AA66" s="22" t="n"/>
      <c r="AB66" s="22" t="n"/>
      <c r="AC66" s="45" t="n"/>
      <c r="AD66" s="21" t="n"/>
      <c r="AE66" s="45" t="n"/>
      <c r="AF66" s="45" t="n"/>
      <c r="AG66" s="46">
        <f>IF(A66="","",IFERROR(IF(Z66="Relocate",J66*AD66*IF(AC66&gt;0,AC66,$B$2)+IF(AE66&gt;0,AE66,$B$3)+IF(AF66&gt;0,AF66,$B$4),0),0))</f>
        <v/>
      </c>
      <c r="AH66" s="24">
        <f>IF(A66="","",IF(X66="","",IFERROR(MAX(0,TODAY()-X66),0)))</f>
        <v/>
      </c>
      <c r="AI66" s="24">
        <f>IF(A66="","",IFERROR(IF(G66&lt;=F66,"Fix stay dates",IF(J66&lt;=0,"Enter rooms booked",IF(I66="","Select room type",IF(AND(Z66="Relocate",AA66=""),"Enter partner hotel",IF(AND(Z66="Relocate",AD66&lt;=0),"Enter relocation nights","OK"))))),"Review data"))</f>
        <v/>
      </c>
      <c r="AJ66" s="22" t="n"/>
    </row>
    <row r="67">
      <c r="A67" s="21" t="n"/>
      <c r="B67" s="22" t="n"/>
      <c r="C67" s="22" t="n"/>
      <c r="D67" s="21" t="n"/>
      <c r="E67" s="44" t="n"/>
      <c r="F67" s="44" t="n"/>
      <c r="G67" s="44" t="n"/>
      <c r="H67" s="24">
        <f>IF(A67="","",IFERROR(MAX(0,G67-F67),0))</f>
        <v/>
      </c>
      <c r="I67" s="21" t="n"/>
      <c r="J67" s="21" t="n"/>
      <c r="K67" s="21" t="n"/>
      <c r="L67" s="21" t="n"/>
      <c r="M67" s="21" t="n"/>
      <c r="N67" s="21" t="n"/>
      <c r="O67" s="45" t="n"/>
      <c r="P67" s="46">
        <f>IF(A67="","",IFERROR(H67*J67*O67,0))</f>
        <v/>
      </c>
      <c r="Q67" s="21" t="n"/>
      <c r="R67" s="21" t="n"/>
      <c r="S67" s="21" t="n"/>
      <c r="T67" s="21" t="n"/>
      <c r="U67" s="22" t="n"/>
      <c r="V67" s="22" t="n"/>
      <c r="W67" s="21" t="n"/>
      <c r="X67" s="44" t="n"/>
      <c r="Y67" s="22" t="n"/>
      <c r="Z67" s="21" t="n"/>
      <c r="AA67" s="22" t="n"/>
      <c r="AB67" s="22" t="n"/>
      <c r="AC67" s="45" t="n"/>
      <c r="AD67" s="21" t="n"/>
      <c r="AE67" s="45" t="n"/>
      <c r="AF67" s="45" t="n"/>
      <c r="AG67" s="46">
        <f>IF(A67="","",IFERROR(IF(Z67="Relocate",J67*AD67*IF(AC67&gt;0,AC67,$B$2)+IF(AE67&gt;0,AE67,$B$3)+IF(AF67&gt;0,AF67,$B$4),0),0))</f>
        <v/>
      </c>
      <c r="AH67" s="24">
        <f>IF(A67="","",IF(X67="","",IFERROR(MAX(0,TODAY()-X67),0)))</f>
        <v/>
      </c>
      <c r="AI67" s="24">
        <f>IF(A67="","",IFERROR(IF(G67&lt;=F67,"Fix stay dates",IF(J67&lt;=0,"Enter rooms booked",IF(I67="","Select room type",IF(AND(Z67="Relocate",AA67=""),"Enter partner hotel",IF(AND(Z67="Relocate",AD67&lt;=0),"Enter relocation nights","OK"))))),"Review data"))</f>
        <v/>
      </c>
      <c r="AJ67" s="22" t="n"/>
    </row>
    <row r="68">
      <c r="A68" s="21" t="n"/>
      <c r="B68" s="22" t="n"/>
      <c r="C68" s="22" t="n"/>
      <c r="D68" s="21" t="n"/>
      <c r="E68" s="44" t="n"/>
      <c r="F68" s="44" t="n"/>
      <c r="G68" s="44" t="n"/>
      <c r="H68" s="24">
        <f>IF(A68="","",IFERROR(MAX(0,G68-F68),0))</f>
        <v/>
      </c>
      <c r="I68" s="21" t="n"/>
      <c r="J68" s="21" t="n"/>
      <c r="K68" s="21" t="n"/>
      <c r="L68" s="21" t="n"/>
      <c r="M68" s="21" t="n"/>
      <c r="N68" s="21" t="n"/>
      <c r="O68" s="45" t="n"/>
      <c r="P68" s="46">
        <f>IF(A68="","",IFERROR(H68*J68*O68,0))</f>
        <v/>
      </c>
      <c r="Q68" s="21" t="n"/>
      <c r="R68" s="21" t="n"/>
      <c r="S68" s="21" t="n"/>
      <c r="T68" s="21" t="n"/>
      <c r="U68" s="22" t="n"/>
      <c r="V68" s="22" t="n"/>
      <c r="W68" s="21" t="n"/>
      <c r="X68" s="44" t="n"/>
      <c r="Y68" s="22" t="n"/>
      <c r="Z68" s="21" t="n"/>
      <c r="AA68" s="22" t="n"/>
      <c r="AB68" s="22" t="n"/>
      <c r="AC68" s="45" t="n"/>
      <c r="AD68" s="21" t="n"/>
      <c r="AE68" s="45" t="n"/>
      <c r="AF68" s="45" t="n"/>
      <c r="AG68" s="46">
        <f>IF(A68="","",IFERROR(IF(Z68="Relocate",J68*AD68*IF(AC68&gt;0,AC68,$B$2)+IF(AE68&gt;0,AE68,$B$3)+IF(AF68&gt;0,AF68,$B$4),0),0))</f>
        <v/>
      </c>
      <c r="AH68" s="24">
        <f>IF(A68="","",IF(X68="","",IFERROR(MAX(0,TODAY()-X68),0)))</f>
        <v/>
      </c>
      <c r="AI68" s="24">
        <f>IF(A68="","",IFERROR(IF(G68&lt;=F68,"Fix stay dates",IF(J68&lt;=0,"Enter rooms booked",IF(I68="","Select room type",IF(AND(Z68="Relocate",AA68=""),"Enter partner hotel",IF(AND(Z68="Relocate",AD68&lt;=0),"Enter relocation nights","OK"))))),"Review data"))</f>
        <v/>
      </c>
      <c r="AJ68" s="22" t="n"/>
    </row>
    <row r="69">
      <c r="A69" s="21" t="n"/>
      <c r="B69" s="22" t="n"/>
      <c r="C69" s="22" t="n"/>
      <c r="D69" s="21" t="n"/>
      <c r="E69" s="44" t="n"/>
      <c r="F69" s="44" t="n"/>
      <c r="G69" s="44" t="n"/>
      <c r="H69" s="24">
        <f>IF(A69="","",IFERROR(MAX(0,G69-F69),0))</f>
        <v/>
      </c>
      <c r="I69" s="21" t="n"/>
      <c r="J69" s="21" t="n"/>
      <c r="K69" s="21" t="n"/>
      <c r="L69" s="21" t="n"/>
      <c r="M69" s="21" t="n"/>
      <c r="N69" s="21" t="n"/>
      <c r="O69" s="45" t="n"/>
      <c r="P69" s="46">
        <f>IF(A69="","",IFERROR(H69*J69*O69,0))</f>
        <v/>
      </c>
      <c r="Q69" s="21" t="n"/>
      <c r="R69" s="21" t="n"/>
      <c r="S69" s="21" t="n"/>
      <c r="T69" s="21" t="n"/>
      <c r="U69" s="22" t="n"/>
      <c r="V69" s="22" t="n"/>
      <c r="W69" s="21" t="n"/>
      <c r="X69" s="44" t="n"/>
      <c r="Y69" s="22" t="n"/>
      <c r="Z69" s="21" t="n"/>
      <c r="AA69" s="22" t="n"/>
      <c r="AB69" s="22" t="n"/>
      <c r="AC69" s="45" t="n"/>
      <c r="AD69" s="21" t="n"/>
      <c r="AE69" s="45" t="n"/>
      <c r="AF69" s="45" t="n"/>
      <c r="AG69" s="46">
        <f>IF(A69="","",IFERROR(IF(Z69="Relocate",J69*AD69*IF(AC69&gt;0,AC69,$B$2)+IF(AE69&gt;0,AE69,$B$3)+IF(AF69&gt;0,AF69,$B$4),0),0))</f>
        <v/>
      </c>
      <c r="AH69" s="24">
        <f>IF(A69="","",IF(X69="","",IFERROR(MAX(0,TODAY()-X69),0)))</f>
        <v/>
      </c>
      <c r="AI69" s="24">
        <f>IF(A69="","",IFERROR(IF(G69&lt;=F69,"Fix stay dates",IF(J69&lt;=0,"Enter rooms booked",IF(I69="","Select room type",IF(AND(Z69="Relocate",AA69=""),"Enter partner hotel",IF(AND(Z69="Relocate",AD69&lt;=0),"Enter relocation nights","OK"))))),"Review data"))</f>
        <v/>
      </c>
      <c r="AJ69" s="22" t="n"/>
    </row>
    <row r="70">
      <c r="A70" s="21" t="n"/>
      <c r="B70" s="22" t="n"/>
      <c r="C70" s="22" t="n"/>
      <c r="D70" s="21" t="n"/>
      <c r="E70" s="44" t="n"/>
      <c r="F70" s="44" t="n"/>
      <c r="G70" s="44" t="n"/>
      <c r="H70" s="24">
        <f>IF(A70="","",IFERROR(MAX(0,G70-F70),0))</f>
        <v/>
      </c>
      <c r="I70" s="21" t="n"/>
      <c r="J70" s="21" t="n"/>
      <c r="K70" s="21" t="n"/>
      <c r="L70" s="21" t="n"/>
      <c r="M70" s="21" t="n"/>
      <c r="N70" s="21" t="n"/>
      <c r="O70" s="45" t="n"/>
      <c r="P70" s="46">
        <f>IF(A70="","",IFERROR(H70*J70*O70,0))</f>
        <v/>
      </c>
      <c r="Q70" s="21" t="n"/>
      <c r="R70" s="21" t="n"/>
      <c r="S70" s="21" t="n"/>
      <c r="T70" s="21" t="n"/>
      <c r="U70" s="22" t="n"/>
      <c r="V70" s="22" t="n"/>
      <c r="W70" s="21" t="n"/>
      <c r="X70" s="44" t="n"/>
      <c r="Y70" s="22" t="n"/>
      <c r="Z70" s="21" t="n"/>
      <c r="AA70" s="22" t="n"/>
      <c r="AB70" s="22" t="n"/>
      <c r="AC70" s="45" t="n"/>
      <c r="AD70" s="21" t="n"/>
      <c r="AE70" s="45" t="n"/>
      <c r="AF70" s="45" t="n"/>
      <c r="AG70" s="46">
        <f>IF(A70="","",IFERROR(IF(Z70="Relocate",J70*AD70*IF(AC70&gt;0,AC70,$B$2)+IF(AE70&gt;0,AE70,$B$3)+IF(AF70&gt;0,AF70,$B$4),0),0))</f>
        <v/>
      </c>
      <c r="AH70" s="24">
        <f>IF(A70="","",IF(X70="","",IFERROR(MAX(0,TODAY()-X70),0)))</f>
        <v/>
      </c>
      <c r="AI70" s="24">
        <f>IF(A70="","",IFERROR(IF(G70&lt;=F70,"Fix stay dates",IF(J70&lt;=0,"Enter rooms booked",IF(I70="","Select room type",IF(AND(Z70="Relocate",AA70=""),"Enter partner hotel",IF(AND(Z70="Relocate",AD70&lt;=0),"Enter relocation nights","OK"))))),"Review data"))</f>
        <v/>
      </c>
      <c r="AJ70" s="22" t="n"/>
    </row>
    <row r="71">
      <c r="A71" s="21" t="n"/>
      <c r="B71" s="22" t="n"/>
      <c r="C71" s="22" t="n"/>
      <c r="D71" s="21" t="n"/>
      <c r="E71" s="44" t="n"/>
      <c r="F71" s="44" t="n"/>
      <c r="G71" s="44" t="n"/>
      <c r="H71" s="24">
        <f>IF(A71="","",IFERROR(MAX(0,G71-F71),0))</f>
        <v/>
      </c>
      <c r="I71" s="21" t="n"/>
      <c r="J71" s="21" t="n"/>
      <c r="K71" s="21" t="n"/>
      <c r="L71" s="21" t="n"/>
      <c r="M71" s="21" t="n"/>
      <c r="N71" s="21" t="n"/>
      <c r="O71" s="45" t="n"/>
      <c r="P71" s="46">
        <f>IF(A71="","",IFERROR(H71*J71*O71,0))</f>
        <v/>
      </c>
      <c r="Q71" s="21" t="n"/>
      <c r="R71" s="21" t="n"/>
      <c r="S71" s="21" t="n"/>
      <c r="T71" s="21" t="n"/>
      <c r="U71" s="22" t="n"/>
      <c r="V71" s="22" t="n"/>
      <c r="W71" s="21" t="n"/>
      <c r="X71" s="44" t="n"/>
      <c r="Y71" s="22" t="n"/>
      <c r="Z71" s="21" t="n"/>
      <c r="AA71" s="22" t="n"/>
      <c r="AB71" s="22" t="n"/>
      <c r="AC71" s="45" t="n"/>
      <c r="AD71" s="21" t="n"/>
      <c r="AE71" s="45" t="n"/>
      <c r="AF71" s="45" t="n"/>
      <c r="AG71" s="46">
        <f>IF(A71="","",IFERROR(IF(Z71="Relocate",J71*AD71*IF(AC71&gt;0,AC71,$B$2)+IF(AE71&gt;0,AE71,$B$3)+IF(AF71&gt;0,AF71,$B$4),0),0))</f>
        <v/>
      </c>
      <c r="AH71" s="24">
        <f>IF(A71="","",IF(X71="","",IFERROR(MAX(0,TODAY()-X71),0)))</f>
        <v/>
      </c>
      <c r="AI71" s="24">
        <f>IF(A71="","",IFERROR(IF(G71&lt;=F71,"Fix stay dates",IF(J71&lt;=0,"Enter rooms booked",IF(I71="","Select room type",IF(AND(Z71="Relocate",AA71=""),"Enter partner hotel",IF(AND(Z71="Relocate",AD71&lt;=0),"Enter relocation nights","OK"))))),"Review data"))</f>
        <v/>
      </c>
      <c r="AJ71" s="22" t="n"/>
    </row>
    <row r="72">
      <c r="A72" s="21" t="n"/>
      <c r="B72" s="22" t="n"/>
      <c r="C72" s="22" t="n"/>
      <c r="D72" s="21" t="n"/>
      <c r="E72" s="44" t="n"/>
      <c r="F72" s="44" t="n"/>
      <c r="G72" s="44" t="n"/>
      <c r="H72" s="24">
        <f>IF(A72="","",IFERROR(MAX(0,G72-F72),0))</f>
        <v/>
      </c>
      <c r="I72" s="21" t="n"/>
      <c r="J72" s="21" t="n"/>
      <c r="K72" s="21" t="n"/>
      <c r="L72" s="21" t="n"/>
      <c r="M72" s="21" t="n"/>
      <c r="N72" s="21" t="n"/>
      <c r="O72" s="45" t="n"/>
      <c r="P72" s="46">
        <f>IF(A72="","",IFERROR(H72*J72*O72,0))</f>
        <v/>
      </c>
      <c r="Q72" s="21" t="n"/>
      <c r="R72" s="21" t="n"/>
      <c r="S72" s="21" t="n"/>
      <c r="T72" s="21" t="n"/>
      <c r="U72" s="22" t="n"/>
      <c r="V72" s="22" t="n"/>
      <c r="W72" s="21" t="n"/>
      <c r="X72" s="44" t="n"/>
      <c r="Y72" s="22" t="n"/>
      <c r="Z72" s="21" t="n"/>
      <c r="AA72" s="22" t="n"/>
      <c r="AB72" s="22" t="n"/>
      <c r="AC72" s="45" t="n"/>
      <c r="AD72" s="21" t="n"/>
      <c r="AE72" s="45" t="n"/>
      <c r="AF72" s="45" t="n"/>
      <c r="AG72" s="46">
        <f>IF(A72="","",IFERROR(IF(Z72="Relocate",J72*AD72*IF(AC72&gt;0,AC72,$B$2)+IF(AE72&gt;0,AE72,$B$3)+IF(AF72&gt;0,AF72,$B$4),0),0))</f>
        <v/>
      </c>
      <c r="AH72" s="24">
        <f>IF(A72="","",IF(X72="","",IFERROR(MAX(0,TODAY()-X72),0)))</f>
        <v/>
      </c>
      <c r="AI72" s="24">
        <f>IF(A72="","",IFERROR(IF(G72&lt;=F72,"Fix stay dates",IF(J72&lt;=0,"Enter rooms booked",IF(I72="","Select room type",IF(AND(Z72="Relocate",AA72=""),"Enter partner hotel",IF(AND(Z72="Relocate",AD72&lt;=0),"Enter relocation nights","OK"))))),"Review data"))</f>
        <v/>
      </c>
      <c r="AJ72" s="22" t="n"/>
    </row>
    <row r="73">
      <c r="A73" s="21" t="n"/>
      <c r="B73" s="22" t="n"/>
      <c r="C73" s="22" t="n"/>
      <c r="D73" s="21" t="n"/>
      <c r="E73" s="44" t="n"/>
      <c r="F73" s="44" t="n"/>
      <c r="G73" s="44" t="n"/>
      <c r="H73" s="24">
        <f>IF(A73="","",IFERROR(MAX(0,G73-F73),0))</f>
        <v/>
      </c>
      <c r="I73" s="21" t="n"/>
      <c r="J73" s="21" t="n"/>
      <c r="K73" s="21" t="n"/>
      <c r="L73" s="21" t="n"/>
      <c r="M73" s="21" t="n"/>
      <c r="N73" s="21" t="n"/>
      <c r="O73" s="45" t="n"/>
      <c r="P73" s="46">
        <f>IF(A73="","",IFERROR(H73*J73*O73,0))</f>
        <v/>
      </c>
      <c r="Q73" s="21" t="n"/>
      <c r="R73" s="21" t="n"/>
      <c r="S73" s="21" t="n"/>
      <c r="T73" s="21" t="n"/>
      <c r="U73" s="22" t="n"/>
      <c r="V73" s="22" t="n"/>
      <c r="W73" s="21" t="n"/>
      <c r="X73" s="44" t="n"/>
      <c r="Y73" s="22" t="n"/>
      <c r="Z73" s="21" t="n"/>
      <c r="AA73" s="22" t="n"/>
      <c r="AB73" s="22" t="n"/>
      <c r="AC73" s="45" t="n"/>
      <c r="AD73" s="21" t="n"/>
      <c r="AE73" s="45" t="n"/>
      <c r="AF73" s="45" t="n"/>
      <c r="AG73" s="46">
        <f>IF(A73="","",IFERROR(IF(Z73="Relocate",J73*AD73*IF(AC73&gt;0,AC73,$B$2)+IF(AE73&gt;0,AE73,$B$3)+IF(AF73&gt;0,AF73,$B$4),0),0))</f>
        <v/>
      </c>
      <c r="AH73" s="24">
        <f>IF(A73="","",IF(X73="","",IFERROR(MAX(0,TODAY()-X73),0)))</f>
        <v/>
      </c>
      <c r="AI73" s="24">
        <f>IF(A73="","",IFERROR(IF(G73&lt;=F73,"Fix stay dates",IF(J73&lt;=0,"Enter rooms booked",IF(I73="","Select room type",IF(AND(Z73="Relocate",AA73=""),"Enter partner hotel",IF(AND(Z73="Relocate",AD73&lt;=0),"Enter relocation nights","OK"))))),"Review data"))</f>
        <v/>
      </c>
      <c r="AJ73" s="22" t="n"/>
    </row>
    <row r="74">
      <c r="A74" s="21" t="n"/>
      <c r="B74" s="22" t="n"/>
      <c r="C74" s="22" t="n"/>
      <c r="D74" s="21" t="n"/>
      <c r="E74" s="44" t="n"/>
      <c r="F74" s="44" t="n"/>
      <c r="G74" s="44" t="n"/>
      <c r="H74" s="24">
        <f>IF(A74="","",IFERROR(MAX(0,G74-F74),0))</f>
        <v/>
      </c>
      <c r="I74" s="21" t="n"/>
      <c r="J74" s="21" t="n"/>
      <c r="K74" s="21" t="n"/>
      <c r="L74" s="21" t="n"/>
      <c r="M74" s="21" t="n"/>
      <c r="N74" s="21" t="n"/>
      <c r="O74" s="45" t="n"/>
      <c r="P74" s="46">
        <f>IF(A74="","",IFERROR(H74*J74*O74,0))</f>
        <v/>
      </c>
      <c r="Q74" s="21" t="n"/>
      <c r="R74" s="21" t="n"/>
      <c r="S74" s="21" t="n"/>
      <c r="T74" s="21" t="n"/>
      <c r="U74" s="22" t="n"/>
      <c r="V74" s="22" t="n"/>
      <c r="W74" s="21" t="n"/>
      <c r="X74" s="44" t="n"/>
      <c r="Y74" s="22" t="n"/>
      <c r="Z74" s="21" t="n"/>
      <c r="AA74" s="22" t="n"/>
      <c r="AB74" s="22" t="n"/>
      <c r="AC74" s="45" t="n"/>
      <c r="AD74" s="21" t="n"/>
      <c r="AE74" s="45" t="n"/>
      <c r="AF74" s="45" t="n"/>
      <c r="AG74" s="46">
        <f>IF(A74="","",IFERROR(IF(Z74="Relocate",J74*AD74*IF(AC74&gt;0,AC74,$B$2)+IF(AE74&gt;0,AE74,$B$3)+IF(AF74&gt;0,AF74,$B$4),0),0))</f>
        <v/>
      </c>
      <c r="AH74" s="24">
        <f>IF(A74="","",IF(X74="","",IFERROR(MAX(0,TODAY()-X74),0)))</f>
        <v/>
      </c>
      <c r="AI74" s="24">
        <f>IF(A74="","",IFERROR(IF(G74&lt;=F74,"Fix stay dates",IF(J74&lt;=0,"Enter rooms booked",IF(I74="","Select room type",IF(AND(Z74="Relocate",AA74=""),"Enter partner hotel",IF(AND(Z74="Relocate",AD74&lt;=0),"Enter relocation nights","OK"))))),"Review data"))</f>
        <v/>
      </c>
      <c r="AJ74" s="22" t="n"/>
    </row>
    <row r="75">
      <c r="A75" s="21" t="n"/>
      <c r="B75" s="22" t="n"/>
      <c r="C75" s="22" t="n"/>
      <c r="D75" s="21" t="n"/>
      <c r="E75" s="44" t="n"/>
      <c r="F75" s="44" t="n"/>
      <c r="G75" s="44" t="n"/>
      <c r="H75" s="24">
        <f>IF(A75="","",IFERROR(MAX(0,G75-F75),0))</f>
        <v/>
      </c>
      <c r="I75" s="21" t="n"/>
      <c r="J75" s="21" t="n"/>
      <c r="K75" s="21" t="n"/>
      <c r="L75" s="21" t="n"/>
      <c r="M75" s="21" t="n"/>
      <c r="N75" s="21" t="n"/>
      <c r="O75" s="45" t="n"/>
      <c r="P75" s="46">
        <f>IF(A75="","",IFERROR(H75*J75*O75,0))</f>
        <v/>
      </c>
      <c r="Q75" s="21" t="n"/>
      <c r="R75" s="21" t="n"/>
      <c r="S75" s="21" t="n"/>
      <c r="T75" s="21" t="n"/>
      <c r="U75" s="22" t="n"/>
      <c r="V75" s="22" t="n"/>
      <c r="W75" s="21" t="n"/>
      <c r="X75" s="44" t="n"/>
      <c r="Y75" s="22" t="n"/>
      <c r="Z75" s="21" t="n"/>
      <c r="AA75" s="22" t="n"/>
      <c r="AB75" s="22" t="n"/>
      <c r="AC75" s="45" t="n"/>
      <c r="AD75" s="21" t="n"/>
      <c r="AE75" s="45" t="n"/>
      <c r="AF75" s="45" t="n"/>
      <c r="AG75" s="46">
        <f>IF(A75="","",IFERROR(IF(Z75="Relocate",J75*AD75*IF(AC75&gt;0,AC75,$B$2)+IF(AE75&gt;0,AE75,$B$3)+IF(AF75&gt;0,AF75,$B$4),0),0))</f>
        <v/>
      </c>
      <c r="AH75" s="24">
        <f>IF(A75="","",IF(X75="","",IFERROR(MAX(0,TODAY()-X75),0)))</f>
        <v/>
      </c>
      <c r="AI75" s="24">
        <f>IF(A75="","",IFERROR(IF(G75&lt;=F75,"Fix stay dates",IF(J75&lt;=0,"Enter rooms booked",IF(I75="","Select room type",IF(AND(Z75="Relocate",AA75=""),"Enter partner hotel",IF(AND(Z75="Relocate",AD75&lt;=0),"Enter relocation nights","OK"))))),"Review data"))</f>
        <v/>
      </c>
      <c r="AJ75" s="22" t="n"/>
    </row>
    <row r="76">
      <c r="A76" s="21" t="n"/>
      <c r="B76" s="22" t="n"/>
      <c r="C76" s="22" t="n"/>
      <c r="D76" s="21" t="n"/>
      <c r="E76" s="44" t="n"/>
      <c r="F76" s="44" t="n"/>
      <c r="G76" s="44" t="n"/>
      <c r="H76" s="24">
        <f>IF(A76="","",IFERROR(MAX(0,G76-F76),0))</f>
        <v/>
      </c>
      <c r="I76" s="21" t="n"/>
      <c r="J76" s="21" t="n"/>
      <c r="K76" s="21" t="n"/>
      <c r="L76" s="21" t="n"/>
      <c r="M76" s="21" t="n"/>
      <c r="N76" s="21" t="n"/>
      <c r="O76" s="45" t="n"/>
      <c r="P76" s="46">
        <f>IF(A76="","",IFERROR(H76*J76*O76,0))</f>
        <v/>
      </c>
      <c r="Q76" s="21" t="n"/>
      <c r="R76" s="21" t="n"/>
      <c r="S76" s="21" t="n"/>
      <c r="T76" s="21" t="n"/>
      <c r="U76" s="22" t="n"/>
      <c r="V76" s="22" t="n"/>
      <c r="W76" s="21" t="n"/>
      <c r="X76" s="44" t="n"/>
      <c r="Y76" s="22" t="n"/>
      <c r="Z76" s="21" t="n"/>
      <c r="AA76" s="22" t="n"/>
      <c r="AB76" s="22" t="n"/>
      <c r="AC76" s="45" t="n"/>
      <c r="AD76" s="21" t="n"/>
      <c r="AE76" s="45" t="n"/>
      <c r="AF76" s="45" t="n"/>
      <c r="AG76" s="46">
        <f>IF(A76="","",IFERROR(IF(Z76="Relocate",J76*AD76*IF(AC76&gt;0,AC76,$B$2)+IF(AE76&gt;0,AE76,$B$3)+IF(AF76&gt;0,AF76,$B$4),0),0))</f>
        <v/>
      </c>
      <c r="AH76" s="24">
        <f>IF(A76="","",IF(X76="","",IFERROR(MAX(0,TODAY()-X76),0)))</f>
        <v/>
      </c>
      <c r="AI76" s="24">
        <f>IF(A76="","",IFERROR(IF(G76&lt;=F76,"Fix stay dates",IF(J76&lt;=0,"Enter rooms booked",IF(I76="","Select room type",IF(AND(Z76="Relocate",AA76=""),"Enter partner hotel",IF(AND(Z76="Relocate",AD76&lt;=0),"Enter relocation nights","OK"))))),"Review data"))</f>
        <v/>
      </c>
      <c r="AJ76" s="22" t="n"/>
    </row>
    <row r="77">
      <c r="A77" s="21" t="n"/>
      <c r="B77" s="22" t="n"/>
      <c r="C77" s="22" t="n"/>
      <c r="D77" s="21" t="n"/>
      <c r="E77" s="44" t="n"/>
      <c r="F77" s="44" t="n"/>
      <c r="G77" s="44" t="n"/>
      <c r="H77" s="24">
        <f>IF(A77="","",IFERROR(MAX(0,G77-F77),0))</f>
        <v/>
      </c>
      <c r="I77" s="21" t="n"/>
      <c r="J77" s="21" t="n"/>
      <c r="K77" s="21" t="n"/>
      <c r="L77" s="21" t="n"/>
      <c r="M77" s="21" t="n"/>
      <c r="N77" s="21" t="n"/>
      <c r="O77" s="45" t="n"/>
      <c r="P77" s="46">
        <f>IF(A77="","",IFERROR(H77*J77*O77,0))</f>
        <v/>
      </c>
      <c r="Q77" s="21" t="n"/>
      <c r="R77" s="21" t="n"/>
      <c r="S77" s="21" t="n"/>
      <c r="T77" s="21" t="n"/>
      <c r="U77" s="22" t="n"/>
      <c r="V77" s="22" t="n"/>
      <c r="W77" s="21" t="n"/>
      <c r="X77" s="44" t="n"/>
      <c r="Y77" s="22" t="n"/>
      <c r="Z77" s="21" t="n"/>
      <c r="AA77" s="22" t="n"/>
      <c r="AB77" s="22" t="n"/>
      <c r="AC77" s="45" t="n"/>
      <c r="AD77" s="21" t="n"/>
      <c r="AE77" s="45" t="n"/>
      <c r="AF77" s="45" t="n"/>
      <c r="AG77" s="46">
        <f>IF(A77="","",IFERROR(IF(Z77="Relocate",J77*AD77*IF(AC77&gt;0,AC77,$B$2)+IF(AE77&gt;0,AE77,$B$3)+IF(AF77&gt;0,AF77,$B$4),0),0))</f>
        <v/>
      </c>
      <c r="AH77" s="24">
        <f>IF(A77="","",IF(X77="","",IFERROR(MAX(0,TODAY()-X77),0)))</f>
        <v/>
      </c>
      <c r="AI77" s="24">
        <f>IF(A77="","",IFERROR(IF(G77&lt;=F77,"Fix stay dates",IF(J77&lt;=0,"Enter rooms booked",IF(I77="","Select room type",IF(AND(Z77="Relocate",AA77=""),"Enter partner hotel",IF(AND(Z77="Relocate",AD77&lt;=0),"Enter relocation nights","OK"))))),"Review data"))</f>
        <v/>
      </c>
      <c r="AJ77" s="22" t="n"/>
    </row>
    <row r="78">
      <c r="A78" s="21" t="n"/>
      <c r="B78" s="22" t="n"/>
      <c r="C78" s="22" t="n"/>
      <c r="D78" s="21" t="n"/>
      <c r="E78" s="44" t="n"/>
      <c r="F78" s="44" t="n"/>
      <c r="G78" s="44" t="n"/>
      <c r="H78" s="24">
        <f>IF(A78="","",IFERROR(MAX(0,G78-F78),0))</f>
        <v/>
      </c>
      <c r="I78" s="21" t="n"/>
      <c r="J78" s="21" t="n"/>
      <c r="K78" s="21" t="n"/>
      <c r="L78" s="21" t="n"/>
      <c r="M78" s="21" t="n"/>
      <c r="N78" s="21" t="n"/>
      <c r="O78" s="45" t="n"/>
      <c r="P78" s="46">
        <f>IF(A78="","",IFERROR(H78*J78*O78,0))</f>
        <v/>
      </c>
      <c r="Q78" s="21" t="n"/>
      <c r="R78" s="21" t="n"/>
      <c r="S78" s="21" t="n"/>
      <c r="T78" s="21" t="n"/>
      <c r="U78" s="22" t="n"/>
      <c r="V78" s="22" t="n"/>
      <c r="W78" s="21" t="n"/>
      <c r="X78" s="44" t="n"/>
      <c r="Y78" s="22" t="n"/>
      <c r="Z78" s="21" t="n"/>
      <c r="AA78" s="22" t="n"/>
      <c r="AB78" s="22" t="n"/>
      <c r="AC78" s="45" t="n"/>
      <c r="AD78" s="21" t="n"/>
      <c r="AE78" s="45" t="n"/>
      <c r="AF78" s="45" t="n"/>
      <c r="AG78" s="46">
        <f>IF(A78="","",IFERROR(IF(Z78="Relocate",J78*AD78*IF(AC78&gt;0,AC78,$B$2)+IF(AE78&gt;0,AE78,$B$3)+IF(AF78&gt;0,AF78,$B$4),0),0))</f>
        <v/>
      </c>
      <c r="AH78" s="24">
        <f>IF(A78="","",IF(X78="","",IFERROR(MAX(0,TODAY()-X78),0)))</f>
        <v/>
      </c>
      <c r="AI78" s="24">
        <f>IF(A78="","",IFERROR(IF(G78&lt;=F78,"Fix stay dates",IF(J78&lt;=0,"Enter rooms booked",IF(I78="","Select room type",IF(AND(Z78="Relocate",AA78=""),"Enter partner hotel",IF(AND(Z78="Relocate",AD78&lt;=0),"Enter relocation nights","OK"))))),"Review data"))</f>
        <v/>
      </c>
      <c r="AJ78" s="22" t="n"/>
    </row>
    <row r="79">
      <c r="A79" s="21" t="n"/>
      <c r="B79" s="22" t="n"/>
      <c r="C79" s="22" t="n"/>
      <c r="D79" s="21" t="n"/>
      <c r="E79" s="44" t="n"/>
      <c r="F79" s="44" t="n"/>
      <c r="G79" s="44" t="n"/>
      <c r="H79" s="24">
        <f>IF(A79="","",IFERROR(MAX(0,G79-F79),0))</f>
        <v/>
      </c>
      <c r="I79" s="21" t="n"/>
      <c r="J79" s="21" t="n"/>
      <c r="K79" s="21" t="n"/>
      <c r="L79" s="21" t="n"/>
      <c r="M79" s="21" t="n"/>
      <c r="N79" s="21" t="n"/>
      <c r="O79" s="45" t="n"/>
      <c r="P79" s="46">
        <f>IF(A79="","",IFERROR(H79*J79*O79,0))</f>
        <v/>
      </c>
      <c r="Q79" s="21" t="n"/>
      <c r="R79" s="21" t="n"/>
      <c r="S79" s="21" t="n"/>
      <c r="T79" s="21" t="n"/>
      <c r="U79" s="22" t="n"/>
      <c r="V79" s="22" t="n"/>
      <c r="W79" s="21" t="n"/>
      <c r="X79" s="44" t="n"/>
      <c r="Y79" s="22" t="n"/>
      <c r="Z79" s="21" t="n"/>
      <c r="AA79" s="22" t="n"/>
      <c r="AB79" s="22" t="n"/>
      <c r="AC79" s="45" t="n"/>
      <c r="AD79" s="21" t="n"/>
      <c r="AE79" s="45" t="n"/>
      <c r="AF79" s="45" t="n"/>
      <c r="AG79" s="46">
        <f>IF(A79="","",IFERROR(IF(Z79="Relocate",J79*AD79*IF(AC79&gt;0,AC79,$B$2)+IF(AE79&gt;0,AE79,$B$3)+IF(AF79&gt;0,AF79,$B$4),0),0))</f>
        <v/>
      </c>
      <c r="AH79" s="24">
        <f>IF(A79="","",IF(X79="","",IFERROR(MAX(0,TODAY()-X79),0)))</f>
        <v/>
      </c>
      <c r="AI79" s="24">
        <f>IF(A79="","",IFERROR(IF(G79&lt;=F79,"Fix stay dates",IF(J79&lt;=0,"Enter rooms booked",IF(I79="","Select room type",IF(AND(Z79="Relocate",AA79=""),"Enter partner hotel",IF(AND(Z79="Relocate",AD79&lt;=0),"Enter relocation nights","OK"))))),"Review data"))</f>
        <v/>
      </c>
      <c r="AJ79" s="22" t="n"/>
    </row>
    <row r="80">
      <c r="A80" s="21" t="n"/>
      <c r="B80" s="22" t="n"/>
      <c r="C80" s="22" t="n"/>
      <c r="D80" s="21" t="n"/>
      <c r="E80" s="44" t="n"/>
      <c r="F80" s="44" t="n"/>
      <c r="G80" s="44" t="n"/>
      <c r="H80" s="24">
        <f>IF(A80="","",IFERROR(MAX(0,G80-F80),0))</f>
        <v/>
      </c>
      <c r="I80" s="21" t="n"/>
      <c r="J80" s="21" t="n"/>
      <c r="K80" s="21" t="n"/>
      <c r="L80" s="21" t="n"/>
      <c r="M80" s="21" t="n"/>
      <c r="N80" s="21" t="n"/>
      <c r="O80" s="45" t="n"/>
      <c r="P80" s="46">
        <f>IF(A80="","",IFERROR(H80*J80*O80,0))</f>
        <v/>
      </c>
      <c r="Q80" s="21" t="n"/>
      <c r="R80" s="21" t="n"/>
      <c r="S80" s="21" t="n"/>
      <c r="T80" s="21" t="n"/>
      <c r="U80" s="22" t="n"/>
      <c r="V80" s="22" t="n"/>
      <c r="W80" s="21" t="n"/>
      <c r="X80" s="44" t="n"/>
      <c r="Y80" s="22" t="n"/>
      <c r="Z80" s="21" t="n"/>
      <c r="AA80" s="22" t="n"/>
      <c r="AB80" s="22" t="n"/>
      <c r="AC80" s="45" t="n"/>
      <c r="AD80" s="21" t="n"/>
      <c r="AE80" s="45" t="n"/>
      <c r="AF80" s="45" t="n"/>
      <c r="AG80" s="46">
        <f>IF(A80="","",IFERROR(IF(Z80="Relocate",J80*AD80*IF(AC80&gt;0,AC80,$B$2)+IF(AE80&gt;0,AE80,$B$3)+IF(AF80&gt;0,AF80,$B$4),0),0))</f>
        <v/>
      </c>
      <c r="AH80" s="24">
        <f>IF(A80="","",IF(X80="","",IFERROR(MAX(0,TODAY()-X80),0)))</f>
        <v/>
      </c>
      <c r="AI80" s="24">
        <f>IF(A80="","",IFERROR(IF(G80&lt;=F80,"Fix stay dates",IF(J80&lt;=0,"Enter rooms booked",IF(I80="","Select room type",IF(AND(Z80="Relocate",AA80=""),"Enter partner hotel",IF(AND(Z80="Relocate",AD80&lt;=0),"Enter relocation nights","OK"))))),"Review data"))</f>
        <v/>
      </c>
      <c r="AJ80" s="22" t="n"/>
    </row>
    <row r="81">
      <c r="A81" s="21" t="n"/>
      <c r="B81" s="22" t="n"/>
      <c r="C81" s="22" t="n"/>
      <c r="D81" s="21" t="n"/>
      <c r="E81" s="44" t="n"/>
      <c r="F81" s="44" t="n"/>
      <c r="G81" s="44" t="n"/>
      <c r="H81" s="24">
        <f>IF(A81="","",IFERROR(MAX(0,G81-F81),0))</f>
        <v/>
      </c>
      <c r="I81" s="21" t="n"/>
      <c r="J81" s="21" t="n"/>
      <c r="K81" s="21" t="n"/>
      <c r="L81" s="21" t="n"/>
      <c r="M81" s="21" t="n"/>
      <c r="N81" s="21" t="n"/>
      <c r="O81" s="45" t="n"/>
      <c r="P81" s="46">
        <f>IF(A81="","",IFERROR(H81*J81*O81,0))</f>
        <v/>
      </c>
      <c r="Q81" s="21" t="n"/>
      <c r="R81" s="21" t="n"/>
      <c r="S81" s="21" t="n"/>
      <c r="T81" s="21" t="n"/>
      <c r="U81" s="22" t="n"/>
      <c r="V81" s="22" t="n"/>
      <c r="W81" s="21" t="n"/>
      <c r="X81" s="44" t="n"/>
      <c r="Y81" s="22" t="n"/>
      <c r="Z81" s="21" t="n"/>
      <c r="AA81" s="22" t="n"/>
      <c r="AB81" s="22" t="n"/>
      <c r="AC81" s="45" t="n"/>
      <c r="AD81" s="21" t="n"/>
      <c r="AE81" s="45" t="n"/>
      <c r="AF81" s="45" t="n"/>
      <c r="AG81" s="46">
        <f>IF(A81="","",IFERROR(IF(Z81="Relocate",J81*AD81*IF(AC81&gt;0,AC81,$B$2)+IF(AE81&gt;0,AE81,$B$3)+IF(AF81&gt;0,AF81,$B$4),0),0))</f>
        <v/>
      </c>
      <c r="AH81" s="24">
        <f>IF(A81="","",IF(X81="","",IFERROR(MAX(0,TODAY()-X81),0)))</f>
        <v/>
      </c>
      <c r="AI81" s="24">
        <f>IF(A81="","",IFERROR(IF(G81&lt;=F81,"Fix stay dates",IF(J81&lt;=0,"Enter rooms booked",IF(I81="","Select room type",IF(AND(Z81="Relocate",AA81=""),"Enter partner hotel",IF(AND(Z81="Relocate",AD81&lt;=0),"Enter relocation nights","OK"))))),"Review data"))</f>
        <v/>
      </c>
      <c r="AJ81" s="22" t="n"/>
    </row>
    <row r="82">
      <c r="A82" s="21" t="n"/>
      <c r="B82" s="22" t="n"/>
      <c r="C82" s="22" t="n"/>
      <c r="D82" s="21" t="n"/>
      <c r="E82" s="44" t="n"/>
      <c r="F82" s="44" t="n"/>
      <c r="G82" s="44" t="n"/>
      <c r="H82" s="24">
        <f>IF(A82="","",IFERROR(MAX(0,G82-F82),0))</f>
        <v/>
      </c>
      <c r="I82" s="21" t="n"/>
      <c r="J82" s="21" t="n"/>
      <c r="K82" s="21" t="n"/>
      <c r="L82" s="21" t="n"/>
      <c r="M82" s="21" t="n"/>
      <c r="N82" s="21" t="n"/>
      <c r="O82" s="45" t="n"/>
      <c r="P82" s="46">
        <f>IF(A82="","",IFERROR(H82*J82*O82,0))</f>
        <v/>
      </c>
      <c r="Q82" s="21" t="n"/>
      <c r="R82" s="21" t="n"/>
      <c r="S82" s="21" t="n"/>
      <c r="T82" s="21" t="n"/>
      <c r="U82" s="22" t="n"/>
      <c r="V82" s="22" t="n"/>
      <c r="W82" s="21" t="n"/>
      <c r="X82" s="44" t="n"/>
      <c r="Y82" s="22" t="n"/>
      <c r="Z82" s="21" t="n"/>
      <c r="AA82" s="22" t="n"/>
      <c r="AB82" s="22" t="n"/>
      <c r="AC82" s="45" t="n"/>
      <c r="AD82" s="21" t="n"/>
      <c r="AE82" s="45" t="n"/>
      <c r="AF82" s="45" t="n"/>
      <c r="AG82" s="46">
        <f>IF(A82="","",IFERROR(IF(Z82="Relocate",J82*AD82*IF(AC82&gt;0,AC82,$B$2)+IF(AE82&gt;0,AE82,$B$3)+IF(AF82&gt;0,AF82,$B$4),0),0))</f>
        <v/>
      </c>
      <c r="AH82" s="24">
        <f>IF(A82="","",IF(X82="","",IFERROR(MAX(0,TODAY()-X82),0)))</f>
        <v/>
      </c>
      <c r="AI82" s="24">
        <f>IF(A82="","",IFERROR(IF(G82&lt;=F82,"Fix stay dates",IF(J82&lt;=0,"Enter rooms booked",IF(I82="","Select room type",IF(AND(Z82="Relocate",AA82=""),"Enter partner hotel",IF(AND(Z82="Relocate",AD82&lt;=0),"Enter relocation nights","OK"))))),"Review data"))</f>
        <v/>
      </c>
      <c r="AJ82" s="22" t="n"/>
    </row>
    <row r="83">
      <c r="A83" s="21" t="n"/>
      <c r="B83" s="22" t="n"/>
      <c r="C83" s="22" t="n"/>
      <c r="D83" s="21" t="n"/>
      <c r="E83" s="44" t="n"/>
      <c r="F83" s="44" t="n"/>
      <c r="G83" s="44" t="n"/>
      <c r="H83" s="24">
        <f>IF(A83="","",IFERROR(MAX(0,G83-F83),0))</f>
        <v/>
      </c>
      <c r="I83" s="21" t="n"/>
      <c r="J83" s="21" t="n"/>
      <c r="K83" s="21" t="n"/>
      <c r="L83" s="21" t="n"/>
      <c r="M83" s="21" t="n"/>
      <c r="N83" s="21" t="n"/>
      <c r="O83" s="45" t="n"/>
      <c r="P83" s="46">
        <f>IF(A83="","",IFERROR(H83*J83*O83,0))</f>
        <v/>
      </c>
      <c r="Q83" s="21" t="n"/>
      <c r="R83" s="21" t="n"/>
      <c r="S83" s="21" t="n"/>
      <c r="T83" s="21" t="n"/>
      <c r="U83" s="22" t="n"/>
      <c r="V83" s="22" t="n"/>
      <c r="W83" s="21" t="n"/>
      <c r="X83" s="44" t="n"/>
      <c r="Y83" s="22" t="n"/>
      <c r="Z83" s="21" t="n"/>
      <c r="AA83" s="22" t="n"/>
      <c r="AB83" s="22" t="n"/>
      <c r="AC83" s="45" t="n"/>
      <c r="AD83" s="21" t="n"/>
      <c r="AE83" s="45" t="n"/>
      <c r="AF83" s="45" t="n"/>
      <c r="AG83" s="46">
        <f>IF(A83="","",IFERROR(IF(Z83="Relocate",J83*AD83*IF(AC83&gt;0,AC83,$B$2)+IF(AE83&gt;0,AE83,$B$3)+IF(AF83&gt;0,AF83,$B$4),0),0))</f>
        <v/>
      </c>
      <c r="AH83" s="24">
        <f>IF(A83="","",IF(X83="","",IFERROR(MAX(0,TODAY()-X83),0)))</f>
        <v/>
      </c>
      <c r="AI83" s="24">
        <f>IF(A83="","",IFERROR(IF(G83&lt;=F83,"Fix stay dates",IF(J83&lt;=0,"Enter rooms booked",IF(I83="","Select room type",IF(AND(Z83="Relocate",AA83=""),"Enter partner hotel",IF(AND(Z83="Relocate",AD83&lt;=0),"Enter relocation nights","OK"))))),"Review data"))</f>
        <v/>
      </c>
      <c r="AJ83" s="22" t="n"/>
    </row>
    <row r="84">
      <c r="A84" s="21" t="n"/>
      <c r="B84" s="22" t="n"/>
      <c r="C84" s="22" t="n"/>
      <c r="D84" s="21" t="n"/>
      <c r="E84" s="44" t="n"/>
      <c r="F84" s="44" t="n"/>
      <c r="G84" s="44" t="n"/>
      <c r="H84" s="24">
        <f>IF(A84="","",IFERROR(MAX(0,G84-F84),0))</f>
        <v/>
      </c>
      <c r="I84" s="21" t="n"/>
      <c r="J84" s="21" t="n"/>
      <c r="K84" s="21" t="n"/>
      <c r="L84" s="21" t="n"/>
      <c r="M84" s="21" t="n"/>
      <c r="N84" s="21" t="n"/>
      <c r="O84" s="45" t="n"/>
      <c r="P84" s="46">
        <f>IF(A84="","",IFERROR(H84*J84*O84,0))</f>
        <v/>
      </c>
      <c r="Q84" s="21" t="n"/>
      <c r="R84" s="21" t="n"/>
      <c r="S84" s="21" t="n"/>
      <c r="T84" s="21" t="n"/>
      <c r="U84" s="22" t="n"/>
      <c r="V84" s="22" t="n"/>
      <c r="W84" s="21" t="n"/>
      <c r="X84" s="44" t="n"/>
      <c r="Y84" s="22" t="n"/>
      <c r="Z84" s="21" t="n"/>
      <c r="AA84" s="22" t="n"/>
      <c r="AB84" s="22" t="n"/>
      <c r="AC84" s="45" t="n"/>
      <c r="AD84" s="21" t="n"/>
      <c r="AE84" s="45" t="n"/>
      <c r="AF84" s="45" t="n"/>
      <c r="AG84" s="46">
        <f>IF(A84="","",IFERROR(IF(Z84="Relocate",J84*AD84*IF(AC84&gt;0,AC84,$B$2)+IF(AE84&gt;0,AE84,$B$3)+IF(AF84&gt;0,AF84,$B$4),0),0))</f>
        <v/>
      </c>
      <c r="AH84" s="24">
        <f>IF(A84="","",IF(X84="","",IFERROR(MAX(0,TODAY()-X84),0)))</f>
        <v/>
      </c>
      <c r="AI84" s="24">
        <f>IF(A84="","",IFERROR(IF(G84&lt;=F84,"Fix stay dates",IF(J84&lt;=0,"Enter rooms booked",IF(I84="","Select room type",IF(AND(Z84="Relocate",AA84=""),"Enter partner hotel",IF(AND(Z84="Relocate",AD84&lt;=0),"Enter relocation nights","OK"))))),"Review data"))</f>
        <v/>
      </c>
      <c r="AJ84" s="22" t="n"/>
    </row>
    <row r="85">
      <c r="A85" s="21" t="n"/>
      <c r="B85" s="22" t="n"/>
      <c r="C85" s="22" t="n"/>
      <c r="D85" s="21" t="n"/>
      <c r="E85" s="44" t="n"/>
      <c r="F85" s="44" t="n"/>
      <c r="G85" s="44" t="n"/>
      <c r="H85" s="24">
        <f>IF(A85="","",IFERROR(MAX(0,G85-F85),0))</f>
        <v/>
      </c>
      <c r="I85" s="21" t="n"/>
      <c r="J85" s="21" t="n"/>
      <c r="K85" s="21" t="n"/>
      <c r="L85" s="21" t="n"/>
      <c r="M85" s="21" t="n"/>
      <c r="N85" s="21" t="n"/>
      <c r="O85" s="45" t="n"/>
      <c r="P85" s="46">
        <f>IF(A85="","",IFERROR(H85*J85*O85,0))</f>
        <v/>
      </c>
      <c r="Q85" s="21" t="n"/>
      <c r="R85" s="21" t="n"/>
      <c r="S85" s="21" t="n"/>
      <c r="T85" s="21" t="n"/>
      <c r="U85" s="22" t="n"/>
      <c r="V85" s="22" t="n"/>
      <c r="W85" s="21" t="n"/>
      <c r="X85" s="44" t="n"/>
      <c r="Y85" s="22" t="n"/>
      <c r="Z85" s="21" t="n"/>
      <c r="AA85" s="22" t="n"/>
      <c r="AB85" s="22" t="n"/>
      <c r="AC85" s="45" t="n"/>
      <c r="AD85" s="21" t="n"/>
      <c r="AE85" s="45" t="n"/>
      <c r="AF85" s="45" t="n"/>
      <c r="AG85" s="46">
        <f>IF(A85="","",IFERROR(IF(Z85="Relocate",J85*AD85*IF(AC85&gt;0,AC85,$B$2)+IF(AE85&gt;0,AE85,$B$3)+IF(AF85&gt;0,AF85,$B$4),0),0))</f>
        <v/>
      </c>
      <c r="AH85" s="24">
        <f>IF(A85="","",IF(X85="","",IFERROR(MAX(0,TODAY()-X85),0)))</f>
        <v/>
      </c>
      <c r="AI85" s="24">
        <f>IF(A85="","",IFERROR(IF(G85&lt;=F85,"Fix stay dates",IF(J85&lt;=0,"Enter rooms booked",IF(I85="","Select room type",IF(AND(Z85="Relocate",AA85=""),"Enter partner hotel",IF(AND(Z85="Relocate",AD85&lt;=0),"Enter relocation nights","OK"))))),"Review data"))</f>
        <v/>
      </c>
      <c r="AJ85" s="22" t="n"/>
    </row>
    <row r="86">
      <c r="A86" s="21" t="n"/>
      <c r="B86" s="22" t="n"/>
      <c r="C86" s="22" t="n"/>
      <c r="D86" s="21" t="n"/>
      <c r="E86" s="44" t="n"/>
      <c r="F86" s="44" t="n"/>
      <c r="G86" s="44" t="n"/>
      <c r="H86" s="24">
        <f>IF(A86="","",IFERROR(MAX(0,G86-F86),0))</f>
        <v/>
      </c>
      <c r="I86" s="21" t="n"/>
      <c r="J86" s="21" t="n"/>
      <c r="K86" s="21" t="n"/>
      <c r="L86" s="21" t="n"/>
      <c r="M86" s="21" t="n"/>
      <c r="N86" s="21" t="n"/>
      <c r="O86" s="45" t="n"/>
      <c r="P86" s="46">
        <f>IF(A86="","",IFERROR(H86*J86*O86,0))</f>
        <v/>
      </c>
      <c r="Q86" s="21" t="n"/>
      <c r="R86" s="21" t="n"/>
      <c r="S86" s="21" t="n"/>
      <c r="T86" s="21" t="n"/>
      <c r="U86" s="22" t="n"/>
      <c r="V86" s="22" t="n"/>
      <c r="W86" s="21" t="n"/>
      <c r="X86" s="44" t="n"/>
      <c r="Y86" s="22" t="n"/>
      <c r="Z86" s="21" t="n"/>
      <c r="AA86" s="22" t="n"/>
      <c r="AB86" s="22" t="n"/>
      <c r="AC86" s="45" t="n"/>
      <c r="AD86" s="21" t="n"/>
      <c r="AE86" s="45" t="n"/>
      <c r="AF86" s="45" t="n"/>
      <c r="AG86" s="46">
        <f>IF(A86="","",IFERROR(IF(Z86="Relocate",J86*AD86*IF(AC86&gt;0,AC86,$B$2)+IF(AE86&gt;0,AE86,$B$3)+IF(AF86&gt;0,AF86,$B$4),0),0))</f>
        <v/>
      </c>
      <c r="AH86" s="24">
        <f>IF(A86="","",IF(X86="","",IFERROR(MAX(0,TODAY()-X86),0)))</f>
        <v/>
      </c>
      <c r="AI86" s="24">
        <f>IF(A86="","",IFERROR(IF(G86&lt;=F86,"Fix stay dates",IF(J86&lt;=0,"Enter rooms booked",IF(I86="","Select room type",IF(AND(Z86="Relocate",AA86=""),"Enter partner hotel",IF(AND(Z86="Relocate",AD86&lt;=0),"Enter relocation nights","OK"))))),"Review data"))</f>
        <v/>
      </c>
      <c r="AJ86" s="22" t="n"/>
    </row>
    <row r="87">
      <c r="A87" s="21" t="n"/>
      <c r="B87" s="22" t="n"/>
      <c r="C87" s="22" t="n"/>
      <c r="D87" s="21" t="n"/>
      <c r="E87" s="44" t="n"/>
      <c r="F87" s="44" t="n"/>
      <c r="G87" s="44" t="n"/>
      <c r="H87" s="24">
        <f>IF(A87="","",IFERROR(MAX(0,G87-F87),0))</f>
        <v/>
      </c>
      <c r="I87" s="21" t="n"/>
      <c r="J87" s="21" t="n"/>
      <c r="K87" s="21" t="n"/>
      <c r="L87" s="21" t="n"/>
      <c r="M87" s="21" t="n"/>
      <c r="N87" s="21" t="n"/>
      <c r="O87" s="45" t="n"/>
      <c r="P87" s="46">
        <f>IF(A87="","",IFERROR(H87*J87*O87,0))</f>
        <v/>
      </c>
      <c r="Q87" s="21" t="n"/>
      <c r="R87" s="21" t="n"/>
      <c r="S87" s="21" t="n"/>
      <c r="T87" s="21" t="n"/>
      <c r="U87" s="22" t="n"/>
      <c r="V87" s="22" t="n"/>
      <c r="W87" s="21" t="n"/>
      <c r="X87" s="44" t="n"/>
      <c r="Y87" s="22" t="n"/>
      <c r="Z87" s="21" t="n"/>
      <c r="AA87" s="22" t="n"/>
      <c r="AB87" s="22" t="n"/>
      <c r="AC87" s="45" t="n"/>
      <c r="AD87" s="21" t="n"/>
      <c r="AE87" s="45" t="n"/>
      <c r="AF87" s="45" t="n"/>
      <c r="AG87" s="46">
        <f>IF(A87="","",IFERROR(IF(Z87="Relocate",J87*AD87*IF(AC87&gt;0,AC87,$B$2)+IF(AE87&gt;0,AE87,$B$3)+IF(AF87&gt;0,AF87,$B$4),0),0))</f>
        <v/>
      </c>
      <c r="AH87" s="24">
        <f>IF(A87="","",IF(X87="","",IFERROR(MAX(0,TODAY()-X87),0)))</f>
        <v/>
      </c>
      <c r="AI87" s="24">
        <f>IF(A87="","",IFERROR(IF(G87&lt;=F87,"Fix stay dates",IF(J87&lt;=0,"Enter rooms booked",IF(I87="","Select room type",IF(AND(Z87="Relocate",AA87=""),"Enter partner hotel",IF(AND(Z87="Relocate",AD87&lt;=0),"Enter relocation nights","OK"))))),"Review data"))</f>
        <v/>
      </c>
      <c r="AJ87" s="22" t="n"/>
    </row>
    <row r="88">
      <c r="A88" s="21" t="n"/>
      <c r="B88" s="22" t="n"/>
      <c r="C88" s="22" t="n"/>
      <c r="D88" s="21" t="n"/>
      <c r="E88" s="44" t="n"/>
      <c r="F88" s="44" t="n"/>
      <c r="G88" s="44" t="n"/>
      <c r="H88" s="24">
        <f>IF(A88="","",IFERROR(MAX(0,G88-F88),0))</f>
        <v/>
      </c>
      <c r="I88" s="21" t="n"/>
      <c r="J88" s="21" t="n"/>
      <c r="K88" s="21" t="n"/>
      <c r="L88" s="21" t="n"/>
      <c r="M88" s="21" t="n"/>
      <c r="N88" s="21" t="n"/>
      <c r="O88" s="45" t="n"/>
      <c r="P88" s="46">
        <f>IF(A88="","",IFERROR(H88*J88*O88,0))</f>
        <v/>
      </c>
      <c r="Q88" s="21" t="n"/>
      <c r="R88" s="21" t="n"/>
      <c r="S88" s="21" t="n"/>
      <c r="T88" s="21" t="n"/>
      <c r="U88" s="22" t="n"/>
      <c r="V88" s="22" t="n"/>
      <c r="W88" s="21" t="n"/>
      <c r="X88" s="44" t="n"/>
      <c r="Y88" s="22" t="n"/>
      <c r="Z88" s="21" t="n"/>
      <c r="AA88" s="22" t="n"/>
      <c r="AB88" s="22" t="n"/>
      <c r="AC88" s="45" t="n"/>
      <c r="AD88" s="21" t="n"/>
      <c r="AE88" s="45" t="n"/>
      <c r="AF88" s="45" t="n"/>
      <c r="AG88" s="46">
        <f>IF(A88="","",IFERROR(IF(Z88="Relocate",J88*AD88*IF(AC88&gt;0,AC88,$B$2)+IF(AE88&gt;0,AE88,$B$3)+IF(AF88&gt;0,AF88,$B$4),0),0))</f>
        <v/>
      </c>
      <c r="AH88" s="24">
        <f>IF(A88="","",IF(X88="","",IFERROR(MAX(0,TODAY()-X88),0)))</f>
        <v/>
      </c>
      <c r="AI88" s="24">
        <f>IF(A88="","",IFERROR(IF(G88&lt;=F88,"Fix stay dates",IF(J88&lt;=0,"Enter rooms booked",IF(I88="","Select room type",IF(AND(Z88="Relocate",AA88=""),"Enter partner hotel",IF(AND(Z88="Relocate",AD88&lt;=0),"Enter relocation nights","OK"))))),"Review data"))</f>
        <v/>
      </c>
      <c r="AJ88" s="22" t="n"/>
    </row>
    <row r="89">
      <c r="A89" s="21" t="n"/>
      <c r="B89" s="22" t="n"/>
      <c r="C89" s="22" t="n"/>
      <c r="D89" s="21" t="n"/>
      <c r="E89" s="44" t="n"/>
      <c r="F89" s="44" t="n"/>
      <c r="G89" s="44" t="n"/>
      <c r="H89" s="24">
        <f>IF(A89="","",IFERROR(MAX(0,G89-F89),0))</f>
        <v/>
      </c>
      <c r="I89" s="21" t="n"/>
      <c r="J89" s="21" t="n"/>
      <c r="K89" s="21" t="n"/>
      <c r="L89" s="21" t="n"/>
      <c r="M89" s="21" t="n"/>
      <c r="N89" s="21" t="n"/>
      <c r="O89" s="45" t="n"/>
      <c r="P89" s="46">
        <f>IF(A89="","",IFERROR(H89*J89*O89,0))</f>
        <v/>
      </c>
      <c r="Q89" s="21" t="n"/>
      <c r="R89" s="21" t="n"/>
      <c r="S89" s="21" t="n"/>
      <c r="T89" s="21" t="n"/>
      <c r="U89" s="22" t="n"/>
      <c r="V89" s="22" t="n"/>
      <c r="W89" s="21" t="n"/>
      <c r="X89" s="44" t="n"/>
      <c r="Y89" s="22" t="n"/>
      <c r="Z89" s="21" t="n"/>
      <c r="AA89" s="22" t="n"/>
      <c r="AB89" s="22" t="n"/>
      <c r="AC89" s="45" t="n"/>
      <c r="AD89" s="21" t="n"/>
      <c r="AE89" s="45" t="n"/>
      <c r="AF89" s="45" t="n"/>
      <c r="AG89" s="46">
        <f>IF(A89="","",IFERROR(IF(Z89="Relocate",J89*AD89*IF(AC89&gt;0,AC89,$B$2)+IF(AE89&gt;0,AE89,$B$3)+IF(AF89&gt;0,AF89,$B$4),0),0))</f>
        <v/>
      </c>
      <c r="AH89" s="24">
        <f>IF(A89="","",IF(X89="","",IFERROR(MAX(0,TODAY()-X89),0)))</f>
        <v/>
      </c>
      <c r="AI89" s="24">
        <f>IF(A89="","",IFERROR(IF(G89&lt;=F89,"Fix stay dates",IF(J89&lt;=0,"Enter rooms booked",IF(I89="","Select room type",IF(AND(Z89="Relocate",AA89=""),"Enter partner hotel",IF(AND(Z89="Relocate",AD89&lt;=0),"Enter relocation nights","OK"))))),"Review data"))</f>
        <v/>
      </c>
      <c r="AJ89" s="22" t="n"/>
    </row>
    <row r="90">
      <c r="A90" s="21" t="n"/>
      <c r="B90" s="22" t="n"/>
      <c r="C90" s="22" t="n"/>
      <c r="D90" s="21" t="n"/>
      <c r="E90" s="44" t="n"/>
      <c r="F90" s="44" t="n"/>
      <c r="G90" s="44" t="n"/>
      <c r="H90" s="24">
        <f>IF(A90="","",IFERROR(MAX(0,G90-F90),0))</f>
        <v/>
      </c>
      <c r="I90" s="21" t="n"/>
      <c r="J90" s="21" t="n"/>
      <c r="K90" s="21" t="n"/>
      <c r="L90" s="21" t="n"/>
      <c r="M90" s="21" t="n"/>
      <c r="N90" s="21" t="n"/>
      <c r="O90" s="45" t="n"/>
      <c r="P90" s="46">
        <f>IF(A90="","",IFERROR(H90*J90*O90,0))</f>
        <v/>
      </c>
      <c r="Q90" s="21" t="n"/>
      <c r="R90" s="21" t="n"/>
      <c r="S90" s="21" t="n"/>
      <c r="T90" s="21" t="n"/>
      <c r="U90" s="22" t="n"/>
      <c r="V90" s="22" t="n"/>
      <c r="W90" s="21" t="n"/>
      <c r="X90" s="44" t="n"/>
      <c r="Y90" s="22" t="n"/>
      <c r="Z90" s="21" t="n"/>
      <c r="AA90" s="22" t="n"/>
      <c r="AB90" s="22" t="n"/>
      <c r="AC90" s="45" t="n"/>
      <c r="AD90" s="21" t="n"/>
      <c r="AE90" s="45" t="n"/>
      <c r="AF90" s="45" t="n"/>
      <c r="AG90" s="46">
        <f>IF(A90="","",IFERROR(IF(Z90="Relocate",J90*AD90*IF(AC90&gt;0,AC90,$B$2)+IF(AE90&gt;0,AE90,$B$3)+IF(AF90&gt;0,AF90,$B$4),0),0))</f>
        <v/>
      </c>
      <c r="AH90" s="24">
        <f>IF(A90="","",IF(X90="","",IFERROR(MAX(0,TODAY()-X90),0)))</f>
        <v/>
      </c>
      <c r="AI90" s="24">
        <f>IF(A90="","",IFERROR(IF(G90&lt;=F90,"Fix stay dates",IF(J90&lt;=0,"Enter rooms booked",IF(I90="","Select room type",IF(AND(Z90="Relocate",AA90=""),"Enter partner hotel",IF(AND(Z90="Relocate",AD90&lt;=0),"Enter relocation nights","OK"))))),"Review data"))</f>
        <v/>
      </c>
      <c r="AJ90" s="22" t="n"/>
    </row>
    <row r="91">
      <c r="A91" s="21" t="n"/>
      <c r="B91" s="22" t="n"/>
      <c r="C91" s="22" t="n"/>
      <c r="D91" s="21" t="n"/>
      <c r="E91" s="44" t="n"/>
      <c r="F91" s="44" t="n"/>
      <c r="G91" s="44" t="n"/>
      <c r="H91" s="24">
        <f>IF(A91="","",IFERROR(MAX(0,G91-F91),0))</f>
        <v/>
      </c>
      <c r="I91" s="21" t="n"/>
      <c r="J91" s="21" t="n"/>
      <c r="K91" s="21" t="n"/>
      <c r="L91" s="21" t="n"/>
      <c r="M91" s="21" t="n"/>
      <c r="N91" s="21" t="n"/>
      <c r="O91" s="45" t="n"/>
      <c r="P91" s="46">
        <f>IF(A91="","",IFERROR(H91*J91*O91,0))</f>
        <v/>
      </c>
      <c r="Q91" s="21" t="n"/>
      <c r="R91" s="21" t="n"/>
      <c r="S91" s="21" t="n"/>
      <c r="T91" s="21" t="n"/>
      <c r="U91" s="22" t="n"/>
      <c r="V91" s="22" t="n"/>
      <c r="W91" s="21" t="n"/>
      <c r="X91" s="44" t="n"/>
      <c r="Y91" s="22" t="n"/>
      <c r="Z91" s="21" t="n"/>
      <c r="AA91" s="22" t="n"/>
      <c r="AB91" s="22" t="n"/>
      <c r="AC91" s="45" t="n"/>
      <c r="AD91" s="21" t="n"/>
      <c r="AE91" s="45" t="n"/>
      <c r="AF91" s="45" t="n"/>
      <c r="AG91" s="46">
        <f>IF(A91="","",IFERROR(IF(Z91="Relocate",J91*AD91*IF(AC91&gt;0,AC91,$B$2)+IF(AE91&gt;0,AE91,$B$3)+IF(AF91&gt;0,AF91,$B$4),0),0))</f>
        <v/>
      </c>
      <c r="AH91" s="24">
        <f>IF(A91="","",IF(X91="","",IFERROR(MAX(0,TODAY()-X91),0)))</f>
        <v/>
      </c>
      <c r="AI91" s="24">
        <f>IF(A91="","",IFERROR(IF(G91&lt;=F91,"Fix stay dates",IF(J91&lt;=0,"Enter rooms booked",IF(I91="","Select room type",IF(AND(Z91="Relocate",AA91=""),"Enter partner hotel",IF(AND(Z91="Relocate",AD91&lt;=0),"Enter relocation nights","OK"))))),"Review data"))</f>
        <v/>
      </c>
      <c r="AJ91" s="22" t="n"/>
    </row>
    <row r="92">
      <c r="A92" s="21" t="n"/>
      <c r="B92" s="22" t="n"/>
      <c r="C92" s="22" t="n"/>
      <c r="D92" s="21" t="n"/>
      <c r="E92" s="44" t="n"/>
      <c r="F92" s="44" t="n"/>
      <c r="G92" s="44" t="n"/>
      <c r="H92" s="24">
        <f>IF(A92="","",IFERROR(MAX(0,G92-F92),0))</f>
        <v/>
      </c>
      <c r="I92" s="21" t="n"/>
      <c r="J92" s="21" t="n"/>
      <c r="K92" s="21" t="n"/>
      <c r="L92" s="21" t="n"/>
      <c r="M92" s="21" t="n"/>
      <c r="N92" s="21" t="n"/>
      <c r="O92" s="45" t="n"/>
      <c r="P92" s="46">
        <f>IF(A92="","",IFERROR(H92*J92*O92,0))</f>
        <v/>
      </c>
      <c r="Q92" s="21" t="n"/>
      <c r="R92" s="21" t="n"/>
      <c r="S92" s="21" t="n"/>
      <c r="T92" s="21" t="n"/>
      <c r="U92" s="22" t="n"/>
      <c r="V92" s="22" t="n"/>
      <c r="W92" s="21" t="n"/>
      <c r="X92" s="44" t="n"/>
      <c r="Y92" s="22" t="n"/>
      <c r="Z92" s="21" t="n"/>
      <c r="AA92" s="22" t="n"/>
      <c r="AB92" s="22" t="n"/>
      <c r="AC92" s="45" t="n"/>
      <c r="AD92" s="21" t="n"/>
      <c r="AE92" s="45" t="n"/>
      <c r="AF92" s="45" t="n"/>
      <c r="AG92" s="46">
        <f>IF(A92="","",IFERROR(IF(Z92="Relocate",J92*AD92*IF(AC92&gt;0,AC92,$B$2)+IF(AE92&gt;0,AE92,$B$3)+IF(AF92&gt;0,AF92,$B$4),0),0))</f>
        <v/>
      </c>
      <c r="AH92" s="24">
        <f>IF(A92="","",IF(X92="","",IFERROR(MAX(0,TODAY()-X92),0)))</f>
        <v/>
      </c>
      <c r="AI92" s="24">
        <f>IF(A92="","",IFERROR(IF(G92&lt;=F92,"Fix stay dates",IF(J92&lt;=0,"Enter rooms booked",IF(I92="","Select room type",IF(AND(Z92="Relocate",AA92=""),"Enter partner hotel",IF(AND(Z92="Relocate",AD92&lt;=0),"Enter relocation nights","OK"))))),"Review data"))</f>
        <v/>
      </c>
      <c r="AJ92" s="22" t="n"/>
    </row>
    <row r="93">
      <c r="A93" s="21" t="n"/>
      <c r="B93" s="22" t="n"/>
      <c r="C93" s="22" t="n"/>
      <c r="D93" s="21" t="n"/>
      <c r="E93" s="44" t="n"/>
      <c r="F93" s="44" t="n"/>
      <c r="G93" s="44" t="n"/>
      <c r="H93" s="24">
        <f>IF(A93="","",IFERROR(MAX(0,G93-F93),0))</f>
        <v/>
      </c>
      <c r="I93" s="21" t="n"/>
      <c r="J93" s="21" t="n"/>
      <c r="K93" s="21" t="n"/>
      <c r="L93" s="21" t="n"/>
      <c r="M93" s="21" t="n"/>
      <c r="N93" s="21" t="n"/>
      <c r="O93" s="45" t="n"/>
      <c r="P93" s="46">
        <f>IF(A93="","",IFERROR(H93*J93*O93,0))</f>
        <v/>
      </c>
      <c r="Q93" s="21" t="n"/>
      <c r="R93" s="21" t="n"/>
      <c r="S93" s="21" t="n"/>
      <c r="T93" s="21" t="n"/>
      <c r="U93" s="22" t="n"/>
      <c r="V93" s="22" t="n"/>
      <c r="W93" s="21" t="n"/>
      <c r="X93" s="44" t="n"/>
      <c r="Y93" s="22" t="n"/>
      <c r="Z93" s="21" t="n"/>
      <c r="AA93" s="22" t="n"/>
      <c r="AB93" s="22" t="n"/>
      <c r="AC93" s="45" t="n"/>
      <c r="AD93" s="21" t="n"/>
      <c r="AE93" s="45" t="n"/>
      <c r="AF93" s="45" t="n"/>
      <c r="AG93" s="46">
        <f>IF(A93="","",IFERROR(IF(Z93="Relocate",J93*AD93*IF(AC93&gt;0,AC93,$B$2)+IF(AE93&gt;0,AE93,$B$3)+IF(AF93&gt;0,AF93,$B$4),0),0))</f>
        <v/>
      </c>
      <c r="AH93" s="24">
        <f>IF(A93="","",IF(X93="","",IFERROR(MAX(0,TODAY()-X93),0)))</f>
        <v/>
      </c>
      <c r="AI93" s="24">
        <f>IF(A93="","",IFERROR(IF(G93&lt;=F93,"Fix stay dates",IF(J93&lt;=0,"Enter rooms booked",IF(I93="","Select room type",IF(AND(Z93="Relocate",AA93=""),"Enter partner hotel",IF(AND(Z93="Relocate",AD93&lt;=0),"Enter relocation nights","OK"))))),"Review data"))</f>
        <v/>
      </c>
      <c r="AJ93" s="22" t="n"/>
    </row>
    <row r="94">
      <c r="A94" s="21" t="n"/>
      <c r="B94" s="22" t="n"/>
      <c r="C94" s="22" t="n"/>
      <c r="D94" s="21" t="n"/>
      <c r="E94" s="44" t="n"/>
      <c r="F94" s="44" t="n"/>
      <c r="G94" s="44" t="n"/>
      <c r="H94" s="24">
        <f>IF(A94="","",IFERROR(MAX(0,G94-F94),0))</f>
        <v/>
      </c>
      <c r="I94" s="21" t="n"/>
      <c r="J94" s="21" t="n"/>
      <c r="K94" s="21" t="n"/>
      <c r="L94" s="21" t="n"/>
      <c r="M94" s="21" t="n"/>
      <c r="N94" s="21" t="n"/>
      <c r="O94" s="45" t="n"/>
      <c r="P94" s="46">
        <f>IF(A94="","",IFERROR(H94*J94*O94,0))</f>
        <v/>
      </c>
      <c r="Q94" s="21" t="n"/>
      <c r="R94" s="21" t="n"/>
      <c r="S94" s="21" t="n"/>
      <c r="T94" s="21" t="n"/>
      <c r="U94" s="22" t="n"/>
      <c r="V94" s="22" t="n"/>
      <c r="W94" s="21" t="n"/>
      <c r="X94" s="44" t="n"/>
      <c r="Y94" s="22" t="n"/>
      <c r="Z94" s="21" t="n"/>
      <c r="AA94" s="22" t="n"/>
      <c r="AB94" s="22" t="n"/>
      <c r="AC94" s="45" t="n"/>
      <c r="AD94" s="21" t="n"/>
      <c r="AE94" s="45" t="n"/>
      <c r="AF94" s="45" t="n"/>
      <c r="AG94" s="46">
        <f>IF(A94="","",IFERROR(IF(Z94="Relocate",J94*AD94*IF(AC94&gt;0,AC94,$B$2)+IF(AE94&gt;0,AE94,$B$3)+IF(AF94&gt;0,AF94,$B$4),0),0))</f>
        <v/>
      </c>
      <c r="AH94" s="24">
        <f>IF(A94="","",IF(X94="","",IFERROR(MAX(0,TODAY()-X94),0)))</f>
        <v/>
      </c>
      <c r="AI94" s="24">
        <f>IF(A94="","",IFERROR(IF(G94&lt;=F94,"Fix stay dates",IF(J94&lt;=0,"Enter rooms booked",IF(I94="","Select room type",IF(AND(Z94="Relocate",AA94=""),"Enter partner hotel",IF(AND(Z94="Relocate",AD94&lt;=0),"Enter relocation nights","OK"))))),"Review data"))</f>
        <v/>
      </c>
      <c r="AJ94" s="22" t="n"/>
    </row>
    <row r="95">
      <c r="A95" s="21" t="n"/>
      <c r="B95" s="22" t="n"/>
      <c r="C95" s="22" t="n"/>
      <c r="D95" s="21" t="n"/>
      <c r="E95" s="44" t="n"/>
      <c r="F95" s="44" t="n"/>
      <c r="G95" s="44" t="n"/>
      <c r="H95" s="24">
        <f>IF(A95="","",IFERROR(MAX(0,G95-F95),0))</f>
        <v/>
      </c>
      <c r="I95" s="21" t="n"/>
      <c r="J95" s="21" t="n"/>
      <c r="K95" s="21" t="n"/>
      <c r="L95" s="21" t="n"/>
      <c r="M95" s="21" t="n"/>
      <c r="N95" s="21" t="n"/>
      <c r="O95" s="45" t="n"/>
      <c r="P95" s="46">
        <f>IF(A95="","",IFERROR(H95*J95*O95,0))</f>
        <v/>
      </c>
      <c r="Q95" s="21" t="n"/>
      <c r="R95" s="21" t="n"/>
      <c r="S95" s="21" t="n"/>
      <c r="T95" s="21" t="n"/>
      <c r="U95" s="22" t="n"/>
      <c r="V95" s="22" t="n"/>
      <c r="W95" s="21" t="n"/>
      <c r="X95" s="44" t="n"/>
      <c r="Y95" s="22" t="n"/>
      <c r="Z95" s="21" t="n"/>
      <c r="AA95" s="22" t="n"/>
      <c r="AB95" s="22" t="n"/>
      <c r="AC95" s="45" t="n"/>
      <c r="AD95" s="21" t="n"/>
      <c r="AE95" s="45" t="n"/>
      <c r="AF95" s="45" t="n"/>
      <c r="AG95" s="46">
        <f>IF(A95="","",IFERROR(IF(Z95="Relocate",J95*AD95*IF(AC95&gt;0,AC95,$B$2)+IF(AE95&gt;0,AE95,$B$3)+IF(AF95&gt;0,AF95,$B$4),0),0))</f>
        <v/>
      </c>
      <c r="AH95" s="24">
        <f>IF(A95="","",IF(X95="","",IFERROR(MAX(0,TODAY()-X95),0)))</f>
        <v/>
      </c>
      <c r="AI95" s="24">
        <f>IF(A95="","",IFERROR(IF(G95&lt;=F95,"Fix stay dates",IF(J95&lt;=0,"Enter rooms booked",IF(I95="","Select room type",IF(AND(Z95="Relocate",AA95=""),"Enter partner hotel",IF(AND(Z95="Relocate",AD95&lt;=0),"Enter relocation nights","OK"))))),"Review data"))</f>
        <v/>
      </c>
      <c r="AJ95" s="22" t="n"/>
    </row>
    <row r="96">
      <c r="A96" s="21" t="n"/>
      <c r="B96" s="22" t="n"/>
      <c r="C96" s="22" t="n"/>
      <c r="D96" s="21" t="n"/>
      <c r="E96" s="44" t="n"/>
      <c r="F96" s="44" t="n"/>
      <c r="G96" s="44" t="n"/>
      <c r="H96" s="24">
        <f>IF(A96="","",IFERROR(MAX(0,G96-F96),0))</f>
        <v/>
      </c>
      <c r="I96" s="21" t="n"/>
      <c r="J96" s="21" t="n"/>
      <c r="K96" s="21" t="n"/>
      <c r="L96" s="21" t="n"/>
      <c r="M96" s="21" t="n"/>
      <c r="N96" s="21" t="n"/>
      <c r="O96" s="45" t="n"/>
      <c r="P96" s="46">
        <f>IF(A96="","",IFERROR(H96*J96*O96,0))</f>
        <v/>
      </c>
      <c r="Q96" s="21" t="n"/>
      <c r="R96" s="21" t="n"/>
      <c r="S96" s="21" t="n"/>
      <c r="T96" s="21" t="n"/>
      <c r="U96" s="22" t="n"/>
      <c r="V96" s="22" t="n"/>
      <c r="W96" s="21" t="n"/>
      <c r="X96" s="44" t="n"/>
      <c r="Y96" s="22" t="n"/>
      <c r="Z96" s="21" t="n"/>
      <c r="AA96" s="22" t="n"/>
      <c r="AB96" s="22" t="n"/>
      <c r="AC96" s="45" t="n"/>
      <c r="AD96" s="21" t="n"/>
      <c r="AE96" s="45" t="n"/>
      <c r="AF96" s="45" t="n"/>
      <c r="AG96" s="46">
        <f>IF(A96="","",IFERROR(IF(Z96="Relocate",J96*AD96*IF(AC96&gt;0,AC96,$B$2)+IF(AE96&gt;0,AE96,$B$3)+IF(AF96&gt;0,AF96,$B$4),0),0))</f>
        <v/>
      </c>
      <c r="AH96" s="24">
        <f>IF(A96="","",IF(X96="","",IFERROR(MAX(0,TODAY()-X96),0)))</f>
        <v/>
      </c>
      <c r="AI96" s="24">
        <f>IF(A96="","",IFERROR(IF(G96&lt;=F96,"Fix stay dates",IF(J96&lt;=0,"Enter rooms booked",IF(I96="","Select room type",IF(AND(Z96="Relocate",AA96=""),"Enter partner hotel",IF(AND(Z96="Relocate",AD96&lt;=0),"Enter relocation nights","OK"))))),"Review data"))</f>
        <v/>
      </c>
      <c r="AJ96" s="22" t="n"/>
    </row>
    <row r="97">
      <c r="A97" s="21" t="n"/>
      <c r="B97" s="22" t="n"/>
      <c r="C97" s="22" t="n"/>
      <c r="D97" s="21" t="n"/>
      <c r="E97" s="44" t="n"/>
      <c r="F97" s="44" t="n"/>
      <c r="G97" s="44" t="n"/>
      <c r="H97" s="24">
        <f>IF(A97="","",IFERROR(MAX(0,G97-F97),0))</f>
        <v/>
      </c>
      <c r="I97" s="21" t="n"/>
      <c r="J97" s="21" t="n"/>
      <c r="K97" s="21" t="n"/>
      <c r="L97" s="21" t="n"/>
      <c r="M97" s="21" t="n"/>
      <c r="N97" s="21" t="n"/>
      <c r="O97" s="45" t="n"/>
      <c r="P97" s="46">
        <f>IF(A97="","",IFERROR(H97*J97*O97,0))</f>
        <v/>
      </c>
      <c r="Q97" s="21" t="n"/>
      <c r="R97" s="21" t="n"/>
      <c r="S97" s="21" t="n"/>
      <c r="T97" s="21" t="n"/>
      <c r="U97" s="22" t="n"/>
      <c r="V97" s="22" t="n"/>
      <c r="W97" s="21" t="n"/>
      <c r="X97" s="44" t="n"/>
      <c r="Y97" s="22" t="n"/>
      <c r="Z97" s="21" t="n"/>
      <c r="AA97" s="22" t="n"/>
      <c r="AB97" s="22" t="n"/>
      <c r="AC97" s="45" t="n"/>
      <c r="AD97" s="21" t="n"/>
      <c r="AE97" s="45" t="n"/>
      <c r="AF97" s="45" t="n"/>
      <c r="AG97" s="46">
        <f>IF(A97="","",IFERROR(IF(Z97="Relocate",J97*AD97*IF(AC97&gt;0,AC97,$B$2)+IF(AE97&gt;0,AE97,$B$3)+IF(AF97&gt;0,AF97,$B$4),0),0))</f>
        <v/>
      </c>
      <c r="AH97" s="24">
        <f>IF(A97="","",IF(X97="","",IFERROR(MAX(0,TODAY()-X97),0)))</f>
        <v/>
      </c>
      <c r="AI97" s="24">
        <f>IF(A97="","",IFERROR(IF(G97&lt;=F97,"Fix stay dates",IF(J97&lt;=0,"Enter rooms booked",IF(I97="","Select room type",IF(AND(Z97="Relocate",AA97=""),"Enter partner hotel",IF(AND(Z97="Relocate",AD97&lt;=0),"Enter relocation nights","OK"))))),"Review data"))</f>
        <v/>
      </c>
      <c r="AJ97" s="22" t="n"/>
    </row>
    <row r="98">
      <c r="A98" s="21" t="n"/>
      <c r="B98" s="22" t="n"/>
      <c r="C98" s="22" t="n"/>
      <c r="D98" s="21" t="n"/>
      <c r="E98" s="44" t="n"/>
      <c r="F98" s="44" t="n"/>
      <c r="G98" s="44" t="n"/>
      <c r="H98" s="24">
        <f>IF(A98="","",IFERROR(MAX(0,G98-F98),0))</f>
        <v/>
      </c>
      <c r="I98" s="21" t="n"/>
      <c r="J98" s="21" t="n"/>
      <c r="K98" s="21" t="n"/>
      <c r="L98" s="21" t="n"/>
      <c r="M98" s="21" t="n"/>
      <c r="N98" s="21" t="n"/>
      <c r="O98" s="45" t="n"/>
      <c r="P98" s="46">
        <f>IF(A98="","",IFERROR(H98*J98*O98,0))</f>
        <v/>
      </c>
      <c r="Q98" s="21" t="n"/>
      <c r="R98" s="21" t="n"/>
      <c r="S98" s="21" t="n"/>
      <c r="T98" s="21" t="n"/>
      <c r="U98" s="22" t="n"/>
      <c r="V98" s="22" t="n"/>
      <c r="W98" s="21" t="n"/>
      <c r="X98" s="44" t="n"/>
      <c r="Y98" s="22" t="n"/>
      <c r="Z98" s="21" t="n"/>
      <c r="AA98" s="22" t="n"/>
      <c r="AB98" s="22" t="n"/>
      <c r="AC98" s="45" t="n"/>
      <c r="AD98" s="21" t="n"/>
      <c r="AE98" s="45" t="n"/>
      <c r="AF98" s="45" t="n"/>
      <c r="AG98" s="46">
        <f>IF(A98="","",IFERROR(IF(Z98="Relocate",J98*AD98*IF(AC98&gt;0,AC98,$B$2)+IF(AE98&gt;0,AE98,$B$3)+IF(AF98&gt;0,AF98,$B$4),0),0))</f>
        <v/>
      </c>
      <c r="AH98" s="24">
        <f>IF(A98="","",IF(X98="","",IFERROR(MAX(0,TODAY()-X98),0)))</f>
        <v/>
      </c>
      <c r="AI98" s="24">
        <f>IF(A98="","",IFERROR(IF(G98&lt;=F98,"Fix stay dates",IF(J98&lt;=0,"Enter rooms booked",IF(I98="","Select room type",IF(AND(Z98="Relocate",AA98=""),"Enter partner hotel",IF(AND(Z98="Relocate",AD98&lt;=0),"Enter relocation nights","OK"))))),"Review data"))</f>
        <v/>
      </c>
      <c r="AJ98" s="22" t="n"/>
    </row>
    <row r="99">
      <c r="A99" s="21" t="n"/>
      <c r="B99" s="22" t="n"/>
      <c r="C99" s="22" t="n"/>
      <c r="D99" s="21" t="n"/>
      <c r="E99" s="44" t="n"/>
      <c r="F99" s="44" t="n"/>
      <c r="G99" s="44" t="n"/>
      <c r="H99" s="24">
        <f>IF(A99="","",IFERROR(MAX(0,G99-F99),0))</f>
        <v/>
      </c>
      <c r="I99" s="21" t="n"/>
      <c r="J99" s="21" t="n"/>
      <c r="K99" s="21" t="n"/>
      <c r="L99" s="21" t="n"/>
      <c r="M99" s="21" t="n"/>
      <c r="N99" s="21" t="n"/>
      <c r="O99" s="45" t="n"/>
      <c r="P99" s="46">
        <f>IF(A99="","",IFERROR(H99*J99*O99,0))</f>
        <v/>
      </c>
      <c r="Q99" s="21" t="n"/>
      <c r="R99" s="21" t="n"/>
      <c r="S99" s="21" t="n"/>
      <c r="T99" s="21" t="n"/>
      <c r="U99" s="22" t="n"/>
      <c r="V99" s="22" t="n"/>
      <c r="W99" s="21" t="n"/>
      <c r="X99" s="44" t="n"/>
      <c r="Y99" s="22" t="n"/>
      <c r="Z99" s="21" t="n"/>
      <c r="AA99" s="22" t="n"/>
      <c r="AB99" s="22" t="n"/>
      <c r="AC99" s="45" t="n"/>
      <c r="AD99" s="21" t="n"/>
      <c r="AE99" s="45" t="n"/>
      <c r="AF99" s="45" t="n"/>
      <c r="AG99" s="46">
        <f>IF(A99="","",IFERROR(IF(Z99="Relocate",J99*AD99*IF(AC99&gt;0,AC99,$B$2)+IF(AE99&gt;0,AE99,$B$3)+IF(AF99&gt;0,AF99,$B$4),0),0))</f>
        <v/>
      </c>
      <c r="AH99" s="24">
        <f>IF(A99="","",IF(X99="","",IFERROR(MAX(0,TODAY()-X99),0)))</f>
        <v/>
      </c>
      <c r="AI99" s="24">
        <f>IF(A99="","",IFERROR(IF(G99&lt;=F99,"Fix stay dates",IF(J99&lt;=0,"Enter rooms booked",IF(I99="","Select room type",IF(AND(Z99="Relocate",AA99=""),"Enter partner hotel",IF(AND(Z99="Relocate",AD99&lt;=0),"Enter relocation nights","OK"))))),"Review data"))</f>
        <v/>
      </c>
      <c r="AJ99" s="22" t="n"/>
    </row>
    <row r="100">
      <c r="A100" s="21" t="n"/>
      <c r="B100" s="22" t="n"/>
      <c r="C100" s="22" t="n"/>
      <c r="D100" s="21" t="n"/>
      <c r="E100" s="44" t="n"/>
      <c r="F100" s="44" t="n"/>
      <c r="G100" s="44" t="n"/>
      <c r="H100" s="24">
        <f>IF(A100="","",IFERROR(MAX(0,G100-F100),0))</f>
        <v/>
      </c>
      <c r="I100" s="21" t="n"/>
      <c r="J100" s="21" t="n"/>
      <c r="K100" s="21" t="n"/>
      <c r="L100" s="21" t="n"/>
      <c r="M100" s="21" t="n"/>
      <c r="N100" s="21" t="n"/>
      <c r="O100" s="45" t="n"/>
      <c r="P100" s="46">
        <f>IF(A100="","",IFERROR(H100*J100*O100,0))</f>
        <v/>
      </c>
      <c r="Q100" s="21" t="n"/>
      <c r="R100" s="21" t="n"/>
      <c r="S100" s="21" t="n"/>
      <c r="T100" s="21" t="n"/>
      <c r="U100" s="22" t="n"/>
      <c r="V100" s="22" t="n"/>
      <c r="W100" s="21" t="n"/>
      <c r="X100" s="44" t="n"/>
      <c r="Y100" s="22" t="n"/>
      <c r="Z100" s="21" t="n"/>
      <c r="AA100" s="22" t="n"/>
      <c r="AB100" s="22" t="n"/>
      <c r="AC100" s="45" t="n"/>
      <c r="AD100" s="21" t="n"/>
      <c r="AE100" s="45" t="n"/>
      <c r="AF100" s="45" t="n"/>
      <c r="AG100" s="46">
        <f>IF(A100="","",IFERROR(IF(Z100="Relocate",J100*AD100*IF(AC100&gt;0,AC100,$B$2)+IF(AE100&gt;0,AE100,$B$3)+IF(AF100&gt;0,AF100,$B$4),0),0))</f>
        <v/>
      </c>
      <c r="AH100" s="24">
        <f>IF(A100="","",IF(X100="","",IFERROR(MAX(0,TODAY()-X100),0)))</f>
        <v/>
      </c>
      <c r="AI100" s="24">
        <f>IF(A100="","",IFERROR(IF(G100&lt;=F100,"Fix stay dates",IF(J100&lt;=0,"Enter rooms booked",IF(I100="","Select room type",IF(AND(Z100="Relocate",AA100=""),"Enter partner hotel",IF(AND(Z100="Relocate",AD100&lt;=0),"Enter relocation nights","OK"))))),"Review data"))</f>
        <v/>
      </c>
      <c r="AJ100" s="22" t="n"/>
    </row>
    <row r="101">
      <c r="A101" s="21" t="n"/>
      <c r="B101" s="22" t="n"/>
      <c r="C101" s="22" t="n"/>
      <c r="D101" s="21" t="n"/>
      <c r="E101" s="44" t="n"/>
      <c r="F101" s="44" t="n"/>
      <c r="G101" s="44" t="n"/>
      <c r="H101" s="24">
        <f>IF(A101="","",IFERROR(MAX(0,G101-F101),0))</f>
        <v/>
      </c>
      <c r="I101" s="21" t="n"/>
      <c r="J101" s="21" t="n"/>
      <c r="K101" s="21" t="n"/>
      <c r="L101" s="21" t="n"/>
      <c r="M101" s="21" t="n"/>
      <c r="N101" s="21" t="n"/>
      <c r="O101" s="45" t="n"/>
      <c r="P101" s="46">
        <f>IF(A101="","",IFERROR(H101*J101*O101,0))</f>
        <v/>
      </c>
      <c r="Q101" s="21" t="n"/>
      <c r="R101" s="21" t="n"/>
      <c r="S101" s="21" t="n"/>
      <c r="T101" s="21" t="n"/>
      <c r="U101" s="22" t="n"/>
      <c r="V101" s="22" t="n"/>
      <c r="W101" s="21" t="n"/>
      <c r="X101" s="44" t="n"/>
      <c r="Y101" s="22" t="n"/>
      <c r="Z101" s="21" t="n"/>
      <c r="AA101" s="22" t="n"/>
      <c r="AB101" s="22" t="n"/>
      <c r="AC101" s="45" t="n"/>
      <c r="AD101" s="21" t="n"/>
      <c r="AE101" s="45" t="n"/>
      <c r="AF101" s="45" t="n"/>
      <c r="AG101" s="46">
        <f>IF(A101="","",IFERROR(IF(Z101="Relocate",J101*AD101*IF(AC101&gt;0,AC101,$B$2)+IF(AE101&gt;0,AE101,$B$3)+IF(AF101&gt;0,AF101,$B$4),0),0))</f>
        <v/>
      </c>
      <c r="AH101" s="24">
        <f>IF(A101="","",IF(X101="","",IFERROR(MAX(0,TODAY()-X101),0)))</f>
        <v/>
      </c>
      <c r="AI101" s="24">
        <f>IF(A101="","",IFERROR(IF(G101&lt;=F101,"Fix stay dates",IF(J101&lt;=0,"Enter rooms booked",IF(I101="","Select room type",IF(AND(Z101="Relocate",AA101=""),"Enter partner hotel",IF(AND(Z101="Relocate",AD101&lt;=0),"Enter relocation nights","OK"))))),"Review data"))</f>
        <v/>
      </c>
      <c r="AJ101" s="22" t="n"/>
    </row>
    <row r="102">
      <c r="A102" s="21" t="n"/>
      <c r="B102" s="22" t="n"/>
      <c r="C102" s="22" t="n"/>
      <c r="D102" s="21" t="n"/>
      <c r="E102" s="44" t="n"/>
      <c r="F102" s="44" t="n"/>
      <c r="G102" s="44" t="n"/>
      <c r="H102" s="24">
        <f>IF(A102="","",IFERROR(MAX(0,G102-F102),0))</f>
        <v/>
      </c>
      <c r="I102" s="21" t="n"/>
      <c r="J102" s="21" t="n"/>
      <c r="K102" s="21" t="n"/>
      <c r="L102" s="21" t="n"/>
      <c r="M102" s="21" t="n"/>
      <c r="N102" s="21" t="n"/>
      <c r="O102" s="45" t="n"/>
      <c r="P102" s="46">
        <f>IF(A102="","",IFERROR(H102*J102*O102,0))</f>
        <v/>
      </c>
      <c r="Q102" s="21" t="n"/>
      <c r="R102" s="21" t="n"/>
      <c r="S102" s="21" t="n"/>
      <c r="T102" s="21" t="n"/>
      <c r="U102" s="22" t="n"/>
      <c r="V102" s="22" t="n"/>
      <c r="W102" s="21" t="n"/>
      <c r="X102" s="44" t="n"/>
      <c r="Y102" s="22" t="n"/>
      <c r="Z102" s="21" t="n"/>
      <c r="AA102" s="22" t="n"/>
      <c r="AB102" s="22" t="n"/>
      <c r="AC102" s="45" t="n"/>
      <c r="AD102" s="21" t="n"/>
      <c r="AE102" s="45" t="n"/>
      <c r="AF102" s="45" t="n"/>
      <c r="AG102" s="46">
        <f>IF(A102="","",IFERROR(IF(Z102="Relocate",J102*AD102*IF(AC102&gt;0,AC102,$B$2)+IF(AE102&gt;0,AE102,$B$3)+IF(AF102&gt;0,AF102,$B$4),0),0))</f>
        <v/>
      </c>
      <c r="AH102" s="24">
        <f>IF(A102="","",IF(X102="","",IFERROR(MAX(0,TODAY()-X102),0)))</f>
        <v/>
      </c>
      <c r="AI102" s="24">
        <f>IF(A102="","",IFERROR(IF(G102&lt;=F102,"Fix stay dates",IF(J102&lt;=0,"Enter rooms booked",IF(I102="","Select room type",IF(AND(Z102="Relocate",AA102=""),"Enter partner hotel",IF(AND(Z102="Relocate",AD102&lt;=0),"Enter relocation nights","OK"))))),"Review data"))</f>
        <v/>
      </c>
      <c r="AJ102" s="22" t="n"/>
    </row>
    <row r="103">
      <c r="A103" s="21" t="n"/>
      <c r="B103" s="22" t="n"/>
      <c r="C103" s="22" t="n"/>
      <c r="D103" s="21" t="n"/>
      <c r="E103" s="44" t="n"/>
      <c r="F103" s="44" t="n"/>
      <c r="G103" s="44" t="n"/>
      <c r="H103" s="24">
        <f>IF(A103="","",IFERROR(MAX(0,G103-F103),0))</f>
        <v/>
      </c>
      <c r="I103" s="21" t="n"/>
      <c r="J103" s="21" t="n"/>
      <c r="K103" s="21" t="n"/>
      <c r="L103" s="21" t="n"/>
      <c r="M103" s="21" t="n"/>
      <c r="N103" s="21" t="n"/>
      <c r="O103" s="45" t="n"/>
      <c r="P103" s="46">
        <f>IF(A103="","",IFERROR(H103*J103*O103,0))</f>
        <v/>
      </c>
      <c r="Q103" s="21" t="n"/>
      <c r="R103" s="21" t="n"/>
      <c r="S103" s="21" t="n"/>
      <c r="T103" s="21" t="n"/>
      <c r="U103" s="22" t="n"/>
      <c r="V103" s="22" t="n"/>
      <c r="W103" s="21" t="n"/>
      <c r="X103" s="44" t="n"/>
      <c r="Y103" s="22" t="n"/>
      <c r="Z103" s="21" t="n"/>
      <c r="AA103" s="22" t="n"/>
      <c r="AB103" s="22" t="n"/>
      <c r="AC103" s="45" t="n"/>
      <c r="AD103" s="21" t="n"/>
      <c r="AE103" s="45" t="n"/>
      <c r="AF103" s="45" t="n"/>
      <c r="AG103" s="46">
        <f>IF(A103="","",IFERROR(IF(Z103="Relocate",J103*AD103*IF(AC103&gt;0,AC103,$B$2)+IF(AE103&gt;0,AE103,$B$3)+IF(AF103&gt;0,AF103,$B$4),0),0))</f>
        <v/>
      </c>
      <c r="AH103" s="24">
        <f>IF(A103="","",IF(X103="","",IFERROR(MAX(0,TODAY()-X103),0)))</f>
        <v/>
      </c>
      <c r="AI103" s="24">
        <f>IF(A103="","",IFERROR(IF(G103&lt;=F103,"Fix stay dates",IF(J103&lt;=0,"Enter rooms booked",IF(I103="","Select room type",IF(AND(Z103="Relocate",AA103=""),"Enter partner hotel",IF(AND(Z103="Relocate",AD103&lt;=0),"Enter relocation nights","OK"))))),"Review data"))</f>
        <v/>
      </c>
      <c r="AJ103" s="22" t="n"/>
    </row>
    <row r="104">
      <c r="A104" s="21" t="n"/>
      <c r="B104" s="22" t="n"/>
      <c r="C104" s="22" t="n"/>
      <c r="D104" s="21" t="n"/>
      <c r="E104" s="44" t="n"/>
      <c r="F104" s="44" t="n"/>
      <c r="G104" s="44" t="n"/>
      <c r="H104" s="24">
        <f>IF(A104="","",IFERROR(MAX(0,G104-F104),0))</f>
        <v/>
      </c>
      <c r="I104" s="21" t="n"/>
      <c r="J104" s="21" t="n"/>
      <c r="K104" s="21" t="n"/>
      <c r="L104" s="21" t="n"/>
      <c r="M104" s="21" t="n"/>
      <c r="N104" s="21" t="n"/>
      <c r="O104" s="45" t="n"/>
      <c r="P104" s="46">
        <f>IF(A104="","",IFERROR(H104*J104*O104,0))</f>
        <v/>
      </c>
      <c r="Q104" s="21" t="n"/>
      <c r="R104" s="21" t="n"/>
      <c r="S104" s="21" t="n"/>
      <c r="T104" s="21" t="n"/>
      <c r="U104" s="22" t="n"/>
      <c r="V104" s="22" t="n"/>
      <c r="W104" s="21" t="n"/>
      <c r="X104" s="44" t="n"/>
      <c r="Y104" s="22" t="n"/>
      <c r="Z104" s="21" t="n"/>
      <c r="AA104" s="22" t="n"/>
      <c r="AB104" s="22" t="n"/>
      <c r="AC104" s="45" t="n"/>
      <c r="AD104" s="21" t="n"/>
      <c r="AE104" s="45" t="n"/>
      <c r="AF104" s="45" t="n"/>
      <c r="AG104" s="46">
        <f>IF(A104="","",IFERROR(IF(Z104="Relocate",J104*AD104*IF(AC104&gt;0,AC104,$B$2)+IF(AE104&gt;0,AE104,$B$3)+IF(AF104&gt;0,AF104,$B$4),0),0))</f>
        <v/>
      </c>
      <c r="AH104" s="24">
        <f>IF(A104="","",IF(X104="","",IFERROR(MAX(0,TODAY()-X104),0)))</f>
        <v/>
      </c>
      <c r="AI104" s="24">
        <f>IF(A104="","",IFERROR(IF(G104&lt;=F104,"Fix stay dates",IF(J104&lt;=0,"Enter rooms booked",IF(I104="","Select room type",IF(AND(Z104="Relocate",AA104=""),"Enter partner hotel",IF(AND(Z104="Relocate",AD104&lt;=0),"Enter relocation nights","OK"))))),"Review data"))</f>
        <v/>
      </c>
      <c r="AJ104" s="22" t="n"/>
    </row>
    <row r="105">
      <c r="A105" s="21" t="n"/>
      <c r="B105" s="22" t="n"/>
      <c r="C105" s="22" t="n"/>
      <c r="D105" s="21" t="n"/>
      <c r="E105" s="44" t="n"/>
      <c r="F105" s="44" t="n"/>
      <c r="G105" s="44" t="n"/>
      <c r="H105" s="24">
        <f>IF(A105="","",IFERROR(MAX(0,G105-F105),0))</f>
        <v/>
      </c>
      <c r="I105" s="21" t="n"/>
      <c r="J105" s="21" t="n"/>
      <c r="K105" s="21" t="n"/>
      <c r="L105" s="21" t="n"/>
      <c r="M105" s="21" t="n"/>
      <c r="N105" s="21" t="n"/>
      <c r="O105" s="45" t="n"/>
      <c r="P105" s="46">
        <f>IF(A105="","",IFERROR(H105*J105*O105,0))</f>
        <v/>
      </c>
      <c r="Q105" s="21" t="n"/>
      <c r="R105" s="21" t="n"/>
      <c r="S105" s="21" t="n"/>
      <c r="T105" s="21" t="n"/>
      <c r="U105" s="22" t="n"/>
      <c r="V105" s="22" t="n"/>
      <c r="W105" s="21" t="n"/>
      <c r="X105" s="44" t="n"/>
      <c r="Y105" s="22" t="n"/>
      <c r="Z105" s="21" t="n"/>
      <c r="AA105" s="22" t="n"/>
      <c r="AB105" s="22" t="n"/>
      <c r="AC105" s="45" t="n"/>
      <c r="AD105" s="21" t="n"/>
      <c r="AE105" s="45" t="n"/>
      <c r="AF105" s="45" t="n"/>
      <c r="AG105" s="46">
        <f>IF(A105="","",IFERROR(IF(Z105="Relocate",J105*AD105*IF(AC105&gt;0,AC105,$B$2)+IF(AE105&gt;0,AE105,$B$3)+IF(AF105&gt;0,AF105,$B$4),0),0))</f>
        <v/>
      </c>
      <c r="AH105" s="24">
        <f>IF(A105="","",IF(X105="","",IFERROR(MAX(0,TODAY()-X105),0)))</f>
        <v/>
      </c>
      <c r="AI105" s="24">
        <f>IF(A105="","",IFERROR(IF(G105&lt;=F105,"Fix stay dates",IF(J105&lt;=0,"Enter rooms booked",IF(I105="","Select room type",IF(AND(Z105="Relocate",AA105=""),"Enter partner hotel",IF(AND(Z105="Relocate",AD105&lt;=0),"Enter relocation nights","OK"))))),"Review data"))</f>
        <v/>
      </c>
      <c r="AJ105" s="22" t="n"/>
    </row>
    <row r="106">
      <c r="A106" s="21" t="n"/>
      <c r="B106" s="22" t="n"/>
      <c r="C106" s="22" t="n"/>
      <c r="D106" s="21" t="n"/>
      <c r="E106" s="44" t="n"/>
      <c r="F106" s="44" t="n"/>
      <c r="G106" s="44" t="n"/>
      <c r="H106" s="24">
        <f>IF(A106="","",IFERROR(MAX(0,G106-F106),0))</f>
        <v/>
      </c>
      <c r="I106" s="21" t="n"/>
      <c r="J106" s="21" t="n"/>
      <c r="K106" s="21" t="n"/>
      <c r="L106" s="21" t="n"/>
      <c r="M106" s="21" t="n"/>
      <c r="N106" s="21" t="n"/>
      <c r="O106" s="45" t="n"/>
      <c r="P106" s="46">
        <f>IF(A106="","",IFERROR(H106*J106*O106,0))</f>
        <v/>
      </c>
      <c r="Q106" s="21" t="n"/>
      <c r="R106" s="21" t="n"/>
      <c r="S106" s="21" t="n"/>
      <c r="T106" s="21" t="n"/>
      <c r="U106" s="22" t="n"/>
      <c r="V106" s="22" t="n"/>
      <c r="W106" s="21" t="n"/>
      <c r="X106" s="44" t="n"/>
      <c r="Y106" s="22" t="n"/>
      <c r="Z106" s="21" t="n"/>
      <c r="AA106" s="22" t="n"/>
      <c r="AB106" s="22" t="n"/>
      <c r="AC106" s="45" t="n"/>
      <c r="AD106" s="21" t="n"/>
      <c r="AE106" s="45" t="n"/>
      <c r="AF106" s="45" t="n"/>
      <c r="AG106" s="46">
        <f>IF(A106="","",IFERROR(IF(Z106="Relocate",J106*AD106*IF(AC106&gt;0,AC106,$B$2)+IF(AE106&gt;0,AE106,$B$3)+IF(AF106&gt;0,AF106,$B$4),0),0))</f>
        <v/>
      </c>
      <c r="AH106" s="24">
        <f>IF(A106="","",IF(X106="","",IFERROR(MAX(0,TODAY()-X106),0)))</f>
        <v/>
      </c>
      <c r="AI106" s="24">
        <f>IF(A106="","",IFERROR(IF(G106&lt;=F106,"Fix stay dates",IF(J106&lt;=0,"Enter rooms booked",IF(I106="","Select room type",IF(AND(Z106="Relocate",AA106=""),"Enter partner hotel",IF(AND(Z106="Relocate",AD106&lt;=0),"Enter relocation nights","OK"))))),"Review data"))</f>
        <v/>
      </c>
      <c r="AJ106" s="22" t="n"/>
    </row>
    <row r="107">
      <c r="A107" s="21" t="n"/>
      <c r="B107" s="22" t="n"/>
      <c r="C107" s="22" t="n"/>
      <c r="D107" s="21" t="n"/>
      <c r="E107" s="44" t="n"/>
      <c r="F107" s="44" t="n"/>
      <c r="G107" s="44" t="n"/>
      <c r="H107" s="24">
        <f>IF(A107="","",IFERROR(MAX(0,G107-F107),0))</f>
        <v/>
      </c>
      <c r="I107" s="21" t="n"/>
      <c r="J107" s="21" t="n"/>
      <c r="K107" s="21" t="n"/>
      <c r="L107" s="21" t="n"/>
      <c r="M107" s="21" t="n"/>
      <c r="N107" s="21" t="n"/>
      <c r="O107" s="45" t="n"/>
      <c r="P107" s="46">
        <f>IF(A107="","",IFERROR(H107*J107*O107,0))</f>
        <v/>
      </c>
      <c r="Q107" s="21" t="n"/>
      <c r="R107" s="21" t="n"/>
      <c r="S107" s="21" t="n"/>
      <c r="T107" s="21" t="n"/>
      <c r="U107" s="22" t="n"/>
      <c r="V107" s="22" t="n"/>
      <c r="W107" s="21" t="n"/>
      <c r="X107" s="44" t="n"/>
      <c r="Y107" s="22" t="n"/>
      <c r="Z107" s="21" t="n"/>
      <c r="AA107" s="22" t="n"/>
      <c r="AB107" s="22" t="n"/>
      <c r="AC107" s="45" t="n"/>
      <c r="AD107" s="21" t="n"/>
      <c r="AE107" s="45" t="n"/>
      <c r="AF107" s="45" t="n"/>
      <c r="AG107" s="46">
        <f>IF(A107="","",IFERROR(IF(Z107="Relocate",J107*AD107*IF(AC107&gt;0,AC107,$B$2)+IF(AE107&gt;0,AE107,$B$3)+IF(AF107&gt;0,AF107,$B$4),0),0))</f>
        <v/>
      </c>
      <c r="AH107" s="24">
        <f>IF(A107="","",IF(X107="","",IFERROR(MAX(0,TODAY()-X107),0)))</f>
        <v/>
      </c>
      <c r="AI107" s="24">
        <f>IF(A107="","",IFERROR(IF(G107&lt;=F107,"Fix stay dates",IF(J107&lt;=0,"Enter rooms booked",IF(I107="","Select room type",IF(AND(Z107="Relocate",AA107=""),"Enter partner hotel",IF(AND(Z107="Relocate",AD107&lt;=0),"Enter relocation nights","OK"))))),"Review data"))</f>
        <v/>
      </c>
      <c r="AJ107" s="22" t="n"/>
    </row>
    <row r="108">
      <c r="A108" s="21" t="n"/>
      <c r="B108" s="22" t="n"/>
      <c r="C108" s="22" t="n"/>
      <c r="D108" s="21" t="n"/>
      <c r="E108" s="44" t="n"/>
      <c r="F108" s="44" t="n"/>
      <c r="G108" s="44" t="n"/>
      <c r="H108" s="24">
        <f>IF(A108="","",IFERROR(MAX(0,G108-F108),0))</f>
        <v/>
      </c>
      <c r="I108" s="21" t="n"/>
      <c r="J108" s="21" t="n"/>
      <c r="K108" s="21" t="n"/>
      <c r="L108" s="21" t="n"/>
      <c r="M108" s="21" t="n"/>
      <c r="N108" s="21" t="n"/>
      <c r="O108" s="45" t="n"/>
      <c r="P108" s="46">
        <f>IF(A108="","",IFERROR(H108*J108*O108,0))</f>
        <v/>
      </c>
      <c r="Q108" s="21" t="n"/>
      <c r="R108" s="21" t="n"/>
      <c r="S108" s="21" t="n"/>
      <c r="T108" s="21" t="n"/>
      <c r="U108" s="22" t="n"/>
      <c r="V108" s="22" t="n"/>
      <c r="W108" s="21" t="n"/>
      <c r="X108" s="44" t="n"/>
      <c r="Y108" s="22" t="n"/>
      <c r="Z108" s="21" t="n"/>
      <c r="AA108" s="22" t="n"/>
      <c r="AB108" s="22" t="n"/>
      <c r="AC108" s="45" t="n"/>
      <c r="AD108" s="21" t="n"/>
      <c r="AE108" s="45" t="n"/>
      <c r="AF108" s="45" t="n"/>
      <c r="AG108" s="46">
        <f>IF(A108="","",IFERROR(IF(Z108="Relocate",J108*AD108*IF(AC108&gt;0,AC108,$B$2)+IF(AE108&gt;0,AE108,$B$3)+IF(AF108&gt;0,AF108,$B$4),0),0))</f>
        <v/>
      </c>
      <c r="AH108" s="24">
        <f>IF(A108="","",IF(X108="","",IFERROR(MAX(0,TODAY()-X108),0)))</f>
        <v/>
      </c>
      <c r="AI108" s="24">
        <f>IF(A108="","",IFERROR(IF(G108&lt;=F108,"Fix stay dates",IF(J108&lt;=0,"Enter rooms booked",IF(I108="","Select room type",IF(AND(Z108="Relocate",AA108=""),"Enter partner hotel",IF(AND(Z108="Relocate",AD108&lt;=0),"Enter relocation nights","OK"))))),"Review data"))</f>
        <v/>
      </c>
      <c r="AJ108" s="22" t="n"/>
    </row>
    <row r="109">
      <c r="A109" s="21" t="n"/>
      <c r="B109" s="22" t="n"/>
      <c r="C109" s="22" t="n"/>
      <c r="D109" s="21" t="n"/>
      <c r="E109" s="44" t="n"/>
      <c r="F109" s="44" t="n"/>
      <c r="G109" s="44" t="n"/>
      <c r="H109" s="24">
        <f>IF(A109="","",IFERROR(MAX(0,G109-F109),0))</f>
        <v/>
      </c>
      <c r="I109" s="21" t="n"/>
      <c r="J109" s="21" t="n"/>
      <c r="K109" s="21" t="n"/>
      <c r="L109" s="21" t="n"/>
      <c r="M109" s="21" t="n"/>
      <c r="N109" s="21" t="n"/>
      <c r="O109" s="45" t="n"/>
      <c r="P109" s="46">
        <f>IF(A109="","",IFERROR(H109*J109*O109,0))</f>
        <v/>
      </c>
      <c r="Q109" s="21" t="n"/>
      <c r="R109" s="21" t="n"/>
      <c r="S109" s="21" t="n"/>
      <c r="T109" s="21" t="n"/>
      <c r="U109" s="22" t="n"/>
      <c r="V109" s="22" t="n"/>
      <c r="W109" s="21" t="n"/>
      <c r="X109" s="44" t="n"/>
      <c r="Y109" s="22" t="n"/>
      <c r="Z109" s="21" t="n"/>
      <c r="AA109" s="22" t="n"/>
      <c r="AB109" s="22" t="n"/>
      <c r="AC109" s="45" t="n"/>
      <c r="AD109" s="21" t="n"/>
      <c r="AE109" s="45" t="n"/>
      <c r="AF109" s="45" t="n"/>
      <c r="AG109" s="46">
        <f>IF(A109="","",IFERROR(IF(Z109="Relocate",J109*AD109*IF(AC109&gt;0,AC109,$B$2)+IF(AE109&gt;0,AE109,$B$3)+IF(AF109&gt;0,AF109,$B$4),0),0))</f>
        <v/>
      </c>
      <c r="AH109" s="24">
        <f>IF(A109="","",IF(X109="","",IFERROR(MAX(0,TODAY()-X109),0)))</f>
        <v/>
      </c>
      <c r="AI109" s="24">
        <f>IF(A109="","",IFERROR(IF(G109&lt;=F109,"Fix stay dates",IF(J109&lt;=0,"Enter rooms booked",IF(I109="","Select room type",IF(AND(Z109="Relocate",AA109=""),"Enter partner hotel",IF(AND(Z109="Relocate",AD109&lt;=0),"Enter relocation nights","OK"))))),"Review data"))</f>
        <v/>
      </c>
      <c r="AJ109" s="22" t="n"/>
    </row>
    <row r="110">
      <c r="A110" s="21" t="n"/>
      <c r="B110" s="22" t="n"/>
      <c r="C110" s="22" t="n"/>
      <c r="D110" s="21" t="n"/>
      <c r="E110" s="44" t="n"/>
      <c r="F110" s="44" t="n"/>
      <c r="G110" s="44" t="n"/>
      <c r="H110" s="24">
        <f>IF(A110="","",IFERROR(MAX(0,G110-F110),0))</f>
        <v/>
      </c>
      <c r="I110" s="21" t="n"/>
      <c r="J110" s="21" t="n"/>
      <c r="K110" s="21" t="n"/>
      <c r="L110" s="21" t="n"/>
      <c r="M110" s="21" t="n"/>
      <c r="N110" s="21" t="n"/>
      <c r="O110" s="45" t="n"/>
      <c r="P110" s="46">
        <f>IF(A110="","",IFERROR(H110*J110*O110,0))</f>
        <v/>
      </c>
      <c r="Q110" s="21" t="n"/>
      <c r="R110" s="21" t="n"/>
      <c r="S110" s="21" t="n"/>
      <c r="T110" s="21" t="n"/>
      <c r="U110" s="22" t="n"/>
      <c r="V110" s="22" t="n"/>
      <c r="W110" s="21" t="n"/>
      <c r="X110" s="44" t="n"/>
      <c r="Y110" s="22" t="n"/>
      <c r="Z110" s="21" t="n"/>
      <c r="AA110" s="22" t="n"/>
      <c r="AB110" s="22" t="n"/>
      <c r="AC110" s="45" t="n"/>
      <c r="AD110" s="21" t="n"/>
      <c r="AE110" s="45" t="n"/>
      <c r="AF110" s="45" t="n"/>
      <c r="AG110" s="46">
        <f>IF(A110="","",IFERROR(IF(Z110="Relocate",J110*AD110*IF(AC110&gt;0,AC110,$B$2)+IF(AE110&gt;0,AE110,$B$3)+IF(AF110&gt;0,AF110,$B$4),0),0))</f>
        <v/>
      </c>
      <c r="AH110" s="24">
        <f>IF(A110="","",IF(X110="","",IFERROR(MAX(0,TODAY()-X110),0)))</f>
        <v/>
      </c>
      <c r="AI110" s="24">
        <f>IF(A110="","",IFERROR(IF(G110&lt;=F110,"Fix stay dates",IF(J110&lt;=0,"Enter rooms booked",IF(I110="","Select room type",IF(AND(Z110="Relocate",AA110=""),"Enter partner hotel",IF(AND(Z110="Relocate",AD110&lt;=0),"Enter relocation nights","OK"))))),"Review data"))</f>
        <v/>
      </c>
      <c r="AJ110" s="22" t="n"/>
    </row>
    <row r="111">
      <c r="A111" s="21" t="n"/>
      <c r="B111" s="22" t="n"/>
      <c r="C111" s="22" t="n"/>
      <c r="D111" s="21" t="n"/>
      <c r="E111" s="44" t="n"/>
      <c r="F111" s="44" t="n"/>
      <c r="G111" s="44" t="n"/>
      <c r="H111" s="24">
        <f>IF(A111="","",IFERROR(MAX(0,G111-F111),0))</f>
        <v/>
      </c>
      <c r="I111" s="21" t="n"/>
      <c r="J111" s="21" t="n"/>
      <c r="K111" s="21" t="n"/>
      <c r="L111" s="21" t="n"/>
      <c r="M111" s="21" t="n"/>
      <c r="N111" s="21" t="n"/>
      <c r="O111" s="45" t="n"/>
      <c r="P111" s="46">
        <f>IF(A111="","",IFERROR(H111*J111*O111,0))</f>
        <v/>
      </c>
      <c r="Q111" s="21" t="n"/>
      <c r="R111" s="21" t="n"/>
      <c r="S111" s="21" t="n"/>
      <c r="T111" s="21" t="n"/>
      <c r="U111" s="22" t="n"/>
      <c r="V111" s="22" t="n"/>
      <c r="W111" s="21" t="n"/>
      <c r="X111" s="44" t="n"/>
      <c r="Y111" s="22" t="n"/>
      <c r="Z111" s="21" t="n"/>
      <c r="AA111" s="22" t="n"/>
      <c r="AB111" s="22" t="n"/>
      <c r="AC111" s="45" t="n"/>
      <c r="AD111" s="21" t="n"/>
      <c r="AE111" s="45" t="n"/>
      <c r="AF111" s="45" t="n"/>
      <c r="AG111" s="46">
        <f>IF(A111="","",IFERROR(IF(Z111="Relocate",J111*AD111*IF(AC111&gt;0,AC111,$B$2)+IF(AE111&gt;0,AE111,$B$3)+IF(AF111&gt;0,AF111,$B$4),0),0))</f>
        <v/>
      </c>
      <c r="AH111" s="24">
        <f>IF(A111="","",IF(X111="","",IFERROR(MAX(0,TODAY()-X111),0)))</f>
        <v/>
      </c>
      <c r="AI111" s="24">
        <f>IF(A111="","",IFERROR(IF(G111&lt;=F111,"Fix stay dates",IF(J111&lt;=0,"Enter rooms booked",IF(I111="","Select room type",IF(AND(Z111="Relocate",AA111=""),"Enter partner hotel",IF(AND(Z111="Relocate",AD111&lt;=0),"Enter relocation nights","OK"))))),"Review data"))</f>
        <v/>
      </c>
      <c r="AJ111" s="22" t="n"/>
    </row>
    <row r="112">
      <c r="A112" s="21" t="n"/>
      <c r="B112" s="22" t="n"/>
      <c r="C112" s="22" t="n"/>
      <c r="D112" s="21" t="n"/>
      <c r="E112" s="44" t="n"/>
      <c r="F112" s="44" t="n"/>
      <c r="G112" s="44" t="n"/>
      <c r="H112" s="24">
        <f>IF(A112="","",IFERROR(MAX(0,G112-F112),0))</f>
        <v/>
      </c>
      <c r="I112" s="21" t="n"/>
      <c r="J112" s="21" t="n"/>
      <c r="K112" s="21" t="n"/>
      <c r="L112" s="21" t="n"/>
      <c r="M112" s="21" t="n"/>
      <c r="N112" s="21" t="n"/>
      <c r="O112" s="45" t="n"/>
      <c r="P112" s="46">
        <f>IF(A112="","",IFERROR(H112*J112*O112,0))</f>
        <v/>
      </c>
      <c r="Q112" s="21" t="n"/>
      <c r="R112" s="21" t="n"/>
      <c r="S112" s="21" t="n"/>
      <c r="T112" s="21" t="n"/>
      <c r="U112" s="22" t="n"/>
      <c r="V112" s="22" t="n"/>
      <c r="W112" s="21" t="n"/>
      <c r="X112" s="44" t="n"/>
      <c r="Y112" s="22" t="n"/>
      <c r="Z112" s="21" t="n"/>
      <c r="AA112" s="22" t="n"/>
      <c r="AB112" s="22" t="n"/>
      <c r="AC112" s="45" t="n"/>
      <c r="AD112" s="21" t="n"/>
      <c r="AE112" s="45" t="n"/>
      <c r="AF112" s="45" t="n"/>
      <c r="AG112" s="46">
        <f>IF(A112="","",IFERROR(IF(Z112="Relocate",J112*AD112*IF(AC112&gt;0,AC112,$B$2)+IF(AE112&gt;0,AE112,$B$3)+IF(AF112&gt;0,AF112,$B$4),0),0))</f>
        <v/>
      </c>
      <c r="AH112" s="24">
        <f>IF(A112="","",IF(X112="","",IFERROR(MAX(0,TODAY()-X112),0)))</f>
        <v/>
      </c>
      <c r="AI112" s="24">
        <f>IF(A112="","",IFERROR(IF(G112&lt;=F112,"Fix stay dates",IF(J112&lt;=0,"Enter rooms booked",IF(I112="","Select room type",IF(AND(Z112="Relocate",AA112=""),"Enter partner hotel",IF(AND(Z112="Relocate",AD112&lt;=0),"Enter relocation nights","OK"))))),"Review data"))</f>
        <v/>
      </c>
      <c r="AJ112" s="22" t="n"/>
    </row>
    <row r="113">
      <c r="A113" s="21" t="n"/>
      <c r="B113" s="22" t="n"/>
      <c r="C113" s="22" t="n"/>
      <c r="D113" s="21" t="n"/>
      <c r="E113" s="44" t="n"/>
      <c r="F113" s="44" t="n"/>
      <c r="G113" s="44" t="n"/>
      <c r="H113" s="24">
        <f>IF(A113="","",IFERROR(MAX(0,G113-F113),0))</f>
        <v/>
      </c>
      <c r="I113" s="21" t="n"/>
      <c r="J113" s="21" t="n"/>
      <c r="K113" s="21" t="n"/>
      <c r="L113" s="21" t="n"/>
      <c r="M113" s="21" t="n"/>
      <c r="N113" s="21" t="n"/>
      <c r="O113" s="45" t="n"/>
      <c r="P113" s="46">
        <f>IF(A113="","",IFERROR(H113*J113*O113,0))</f>
        <v/>
      </c>
      <c r="Q113" s="21" t="n"/>
      <c r="R113" s="21" t="n"/>
      <c r="S113" s="21" t="n"/>
      <c r="T113" s="21" t="n"/>
      <c r="U113" s="22" t="n"/>
      <c r="V113" s="22" t="n"/>
      <c r="W113" s="21" t="n"/>
      <c r="X113" s="44" t="n"/>
      <c r="Y113" s="22" t="n"/>
      <c r="Z113" s="21" t="n"/>
      <c r="AA113" s="22" t="n"/>
      <c r="AB113" s="22" t="n"/>
      <c r="AC113" s="45" t="n"/>
      <c r="AD113" s="21" t="n"/>
      <c r="AE113" s="45" t="n"/>
      <c r="AF113" s="45" t="n"/>
      <c r="AG113" s="46">
        <f>IF(A113="","",IFERROR(IF(Z113="Relocate",J113*AD113*IF(AC113&gt;0,AC113,$B$2)+IF(AE113&gt;0,AE113,$B$3)+IF(AF113&gt;0,AF113,$B$4),0),0))</f>
        <v/>
      </c>
      <c r="AH113" s="24">
        <f>IF(A113="","",IF(X113="","",IFERROR(MAX(0,TODAY()-X113),0)))</f>
        <v/>
      </c>
      <c r="AI113" s="24">
        <f>IF(A113="","",IFERROR(IF(G113&lt;=F113,"Fix stay dates",IF(J113&lt;=0,"Enter rooms booked",IF(I113="","Select room type",IF(AND(Z113="Relocate",AA113=""),"Enter partner hotel",IF(AND(Z113="Relocate",AD113&lt;=0),"Enter relocation nights","OK"))))),"Review data"))</f>
        <v/>
      </c>
      <c r="AJ113" s="22" t="n"/>
    </row>
    <row r="114">
      <c r="A114" s="21" t="n"/>
      <c r="B114" s="22" t="n"/>
      <c r="C114" s="22" t="n"/>
      <c r="D114" s="21" t="n"/>
      <c r="E114" s="44" t="n"/>
      <c r="F114" s="44" t="n"/>
      <c r="G114" s="44" t="n"/>
      <c r="H114" s="24">
        <f>IF(A114="","",IFERROR(MAX(0,G114-F114),0))</f>
        <v/>
      </c>
      <c r="I114" s="21" t="n"/>
      <c r="J114" s="21" t="n"/>
      <c r="K114" s="21" t="n"/>
      <c r="L114" s="21" t="n"/>
      <c r="M114" s="21" t="n"/>
      <c r="N114" s="21" t="n"/>
      <c r="O114" s="45" t="n"/>
      <c r="P114" s="46">
        <f>IF(A114="","",IFERROR(H114*J114*O114,0))</f>
        <v/>
      </c>
      <c r="Q114" s="21" t="n"/>
      <c r="R114" s="21" t="n"/>
      <c r="S114" s="21" t="n"/>
      <c r="T114" s="21" t="n"/>
      <c r="U114" s="22" t="n"/>
      <c r="V114" s="22" t="n"/>
      <c r="W114" s="21" t="n"/>
      <c r="X114" s="44" t="n"/>
      <c r="Y114" s="22" t="n"/>
      <c r="Z114" s="21" t="n"/>
      <c r="AA114" s="22" t="n"/>
      <c r="AB114" s="22" t="n"/>
      <c r="AC114" s="45" t="n"/>
      <c r="AD114" s="21" t="n"/>
      <c r="AE114" s="45" t="n"/>
      <c r="AF114" s="45" t="n"/>
      <c r="AG114" s="46">
        <f>IF(A114="","",IFERROR(IF(Z114="Relocate",J114*AD114*IF(AC114&gt;0,AC114,$B$2)+IF(AE114&gt;0,AE114,$B$3)+IF(AF114&gt;0,AF114,$B$4),0),0))</f>
        <v/>
      </c>
      <c r="AH114" s="24">
        <f>IF(A114="","",IF(X114="","",IFERROR(MAX(0,TODAY()-X114),0)))</f>
        <v/>
      </c>
      <c r="AI114" s="24">
        <f>IF(A114="","",IFERROR(IF(G114&lt;=F114,"Fix stay dates",IF(J114&lt;=0,"Enter rooms booked",IF(I114="","Select room type",IF(AND(Z114="Relocate",AA114=""),"Enter partner hotel",IF(AND(Z114="Relocate",AD114&lt;=0),"Enter relocation nights","OK"))))),"Review data"))</f>
        <v/>
      </c>
      <c r="AJ114" s="22" t="n"/>
    </row>
    <row r="115">
      <c r="A115" s="21" t="n"/>
      <c r="B115" s="22" t="n"/>
      <c r="C115" s="22" t="n"/>
      <c r="D115" s="21" t="n"/>
      <c r="E115" s="44" t="n"/>
      <c r="F115" s="44" t="n"/>
      <c r="G115" s="44" t="n"/>
      <c r="H115" s="24">
        <f>IF(A115="","",IFERROR(MAX(0,G115-F115),0))</f>
        <v/>
      </c>
      <c r="I115" s="21" t="n"/>
      <c r="J115" s="21" t="n"/>
      <c r="K115" s="21" t="n"/>
      <c r="L115" s="21" t="n"/>
      <c r="M115" s="21" t="n"/>
      <c r="N115" s="21" t="n"/>
      <c r="O115" s="45" t="n"/>
      <c r="P115" s="46">
        <f>IF(A115="","",IFERROR(H115*J115*O115,0))</f>
        <v/>
      </c>
      <c r="Q115" s="21" t="n"/>
      <c r="R115" s="21" t="n"/>
      <c r="S115" s="21" t="n"/>
      <c r="T115" s="21" t="n"/>
      <c r="U115" s="22" t="n"/>
      <c r="V115" s="22" t="n"/>
      <c r="W115" s="21" t="n"/>
      <c r="X115" s="44" t="n"/>
      <c r="Y115" s="22" t="n"/>
      <c r="Z115" s="21" t="n"/>
      <c r="AA115" s="22" t="n"/>
      <c r="AB115" s="22" t="n"/>
      <c r="AC115" s="45" t="n"/>
      <c r="AD115" s="21" t="n"/>
      <c r="AE115" s="45" t="n"/>
      <c r="AF115" s="45" t="n"/>
      <c r="AG115" s="46">
        <f>IF(A115="","",IFERROR(IF(Z115="Relocate",J115*AD115*IF(AC115&gt;0,AC115,$B$2)+IF(AE115&gt;0,AE115,$B$3)+IF(AF115&gt;0,AF115,$B$4),0),0))</f>
        <v/>
      </c>
      <c r="AH115" s="24">
        <f>IF(A115="","",IF(X115="","",IFERROR(MAX(0,TODAY()-X115),0)))</f>
        <v/>
      </c>
      <c r="AI115" s="24">
        <f>IF(A115="","",IFERROR(IF(G115&lt;=F115,"Fix stay dates",IF(J115&lt;=0,"Enter rooms booked",IF(I115="","Select room type",IF(AND(Z115="Relocate",AA115=""),"Enter partner hotel",IF(AND(Z115="Relocate",AD115&lt;=0),"Enter relocation nights","OK"))))),"Review data"))</f>
        <v/>
      </c>
      <c r="AJ115" s="22" t="n"/>
    </row>
    <row r="116">
      <c r="A116" s="21" t="n"/>
      <c r="B116" s="22" t="n"/>
      <c r="C116" s="22" t="n"/>
      <c r="D116" s="21" t="n"/>
      <c r="E116" s="44" t="n"/>
      <c r="F116" s="44" t="n"/>
      <c r="G116" s="44" t="n"/>
      <c r="H116" s="24">
        <f>IF(A116="","",IFERROR(MAX(0,G116-F116),0))</f>
        <v/>
      </c>
      <c r="I116" s="21" t="n"/>
      <c r="J116" s="21" t="n"/>
      <c r="K116" s="21" t="n"/>
      <c r="L116" s="21" t="n"/>
      <c r="M116" s="21" t="n"/>
      <c r="N116" s="21" t="n"/>
      <c r="O116" s="45" t="n"/>
      <c r="P116" s="46">
        <f>IF(A116="","",IFERROR(H116*J116*O116,0))</f>
        <v/>
      </c>
      <c r="Q116" s="21" t="n"/>
      <c r="R116" s="21" t="n"/>
      <c r="S116" s="21" t="n"/>
      <c r="T116" s="21" t="n"/>
      <c r="U116" s="22" t="n"/>
      <c r="V116" s="22" t="n"/>
      <c r="W116" s="21" t="n"/>
      <c r="X116" s="44" t="n"/>
      <c r="Y116" s="22" t="n"/>
      <c r="Z116" s="21" t="n"/>
      <c r="AA116" s="22" t="n"/>
      <c r="AB116" s="22" t="n"/>
      <c r="AC116" s="45" t="n"/>
      <c r="AD116" s="21" t="n"/>
      <c r="AE116" s="45" t="n"/>
      <c r="AF116" s="45" t="n"/>
      <c r="AG116" s="46">
        <f>IF(A116="","",IFERROR(IF(Z116="Relocate",J116*AD116*IF(AC116&gt;0,AC116,$B$2)+IF(AE116&gt;0,AE116,$B$3)+IF(AF116&gt;0,AF116,$B$4),0),0))</f>
        <v/>
      </c>
      <c r="AH116" s="24">
        <f>IF(A116="","",IF(X116="","",IFERROR(MAX(0,TODAY()-X116),0)))</f>
        <v/>
      </c>
      <c r="AI116" s="24">
        <f>IF(A116="","",IFERROR(IF(G116&lt;=F116,"Fix stay dates",IF(J116&lt;=0,"Enter rooms booked",IF(I116="","Select room type",IF(AND(Z116="Relocate",AA116=""),"Enter partner hotel",IF(AND(Z116="Relocate",AD116&lt;=0),"Enter relocation nights","OK"))))),"Review data"))</f>
        <v/>
      </c>
      <c r="AJ116" s="22" t="n"/>
    </row>
    <row r="117">
      <c r="A117" s="21" t="n"/>
      <c r="B117" s="22" t="n"/>
      <c r="C117" s="22" t="n"/>
      <c r="D117" s="21" t="n"/>
      <c r="E117" s="44" t="n"/>
      <c r="F117" s="44" t="n"/>
      <c r="G117" s="44" t="n"/>
      <c r="H117" s="24">
        <f>IF(A117="","",IFERROR(MAX(0,G117-F117),0))</f>
        <v/>
      </c>
      <c r="I117" s="21" t="n"/>
      <c r="J117" s="21" t="n"/>
      <c r="K117" s="21" t="n"/>
      <c r="L117" s="21" t="n"/>
      <c r="M117" s="21" t="n"/>
      <c r="N117" s="21" t="n"/>
      <c r="O117" s="45" t="n"/>
      <c r="P117" s="46">
        <f>IF(A117="","",IFERROR(H117*J117*O117,0))</f>
        <v/>
      </c>
      <c r="Q117" s="21" t="n"/>
      <c r="R117" s="21" t="n"/>
      <c r="S117" s="21" t="n"/>
      <c r="T117" s="21" t="n"/>
      <c r="U117" s="22" t="n"/>
      <c r="V117" s="22" t="n"/>
      <c r="W117" s="21" t="n"/>
      <c r="X117" s="44" t="n"/>
      <c r="Y117" s="22" t="n"/>
      <c r="Z117" s="21" t="n"/>
      <c r="AA117" s="22" t="n"/>
      <c r="AB117" s="22" t="n"/>
      <c r="AC117" s="45" t="n"/>
      <c r="AD117" s="21" t="n"/>
      <c r="AE117" s="45" t="n"/>
      <c r="AF117" s="45" t="n"/>
      <c r="AG117" s="46">
        <f>IF(A117="","",IFERROR(IF(Z117="Relocate",J117*AD117*IF(AC117&gt;0,AC117,$B$2)+IF(AE117&gt;0,AE117,$B$3)+IF(AF117&gt;0,AF117,$B$4),0),0))</f>
        <v/>
      </c>
      <c r="AH117" s="24">
        <f>IF(A117="","",IF(X117="","",IFERROR(MAX(0,TODAY()-X117),0)))</f>
        <v/>
      </c>
      <c r="AI117" s="24">
        <f>IF(A117="","",IFERROR(IF(G117&lt;=F117,"Fix stay dates",IF(J117&lt;=0,"Enter rooms booked",IF(I117="","Select room type",IF(AND(Z117="Relocate",AA117=""),"Enter partner hotel",IF(AND(Z117="Relocate",AD117&lt;=0),"Enter relocation nights","OK"))))),"Review data"))</f>
        <v/>
      </c>
      <c r="AJ117" s="22" t="n"/>
    </row>
    <row r="118">
      <c r="A118" s="21" t="n"/>
      <c r="B118" s="22" t="n"/>
      <c r="C118" s="22" t="n"/>
      <c r="D118" s="21" t="n"/>
      <c r="E118" s="44" t="n"/>
      <c r="F118" s="44" t="n"/>
      <c r="G118" s="44" t="n"/>
      <c r="H118" s="24">
        <f>IF(A118="","",IFERROR(MAX(0,G118-F118),0))</f>
        <v/>
      </c>
      <c r="I118" s="21" t="n"/>
      <c r="J118" s="21" t="n"/>
      <c r="K118" s="21" t="n"/>
      <c r="L118" s="21" t="n"/>
      <c r="M118" s="21" t="n"/>
      <c r="N118" s="21" t="n"/>
      <c r="O118" s="45" t="n"/>
      <c r="P118" s="46">
        <f>IF(A118="","",IFERROR(H118*J118*O118,0))</f>
        <v/>
      </c>
      <c r="Q118" s="21" t="n"/>
      <c r="R118" s="21" t="n"/>
      <c r="S118" s="21" t="n"/>
      <c r="T118" s="21" t="n"/>
      <c r="U118" s="22" t="n"/>
      <c r="V118" s="22" t="n"/>
      <c r="W118" s="21" t="n"/>
      <c r="X118" s="44" t="n"/>
      <c r="Y118" s="22" t="n"/>
      <c r="Z118" s="21" t="n"/>
      <c r="AA118" s="22" t="n"/>
      <c r="AB118" s="22" t="n"/>
      <c r="AC118" s="45" t="n"/>
      <c r="AD118" s="21" t="n"/>
      <c r="AE118" s="45" t="n"/>
      <c r="AF118" s="45" t="n"/>
      <c r="AG118" s="46">
        <f>IF(A118="","",IFERROR(IF(Z118="Relocate",J118*AD118*IF(AC118&gt;0,AC118,$B$2)+IF(AE118&gt;0,AE118,$B$3)+IF(AF118&gt;0,AF118,$B$4),0),0))</f>
        <v/>
      </c>
      <c r="AH118" s="24">
        <f>IF(A118="","",IF(X118="","",IFERROR(MAX(0,TODAY()-X118),0)))</f>
        <v/>
      </c>
      <c r="AI118" s="24">
        <f>IF(A118="","",IFERROR(IF(G118&lt;=F118,"Fix stay dates",IF(J118&lt;=0,"Enter rooms booked",IF(I118="","Select room type",IF(AND(Z118="Relocate",AA118=""),"Enter partner hotel",IF(AND(Z118="Relocate",AD118&lt;=0),"Enter relocation nights","OK"))))),"Review data"))</f>
        <v/>
      </c>
      <c r="AJ118" s="22" t="n"/>
    </row>
    <row r="119">
      <c r="A119" s="21" t="n"/>
      <c r="B119" s="22" t="n"/>
      <c r="C119" s="22" t="n"/>
      <c r="D119" s="21" t="n"/>
      <c r="E119" s="44" t="n"/>
      <c r="F119" s="44" t="n"/>
      <c r="G119" s="44" t="n"/>
      <c r="H119" s="24">
        <f>IF(A119="","",IFERROR(MAX(0,G119-F119),0))</f>
        <v/>
      </c>
      <c r="I119" s="21" t="n"/>
      <c r="J119" s="21" t="n"/>
      <c r="K119" s="21" t="n"/>
      <c r="L119" s="21" t="n"/>
      <c r="M119" s="21" t="n"/>
      <c r="N119" s="21" t="n"/>
      <c r="O119" s="45" t="n"/>
      <c r="P119" s="46">
        <f>IF(A119="","",IFERROR(H119*J119*O119,0))</f>
        <v/>
      </c>
      <c r="Q119" s="21" t="n"/>
      <c r="R119" s="21" t="n"/>
      <c r="S119" s="21" t="n"/>
      <c r="T119" s="21" t="n"/>
      <c r="U119" s="22" t="n"/>
      <c r="V119" s="22" t="n"/>
      <c r="W119" s="21" t="n"/>
      <c r="X119" s="44" t="n"/>
      <c r="Y119" s="22" t="n"/>
      <c r="Z119" s="21" t="n"/>
      <c r="AA119" s="22" t="n"/>
      <c r="AB119" s="22" t="n"/>
      <c r="AC119" s="45" t="n"/>
      <c r="AD119" s="21" t="n"/>
      <c r="AE119" s="45" t="n"/>
      <c r="AF119" s="45" t="n"/>
      <c r="AG119" s="46">
        <f>IF(A119="","",IFERROR(IF(Z119="Relocate",J119*AD119*IF(AC119&gt;0,AC119,$B$2)+IF(AE119&gt;0,AE119,$B$3)+IF(AF119&gt;0,AF119,$B$4),0),0))</f>
        <v/>
      </c>
      <c r="AH119" s="24">
        <f>IF(A119="","",IF(X119="","",IFERROR(MAX(0,TODAY()-X119),0)))</f>
        <v/>
      </c>
      <c r="AI119" s="24">
        <f>IF(A119="","",IFERROR(IF(G119&lt;=F119,"Fix stay dates",IF(J119&lt;=0,"Enter rooms booked",IF(I119="","Select room type",IF(AND(Z119="Relocate",AA119=""),"Enter partner hotel",IF(AND(Z119="Relocate",AD119&lt;=0),"Enter relocation nights","OK"))))),"Review data"))</f>
        <v/>
      </c>
      <c r="AJ119" s="22" t="n"/>
    </row>
    <row r="120">
      <c r="A120" s="21" t="n"/>
      <c r="B120" s="22" t="n"/>
      <c r="C120" s="22" t="n"/>
      <c r="D120" s="21" t="n"/>
      <c r="E120" s="44" t="n"/>
      <c r="F120" s="44" t="n"/>
      <c r="G120" s="44" t="n"/>
      <c r="H120" s="24">
        <f>IF(A120="","",IFERROR(MAX(0,G120-F120),0))</f>
        <v/>
      </c>
      <c r="I120" s="21" t="n"/>
      <c r="J120" s="21" t="n"/>
      <c r="K120" s="21" t="n"/>
      <c r="L120" s="21" t="n"/>
      <c r="M120" s="21" t="n"/>
      <c r="N120" s="21" t="n"/>
      <c r="O120" s="45" t="n"/>
      <c r="P120" s="46">
        <f>IF(A120="","",IFERROR(H120*J120*O120,0))</f>
        <v/>
      </c>
      <c r="Q120" s="21" t="n"/>
      <c r="R120" s="21" t="n"/>
      <c r="S120" s="21" t="n"/>
      <c r="T120" s="21" t="n"/>
      <c r="U120" s="22" t="n"/>
      <c r="V120" s="22" t="n"/>
      <c r="W120" s="21" t="n"/>
      <c r="X120" s="44" t="n"/>
      <c r="Y120" s="22" t="n"/>
      <c r="Z120" s="21" t="n"/>
      <c r="AA120" s="22" t="n"/>
      <c r="AB120" s="22" t="n"/>
      <c r="AC120" s="45" t="n"/>
      <c r="AD120" s="21" t="n"/>
      <c r="AE120" s="45" t="n"/>
      <c r="AF120" s="45" t="n"/>
      <c r="AG120" s="46">
        <f>IF(A120="","",IFERROR(IF(Z120="Relocate",J120*AD120*IF(AC120&gt;0,AC120,$B$2)+IF(AE120&gt;0,AE120,$B$3)+IF(AF120&gt;0,AF120,$B$4),0),0))</f>
        <v/>
      </c>
      <c r="AH120" s="24">
        <f>IF(A120="","",IF(X120="","",IFERROR(MAX(0,TODAY()-X120),0)))</f>
        <v/>
      </c>
      <c r="AI120" s="24">
        <f>IF(A120="","",IFERROR(IF(G120&lt;=F120,"Fix stay dates",IF(J120&lt;=0,"Enter rooms booked",IF(I120="","Select room type",IF(AND(Z120="Relocate",AA120=""),"Enter partner hotel",IF(AND(Z120="Relocate",AD120&lt;=0),"Enter relocation nights","OK"))))),"Review data"))</f>
        <v/>
      </c>
      <c r="AJ120" s="22" t="n"/>
    </row>
    <row r="121">
      <c r="A121" s="21" t="n"/>
      <c r="B121" s="22" t="n"/>
      <c r="C121" s="22" t="n"/>
      <c r="D121" s="21" t="n"/>
      <c r="E121" s="44" t="n"/>
      <c r="F121" s="44" t="n"/>
      <c r="G121" s="44" t="n"/>
      <c r="H121" s="24">
        <f>IF(A121="","",IFERROR(MAX(0,G121-F121),0))</f>
        <v/>
      </c>
      <c r="I121" s="21" t="n"/>
      <c r="J121" s="21" t="n"/>
      <c r="K121" s="21" t="n"/>
      <c r="L121" s="21" t="n"/>
      <c r="M121" s="21" t="n"/>
      <c r="N121" s="21" t="n"/>
      <c r="O121" s="45" t="n"/>
      <c r="P121" s="46">
        <f>IF(A121="","",IFERROR(H121*J121*O121,0))</f>
        <v/>
      </c>
      <c r="Q121" s="21" t="n"/>
      <c r="R121" s="21" t="n"/>
      <c r="S121" s="21" t="n"/>
      <c r="T121" s="21" t="n"/>
      <c r="U121" s="22" t="n"/>
      <c r="V121" s="22" t="n"/>
      <c r="W121" s="21" t="n"/>
      <c r="X121" s="44" t="n"/>
      <c r="Y121" s="22" t="n"/>
      <c r="Z121" s="21" t="n"/>
      <c r="AA121" s="22" t="n"/>
      <c r="AB121" s="22" t="n"/>
      <c r="AC121" s="45" t="n"/>
      <c r="AD121" s="21" t="n"/>
      <c r="AE121" s="45" t="n"/>
      <c r="AF121" s="45" t="n"/>
      <c r="AG121" s="46">
        <f>IF(A121="","",IFERROR(IF(Z121="Relocate",J121*AD121*IF(AC121&gt;0,AC121,$B$2)+IF(AE121&gt;0,AE121,$B$3)+IF(AF121&gt;0,AF121,$B$4),0),0))</f>
        <v/>
      </c>
      <c r="AH121" s="24">
        <f>IF(A121="","",IF(X121="","",IFERROR(MAX(0,TODAY()-X121),0)))</f>
        <v/>
      </c>
      <c r="AI121" s="24">
        <f>IF(A121="","",IFERROR(IF(G121&lt;=F121,"Fix stay dates",IF(J121&lt;=0,"Enter rooms booked",IF(I121="","Select room type",IF(AND(Z121="Relocate",AA121=""),"Enter partner hotel",IF(AND(Z121="Relocate",AD121&lt;=0),"Enter relocation nights","OK"))))),"Review data"))</f>
        <v/>
      </c>
      <c r="AJ121" s="22" t="n"/>
    </row>
    <row r="122">
      <c r="A122" s="21" t="n"/>
      <c r="B122" s="22" t="n"/>
      <c r="C122" s="22" t="n"/>
      <c r="D122" s="21" t="n"/>
      <c r="E122" s="44" t="n"/>
      <c r="F122" s="44" t="n"/>
      <c r="G122" s="44" t="n"/>
      <c r="H122" s="24">
        <f>IF(A122="","",IFERROR(MAX(0,G122-F122),0))</f>
        <v/>
      </c>
      <c r="I122" s="21" t="n"/>
      <c r="J122" s="21" t="n"/>
      <c r="K122" s="21" t="n"/>
      <c r="L122" s="21" t="n"/>
      <c r="M122" s="21" t="n"/>
      <c r="N122" s="21" t="n"/>
      <c r="O122" s="45" t="n"/>
      <c r="P122" s="46">
        <f>IF(A122="","",IFERROR(H122*J122*O122,0))</f>
        <v/>
      </c>
      <c r="Q122" s="21" t="n"/>
      <c r="R122" s="21" t="n"/>
      <c r="S122" s="21" t="n"/>
      <c r="T122" s="21" t="n"/>
      <c r="U122" s="22" t="n"/>
      <c r="V122" s="22" t="n"/>
      <c r="W122" s="21" t="n"/>
      <c r="X122" s="44" t="n"/>
      <c r="Y122" s="22" t="n"/>
      <c r="Z122" s="21" t="n"/>
      <c r="AA122" s="22" t="n"/>
      <c r="AB122" s="22" t="n"/>
      <c r="AC122" s="45" t="n"/>
      <c r="AD122" s="21" t="n"/>
      <c r="AE122" s="45" t="n"/>
      <c r="AF122" s="45" t="n"/>
      <c r="AG122" s="46">
        <f>IF(A122="","",IFERROR(IF(Z122="Relocate",J122*AD122*IF(AC122&gt;0,AC122,$B$2)+IF(AE122&gt;0,AE122,$B$3)+IF(AF122&gt;0,AF122,$B$4),0),0))</f>
        <v/>
      </c>
      <c r="AH122" s="24">
        <f>IF(A122="","",IF(X122="","",IFERROR(MAX(0,TODAY()-X122),0)))</f>
        <v/>
      </c>
      <c r="AI122" s="24">
        <f>IF(A122="","",IFERROR(IF(G122&lt;=F122,"Fix stay dates",IF(J122&lt;=0,"Enter rooms booked",IF(I122="","Select room type",IF(AND(Z122="Relocate",AA122=""),"Enter partner hotel",IF(AND(Z122="Relocate",AD122&lt;=0),"Enter relocation nights","OK"))))),"Review data"))</f>
        <v/>
      </c>
      <c r="AJ122" s="22" t="n"/>
    </row>
    <row r="123">
      <c r="A123" s="21" t="n"/>
      <c r="B123" s="22" t="n"/>
      <c r="C123" s="22" t="n"/>
      <c r="D123" s="21" t="n"/>
      <c r="E123" s="44" t="n"/>
      <c r="F123" s="44" t="n"/>
      <c r="G123" s="44" t="n"/>
      <c r="H123" s="24">
        <f>IF(A123="","",IFERROR(MAX(0,G123-F123),0))</f>
        <v/>
      </c>
      <c r="I123" s="21" t="n"/>
      <c r="J123" s="21" t="n"/>
      <c r="K123" s="21" t="n"/>
      <c r="L123" s="21" t="n"/>
      <c r="M123" s="21" t="n"/>
      <c r="N123" s="21" t="n"/>
      <c r="O123" s="45" t="n"/>
      <c r="P123" s="46">
        <f>IF(A123="","",IFERROR(H123*J123*O123,0))</f>
        <v/>
      </c>
      <c r="Q123" s="21" t="n"/>
      <c r="R123" s="21" t="n"/>
      <c r="S123" s="21" t="n"/>
      <c r="T123" s="21" t="n"/>
      <c r="U123" s="22" t="n"/>
      <c r="V123" s="22" t="n"/>
      <c r="W123" s="21" t="n"/>
      <c r="X123" s="44" t="n"/>
      <c r="Y123" s="22" t="n"/>
      <c r="Z123" s="21" t="n"/>
      <c r="AA123" s="22" t="n"/>
      <c r="AB123" s="22" t="n"/>
      <c r="AC123" s="45" t="n"/>
      <c r="AD123" s="21" t="n"/>
      <c r="AE123" s="45" t="n"/>
      <c r="AF123" s="45" t="n"/>
      <c r="AG123" s="46">
        <f>IF(A123="","",IFERROR(IF(Z123="Relocate",J123*AD123*IF(AC123&gt;0,AC123,$B$2)+IF(AE123&gt;0,AE123,$B$3)+IF(AF123&gt;0,AF123,$B$4),0),0))</f>
        <v/>
      </c>
      <c r="AH123" s="24">
        <f>IF(A123="","",IF(X123="","",IFERROR(MAX(0,TODAY()-X123),0)))</f>
        <v/>
      </c>
      <c r="AI123" s="24">
        <f>IF(A123="","",IFERROR(IF(G123&lt;=F123,"Fix stay dates",IF(J123&lt;=0,"Enter rooms booked",IF(I123="","Select room type",IF(AND(Z123="Relocate",AA123=""),"Enter partner hotel",IF(AND(Z123="Relocate",AD123&lt;=0),"Enter relocation nights","OK"))))),"Review data"))</f>
        <v/>
      </c>
      <c r="AJ123" s="22" t="n"/>
    </row>
    <row r="124">
      <c r="A124" s="21" t="n"/>
      <c r="B124" s="22" t="n"/>
      <c r="C124" s="22" t="n"/>
      <c r="D124" s="21" t="n"/>
      <c r="E124" s="44" t="n"/>
      <c r="F124" s="44" t="n"/>
      <c r="G124" s="44" t="n"/>
      <c r="H124" s="24">
        <f>IF(A124="","",IFERROR(MAX(0,G124-F124),0))</f>
        <v/>
      </c>
      <c r="I124" s="21" t="n"/>
      <c r="J124" s="21" t="n"/>
      <c r="K124" s="21" t="n"/>
      <c r="L124" s="21" t="n"/>
      <c r="M124" s="21" t="n"/>
      <c r="N124" s="21" t="n"/>
      <c r="O124" s="45" t="n"/>
      <c r="P124" s="46">
        <f>IF(A124="","",IFERROR(H124*J124*O124,0))</f>
        <v/>
      </c>
      <c r="Q124" s="21" t="n"/>
      <c r="R124" s="21" t="n"/>
      <c r="S124" s="21" t="n"/>
      <c r="T124" s="21" t="n"/>
      <c r="U124" s="22" t="n"/>
      <c r="V124" s="22" t="n"/>
      <c r="W124" s="21" t="n"/>
      <c r="X124" s="44" t="n"/>
      <c r="Y124" s="22" t="n"/>
      <c r="Z124" s="21" t="n"/>
      <c r="AA124" s="22" t="n"/>
      <c r="AB124" s="22" t="n"/>
      <c r="AC124" s="45" t="n"/>
      <c r="AD124" s="21" t="n"/>
      <c r="AE124" s="45" t="n"/>
      <c r="AF124" s="45" t="n"/>
      <c r="AG124" s="46">
        <f>IF(A124="","",IFERROR(IF(Z124="Relocate",J124*AD124*IF(AC124&gt;0,AC124,$B$2)+IF(AE124&gt;0,AE124,$B$3)+IF(AF124&gt;0,AF124,$B$4),0),0))</f>
        <v/>
      </c>
      <c r="AH124" s="24">
        <f>IF(A124="","",IF(X124="","",IFERROR(MAX(0,TODAY()-X124),0)))</f>
        <v/>
      </c>
      <c r="AI124" s="24">
        <f>IF(A124="","",IFERROR(IF(G124&lt;=F124,"Fix stay dates",IF(J124&lt;=0,"Enter rooms booked",IF(I124="","Select room type",IF(AND(Z124="Relocate",AA124=""),"Enter partner hotel",IF(AND(Z124="Relocate",AD124&lt;=0),"Enter relocation nights","OK"))))),"Review data"))</f>
        <v/>
      </c>
      <c r="AJ124" s="22" t="n"/>
    </row>
    <row r="125">
      <c r="A125" s="21" t="n"/>
      <c r="B125" s="22" t="n"/>
      <c r="C125" s="22" t="n"/>
      <c r="D125" s="21" t="n"/>
      <c r="E125" s="44" t="n"/>
      <c r="F125" s="44" t="n"/>
      <c r="G125" s="44" t="n"/>
      <c r="H125" s="24">
        <f>IF(A125="","",IFERROR(MAX(0,G125-F125),0))</f>
        <v/>
      </c>
      <c r="I125" s="21" t="n"/>
      <c r="J125" s="21" t="n"/>
      <c r="K125" s="21" t="n"/>
      <c r="L125" s="21" t="n"/>
      <c r="M125" s="21" t="n"/>
      <c r="N125" s="21" t="n"/>
      <c r="O125" s="45" t="n"/>
      <c r="P125" s="46">
        <f>IF(A125="","",IFERROR(H125*J125*O125,0))</f>
        <v/>
      </c>
      <c r="Q125" s="21" t="n"/>
      <c r="R125" s="21" t="n"/>
      <c r="S125" s="21" t="n"/>
      <c r="T125" s="21" t="n"/>
      <c r="U125" s="22" t="n"/>
      <c r="V125" s="22" t="n"/>
      <c r="W125" s="21" t="n"/>
      <c r="X125" s="44" t="n"/>
      <c r="Y125" s="22" t="n"/>
      <c r="Z125" s="21" t="n"/>
      <c r="AA125" s="22" t="n"/>
      <c r="AB125" s="22" t="n"/>
      <c r="AC125" s="45" t="n"/>
      <c r="AD125" s="21" t="n"/>
      <c r="AE125" s="45" t="n"/>
      <c r="AF125" s="45" t="n"/>
      <c r="AG125" s="46">
        <f>IF(A125="","",IFERROR(IF(Z125="Relocate",J125*AD125*IF(AC125&gt;0,AC125,$B$2)+IF(AE125&gt;0,AE125,$B$3)+IF(AF125&gt;0,AF125,$B$4),0),0))</f>
        <v/>
      </c>
      <c r="AH125" s="24">
        <f>IF(A125="","",IF(X125="","",IFERROR(MAX(0,TODAY()-X125),0)))</f>
        <v/>
      </c>
      <c r="AI125" s="24">
        <f>IF(A125="","",IFERROR(IF(G125&lt;=F125,"Fix stay dates",IF(J125&lt;=0,"Enter rooms booked",IF(I125="","Select room type",IF(AND(Z125="Relocate",AA125=""),"Enter partner hotel",IF(AND(Z125="Relocate",AD125&lt;=0),"Enter relocation nights","OK"))))),"Review data"))</f>
        <v/>
      </c>
      <c r="AJ125" s="22" t="n"/>
    </row>
    <row r="126">
      <c r="A126" s="21" t="n"/>
      <c r="B126" s="22" t="n"/>
      <c r="C126" s="22" t="n"/>
      <c r="D126" s="21" t="n"/>
      <c r="E126" s="44" t="n"/>
      <c r="F126" s="44" t="n"/>
      <c r="G126" s="44" t="n"/>
      <c r="H126" s="24">
        <f>IF(A126="","",IFERROR(MAX(0,G126-F126),0))</f>
        <v/>
      </c>
      <c r="I126" s="21" t="n"/>
      <c r="J126" s="21" t="n"/>
      <c r="K126" s="21" t="n"/>
      <c r="L126" s="21" t="n"/>
      <c r="M126" s="21" t="n"/>
      <c r="N126" s="21" t="n"/>
      <c r="O126" s="45" t="n"/>
      <c r="P126" s="46">
        <f>IF(A126="","",IFERROR(H126*J126*O126,0))</f>
        <v/>
      </c>
      <c r="Q126" s="21" t="n"/>
      <c r="R126" s="21" t="n"/>
      <c r="S126" s="21" t="n"/>
      <c r="T126" s="21" t="n"/>
      <c r="U126" s="22" t="n"/>
      <c r="V126" s="22" t="n"/>
      <c r="W126" s="21" t="n"/>
      <c r="X126" s="44" t="n"/>
      <c r="Y126" s="22" t="n"/>
      <c r="Z126" s="21" t="n"/>
      <c r="AA126" s="22" t="n"/>
      <c r="AB126" s="22" t="n"/>
      <c r="AC126" s="45" t="n"/>
      <c r="AD126" s="21" t="n"/>
      <c r="AE126" s="45" t="n"/>
      <c r="AF126" s="45" t="n"/>
      <c r="AG126" s="46">
        <f>IF(A126="","",IFERROR(IF(Z126="Relocate",J126*AD126*IF(AC126&gt;0,AC126,$B$2)+IF(AE126&gt;0,AE126,$B$3)+IF(AF126&gt;0,AF126,$B$4),0),0))</f>
        <v/>
      </c>
      <c r="AH126" s="24">
        <f>IF(A126="","",IF(X126="","",IFERROR(MAX(0,TODAY()-X126),0)))</f>
        <v/>
      </c>
      <c r="AI126" s="24">
        <f>IF(A126="","",IFERROR(IF(G126&lt;=F126,"Fix stay dates",IF(J126&lt;=0,"Enter rooms booked",IF(I126="","Select room type",IF(AND(Z126="Relocate",AA126=""),"Enter partner hotel",IF(AND(Z126="Relocate",AD126&lt;=0),"Enter relocation nights","OK"))))),"Review data"))</f>
        <v/>
      </c>
      <c r="AJ126" s="22" t="n"/>
    </row>
    <row r="127">
      <c r="A127" s="21" t="n"/>
      <c r="B127" s="22" t="n"/>
      <c r="C127" s="22" t="n"/>
      <c r="D127" s="21" t="n"/>
      <c r="E127" s="44" t="n"/>
      <c r="F127" s="44" t="n"/>
      <c r="G127" s="44" t="n"/>
      <c r="H127" s="24">
        <f>IF(A127="","",IFERROR(MAX(0,G127-F127),0))</f>
        <v/>
      </c>
      <c r="I127" s="21" t="n"/>
      <c r="J127" s="21" t="n"/>
      <c r="K127" s="21" t="n"/>
      <c r="L127" s="21" t="n"/>
      <c r="M127" s="21" t="n"/>
      <c r="N127" s="21" t="n"/>
      <c r="O127" s="45" t="n"/>
      <c r="P127" s="46">
        <f>IF(A127="","",IFERROR(H127*J127*O127,0))</f>
        <v/>
      </c>
      <c r="Q127" s="21" t="n"/>
      <c r="R127" s="21" t="n"/>
      <c r="S127" s="21" t="n"/>
      <c r="T127" s="21" t="n"/>
      <c r="U127" s="22" t="n"/>
      <c r="V127" s="22" t="n"/>
      <c r="W127" s="21" t="n"/>
      <c r="X127" s="44" t="n"/>
      <c r="Y127" s="22" t="n"/>
      <c r="Z127" s="21" t="n"/>
      <c r="AA127" s="22" t="n"/>
      <c r="AB127" s="22" t="n"/>
      <c r="AC127" s="45" t="n"/>
      <c r="AD127" s="21" t="n"/>
      <c r="AE127" s="45" t="n"/>
      <c r="AF127" s="45" t="n"/>
      <c r="AG127" s="46">
        <f>IF(A127="","",IFERROR(IF(Z127="Relocate",J127*AD127*IF(AC127&gt;0,AC127,$B$2)+IF(AE127&gt;0,AE127,$B$3)+IF(AF127&gt;0,AF127,$B$4),0),0))</f>
        <v/>
      </c>
      <c r="AH127" s="24">
        <f>IF(A127="","",IF(X127="","",IFERROR(MAX(0,TODAY()-X127),0)))</f>
        <v/>
      </c>
      <c r="AI127" s="24">
        <f>IF(A127="","",IFERROR(IF(G127&lt;=F127,"Fix stay dates",IF(J127&lt;=0,"Enter rooms booked",IF(I127="","Select room type",IF(AND(Z127="Relocate",AA127=""),"Enter partner hotel",IF(AND(Z127="Relocate",AD127&lt;=0),"Enter relocation nights","OK"))))),"Review data"))</f>
        <v/>
      </c>
      <c r="AJ127" s="22" t="n"/>
    </row>
    <row r="128">
      <c r="A128" s="21" t="n"/>
      <c r="B128" s="22" t="n"/>
      <c r="C128" s="22" t="n"/>
      <c r="D128" s="21" t="n"/>
      <c r="E128" s="44" t="n"/>
      <c r="F128" s="44" t="n"/>
      <c r="G128" s="44" t="n"/>
      <c r="H128" s="24">
        <f>IF(A128="","",IFERROR(MAX(0,G128-F128),0))</f>
        <v/>
      </c>
      <c r="I128" s="21" t="n"/>
      <c r="J128" s="21" t="n"/>
      <c r="K128" s="21" t="n"/>
      <c r="L128" s="21" t="n"/>
      <c r="M128" s="21" t="n"/>
      <c r="N128" s="21" t="n"/>
      <c r="O128" s="45" t="n"/>
      <c r="P128" s="46">
        <f>IF(A128="","",IFERROR(H128*J128*O128,0))</f>
        <v/>
      </c>
      <c r="Q128" s="21" t="n"/>
      <c r="R128" s="21" t="n"/>
      <c r="S128" s="21" t="n"/>
      <c r="T128" s="21" t="n"/>
      <c r="U128" s="22" t="n"/>
      <c r="V128" s="22" t="n"/>
      <c r="W128" s="21" t="n"/>
      <c r="X128" s="44" t="n"/>
      <c r="Y128" s="22" t="n"/>
      <c r="Z128" s="21" t="n"/>
      <c r="AA128" s="22" t="n"/>
      <c r="AB128" s="22" t="n"/>
      <c r="AC128" s="45" t="n"/>
      <c r="AD128" s="21" t="n"/>
      <c r="AE128" s="45" t="n"/>
      <c r="AF128" s="45" t="n"/>
      <c r="AG128" s="46">
        <f>IF(A128="","",IFERROR(IF(Z128="Relocate",J128*AD128*IF(AC128&gt;0,AC128,$B$2)+IF(AE128&gt;0,AE128,$B$3)+IF(AF128&gt;0,AF128,$B$4),0),0))</f>
        <v/>
      </c>
      <c r="AH128" s="24">
        <f>IF(A128="","",IF(X128="","",IFERROR(MAX(0,TODAY()-X128),0)))</f>
        <v/>
      </c>
      <c r="AI128" s="24">
        <f>IF(A128="","",IFERROR(IF(G128&lt;=F128,"Fix stay dates",IF(J128&lt;=0,"Enter rooms booked",IF(I128="","Select room type",IF(AND(Z128="Relocate",AA128=""),"Enter partner hotel",IF(AND(Z128="Relocate",AD128&lt;=0),"Enter relocation nights","OK"))))),"Review data"))</f>
        <v/>
      </c>
      <c r="AJ128" s="22" t="n"/>
    </row>
    <row r="129">
      <c r="A129" s="21" t="n"/>
      <c r="B129" s="22" t="n"/>
      <c r="C129" s="22" t="n"/>
      <c r="D129" s="21" t="n"/>
      <c r="E129" s="44" t="n"/>
      <c r="F129" s="44" t="n"/>
      <c r="G129" s="44" t="n"/>
      <c r="H129" s="24">
        <f>IF(A129="","",IFERROR(MAX(0,G129-F129),0))</f>
        <v/>
      </c>
      <c r="I129" s="21" t="n"/>
      <c r="J129" s="21" t="n"/>
      <c r="K129" s="21" t="n"/>
      <c r="L129" s="21" t="n"/>
      <c r="M129" s="21" t="n"/>
      <c r="N129" s="21" t="n"/>
      <c r="O129" s="45" t="n"/>
      <c r="P129" s="46">
        <f>IF(A129="","",IFERROR(H129*J129*O129,0))</f>
        <v/>
      </c>
      <c r="Q129" s="21" t="n"/>
      <c r="R129" s="21" t="n"/>
      <c r="S129" s="21" t="n"/>
      <c r="T129" s="21" t="n"/>
      <c r="U129" s="22" t="n"/>
      <c r="V129" s="22" t="n"/>
      <c r="W129" s="21" t="n"/>
      <c r="X129" s="44" t="n"/>
      <c r="Y129" s="22" t="n"/>
      <c r="Z129" s="21" t="n"/>
      <c r="AA129" s="22" t="n"/>
      <c r="AB129" s="22" t="n"/>
      <c r="AC129" s="45" t="n"/>
      <c r="AD129" s="21" t="n"/>
      <c r="AE129" s="45" t="n"/>
      <c r="AF129" s="45" t="n"/>
      <c r="AG129" s="46">
        <f>IF(A129="","",IFERROR(IF(Z129="Relocate",J129*AD129*IF(AC129&gt;0,AC129,$B$2)+IF(AE129&gt;0,AE129,$B$3)+IF(AF129&gt;0,AF129,$B$4),0),0))</f>
        <v/>
      </c>
      <c r="AH129" s="24">
        <f>IF(A129="","",IF(X129="","",IFERROR(MAX(0,TODAY()-X129),0)))</f>
        <v/>
      </c>
      <c r="AI129" s="24">
        <f>IF(A129="","",IFERROR(IF(G129&lt;=F129,"Fix stay dates",IF(J129&lt;=0,"Enter rooms booked",IF(I129="","Select room type",IF(AND(Z129="Relocate",AA129=""),"Enter partner hotel",IF(AND(Z129="Relocate",AD129&lt;=0),"Enter relocation nights","OK"))))),"Review data"))</f>
        <v/>
      </c>
      <c r="AJ129" s="22" t="n"/>
    </row>
    <row r="130">
      <c r="A130" s="21" t="n"/>
      <c r="B130" s="22" t="n"/>
      <c r="C130" s="22" t="n"/>
      <c r="D130" s="21" t="n"/>
      <c r="E130" s="44" t="n"/>
      <c r="F130" s="44" t="n"/>
      <c r="G130" s="44" t="n"/>
      <c r="H130" s="24">
        <f>IF(A130="","",IFERROR(MAX(0,G130-F130),0))</f>
        <v/>
      </c>
      <c r="I130" s="21" t="n"/>
      <c r="J130" s="21" t="n"/>
      <c r="K130" s="21" t="n"/>
      <c r="L130" s="21" t="n"/>
      <c r="M130" s="21" t="n"/>
      <c r="N130" s="21" t="n"/>
      <c r="O130" s="45" t="n"/>
      <c r="P130" s="46">
        <f>IF(A130="","",IFERROR(H130*J130*O130,0))</f>
        <v/>
      </c>
      <c r="Q130" s="21" t="n"/>
      <c r="R130" s="21" t="n"/>
      <c r="S130" s="21" t="n"/>
      <c r="T130" s="21" t="n"/>
      <c r="U130" s="22" t="n"/>
      <c r="V130" s="22" t="n"/>
      <c r="W130" s="21" t="n"/>
      <c r="X130" s="44" t="n"/>
      <c r="Y130" s="22" t="n"/>
      <c r="Z130" s="21" t="n"/>
      <c r="AA130" s="22" t="n"/>
      <c r="AB130" s="22" t="n"/>
      <c r="AC130" s="45" t="n"/>
      <c r="AD130" s="21" t="n"/>
      <c r="AE130" s="45" t="n"/>
      <c r="AF130" s="45" t="n"/>
      <c r="AG130" s="46">
        <f>IF(A130="","",IFERROR(IF(Z130="Relocate",J130*AD130*IF(AC130&gt;0,AC130,$B$2)+IF(AE130&gt;0,AE130,$B$3)+IF(AF130&gt;0,AF130,$B$4),0),0))</f>
        <v/>
      </c>
      <c r="AH130" s="24">
        <f>IF(A130="","",IF(X130="","",IFERROR(MAX(0,TODAY()-X130),0)))</f>
        <v/>
      </c>
      <c r="AI130" s="24">
        <f>IF(A130="","",IFERROR(IF(G130&lt;=F130,"Fix stay dates",IF(J130&lt;=0,"Enter rooms booked",IF(I130="","Select room type",IF(AND(Z130="Relocate",AA130=""),"Enter partner hotel",IF(AND(Z130="Relocate",AD130&lt;=0),"Enter relocation nights","OK"))))),"Review data"))</f>
        <v/>
      </c>
      <c r="AJ130" s="22" t="n"/>
    </row>
    <row r="131">
      <c r="A131" s="21" t="n"/>
      <c r="B131" s="22" t="n"/>
      <c r="C131" s="22" t="n"/>
      <c r="D131" s="21" t="n"/>
      <c r="E131" s="44" t="n"/>
      <c r="F131" s="44" t="n"/>
      <c r="G131" s="44" t="n"/>
      <c r="H131" s="24">
        <f>IF(A131="","",IFERROR(MAX(0,G131-F131),0))</f>
        <v/>
      </c>
      <c r="I131" s="21" t="n"/>
      <c r="J131" s="21" t="n"/>
      <c r="K131" s="21" t="n"/>
      <c r="L131" s="21" t="n"/>
      <c r="M131" s="21" t="n"/>
      <c r="N131" s="21" t="n"/>
      <c r="O131" s="45" t="n"/>
      <c r="P131" s="46">
        <f>IF(A131="","",IFERROR(H131*J131*O131,0))</f>
        <v/>
      </c>
      <c r="Q131" s="21" t="n"/>
      <c r="R131" s="21" t="n"/>
      <c r="S131" s="21" t="n"/>
      <c r="T131" s="21" t="n"/>
      <c r="U131" s="22" t="n"/>
      <c r="V131" s="22" t="n"/>
      <c r="W131" s="21" t="n"/>
      <c r="X131" s="44" t="n"/>
      <c r="Y131" s="22" t="n"/>
      <c r="Z131" s="21" t="n"/>
      <c r="AA131" s="22" t="n"/>
      <c r="AB131" s="22" t="n"/>
      <c r="AC131" s="45" t="n"/>
      <c r="AD131" s="21" t="n"/>
      <c r="AE131" s="45" t="n"/>
      <c r="AF131" s="45" t="n"/>
      <c r="AG131" s="46">
        <f>IF(A131="","",IFERROR(IF(Z131="Relocate",J131*AD131*IF(AC131&gt;0,AC131,$B$2)+IF(AE131&gt;0,AE131,$B$3)+IF(AF131&gt;0,AF131,$B$4),0),0))</f>
        <v/>
      </c>
      <c r="AH131" s="24">
        <f>IF(A131="","",IF(X131="","",IFERROR(MAX(0,TODAY()-X131),0)))</f>
        <v/>
      </c>
      <c r="AI131" s="24">
        <f>IF(A131="","",IFERROR(IF(G131&lt;=F131,"Fix stay dates",IF(J131&lt;=0,"Enter rooms booked",IF(I131="","Select room type",IF(AND(Z131="Relocate",AA131=""),"Enter partner hotel",IF(AND(Z131="Relocate",AD131&lt;=0),"Enter relocation nights","OK"))))),"Review data"))</f>
        <v/>
      </c>
      <c r="AJ131" s="22" t="n"/>
    </row>
    <row r="132">
      <c r="A132" s="21" t="n"/>
      <c r="B132" s="22" t="n"/>
      <c r="C132" s="22" t="n"/>
      <c r="D132" s="21" t="n"/>
      <c r="E132" s="44" t="n"/>
      <c r="F132" s="44" t="n"/>
      <c r="G132" s="44" t="n"/>
      <c r="H132" s="24">
        <f>IF(A132="","",IFERROR(MAX(0,G132-F132),0))</f>
        <v/>
      </c>
      <c r="I132" s="21" t="n"/>
      <c r="J132" s="21" t="n"/>
      <c r="K132" s="21" t="n"/>
      <c r="L132" s="21" t="n"/>
      <c r="M132" s="21" t="n"/>
      <c r="N132" s="21" t="n"/>
      <c r="O132" s="45" t="n"/>
      <c r="P132" s="46">
        <f>IF(A132="","",IFERROR(H132*J132*O132,0))</f>
        <v/>
      </c>
      <c r="Q132" s="21" t="n"/>
      <c r="R132" s="21" t="n"/>
      <c r="S132" s="21" t="n"/>
      <c r="T132" s="21" t="n"/>
      <c r="U132" s="22" t="n"/>
      <c r="V132" s="22" t="n"/>
      <c r="W132" s="21" t="n"/>
      <c r="X132" s="44" t="n"/>
      <c r="Y132" s="22" t="n"/>
      <c r="Z132" s="21" t="n"/>
      <c r="AA132" s="22" t="n"/>
      <c r="AB132" s="22" t="n"/>
      <c r="AC132" s="45" t="n"/>
      <c r="AD132" s="21" t="n"/>
      <c r="AE132" s="45" t="n"/>
      <c r="AF132" s="45" t="n"/>
      <c r="AG132" s="46">
        <f>IF(A132="","",IFERROR(IF(Z132="Relocate",J132*AD132*IF(AC132&gt;0,AC132,$B$2)+IF(AE132&gt;0,AE132,$B$3)+IF(AF132&gt;0,AF132,$B$4),0),0))</f>
        <v/>
      </c>
      <c r="AH132" s="24">
        <f>IF(A132="","",IF(X132="","",IFERROR(MAX(0,TODAY()-X132),0)))</f>
        <v/>
      </c>
      <c r="AI132" s="24">
        <f>IF(A132="","",IFERROR(IF(G132&lt;=F132,"Fix stay dates",IF(J132&lt;=0,"Enter rooms booked",IF(I132="","Select room type",IF(AND(Z132="Relocate",AA132=""),"Enter partner hotel",IF(AND(Z132="Relocate",AD132&lt;=0),"Enter relocation nights","OK"))))),"Review data"))</f>
        <v/>
      </c>
      <c r="AJ132" s="22" t="n"/>
    </row>
    <row r="133">
      <c r="A133" s="21" t="n"/>
      <c r="B133" s="22" t="n"/>
      <c r="C133" s="22" t="n"/>
      <c r="D133" s="21" t="n"/>
      <c r="E133" s="44" t="n"/>
      <c r="F133" s="44" t="n"/>
      <c r="G133" s="44" t="n"/>
      <c r="H133" s="24">
        <f>IF(A133="","",IFERROR(MAX(0,G133-F133),0))</f>
        <v/>
      </c>
      <c r="I133" s="21" t="n"/>
      <c r="J133" s="21" t="n"/>
      <c r="K133" s="21" t="n"/>
      <c r="L133" s="21" t="n"/>
      <c r="M133" s="21" t="n"/>
      <c r="N133" s="21" t="n"/>
      <c r="O133" s="45" t="n"/>
      <c r="P133" s="46">
        <f>IF(A133="","",IFERROR(H133*J133*O133,0))</f>
        <v/>
      </c>
      <c r="Q133" s="21" t="n"/>
      <c r="R133" s="21" t="n"/>
      <c r="S133" s="21" t="n"/>
      <c r="T133" s="21" t="n"/>
      <c r="U133" s="22" t="n"/>
      <c r="V133" s="22" t="n"/>
      <c r="W133" s="21" t="n"/>
      <c r="X133" s="44" t="n"/>
      <c r="Y133" s="22" t="n"/>
      <c r="Z133" s="21" t="n"/>
      <c r="AA133" s="22" t="n"/>
      <c r="AB133" s="22" t="n"/>
      <c r="AC133" s="45" t="n"/>
      <c r="AD133" s="21" t="n"/>
      <c r="AE133" s="45" t="n"/>
      <c r="AF133" s="45" t="n"/>
      <c r="AG133" s="46">
        <f>IF(A133="","",IFERROR(IF(Z133="Relocate",J133*AD133*IF(AC133&gt;0,AC133,$B$2)+IF(AE133&gt;0,AE133,$B$3)+IF(AF133&gt;0,AF133,$B$4),0),0))</f>
        <v/>
      </c>
      <c r="AH133" s="24">
        <f>IF(A133="","",IF(X133="","",IFERROR(MAX(0,TODAY()-X133),0)))</f>
        <v/>
      </c>
      <c r="AI133" s="24">
        <f>IF(A133="","",IFERROR(IF(G133&lt;=F133,"Fix stay dates",IF(J133&lt;=0,"Enter rooms booked",IF(I133="","Select room type",IF(AND(Z133="Relocate",AA133=""),"Enter partner hotel",IF(AND(Z133="Relocate",AD133&lt;=0),"Enter relocation nights","OK"))))),"Review data"))</f>
        <v/>
      </c>
      <c r="AJ133" s="22" t="n"/>
    </row>
    <row r="134">
      <c r="A134" s="21" t="n"/>
      <c r="B134" s="22" t="n"/>
      <c r="C134" s="22" t="n"/>
      <c r="D134" s="21" t="n"/>
      <c r="E134" s="44" t="n"/>
      <c r="F134" s="44" t="n"/>
      <c r="G134" s="44" t="n"/>
      <c r="H134" s="24">
        <f>IF(A134="","",IFERROR(MAX(0,G134-F134),0))</f>
        <v/>
      </c>
      <c r="I134" s="21" t="n"/>
      <c r="J134" s="21" t="n"/>
      <c r="K134" s="21" t="n"/>
      <c r="L134" s="21" t="n"/>
      <c r="M134" s="21" t="n"/>
      <c r="N134" s="21" t="n"/>
      <c r="O134" s="45" t="n"/>
      <c r="P134" s="46">
        <f>IF(A134="","",IFERROR(H134*J134*O134,0))</f>
        <v/>
      </c>
      <c r="Q134" s="21" t="n"/>
      <c r="R134" s="21" t="n"/>
      <c r="S134" s="21" t="n"/>
      <c r="T134" s="21" t="n"/>
      <c r="U134" s="22" t="n"/>
      <c r="V134" s="22" t="n"/>
      <c r="W134" s="21" t="n"/>
      <c r="X134" s="44" t="n"/>
      <c r="Y134" s="22" t="n"/>
      <c r="Z134" s="21" t="n"/>
      <c r="AA134" s="22" t="n"/>
      <c r="AB134" s="22" t="n"/>
      <c r="AC134" s="45" t="n"/>
      <c r="AD134" s="21" t="n"/>
      <c r="AE134" s="45" t="n"/>
      <c r="AF134" s="45" t="n"/>
      <c r="AG134" s="46">
        <f>IF(A134="","",IFERROR(IF(Z134="Relocate",J134*AD134*IF(AC134&gt;0,AC134,$B$2)+IF(AE134&gt;0,AE134,$B$3)+IF(AF134&gt;0,AF134,$B$4),0),0))</f>
        <v/>
      </c>
      <c r="AH134" s="24">
        <f>IF(A134="","",IF(X134="","",IFERROR(MAX(0,TODAY()-X134),0)))</f>
        <v/>
      </c>
      <c r="AI134" s="24">
        <f>IF(A134="","",IFERROR(IF(G134&lt;=F134,"Fix stay dates",IF(J134&lt;=0,"Enter rooms booked",IF(I134="","Select room type",IF(AND(Z134="Relocate",AA134=""),"Enter partner hotel",IF(AND(Z134="Relocate",AD134&lt;=0),"Enter relocation nights","OK"))))),"Review data"))</f>
        <v/>
      </c>
      <c r="AJ134" s="22" t="n"/>
    </row>
    <row r="135">
      <c r="A135" s="21" t="n"/>
      <c r="B135" s="22" t="n"/>
      <c r="C135" s="22" t="n"/>
      <c r="D135" s="21" t="n"/>
      <c r="E135" s="44" t="n"/>
      <c r="F135" s="44" t="n"/>
      <c r="G135" s="44" t="n"/>
      <c r="H135" s="24">
        <f>IF(A135="","",IFERROR(MAX(0,G135-F135),0))</f>
        <v/>
      </c>
      <c r="I135" s="21" t="n"/>
      <c r="J135" s="21" t="n"/>
      <c r="K135" s="21" t="n"/>
      <c r="L135" s="21" t="n"/>
      <c r="M135" s="21" t="n"/>
      <c r="N135" s="21" t="n"/>
      <c r="O135" s="45" t="n"/>
      <c r="P135" s="46">
        <f>IF(A135="","",IFERROR(H135*J135*O135,0))</f>
        <v/>
      </c>
      <c r="Q135" s="21" t="n"/>
      <c r="R135" s="21" t="n"/>
      <c r="S135" s="21" t="n"/>
      <c r="T135" s="21" t="n"/>
      <c r="U135" s="22" t="n"/>
      <c r="V135" s="22" t="n"/>
      <c r="W135" s="21" t="n"/>
      <c r="X135" s="44" t="n"/>
      <c r="Y135" s="22" t="n"/>
      <c r="Z135" s="21" t="n"/>
      <c r="AA135" s="22" t="n"/>
      <c r="AB135" s="22" t="n"/>
      <c r="AC135" s="45" t="n"/>
      <c r="AD135" s="21" t="n"/>
      <c r="AE135" s="45" t="n"/>
      <c r="AF135" s="45" t="n"/>
      <c r="AG135" s="46">
        <f>IF(A135="","",IFERROR(IF(Z135="Relocate",J135*AD135*IF(AC135&gt;0,AC135,$B$2)+IF(AE135&gt;0,AE135,$B$3)+IF(AF135&gt;0,AF135,$B$4),0),0))</f>
        <v/>
      </c>
      <c r="AH135" s="24">
        <f>IF(A135="","",IF(X135="","",IFERROR(MAX(0,TODAY()-X135),0)))</f>
        <v/>
      </c>
      <c r="AI135" s="24">
        <f>IF(A135="","",IFERROR(IF(G135&lt;=F135,"Fix stay dates",IF(J135&lt;=0,"Enter rooms booked",IF(I135="","Select room type",IF(AND(Z135="Relocate",AA135=""),"Enter partner hotel",IF(AND(Z135="Relocate",AD135&lt;=0),"Enter relocation nights","OK"))))),"Review data"))</f>
        <v/>
      </c>
      <c r="AJ135" s="22" t="n"/>
    </row>
    <row r="136">
      <c r="A136" s="21" t="n"/>
      <c r="B136" s="22" t="n"/>
      <c r="C136" s="22" t="n"/>
      <c r="D136" s="21" t="n"/>
      <c r="E136" s="44" t="n"/>
      <c r="F136" s="44" t="n"/>
      <c r="G136" s="44" t="n"/>
      <c r="H136" s="24">
        <f>IF(A136="","",IFERROR(MAX(0,G136-F136),0))</f>
        <v/>
      </c>
      <c r="I136" s="21" t="n"/>
      <c r="J136" s="21" t="n"/>
      <c r="K136" s="21" t="n"/>
      <c r="L136" s="21" t="n"/>
      <c r="M136" s="21" t="n"/>
      <c r="N136" s="21" t="n"/>
      <c r="O136" s="45" t="n"/>
      <c r="P136" s="46">
        <f>IF(A136="","",IFERROR(H136*J136*O136,0))</f>
        <v/>
      </c>
      <c r="Q136" s="21" t="n"/>
      <c r="R136" s="21" t="n"/>
      <c r="S136" s="21" t="n"/>
      <c r="T136" s="21" t="n"/>
      <c r="U136" s="22" t="n"/>
      <c r="V136" s="22" t="n"/>
      <c r="W136" s="21" t="n"/>
      <c r="X136" s="44" t="n"/>
      <c r="Y136" s="22" t="n"/>
      <c r="Z136" s="21" t="n"/>
      <c r="AA136" s="22" t="n"/>
      <c r="AB136" s="22" t="n"/>
      <c r="AC136" s="45" t="n"/>
      <c r="AD136" s="21" t="n"/>
      <c r="AE136" s="45" t="n"/>
      <c r="AF136" s="45" t="n"/>
      <c r="AG136" s="46">
        <f>IF(A136="","",IFERROR(IF(Z136="Relocate",J136*AD136*IF(AC136&gt;0,AC136,$B$2)+IF(AE136&gt;0,AE136,$B$3)+IF(AF136&gt;0,AF136,$B$4),0),0))</f>
        <v/>
      </c>
      <c r="AH136" s="24">
        <f>IF(A136="","",IF(X136="","",IFERROR(MAX(0,TODAY()-X136),0)))</f>
        <v/>
      </c>
      <c r="AI136" s="24">
        <f>IF(A136="","",IFERROR(IF(G136&lt;=F136,"Fix stay dates",IF(J136&lt;=0,"Enter rooms booked",IF(I136="","Select room type",IF(AND(Z136="Relocate",AA136=""),"Enter partner hotel",IF(AND(Z136="Relocate",AD136&lt;=0),"Enter relocation nights","OK"))))),"Review data"))</f>
        <v/>
      </c>
      <c r="AJ136" s="22" t="n"/>
    </row>
    <row r="137">
      <c r="A137" s="21" t="n"/>
      <c r="B137" s="22" t="n"/>
      <c r="C137" s="22" t="n"/>
      <c r="D137" s="21" t="n"/>
      <c r="E137" s="44" t="n"/>
      <c r="F137" s="44" t="n"/>
      <c r="G137" s="44" t="n"/>
      <c r="H137" s="24">
        <f>IF(A137="","",IFERROR(MAX(0,G137-F137),0))</f>
        <v/>
      </c>
      <c r="I137" s="21" t="n"/>
      <c r="J137" s="21" t="n"/>
      <c r="K137" s="21" t="n"/>
      <c r="L137" s="21" t="n"/>
      <c r="M137" s="21" t="n"/>
      <c r="N137" s="21" t="n"/>
      <c r="O137" s="45" t="n"/>
      <c r="P137" s="46">
        <f>IF(A137="","",IFERROR(H137*J137*O137,0))</f>
        <v/>
      </c>
      <c r="Q137" s="21" t="n"/>
      <c r="R137" s="21" t="n"/>
      <c r="S137" s="21" t="n"/>
      <c r="T137" s="21" t="n"/>
      <c r="U137" s="22" t="n"/>
      <c r="V137" s="22" t="n"/>
      <c r="W137" s="21" t="n"/>
      <c r="X137" s="44" t="n"/>
      <c r="Y137" s="22" t="n"/>
      <c r="Z137" s="21" t="n"/>
      <c r="AA137" s="22" t="n"/>
      <c r="AB137" s="22" t="n"/>
      <c r="AC137" s="45" t="n"/>
      <c r="AD137" s="21" t="n"/>
      <c r="AE137" s="45" t="n"/>
      <c r="AF137" s="45" t="n"/>
      <c r="AG137" s="46">
        <f>IF(A137="","",IFERROR(IF(Z137="Relocate",J137*AD137*IF(AC137&gt;0,AC137,$B$2)+IF(AE137&gt;0,AE137,$B$3)+IF(AF137&gt;0,AF137,$B$4),0),0))</f>
        <v/>
      </c>
      <c r="AH137" s="24">
        <f>IF(A137="","",IF(X137="","",IFERROR(MAX(0,TODAY()-X137),0)))</f>
        <v/>
      </c>
      <c r="AI137" s="24">
        <f>IF(A137="","",IFERROR(IF(G137&lt;=F137,"Fix stay dates",IF(J137&lt;=0,"Enter rooms booked",IF(I137="","Select room type",IF(AND(Z137="Relocate",AA137=""),"Enter partner hotel",IF(AND(Z137="Relocate",AD137&lt;=0),"Enter relocation nights","OK"))))),"Review data"))</f>
        <v/>
      </c>
      <c r="AJ137" s="22" t="n"/>
    </row>
    <row r="138">
      <c r="A138" s="21" t="n"/>
      <c r="B138" s="22" t="n"/>
      <c r="C138" s="22" t="n"/>
      <c r="D138" s="21" t="n"/>
      <c r="E138" s="44" t="n"/>
      <c r="F138" s="44" t="n"/>
      <c r="G138" s="44" t="n"/>
      <c r="H138" s="24">
        <f>IF(A138="","",IFERROR(MAX(0,G138-F138),0))</f>
        <v/>
      </c>
      <c r="I138" s="21" t="n"/>
      <c r="J138" s="21" t="n"/>
      <c r="K138" s="21" t="n"/>
      <c r="L138" s="21" t="n"/>
      <c r="M138" s="21" t="n"/>
      <c r="N138" s="21" t="n"/>
      <c r="O138" s="45" t="n"/>
      <c r="P138" s="46">
        <f>IF(A138="","",IFERROR(H138*J138*O138,0))</f>
        <v/>
      </c>
      <c r="Q138" s="21" t="n"/>
      <c r="R138" s="21" t="n"/>
      <c r="S138" s="21" t="n"/>
      <c r="T138" s="21" t="n"/>
      <c r="U138" s="22" t="n"/>
      <c r="V138" s="22" t="n"/>
      <c r="W138" s="21" t="n"/>
      <c r="X138" s="44" t="n"/>
      <c r="Y138" s="22" t="n"/>
      <c r="Z138" s="21" t="n"/>
      <c r="AA138" s="22" t="n"/>
      <c r="AB138" s="22" t="n"/>
      <c r="AC138" s="45" t="n"/>
      <c r="AD138" s="21" t="n"/>
      <c r="AE138" s="45" t="n"/>
      <c r="AF138" s="45" t="n"/>
      <c r="AG138" s="46">
        <f>IF(A138="","",IFERROR(IF(Z138="Relocate",J138*AD138*IF(AC138&gt;0,AC138,$B$2)+IF(AE138&gt;0,AE138,$B$3)+IF(AF138&gt;0,AF138,$B$4),0),0))</f>
        <v/>
      </c>
      <c r="AH138" s="24">
        <f>IF(A138="","",IF(X138="","",IFERROR(MAX(0,TODAY()-X138),0)))</f>
        <v/>
      </c>
      <c r="AI138" s="24">
        <f>IF(A138="","",IFERROR(IF(G138&lt;=F138,"Fix stay dates",IF(J138&lt;=0,"Enter rooms booked",IF(I138="","Select room type",IF(AND(Z138="Relocate",AA138=""),"Enter partner hotel",IF(AND(Z138="Relocate",AD138&lt;=0),"Enter relocation nights","OK"))))),"Review data"))</f>
        <v/>
      </c>
      <c r="AJ138" s="22" t="n"/>
    </row>
    <row r="139">
      <c r="A139" s="21" t="n"/>
      <c r="B139" s="22" t="n"/>
      <c r="C139" s="22" t="n"/>
      <c r="D139" s="21" t="n"/>
      <c r="E139" s="44" t="n"/>
      <c r="F139" s="44" t="n"/>
      <c r="G139" s="44" t="n"/>
      <c r="H139" s="24">
        <f>IF(A139="","",IFERROR(MAX(0,G139-F139),0))</f>
        <v/>
      </c>
      <c r="I139" s="21" t="n"/>
      <c r="J139" s="21" t="n"/>
      <c r="K139" s="21" t="n"/>
      <c r="L139" s="21" t="n"/>
      <c r="M139" s="21" t="n"/>
      <c r="N139" s="21" t="n"/>
      <c r="O139" s="45" t="n"/>
      <c r="P139" s="46">
        <f>IF(A139="","",IFERROR(H139*J139*O139,0))</f>
        <v/>
      </c>
      <c r="Q139" s="21" t="n"/>
      <c r="R139" s="21" t="n"/>
      <c r="S139" s="21" t="n"/>
      <c r="T139" s="21" t="n"/>
      <c r="U139" s="22" t="n"/>
      <c r="V139" s="22" t="n"/>
      <c r="W139" s="21" t="n"/>
      <c r="X139" s="44" t="n"/>
      <c r="Y139" s="22" t="n"/>
      <c r="Z139" s="21" t="n"/>
      <c r="AA139" s="22" t="n"/>
      <c r="AB139" s="22" t="n"/>
      <c r="AC139" s="45" t="n"/>
      <c r="AD139" s="21" t="n"/>
      <c r="AE139" s="45" t="n"/>
      <c r="AF139" s="45" t="n"/>
      <c r="AG139" s="46">
        <f>IF(A139="","",IFERROR(IF(Z139="Relocate",J139*AD139*IF(AC139&gt;0,AC139,$B$2)+IF(AE139&gt;0,AE139,$B$3)+IF(AF139&gt;0,AF139,$B$4),0),0))</f>
        <v/>
      </c>
      <c r="AH139" s="24">
        <f>IF(A139="","",IF(X139="","",IFERROR(MAX(0,TODAY()-X139),0)))</f>
        <v/>
      </c>
      <c r="AI139" s="24">
        <f>IF(A139="","",IFERROR(IF(G139&lt;=F139,"Fix stay dates",IF(J139&lt;=0,"Enter rooms booked",IF(I139="","Select room type",IF(AND(Z139="Relocate",AA139=""),"Enter partner hotel",IF(AND(Z139="Relocate",AD139&lt;=0),"Enter relocation nights","OK"))))),"Review data"))</f>
        <v/>
      </c>
      <c r="AJ139" s="22" t="n"/>
    </row>
    <row r="140">
      <c r="A140" s="21" t="n"/>
      <c r="B140" s="22" t="n"/>
      <c r="C140" s="22" t="n"/>
      <c r="D140" s="21" t="n"/>
      <c r="E140" s="44" t="n"/>
      <c r="F140" s="44" t="n"/>
      <c r="G140" s="44" t="n"/>
      <c r="H140" s="24">
        <f>IF(A140="","",IFERROR(MAX(0,G140-F140),0))</f>
        <v/>
      </c>
      <c r="I140" s="21" t="n"/>
      <c r="J140" s="21" t="n"/>
      <c r="K140" s="21" t="n"/>
      <c r="L140" s="21" t="n"/>
      <c r="M140" s="21" t="n"/>
      <c r="N140" s="21" t="n"/>
      <c r="O140" s="45" t="n"/>
      <c r="P140" s="46">
        <f>IF(A140="","",IFERROR(H140*J140*O140,0))</f>
        <v/>
      </c>
      <c r="Q140" s="21" t="n"/>
      <c r="R140" s="21" t="n"/>
      <c r="S140" s="21" t="n"/>
      <c r="T140" s="21" t="n"/>
      <c r="U140" s="22" t="n"/>
      <c r="V140" s="22" t="n"/>
      <c r="W140" s="21" t="n"/>
      <c r="X140" s="44" t="n"/>
      <c r="Y140" s="22" t="n"/>
      <c r="Z140" s="21" t="n"/>
      <c r="AA140" s="22" t="n"/>
      <c r="AB140" s="22" t="n"/>
      <c r="AC140" s="45" t="n"/>
      <c r="AD140" s="21" t="n"/>
      <c r="AE140" s="45" t="n"/>
      <c r="AF140" s="45" t="n"/>
      <c r="AG140" s="46">
        <f>IF(A140="","",IFERROR(IF(Z140="Relocate",J140*AD140*IF(AC140&gt;0,AC140,$B$2)+IF(AE140&gt;0,AE140,$B$3)+IF(AF140&gt;0,AF140,$B$4),0),0))</f>
        <v/>
      </c>
      <c r="AH140" s="24">
        <f>IF(A140="","",IF(X140="","",IFERROR(MAX(0,TODAY()-X140),0)))</f>
        <v/>
      </c>
      <c r="AI140" s="24">
        <f>IF(A140="","",IFERROR(IF(G140&lt;=F140,"Fix stay dates",IF(J140&lt;=0,"Enter rooms booked",IF(I140="","Select room type",IF(AND(Z140="Relocate",AA140=""),"Enter partner hotel",IF(AND(Z140="Relocate",AD140&lt;=0),"Enter relocation nights","OK"))))),"Review data"))</f>
        <v/>
      </c>
      <c r="AJ140" s="22" t="n"/>
    </row>
    <row r="141">
      <c r="A141" s="21" t="n"/>
      <c r="B141" s="22" t="n"/>
      <c r="C141" s="22" t="n"/>
      <c r="D141" s="21" t="n"/>
      <c r="E141" s="44" t="n"/>
      <c r="F141" s="44" t="n"/>
      <c r="G141" s="44" t="n"/>
      <c r="H141" s="24">
        <f>IF(A141="","",IFERROR(MAX(0,G141-F141),0))</f>
        <v/>
      </c>
      <c r="I141" s="21" t="n"/>
      <c r="J141" s="21" t="n"/>
      <c r="K141" s="21" t="n"/>
      <c r="L141" s="21" t="n"/>
      <c r="M141" s="21" t="n"/>
      <c r="N141" s="21" t="n"/>
      <c r="O141" s="45" t="n"/>
      <c r="P141" s="46">
        <f>IF(A141="","",IFERROR(H141*J141*O141,0))</f>
        <v/>
      </c>
      <c r="Q141" s="21" t="n"/>
      <c r="R141" s="21" t="n"/>
      <c r="S141" s="21" t="n"/>
      <c r="T141" s="21" t="n"/>
      <c r="U141" s="22" t="n"/>
      <c r="V141" s="22" t="n"/>
      <c r="W141" s="21" t="n"/>
      <c r="X141" s="44" t="n"/>
      <c r="Y141" s="22" t="n"/>
      <c r="Z141" s="21" t="n"/>
      <c r="AA141" s="22" t="n"/>
      <c r="AB141" s="22" t="n"/>
      <c r="AC141" s="45" t="n"/>
      <c r="AD141" s="21" t="n"/>
      <c r="AE141" s="45" t="n"/>
      <c r="AF141" s="45" t="n"/>
      <c r="AG141" s="46">
        <f>IF(A141="","",IFERROR(IF(Z141="Relocate",J141*AD141*IF(AC141&gt;0,AC141,$B$2)+IF(AE141&gt;0,AE141,$B$3)+IF(AF141&gt;0,AF141,$B$4),0),0))</f>
        <v/>
      </c>
      <c r="AH141" s="24">
        <f>IF(A141="","",IF(X141="","",IFERROR(MAX(0,TODAY()-X141),0)))</f>
        <v/>
      </c>
      <c r="AI141" s="24">
        <f>IF(A141="","",IFERROR(IF(G141&lt;=F141,"Fix stay dates",IF(J141&lt;=0,"Enter rooms booked",IF(I141="","Select room type",IF(AND(Z141="Relocate",AA141=""),"Enter partner hotel",IF(AND(Z141="Relocate",AD141&lt;=0),"Enter relocation nights","OK"))))),"Review data"))</f>
        <v/>
      </c>
      <c r="AJ141" s="22" t="n"/>
    </row>
    <row r="142">
      <c r="A142" s="21" t="n"/>
      <c r="B142" s="22" t="n"/>
      <c r="C142" s="22" t="n"/>
      <c r="D142" s="21" t="n"/>
      <c r="E142" s="44" t="n"/>
      <c r="F142" s="44" t="n"/>
      <c r="G142" s="44" t="n"/>
      <c r="H142" s="24">
        <f>IF(A142="","",IFERROR(MAX(0,G142-F142),0))</f>
        <v/>
      </c>
      <c r="I142" s="21" t="n"/>
      <c r="J142" s="21" t="n"/>
      <c r="K142" s="21" t="n"/>
      <c r="L142" s="21" t="n"/>
      <c r="M142" s="21" t="n"/>
      <c r="N142" s="21" t="n"/>
      <c r="O142" s="45" t="n"/>
      <c r="P142" s="46">
        <f>IF(A142="","",IFERROR(H142*J142*O142,0))</f>
        <v/>
      </c>
      <c r="Q142" s="21" t="n"/>
      <c r="R142" s="21" t="n"/>
      <c r="S142" s="21" t="n"/>
      <c r="T142" s="21" t="n"/>
      <c r="U142" s="22" t="n"/>
      <c r="V142" s="22" t="n"/>
      <c r="W142" s="21" t="n"/>
      <c r="X142" s="44" t="n"/>
      <c r="Y142" s="22" t="n"/>
      <c r="Z142" s="21" t="n"/>
      <c r="AA142" s="22" t="n"/>
      <c r="AB142" s="22" t="n"/>
      <c r="AC142" s="45" t="n"/>
      <c r="AD142" s="21" t="n"/>
      <c r="AE142" s="45" t="n"/>
      <c r="AF142" s="45" t="n"/>
      <c r="AG142" s="46">
        <f>IF(A142="","",IFERROR(IF(Z142="Relocate",J142*AD142*IF(AC142&gt;0,AC142,$B$2)+IF(AE142&gt;0,AE142,$B$3)+IF(AF142&gt;0,AF142,$B$4),0),0))</f>
        <v/>
      </c>
      <c r="AH142" s="24">
        <f>IF(A142="","",IF(X142="","",IFERROR(MAX(0,TODAY()-X142),0)))</f>
        <v/>
      </c>
      <c r="AI142" s="24">
        <f>IF(A142="","",IFERROR(IF(G142&lt;=F142,"Fix stay dates",IF(J142&lt;=0,"Enter rooms booked",IF(I142="","Select room type",IF(AND(Z142="Relocate",AA142=""),"Enter partner hotel",IF(AND(Z142="Relocate",AD142&lt;=0),"Enter relocation nights","OK"))))),"Review data"))</f>
        <v/>
      </c>
      <c r="AJ142" s="22" t="n"/>
    </row>
    <row r="143">
      <c r="A143" s="21" t="n"/>
      <c r="B143" s="22" t="n"/>
      <c r="C143" s="22" t="n"/>
      <c r="D143" s="21" t="n"/>
      <c r="E143" s="44" t="n"/>
      <c r="F143" s="44" t="n"/>
      <c r="G143" s="44" t="n"/>
      <c r="H143" s="24">
        <f>IF(A143="","",IFERROR(MAX(0,G143-F143),0))</f>
        <v/>
      </c>
      <c r="I143" s="21" t="n"/>
      <c r="J143" s="21" t="n"/>
      <c r="K143" s="21" t="n"/>
      <c r="L143" s="21" t="n"/>
      <c r="M143" s="21" t="n"/>
      <c r="N143" s="21" t="n"/>
      <c r="O143" s="45" t="n"/>
      <c r="P143" s="46">
        <f>IF(A143="","",IFERROR(H143*J143*O143,0))</f>
        <v/>
      </c>
      <c r="Q143" s="21" t="n"/>
      <c r="R143" s="21" t="n"/>
      <c r="S143" s="21" t="n"/>
      <c r="T143" s="21" t="n"/>
      <c r="U143" s="22" t="n"/>
      <c r="V143" s="22" t="n"/>
      <c r="W143" s="21" t="n"/>
      <c r="X143" s="44" t="n"/>
      <c r="Y143" s="22" t="n"/>
      <c r="Z143" s="21" t="n"/>
      <c r="AA143" s="22" t="n"/>
      <c r="AB143" s="22" t="n"/>
      <c r="AC143" s="45" t="n"/>
      <c r="AD143" s="21" t="n"/>
      <c r="AE143" s="45" t="n"/>
      <c r="AF143" s="45" t="n"/>
      <c r="AG143" s="46">
        <f>IF(A143="","",IFERROR(IF(Z143="Relocate",J143*AD143*IF(AC143&gt;0,AC143,$B$2)+IF(AE143&gt;0,AE143,$B$3)+IF(AF143&gt;0,AF143,$B$4),0),0))</f>
        <v/>
      </c>
      <c r="AH143" s="24">
        <f>IF(A143="","",IF(X143="","",IFERROR(MAX(0,TODAY()-X143),0)))</f>
        <v/>
      </c>
      <c r="AI143" s="24">
        <f>IF(A143="","",IFERROR(IF(G143&lt;=F143,"Fix stay dates",IF(J143&lt;=0,"Enter rooms booked",IF(I143="","Select room type",IF(AND(Z143="Relocate",AA143=""),"Enter partner hotel",IF(AND(Z143="Relocate",AD143&lt;=0),"Enter relocation nights","OK"))))),"Review data"))</f>
        <v/>
      </c>
      <c r="AJ143" s="22" t="n"/>
    </row>
    <row r="144">
      <c r="A144" s="21" t="n"/>
      <c r="B144" s="22" t="n"/>
      <c r="C144" s="22" t="n"/>
      <c r="D144" s="21" t="n"/>
      <c r="E144" s="44" t="n"/>
      <c r="F144" s="44" t="n"/>
      <c r="G144" s="44" t="n"/>
      <c r="H144" s="24">
        <f>IF(A144="","",IFERROR(MAX(0,G144-F144),0))</f>
        <v/>
      </c>
      <c r="I144" s="21" t="n"/>
      <c r="J144" s="21" t="n"/>
      <c r="K144" s="21" t="n"/>
      <c r="L144" s="21" t="n"/>
      <c r="M144" s="21" t="n"/>
      <c r="N144" s="21" t="n"/>
      <c r="O144" s="45" t="n"/>
      <c r="P144" s="46">
        <f>IF(A144="","",IFERROR(H144*J144*O144,0))</f>
        <v/>
      </c>
      <c r="Q144" s="21" t="n"/>
      <c r="R144" s="21" t="n"/>
      <c r="S144" s="21" t="n"/>
      <c r="T144" s="21" t="n"/>
      <c r="U144" s="22" t="n"/>
      <c r="V144" s="22" t="n"/>
      <c r="W144" s="21" t="n"/>
      <c r="X144" s="44" t="n"/>
      <c r="Y144" s="22" t="n"/>
      <c r="Z144" s="21" t="n"/>
      <c r="AA144" s="22" t="n"/>
      <c r="AB144" s="22" t="n"/>
      <c r="AC144" s="45" t="n"/>
      <c r="AD144" s="21" t="n"/>
      <c r="AE144" s="45" t="n"/>
      <c r="AF144" s="45" t="n"/>
      <c r="AG144" s="46">
        <f>IF(A144="","",IFERROR(IF(Z144="Relocate",J144*AD144*IF(AC144&gt;0,AC144,$B$2)+IF(AE144&gt;0,AE144,$B$3)+IF(AF144&gt;0,AF144,$B$4),0),0))</f>
        <v/>
      </c>
      <c r="AH144" s="24">
        <f>IF(A144="","",IF(X144="","",IFERROR(MAX(0,TODAY()-X144),0)))</f>
        <v/>
      </c>
      <c r="AI144" s="24">
        <f>IF(A144="","",IFERROR(IF(G144&lt;=F144,"Fix stay dates",IF(J144&lt;=0,"Enter rooms booked",IF(I144="","Select room type",IF(AND(Z144="Relocate",AA144=""),"Enter partner hotel",IF(AND(Z144="Relocate",AD144&lt;=0),"Enter relocation nights","OK"))))),"Review data"))</f>
        <v/>
      </c>
      <c r="AJ144" s="22" t="n"/>
    </row>
    <row r="145">
      <c r="A145" s="21" t="n"/>
      <c r="B145" s="22" t="n"/>
      <c r="C145" s="22" t="n"/>
      <c r="D145" s="21" t="n"/>
      <c r="E145" s="44" t="n"/>
      <c r="F145" s="44" t="n"/>
      <c r="G145" s="44" t="n"/>
      <c r="H145" s="24">
        <f>IF(A145="","",IFERROR(MAX(0,G145-F145),0))</f>
        <v/>
      </c>
      <c r="I145" s="21" t="n"/>
      <c r="J145" s="21" t="n"/>
      <c r="K145" s="21" t="n"/>
      <c r="L145" s="21" t="n"/>
      <c r="M145" s="21" t="n"/>
      <c r="N145" s="21" t="n"/>
      <c r="O145" s="45" t="n"/>
      <c r="P145" s="46">
        <f>IF(A145="","",IFERROR(H145*J145*O145,0))</f>
        <v/>
      </c>
      <c r="Q145" s="21" t="n"/>
      <c r="R145" s="21" t="n"/>
      <c r="S145" s="21" t="n"/>
      <c r="T145" s="21" t="n"/>
      <c r="U145" s="22" t="n"/>
      <c r="V145" s="22" t="n"/>
      <c r="W145" s="21" t="n"/>
      <c r="X145" s="44" t="n"/>
      <c r="Y145" s="22" t="n"/>
      <c r="Z145" s="21" t="n"/>
      <c r="AA145" s="22" t="n"/>
      <c r="AB145" s="22" t="n"/>
      <c r="AC145" s="45" t="n"/>
      <c r="AD145" s="21" t="n"/>
      <c r="AE145" s="45" t="n"/>
      <c r="AF145" s="45" t="n"/>
      <c r="AG145" s="46">
        <f>IF(A145="","",IFERROR(IF(Z145="Relocate",J145*AD145*IF(AC145&gt;0,AC145,$B$2)+IF(AE145&gt;0,AE145,$B$3)+IF(AF145&gt;0,AF145,$B$4),0),0))</f>
        <v/>
      </c>
      <c r="AH145" s="24">
        <f>IF(A145="","",IF(X145="","",IFERROR(MAX(0,TODAY()-X145),0)))</f>
        <v/>
      </c>
      <c r="AI145" s="24">
        <f>IF(A145="","",IFERROR(IF(G145&lt;=F145,"Fix stay dates",IF(J145&lt;=0,"Enter rooms booked",IF(I145="","Select room type",IF(AND(Z145="Relocate",AA145=""),"Enter partner hotel",IF(AND(Z145="Relocate",AD145&lt;=0),"Enter relocation nights","OK"))))),"Review data"))</f>
        <v/>
      </c>
      <c r="AJ145" s="22" t="n"/>
    </row>
    <row r="146">
      <c r="A146" s="21" t="n"/>
      <c r="B146" s="22" t="n"/>
      <c r="C146" s="22" t="n"/>
      <c r="D146" s="21" t="n"/>
      <c r="E146" s="44" t="n"/>
      <c r="F146" s="44" t="n"/>
      <c r="G146" s="44" t="n"/>
      <c r="H146" s="24">
        <f>IF(A146="","",IFERROR(MAX(0,G146-F146),0))</f>
        <v/>
      </c>
      <c r="I146" s="21" t="n"/>
      <c r="J146" s="21" t="n"/>
      <c r="K146" s="21" t="n"/>
      <c r="L146" s="21" t="n"/>
      <c r="M146" s="21" t="n"/>
      <c r="N146" s="21" t="n"/>
      <c r="O146" s="45" t="n"/>
      <c r="P146" s="46">
        <f>IF(A146="","",IFERROR(H146*J146*O146,0))</f>
        <v/>
      </c>
      <c r="Q146" s="21" t="n"/>
      <c r="R146" s="21" t="n"/>
      <c r="S146" s="21" t="n"/>
      <c r="T146" s="21" t="n"/>
      <c r="U146" s="22" t="n"/>
      <c r="V146" s="22" t="n"/>
      <c r="W146" s="21" t="n"/>
      <c r="X146" s="44" t="n"/>
      <c r="Y146" s="22" t="n"/>
      <c r="Z146" s="21" t="n"/>
      <c r="AA146" s="22" t="n"/>
      <c r="AB146" s="22" t="n"/>
      <c r="AC146" s="45" t="n"/>
      <c r="AD146" s="21" t="n"/>
      <c r="AE146" s="45" t="n"/>
      <c r="AF146" s="45" t="n"/>
      <c r="AG146" s="46">
        <f>IF(A146="","",IFERROR(IF(Z146="Relocate",J146*AD146*IF(AC146&gt;0,AC146,$B$2)+IF(AE146&gt;0,AE146,$B$3)+IF(AF146&gt;0,AF146,$B$4),0),0))</f>
        <v/>
      </c>
      <c r="AH146" s="24">
        <f>IF(A146="","",IF(X146="","",IFERROR(MAX(0,TODAY()-X146),0)))</f>
        <v/>
      </c>
      <c r="AI146" s="24">
        <f>IF(A146="","",IFERROR(IF(G146&lt;=F146,"Fix stay dates",IF(J146&lt;=0,"Enter rooms booked",IF(I146="","Select room type",IF(AND(Z146="Relocate",AA146=""),"Enter partner hotel",IF(AND(Z146="Relocate",AD146&lt;=0),"Enter relocation nights","OK"))))),"Review data"))</f>
        <v/>
      </c>
      <c r="AJ146" s="22" t="n"/>
    </row>
    <row r="147">
      <c r="A147" s="21" t="n"/>
      <c r="B147" s="22" t="n"/>
      <c r="C147" s="22" t="n"/>
      <c r="D147" s="21" t="n"/>
      <c r="E147" s="44" t="n"/>
      <c r="F147" s="44" t="n"/>
      <c r="G147" s="44" t="n"/>
      <c r="H147" s="24">
        <f>IF(A147="","",IFERROR(MAX(0,G147-F147),0))</f>
        <v/>
      </c>
      <c r="I147" s="21" t="n"/>
      <c r="J147" s="21" t="n"/>
      <c r="K147" s="21" t="n"/>
      <c r="L147" s="21" t="n"/>
      <c r="M147" s="21" t="n"/>
      <c r="N147" s="21" t="n"/>
      <c r="O147" s="45" t="n"/>
      <c r="P147" s="46">
        <f>IF(A147="","",IFERROR(H147*J147*O147,0))</f>
        <v/>
      </c>
      <c r="Q147" s="21" t="n"/>
      <c r="R147" s="21" t="n"/>
      <c r="S147" s="21" t="n"/>
      <c r="T147" s="21" t="n"/>
      <c r="U147" s="22" t="n"/>
      <c r="V147" s="22" t="n"/>
      <c r="W147" s="21" t="n"/>
      <c r="X147" s="44" t="n"/>
      <c r="Y147" s="22" t="n"/>
      <c r="Z147" s="21" t="n"/>
      <c r="AA147" s="22" t="n"/>
      <c r="AB147" s="22" t="n"/>
      <c r="AC147" s="45" t="n"/>
      <c r="AD147" s="21" t="n"/>
      <c r="AE147" s="45" t="n"/>
      <c r="AF147" s="45" t="n"/>
      <c r="AG147" s="46">
        <f>IF(A147="","",IFERROR(IF(Z147="Relocate",J147*AD147*IF(AC147&gt;0,AC147,$B$2)+IF(AE147&gt;0,AE147,$B$3)+IF(AF147&gt;0,AF147,$B$4),0),0))</f>
        <v/>
      </c>
      <c r="AH147" s="24">
        <f>IF(A147="","",IF(X147="","",IFERROR(MAX(0,TODAY()-X147),0)))</f>
        <v/>
      </c>
      <c r="AI147" s="24">
        <f>IF(A147="","",IFERROR(IF(G147&lt;=F147,"Fix stay dates",IF(J147&lt;=0,"Enter rooms booked",IF(I147="","Select room type",IF(AND(Z147="Relocate",AA147=""),"Enter partner hotel",IF(AND(Z147="Relocate",AD147&lt;=0),"Enter relocation nights","OK"))))),"Review data"))</f>
        <v/>
      </c>
      <c r="AJ147" s="22" t="n"/>
    </row>
    <row r="148">
      <c r="A148" s="21" t="n"/>
      <c r="B148" s="22" t="n"/>
      <c r="C148" s="22" t="n"/>
      <c r="D148" s="21" t="n"/>
      <c r="E148" s="44" t="n"/>
      <c r="F148" s="44" t="n"/>
      <c r="G148" s="44" t="n"/>
      <c r="H148" s="24">
        <f>IF(A148="","",IFERROR(MAX(0,G148-F148),0))</f>
        <v/>
      </c>
      <c r="I148" s="21" t="n"/>
      <c r="J148" s="21" t="n"/>
      <c r="K148" s="21" t="n"/>
      <c r="L148" s="21" t="n"/>
      <c r="M148" s="21" t="n"/>
      <c r="N148" s="21" t="n"/>
      <c r="O148" s="45" t="n"/>
      <c r="P148" s="46">
        <f>IF(A148="","",IFERROR(H148*J148*O148,0))</f>
        <v/>
      </c>
      <c r="Q148" s="21" t="n"/>
      <c r="R148" s="21" t="n"/>
      <c r="S148" s="21" t="n"/>
      <c r="T148" s="21" t="n"/>
      <c r="U148" s="22" t="n"/>
      <c r="V148" s="22" t="n"/>
      <c r="W148" s="21" t="n"/>
      <c r="X148" s="44" t="n"/>
      <c r="Y148" s="22" t="n"/>
      <c r="Z148" s="21" t="n"/>
      <c r="AA148" s="22" t="n"/>
      <c r="AB148" s="22" t="n"/>
      <c r="AC148" s="45" t="n"/>
      <c r="AD148" s="21" t="n"/>
      <c r="AE148" s="45" t="n"/>
      <c r="AF148" s="45" t="n"/>
      <c r="AG148" s="46">
        <f>IF(A148="","",IFERROR(IF(Z148="Relocate",J148*AD148*IF(AC148&gt;0,AC148,$B$2)+IF(AE148&gt;0,AE148,$B$3)+IF(AF148&gt;0,AF148,$B$4),0),0))</f>
        <v/>
      </c>
      <c r="AH148" s="24">
        <f>IF(A148="","",IF(X148="","",IFERROR(MAX(0,TODAY()-X148),0)))</f>
        <v/>
      </c>
      <c r="AI148" s="24">
        <f>IF(A148="","",IFERROR(IF(G148&lt;=F148,"Fix stay dates",IF(J148&lt;=0,"Enter rooms booked",IF(I148="","Select room type",IF(AND(Z148="Relocate",AA148=""),"Enter partner hotel",IF(AND(Z148="Relocate",AD148&lt;=0),"Enter relocation nights","OK"))))),"Review data"))</f>
        <v/>
      </c>
      <c r="AJ148" s="22" t="n"/>
    </row>
    <row r="149">
      <c r="A149" s="21" t="n"/>
      <c r="B149" s="22" t="n"/>
      <c r="C149" s="22" t="n"/>
      <c r="D149" s="21" t="n"/>
      <c r="E149" s="44" t="n"/>
      <c r="F149" s="44" t="n"/>
      <c r="G149" s="44" t="n"/>
      <c r="H149" s="24">
        <f>IF(A149="","",IFERROR(MAX(0,G149-F149),0))</f>
        <v/>
      </c>
      <c r="I149" s="21" t="n"/>
      <c r="J149" s="21" t="n"/>
      <c r="K149" s="21" t="n"/>
      <c r="L149" s="21" t="n"/>
      <c r="M149" s="21" t="n"/>
      <c r="N149" s="21" t="n"/>
      <c r="O149" s="45" t="n"/>
      <c r="P149" s="46">
        <f>IF(A149="","",IFERROR(H149*J149*O149,0))</f>
        <v/>
      </c>
      <c r="Q149" s="21" t="n"/>
      <c r="R149" s="21" t="n"/>
      <c r="S149" s="21" t="n"/>
      <c r="T149" s="21" t="n"/>
      <c r="U149" s="22" t="n"/>
      <c r="V149" s="22" t="n"/>
      <c r="W149" s="21" t="n"/>
      <c r="X149" s="44" t="n"/>
      <c r="Y149" s="22" t="n"/>
      <c r="Z149" s="21" t="n"/>
      <c r="AA149" s="22" t="n"/>
      <c r="AB149" s="22" t="n"/>
      <c r="AC149" s="45" t="n"/>
      <c r="AD149" s="21" t="n"/>
      <c r="AE149" s="45" t="n"/>
      <c r="AF149" s="45" t="n"/>
      <c r="AG149" s="46">
        <f>IF(A149="","",IFERROR(IF(Z149="Relocate",J149*AD149*IF(AC149&gt;0,AC149,$B$2)+IF(AE149&gt;0,AE149,$B$3)+IF(AF149&gt;0,AF149,$B$4),0),0))</f>
        <v/>
      </c>
      <c r="AH149" s="24">
        <f>IF(A149="","",IF(X149="","",IFERROR(MAX(0,TODAY()-X149),0)))</f>
        <v/>
      </c>
      <c r="AI149" s="24">
        <f>IF(A149="","",IFERROR(IF(G149&lt;=F149,"Fix stay dates",IF(J149&lt;=0,"Enter rooms booked",IF(I149="","Select room type",IF(AND(Z149="Relocate",AA149=""),"Enter partner hotel",IF(AND(Z149="Relocate",AD149&lt;=0),"Enter relocation nights","OK"))))),"Review data"))</f>
        <v/>
      </c>
      <c r="AJ149" s="22" t="n"/>
    </row>
    <row r="150">
      <c r="A150" s="21" t="n"/>
      <c r="B150" s="22" t="n"/>
      <c r="C150" s="22" t="n"/>
      <c r="D150" s="21" t="n"/>
      <c r="E150" s="44" t="n"/>
      <c r="F150" s="44" t="n"/>
      <c r="G150" s="44" t="n"/>
      <c r="H150" s="24">
        <f>IF(A150="","",IFERROR(MAX(0,G150-F150),0))</f>
        <v/>
      </c>
      <c r="I150" s="21" t="n"/>
      <c r="J150" s="21" t="n"/>
      <c r="K150" s="21" t="n"/>
      <c r="L150" s="21" t="n"/>
      <c r="M150" s="21" t="n"/>
      <c r="N150" s="21" t="n"/>
      <c r="O150" s="45" t="n"/>
      <c r="P150" s="46">
        <f>IF(A150="","",IFERROR(H150*J150*O150,0))</f>
        <v/>
      </c>
      <c r="Q150" s="21" t="n"/>
      <c r="R150" s="21" t="n"/>
      <c r="S150" s="21" t="n"/>
      <c r="T150" s="21" t="n"/>
      <c r="U150" s="22" t="n"/>
      <c r="V150" s="22" t="n"/>
      <c r="W150" s="21" t="n"/>
      <c r="X150" s="44" t="n"/>
      <c r="Y150" s="22" t="n"/>
      <c r="Z150" s="21" t="n"/>
      <c r="AA150" s="22" t="n"/>
      <c r="AB150" s="22" t="n"/>
      <c r="AC150" s="45" t="n"/>
      <c r="AD150" s="21" t="n"/>
      <c r="AE150" s="45" t="n"/>
      <c r="AF150" s="45" t="n"/>
      <c r="AG150" s="46">
        <f>IF(A150="","",IFERROR(IF(Z150="Relocate",J150*AD150*IF(AC150&gt;0,AC150,$B$2)+IF(AE150&gt;0,AE150,$B$3)+IF(AF150&gt;0,AF150,$B$4),0),0))</f>
        <v/>
      </c>
      <c r="AH150" s="24">
        <f>IF(A150="","",IF(X150="","",IFERROR(MAX(0,TODAY()-X150),0)))</f>
        <v/>
      </c>
      <c r="AI150" s="24">
        <f>IF(A150="","",IFERROR(IF(G150&lt;=F150,"Fix stay dates",IF(J150&lt;=0,"Enter rooms booked",IF(I150="","Select room type",IF(AND(Z150="Relocate",AA150=""),"Enter partner hotel",IF(AND(Z150="Relocate",AD150&lt;=0),"Enter relocation nights","OK"))))),"Review data"))</f>
        <v/>
      </c>
      <c r="AJ150" s="22" t="n"/>
    </row>
    <row r="151">
      <c r="A151" s="21" t="n"/>
      <c r="B151" s="22" t="n"/>
      <c r="C151" s="22" t="n"/>
      <c r="D151" s="21" t="n"/>
      <c r="E151" s="44" t="n"/>
      <c r="F151" s="44" t="n"/>
      <c r="G151" s="44" t="n"/>
      <c r="H151" s="24">
        <f>IF(A151="","",IFERROR(MAX(0,G151-F151),0))</f>
        <v/>
      </c>
      <c r="I151" s="21" t="n"/>
      <c r="J151" s="21" t="n"/>
      <c r="K151" s="21" t="n"/>
      <c r="L151" s="21" t="n"/>
      <c r="M151" s="21" t="n"/>
      <c r="N151" s="21" t="n"/>
      <c r="O151" s="45" t="n"/>
      <c r="P151" s="46">
        <f>IF(A151="","",IFERROR(H151*J151*O151,0))</f>
        <v/>
      </c>
      <c r="Q151" s="21" t="n"/>
      <c r="R151" s="21" t="n"/>
      <c r="S151" s="21" t="n"/>
      <c r="T151" s="21" t="n"/>
      <c r="U151" s="22" t="n"/>
      <c r="V151" s="22" t="n"/>
      <c r="W151" s="21" t="n"/>
      <c r="X151" s="44" t="n"/>
      <c r="Y151" s="22" t="n"/>
      <c r="Z151" s="21" t="n"/>
      <c r="AA151" s="22" t="n"/>
      <c r="AB151" s="22" t="n"/>
      <c r="AC151" s="45" t="n"/>
      <c r="AD151" s="21" t="n"/>
      <c r="AE151" s="45" t="n"/>
      <c r="AF151" s="45" t="n"/>
      <c r="AG151" s="46">
        <f>IF(A151="","",IFERROR(IF(Z151="Relocate",J151*AD151*IF(AC151&gt;0,AC151,$B$2)+IF(AE151&gt;0,AE151,$B$3)+IF(AF151&gt;0,AF151,$B$4),0),0))</f>
        <v/>
      </c>
      <c r="AH151" s="24">
        <f>IF(A151="","",IF(X151="","",IFERROR(MAX(0,TODAY()-X151),0)))</f>
        <v/>
      </c>
      <c r="AI151" s="24">
        <f>IF(A151="","",IFERROR(IF(G151&lt;=F151,"Fix stay dates",IF(J151&lt;=0,"Enter rooms booked",IF(I151="","Select room type",IF(AND(Z151="Relocate",AA151=""),"Enter partner hotel",IF(AND(Z151="Relocate",AD151&lt;=0),"Enter relocation nights","OK"))))),"Review data"))</f>
        <v/>
      </c>
      <c r="AJ151" s="22" t="n"/>
    </row>
    <row r="152">
      <c r="A152" s="21" t="n"/>
      <c r="B152" s="22" t="n"/>
      <c r="C152" s="22" t="n"/>
      <c r="D152" s="21" t="n"/>
      <c r="E152" s="44" t="n"/>
      <c r="F152" s="44" t="n"/>
      <c r="G152" s="44" t="n"/>
      <c r="H152" s="24">
        <f>IF(A152="","",IFERROR(MAX(0,G152-F152),0))</f>
        <v/>
      </c>
      <c r="I152" s="21" t="n"/>
      <c r="J152" s="21" t="n"/>
      <c r="K152" s="21" t="n"/>
      <c r="L152" s="21" t="n"/>
      <c r="M152" s="21" t="n"/>
      <c r="N152" s="21" t="n"/>
      <c r="O152" s="45" t="n"/>
      <c r="P152" s="46">
        <f>IF(A152="","",IFERROR(H152*J152*O152,0))</f>
        <v/>
      </c>
      <c r="Q152" s="21" t="n"/>
      <c r="R152" s="21" t="n"/>
      <c r="S152" s="21" t="n"/>
      <c r="T152" s="21" t="n"/>
      <c r="U152" s="22" t="n"/>
      <c r="V152" s="22" t="n"/>
      <c r="W152" s="21" t="n"/>
      <c r="X152" s="44" t="n"/>
      <c r="Y152" s="22" t="n"/>
      <c r="Z152" s="21" t="n"/>
      <c r="AA152" s="22" t="n"/>
      <c r="AB152" s="22" t="n"/>
      <c r="AC152" s="45" t="n"/>
      <c r="AD152" s="21" t="n"/>
      <c r="AE152" s="45" t="n"/>
      <c r="AF152" s="45" t="n"/>
      <c r="AG152" s="46">
        <f>IF(A152="","",IFERROR(IF(Z152="Relocate",J152*AD152*IF(AC152&gt;0,AC152,$B$2)+IF(AE152&gt;0,AE152,$B$3)+IF(AF152&gt;0,AF152,$B$4),0),0))</f>
        <v/>
      </c>
      <c r="AH152" s="24">
        <f>IF(A152="","",IF(X152="","",IFERROR(MAX(0,TODAY()-X152),0)))</f>
        <v/>
      </c>
      <c r="AI152" s="24">
        <f>IF(A152="","",IFERROR(IF(G152&lt;=F152,"Fix stay dates",IF(J152&lt;=0,"Enter rooms booked",IF(I152="","Select room type",IF(AND(Z152="Relocate",AA152=""),"Enter partner hotel",IF(AND(Z152="Relocate",AD152&lt;=0),"Enter relocation nights","OK"))))),"Review data"))</f>
        <v/>
      </c>
      <c r="AJ152" s="22" t="n"/>
    </row>
    <row r="153">
      <c r="A153" s="21" t="n"/>
      <c r="B153" s="22" t="n"/>
      <c r="C153" s="22" t="n"/>
      <c r="D153" s="21" t="n"/>
      <c r="E153" s="44" t="n"/>
      <c r="F153" s="44" t="n"/>
      <c r="G153" s="44" t="n"/>
      <c r="H153" s="24">
        <f>IF(A153="","",IFERROR(MAX(0,G153-F153),0))</f>
        <v/>
      </c>
      <c r="I153" s="21" t="n"/>
      <c r="J153" s="21" t="n"/>
      <c r="K153" s="21" t="n"/>
      <c r="L153" s="21" t="n"/>
      <c r="M153" s="21" t="n"/>
      <c r="N153" s="21" t="n"/>
      <c r="O153" s="45" t="n"/>
      <c r="P153" s="46">
        <f>IF(A153="","",IFERROR(H153*J153*O153,0))</f>
        <v/>
      </c>
      <c r="Q153" s="21" t="n"/>
      <c r="R153" s="21" t="n"/>
      <c r="S153" s="21" t="n"/>
      <c r="T153" s="21" t="n"/>
      <c r="U153" s="22" t="n"/>
      <c r="V153" s="22" t="n"/>
      <c r="W153" s="21" t="n"/>
      <c r="X153" s="44" t="n"/>
      <c r="Y153" s="22" t="n"/>
      <c r="Z153" s="21" t="n"/>
      <c r="AA153" s="22" t="n"/>
      <c r="AB153" s="22" t="n"/>
      <c r="AC153" s="45" t="n"/>
      <c r="AD153" s="21" t="n"/>
      <c r="AE153" s="45" t="n"/>
      <c r="AF153" s="45" t="n"/>
      <c r="AG153" s="46">
        <f>IF(A153="","",IFERROR(IF(Z153="Relocate",J153*AD153*IF(AC153&gt;0,AC153,$B$2)+IF(AE153&gt;0,AE153,$B$3)+IF(AF153&gt;0,AF153,$B$4),0),0))</f>
        <v/>
      </c>
      <c r="AH153" s="24">
        <f>IF(A153="","",IF(X153="","",IFERROR(MAX(0,TODAY()-X153),0)))</f>
        <v/>
      </c>
      <c r="AI153" s="24">
        <f>IF(A153="","",IFERROR(IF(G153&lt;=F153,"Fix stay dates",IF(J153&lt;=0,"Enter rooms booked",IF(I153="","Select room type",IF(AND(Z153="Relocate",AA153=""),"Enter partner hotel",IF(AND(Z153="Relocate",AD153&lt;=0),"Enter relocation nights","OK"))))),"Review data"))</f>
        <v/>
      </c>
      <c r="AJ153" s="22" t="n"/>
    </row>
    <row r="154">
      <c r="A154" s="21" t="n"/>
      <c r="B154" s="22" t="n"/>
      <c r="C154" s="22" t="n"/>
      <c r="D154" s="21" t="n"/>
      <c r="E154" s="44" t="n"/>
      <c r="F154" s="44" t="n"/>
      <c r="G154" s="44" t="n"/>
      <c r="H154" s="24">
        <f>IF(A154="","",IFERROR(MAX(0,G154-F154),0))</f>
        <v/>
      </c>
      <c r="I154" s="21" t="n"/>
      <c r="J154" s="21" t="n"/>
      <c r="K154" s="21" t="n"/>
      <c r="L154" s="21" t="n"/>
      <c r="M154" s="21" t="n"/>
      <c r="N154" s="21" t="n"/>
      <c r="O154" s="45" t="n"/>
      <c r="P154" s="46">
        <f>IF(A154="","",IFERROR(H154*J154*O154,0))</f>
        <v/>
      </c>
      <c r="Q154" s="21" t="n"/>
      <c r="R154" s="21" t="n"/>
      <c r="S154" s="21" t="n"/>
      <c r="T154" s="21" t="n"/>
      <c r="U154" s="22" t="n"/>
      <c r="V154" s="22" t="n"/>
      <c r="W154" s="21" t="n"/>
      <c r="X154" s="44" t="n"/>
      <c r="Y154" s="22" t="n"/>
      <c r="Z154" s="21" t="n"/>
      <c r="AA154" s="22" t="n"/>
      <c r="AB154" s="22" t="n"/>
      <c r="AC154" s="45" t="n"/>
      <c r="AD154" s="21" t="n"/>
      <c r="AE154" s="45" t="n"/>
      <c r="AF154" s="45" t="n"/>
      <c r="AG154" s="46">
        <f>IF(A154="","",IFERROR(IF(Z154="Relocate",J154*AD154*IF(AC154&gt;0,AC154,$B$2)+IF(AE154&gt;0,AE154,$B$3)+IF(AF154&gt;0,AF154,$B$4),0),0))</f>
        <v/>
      </c>
      <c r="AH154" s="24">
        <f>IF(A154="","",IF(X154="","",IFERROR(MAX(0,TODAY()-X154),0)))</f>
        <v/>
      </c>
      <c r="AI154" s="24">
        <f>IF(A154="","",IFERROR(IF(G154&lt;=F154,"Fix stay dates",IF(J154&lt;=0,"Enter rooms booked",IF(I154="","Select room type",IF(AND(Z154="Relocate",AA154=""),"Enter partner hotel",IF(AND(Z154="Relocate",AD154&lt;=0),"Enter relocation nights","OK"))))),"Review data"))</f>
        <v/>
      </c>
      <c r="AJ154" s="22" t="n"/>
    </row>
    <row r="155">
      <c r="A155" s="21" t="n"/>
      <c r="B155" s="22" t="n"/>
      <c r="C155" s="22" t="n"/>
      <c r="D155" s="21" t="n"/>
      <c r="E155" s="44" t="n"/>
      <c r="F155" s="44" t="n"/>
      <c r="G155" s="44" t="n"/>
      <c r="H155" s="24">
        <f>IF(A155="","",IFERROR(MAX(0,G155-F155),0))</f>
        <v/>
      </c>
      <c r="I155" s="21" t="n"/>
      <c r="J155" s="21" t="n"/>
      <c r="K155" s="21" t="n"/>
      <c r="L155" s="21" t="n"/>
      <c r="M155" s="21" t="n"/>
      <c r="N155" s="21" t="n"/>
      <c r="O155" s="45" t="n"/>
      <c r="P155" s="46">
        <f>IF(A155="","",IFERROR(H155*J155*O155,0))</f>
        <v/>
      </c>
      <c r="Q155" s="21" t="n"/>
      <c r="R155" s="21" t="n"/>
      <c r="S155" s="21" t="n"/>
      <c r="T155" s="21" t="n"/>
      <c r="U155" s="22" t="n"/>
      <c r="V155" s="22" t="n"/>
      <c r="W155" s="21" t="n"/>
      <c r="X155" s="44" t="n"/>
      <c r="Y155" s="22" t="n"/>
      <c r="Z155" s="21" t="n"/>
      <c r="AA155" s="22" t="n"/>
      <c r="AB155" s="22" t="n"/>
      <c r="AC155" s="45" t="n"/>
      <c r="AD155" s="21" t="n"/>
      <c r="AE155" s="45" t="n"/>
      <c r="AF155" s="45" t="n"/>
      <c r="AG155" s="46">
        <f>IF(A155="","",IFERROR(IF(Z155="Relocate",J155*AD155*IF(AC155&gt;0,AC155,$B$2)+IF(AE155&gt;0,AE155,$B$3)+IF(AF155&gt;0,AF155,$B$4),0),0))</f>
        <v/>
      </c>
      <c r="AH155" s="24">
        <f>IF(A155="","",IF(X155="","",IFERROR(MAX(0,TODAY()-X155),0)))</f>
        <v/>
      </c>
      <c r="AI155" s="24">
        <f>IF(A155="","",IFERROR(IF(G155&lt;=F155,"Fix stay dates",IF(J155&lt;=0,"Enter rooms booked",IF(I155="","Select room type",IF(AND(Z155="Relocate",AA155=""),"Enter partner hotel",IF(AND(Z155="Relocate",AD155&lt;=0),"Enter relocation nights","OK"))))),"Review data"))</f>
        <v/>
      </c>
      <c r="AJ155" s="22" t="n"/>
    </row>
    <row r="156">
      <c r="A156" s="21" t="n"/>
      <c r="B156" s="22" t="n"/>
      <c r="C156" s="22" t="n"/>
      <c r="D156" s="21" t="n"/>
      <c r="E156" s="44" t="n"/>
      <c r="F156" s="44" t="n"/>
      <c r="G156" s="44" t="n"/>
      <c r="H156" s="24">
        <f>IF(A156="","",IFERROR(MAX(0,G156-F156),0))</f>
        <v/>
      </c>
      <c r="I156" s="21" t="n"/>
      <c r="J156" s="21" t="n"/>
      <c r="K156" s="21" t="n"/>
      <c r="L156" s="21" t="n"/>
      <c r="M156" s="21" t="n"/>
      <c r="N156" s="21" t="n"/>
      <c r="O156" s="45" t="n"/>
      <c r="P156" s="46">
        <f>IF(A156="","",IFERROR(H156*J156*O156,0))</f>
        <v/>
      </c>
      <c r="Q156" s="21" t="n"/>
      <c r="R156" s="21" t="n"/>
      <c r="S156" s="21" t="n"/>
      <c r="T156" s="21" t="n"/>
      <c r="U156" s="22" t="n"/>
      <c r="V156" s="22" t="n"/>
      <c r="W156" s="21" t="n"/>
      <c r="X156" s="44" t="n"/>
      <c r="Y156" s="22" t="n"/>
      <c r="Z156" s="21" t="n"/>
      <c r="AA156" s="22" t="n"/>
      <c r="AB156" s="22" t="n"/>
      <c r="AC156" s="45" t="n"/>
      <c r="AD156" s="21" t="n"/>
      <c r="AE156" s="45" t="n"/>
      <c r="AF156" s="45" t="n"/>
      <c r="AG156" s="46">
        <f>IF(A156="","",IFERROR(IF(Z156="Relocate",J156*AD156*IF(AC156&gt;0,AC156,$B$2)+IF(AE156&gt;0,AE156,$B$3)+IF(AF156&gt;0,AF156,$B$4),0),0))</f>
        <v/>
      </c>
      <c r="AH156" s="24">
        <f>IF(A156="","",IF(X156="","",IFERROR(MAX(0,TODAY()-X156),0)))</f>
        <v/>
      </c>
      <c r="AI156" s="24">
        <f>IF(A156="","",IFERROR(IF(G156&lt;=F156,"Fix stay dates",IF(J156&lt;=0,"Enter rooms booked",IF(I156="","Select room type",IF(AND(Z156="Relocate",AA156=""),"Enter partner hotel",IF(AND(Z156="Relocate",AD156&lt;=0),"Enter relocation nights","OK"))))),"Review data"))</f>
        <v/>
      </c>
      <c r="AJ156" s="22" t="n"/>
    </row>
    <row r="157">
      <c r="A157" s="21" t="n"/>
      <c r="B157" s="22" t="n"/>
      <c r="C157" s="22" t="n"/>
      <c r="D157" s="21" t="n"/>
      <c r="E157" s="44" t="n"/>
      <c r="F157" s="44" t="n"/>
      <c r="G157" s="44" t="n"/>
      <c r="H157" s="24">
        <f>IF(A157="","",IFERROR(MAX(0,G157-F157),0))</f>
        <v/>
      </c>
      <c r="I157" s="21" t="n"/>
      <c r="J157" s="21" t="n"/>
      <c r="K157" s="21" t="n"/>
      <c r="L157" s="21" t="n"/>
      <c r="M157" s="21" t="n"/>
      <c r="N157" s="21" t="n"/>
      <c r="O157" s="45" t="n"/>
      <c r="P157" s="46">
        <f>IF(A157="","",IFERROR(H157*J157*O157,0))</f>
        <v/>
      </c>
      <c r="Q157" s="21" t="n"/>
      <c r="R157" s="21" t="n"/>
      <c r="S157" s="21" t="n"/>
      <c r="T157" s="21" t="n"/>
      <c r="U157" s="22" t="n"/>
      <c r="V157" s="22" t="n"/>
      <c r="W157" s="21" t="n"/>
      <c r="X157" s="44" t="n"/>
      <c r="Y157" s="22" t="n"/>
      <c r="Z157" s="21" t="n"/>
      <c r="AA157" s="22" t="n"/>
      <c r="AB157" s="22" t="n"/>
      <c r="AC157" s="45" t="n"/>
      <c r="AD157" s="21" t="n"/>
      <c r="AE157" s="45" t="n"/>
      <c r="AF157" s="45" t="n"/>
      <c r="AG157" s="46">
        <f>IF(A157="","",IFERROR(IF(Z157="Relocate",J157*AD157*IF(AC157&gt;0,AC157,$B$2)+IF(AE157&gt;0,AE157,$B$3)+IF(AF157&gt;0,AF157,$B$4),0),0))</f>
        <v/>
      </c>
      <c r="AH157" s="24">
        <f>IF(A157="","",IF(X157="","",IFERROR(MAX(0,TODAY()-X157),0)))</f>
        <v/>
      </c>
      <c r="AI157" s="24">
        <f>IF(A157="","",IFERROR(IF(G157&lt;=F157,"Fix stay dates",IF(J157&lt;=0,"Enter rooms booked",IF(I157="","Select room type",IF(AND(Z157="Relocate",AA157=""),"Enter partner hotel",IF(AND(Z157="Relocate",AD157&lt;=0),"Enter relocation nights","OK"))))),"Review data"))</f>
        <v/>
      </c>
      <c r="AJ157" s="22" t="n"/>
    </row>
    <row r="158">
      <c r="A158" s="21" t="n"/>
      <c r="B158" s="22" t="n"/>
      <c r="C158" s="22" t="n"/>
      <c r="D158" s="21" t="n"/>
      <c r="E158" s="44" t="n"/>
      <c r="F158" s="44" t="n"/>
      <c r="G158" s="44" t="n"/>
      <c r="H158" s="24">
        <f>IF(A158="","",IFERROR(MAX(0,G158-F158),0))</f>
        <v/>
      </c>
      <c r="I158" s="21" t="n"/>
      <c r="J158" s="21" t="n"/>
      <c r="K158" s="21" t="n"/>
      <c r="L158" s="21" t="n"/>
      <c r="M158" s="21" t="n"/>
      <c r="N158" s="21" t="n"/>
      <c r="O158" s="45" t="n"/>
      <c r="P158" s="46">
        <f>IF(A158="","",IFERROR(H158*J158*O158,0))</f>
        <v/>
      </c>
      <c r="Q158" s="21" t="n"/>
      <c r="R158" s="21" t="n"/>
      <c r="S158" s="21" t="n"/>
      <c r="T158" s="21" t="n"/>
      <c r="U158" s="22" t="n"/>
      <c r="V158" s="22" t="n"/>
      <c r="W158" s="21" t="n"/>
      <c r="X158" s="44" t="n"/>
      <c r="Y158" s="22" t="n"/>
      <c r="Z158" s="21" t="n"/>
      <c r="AA158" s="22" t="n"/>
      <c r="AB158" s="22" t="n"/>
      <c r="AC158" s="45" t="n"/>
      <c r="AD158" s="21" t="n"/>
      <c r="AE158" s="45" t="n"/>
      <c r="AF158" s="45" t="n"/>
      <c r="AG158" s="46">
        <f>IF(A158="","",IFERROR(IF(Z158="Relocate",J158*AD158*IF(AC158&gt;0,AC158,$B$2)+IF(AE158&gt;0,AE158,$B$3)+IF(AF158&gt;0,AF158,$B$4),0),0))</f>
        <v/>
      </c>
      <c r="AH158" s="24">
        <f>IF(A158="","",IF(X158="","",IFERROR(MAX(0,TODAY()-X158),0)))</f>
        <v/>
      </c>
      <c r="AI158" s="24">
        <f>IF(A158="","",IFERROR(IF(G158&lt;=F158,"Fix stay dates",IF(J158&lt;=0,"Enter rooms booked",IF(I158="","Select room type",IF(AND(Z158="Relocate",AA158=""),"Enter partner hotel",IF(AND(Z158="Relocate",AD158&lt;=0),"Enter relocation nights","OK"))))),"Review data"))</f>
        <v/>
      </c>
      <c r="AJ158" s="22" t="n"/>
    </row>
    <row r="159">
      <c r="A159" s="21" t="n"/>
      <c r="B159" s="22" t="n"/>
      <c r="C159" s="22" t="n"/>
      <c r="D159" s="21" t="n"/>
      <c r="E159" s="44" t="n"/>
      <c r="F159" s="44" t="n"/>
      <c r="G159" s="44" t="n"/>
      <c r="H159" s="24">
        <f>IF(A159="","",IFERROR(MAX(0,G159-F159),0))</f>
        <v/>
      </c>
      <c r="I159" s="21" t="n"/>
      <c r="J159" s="21" t="n"/>
      <c r="K159" s="21" t="n"/>
      <c r="L159" s="21" t="n"/>
      <c r="M159" s="21" t="n"/>
      <c r="N159" s="21" t="n"/>
      <c r="O159" s="45" t="n"/>
      <c r="P159" s="46">
        <f>IF(A159="","",IFERROR(H159*J159*O159,0))</f>
        <v/>
      </c>
      <c r="Q159" s="21" t="n"/>
      <c r="R159" s="21" t="n"/>
      <c r="S159" s="21" t="n"/>
      <c r="T159" s="21" t="n"/>
      <c r="U159" s="22" t="n"/>
      <c r="V159" s="22" t="n"/>
      <c r="W159" s="21" t="n"/>
      <c r="X159" s="44" t="n"/>
      <c r="Y159" s="22" t="n"/>
      <c r="Z159" s="21" t="n"/>
      <c r="AA159" s="22" t="n"/>
      <c r="AB159" s="22" t="n"/>
      <c r="AC159" s="45" t="n"/>
      <c r="AD159" s="21" t="n"/>
      <c r="AE159" s="45" t="n"/>
      <c r="AF159" s="45" t="n"/>
      <c r="AG159" s="46">
        <f>IF(A159="","",IFERROR(IF(Z159="Relocate",J159*AD159*IF(AC159&gt;0,AC159,$B$2)+IF(AE159&gt;0,AE159,$B$3)+IF(AF159&gt;0,AF159,$B$4),0),0))</f>
        <v/>
      </c>
      <c r="AH159" s="24">
        <f>IF(A159="","",IF(X159="","",IFERROR(MAX(0,TODAY()-X159),0)))</f>
        <v/>
      </c>
      <c r="AI159" s="24">
        <f>IF(A159="","",IFERROR(IF(G159&lt;=F159,"Fix stay dates",IF(J159&lt;=0,"Enter rooms booked",IF(I159="","Select room type",IF(AND(Z159="Relocate",AA159=""),"Enter partner hotel",IF(AND(Z159="Relocate",AD159&lt;=0),"Enter relocation nights","OK"))))),"Review data"))</f>
        <v/>
      </c>
      <c r="AJ159" s="22" t="n"/>
    </row>
    <row r="160">
      <c r="A160" s="21" t="n"/>
      <c r="B160" s="22" t="n"/>
      <c r="C160" s="22" t="n"/>
      <c r="D160" s="21" t="n"/>
      <c r="E160" s="44" t="n"/>
      <c r="F160" s="44" t="n"/>
      <c r="G160" s="44" t="n"/>
      <c r="H160" s="24">
        <f>IF(A160="","",IFERROR(MAX(0,G160-F160),0))</f>
        <v/>
      </c>
      <c r="I160" s="21" t="n"/>
      <c r="J160" s="21" t="n"/>
      <c r="K160" s="21" t="n"/>
      <c r="L160" s="21" t="n"/>
      <c r="M160" s="21" t="n"/>
      <c r="N160" s="21" t="n"/>
      <c r="O160" s="45" t="n"/>
      <c r="P160" s="46">
        <f>IF(A160="","",IFERROR(H160*J160*O160,0))</f>
        <v/>
      </c>
      <c r="Q160" s="21" t="n"/>
      <c r="R160" s="21" t="n"/>
      <c r="S160" s="21" t="n"/>
      <c r="T160" s="21" t="n"/>
      <c r="U160" s="22" t="n"/>
      <c r="V160" s="22" t="n"/>
      <c r="W160" s="21" t="n"/>
      <c r="X160" s="44" t="n"/>
      <c r="Y160" s="22" t="n"/>
      <c r="Z160" s="21" t="n"/>
      <c r="AA160" s="22" t="n"/>
      <c r="AB160" s="22" t="n"/>
      <c r="AC160" s="45" t="n"/>
      <c r="AD160" s="21" t="n"/>
      <c r="AE160" s="45" t="n"/>
      <c r="AF160" s="45" t="n"/>
      <c r="AG160" s="46">
        <f>IF(A160="","",IFERROR(IF(Z160="Relocate",J160*AD160*IF(AC160&gt;0,AC160,$B$2)+IF(AE160&gt;0,AE160,$B$3)+IF(AF160&gt;0,AF160,$B$4),0),0))</f>
        <v/>
      </c>
      <c r="AH160" s="24">
        <f>IF(A160="","",IF(X160="","",IFERROR(MAX(0,TODAY()-X160),0)))</f>
        <v/>
      </c>
      <c r="AI160" s="24">
        <f>IF(A160="","",IFERROR(IF(G160&lt;=F160,"Fix stay dates",IF(J160&lt;=0,"Enter rooms booked",IF(I160="","Select room type",IF(AND(Z160="Relocate",AA160=""),"Enter partner hotel",IF(AND(Z160="Relocate",AD160&lt;=0),"Enter relocation nights","OK"))))),"Review data"))</f>
        <v/>
      </c>
      <c r="AJ160" s="22" t="n"/>
    </row>
    <row r="161">
      <c r="A161" s="21" t="n"/>
      <c r="B161" s="22" t="n"/>
      <c r="C161" s="22" t="n"/>
      <c r="D161" s="21" t="n"/>
      <c r="E161" s="44" t="n"/>
      <c r="F161" s="44" t="n"/>
      <c r="G161" s="44" t="n"/>
      <c r="H161" s="24">
        <f>IF(A161="","",IFERROR(MAX(0,G161-F161),0))</f>
        <v/>
      </c>
      <c r="I161" s="21" t="n"/>
      <c r="J161" s="21" t="n"/>
      <c r="K161" s="21" t="n"/>
      <c r="L161" s="21" t="n"/>
      <c r="M161" s="21" t="n"/>
      <c r="N161" s="21" t="n"/>
      <c r="O161" s="45" t="n"/>
      <c r="P161" s="46">
        <f>IF(A161="","",IFERROR(H161*J161*O161,0))</f>
        <v/>
      </c>
      <c r="Q161" s="21" t="n"/>
      <c r="R161" s="21" t="n"/>
      <c r="S161" s="21" t="n"/>
      <c r="T161" s="21" t="n"/>
      <c r="U161" s="22" t="n"/>
      <c r="V161" s="22" t="n"/>
      <c r="W161" s="21" t="n"/>
      <c r="X161" s="44" t="n"/>
      <c r="Y161" s="22" t="n"/>
      <c r="Z161" s="21" t="n"/>
      <c r="AA161" s="22" t="n"/>
      <c r="AB161" s="22" t="n"/>
      <c r="AC161" s="45" t="n"/>
      <c r="AD161" s="21" t="n"/>
      <c r="AE161" s="45" t="n"/>
      <c r="AF161" s="45" t="n"/>
      <c r="AG161" s="46">
        <f>IF(A161="","",IFERROR(IF(Z161="Relocate",J161*AD161*IF(AC161&gt;0,AC161,$B$2)+IF(AE161&gt;0,AE161,$B$3)+IF(AF161&gt;0,AF161,$B$4),0),0))</f>
        <v/>
      </c>
      <c r="AH161" s="24">
        <f>IF(A161="","",IF(X161="","",IFERROR(MAX(0,TODAY()-X161),0)))</f>
        <v/>
      </c>
      <c r="AI161" s="24">
        <f>IF(A161="","",IFERROR(IF(G161&lt;=F161,"Fix stay dates",IF(J161&lt;=0,"Enter rooms booked",IF(I161="","Select room type",IF(AND(Z161="Relocate",AA161=""),"Enter partner hotel",IF(AND(Z161="Relocate",AD161&lt;=0),"Enter relocation nights","OK"))))),"Review data"))</f>
        <v/>
      </c>
      <c r="AJ161" s="22" t="n"/>
    </row>
    <row r="162">
      <c r="A162" s="21" t="n"/>
      <c r="B162" s="22" t="n"/>
      <c r="C162" s="22" t="n"/>
      <c r="D162" s="21" t="n"/>
      <c r="E162" s="44" t="n"/>
      <c r="F162" s="44" t="n"/>
      <c r="G162" s="44" t="n"/>
      <c r="H162" s="24">
        <f>IF(A162="","",IFERROR(MAX(0,G162-F162),0))</f>
        <v/>
      </c>
      <c r="I162" s="21" t="n"/>
      <c r="J162" s="21" t="n"/>
      <c r="K162" s="21" t="n"/>
      <c r="L162" s="21" t="n"/>
      <c r="M162" s="21" t="n"/>
      <c r="N162" s="21" t="n"/>
      <c r="O162" s="45" t="n"/>
      <c r="P162" s="46">
        <f>IF(A162="","",IFERROR(H162*J162*O162,0))</f>
        <v/>
      </c>
      <c r="Q162" s="21" t="n"/>
      <c r="R162" s="21" t="n"/>
      <c r="S162" s="21" t="n"/>
      <c r="T162" s="21" t="n"/>
      <c r="U162" s="22" t="n"/>
      <c r="V162" s="22" t="n"/>
      <c r="W162" s="21" t="n"/>
      <c r="X162" s="44" t="n"/>
      <c r="Y162" s="22" t="n"/>
      <c r="Z162" s="21" t="n"/>
      <c r="AA162" s="22" t="n"/>
      <c r="AB162" s="22" t="n"/>
      <c r="AC162" s="45" t="n"/>
      <c r="AD162" s="21" t="n"/>
      <c r="AE162" s="45" t="n"/>
      <c r="AF162" s="45" t="n"/>
      <c r="AG162" s="46">
        <f>IF(A162="","",IFERROR(IF(Z162="Relocate",J162*AD162*IF(AC162&gt;0,AC162,$B$2)+IF(AE162&gt;0,AE162,$B$3)+IF(AF162&gt;0,AF162,$B$4),0),0))</f>
        <v/>
      </c>
      <c r="AH162" s="24">
        <f>IF(A162="","",IF(X162="","",IFERROR(MAX(0,TODAY()-X162),0)))</f>
        <v/>
      </c>
      <c r="AI162" s="24">
        <f>IF(A162="","",IFERROR(IF(G162&lt;=F162,"Fix stay dates",IF(J162&lt;=0,"Enter rooms booked",IF(I162="","Select room type",IF(AND(Z162="Relocate",AA162=""),"Enter partner hotel",IF(AND(Z162="Relocate",AD162&lt;=0),"Enter relocation nights","OK"))))),"Review data"))</f>
        <v/>
      </c>
      <c r="AJ162" s="22" t="n"/>
    </row>
    <row r="163">
      <c r="A163" s="21" t="n"/>
      <c r="B163" s="22" t="n"/>
      <c r="C163" s="22" t="n"/>
      <c r="D163" s="21" t="n"/>
      <c r="E163" s="44" t="n"/>
      <c r="F163" s="44" t="n"/>
      <c r="G163" s="44" t="n"/>
      <c r="H163" s="24">
        <f>IF(A163="","",IFERROR(MAX(0,G163-F163),0))</f>
        <v/>
      </c>
      <c r="I163" s="21" t="n"/>
      <c r="J163" s="21" t="n"/>
      <c r="K163" s="21" t="n"/>
      <c r="L163" s="21" t="n"/>
      <c r="M163" s="21" t="n"/>
      <c r="N163" s="21" t="n"/>
      <c r="O163" s="45" t="n"/>
      <c r="P163" s="46">
        <f>IF(A163="","",IFERROR(H163*J163*O163,0))</f>
        <v/>
      </c>
      <c r="Q163" s="21" t="n"/>
      <c r="R163" s="21" t="n"/>
      <c r="S163" s="21" t="n"/>
      <c r="T163" s="21" t="n"/>
      <c r="U163" s="22" t="n"/>
      <c r="V163" s="22" t="n"/>
      <c r="W163" s="21" t="n"/>
      <c r="X163" s="44" t="n"/>
      <c r="Y163" s="22" t="n"/>
      <c r="Z163" s="21" t="n"/>
      <c r="AA163" s="22" t="n"/>
      <c r="AB163" s="22" t="n"/>
      <c r="AC163" s="45" t="n"/>
      <c r="AD163" s="21" t="n"/>
      <c r="AE163" s="45" t="n"/>
      <c r="AF163" s="45" t="n"/>
      <c r="AG163" s="46">
        <f>IF(A163="","",IFERROR(IF(Z163="Relocate",J163*AD163*IF(AC163&gt;0,AC163,$B$2)+IF(AE163&gt;0,AE163,$B$3)+IF(AF163&gt;0,AF163,$B$4),0),0))</f>
        <v/>
      </c>
      <c r="AH163" s="24">
        <f>IF(A163="","",IF(X163="","",IFERROR(MAX(0,TODAY()-X163),0)))</f>
        <v/>
      </c>
      <c r="AI163" s="24">
        <f>IF(A163="","",IFERROR(IF(G163&lt;=F163,"Fix stay dates",IF(J163&lt;=0,"Enter rooms booked",IF(I163="","Select room type",IF(AND(Z163="Relocate",AA163=""),"Enter partner hotel",IF(AND(Z163="Relocate",AD163&lt;=0),"Enter relocation nights","OK"))))),"Review data"))</f>
        <v/>
      </c>
      <c r="AJ163" s="22" t="n"/>
    </row>
    <row r="164">
      <c r="A164" s="21" t="n"/>
      <c r="B164" s="22" t="n"/>
      <c r="C164" s="22" t="n"/>
      <c r="D164" s="21" t="n"/>
      <c r="E164" s="44" t="n"/>
      <c r="F164" s="44" t="n"/>
      <c r="G164" s="44" t="n"/>
      <c r="H164" s="24">
        <f>IF(A164="","",IFERROR(MAX(0,G164-F164),0))</f>
        <v/>
      </c>
      <c r="I164" s="21" t="n"/>
      <c r="J164" s="21" t="n"/>
      <c r="K164" s="21" t="n"/>
      <c r="L164" s="21" t="n"/>
      <c r="M164" s="21" t="n"/>
      <c r="N164" s="21" t="n"/>
      <c r="O164" s="45" t="n"/>
      <c r="P164" s="46">
        <f>IF(A164="","",IFERROR(H164*J164*O164,0))</f>
        <v/>
      </c>
      <c r="Q164" s="21" t="n"/>
      <c r="R164" s="21" t="n"/>
      <c r="S164" s="21" t="n"/>
      <c r="T164" s="21" t="n"/>
      <c r="U164" s="22" t="n"/>
      <c r="V164" s="22" t="n"/>
      <c r="W164" s="21" t="n"/>
      <c r="X164" s="44" t="n"/>
      <c r="Y164" s="22" t="n"/>
      <c r="Z164" s="21" t="n"/>
      <c r="AA164" s="22" t="n"/>
      <c r="AB164" s="22" t="n"/>
      <c r="AC164" s="45" t="n"/>
      <c r="AD164" s="21" t="n"/>
      <c r="AE164" s="45" t="n"/>
      <c r="AF164" s="45" t="n"/>
      <c r="AG164" s="46">
        <f>IF(A164="","",IFERROR(IF(Z164="Relocate",J164*AD164*IF(AC164&gt;0,AC164,$B$2)+IF(AE164&gt;0,AE164,$B$3)+IF(AF164&gt;0,AF164,$B$4),0),0))</f>
        <v/>
      </c>
      <c r="AH164" s="24">
        <f>IF(A164="","",IF(X164="","",IFERROR(MAX(0,TODAY()-X164),0)))</f>
        <v/>
      </c>
      <c r="AI164" s="24">
        <f>IF(A164="","",IFERROR(IF(G164&lt;=F164,"Fix stay dates",IF(J164&lt;=0,"Enter rooms booked",IF(I164="","Select room type",IF(AND(Z164="Relocate",AA164=""),"Enter partner hotel",IF(AND(Z164="Relocate",AD164&lt;=0),"Enter relocation nights","OK"))))),"Review data"))</f>
        <v/>
      </c>
      <c r="AJ164" s="22" t="n"/>
    </row>
    <row r="165">
      <c r="A165" s="21" t="n"/>
      <c r="B165" s="22" t="n"/>
      <c r="C165" s="22" t="n"/>
      <c r="D165" s="21" t="n"/>
      <c r="E165" s="44" t="n"/>
      <c r="F165" s="44" t="n"/>
      <c r="G165" s="44" t="n"/>
      <c r="H165" s="24">
        <f>IF(A165="","",IFERROR(MAX(0,G165-F165),0))</f>
        <v/>
      </c>
      <c r="I165" s="21" t="n"/>
      <c r="J165" s="21" t="n"/>
      <c r="K165" s="21" t="n"/>
      <c r="L165" s="21" t="n"/>
      <c r="M165" s="21" t="n"/>
      <c r="N165" s="21" t="n"/>
      <c r="O165" s="45" t="n"/>
      <c r="P165" s="46">
        <f>IF(A165="","",IFERROR(H165*J165*O165,0))</f>
        <v/>
      </c>
      <c r="Q165" s="21" t="n"/>
      <c r="R165" s="21" t="n"/>
      <c r="S165" s="21" t="n"/>
      <c r="T165" s="21" t="n"/>
      <c r="U165" s="22" t="n"/>
      <c r="V165" s="22" t="n"/>
      <c r="W165" s="21" t="n"/>
      <c r="X165" s="44" t="n"/>
      <c r="Y165" s="22" t="n"/>
      <c r="Z165" s="21" t="n"/>
      <c r="AA165" s="22" t="n"/>
      <c r="AB165" s="22" t="n"/>
      <c r="AC165" s="45" t="n"/>
      <c r="AD165" s="21" t="n"/>
      <c r="AE165" s="45" t="n"/>
      <c r="AF165" s="45" t="n"/>
      <c r="AG165" s="46">
        <f>IF(A165="","",IFERROR(IF(Z165="Relocate",J165*AD165*IF(AC165&gt;0,AC165,$B$2)+IF(AE165&gt;0,AE165,$B$3)+IF(AF165&gt;0,AF165,$B$4),0),0))</f>
        <v/>
      </c>
      <c r="AH165" s="24">
        <f>IF(A165="","",IF(X165="","",IFERROR(MAX(0,TODAY()-X165),0)))</f>
        <v/>
      </c>
      <c r="AI165" s="24">
        <f>IF(A165="","",IFERROR(IF(G165&lt;=F165,"Fix stay dates",IF(J165&lt;=0,"Enter rooms booked",IF(I165="","Select room type",IF(AND(Z165="Relocate",AA165=""),"Enter partner hotel",IF(AND(Z165="Relocate",AD165&lt;=0),"Enter relocation nights","OK"))))),"Review data"))</f>
        <v/>
      </c>
      <c r="AJ165" s="22" t="n"/>
    </row>
    <row r="166">
      <c r="A166" s="21" t="n"/>
      <c r="B166" s="22" t="n"/>
      <c r="C166" s="22" t="n"/>
      <c r="D166" s="21" t="n"/>
      <c r="E166" s="44" t="n"/>
      <c r="F166" s="44" t="n"/>
      <c r="G166" s="44" t="n"/>
      <c r="H166" s="24">
        <f>IF(A166="","",IFERROR(MAX(0,G166-F166),0))</f>
        <v/>
      </c>
      <c r="I166" s="21" t="n"/>
      <c r="J166" s="21" t="n"/>
      <c r="K166" s="21" t="n"/>
      <c r="L166" s="21" t="n"/>
      <c r="M166" s="21" t="n"/>
      <c r="N166" s="21" t="n"/>
      <c r="O166" s="45" t="n"/>
      <c r="P166" s="46">
        <f>IF(A166="","",IFERROR(H166*J166*O166,0))</f>
        <v/>
      </c>
      <c r="Q166" s="21" t="n"/>
      <c r="R166" s="21" t="n"/>
      <c r="S166" s="21" t="n"/>
      <c r="T166" s="21" t="n"/>
      <c r="U166" s="22" t="n"/>
      <c r="V166" s="22" t="n"/>
      <c r="W166" s="21" t="n"/>
      <c r="X166" s="44" t="n"/>
      <c r="Y166" s="22" t="n"/>
      <c r="Z166" s="21" t="n"/>
      <c r="AA166" s="22" t="n"/>
      <c r="AB166" s="22" t="n"/>
      <c r="AC166" s="45" t="n"/>
      <c r="AD166" s="21" t="n"/>
      <c r="AE166" s="45" t="n"/>
      <c r="AF166" s="45" t="n"/>
      <c r="AG166" s="46">
        <f>IF(A166="","",IFERROR(IF(Z166="Relocate",J166*AD166*IF(AC166&gt;0,AC166,$B$2)+IF(AE166&gt;0,AE166,$B$3)+IF(AF166&gt;0,AF166,$B$4),0),0))</f>
        <v/>
      </c>
      <c r="AH166" s="24">
        <f>IF(A166="","",IF(X166="","",IFERROR(MAX(0,TODAY()-X166),0)))</f>
        <v/>
      </c>
      <c r="AI166" s="24">
        <f>IF(A166="","",IFERROR(IF(G166&lt;=F166,"Fix stay dates",IF(J166&lt;=0,"Enter rooms booked",IF(I166="","Select room type",IF(AND(Z166="Relocate",AA166=""),"Enter partner hotel",IF(AND(Z166="Relocate",AD166&lt;=0),"Enter relocation nights","OK"))))),"Review data"))</f>
        <v/>
      </c>
      <c r="AJ166" s="22" t="n"/>
    </row>
    <row r="167">
      <c r="A167" s="21" t="n"/>
      <c r="B167" s="22" t="n"/>
      <c r="C167" s="22" t="n"/>
      <c r="D167" s="21" t="n"/>
      <c r="E167" s="44" t="n"/>
      <c r="F167" s="44" t="n"/>
      <c r="G167" s="44" t="n"/>
      <c r="H167" s="24">
        <f>IF(A167="","",IFERROR(MAX(0,G167-F167),0))</f>
        <v/>
      </c>
      <c r="I167" s="21" t="n"/>
      <c r="J167" s="21" t="n"/>
      <c r="K167" s="21" t="n"/>
      <c r="L167" s="21" t="n"/>
      <c r="M167" s="21" t="n"/>
      <c r="N167" s="21" t="n"/>
      <c r="O167" s="45" t="n"/>
      <c r="P167" s="46">
        <f>IF(A167="","",IFERROR(H167*J167*O167,0))</f>
        <v/>
      </c>
      <c r="Q167" s="21" t="n"/>
      <c r="R167" s="21" t="n"/>
      <c r="S167" s="21" t="n"/>
      <c r="T167" s="21" t="n"/>
      <c r="U167" s="22" t="n"/>
      <c r="V167" s="22" t="n"/>
      <c r="W167" s="21" t="n"/>
      <c r="X167" s="44" t="n"/>
      <c r="Y167" s="22" t="n"/>
      <c r="Z167" s="21" t="n"/>
      <c r="AA167" s="22" t="n"/>
      <c r="AB167" s="22" t="n"/>
      <c r="AC167" s="45" t="n"/>
      <c r="AD167" s="21" t="n"/>
      <c r="AE167" s="45" t="n"/>
      <c r="AF167" s="45" t="n"/>
      <c r="AG167" s="46">
        <f>IF(A167="","",IFERROR(IF(Z167="Relocate",J167*AD167*IF(AC167&gt;0,AC167,$B$2)+IF(AE167&gt;0,AE167,$B$3)+IF(AF167&gt;0,AF167,$B$4),0),0))</f>
        <v/>
      </c>
      <c r="AH167" s="24">
        <f>IF(A167="","",IF(X167="","",IFERROR(MAX(0,TODAY()-X167),0)))</f>
        <v/>
      </c>
      <c r="AI167" s="24">
        <f>IF(A167="","",IFERROR(IF(G167&lt;=F167,"Fix stay dates",IF(J167&lt;=0,"Enter rooms booked",IF(I167="","Select room type",IF(AND(Z167="Relocate",AA167=""),"Enter partner hotel",IF(AND(Z167="Relocate",AD167&lt;=0),"Enter relocation nights","OK"))))),"Review data"))</f>
        <v/>
      </c>
      <c r="AJ167" s="22" t="n"/>
    </row>
    <row r="168">
      <c r="A168" s="21" t="n"/>
      <c r="B168" s="22" t="n"/>
      <c r="C168" s="22" t="n"/>
      <c r="D168" s="21" t="n"/>
      <c r="E168" s="44" t="n"/>
      <c r="F168" s="44" t="n"/>
      <c r="G168" s="44" t="n"/>
      <c r="H168" s="24">
        <f>IF(A168="","",IFERROR(MAX(0,G168-F168),0))</f>
        <v/>
      </c>
      <c r="I168" s="21" t="n"/>
      <c r="J168" s="21" t="n"/>
      <c r="K168" s="21" t="n"/>
      <c r="L168" s="21" t="n"/>
      <c r="M168" s="21" t="n"/>
      <c r="N168" s="21" t="n"/>
      <c r="O168" s="45" t="n"/>
      <c r="P168" s="46">
        <f>IF(A168="","",IFERROR(H168*J168*O168,0))</f>
        <v/>
      </c>
      <c r="Q168" s="21" t="n"/>
      <c r="R168" s="21" t="n"/>
      <c r="S168" s="21" t="n"/>
      <c r="T168" s="21" t="n"/>
      <c r="U168" s="22" t="n"/>
      <c r="V168" s="22" t="n"/>
      <c r="W168" s="21" t="n"/>
      <c r="X168" s="44" t="n"/>
      <c r="Y168" s="22" t="n"/>
      <c r="Z168" s="21" t="n"/>
      <c r="AA168" s="22" t="n"/>
      <c r="AB168" s="22" t="n"/>
      <c r="AC168" s="45" t="n"/>
      <c r="AD168" s="21" t="n"/>
      <c r="AE168" s="45" t="n"/>
      <c r="AF168" s="45" t="n"/>
      <c r="AG168" s="46">
        <f>IF(A168="","",IFERROR(IF(Z168="Relocate",J168*AD168*IF(AC168&gt;0,AC168,$B$2)+IF(AE168&gt;0,AE168,$B$3)+IF(AF168&gt;0,AF168,$B$4),0),0))</f>
        <v/>
      </c>
      <c r="AH168" s="24">
        <f>IF(A168="","",IF(X168="","",IFERROR(MAX(0,TODAY()-X168),0)))</f>
        <v/>
      </c>
      <c r="AI168" s="24">
        <f>IF(A168="","",IFERROR(IF(G168&lt;=F168,"Fix stay dates",IF(J168&lt;=0,"Enter rooms booked",IF(I168="","Select room type",IF(AND(Z168="Relocate",AA168=""),"Enter partner hotel",IF(AND(Z168="Relocate",AD168&lt;=0),"Enter relocation nights","OK"))))),"Review data"))</f>
        <v/>
      </c>
      <c r="AJ168" s="22" t="n"/>
    </row>
    <row r="169">
      <c r="A169" s="21" t="n"/>
      <c r="B169" s="22" t="n"/>
      <c r="C169" s="22" t="n"/>
      <c r="D169" s="21" t="n"/>
      <c r="E169" s="44" t="n"/>
      <c r="F169" s="44" t="n"/>
      <c r="G169" s="44" t="n"/>
      <c r="H169" s="24">
        <f>IF(A169="","",IFERROR(MAX(0,G169-F169),0))</f>
        <v/>
      </c>
      <c r="I169" s="21" t="n"/>
      <c r="J169" s="21" t="n"/>
      <c r="K169" s="21" t="n"/>
      <c r="L169" s="21" t="n"/>
      <c r="M169" s="21" t="n"/>
      <c r="N169" s="21" t="n"/>
      <c r="O169" s="45" t="n"/>
      <c r="P169" s="46">
        <f>IF(A169="","",IFERROR(H169*J169*O169,0))</f>
        <v/>
      </c>
      <c r="Q169" s="21" t="n"/>
      <c r="R169" s="21" t="n"/>
      <c r="S169" s="21" t="n"/>
      <c r="T169" s="21" t="n"/>
      <c r="U169" s="22" t="n"/>
      <c r="V169" s="22" t="n"/>
      <c r="W169" s="21" t="n"/>
      <c r="X169" s="44" t="n"/>
      <c r="Y169" s="22" t="n"/>
      <c r="Z169" s="21" t="n"/>
      <c r="AA169" s="22" t="n"/>
      <c r="AB169" s="22" t="n"/>
      <c r="AC169" s="45" t="n"/>
      <c r="AD169" s="21" t="n"/>
      <c r="AE169" s="45" t="n"/>
      <c r="AF169" s="45" t="n"/>
      <c r="AG169" s="46">
        <f>IF(A169="","",IFERROR(IF(Z169="Relocate",J169*AD169*IF(AC169&gt;0,AC169,$B$2)+IF(AE169&gt;0,AE169,$B$3)+IF(AF169&gt;0,AF169,$B$4),0),0))</f>
        <v/>
      </c>
      <c r="AH169" s="24">
        <f>IF(A169="","",IF(X169="","",IFERROR(MAX(0,TODAY()-X169),0)))</f>
        <v/>
      </c>
      <c r="AI169" s="24">
        <f>IF(A169="","",IFERROR(IF(G169&lt;=F169,"Fix stay dates",IF(J169&lt;=0,"Enter rooms booked",IF(I169="","Select room type",IF(AND(Z169="Relocate",AA169=""),"Enter partner hotel",IF(AND(Z169="Relocate",AD169&lt;=0),"Enter relocation nights","OK"))))),"Review data"))</f>
        <v/>
      </c>
      <c r="AJ169" s="22" t="n"/>
    </row>
    <row r="170">
      <c r="A170" s="21" t="n"/>
      <c r="B170" s="22" t="n"/>
      <c r="C170" s="22" t="n"/>
      <c r="D170" s="21" t="n"/>
      <c r="E170" s="44" t="n"/>
      <c r="F170" s="44" t="n"/>
      <c r="G170" s="44" t="n"/>
      <c r="H170" s="24">
        <f>IF(A170="","",IFERROR(MAX(0,G170-F170),0))</f>
        <v/>
      </c>
      <c r="I170" s="21" t="n"/>
      <c r="J170" s="21" t="n"/>
      <c r="K170" s="21" t="n"/>
      <c r="L170" s="21" t="n"/>
      <c r="M170" s="21" t="n"/>
      <c r="N170" s="21" t="n"/>
      <c r="O170" s="45" t="n"/>
      <c r="P170" s="46">
        <f>IF(A170="","",IFERROR(H170*J170*O170,0))</f>
        <v/>
      </c>
      <c r="Q170" s="21" t="n"/>
      <c r="R170" s="21" t="n"/>
      <c r="S170" s="21" t="n"/>
      <c r="T170" s="21" t="n"/>
      <c r="U170" s="22" t="n"/>
      <c r="V170" s="22" t="n"/>
      <c r="W170" s="21" t="n"/>
      <c r="X170" s="44" t="n"/>
      <c r="Y170" s="22" t="n"/>
      <c r="Z170" s="21" t="n"/>
      <c r="AA170" s="22" t="n"/>
      <c r="AB170" s="22" t="n"/>
      <c r="AC170" s="45" t="n"/>
      <c r="AD170" s="21" t="n"/>
      <c r="AE170" s="45" t="n"/>
      <c r="AF170" s="45" t="n"/>
      <c r="AG170" s="46">
        <f>IF(A170="","",IFERROR(IF(Z170="Relocate",J170*AD170*IF(AC170&gt;0,AC170,$B$2)+IF(AE170&gt;0,AE170,$B$3)+IF(AF170&gt;0,AF170,$B$4),0),0))</f>
        <v/>
      </c>
      <c r="AH170" s="24">
        <f>IF(A170="","",IF(X170="","",IFERROR(MAX(0,TODAY()-X170),0)))</f>
        <v/>
      </c>
      <c r="AI170" s="24">
        <f>IF(A170="","",IFERROR(IF(G170&lt;=F170,"Fix stay dates",IF(J170&lt;=0,"Enter rooms booked",IF(I170="","Select room type",IF(AND(Z170="Relocate",AA170=""),"Enter partner hotel",IF(AND(Z170="Relocate",AD170&lt;=0),"Enter relocation nights","OK"))))),"Review data"))</f>
        <v/>
      </c>
      <c r="AJ170" s="22" t="n"/>
    </row>
    <row r="171">
      <c r="A171" s="21" t="n"/>
      <c r="B171" s="22" t="n"/>
      <c r="C171" s="22" t="n"/>
      <c r="D171" s="21" t="n"/>
      <c r="E171" s="44" t="n"/>
      <c r="F171" s="44" t="n"/>
      <c r="G171" s="44" t="n"/>
      <c r="H171" s="24">
        <f>IF(A171="","",IFERROR(MAX(0,G171-F171),0))</f>
        <v/>
      </c>
      <c r="I171" s="21" t="n"/>
      <c r="J171" s="21" t="n"/>
      <c r="K171" s="21" t="n"/>
      <c r="L171" s="21" t="n"/>
      <c r="M171" s="21" t="n"/>
      <c r="N171" s="21" t="n"/>
      <c r="O171" s="45" t="n"/>
      <c r="P171" s="46">
        <f>IF(A171="","",IFERROR(H171*J171*O171,0))</f>
        <v/>
      </c>
      <c r="Q171" s="21" t="n"/>
      <c r="R171" s="21" t="n"/>
      <c r="S171" s="21" t="n"/>
      <c r="T171" s="21" t="n"/>
      <c r="U171" s="22" t="n"/>
      <c r="V171" s="22" t="n"/>
      <c r="W171" s="21" t="n"/>
      <c r="X171" s="44" t="n"/>
      <c r="Y171" s="22" t="n"/>
      <c r="Z171" s="21" t="n"/>
      <c r="AA171" s="22" t="n"/>
      <c r="AB171" s="22" t="n"/>
      <c r="AC171" s="45" t="n"/>
      <c r="AD171" s="21" t="n"/>
      <c r="AE171" s="45" t="n"/>
      <c r="AF171" s="45" t="n"/>
      <c r="AG171" s="46">
        <f>IF(A171="","",IFERROR(IF(Z171="Relocate",J171*AD171*IF(AC171&gt;0,AC171,$B$2)+IF(AE171&gt;0,AE171,$B$3)+IF(AF171&gt;0,AF171,$B$4),0),0))</f>
        <v/>
      </c>
      <c r="AH171" s="24">
        <f>IF(A171="","",IF(X171="","",IFERROR(MAX(0,TODAY()-X171),0)))</f>
        <v/>
      </c>
      <c r="AI171" s="24">
        <f>IF(A171="","",IFERROR(IF(G171&lt;=F171,"Fix stay dates",IF(J171&lt;=0,"Enter rooms booked",IF(I171="","Select room type",IF(AND(Z171="Relocate",AA171=""),"Enter partner hotel",IF(AND(Z171="Relocate",AD171&lt;=0),"Enter relocation nights","OK"))))),"Review data"))</f>
        <v/>
      </c>
      <c r="AJ171" s="22" t="n"/>
    </row>
    <row r="172">
      <c r="A172" s="21" t="n"/>
      <c r="B172" s="22" t="n"/>
      <c r="C172" s="22" t="n"/>
      <c r="D172" s="21" t="n"/>
      <c r="E172" s="44" t="n"/>
      <c r="F172" s="44" t="n"/>
      <c r="G172" s="44" t="n"/>
      <c r="H172" s="24">
        <f>IF(A172="","",IFERROR(MAX(0,G172-F172),0))</f>
        <v/>
      </c>
      <c r="I172" s="21" t="n"/>
      <c r="J172" s="21" t="n"/>
      <c r="K172" s="21" t="n"/>
      <c r="L172" s="21" t="n"/>
      <c r="M172" s="21" t="n"/>
      <c r="N172" s="21" t="n"/>
      <c r="O172" s="45" t="n"/>
      <c r="P172" s="46">
        <f>IF(A172="","",IFERROR(H172*J172*O172,0))</f>
        <v/>
      </c>
      <c r="Q172" s="21" t="n"/>
      <c r="R172" s="21" t="n"/>
      <c r="S172" s="21" t="n"/>
      <c r="T172" s="21" t="n"/>
      <c r="U172" s="22" t="n"/>
      <c r="V172" s="22" t="n"/>
      <c r="W172" s="21" t="n"/>
      <c r="X172" s="44" t="n"/>
      <c r="Y172" s="22" t="n"/>
      <c r="Z172" s="21" t="n"/>
      <c r="AA172" s="22" t="n"/>
      <c r="AB172" s="22" t="n"/>
      <c r="AC172" s="45" t="n"/>
      <c r="AD172" s="21" t="n"/>
      <c r="AE172" s="45" t="n"/>
      <c r="AF172" s="45" t="n"/>
      <c r="AG172" s="46">
        <f>IF(A172="","",IFERROR(IF(Z172="Relocate",J172*AD172*IF(AC172&gt;0,AC172,$B$2)+IF(AE172&gt;0,AE172,$B$3)+IF(AF172&gt;0,AF172,$B$4),0),0))</f>
        <v/>
      </c>
      <c r="AH172" s="24">
        <f>IF(A172="","",IF(X172="","",IFERROR(MAX(0,TODAY()-X172),0)))</f>
        <v/>
      </c>
      <c r="AI172" s="24">
        <f>IF(A172="","",IFERROR(IF(G172&lt;=F172,"Fix stay dates",IF(J172&lt;=0,"Enter rooms booked",IF(I172="","Select room type",IF(AND(Z172="Relocate",AA172=""),"Enter partner hotel",IF(AND(Z172="Relocate",AD172&lt;=0),"Enter relocation nights","OK"))))),"Review data"))</f>
        <v/>
      </c>
      <c r="AJ172" s="22" t="n"/>
    </row>
    <row r="173">
      <c r="A173" s="21" t="n"/>
      <c r="B173" s="22" t="n"/>
      <c r="C173" s="22" t="n"/>
      <c r="D173" s="21" t="n"/>
      <c r="E173" s="44" t="n"/>
      <c r="F173" s="44" t="n"/>
      <c r="G173" s="44" t="n"/>
      <c r="H173" s="24">
        <f>IF(A173="","",IFERROR(MAX(0,G173-F173),0))</f>
        <v/>
      </c>
      <c r="I173" s="21" t="n"/>
      <c r="J173" s="21" t="n"/>
      <c r="K173" s="21" t="n"/>
      <c r="L173" s="21" t="n"/>
      <c r="M173" s="21" t="n"/>
      <c r="N173" s="21" t="n"/>
      <c r="O173" s="45" t="n"/>
      <c r="P173" s="46">
        <f>IF(A173="","",IFERROR(H173*J173*O173,0))</f>
        <v/>
      </c>
      <c r="Q173" s="21" t="n"/>
      <c r="R173" s="21" t="n"/>
      <c r="S173" s="21" t="n"/>
      <c r="T173" s="21" t="n"/>
      <c r="U173" s="22" t="n"/>
      <c r="V173" s="22" t="n"/>
      <c r="W173" s="21" t="n"/>
      <c r="X173" s="44" t="n"/>
      <c r="Y173" s="22" t="n"/>
      <c r="Z173" s="21" t="n"/>
      <c r="AA173" s="22" t="n"/>
      <c r="AB173" s="22" t="n"/>
      <c r="AC173" s="45" t="n"/>
      <c r="AD173" s="21" t="n"/>
      <c r="AE173" s="45" t="n"/>
      <c r="AF173" s="45" t="n"/>
      <c r="AG173" s="46">
        <f>IF(A173="","",IFERROR(IF(Z173="Relocate",J173*AD173*IF(AC173&gt;0,AC173,$B$2)+IF(AE173&gt;0,AE173,$B$3)+IF(AF173&gt;0,AF173,$B$4),0),0))</f>
        <v/>
      </c>
      <c r="AH173" s="24">
        <f>IF(A173="","",IF(X173="","",IFERROR(MAX(0,TODAY()-X173),0)))</f>
        <v/>
      </c>
      <c r="AI173" s="24">
        <f>IF(A173="","",IFERROR(IF(G173&lt;=F173,"Fix stay dates",IF(J173&lt;=0,"Enter rooms booked",IF(I173="","Select room type",IF(AND(Z173="Relocate",AA173=""),"Enter partner hotel",IF(AND(Z173="Relocate",AD173&lt;=0),"Enter relocation nights","OK"))))),"Review data"))</f>
        <v/>
      </c>
      <c r="AJ173" s="22" t="n"/>
    </row>
    <row r="174">
      <c r="A174" s="21" t="n"/>
      <c r="B174" s="22" t="n"/>
      <c r="C174" s="22" t="n"/>
      <c r="D174" s="21" t="n"/>
      <c r="E174" s="44" t="n"/>
      <c r="F174" s="44" t="n"/>
      <c r="G174" s="44" t="n"/>
      <c r="H174" s="24">
        <f>IF(A174="","",IFERROR(MAX(0,G174-F174),0))</f>
        <v/>
      </c>
      <c r="I174" s="21" t="n"/>
      <c r="J174" s="21" t="n"/>
      <c r="K174" s="21" t="n"/>
      <c r="L174" s="21" t="n"/>
      <c r="M174" s="21" t="n"/>
      <c r="N174" s="21" t="n"/>
      <c r="O174" s="45" t="n"/>
      <c r="P174" s="46">
        <f>IF(A174="","",IFERROR(H174*J174*O174,0))</f>
        <v/>
      </c>
      <c r="Q174" s="21" t="n"/>
      <c r="R174" s="21" t="n"/>
      <c r="S174" s="21" t="n"/>
      <c r="T174" s="21" t="n"/>
      <c r="U174" s="22" t="n"/>
      <c r="V174" s="22" t="n"/>
      <c r="W174" s="21" t="n"/>
      <c r="X174" s="44" t="n"/>
      <c r="Y174" s="22" t="n"/>
      <c r="Z174" s="21" t="n"/>
      <c r="AA174" s="22" t="n"/>
      <c r="AB174" s="22" t="n"/>
      <c r="AC174" s="45" t="n"/>
      <c r="AD174" s="21" t="n"/>
      <c r="AE174" s="45" t="n"/>
      <c r="AF174" s="45" t="n"/>
      <c r="AG174" s="46">
        <f>IF(A174="","",IFERROR(IF(Z174="Relocate",J174*AD174*IF(AC174&gt;0,AC174,$B$2)+IF(AE174&gt;0,AE174,$B$3)+IF(AF174&gt;0,AF174,$B$4),0),0))</f>
        <v/>
      </c>
      <c r="AH174" s="24">
        <f>IF(A174="","",IF(X174="","",IFERROR(MAX(0,TODAY()-X174),0)))</f>
        <v/>
      </c>
      <c r="AI174" s="24">
        <f>IF(A174="","",IFERROR(IF(G174&lt;=F174,"Fix stay dates",IF(J174&lt;=0,"Enter rooms booked",IF(I174="","Select room type",IF(AND(Z174="Relocate",AA174=""),"Enter partner hotel",IF(AND(Z174="Relocate",AD174&lt;=0),"Enter relocation nights","OK"))))),"Review data"))</f>
        <v/>
      </c>
      <c r="AJ174" s="22" t="n"/>
    </row>
    <row r="175">
      <c r="A175" s="21" t="n"/>
      <c r="B175" s="22" t="n"/>
      <c r="C175" s="22" t="n"/>
      <c r="D175" s="21" t="n"/>
      <c r="E175" s="44" t="n"/>
      <c r="F175" s="44" t="n"/>
      <c r="G175" s="44" t="n"/>
      <c r="H175" s="24">
        <f>IF(A175="","",IFERROR(MAX(0,G175-F175),0))</f>
        <v/>
      </c>
      <c r="I175" s="21" t="n"/>
      <c r="J175" s="21" t="n"/>
      <c r="K175" s="21" t="n"/>
      <c r="L175" s="21" t="n"/>
      <c r="M175" s="21" t="n"/>
      <c r="N175" s="21" t="n"/>
      <c r="O175" s="45" t="n"/>
      <c r="P175" s="46">
        <f>IF(A175="","",IFERROR(H175*J175*O175,0))</f>
        <v/>
      </c>
      <c r="Q175" s="21" t="n"/>
      <c r="R175" s="21" t="n"/>
      <c r="S175" s="21" t="n"/>
      <c r="T175" s="21" t="n"/>
      <c r="U175" s="22" t="n"/>
      <c r="V175" s="22" t="n"/>
      <c r="W175" s="21" t="n"/>
      <c r="X175" s="44" t="n"/>
      <c r="Y175" s="22" t="n"/>
      <c r="Z175" s="21" t="n"/>
      <c r="AA175" s="22" t="n"/>
      <c r="AB175" s="22" t="n"/>
      <c r="AC175" s="45" t="n"/>
      <c r="AD175" s="21" t="n"/>
      <c r="AE175" s="45" t="n"/>
      <c r="AF175" s="45" t="n"/>
      <c r="AG175" s="46">
        <f>IF(A175="","",IFERROR(IF(Z175="Relocate",J175*AD175*IF(AC175&gt;0,AC175,$B$2)+IF(AE175&gt;0,AE175,$B$3)+IF(AF175&gt;0,AF175,$B$4),0),0))</f>
        <v/>
      </c>
      <c r="AH175" s="24">
        <f>IF(A175="","",IF(X175="","",IFERROR(MAX(0,TODAY()-X175),0)))</f>
        <v/>
      </c>
      <c r="AI175" s="24">
        <f>IF(A175="","",IFERROR(IF(G175&lt;=F175,"Fix stay dates",IF(J175&lt;=0,"Enter rooms booked",IF(I175="","Select room type",IF(AND(Z175="Relocate",AA175=""),"Enter partner hotel",IF(AND(Z175="Relocate",AD175&lt;=0),"Enter relocation nights","OK"))))),"Review data"))</f>
        <v/>
      </c>
      <c r="AJ175" s="22" t="n"/>
    </row>
    <row r="176">
      <c r="A176" s="21" t="n"/>
      <c r="B176" s="22" t="n"/>
      <c r="C176" s="22" t="n"/>
      <c r="D176" s="21" t="n"/>
      <c r="E176" s="44" t="n"/>
      <c r="F176" s="44" t="n"/>
      <c r="G176" s="44" t="n"/>
      <c r="H176" s="24">
        <f>IF(A176="","",IFERROR(MAX(0,G176-F176),0))</f>
        <v/>
      </c>
      <c r="I176" s="21" t="n"/>
      <c r="J176" s="21" t="n"/>
      <c r="K176" s="21" t="n"/>
      <c r="L176" s="21" t="n"/>
      <c r="M176" s="21" t="n"/>
      <c r="N176" s="21" t="n"/>
      <c r="O176" s="45" t="n"/>
      <c r="P176" s="46">
        <f>IF(A176="","",IFERROR(H176*J176*O176,0))</f>
        <v/>
      </c>
      <c r="Q176" s="21" t="n"/>
      <c r="R176" s="21" t="n"/>
      <c r="S176" s="21" t="n"/>
      <c r="T176" s="21" t="n"/>
      <c r="U176" s="22" t="n"/>
      <c r="V176" s="22" t="n"/>
      <c r="W176" s="21" t="n"/>
      <c r="X176" s="44" t="n"/>
      <c r="Y176" s="22" t="n"/>
      <c r="Z176" s="21" t="n"/>
      <c r="AA176" s="22" t="n"/>
      <c r="AB176" s="22" t="n"/>
      <c r="AC176" s="45" t="n"/>
      <c r="AD176" s="21" t="n"/>
      <c r="AE176" s="45" t="n"/>
      <c r="AF176" s="45" t="n"/>
      <c r="AG176" s="46">
        <f>IF(A176="","",IFERROR(IF(Z176="Relocate",J176*AD176*IF(AC176&gt;0,AC176,$B$2)+IF(AE176&gt;0,AE176,$B$3)+IF(AF176&gt;0,AF176,$B$4),0),0))</f>
        <v/>
      </c>
      <c r="AH176" s="24">
        <f>IF(A176="","",IF(X176="","",IFERROR(MAX(0,TODAY()-X176),0)))</f>
        <v/>
      </c>
      <c r="AI176" s="24">
        <f>IF(A176="","",IFERROR(IF(G176&lt;=F176,"Fix stay dates",IF(J176&lt;=0,"Enter rooms booked",IF(I176="","Select room type",IF(AND(Z176="Relocate",AA176=""),"Enter partner hotel",IF(AND(Z176="Relocate",AD176&lt;=0),"Enter relocation nights","OK"))))),"Review data"))</f>
        <v/>
      </c>
      <c r="AJ176" s="22" t="n"/>
    </row>
    <row r="177">
      <c r="A177" s="21" t="n"/>
      <c r="B177" s="22" t="n"/>
      <c r="C177" s="22" t="n"/>
      <c r="D177" s="21" t="n"/>
      <c r="E177" s="44" t="n"/>
      <c r="F177" s="44" t="n"/>
      <c r="G177" s="44" t="n"/>
      <c r="H177" s="24">
        <f>IF(A177="","",IFERROR(MAX(0,G177-F177),0))</f>
        <v/>
      </c>
      <c r="I177" s="21" t="n"/>
      <c r="J177" s="21" t="n"/>
      <c r="K177" s="21" t="n"/>
      <c r="L177" s="21" t="n"/>
      <c r="M177" s="21" t="n"/>
      <c r="N177" s="21" t="n"/>
      <c r="O177" s="45" t="n"/>
      <c r="P177" s="46">
        <f>IF(A177="","",IFERROR(H177*J177*O177,0))</f>
        <v/>
      </c>
      <c r="Q177" s="21" t="n"/>
      <c r="R177" s="21" t="n"/>
      <c r="S177" s="21" t="n"/>
      <c r="T177" s="21" t="n"/>
      <c r="U177" s="22" t="n"/>
      <c r="V177" s="22" t="n"/>
      <c r="W177" s="21" t="n"/>
      <c r="X177" s="44" t="n"/>
      <c r="Y177" s="22" t="n"/>
      <c r="Z177" s="21" t="n"/>
      <c r="AA177" s="22" t="n"/>
      <c r="AB177" s="22" t="n"/>
      <c r="AC177" s="45" t="n"/>
      <c r="AD177" s="21" t="n"/>
      <c r="AE177" s="45" t="n"/>
      <c r="AF177" s="45" t="n"/>
      <c r="AG177" s="46">
        <f>IF(A177="","",IFERROR(IF(Z177="Relocate",J177*AD177*IF(AC177&gt;0,AC177,$B$2)+IF(AE177&gt;0,AE177,$B$3)+IF(AF177&gt;0,AF177,$B$4),0),0))</f>
        <v/>
      </c>
      <c r="AH177" s="24">
        <f>IF(A177="","",IF(X177="","",IFERROR(MAX(0,TODAY()-X177),0)))</f>
        <v/>
      </c>
      <c r="AI177" s="24">
        <f>IF(A177="","",IFERROR(IF(G177&lt;=F177,"Fix stay dates",IF(J177&lt;=0,"Enter rooms booked",IF(I177="","Select room type",IF(AND(Z177="Relocate",AA177=""),"Enter partner hotel",IF(AND(Z177="Relocate",AD177&lt;=0),"Enter relocation nights","OK"))))),"Review data"))</f>
        <v/>
      </c>
      <c r="AJ177" s="22" t="n"/>
    </row>
    <row r="178">
      <c r="A178" s="21" t="n"/>
      <c r="B178" s="22" t="n"/>
      <c r="C178" s="22" t="n"/>
      <c r="D178" s="21" t="n"/>
      <c r="E178" s="44" t="n"/>
      <c r="F178" s="44" t="n"/>
      <c r="G178" s="44" t="n"/>
      <c r="H178" s="24">
        <f>IF(A178="","",IFERROR(MAX(0,G178-F178),0))</f>
        <v/>
      </c>
      <c r="I178" s="21" t="n"/>
      <c r="J178" s="21" t="n"/>
      <c r="K178" s="21" t="n"/>
      <c r="L178" s="21" t="n"/>
      <c r="M178" s="21" t="n"/>
      <c r="N178" s="21" t="n"/>
      <c r="O178" s="45" t="n"/>
      <c r="P178" s="46">
        <f>IF(A178="","",IFERROR(H178*J178*O178,0))</f>
        <v/>
      </c>
      <c r="Q178" s="21" t="n"/>
      <c r="R178" s="21" t="n"/>
      <c r="S178" s="21" t="n"/>
      <c r="T178" s="21" t="n"/>
      <c r="U178" s="22" t="n"/>
      <c r="V178" s="22" t="n"/>
      <c r="W178" s="21" t="n"/>
      <c r="X178" s="44" t="n"/>
      <c r="Y178" s="22" t="n"/>
      <c r="Z178" s="21" t="n"/>
      <c r="AA178" s="22" t="n"/>
      <c r="AB178" s="22" t="n"/>
      <c r="AC178" s="45" t="n"/>
      <c r="AD178" s="21" t="n"/>
      <c r="AE178" s="45" t="n"/>
      <c r="AF178" s="45" t="n"/>
      <c r="AG178" s="46">
        <f>IF(A178="","",IFERROR(IF(Z178="Relocate",J178*AD178*IF(AC178&gt;0,AC178,$B$2)+IF(AE178&gt;0,AE178,$B$3)+IF(AF178&gt;0,AF178,$B$4),0),0))</f>
        <v/>
      </c>
      <c r="AH178" s="24">
        <f>IF(A178="","",IF(X178="","",IFERROR(MAX(0,TODAY()-X178),0)))</f>
        <v/>
      </c>
      <c r="AI178" s="24">
        <f>IF(A178="","",IFERROR(IF(G178&lt;=F178,"Fix stay dates",IF(J178&lt;=0,"Enter rooms booked",IF(I178="","Select room type",IF(AND(Z178="Relocate",AA178=""),"Enter partner hotel",IF(AND(Z178="Relocate",AD178&lt;=0),"Enter relocation nights","OK"))))),"Review data"))</f>
        <v/>
      </c>
      <c r="AJ178" s="22" t="n"/>
    </row>
    <row r="179">
      <c r="A179" s="21" t="n"/>
      <c r="B179" s="22" t="n"/>
      <c r="C179" s="22" t="n"/>
      <c r="D179" s="21" t="n"/>
      <c r="E179" s="44" t="n"/>
      <c r="F179" s="44" t="n"/>
      <c r="G179" s="44" t="n"/>
      <c r="H179" s="24">
        <f>IF(A179="","",IFERROR(MAX(0,G179-F179),0))</f>
        <v/>
      </c>
      <c r="I179" s="21" t="n"/>
      <c r="J179" s="21" t="n"/>
      <c r="K179" s="21" t="n"/>
      <c r="L179" s="21" t="n"/>
      <c r="M179" s="21" t="n"/>
      <c r="N179" s="21" t="n"/>
      <c r="O179" s="45" t="n"/>
      <c r="P179" s="46">
        <f>IF(A179="","",IFERROR(H179*J179*O179,0))</f>
        <v/>
      </c>
      <c r="Q179" s="21" t="n"/>
      <c r="R179" s="21" t="n"/>
      <c r="S179" s="21" t="n"/>
      <c r="T179" s="21" t="n"/>
      <c r="U179" s="22" t="n"/>
      <c r="V179" s="22" t="n"/>
      <c r="W179" s="21" t="n"/>
      <c r="X179" s="44" t="n"/>
      <c r="Y179" s="22" t="n"/>
      <c r="Z179" s="21" t="n"/>
      <c r="AA179" s="22" t="n"/>
      <c r="AB179" s="22" t="n"/>
      <c r="AC179" s="45" t="n"/>
      <c r="AD179" s="21" t="n"/>
      <c r="AE179" s="45" t="n"/>
      <c r="AF179" s="45" t="n"/>
      <c r="AG179" s="46">
        <f>IF(A179="","",IFERROR(IF(Z179="Relocate",J179*AD179*IF(AC179&gt;0,AC179,$B$2)+IF(AE179&gt;0,AE179,$B$3)+IF(AF179&gt;0,AF179,$B$4),0),0))</f>
        <v/>
      </c>
      <c r="AH179" s="24">
        <f>IF(A179="","",IF(X179="","",IFERROR(MAX(0,TODAY()-X179),0)))</f>
        <v/>
      </c>
      <c r="AI179" s="24">
        <f>IF(A179="","",IFERROR(IF(G179&lt;=F179,"Fix stay dates",IF(J179&lt;=0,"Enter rooms booked",IF(I179="","Select room type",IF(AND(Z179="Relocate",AA179=""),"Enter partner hotel",IF(AND(Z179="Relocate",AD179&lt;=0),"Enter relocation nights","OK"))))),"Review data"))</f>
        <v/>
      </c>
      <c r="AJ179" s="22" t="n"/>
    </row>
    <row r="180">
      <c r="A180" s="21" t="n"/>
      <c r="B180" s="22" t="n"/>
      <c r="C180" s="22" t="n"/>
      <c r="D180" s="21" t="n"/>
      <c r="E180" s="44" t="n"/>
      <c r="F180" s="44" t="n"/>
      <c r="G180" s="44" t="n"/>
      <c r="H180" s="24">
        <f>IF(A180="","",IFERROR(MAX(0,G180-F180),0))</f>
        <v/>
      </c>
      <c r="I180" s="21" t="n"/>
      <c r="J180" s="21" t="n"/>
      <c r="K180" s="21" t="n"/>
      <c r="L180" s="21" t="n"/>
      <c r="M180" s="21" t="n"/>
      <c r="N180" s="21" t="n"/>
      <c r="O180" s="45" t="n"/>
      <c r="P180" s="46">
        <f>IF(A180="","",IFERROR(H180*J180*O180,0))</f>
        <v/>
      </c>
      <c r="Q180" s="21" t="n"/>
      <c r="R180" s="21" t="n"/>
      <c r="S180" s="21" t="n"/>
      <c r="T180" s="21" t="n"/>
      <c r="U180" s="22" t="n"/>
      <c r="V180" s="22" t="n"/>
      <c r="W180" s="21" t="n"/>
      <c r="X180" s="44" t="n"/>
      <c r="Y180" s="22" t="n"/>
      <c r="Z180" s="21" t="n"/>
      <c r="AA180" s="22" t="n"/>
      <c r="AB180" s="22" t="n"/>
      <c r="AC180" s="45" t="n"/>
      <c r="AD180" s="21" t="n"/>
      <c r="AE180" s="45" t="n"/>
      <c r="AF180" s="45" t="n"/>
      <c r="AG180" s="46">
        <f>IF(A180="","",IFERROR(IF(Z180="Relocate",J180*AD180*IF(AC180&gt;0,AC180,$B$2)+IF(AE180&gt;0,AE180,$B$3)+IF(AF180&gt;0,AF180,$B$4),0),0))</f>
        <v/>
      </c>
      <c r="AH180" s="24">
        <f>IF(A180="","",IF(X180="","",IFERROR(MAX(0,TODAY()-X180),0)))</f>
        <v/>
      </c>
      <c r="AI180" s="24">
        <f>IF(A180="","",IFERROR(IF(G180&lt;=F180,"Fix stay dates",IF(J180&lt;=0,"Enter rooms booked",IF(I180="","Select room type",IF(AND(Z180="Relocate",AA180=""),"Enter partner hotel",IF(AND(Z180="Relocate",AD180&lt;=0),"Enter relocation nights","OK"))))),"Review data"))</f>
        <v/>
      </c>
      <c r="AJ180" s="22" t="n"/>
    </row>
    <row r="181">
      <c r="A181" s="21" t="n"/>
      <c r="B181" s="22" t="n"/>
      <c r="C181" s="22" t="n"/>
      <c r="D181" s="21" t="n"/>
      <c r="E181" s="44" t="n"/>
      <c r="F181" s="44" t="n"/>
      <c r="G181" s="44" t="n"/>
      <c r="H181" s="24">
        <f>IF(A181="","",IFERROR(MAX(0,G181-F181),0))</f>
        <v/>
      </c>
      <c r="I181" s="21" t="n"/>
      <c r="J181" s="21" t="n"/>
      <c r="K181" s="21" t="n"/>
      <c r="L181" s="21" t="n"/>
      <c r="M181" s="21" t="n"/>
      <c r="N181" s="21" t="n"/>
      <c r="O181" s="45" t="n"/>
      <c r="P181" s="46">
        <f>IF(A181="","",IFERROR(H181*J181*O181,0))</f>
        <v/>
      </c>
      <c r="Q181" s="21" t="n"/>
      <c r="R181" s="21" t="n"/>
      <c r="S181" s="21" t="n"/>
      <c r="T181" s="21" t="n"/>
      <c r="U181" s="22" t="n"/>
      <c r="V181" s="22" t="n"/>
      <c r="W181" s="21" t="n"/>
      <c r="X181" s="44" t="n"/>
      <c r="Y181" s="22" t="n"/>
      <c r="Z181" s="21" t="n"/>
      <c r="AA181" s="22" t="n"/>
      <c r="AB181" s="22" t="n"/>
      <c r="AC181" s="45" t="n"/>
      <c r="AD181" s="21" t="n"/>
      <c r="AE181" s="45" t="n"/>
      <c r="AF181" s="45" t="n"/>
      <c r="AG181" s="46">
        <f>IF(A181="","",IFERROR(IF(Z181="Relocate",J181*AD181*IF(AC181&gt;0,AC181,$B$2)+IF(AE181&gt;0,AE181,$B$3)+IF(AF181&gt;0,AF181,$B$4),0),0))</f>
        <v/>
      </c>
      <c r="AH181" s="24">
        <f>IF(A181="","",IF(X181="","",IFERROR(MAX(0,TODAY()-X181),0)))</f>
        <v/>
      </c>
      <c r="AI181" s="24">
        <f>IF(A181="","",IFERROR(IF(G181&lt;=F181,"Fix stay dates",IF(J181&lt;=0,"Enter rooms booked",IF(I181="","Select room type",IF(AND(Z181="Relocate",AA181=""),"Enter partner hotel",IF(AND(Z181="Relocate",AD181&lt;=0),"Enter relocation nights","OK"))))),"Review data"))</f>
        <v/>
      </c>
      <c r="AJ181" s="22" t="n"/>
    </row>
    <row r="182">
      <c r="A182" s="21" t="n"/>
      <c r="B182" s="22" t="n"/>
      <c r="C182" s="22" t="n"/>
      <c r="D182" s="21" t="n"/>
      <c r="E182" s="44" t="n"/>
      <c r="F182" s="44" t="n"/>
      <c r="G182" s="44" t="n"/>
      <c r="H182" s="24">
        <f>IF(A182="","",IFERROR(MAX(0,G182-F182),0))</f>
        <v/>
      </c>
      <c r="I182" s="21" t="n"/>
      <c r="J182" s="21" t="n"/>
      <c r="K182" s="21" t="n"/>
      <c r="L182" s="21" t="n"/>
      <c r="M182" s="21" t="n"/>
      <c r="N182" s="21" t="n"/>
      <c r="O182" s="45" t="n"/>
      <c r="P182" s="46">
        <f>IF(A182="","",IFERROR(H182*J182*O182,0))</f>
        <v/>
      </c>
      <c r="Q182" s="21" t="n"/>
      <c r="R182" s="21" t="n"/>
      <c r="S182" s="21" t="n"/>
      <c r="T182" s="21" t="n"/>
      <c r="U182" s="22" t="n"/>
      <c r="V182" s="22" t="n"/>
      <c r="W182" s="21" t="n"/>
      <c r="X182" s="44" t="n"/>
      <c r="Y182" s="22" t="n"/>
      <c r="Z182" s="21" t="n"/>
      <c r="AA182" s="22" t="n"/>
      <c r="AB182" s="22" t="n"/>
      <c r="AC182" s="45" t="n"/>
      <c r="AD182" s="21" t="n"/>
      <c r="AE182" s="45" t="n"/>
      <c r="AF182" s="45" t="n"/>
      <c r="AG182" s="46">
        <f>IF(A182="","",IFERROR(IF(Z182="Relocate",J182*AD182*IF(AC182&gt;0,AC182,$B$2)+IF(AE182&gt;0,AE182,$B$3)+IF(AF182&gt;0,AF182,$B$4),0),0))</f>
        <v/>
      </c>
      <c r="AH182" s="24">
        <f>IF(A182="","",IF(X182="","",IFERROR(MAX(0,TODAY()-X182),0)))</f>
        <v/>
      </c>
      <c r="AI182" s="24">
        <f>IF(A182="","",IFERROR(IF(G182&lt;=F182,"Fix stay dates",IF(J182&lt;=0,"Enter rooms booked",IF(I182="","Select room type",IF(AND(Z182="Relocate",AA182=""),"Enter partner hotel",IF(AND(Z182="Relocate",AD182&lt;=0),"Enter relocation nights","OK"))))),"Review data"))</f>
        <v/>
      </c>
      <c r="AJ182" s="22" t="n"/>
    </row>
    <row r="183">
      <c r="A183" s="21" t="n"/>
      <c r="B183" s="22" t="n"/>
      <c r="C183" s="22" t="n"/>
      <c r="D183" s="21" t="n"/>
      <c r="E183" s="44" t="n"/>
      <c r="F183" s="44" t="n"/>
      <c r="G183" s="44" t="n"/>
      <c r="H183" s="24">
        <f>IF(A183="","",IFERROR(MAX(0,G183-F183),0))</f>
        <v/>
      </c>
      <c r="I183" s="21" t="n"/>
      <c r="J183" s="21" t="n"/>
      <c r="K183" s="21" t="n"/>
      <c r="L183" s="21" t="n"/>
      <c r="M183" s="21" t="n"/>
      <c r="N183" s="21" t="n"/>
      <c r="O183" s="45" t="n"/>
      <c r="P183" s="46">
        <f>IF(A183="","",IFERROR(H183*J183*O183,0))</f>
        <v/>
      </c>
      <c r="Q183" s="21" t="n"/>
      <c r="R183" s="21" t="n"/>
      <c r="S183" s="21" t="n"/>
      <c r="T183" s="21" t="n"/>
      <c r="U183" s="22" t="n"/>
      <c r="V183" s="22" t="n"/>
      <c r="W183" s="21" t="n"/>
      <c r="X183" s="44" t="n"/>
      <c r="Y183" s="22" t="n"/>
      <c r="Z183" s="21" t="n"/>
      <c r="AA183" s="22" t="n"/>
      <c r="AB183" s="22" t="n"/>
      <c r="AC183" s="45" t="n"/>
      <c r="AD183" s="21" t="n"/>
      <c r="AE183" s="45" t="n"/>
      <c r="AF183" s="45" t="n"/>
      <c r="AG183" s="46">
        <f>IF(A183="","",IFERROR(IF(Z183="Relocate",J183*AD183*IF(AC183&gt;0,AC183,$B$2)+IF(AE183&gt;0,AE183,$B$3)+IF(AF183&gt;0,AF183,$B$4),0),0))</f>
        <v/>
      </c>
      <c r="AH183" s="24">
        <f>IF(A183="","",IF(X183="","",IFERROR(MAX(0,TODAY()-X183),0)))</f>
        <v/>
      </c>
      <c r="AI183" s="24">
        <f>IF(A183="","",IFERROR(IF(G183&lt;=F183,"Fix stay dates",IF(J183&lt;=0,"Enter rooms booked",IF(I183="","Select room type",IF(AND(Z183="Relocate",AA183=""),"Enter partner hotel",IF(AND(Z183="Relocate",AD183&lt;=0),"Enter relocation nights","OK"))))),"Review data"))</f>
        <v/>
      </c>
      <c r="AJ183" s="22" t="n"/>
    </row>
    <row r="184">
      <c r="A184" s="21" t="n"/>
      <c r="B184" s="22" t="n"/>
      <c r="C184" s="22" t="n"/>
      <c r="D184" s="21" t="n"/>
      <c r="E184" s="44" t="n"/>
      <c r="F184" s="44" t="n"/>
      <c r="G184" s="44" t="n"/>
      <c r="H184" s="24">
        <f>IF(A184="","",IFERROR(MAX(0,G184-F184),0))</f>
        <v/>
      </c>
      <c r="I184" s="21" t="n"/>
      <c r="J184" s="21" t="n"/>
      <c r="K184" s="21" t="n"/>
      <c r="L184" s="21" t="n"/>
      <c r="M184" s="21" t="n"/>
      <c r="N184" s="21" t="n"/>
      <c r="O184" s="45" t="n"/>
      <c r="P184" s="46">
        <f>IF(A184="","",IFERROR(H184*J184*O184,0))</f>
        <v/>
      </c>
      <c r="Q184" s="21" t="n"/>
      <c r="R184" s="21" t="n"/>
      <c r="S184" s="21" t="n"/>
      <c r="T184" s="21" t="n"/>
      <c r="U184" s="22" t="n"/>
      <c r="V184" s="22" t="n"/>
      <c r="W184" s="21" t="n"/>
      <c r="X184" s="44" t="n"/>
      <c r="Y184" s="22" t="n"/>
      <c r="Z184" s="21" t="n"/>
      <c r="AA184" s="22" t="n"/>
      <c r="AB184" s="22" t="n"/>
      <c r="AC184" s="45" t="n"/>
      <c r="AD184" s="21" t="n"/>
      <c r="AE184" s="45" t="n"/>
      <c r="AF184" s="45" t="n"/>
      <c r="AG184" s="46">
        <f>IF(A184="","",IFERROR(IF(Z184="Relocate",J184*AD184*IF(AC184&gt;0,AC184,$B$2)+IF(AE184&gt;0,AE184,$B$3)+IF(AF184&gt;0,AF184,$B$4),0),0))</f>
        <v/>
      </c>
      <c r="AH184" s="24">
        <f>IF(A184="","",IF(X184="","",IFERROR(MAX(0,TODAY()-X184),0)))</f>
        <v/>
      </c>
      <c r="AI184" s="24">
        <f>IF(A184="","",IFERROR(IF(G184&lt;=F184,"Fix stay dates",IF(J184&lt;=0,"Enter rooms booked",IF(I184="","Select room type",IF(AND(Z184="Relocate",AA184=""),"Enter partner hotel",IF(AND(Z184="Relocate",AD184&lt;=0),"Enter relocation nights","OK"))))),"Review data"))</f>
        <v/>
      </c>
      <c r="AJ184" s="22" t="n"/>
    </row>
    <row r="185">
      <c r="A185" s="21" t="n"/>
      <c r="B185" s="22" t="n"/>
      <c r="C185" s="22" t="n"/>
      <c r="D185" s="21" t="n"/>
      <c r="E185" s="44" t="n"/>
      <c r="F185" s="44" t="n"/>
      <c r="G185" s="44" t="n"/>
      <c r="H185" s="24">
        <f>IF(A185="","",IFERROR(MAX(0,G185-F185),0))</f>
        <v/>
      </c>
      <c r="I185" s="21" t="n"/>
      <c r="J185" s="21" t="n"/>
      <c r="K185" s="21" t="n"/>
      <c r="L185" s="21" t="n"/>
      <c r="M185" s="21" t="n"/>
      <c r="N185" s="21" t="n"/>
      <c r="O185" s="45" t="n"/>
      <c r="P185" s="46">
        <f>IF(A185="","",IFERROR(H185*J185*O185,0))</f>
        <v/>
      </c>
      <c r="Q185" s="21" t="n"/>
      <c r="R185" s="21" t="n"/>
      <c r="S185" s="21" t="n"/>
      <c r="T185" s="21" t="n"/>
      <c r="U185" s="22" t="n"/>
      <c r="V185" s="22" t="n"/>
      <c r="W185" s="21" t="n"/>
      <c r="X185" s="44" t="n"/>
      <c r="Y185" s="22" t="n"/>
      <c r="Z185" s="21" t="n"/>
      <c r="AA185" s="22" t="n"/>
      <c r="AB185" s="22" t="n"/>
      <c r="AC185" s="45" t="n"/>
      <c r="AD185" s="21" t="n"/>
      <c r="AE185" s="45" t="n"/>
      <c r="AF185" s="45" t="n"/>
      <c r="AG185" s="46">
        <f>IF(A185="","",IFERROR(IF(Z185="Relocate",J185*AD185*IF(AC185&gt;0,AC185,$B$2)+IF(AE185&gt;0,AE185,$B$3)+IF(AF185&gt;0,AF185,$B$4),0),0))</f>
        <v/>
      </c>
      <c r="AH185" s="24">
        <f>IF(A185="","",IF(X185="","",IFERROR(MAX(0,TODAY()-X185),0)))</f>
        <v/>
      </c>
      <c r="AI185" s="24">
        <f>IF(A185="","",IFERROR(IF(G185&lt;=F185,"Fix stay dates",IF(J185&lt;=0,"Enter rooms booked",IF(I185="","Select room type",IF(AND(Z185="Relocate",AA185=""),"Enter partner hotel",IF(AND(Z185="Relocate",AD185&lt;=0),"Enter relocation nights","OK"))))),"Review data"))</f>
        <v/>
      </c>
      <c r="AJ185" s="22" t="n"/>
    </row>
    <row r="186">
      <c r="A186" s="21" t="n"/>
      <c r="B186" s="22" t="n"/>
      <c r="C186" s="22" t="n"/>
      <c r="D186" s="21" t="n"/>
      <c r="E186" s="44" t="n"/>
      <c r="F186" s="44" t="n"/>
      <c r="G186" s="44" t="n"/>
      <c r="H186" s="24">
        <f>IF(A186="","",IFERROR(MAX(0,G186-F186),0))</f>
        <v/>
      </c>
      <c r="I186" s="21" t="n"/>
      <c r="J186" s="21" t="n"/>
      <c r="K186" s="21" t="n"/>
      <c r="L186" s="21" t="n"/>
      <c r="M186" s="21" t="n"/>
      <c r="N186" s="21" t="n"/>
      <c r="O186" s="45" t="n"/>
      <c r="P186" s="46">
        <f>IF(A186="","",IFERROR(H186*J186*O186,0))</f>
        <v/>
      </c>
      <c r="Q186" s="21" t="n"/>
      <c r="R186" s="21" t="n"/>
      <c r="S186" s="21" t="n"/>
      <c r="T186" s="21" t="n"/>
      <c r="U186" s="22" t="n"/>
      <c r="V186" s="22" t="n"/>
      <c r="W186" s="21" t="n"/>
      <c r="X186" s="44" t="n"/>
      <c r="Y186" s="22" t="n"/>
      <c r="Z186" s="21" t="n"/>
      <c r="AA186" s="22" t="n"/>
      <c r="AB186" s="22" t="n"/>
      <c r="AC186" s="45" t="n"/>
      <c r="AD186" s="21" t="n"/>
      <c r="AE186" s="45" t="n"/>
      <c r="AF186" s="45" t="n"/>
      <c r="AG186" s="46">
        <f>IF(A186="","",IFERROR(IF(Z186="Relocate",J186*AD186*IF(AC186&gt;0,AC186,$B$2)+IF(AE186&gt;0,AE186,$B$3)+IF(AF186&gt;0,AF186,$B$4),0),0))</f>
        <v/>
      </c>
      <c r="AH186" s="24">
        <f>IF(A186="","",IF(X186="","",IFERROR(MAX(0,TODAY()-X186),0)))</f>
        <v/>
      </c>
      <c r="AI186" s="24">
        <f>IF(A186="","",IFERROR(IF(G186&lt;=F186,"Fix stay dates",IF(J186&lt;=0,"Enter rooms booked",IF(I186="","Select room type",IF(AND(Z186="Relocate",AA186=""),"Enter partner hotel",IF(AND(Z186="Relocate",AD186&lt;=0),"Enter relocation nights","OK"))))),"Review data"))</f>
        <v/>
      </c>
      <c r="AJ186" s="22" t="n"/>
    </row>
    <row r="187">
      <c r="A187" s="21" t="n"/>
      <c r="B187" s="22" t="n"/>
      <c r="C187" s="22" t="n"/>
      <c r="D187" s="21" t="n"/>
      <c r="E187" s="44" t="n"/>
      <c r="F187" s="44" t="n"/>
      <c r="G187" s="44" t="n"/>
      <c r="H187" s="24">
        <f>IF(A187="","",IFERROR(MAX(0,G187-F187),0))</f>
        <v/>
      </c>
      <c r="I187" s="21" t="n"/>
      <c r="J187" s="21" t="n"/>
      <c r="K187" s="21" t="n"/>
      <c r="L187" s="21" t="n"/>
      <c r="M187" s="21" t="n"/>
      <c r="N187" s="21" t="n"/>
      <c r="O187" s="45" t="n"/>
      <c r="P187" s="46">
        <f>IF(A187="","",IFERROR(H187*J187*O187,0))</f>
        <v/>
      </c>
      <c r="Q187" s="21" t="n"/>
      <c r="R187" s="21" t="n"/>
      <c r="S187" s="21" t="n"/>
      <c r="T187" s="21" t="n"/>
      <c r="U187" s="22" t="n"/>
      <c r="V187" s="22" t="n"/>
      <c r="W187" s="21" t="n"/>
      <c r="X187" s="44" t="n"/>
      <c r="Y187" s="22" t="n"/>
      <c r="Z187" s="21" t="n"/>
      <c r="AA187" s="22" t="n"/>
      <c r="AB187" s="22" t="n"/>
      <c r="AC187" s="45" t="n"/>
      <c r="AD187" s="21" t="n"/>
      <c r="AE187" s="45" t="n"/>
      <c r="AF187" s="45" t="n"/>
      <c r="AG187" s="46">
        <f>IF(A187="","",IFERROR(IF(Z187="Relocate",J187*AD187*IF(AC187&gt;0,AC187,$B$2)+IF(AE187&gt;0,AE187,$B$3)+IF(AF187&gt;0,AF187,$B$4),0),0))</f>
        <v/>
      </c>
      <c r="AH187" s="24">
        <f>IF(A187="","",IF(X187="","",IFERROR(MAX(0,TODAY()-X187),0)))</f>
        <v/>
      </c>
      <c r="AI187" s="24">
        <f>IF(A187="","",IFERROR(IF(G187&lt;=F187,"Fix stay dates",IF(J187&lt;=0,"Enter rooms booked",IF(I187="","Select room type",IF(AND(Z187="Relocate",AA187=""),"Enter partner hotel",IF(AND(Z187="Relocate",AD187&lt;=0),"Enter relocation nights","OK"))))),"Review data"))</f>
        <v/>
      </c>
      <c r="AJ187" s="22" t="n"/>
    </row>
    <row r="188">
      <c r="A188" s="21" t="n"/>
      <c r="B188" s="22" t="n"/>
      <c r="C188" s="22" t="n"/>
      <c r="D188" s="21" t="n"/>
      <c r="E188" s="44" t="n"/>
      <c r="F188" s="44" t="n"/>
      <c r="G188" s="44" t="n"/>
      <c r="H188" s="24">
        <f>IF(A188="","",IFERROR(MAX(0,G188-F188),0))</f>
        <v/>
      </c>
      <c r="I188" s="21" t="n"/>
      <c r="J188" s="21" t="n"/>
      <c r="K188" s="21" t="n"/>
      <c r="L188" s="21" t="n"/>
      <c r="M188" s="21" t="n"/>
      <c r="N188" s="21" t="n"/>
      <c r="O188" s="45" t="n"/>
      <c r="P188" s="46">
        <f>IF(A188="","",IFERROR(H188*J188*O188,0))</f>
        <v/>
      </c>
      <c r="Q188" s="21" t="n"/>
      <c r="R188" s="21" t="n"/>
      <c r="S188" s="21" t="n"/>
      <c r="T188" s="21" t="n"/>
      <c r="U188" s="22" t="n"/>
      <c r="V188" s="22" t="n"/>
      <c r="W188" s="21" t="n"/>
      <c r="X188" s="44" t="n"/>
      <c r="Y188" s="22" t="n"/>
      <c r="Z188" s="21" t="n"/>
      <c r="AA188" s="22" t="n"/>
      <c r="AB188" s="22" t="n"/>
      <c r="AC188" s="45" t="n"/>
      <c r="AD188" s="21" t="n"/>
      <c r="AE188" s="45" t="n"/>
      <c r="AF188" s="45" t="n"/>
      <c r="AG188" s="46">
        <f>IF(A188="","",IFERROR(IF(Z188="Relocate",J188*AD188*IF(AC188&gt;0,AC188,$B$2)+IF(AE188&gt;0,AE188,$B$3)+IF(AF188&gt;0,AF188,$B$4),0),0))</f>
        <v/>
      </c>
      <c r="AH188" s="24">
        <f>IF(A188="","",IF(X188="","",IFERROR(MAX(0,TODAY()-X188),0)))</f>
        <v/>
      </c>
      <c r="AI188" s="24">
        <f>IF(A188="","",IFERROR(IF(G188&lt;=F188,"Fix stay dates",IF(J188&lt;=0,"Enter rooms booked",IF(I188="","Select room type",IF(AND(Z188="Relocate",AA188=""),"Enter partner hotel",IF(AND(Z188="Relocate",AD188&lt;=0),"Enter relocation nights","OK"))))),"Review data"))</f>
        <v/>
      </c>
      <c r="AJ188" s="22" t="n"/>
    </row>
    <row r="189">
      <c r="A189" s="21" t="n"/>
      <c r="B189" s="22" t="n"/>
      <c r="C189" s="22" t="n"/>
      <c r="D189" s="21" t="n"/>
      <c r="E189" s="44" t="n"/>
      <c r="F189" s="44" t="n"/>
      <c r="G189" s="44" t="n"/>
      <c r="H189" s="24">
        <f>IF(A189="","",IFERROR(MAX(0,G189-F189),0))</f>
        <v/>
      </c>
      <c r="I189" s="21" t="n"/>
      <c r="J189" s="21" t="n"/>
      <c r="K189" s="21" t="n"/>
      <c r="L189" s="21" t="n"/>
      <c r="M189" s="21" t="n"/>
      <c r="N189" s="21" t="n"/>
      <c r="O189" s="45" t="n"/>
      <c r="P189" s="46">
        <f>IF(A189="","",IFERROR(H189*J189*O189,0))</f>
        <v/>
      </c>
      <c r="Q189" s="21" t="n"/>
      <c r="R189" s="21" t="n"/>
      <c r="S189" s="21" t="n"/>
      <c r="T189" s="21" t="n"/>
      <c r="U189" s="22" t="n"/>
      <c r="V189" s="22" t="n"/>
      <c r="W189" s="21" t="n"/>
      <c r="X189" s="44" t="n"/>
      <c r="Y189" s="22" t="n"/>
      <c r="Z189" s="21" t="n"/>
      <c r="AA189" s="22" t="n"/>
      <c r="AB189" s="22" t="n"/>
      <c r="AC189" s="45" t="n"/>
      <c r="AD189" s="21" t="n"/>
      <c r="AE189" s="45" t="n"/>
      <c r="AF189" s="45" t="n"/>
      <c r="AG189" s="46">
        <f>IF(A189="","",IFERROR(IF(Z189="Relocate",J189*AD189*IF(AC189&gt;0,AC189,$B$2)+IF(AE189&gt;0,AE189,$B$3)+IF(AF189&gt;0,AF189,$B$4),0),0))</f>
        <v/>
      </c>
      <c r="AH189" s="24">
        <f>IF(A189="","",IF(X189="","",IFERROR(MAX(0,TODAY()-X189),0)))</f>
        <v/>
      </c>
      <c r="AI189" s="24">
        <f>IF(A189="","",IFERROR(IF(G189&lt;=F189,"Fix stay dates",IF(J189&lt;=0,"Enter rooms booked",IF(I189="","Select room type",IF(AND(Z189="Relocate",AA189=""),"Enter partner hotel",IF(AND(Z189="Relocate",AD189&lt;=0),"Enter relocation nights","OK"))))),"Review data"))</f>
        <v/>
      </c>
      <c r="AJ189" s="22" t="n"/>
    </row>
    <row r="190">
      <c r="A190" s="21" t="n"/>
      <c r="B190" s="22" t="n"/>
      <c r="C190" s="22" t="n"/>
      <c r="D190" s="21" t="n"/>
      <c r="E190" s="44" t="n"/>
      <c r="F190" s="44" t="n"/>
      <c r="G190" s="44" t="n"/>
      <c r="H190" s="24">
        <f>IF(A190="","",IFERROR(MAX(0,G190-F190),0))</f>
        <v/>
      </c>
      <c r="I190" s="21" t="n"/>
      <c r="J190" s="21" t="n"/>
      <c r="K190" s="21" t="n"/>
      <c r="L190" s="21" t="n"/>
      <c r="M190" s="21" t="n"/>
      <c r="N190" s="21" t="n"/>
      <c r="O190" s="45" t="n"/>
      <c r="P190" s="46">
        <f>IF(A190="","",IFERROR(H190*J190*O190,0))</f>
        <v/>
      </c>
      <c r="Q190" s="21" t="n"/>
      <c r="R190" s="21" t="n"/>
      <c r="S190" s="21" t="n"/>
      <c r="T190" s="21" t="n"/>
      <c r="U190" s="22" t="n"/>
      <c r="V190" s="22" t="n"/>
      <c r="W190" s="21" t="n"/>
      <c r="X190" s="44" t="n"/>
      <c r="Y190" s="22" t="n"/>
      <c r="Z190" s="21" t="n"/>
      <c r="AA190" s="22" t="n"/>
      <c r="AB190" s="22" t="n"/>
      <c r="AC190" s="45" t="n"/>
      <c r="AD190" s="21" t="n"/>
      <c r="AE190" s="45" t="n"/>
      <c r="AF190" s="45" t="n"/>
      <c r="AG190" s="46">
        <f>IF(A190="","",IFERROR(IF(Z190="Relocate",J190*AD190*IF(AC190&gt;0,AC190,$B$2)+IF(AE190&gt;0,AE190,$B$3)+IF(AF190&gt;0,AF190,$B$4),0),0))</f>
        <v/>
      </c>
      <c r="AH190" s="24">
        <f>IF(A190="","",IF(X190="","",IFERROR(MAX(0,TODAY()-X190),0)))</f>
        <v/>
      </c>
      <c r="AI190" s="24">
        <f>IF(A190="","",IFERROR(IF(G190&lt;=F190,"Fix stay dates",IF(J190&lt;=0,"Enter rooms booked",IF(I190="","Select room type",IF(AND(Z190="Relocate",AA190=""),"Enter partner hotel",IF(AND(Z190="Relocate",AD190&lt;=0),"Enter relocation nights","OK"))))),"Review data"))</f>
        <v/>
      </c>
      <c r="AJ190" s="22" t="n"/>
    </row>
    <row r="191">
      <c r="A191" s="21" t="n"/>
      <c r="B191" s="22" t="n"/>
      <c r="C191" s="22" t="n"/>
      <c r="D191" s="21" t="n"/>
      <c r="E191" s="44" t="n"/>
      <c r="F191" s="44" t="n"/>
      <c r="G191" s="44" t="n"/>
      <c r="H191" s="24">
        <f>IF(A191="","",IFERROR(MAX(0,G191-F191),0))</f>
        <v/>
      </c>
      <c r="I191" s="21" t="n"/>
      <c r="J191" s="21" t="n"/>
      <c r="K191" s="21" t="n"/>
      <c r="L191" s="21" t="n"/>
      <c r="M191" s="21" t="n"/>
      <c r="N191" s="21" t="n"/>
      <c r="O191" s="45" t="n"/>
      <c r="P191" s="46">
        <f>IF(A191="","",IFERROR(H191*J191*O191,0))</f>
        <v/>
      </c>
      <c r="Q191" s="21" t="n"/>
      <c r="R191" s="21" t="n"/>
      <c r="S191" s="21" t="n"/>
      <c r="T191" s="21" t="n"/>
      <c r="U191" s="22" t="n"/>
      <c r="V191" s="22" t="n"/>
      <c r="W191" s="21" t="n"/>
      <c r="X191" s="44" t="n"/>
      <c r="Y191" s="22" t="n"/>
      <c r="Z191" s="21" t="n"/>
      <c r="AA191" s="22" t="n"/>
      <c r="AB191" s="22" t="n"/>
      <c r="AC191" s="45" t="n"/>
      <c r="AD191" s="21" t="n"/>
      <c r="AE191" s="45" t="n"/>
      <c r="AF191" s="45" t="n"/>
      <c r="AG191" s="46">
        <f>IF(A191="","",IFERROR(IF(Z191="Relocate",J191*AD191*IF(AC191&gt;0,AC191,$B$2)+IF(AE191&gt;0,AE191,$B$3)+IF(AF191&gt;0,AF191,$B$4),0),0))</f>
        <v/>
      </c>
      <c r="AH191" s="24">
        <f>IF(A191="","",IF(X191="","",IFERROR(MAX(0,TODAY()-X191),0)))</f>
        <v/>
      </c>
      <c r="AI191" s="24">
        <f>IF(A191="","",IFERROR(IF(G191&lt;=F191,"Fix stay dates",IF(J191&lt;=0,"Enter rooms booked",IF(I191="","Select room type",IF(AND(Z191="Relocate",AA191=""),"Enter partner hotel",IF(AND(Z191="Relocate",AD191&lt;=0),"Enter relocation nights","OK"))))),"Review data"))</f>
        <v/>
      </c>
      <c r="AJ191" s="22" t="n"/>
    </row>
    <row r="192">
      <c r="A192" s="21" t="n"/>
      <c r="B192" s="22" t="n"/>
      <c r="C192" s="22" t="n"/>
      <c r="D192" s="21" t="n"/>
      <c r="E192" s="44" t="n"/>
      <c r="F192" s="44" t="n"/>
      <c r="G192" s="44" t="n"/>
      <c r="H192" s="24">
        <f>IF(A192="","",IFERROR(MAX(0,G192-F192),0))</f>
        <v/>
      </c>
      <c r="I192" s="21" t="n"/>
      <c r="J192" s="21" t="n"/>
      <c r="K192" s="21" t="n"/>
      <c r="L192" s="21" t="n"/>
      <c r="M192" s="21" t="n"/>
      <c r="N192" s="21" t="n"/>
      <c r="O192" s="45" t="n"/>
      <c r="P192" s="46">
        <f>IF(A192="","",IFERROR(H192*J192*O192,0))</f>
        <v/>
      </c>
      <c r="Q192" s="21" t="n"/>
      <c r="R192" s="21" t="n"/>
      <c r="S192" s="21" t="n"/>
      <c r="T192" s="21" t="n"/>
      <c r="U192" s="22" t="n"/>
      <c r="V192" s="22" t="n"/>
      <c r="W192" s="21" t="n"/>
      <c r="X192" s="44" t="n"/>
      <c r="Y192" s="22" t="n"/>
      <c r="Z192" s="21" t="n"/>
      <c r="AA192" s="22" t="n"/>
      <c r="AB192" s="22" t="n"/>
      <c r="AC192" s="45" t="n"/>
      <c r="AD192" s="21" t="n"/>
      <c r="AE192" s="45" t="n"/>
      <c r="AF192" s="45" t="n"/>
      <c r="AG192" s="46">
        <f>IF(A192="","",IFERROR(IF(Z192="Relocate",J192*AD192*IF(AC192&gt;0,AC192,$B$2)+IF(AE192&gt;0,AE192,$B$3)+IF(AF192&gt;0,AF192,$B$4),0),0))</f>
        <v/>
      </c>
      <c r="AH192" s="24">
        <f>IF(A192="","",IF(X192="","",IFERROR(MAX(0,TODAY()-X192),0)))</f>
        <v/>
      </c>
      <c r="AI192" s="24">
        <f>IF(A192="","",IFERROR(IF(G192&lt;=F192,"Fix stay dates",IF(J192&lt;=0,"Enter rooms booked",IF(I192="","Select room type",IF(AND(Z192="Relocate",AA192=""),"Enter partner hotel",IF(AND(Z192="Relocate",AD192&lt;=0),"Enter relocation nights","OK"))))),"Review data"))</f>
        <v/>
      </c>
      <c r="AJ192" s="22" t="n"/>
    </row>
    <row r="193">
      <c r="A193" s="21" t="n"/>
      <c r="B193" s="22" t="n"/>
      <c r="C193" s="22" t="n"/>
      <c r="D193" s="21" t="n"/>
      <c r="E193" s="44" t="n"/>
      <c r="F193" s="44" t="n"/>
      <c r="G193" s="44" t="n"/>
      <c r="H193" s="24">
        <f>IF(A193="","",IFERROR(MAX(0,G193-F193),0))</f>
        <v/>
      </c>
      <c r="I193" s="21" t="n"/>
      <c r="J193" s="21" t="n"/>
      <c r="K193" s="21" t="n"/>
      <c r="L193" s="21" t="n"/>
      <c r="M193" s="21" t="n"/>
      <c r="N193" s="21" t="n"/>
      <c r="O193" s="45" t="n"/>
      <c r="P193" s="46">
        <f>IF(A193="","",IFERROR(H193*J193*O193,0))</f>
        <v/>
      </c>
      <c r="Q193" s="21" t="n"/>
      <c r="R193" s="21" t="n"/>
      <c r="S193" s="21" t="n"/>
      <c r="T193" s="21" t="n"/>
      <c r="U193" s="22" t="n"/>
      <c r="V193" s="22" t="n"/>
      <c r="W193" s="21" t="n"/>
      <c r="X193" s="44" t="n"/>
      <c r="Y193" s="22" t="n"/>
      <c r="Z193" s="21" t="n"/>
      <c r="AA193" s="22" t="n"/>
      <c r="AB193" s="22" t="n"/>
      <c r="AC193" s="45" t="n"/>
      <c r="AD193" s="21" t="n"/>
      <c r="AE193" s="45" t="n"/>
      <c r="AF193" s="45" t="n"/>
      <c r="AG193" s="46">
        <f>IF(A193="","",IFERROR(IF(Z193="Relocate",J193*AD193*IF(AC193&gt;0,AC193,$B$2)+IF(AE193&gt;0,AE193,$B$3)+IF(AF193&gt;0,AF193,$B$4),0),0))</f>
        <v/>
      </c>
      <c r="AH193" s="24">
        <f>IF(A193="","",IF(X193="","",IFERROR(MAX(0,TODAY()-X193),0)))</f>
        <v/>
      </c>
      <c r="AI193" s="24">
        <f>IF(A193="","",IFERROR(IF(G193&lt;=F193,"Fix stay dates",IF(J193&lt;=0,"Enter rooms booked",IF(I193="","Select room type",IF(AND(Z193="Relocate",AA193=""),"Enter partner hotel",IF(AND(Z193="Relocate",AD193&lt;=0),"Enter relocation nights","OK"))))),"Review data"))</f>
        <v/>
      </c>
      <c r="AJ193" s="22" t="n"/>
    </row>
    <row r="194">
      <c r="A194" s="21" t="n"/>
      <c r="B194" s="22" t="n"/>
      <c r="C194" s="22" t="n"/>
      <c r="D194" s="21" t="n"/>
      <c r="E194" s="44" t="n"/>
      <c r="F194" s="44" t="n"/>
      <c r="G194" s="44" t="n"/>
      <c r="H194" s="24">
        <f>IF(A194="","",IFERROR(MAX(0,G194-F194),0))</f>
        <v/>
      </c>
      <c r="I194" s="21" t="n"/>
      <c r="J194" s="21" t="n"/>
      <c r="K194" s="21" t="n"/>
      <c r="L194" s="21" t="n"/>
      <c r="M194" s="21" t="n"/>
      <c r="N194" s="21" t="n"/>
      <c r="O194" s="45" t="n"/>
      <c r="P194" s="46">
        <f>IF(A194="","",IFERROR(H194*J194*O194,0))</f>
        <v/>
      </c>
      <c r="Q194" s="21" t="n"/>
      <c r="R194" s="21" t="n"/>
      <c r="S194" s="21" t="n"/>
      <c r="T194" s="21" t="n"/>
      <c r="U194" s="22" t="n"/>
      <c r="V194" s="22" t="n"/>
      <c r="W194" s="21" t="n"/>
      <c r="X194" s="44" t="n"/>
      <c r="Y194" s="22" t="n"/>
      <c r="Z194" s="21" t="n"/>
      <c r="AA194" s="22" t="n"/>
      <c r="AB194" s="22" t="n"/>
      <c r="AC194" s="45" t="n"/>
      <c r="AD194" s="21" t="n"/>
      <c r="AE194" s="45" t="n"/>
      <c r="AF194" s="45" t="n"/>
      <c r="AG194" s="46">
        <f>IF(A194="","",IFERROR(IF(Z194="Relocate",J194*AD194*IF(AC194&gt;0,AC194,$B$2)+IF(AE194&gt;0,AE194,$B$3)+IF(AF194&gt;0,AF194,$B$4),0),0))</f>
        <v/>
      </c>
      <c r="AH194" s="24">
        <f>IF(A194="","",IF(X194="","",IFERROR(MAX(0,TODAY()-X194),0)))</f>
        <v/>
      </c>
      <c r="AI194" s="24">
        <f>IF(A194="","",IFERROR(IF(G194&lt;=F194,"Fix stay dates",IF(J194&lt;=0,"Enter rooms booked",IF(I194="","Select room type",IF(AND(Z194="Relocate",AA194=""),"Enter partner hotel",IF(AND(Z194="Relocate",AD194&lt;=0),"Enter relocation nights","OK"))))),"Review data"))</f>
        <v/>
      </c>
      <c r="AJ194" s="22" t="n"/>
    </row>
    <row r="195">
      <c r="A195" s="21" t="n"/>
      <c r="B195" s="22" t="n"/>
      <c r="C195" s="22" t="n"/>
      <c r="D195" s="21" t="n"/>
      <c r="E195" s="44" t="n"/>
      <c r="F195" s="44" t="n"/>
      <c r="G195" s="44" t="n"/>
      <c r="H195" s="24">
        <f>IF(A195="","",IFERROR(MAX(0,G195-F195),0))</f>
        <v/>
      </c>
      <c r="I195" s="21" t="n"/>
      <c r="J195" s="21" t="n"/>
      <c r="K195" s="21" t="n"/>
      <c r="L195" s="21" t="n"/>
      <c r="M195" s="21" t="n"/>
      <c r="N195" s="21" t="n"/>
      <c r="O195" s="45" t="n"/>
      <c r="P195" s="46">
        <f>IF(A195="","",IFERROR(H195*J195*O195,0))</f>
        <v/>
      </c>
      <c r="Q195" s="21" t="n"/>
      <c r="R195" s="21" t="n"/>
      <c r="S195" s="21" t="n"/>
      <c r="T195" s="21" t="n"/>
      <c r="U195" s="22" t="n"/>
      <c r="V195" s="22" t="n"/>
      <c r="W195" s="21" t="n"/>
      <c r="X195" s="44" t="n"/>
      <c r="Y195" s="22" t="n"/>
      <c r="Z195" s="21" t="n"/>
      <c r="AA195" s="22" t="n"/>
      <c r="AB195" s="22" t="n"/>
      <c r="AC195" s="45" t="n"/>
      <c r="AD195" s="21" t="n"/>
      <c r="AE195" s="45" t="n"/>
      <c r="AF195" s="45" t="n"/>
      <c r="AG195" s="46">
        <f>IF(A195="","",IFERROR(IF(Z195="Relocate",J195*AD195*IF(AC195&gt;0,AC195,$B$2)+IF(AE195&gt;0,AE195,$B$3)+IF(AF195&gt;0,AF195,$B$4),0),0))</f>
        <v/>
      </c>
      <c r="AH195" s="24">
        <f>IF(A195="","",IF(X195="","",IFERROR(MAX(0,TODAY()-X195),0)))</f>
        <v/>
      </c>
      <c r="AI195" s="24">
        <f>IF(A195="","",IFERROR(IF(G195&lt;=F195,"Fix stay dates",IF(J195&lt;=0,"Enter rooms booked",IF(I195="","Select room type",IF(AND(Z195="Relocate",AA195=""),"Enter partner hotel",IF(AND(Z195="Relocate",AD195&lt;=0),"Enter relocation nights","OK"))))),"Review data"))</f>
        <v/>
      </c>
      <c r="AJ195" s="22" t="n"/>
    </row>
    <row r="196">
      <c r="A196" s="21" t="n"/>
      <c r="B196" s="22" t="n"/>
      <c r="C196" s="22" t="n"/>
      <c r="D196" s="21" t="n"/>
      <c r="E196" s="44" t="n"/>
      <c r="F196" s="44" t="n"/>
      <c r="G196" s="44" t="n"/>
      <c r="H196" s="24">
        <f>IF(A196="","",IFERROR(MAX(0,G196-F196),0))</f>
        <v/>
      </c>
      <c r="I196" s="21" t="n"/>
      <c r="J196" s="21" t="n"/>
      <c r="K196" s="21" t="n"/>
      <c r="L196" s="21" t="n"/>
      <c r="M196" s="21" t="n"/>
      <c r="N196" s="21" t="n"/>
      <c r="O196" s="45" t="n"/>
      <c r="P196" s="46">
        <f>IF(A196="","",IFERROR(H196*J196*O196,0))</f>
        <v/>
      </c>
      <c r="Q196" s="21" t="n"/>
      <c r="R196" s="21" t="n"/>
      <c r="S196" s="21" t="n"/>
      <c r="T196" s="21" t="n"/>
      <c r="U196" s="22" t="n"/>
      <c r="V196" s="22" t="n"/>
      <c r="W196" s="21" t="n"/>
      <c r="X196" s="44" t="n"/>
      <c r="Y196" s="22" t="n"/>
      <c r="Z196" s="21" t="n"/>
      <c r="AA196" s="22" t="n"/>
      <c r="AB196" s="22" t="n"/>
      <c r="AC196" s="45" t="n"/>
      <c r="AD196" s="21" t="n"/>
      <c r="AE196" s="45" t="n"/>
      <c r="AF196" s="45" t="n"/>
      <c r="AG196" s="46">
        <f>IF(A196="","",IFERROR(IF(Z196="Relocate",J196*AD196*IF(AC196&gt;0,AC196,$B$2)+IF(AE196&gt;0,AE196,$B$3)+IF(AF196&gt;0,AF196,$B$4),0),0))</f>
        <v/>
      </c>
      <c r="AH196" s="24">
        <f>IF(A196="","",IF(X196="","",IFERROR(MAX(0,TODAY()-X196),0)))</f>
        <v/>
      </c>
      <c r="AI196" s="24">
        <f>IF(A196="","",IFERROR(IF(G196&lt;=F196,"Fix stay dates",IF(J196&lt;=0,"Enter rooms booked",IF(I196="","Select room type",IF(AND(Z196="Relocate",AA196=""),"Enter partner hotel",IF(AND(Z196="Relocate",AD196&lt;=0),"Enter relocation nights","OK"))))),"Review data"))</f>
        <v/>
      </c>
      <c r="AJ196" s="22" t="n"/>
    </row>
    <row r="197">
      <c r="A197" s="21" t="n"/>
      <c r="B197" s="22" t="n"/>
      <c r="C197" s="22" t="n"/>
      <c r="D197" s="21" t="n"/>
      <c r="E197" s="44" t="n"/>
      <c r="F197" s="44" t="n"/>
      <c r="G197" s="44" t="n"/>
      <c r="H197" s="24">
        <f>IF(A197="","",IFERROR(MAX(0,G197-F197),0))</f>
        <v/>
      </c>
      <c r="I197" s="21" t="n"/>
      <c r="J197" s="21" t="n"/>
      <c r="K197" s="21" t="n"/>
      <c r="L197" s="21" t="n"/>
      <c r="M197" s="21" t="n"/>
      <c r="N197" s="21" t="n"/>
      <c r="O197" s="45" t="n"/>
      <c r="P197" s="46">
        <f>IF(A197="","",IFERROR(H197*J197*O197,0))</f>
        <v/>
      </c>
      <c r="Q197" s="21" t="n"/>
      <c r="R197" s="21" t="n"/>
      <c r="S197" s="21" t="n"/>
      <c r="T197" s="21" t="n"/>
      <c r="U197" s="22" t="n"/>
      <c r="V197" s="22" t="n"/>
      <c r="W197" s="21" t="n"/>
      <c r="X197" s="44" t="n"/>
      <c r="Y197" s="22" t="n"/>
      <c r="Z197" s="21" t="n"/>
      <c r="AA197" s="22" t="n"/>
      <c r="AB197" s="22" t="n"/>
      <c r="AC197" s="45" t="n"/>
      <c r="AD197" s="21" t="n"/>
      <c r="AE197" s="45" t="n"/>
      <c r="AF197" s="45" t="n"/>
      <c r="AG197" s="46">
        <f>IF(A197="","",IFERROR(IF(Z197="Relocate",J197*AD197*IF(AC197&gt;0,AC197,$B$2)+IF(AE197&gt;0,AE197,$B$3)+IF(AF197&gt;0,AF197,$B$4),0),0))</f>
        <v/>
      </c>
      <c r="AH197" s="24">
        <f>IF(A197="","",IF(X197="","",IFERROR(MAX(0,TODAY()-X197),0)))</f>
        <v/>
      </c>
      <c r="AI197" s="24">
        <f>IF(A197="","",IFERROR(IF(G197&lt;=F197,"Fix stay dates",IF(J197&lt;=0,"Enter rooms booked",IF(I197="","Select room type",IF(AND(Z197="Relocate",AA197=""),"Enter partner hotel",IF(AND(Z197="Relocate",AD197&lt;=0),"Enter relocation nights","OK"))))),"Review data"))</f>
        <v/>
      </c>
      <c r="AJ197" s="22" t="n"/>
    </row>
    <row r="198">
      <c r="A198" s="21" t="n"/>
      <c r="B198" s="22" t="n"/>
      <c r="C198" s="22" t="n"/>
      <c r="D198" s="21" t="n"/>
      <c r="E198" s="44" t="n"/>
      <c r="F198" s="44" t="n"/>
      <c r="G198" s="44" t="n"/>
      <c r="H198" s="24">
        <f>IF(A198="","",IFERROR(MAX(0,G198-F198),0))</f>
        <v/>
      </c>
      <c r="I198" s="21" t="n"/>
      <c r="J198" s="21" t="n"/>
      <c r="K198" s="21" t="n"/>
      <c r="L198" s="21" t="n"/>
      <c r="M198" s="21" t="n"/>
      <c r="N198" s="21" t="n"/>
      <c r="O198" s="45" t="n"/>
      <c r="P198" s="46">
        <f>IF(A198="","",IFERROR(H198*J198*O198,0))</f>
        <v/>
      </c>
      <c r="Q198" s="21" t="n"/>
      <c r="R198" s="21" t="n"/>
      <c r="S198" s="21" t="n"/>
      <c r="T198" s="21" t="n"/>
      <c r="U198" s="22" t="n"/>
      <c r="V198" s="22" t="n"/>
      <c r="W198" s="21" t="n"/>
      <c r="X198" s="44" t="n"/>
      <c r="Y198" s="22" t="n"/>
      <c r="Z198" s="21" t="n"/>
      <c r="AA198" s="22" t="n"/>
      <c r="AB198" s="22" t="n"/>
      <c r="AC198" s="45" t="n"/>
      <c r="AD198" s="21" t="n"/>
      <c r="AE198" s="45" t="n"/>
      <c r="AF198" s="45" t="n"/>
      <c r="AG198" s="46">
        <f>IF(A198="","",IFERROR(IF(Z198="Relocate",J198*AD198*IF(AC198&gt;0,AC198,$B$2)+IF(AE198&gt;0,AE198,$B$3)+IF(AF198&gt;0,AF198,$B$4),0),0))</f>
        <v/>
      </c>
      <c r="AH198" s="24">
        <f>IF(A198="","",IF(X198="","",IFERROR(MAX(0,TODAY()-X198),0)))</f>
        <v/>
      </c>
      <c r="AI198" s="24">
        <f>IF(A198="","",IFERROR(IF(G198&lt;=F198,"Fix stay dates",IF(J198&lt;=0,"Enter rooms booked",IF(I198="","Select room type",IF(AND(Z198="Relocate",AA198=""),"Enter partner hotel",IF(AND(Z198="Relocate",AD198&lt;=0),"Enter relocation nights","OK"))))),"Review data"))</f>
        <v/>
      </c>
      <c r="AJ198" s="22" t="n"/>
    </row>
    <row r="199">
      <c r="A199" s="21" t="n"/>
      <c r="B199" s="22" t="n"/>
      <c r="C199" s="22" t="n"/>
      <c r="D199" s="21" t="n"/>
      <c r="E199" s="44" t="n"/>
      <c r="F199" s="44" t="n"/>
      <c r="G199" s="44" t="n"/>
      <c r="H199" s="24">
        <f>IF(A199="","",IFERROR(MAX(0,G199-F199),0))</f>
        <v/>
      </c>
      <c r="I199" s="21" t="n"/>
      <c r="J199" s="21" t="n"/>
      <c r="K199" s="21" t="n"/>
      <c r="L199" s="21" t="n"/>
      <c r="M199" s="21" t="n"/>
      <c r="N199" s="21" t="n"/>
      <c r="O199" s="45" t="n"/>
      <c r="P199" s="46">
        <f>IF(A199="","",IFERROR(H199*J199*O199,0))</f>
        <v/>
      </c>
      <c r="Q199" s="21" t="n"/>
      <c r="R199" s="21" t="n"/>
      <c r="S199" s="21" t="n"/>
      <c r="T199" s="21" t="n"/>
      <c r="U199" s="22" t="n"/>
      <c r="V199" s="22" t="n"/>
      <c r="W199" s="21" t="n"/>
      <c r="X199" s="44" t="n"/>
      <c r="Y199" s="22" t="n"/>
      <c r="Z199" s="21" t="n"/>
      <c r="AA199" s="22" t="n"/>
      <c r="AB199" s="22" t="n"/>
      <c r="AC199" s="45" t="n"/>
      <c r="AD199" s="21" t="n"/>
      <c r="AE199" s="45" t="n"/>
      <c r="AF199" s="45" t="n"/>
      <c r="AG199" s="46">
        <f>IF(A199="","",IFERROR(IF(Z199="Relocate",J199*AD199*IF(AC199&gt;0,AC199,$B$2)+IF(AE199&gt;0,AE199,$B$3)+IF(AF199&gt;0,AF199,$B$4),0),0))</f>
        <v/>
      </c>
      <c r="AH199" s="24">
        <f>IF(A199="","",IF(X199="","",IFERROR(MAX(0,TODAY()-X199),0)))</f>
        <v/>
      </c>
      <c r="AI199" s="24">
        <f>IF(A199="","",IFERROR(IF(G199&lt;=F199,"Fix stay dates",IF(J199&lt;=0,"Enter rooms booked",IF(I199="","Select room type",IF(AND(Z199="Relocate",AA199=""),"Enter partner hotel",IF(AND(Z199="Relocate",AD199&lt;=0),"Enter relocation nights","OK"))))),"Review data"))</f>
        <v/>
      </c>
      <c r="AJ199" s="22" t="n"/>
    </row>
    <row r="200">
      <c r="A200" s="21" t="n"/>
      <c r="B200" s="22" t="n"/>
      <c r="C200" s="22" t="n"/>
      <c r="D200" s="21" t="n"/>
      <c r="E200" s="44" t="n"/>
      <c r="F200" s="44" t="n"/>
      <c r="G200" s="44" t="n"/>
      <c r="H200" s="24">
        <f>IF(A200="","",IFERROR(MAX(0,G200-F200),0))</f>
        <v/>
      </c>
      <c r="I200" s="21" t="n"/>
      <c r="J200" s="21" t="n"/>
      <c r="K200" s="21" t="n"/>
      <c r="L200" s="21" t="n"/>
      <c r="M200" s="21" t="n"/>
      <c r="N200" s="21" t="n"/>
      <c r="O200" s="45" t="n"/>
      <c r="P200" s="46">
        <f>IF(A200="","",IFERROR(H200*J200*O200,0))</f>
        <v/>
      </c>
      <c r="Q200" s="21" t="n"/>
      <c r="R200" s="21" t="n"/>
      <c r="S200" s="21" t="n"/>
      <c r="T200" s="21" t="n"/>
      <c r="U200" s="22" t="n"/>
      <c r="V200" s="22" t="n"/>
      <c r="W200" s="21" t="n"/>
      <c r="X200" s="44" t="n"/>
      <c r="Y200" s="22" t="n"/>
      <c r="Z200" s="21" t="n"/>
      <c r="AA200" s="22" t="n"/>
      <c r="AB200" s="22" t="n"/>
      <c r="AC200" s="45" t="n"/>
      <c r="AD200" s="21" t="n"/>
      <c r="AE200" s="45" t="n"/>
      <c r="AF200" s="45" t="n"/>
      <c r="AG200" s="46">
        <f>IF(A200="","",IFERROR(IF(Z200="Relocate",J200*AD200*IF(AC200&gt;0,AC200,$B$2)+IF(AE200&gt;0,AE200,$B$3)+IF(AF200&gt;0,AF200,$B$4),0),0))</f>
        <v/>
      </c>
      <c r="AH200" s="24">
        <f>IF(A200="","",IF(X200="","",IFERROR(MAX(0,TODAY()-X200),0)))</f>
        <v/>
      </c>
      <c r="AI200" s="24">
        <f>IF(A200="","",IFERROR(IF(G200&lt;=F200,"Fix stay dates",IF(J200&lt;=0,"Enter rooms booked",IF(I200="","Select room type",IF(AND(Z200="Relocate",AA200=""),"Enter partner hotel",IF(AND(Z200="Relocate",AD200&lt;=0),"Enter relocation nights","OK"))))),"Review data"))</f>
        <v/>
      </c>
      <c r="AJ200" s="22" t="n"/>
    </row>
    <row r="201">
      <c r="A201" s="21" t="n"/>
      <c r="B201" s="22" t="n"/>
      <c r="C201" s="22" t="n"/>
      <c r="D201" s="21" t="n"/>
      <c r="E201" s="44" t="n"/>
      <c r="F201" s="44" t="n"/>
      <c r="G201" s="44" t="n"/>
      <c r="H201" s="24">
        <f>IF(A201="","",IFERROR(MAX(0,G201-F201),0))</f>
        <v/>
      </c>
      <c r="I201" s="21" t="n"/>
      <c r="J201" s="21" t="n"/>
      <c r="K201" s="21" t="n"/>
      <c r="L201" s="21" t="n"/>
      <c r="M201" s="21" t="n"/>
      <c r="N201" s="21" t="n"/>
      <c r="O201" s="45" t="n"/>
      <c r="P201" s="46">
        <f>IF(A201="","",IFERROR(H201*J201*O201,0))</f>
        <v/>
      </c>
      <c r="Q201" s="21" t="n"/>
      <c r="R201" s="21" t="n"/>
      <c r="S201" s="21" t="n"/>
      <c r="T201" s="21" t="n"/>
      <c r="U201" s="22" t="n"/>
      <c r="V201" s="22" t="n"/>
      <c r="W201" s="21" t="n"/>
      <c r="X201" s="44" t="n"/>
      <c r="Y201" s="22" t="n"/>
      <c r="Z201" s="21" t="n"/>
      <c r="AA201" s="22" t="n"/>
      <c r="AB201" s="22" t="n"/>
      <c r="AC201" s="45" t="n"/>
      <c r="AD201" s="21" t="n"/>
      <c r="AE201" s="45" t="n"/>
      <c r="AF201" s="45" t="n"/>
      <c r="AG201" s="46">
        <f>IF(A201="","",IFERROR(IF(Z201="Relocate",J201*AD201*IF(AC201&gt;0,AC201,$B$2)+IF(AE201&gt;0,AE201,$B$3)+IF(AF201&gt;0,AF201,$B$4),0),0))</f>
        <v/>
      </c>
      <c r="AH201" s="24">
        <f>IF(A201="","",IF(X201="","",IFERROR(MAX(0,TODAY()-X201),0)))</f>
        <v/>
      </c>
      <c r="AI201" s="24">
        <f>IF(A201="","",IFERROR(IF(G201&lt;=F201,"Fix stay dates",IF(J201&lt;=0,"Enter rooms booked",IF(I201="","Select room type",IF(AND(Z201="Relocate",AA201=""),"Enter partner hotel",IF(AND(Z201="Relocate",AD201&lt;=0),"Enter relocation nights","OK"))))),"Review data"))</f>
        <v/>
      </c>
      <c r="AJ201" s="22" t="n"/>
    </row>
    <row r="202">
      <c r="A202" s="21" t="n"/>
      <c r="B202" s="22" t="n"/>
      <c r="C202" s="22" t="n"/>
      <c r="D202" s="21" t="n"/>
      <c r="E202" s="44" t="n"/>
      <c r="F202" s="44" t="n"/>
      <c r="G202" s="44" t="n"/>
      <c r="H202" s="24">
        <f>IF(A202="","",IFERROR(MAX(0,G202-F202),0))</f>
        <v/>
      </c>
      <c r="I202" s="21" t="n"/>
      <c r="J202" s="21" t="n"/>
      <c r="K202" s="21" t="n"/>
      <c r="L202" s="21" t="n"/>
      <c r="M202" s="21" t="n"/>
      <c r="N202" s="21" t="n"/>
      <c r="O202" s="45" t="n"/>
      <c r="P202" s="46">
        <f>IF(A202="","",IFERROR(H202*J202*O202,0))</f>
        <v/>
      </c>
      <c r="Q202" s="21" t="n"/>
      <c r="R202" s="21" t="n"/>
      <c r="S202" s="21" t="n"/>
      <c r="T202" s="21" t="n"/>
      <c r="U202" s="22" t="n"/>
      <c r="V202" s="22" t="n"/>
      <c r="W202" s="21" t="n"/>
      <c r="X202" s="44" t="n"/>
      <c r="Y202" s="22" t="n"/>
      <c r="Z202" s="21" t="n"/>
      <c r="AA202" s="22" t="n"/>
      <c r="AB202" s="22" t="n"/>
      <c r="AC202" s="45" t="n"/>
      <c r="AD202" s="21" t="n"/>
      <c r="AE202" s="45" t="n"/>
      <c r="AF202" s="45" t="n"/>
      <c r="AG202" s="46">
        <f>IF(A202="","",IFERROR(IF(Z202="Relocate",J202*AD202*IF(AC202&gt;0,AC202,$B$2)+IF(AE202&gt;0,AE202,$B$3)+IF(AF202&gt;0,AF202,$B$4),0),0))</f>
        <v/>
      </c>
      <c r="AH202" s="24">
        <f>IF(A202="","",IF(X202="","",IFERROR(MAX(0,TODAY()-X202),0)))</f>
        <v/>
      </c>
      <c r="AI202" s="24">
        <f>IF(A202="","",IFERROR(IF(G202&lt;=F202,"Fix stay dates",IF(J202&lt;=0,"Enter rooms booked",IF(I202="","Select room type",IF(AND(Z202="Relocate",AA202=""),"Enter partner hotel",IF(AND(Z202="Relocate",AD202&lt;=0),"Enter relocation nights","OK"))))),"Review data"))</f>
        <v/>
      </c>
      <c r="AJ202" s="22" t="n"/>
    </row>
    <row r="203">
      <c r="A203" s="21" t="n"/>
      <c r="B203" s="22" t="n"/>
      <c r="C203" s="22" t="n"/>
      <c r="D203" s="21" t="n"/>
      <c r="E203" s="44" t="n"/>
      <c r="F203" s="44" t="n"/>
      <c r="G203" s="44" t="n"/>
      <c r="H203" s="24">
        <f>IF(A203="","",IFERROR(MAX(0,G203-F203),0))</f>
        <v/>
      </c>
      <c r="I203" s="21" t="n"/>
      <c r="J203" s="21" t="n"/>
      <c r="K203" s="21" t="n"/>
      <c r="L203" s="21" t="n"/>
      <c r="M203" s="21" t="n"/>
      <c r="N203" s="21" t="n"/>
      <c r="O203" s="45" t="n"/>
      <c r="P203" s="46">
        <f>IF(A203="","",IFERROR(H203*J203*O203,0))</f>
        <v/>
      </c>
      <c r="Q203" s="21" t="n"/>
      <c r="R203" s="21" t="n"/>
      <c r="S203" s="21" t="n"/>
      <c r="T203" s="21" t="n"/>
      <c r="U203" s="22" t="n"/>
      <c r="V203" s="22" t="n"/>
      <c r="W203" s="21" t="n"/>
      <c r="X203" s="44" t="n"/>
      <c r="Y203" s="22" t="n"/>
      <c r="Z203" s="21" t="n"/>
      <c r="AA203" s="22" t="n"/>
      <c r="AB203" s="22" t="n"/>
      <c r="AC203" s="45" t="n"/>
      <c r="AD203" s="21" t="n"/>
      <c r="AE203" s="45" t="n"/>
      <c r="AF203" s="45" t="n"/>
      <c r="AG203" s="46">
        <f>IF(A203="","",IFERROR(IF(Z203="Relocate",J203*AD203*IF(AC203&gt;0,AC203,$B$2)+IF(AE203&gt;0,AE203,$B$3)+IF(AF203&gt;0,AF203,$B$4),0),0))</f>
        <v/>
      </c>
      <c r="AH203" s="24">
        <f>IF(A203="","",IF(X203="","",IFERROR(MAX(0,TODAY()-X203),0)))</f>
        <v/>
      </c>
      <c r="AI203" s="24">
        <f>IF(A203="","",IFERROR(IF(G203&lt;=F203,"Fix stay dates",IF(J203&lt;=0,"Enter rooms booked",IF(I203="","Select room type",IF(AND(Z203="Relocate",AA203=""),"Enter partner hotel",IF(AND(Z203="Relocate",AD203&lt;=0),"Enter relocation nights","OK"))))),"Review data"))</f>
        <v/>
      </c>
      <c r="AJ203" s="22" t="n"/>
    </row>
    <row r="204">
      <c r="A204" s="21" t="n"/>
      <c r="B204" s="22" t="n"/>
      <c r="C204" s="22" t="n"/>
      <c r="D204" s="21" t="n"/>
      <c r="E204" s="44" t="n"/>
      <c r="F204" s="44" t="n"/>
      <c r="G204" s="44" t="n"/>
      <c r="H204" s="24">
        <f>IF(A204="","",IFERROR(MAX(0,G204-F204),0))</f>
        <v/>
      </c>
      <c r="I204" s="21" t="n"/>
      <c r="J204" s="21" t="n"/>
      <c r="K204" s="21" t="n"/>
      <c r="L204" s="21" t="n"/>
      <c r="M204" s="21" t="n"/>
      <c r="N204" s="21" t="n"/>
      <c r="O204" s="45" t="n"/>
      <c r="P204" s="46">
        <f>IF(A204="","",IFERROR(H204*J204*O204,0))</f>
        <v/>
      </c>
      <c r="Q204" s="21" t="n"/>
      <c r="R204" s="21" t="n"/>
      <c r="S204" s="21" t="n"/>
      <c r="T204" s="21" t="n"/>
      <c r="U204" s="22" t="n"/>
      <c r="V204" s="22" t="n"/>
      <c r="W204" s="21" t="n"/>
      <c r="X204" s="44" t="n"/>
      <c r="Y204" s="22" t="n"/>
      <c r="Z204" s="21" t="n"/>
      <c r="AA204" s="22" t="n"/>
      <c r="AB204" s="22" t="n"/>
      <c r="AC204" s="45" t="n"/>
      <c r="AD204" s="21" t="n"/>
      <c r="AE204" s="45" t="n"/>
      <c r="AF204" s="45" t="n"/>
      <c r="AG204" s="46">
        <f>IF(A204="","",IFERROR(IF(Z204="Relocate",J204*AD204*IF(AC204&gt;0,AC204,$B$2)+IF(AE204&gt;0,AE204,$B$3)+IF(AF204&gt;0,AF204,$B$4),0),0))</f>
        <v/>
      </c>
      <c r="AH204" s="24">
        <f>IF(A204="","",IF(X204="","",IFERROR(MAX(0,TODAY()-X204),0)))</f>
        <v/>
      </c>
      <c r="AI204" s="24">
        <f>IF(A204="","",IFERROR(IF(G204&lt;=F204,"Fix stay dates",IF(J204&lt;=0,"Enter rooms booked",IF(I204="","Select room type",IF(AND(Z204="Relocate",AA204=""),"Enter partner hotel",IF(AND(Z204="Relocate",AD204&lt;=0),"Enter relocation nights","OK"))))),"Review data"))</f>
        <v/>
      </c>
      <c r="AJ204" s="22" t="n"/>
    </row>
    <row r="205">
      <c r="A205" s="21" t="n"/>
      <c r="B205" s="22" t="n"/>
      <c r="C205" s="22" t="n"/>
      <c r="D205" s="21" t="n"/>
      <c r="E205" s="44" t="n"/>
      <c r="F205" s="44" t="n"/>
      <c r="G205" s="44" t="n"/>
      <c r="H205" s="24">
        <f>IF(A205="","",IFERROR(MAX(0,G205-F205),0))</f>
        <v/>
      </c>
      <c r="I205" s="21" t="n"/>
      <c r="J205" s="21" t="n"/>
      <c r="K205" s="21" t="n"/>
      <c r="L205" s="21" t="n"/>
      <c r="M205" s="21" t="n"/>
      <c r="N205" s="21" t="n"/>
      <c r="O205" s="45" t="n"/>
      <c r="P205" s="46">
        <f>IF(A205="","",IFERROR(H205*J205*O205,0))</f>
        <v/>
      </c>
      <c r="Q205" s="21" t="n"/>
      <c r="R205" s="21" t="n"/>
      <c r="S205" s="21" t="n"/>
      <c r="T205" s="21" t="n"/>
      <c r="U205" s="22" t="n"/>
      <c r="V205" s="22" t="n"/>
      <c r="W205" s="21" t="n"/>
      <c r="X205" s="44" t="n"/>
      <c r="Y205" s="22" t="n"/>
      <c r="Z205" s="21" t="n"/>
      <c r="AA205" s="22" t="n"/>
      <c r="AB205" s="22" t="n"/>
      <c r="AC205" s="45" t="n"/>
      <c r="AD205" s="21" t="n"/>
      <c r="AE205" s="45" t="n"/>
      <c r="AF205" s="45" t="n"/>
      <c r="AG205" s="46">
        <f>IF(A205="","",IFERROR(IF(Z205="Relocate",J205*AD205*IF(AC205&gt;0,AC205,$B$2)+IF(AE205&gt;0,AE205,$B$3)+IF(AF205&gt;0,AF205,$B$4),0),0))</f>
        <v/>
      </c>
      <c r="AH205" s="24">
        <f>IF(A205="","",IF(X205="","",IFERROR(MAX(0,TODAY()-X205),0)))</f>
        <v/>
      </c>
      <c r="AI205" s="24">
        <f>IF(A205="","",IFERROR(IF(G205&lt;=F205,"Fix stay dates",IF(J205&lt;=0,"Enter rooms booked",IF(I205="","Select room type",IF(AND(Z205="Relocate",AA205=""),"Enter partner hotel",IF(AND(Z205="Relocate",AD205&lt;=0),"Enter relocation nights","OK"))))),"Review data"))</f>
        <v/>
      </c>
      <c r="AJ205" s="22" t="n"/>
    </row>
    <row r="206">
      <c r="A206" s="21" t="n"/>
      <c r="B206" s="22" t="n"/>
      <c r="C206" s="22" t="n"/>
      <c r="D206" s="21" t="n"/>
      <c r="E206" s="44" t="n"/>
      <c r="F206" s="44" t="n"/>
      <c r="G206" s="44" t="n"/>
      <c r="H206" s="24">
        <f>IF(A206="","",IFERROR(MAX(0,G206-F206),0))</f>
        <v/>
      </c>
      <c r="I206" s="21" t="n"/>
      <c r="J206" s="21" t="n"/>
      <c r="K206" s="21" t="n"/>
      <c r="L206" s="21" t="n"/>
      <c r="M206" s="21" t="n"/>
      <c r="N206" s="21" t="n"/>
      <c r="O206" s="45" t="n"/>
      <c r="P206" s="46">
        <f>IF(A206="","",IFERROR(H206*J206*O206,0))</f>
        <v/>
      </c>
      <c r="Q206" s="21" t="n"/>
      <c r="R206" s="21" t="n"/>
      <c r="S206" s="21" t="n"/>
      <c r="T206" s="21" t="n"/>
      <c r="U206" s="22" t="n"/>
      <c r="V206" s="22" t="n"/>
      <c r="W206" s="21" t="n"/>
      <c r="X206" s="44" t="n"/>
      <c r="Y206" s="22" t="n"/>
      <c r="Z206" s="21" t="n"/>
      <c r="AA206" s="22" t="n"/>
      <c r="AB206" s="22" t="n"/>
      <c r="AC206" s="45" t="n"/>
      <c r="AD206" s="21" t="n"/>
      <c r="AE206" s="45" t="n"/>
      <c r="AF206" s="45" t="n"/>
      <c r="AG206" s="46">
        <f>IF(A206="","",IFERROR(IF(Z206="Relocate",J206*AD206*IF(AC206&gt;0,AC206,$B$2)+IF(AE206&gt;0,AE206,$B$3)+IF(AF206&gt;0,AF206,$B$4),0),0))</f>
        <v/>
      </c>
      <c r="AH206" s="24">
        <f>IF(A206="","",IF(X206="","",IFERROR(MAX(0,TODAY()-X206),0)))</f>
        <v/>
      </c>
      <c r="AI206" s="24">
        <f>IF(A206="","",IFERROR(IF(G206&lt;=F206,"Fix stay dates",IF(J206&lt;=0,"Enter rooms booked",IF(I206="","Select room type",IF(AND(Z206="Relocate",AA206=""),"Enter partner hotel",IF(AND(Z206="Relocate",AD206&lt;=0),"Enter relocation nights","OK"))))),"Review data"))</f>
        <v/>
      </c>
      <c r="AJ206" s="22" t="n"/>
    </row>
    <row r="207">
      <c r="A207" s="21" t="n"/>
      <c r="B207" s="22" t="n"/>
      <c r="C207" s="22" t="n"/>
      <c r="D207" s="21" t="n"/>
      <c r="E207" s="44" t="n"/>
      <c r="F207" s="44" t="n"/>
      <c r="G207" s="44" t="n"/>
      <c r="H207" s="24">
        <f>IF(A207="","",IFERROR(MAX(0,G207-F207),0))</f>
        <v/>
      </c>
      <c r="I207" s="21" t="n"/>
      <c r="J207" s="21" t="n"/>
      <c r="K207" s="21" t="n"/>
      <c r="L207" s="21" t="n"/>
      <c r="M207" s="21" t="n"/>
      <c r="N207" s="21" t="n"/>
      <c r="O207" s="45" t="n"/>
      <c r="P207" s="46">
        <f>IF(A207="","",IFERROR(H207*J207*O207,0))</f>
        <v/>
      </c>
      <c r="Q207" s="21" t="n"/>
      <c r="R207" s="21" t="n"/>
      <c r="S207" s="21" t="n"/>
      <c r="T207" s="21" t="n"/>
      <c r="U207" s="22" t="n"/>
      <c r="V207" s="22" t="n"/>
      <c r="W207" s="21" t="n"/>
      <c r="X207" s="44" t="n"/>
      <c r="Y207" s="22" t="n"/>
      <c r="Z207" s="21" t="n"/>
      <c r="AA207" s="22" t="n"/>
      <c r="AB207" s="22" t="n"/>
      <c r="AC207" s="45" t="n"/>
      <c r="AD207" s="21" t="n"/>
      <c r="AE207" s="45" t="n"/>
      <c r="AF207" s="45" t="n"/>
      <c r="AG207" s="46">
        <f>IF(A207="","",IFERROR(IF(Z207="Relocate",J207*AD207*IF(AC207&gt;0,AC207,$B$2)+IF(AE207&gt;0,AE207,$B$3)+IF(AF207&gt;0,AF207,$B$4),0),0))</f>
        <v/>
      </c>
      <c r="AH207" s="24">
        <f>IF(A207="","",IF(X207="","",IFERROR(MAX(0,TODAY()-X207),0)))</f>
        <v/>
      </c>
      <c r="AI207" s="24">
        <f>IF(A207="","",IFERROR(IF(G207&lt;=F207,"Fix stay dates",IF(J207&lt;=0,"Enter rooms booked",IF(I207="","Select room type",IF(AND(Z207="Relocate",AA207=""),"Enter partner hotel",IF(AND(Z207="Relocate",AD207&lt;=0),"Enter relocation nights","OK"))))),"Review data"))</f>
        <v/>
      </c>
      <c r="AJ207" s="22" t="n"/>
    </row>
    <row r="208">
      <c r="A208" s="21" t="n"/>
      <c r="B208" s="22" t="n"/>
      <c r="C208" s="22" t="n"/>
      <c r="D208" s="21" t="n"/>
      <c r="E208" s="44" t="n"/>
      <c r="F208" s="44" t="n"/>
      <c r="G208" s="44" t="n"/>
      <c r="H208" s="24">
        <f>IF(A208="","",IFERROR(MAX(0,G208-F208),0))</f>
        <v/>
      </c>
      <c r="I208" s="21" t="n"/>
      <c r="J208" s="21" t="n"/>
      <c r="K208" s="21" t="n"/>
      <c r="L208" s="21" t="n"/>
      <c r="M208" s="21" t="n"/>
      <c r="N208" s="21" t="n"/>
      <c r="O208" s="45" t="n"/>
      <c r="P208" s="46">
        <f>IF(A208="","",IFERROR(H208*J208*O208,0))</f>
        <v/>
      </c>
      <c r="Q208" s="21" t="n"/>
      <c r="R208" s="21" t="n"/>
      <c r="S208" s="21" t="n"/>
      <c r="T208" s="21" t="n"/>
      <c r="U208" s="22" t="n"/>
      <c r="V208" s="22" t="n"/>
      <c r="W208" s="21" t="n"/>
      <c r="X208" s="44" t="n"/>
      <c r="Y208" s="22" t="n"/>
      <c r="Z208" s="21" t="n"/>
      <c r="AA208" s="22" t="n"/>
      <c r="AB208" s="22" t="n"/>
      <c r="AC208" s="45" t="n"/>
      <c r="AD208" s="21" t="n"/>
      <c r="AE208" s="45" t="n"/>
      <c r="AF208" s="45" t="n"/>
      <c r="AG208" s="46">
        <f>IF(A208="","",IFERROR(IF(Z208="Relocate",J208*AD208*IF(AC208&gt;0,AC208,$B$2)+IF(AE208&gt;0,AE208,$B$3)+IF(AF208&gt;0,AF208,$B$4),0),0))</f>
        <v/>
      </c>
      <c r="AH208" s="24">
        <f>IF(A208="","",IF(X208="","",IFERROR(MAX(0,TODAY()-X208),0)))</f>
        <v/>
      </c>
      <c r="AI208" s="24">
        <f>IF(A208="","",IFERROR(IF(G208&lt;=F208,"Fix stay dates",IF(J208&lt;=0,"Enter rooms booked",IF(I208="","Select room type",IF(AND(Z208="Relocate",AA208=""),"Enter partner hotel",IF(AND(Z208="Relocate",AD208&lt;=0),"Enter relocation nights","OK"))))),"Review data"))</f>
        <v/>
      </c>
      <c r="AJ208" s="22" t="n"/>
    </row>
    <row r="209">
      <c r="A209" s="21" t="n"/>
      <c r="B209" s="22" t="n"/>
      <c r="C209" s="22" t="n"/>
      <c r="D209" s="21" t="n"/>
      <c r="E209" s="44" t="n"/>
      <c r="F209" s="44" t="n"/>
      <c r="G209" s="44" t="n"/>
      <c r="H209" s="24">
        <f>IF(A209="","",IFERROR(MAX(0,G209-F209),0))</f>
        <v/>
      </c>
      <c r="I209" s="21" t="n"/>
      <c r="J209" s="21" t="n"/>
      <c r="K209" s="21" t="n"/>
      <c r="L209" s="21" t="n"/>
      <c r="M209" s="21" t="n"/>
      <c r="N209" s="21" t="n"/>
      <c r="O209" s="45" t="n"/>
      <c r="P209" s="46">
        <f>IF(A209="","",IFERROR(H209*J209*O209,0))</f>
        <v/>
      </c>
      <c r="Q209" s="21" t="n"/>
      <c r="R209" s="21" t="n"/>
      <c r="S209" s="21" t="n"/>
      <c r="T209" s="21" t="n"/>
      <c r="U209" s="22" t="n"/>
      <c r="V209" s="22" t="n"/>
      <c r="W209" s="21" t="n"/>
      <c r="X209" s="44" t="n"/>
      <c r="Y209" s="22" t="n"/>
      <c r="Z209" s="21" t="n"/>
      <c r="AA209" s="22" t="n"/>
      <c r="AB209" s="22" t="n"/>
      <c r="AC209" s="45" t="n"/>
      <c r="AD209" s="21" t="n"/>
      <c r="AE209" s="45" t="n"/>
      <c r="AF209" s="45" t="n"/>
      <c r="AG209" s="46">
        <f>IF(A209="","",IFERROR(IF(Z209="Relocate",J209*AD209*IF(AC209&gt;0,AC209,$B$2)+IF(AE209&gt;0,AE209,$B$3)+IF(AF209&gt;0,AF209,$B$4),0),0))</f>
        <v/>
      </c>
      <c r="AH209" s="24">
        <f>IF(A209="","",IF(X209="","",IFERROR(MAX(0,TODAY()-X209),0)))</f>
        <v/>
      </c>
      <c r="AI209" s="24">
        <f>IF(A209="","",IFERROR(IF(G209&lt;=F209,"Fix stay dates",IF(J209&lt;=0,"Enter rooms booked",IF(I209="","Select room type",IF(AND(Z209="Relocate",AA209=""),"Enter partner hotel",IF(AND(Z209="Relocate",AD209&lt;=0),"Enter relocation nights","OK"))))),"Review data"))</f>
        <v/>
      </c>
      <c r="AJ209" s="22" t="n"/>
    </row>
    <row r="210">
      <c r="A210" s="21" t="n"/>
      <c r="B210" s="22" t="n"/>
      <c r="C210" s="22" t="n"/>
      <c r="D210" s="21" t="n"/>
      <c r="E210" s="44" t="n"/>
      <c r="F210" s="44" t="n"/>
      <c r="G210" s="44" t="n"/>
      <c r="H210" s="24">
        <f>IF(A210="","",IFERROR(MAX(0,G210-F210),0))</f>
        <v/>
      </c>
      <c r="I210" s="21" t="n"/>
      <c r="J210" s="21" t="n"/>
      <c r="K210" s="21" t="n"/>
      <c r="L210" s="21" t="n"/>
      <c r="M210" s="21" t="n"/>
      <c r="N210" s="21" t="n"/>
      <c r="O210" s="45" t="n"/>
      <c r="P210" s="46">
        <f>IF(A210="","",IFERROR(H210*J210*O210,0))</f>
        <v/>
      </c>
      <c r="Q210" s="21" t="n"/>
      <c r="R210" s="21" t="n"/>
      <c r="S210" s="21" t="n"/>
      <c r="T210" s="21" t="n"/>
      <c r="U210" s="22" t="n"/>
      <c r="V210" s="22" t="n"/>
      <c r="W210" s="21" t="n"/>
      <c r="X210" s="44" t="n"/>
      <c r="Y210" s="22" t="n"/>
      <c r="Z210" s="21" t="n"/>
      <c r="AA210" s="22" t="n"/>
      <c r="AB210" s="22" t="n"/>
      <c r="AC210" s="45" t="n"/>
      <c r="AD210" s="21" t="n"/>
      <c r="AE210" s="45" t="n"/>
      <c r="AF210" s="45" t="n"/>
      <c r="AG210" s="46">
        <f>IF(A210="","",IFERROR(IF(Z210="Relocate",J210*AD210*IF(AC210&gt;0,AC210,$B$2)+IF(AE210&gt;0,AE210,$B$3)+IF(AF210&gt;0,AF210,$B$4),0),0))</f>
        <v/>
      </c>
      <c r="AH210" s="24">
        <f>IF(A210="","",IF(X210="","",IFERROR(MAX(0,TODAY()-X210),0)))</f>
        <v/>
      </c>
      <c r="AI210" s="24">
        <f>IF(A210="","",IFERROR(IF(G210&lt;=F210,"Fix stay dates",IF(J210&lt;=0,"Enter rooms booked",IF(I210="","Select room type",IF(AND(Z210="Relocate",AA210=""),"Enter partner hotel",IF(AND(Z210="Relocate",AD210&lt;=0),"Enter relocation nights","OK"))))),"Review data"))</f>
        <v/>
      </c>
      <c r="AJ210" s="22" t="n"/>
    </row>
    <row r="211">
      <c r="A211" s="21" t="n"/>
      <c r="B211" s="22" t="n"/>
      <c r="C211" s="22" t="n"/>
      <c r="D211" s="21" t="n"/>
      <c r="E211" s="44" t="n"/>
      <c r="F211" s="44" t="n"/>
      <c r="G211" s="44" t="n"/>
      <c r="H211" s="24">
        <f>IF(A211="","",IFERROR(MAX(0,G211-F211),0))</f>
        <v/>
      </c>
      <c r="I211" s="21" t="n"/>
      <c r="J211" s="21" t="n"/>
      <c r="K211" s="21" t="n"/>
      <c r="L211" s="21" t="n"/>
      <c r="M211" s="21" t="n"/>
      <c r="N211" s="21" t="n"/>
      <c r="O211" s="45" t="n"/>
      <c r="P211" s="46">
        <f>IF(A211="","",IFERROR(H211*J211*O211,0))</f>
        <v/>
      </c>
      <c r="Q211" s="21" t="n"/>
      <c r="R211" s="21" t="n"/>
      <c r="S211" s="21" t="n"/>
      <c r="T211" s="21" t="n"/>
      <c r="U211" s="22" t="n"/>
      <c r="V211" s="22" t="n"/>
      <c r="W211" s="21" t="n"/>
      <c r="X211" s="44" t="n"/>
      <c r="Y211" s="22" t="n"/>
      <c r="Z211" s="21" t="n"/>
      <c r="AA211" s="22" t="n"/>
      <c r="AB211" s="22" t="n"/>
      <c r="AC211" s="45" t="n"/>
      <c r="AD211" s="21" t="n"/>
      <c r="AE211" s="45" t="n"/>
      <c r="AF211" s="45" t="n"/>
      <c r="AG211" s="46">
        <f>IF(A211="","",IFERROR(IF(Z211="Relocate",J211*AD211*IF(AC211&gt;0,AC211,$B$2)+IF(AE211&gt;0,AE211,$B$3)+IF(AF211&gt;0,AF211,$B$4),0),0))</f>
        <v/>
      </c>
      <c r="AH211" s="24">
        <f>IF(A211="","",IF(X211="","",IFERROR(MAX(0,TODAY()-X211),0)))</f>
        <v/>
      </c>
      <c r="AI211" s="24">
        <f>IF(A211="","",IFERROR(IF(G211&lt;=F211,"Fix stay dates",IF(J211&lt;=0,"Enter rooms booked",IF(I211="","Select room type",IF(AND(Z211="Relocate",AA211=""),"Enter partner hotel",IF(AND(Z211="Relocate",AD211&lt;=0),"Enter relocation nights","OK"))))),"Review data"))</f>
        <v/>
      </c>
      <c r="AJ211" s="22" t="n"/>
    </row>
    <row r="212">
      <c r="A212" s="21" t="n"/>
      <c r="B212" s="22" t="n"/>
      <c r="C212" s="22" t="n"/>
      <c r="D212" s="21" t="n"/>
      <c r="E212" s="44" t="n"/>
      <c r="F212" s="44" t="n"/>
      <c r="G212" s="44" t="n"/>
      <c r="H212" s="24">
        <f>IF(A212="","",IFERROR(MAX(0,G212-F212),0))</f>
        <v/>
      </c>
      <c r="I212" s="21" t="n"/>
      <c r="J212" s="21" t="n"/>
      <c r="K212" s="21" t="n"/>
      <c r="L212" s="21" t="n"/>
      <c r="M212" s="21" t="n"/>
      <c r="N212" s="21" t="n"/>
      <c r="O212" s="45" t="n"/>
      <c r="P212" s="46">
        <f>IF(A212="","",IFERROR(H212*J212*O212,0))</f>
        <v/>
      </c>
      <c r="Q212" s="21" t="n"/>
      <c r="R212" s="21" t="n"/>
      <c r="S212" s="21" t="n"/>
      <c r="T212" s="21" t="n"/>
      <c r="U212" s="22" t="n"/>
      <c r="V212" s="22" t="n"/>
      <c r="W212" s="21" t="n"/>
      <c r="X212" s="44" t="n"/>
      <c r="Y212" s="22" t="n"/>
      <c r="Z212" s="21" t="n"/>
      <c r="AA212" s="22" t="n"/>
      <c r="AB212" s="22" t="n"/>
      <c r="AC212" s="45" t="n"/>
      <c r="AD212" s="21" t="n"/>
      <c r="AE212" s="45" t="n"/>
      <c r="AF212" s="45" t="n"/>
      <c r="AG212" s="46">
        <f>IF(A212="","",IFERROR(IF(Z212="Relocate",J212*AD212*IF(AC212&gt;0,AC212,$B$2)+IF(AE212&gt;0,AE212,$B$3)+IF(AF212&gt;0,AF212,$B$4),0),0))</f>
        <v/>
      </c>
      <c r="AH212" s="24">
        <f>IF(A212="","",IF(X212="","",IFERROR(MAX(0,TODAY()-X212),0)))</f>
        <v/>
      </c>
      <c r="AI212" s="24">
        <f>IF(A212="","",IFERROR(IF(G212&lt;=F212,"Fix stay dates",IF(J212&lt;=0,"Enter rooms booked",IF(I212="","Select room type",IF(AND(Z212="Relocate",AA212=""),"Enter partner hotel",IF(AND(Z212="Relocate",AD212&lt;=0),"Enter relocation nights","OK"))))),"Review data"))</f>
        <v/>
      </c>
      <c r="AJ212" s="22" t="n"/>
    </row>
    <row r="213">
      <c r="A213" s="21" t="n"/>
      <c r="B213" s="22" t="n"/>
      <c r="C213" s="22" t="n"/>
      <c r="D213" s="21" t="n"/>
      <c r="E213" s="44" t="n"/>
      <c r="F213" s="44" t="n"/>
      <c r="G213" s="44" t="n"/>
      <c r="H213" s="24">
        <f>IF(A213="","",IFERROR(MAX(0,G213-F213),0))</f>
        <v/>
      </c>
      <c r="I213" s="21" t="n"/>
      <c r="J213" s="21" t="n"/>
      <c r="K213" s="21" t="n"/>
      <c r="L213" s="21" t="n"/>
      <c r="M213" s="21" t="n"/>
      <c r="N213" s="21" t="n"/>
      <c r="O213" s="45" t="n"/>
      <c r="P213" s="46">
        <f>IF(A213="","",IFERROR(H213*J213*O213,0))</f>
        <v/>
      </c>
      <c r="Q213" s="21" t="n"/>
      <c r="R213" s="21" t="n"/>
      <c r="S213" s="21" t="n"/>
      <c r="T213" s="21" t="n"/>
      <c r="U213" s="22" t="n"/>
      <c r="V213" s="22" t="n"/>
      <c r="W213" s="21" t="n"/>
      <c r="X213" s="44" t="n"/>
      <c r="Y213" s="22" t="n"/>
      <c r="Z213" s="21" t="n"/>
      <c r="AA213" s="22" t="n"/>
      <c r="AB213" s="22" t="n"/>
      <c r="AC213" s="45" t="n"/>
      <c r="AD213" s="21" t="n"/>
      <c r="AE213" s="45" t="n"/>
      <c r="AF213" s="45" t="n"/>
      <c r="AG213" s="46">
        <f>IF(A213="","",IFERROR(IF(Z213="Relocate",J213*AD213*IF(AC213&gt;0,AC213,$B$2)+IF(AE213&gt;0,AE213,$B$3)+IF(AF213&gt;0,AF213,$B$4),0),0))</f>
        <v/>
      </c>
      <c r="AH213" s="24">
        <f>IF(A213="","",IF(X213="","",IFERROR(MAX(0,TODAY()-X213),0)))</f>
        <v/>
      </c>
      <c r="AI213" s="24">
        <f>IF(A213="","",IFERROR(IF(G213&lt;=F213,"Fix stay dates",IF(J213&lt;=0,"Enter rooms booked",IF(I213="","Select room type",IF(AND(Z213="Relocate",AA213=""),"Enter partner hotel",IF(AND(Z213="Relocate",AD213&lt;=0),"Enter relocation nights","OK"))))),"Review data"))</f>
        <v/>
      </c>
      <c r="AJ213" s="22" t="n"/>
    </row>
    <row r="214">
      <c r="A214" s="21" t="n"/>
      <c r="B214" s="22" t="n"/>
      <c r="C214" s="22" t="n"/>
      <c r="D214" s="21" t="n"/>
      <c r="E214" s="44" t="n"/>
      <c r="F214" s="44" t="n"/>
      <c r="G214" s="44" t="n"/>
      <c r="H214" s="24">
        <f>IF(A214="","",IFERROR(MAX(0,G214-F214),0))</f>
        <v/>
      </c>
      <c r="I214" s="21" t="n"/>
      <c r="J214" s="21" t="n"/>
      <c r="K214" s="21" t="n"/>
      <c r="L214" s="21" t="n"/>
      <c r="M214" s="21" t="n"/>
      <c r="N214" s="21" t="n"/>
      <c r="O214" s="45" t="n"/>
      <c r="P214" s="46">
        <f>IF(A214="","",IFERROR(H214*J214*O214,0))</f>
        <v/>
      </c>
      <c r="Q214" s="21" t="n"/>
      <c r="R214" s="21" t="n"/>
      <c r="S214" s="21" t="n"/>
      <c r="T214" s="21" t="n"/>
      <c r="U214" s="22" t="n"/>
      <c r="V214" s="22" t="n"/>
      <c r="W214" s="21" t="n"/>
      <c r="X214" s="44" t="n"/>
      <c r="Y214" s="22" t="n"/>
      <c r="Z214" s="21" t="n"/>
      <c r="AA214" s="22" t="n"/>
      <c r="AB214" s="22" t="n"/>
      <c r="AC214" s="45" t="n"/>
      <c r="AD214" s="21" t="n"/>
      <c r="AE214" s="45" t="n"/>
      <c r="AF214" s="45" t="n"/>
      <c r="AG214" s="46">
        <f>IF(A214="","",IFERROR(IF(Z214="Relocate",J214*AD214*IF(AC214&gt;0,AC214,$B$2)+IF(AE214&gt;0,AE214,$B$3)+IF(AF214&gt;0,AF214,$B$4),0),0))</f>
        <v/>
      </c>
      <c r="AH214" s="24">
        <f>IF(A214="","",IF(X214="","",IFERROR(MAX(0,TODAY()-X214),0)))</f>
        <v/>
      </c>
      <c r="AI214" s="24">
        <f>IF(A214="","",IFERROR(IF(G214&lt;=F214,"Fix stay dates",IF(J214&lt;=0,"Enter rooms booked",IF(I214="","Select room type",IF(AND(Z214="Relocate",AA214=""),"Enter partner hotel",IF(AND(Z214="Relocate",AD214&lt;=0),"Enter relocation nights","OK"))))),"Review data"))</f>
        <v/>
      </c>
      <c r="AJ214" s="22" t="n"/>
    </row>
    <row r="215">
      <c r="A215" s="21" t="n"/>
      <c r="B215" s="22" t="n"/>
      <c r="C215" s="22" t="n"/>
      <c r="D215" s="21" t="n"/>
      <c r="E215" s="44" t="n"/>
      <c r="F215" s="44" t="n"/>
      <c r="G215" s="44" t="n"/>
      <c r="H215" s="24">
        <f>IF(A215="","",IFERROR(MAX(0,G215-F215),0))</f>
        <v/>
      </c>
      <c r="I215" s="21" t="n"/>
      <c r="J215" s="21" t="n"/>
      <c r="K215" s="21" t="n"/>
      <c r="L215" s="21" t="n"/>
      <c r="M215" s="21" t="n"/>
      <c r="N215" s="21" t="n"/>
      <c r="O215" s="45" t="n"/>
      <c r="P215" s="46">
        <f>IF(A215="","",IFERROR(H215*J215*O215,0))</f>
        <v/>
      </c>
      <c r="Q215" s="21" t="n"/>
      <c r="R215" s="21" t="n"/>
      <c r="S215" s="21" t="n"/>
      <c r="T215" s="21" t="n"/>
      <c r="U215" s="22" t="n"/>
      <c r="V215" s="22" t="n"/>
      <c r="W215" s="21" t="n"/>
      <c r="X215" s="44" t="n"/>
      <c r="Y215" s="22" t="n"/>
      <c r="Z215" s="21" t="n"/>
      <c r="AA215" s="22" t="n"/>
      <c r="AB215" s="22" t="n"/>
      <c r="AC215" s="45" t="n"/>
      <c r="AD215" s="21" t="n"/>
      <c r="AE215" s="45" t="n"/>
      <c r="AF215" s="45" t="n"/>
      <c r="AG215" s="46">
        <f>IF(A215="","",IFERROR(IF(Z215="Relocate",J215*AD215*IF(AC215&gt;0,AC215,$B$2)+IF(AE215&gt;0,AE215,$B$3)+IF(AF215&gt;0,AF215,$B$4),0),0))</f>
        <v/>
      </c>
      <c r="AH215" s="24">
        <f>IF(A215="","",IF(X215="","",IFERROR(MAX(0,TODAY()-X215),0)))</f>
        <v/>
      </c>
      <c r="AI215" s="24">
        <f>IF(A215="","",IFERROR(IF(G215&lt;=F215,"Fix stay dates",IF(J215&lt;=0,"Enter rooms booked",IF(I215="","Select room type",IF(AND(Z215="Relocate",AA215=""),"Enter partner hotel",IF(AND(Z215="Relocate",AD215&lt;=0),"Enter relocation nights","OK"))))),"Review data"))</f>
        <v/>
      </c>
      <c r="AJ215" s="22" t="n"/>
    </row>
    <row r="216">
      <c r="A216" s="21" t="n"/>
      <c r="B216" s="22" t="n"/>
      <c r="C216" s="22" t="n"/>
      <c r="D216" s="21" t="n"/>
      <c r="E216" s="44" t="n"/>
      <c r="F216" s="44" t="n"/>
      <c r="G216" s="44" t="n"/>
      <c r="H216" s="24">
        <f>IF(A216="","",IFERROR(MAX(0,G216-F216),0))</f>
        <v/>
      </c>
      <c r="I216" s="21" t="n"/>
      <c r="J216" s="21" t="n"/>
      <c r="K216" s="21" t="n"/>
      <c r="L216" s="21" t="n"/>
      <c r="M216" s="21" t="n"/>
      <c r="N216" s="21" t="n"/>
      <c r="O216" s="45" t="n"/>
      <c r="P216" s="46">
        <f>IF(A216="","",IFERROR(H216*J216*O216,0))</f>
        <v/>
      </c>
      <c r="Q216" s="21" t="n"/>
      <c r="R216" s="21" t="n"/>
      <c r="S216" s="21" t="n"/>
      <c r="T216" s="21" t="n"/>
      <c r="U216" s="22" t="n"/>
      <c r="V216" s="22" t="n"/>
      <c r="W216" s="21" t="n"/>
      <c r="X216" s="44" t="n"/>
      <c r="Y216" s="22" t="n"/>
      <c r="Z216" s="21" t="n"/>
      <c r="AA216" s="22" t="n"/>
      <c r="AB216" s="22" t="n"/>
      <c r="AC216" s="45" t="n"/>
      <c r="AD216" s="21" t="n"/>
      <c r="AE216" s="45" t="n"/>
      <c r="AF216" s="45" t="n"/>
      <c r="AG216" s="46">
        <f>IF(A216="","",IFERROR(IF(Z216="Relocate",J216*AD216*IF(AC216&gt;0,AC216,$B$2)+IF(AE216&gt;0,AE216,$B$3)+IF(AF216&gt;0,AF216,$B$4),0),0))</f>
        <v/>
      </c>
      <c r="AH216" s="24">
        <f>IF(A216="","",IF(X216="","",IFERROR(MAX(0,TODAY()-X216),0)))</f>
        <v/>
      </c>
      <c r="AI216" s="24">
        <f>IF(A216="","",IFERROR(IF(G216&lt;=F216,"Fix stay dates",IF(J216&lt;=0,"Enter rooms booked",IF(I216="","Select room type",IF(AND(Z216="Relocate",AA216=""),"Enter partner hotel",IF(AND(Z216="Relocate",AD216&lt;=0),"Enter relocation nights","OK"))))),"Review data"))</f>
        <v/>
      </c>
      <c r="AJ216" s="22" t="n"/>
    </row>
    <row r="217">
      <c r="A217" s="21" t="n"/>
      <c r="B217" s="22" t="n"/>
      <c r="C217" s="22" t="n"/>
      <c r="D217" s="21" t="n"/>
      <c r="E217" s="44" t="n"/>
      <c r="F217" s="44" t="n"/>
      <c r="G217" s="44" t="n"/>
      <c r="H217" s="24">
        <f>IF(A217="","",IFERROR(MAX(0,G217-F217),0))</f>
        <v/>
      </c>
      <c r="I217" s="21" t="n"/>
      <c r="J217" s="21" t="n"/>
      <c r="K217" s="21" t="n"/>
      <c r="L217" s="21" t="n"/>
      <c r="M217" s="21" t="n"/>
      <c r="N217" s="21" t="n"/>
      <c r="O217" s="45" t="n"/>
      <c r="P217" s="46">
        <f>IF(A217="","",IFERROR(H217*J217*O217,0))</f>
        <v/>
      </c>
      <c r="Q217" s="21" t="n"/>
      <c r="R217" s="21" t="n"/>
      <c r="S217" s="21" t="n"/>
      <c r="T217" s="21" t="n"/>
      <c r="U217" s="22" t="n"/>
      <c r="V217" s="22" t="n"/>
      <c r="W217" s="21" t="n"/>
      <c r="X217" s="44" t="n"/>
      <c r="Y217" s="22" t="n"/>
      <c r="Z217" s="21" t="n"/>
      <c r="AA217" s="22" t="n"/>
      <c r="AB217" s="22" t="n"/>
      <c r="AC217" s="45" t="n"/>
      <c r="AD217" s="21" t="n"/>
      <c r="AE217" s="45" t="n"/>
      <c r="AF217" s="45" t="n"/>
      <c r="AG217" s="46">
        <f>IF(A217="","",IFERROR(IF(Z217="Relocate",J217*AD217*IF(AC217&gt;0,AC217,$B$2)+IF(AE217&gt;0,AE217,$B$3)+IF(AF217&gt;0,AF217,$B$4),0),0))</f>
        <v/>
      </c>
      <c r="AH217" s="24">
        <f>IF(A217="","",IF(X217="","",IFERROR(MAX(0,TODAY()-X217),0)))</f>
        <v/>
      </c>
      <c r="AI217" s="24">
        <f>IF(A217="","",IFERROR(IF(G217&lt;=F217,"Fix stay dates",IF(J217&lt;=0,"Enter rooms booked",IF(I217="","Select room type",IF(AND(Z217="Relocate",AA217=""),"Enter partner hotel",IF(AND(Z217="Relocate",AD217&lt;=0),"Enter relocation nights","OK"))))),"Review data"))</f>
        <v/>
      </c>
      <c r="AJ217" s="22" t="n"/>
    </row>
    <row r="218">
      <c r="A218" s="21" t="n"/>
      <c r="B218" s="22" t="n"/>
      <c r="C218" s="22" t="n"/>
      <c r="D218" s="21" t="n"/>
      <c r="E218" s="44" t="n"/>
      <c r="F218" s="44" t="n"/>
      <c r="G218" s="44" t="n"/>
      <c r="H218" s="24">
        <f>IF(A218="","",IFERROR(MAX(0,G218-F218),0))</f>
        <v/>
      </c>
      <c r="I218" s="21" t="n"/>
      <c r="J218" s="21" t="n"/>
      <c r="K218" s="21" t="n"/>
      <c r="L218" s="21" t="n"/>
      <c r="M218" s="21" t="n"/>
      <c r="N218" s="21" t="n"/>
      <c r="O218" s="45" t="n"/>
      <c r="P218" s="46">
        <f>IF(A218="","",IFERROR(H218*J218*O218,0))</f>
        <v/>
      </c>
      <c r="Q218" s="21" t="n"/>
      <c r="R218" s="21" t="n"/>
      <c r="S218" s="21" t="n"/>
      <c r="T218" s="21" t="n"/>
      <c r="U218" s="22" t="n"/>
      <c r="V218" s="22" t="n"/>
      <c r="W218" s="21" t="n"/>
      <c r="X218" s="44" t="n"/>
      <c r="Y218" s="22" t="n"/>
      <c r="Z218" s="21" t="n"/>
      <c r="AA218" s="22" t="n"/>
      <c r="AB218" s="22" t="n"/>
      <c r="AC218" s="45" t="n"/>
      <c r="AD218" s="21" t="n"/>
      <c r="AE218" s="45" t="n"/>
      <c r="AF218" s="45" t="n"/>
      <c r="AG218" s="46">
        <f>IF(A218="","",IFERROR(IF(Z218="Relocate",J218*AD218*IF(AC218&gt;0,AC218,$B$2)+IF(AE218&gt;0,AE218,$B$3)+IF(AF218&gt;0,AF218,$B$4),0),0))</f>
        <v/>
      </c>
      <c r="AH218" s="24">
        <f>IF(A218="","",IF(X218="","",IFERROR(MAX(0,TODAY()-X218),0)))</f>
        <v/>
      </c>
      <c r="AI218" s="24">
        <f>IF(A218="","",IFERROR(IF(G218&lt;=F218,"Fix stay dates",IF(J218&lt;=0,"Enter rooms booked",IF(I218="","Select room type",IF(AND(Z218="Relocate",AA218=""),"Enter partner hotel",IF(AND(Z218="Relocate",AD218&lt;=0),"Enter relocation nights","OK"))))),"Review data"))</f>
        <v/>
      </c>
      <c r="AJ218" s="22" t="n"/>
    </row>
    <row r="219">
      <c r="A219" s="21" t="n"/>
      <c r="B219" s="22" t="n"/>
      <c r="C219" s="22" t="n"/>
      <c r="D219" s="21" t="n"/>
      <c r="E219" s="44" t="n"/>
      <c r="F219" s="44" t="n"/>
      <c r="G219" s="44" t="n"/>
      <c r="H219" s="24">
        <f>IF(A219="","",IFERROR(MAX(0,G219-F219),0))</f>
        <v/>
      </c>
      <c r="I219" s="21" t="n"/>
      <c r="J219" s="21" t="n"/>
      <c r="K219" s="21" t="n"/>
      <c r="L219" s="21" t="n"/>
      <c r="M219" s="21" t="n"/>
      <c r="N219" s="21" t="n"/>
      <c r="O219" s="45" t="n"/>
      <c r="P219" s="46">
        <f>IF(A219="","",IFERROR(H219*J219*O219,0))</f>
        <v/>
      </c>
      <c r="Q219" s="21" t="n"/>
      <c r="R219" s="21" t="n"/>
      <c r="S219" s="21" t="n"/>
      <c r="T219" s="21" t="n"/>
      <c r="U219" s="22" t="n"/>
      <c r="V219" s="22" t="n"/>
      <c r="W219" s="21" t="n"/>
      <c r="X219" s="44" t="n"/>
      <c r="Y219" s="22" t="n"/>
      <c r="Z219" s="21" t="n"/>
      <c r="AA219" s="22" t="n"/>
      <c r="AB219" s="22" t="n"/>
      <c r="AC219" s="45" t="n"/>
      <c r="AD219" s="21" t="n"/>
      <c r="AE219" s="45" t="n"/>
      <c r="AF219" s="45" t="n"/>
      <c r="AG219" s="46">
        <f>IF(A219="","",IFERROR(IF(Z219="Relocate",J219*AD219*IF(AC219&gt;0,AC219,$B$2)+IF(AE219&gt;0,AE219,$B$3)+IF(AF219&gt;0,AF219,$B$4),0),0))</f>
        <v/>
      </c>
      <c r="AH219" s="24">
        <f>IF(A219="","",IF(X219="","",IFERROR(MAX(0,TODAY()-X219),0)))</f>
        <v/>
      </c>
      <c r="AI219" s="24">
        <f>IF(A219="","",IFERROR(IF(G219&lt;=F219,"Fix stay dates",IF(J219&lt;=0,"Enter rooms booked",IF(I219="","Select room type",IF(AND(Z219="Relocate",AA219=""),"Enter partner hotel",IF(AND(Z219="Relocate",AD219&lt;=0),"Enter relocation nights","OK"))))),"Review data"))</f>
        <v/>
      </c>
      <c r="AJ219" s="22" t="n"/>
    </row>
    <row r="220">
      <c r="A220" s="21" t="n"/>
      <c r="B220" s="22" t="n"/>
      <c r="C220" s="22" t="n"/>
      <c r="D220" s="21" t="n"/>
      <c r="E220" s="44" t="n"/>
      <c r="F220" s="44" t="n"/>
      <c r="G220" s="44" t="n"/>
      <c r="H220" s="24">
        <f>IF(A220="","",IFERROR(MAX(0,G220-F220),0))</f>
        <v/>
      </c>
      <c r="I220" s="21" t="n"/>
      <c r="J220" s="21" t="n"/>
      <c r="K220" s="21" t="n"/>
      <c r="L220" s="21" t="n"/>
      <c r="M220" s="21" t="n"/>
      <c r="N220" s="21" t="n"/>
      <c r="O220" s="45" t="n"/>
      <c r="P220" s="46">
        <f>IF(A220="","",IFERROR(H220*J220*O220,0))</f>
        <v/>
      </c>
      <c r="Q220" s="21" t="n"/>
      <c r="R220" s="21" t="n"/>
      <c r="S220" s="21" t="n"/>
      <c r="T220" s="21" t="n"/>
      <c r="U220" s="22" t="n"/>
      <c r="V220" s="22" t="n"/>
      <c r="W220" s="21" t="n"/>
      <c r="X220" s="44" t="n"/>
      <c r="Y220" s="22" t="n"/>
      <c r="Z220" s="21" t="n"/>
      <c r="AA220" s="22" t="n"/>
      <c r="AB220" s="22" t="n"/>
      <c r="AC220" s="45" t="n"/>
      <c r="AD220" s="21" t="n"/>
      <c r="AE220" s="45" t="n"/>
      <c r="AF220" s="45" t="n"/>
      <c r="AG220" s="46">
        <f>IF(A220="","",IFERROR(IF(Z220="Relocate",J220*AD220*IF(AC220&gt;0,AC220,$B$2)+IF(AE220&gt;0,AE220,$B$3)+IF(AF220&gt;0,AF220,$B$4),0),0))</f>
        <v/>
      </c>
      <c r="AH220" s="24">
        <f>IF(A220="","",IF(X220="","",IFERROR(MAX(0,TODAY()-X220),0)))</f>
        <v/>
      </c>
      <c r="AI220" s="24">
        <f>IF(A220="","",IFERROR(IF(G220&lt;=F220,"Fix stay dates",IF(J220&lt;=0,"Enter rooms booked",IF(I220="","Select room type",IF(AND(Z220="Relocate",AA220=""),"Enter partner hotel",IF(AND(Z220="Relocate",AD220&lt;=0),"Enter relocation nights","OK"))))),"Review data"))</f>
        <v/>
      </c>
      <c r="AJ220" s="22" t="n"/>
    </row>
    <row r="221">
      <c r="A221" s="21" t="n"/>
      <c r="B221" s="22" t="n"/>
      <c r="C221" s="22" t="n"/>
      <c r="D221" s="21" t="n"/>
      <c r="E221" s="44" t="n"/>
      <c r="F221" s="44" t="n"/>
      <c r="G221" s="44" t="n"/>
      <c r="H221" s="24">
        <f>IF(A221="","",IFERROR(MAX(0,G221-F221),0))</f>
        <v/>
      </c>
      <c r="I221" s="21" t="n"/>
      <c r="J221" s="21" t="n"/>
      <c r="K221" s="21" t="n"/>
      <c r="L221" s="21" t="n"/>
      <c r="M221" s="21" t="n"/>
      <c r="N221" s="21" t="n"/>
      <c r="O221" s="45" t="n"/>
      <c r="P221" s="46">
        <f>IF(A221="","",IFERROR(H221*J221*O221,0))</f>
        <v/>
      </c>
      <c r="Q221" s="21" t="n"/>
      <c r="R221" s="21" t="n"/>
      <c r="S221" s="21" t="n"/>
      <c r="T221" s="21" t="n"/>
      <c r="U221" s="22" t="n"/>
      <c r="V221" s="22" t="n"/>
      <c r="W221" s="21" t="n"/>
      <c r="X221" s="44" t="n"/>
      <c r="Y221" s="22" t="n"/>
      <c r="Z221" s="21" t="n"/>
      <c r="AA221" s="22" t="n"/>
      <c r="AB221" s="22" t="n"/>
      <c r="AC221" s="45" t="n"/>
      <c r="AD221" s="21" t="n"/>
      <c r="AE221" s="45" t="n"/>
      <c r="AF221" s="45" t="n"/>
      <c r="AG221" s="46">
        <f>IF(A221="","",IFERROR(IF(Z221="Relocate",J221*AD221*IF(AC221&gt;0,AC221,$B$2)+IF(AE221&gt;0,AE221,$B$3)+IF(AF221&gt;0,AF221,$B$4),0),0))</f>
        <v/>
      </c>
      <c r="AH221" s="24">
        <f>IF(A221="","",IF(X221="","",IFERROR(MAX(0,TODAY()-X221),0)))</f>
        <v/>
      </c>
      <c r="AI221" s="24">
        <f>IF(A221="","",IFERROR(IF(G221&lt;=F221,"Fix stay dates",IF(J221&lt;=0,"Enter rooms booked",IF(I221="","Select room type",IF(AND(Z221="Relocate",AA221=""),"Enter partner hotel",IF(AND(Z221="Relocate",AD221&lt;=0),"Enter relocation nights","OK"))))),"Review data"))</f>
        <v/>
      </c>
      <c r="AJ221" s="22" t="n"/>
    </row>
    <row r="222">
      <c r="A222" s="21" t="n"/>
      <c r="B222" s="22" t="n"/>
      <c r="C222" s="22" t="n"/>
      <c r="D222" s="21" t="n"/>
      <c r="E222" s="44" t="n"/>
      <c r="F222" s="44" t="n"/>
      <c r="G222" s="44" t="n"/>
      <c r="H222" s="24">
        <f>IF(A222="","",IFERROR(MAX(0,G222-F222),0))</f>
        <v/>
      </c>
      <c r="I222" s="21" t="n"/>
      <c r="J222" s="21" t="n"/>
      <c r="K222" s="21" t="n"/>
      <c r="L222" s="21" t="n"/>
      <c r="M222" s="21" t="n"/>
      <c r="N222" s="21" t="n"/>
      <c r="O222" s="45" t="n"/>
      <c r="P222" s="46">
        <f>IF(A222="","",IFERROR(H222*J222*O222,0))</f>
        <v/>
      </c>
      <c r="Q222" s="21" t="n"/>
      <c r="R222" s="21" t="n"/>
      <c r="S222" s="21" t="n"/>
      <c r="T222" s="21" t="n"/>
      <c r="U222" s="22" t="n"/>
      <c r="V222" s="22" t="n"/>
      <c r="W222" s="21" t="n"/>
      <c r="X222" s="44" t="n"/>
      <c r="Y222" s="22" t="n"/>
      <c r="Z222" s="21" t="n"/>
      <c r="AA222" s="22" t="n"/>
      <c r="AB222" s="22" t="n"/>
      <c r="AC222" s="45" t="n"/>
      <c r="AD222" s="21" t="n"/>
      <c r="AE222" s="45" t="n"/>
      <c r="AF222" s="45" t="n"/>
      <c r="AG222" s="46">
        <f>IF(A222="","",IFERROR(IF(Z222="Relocate",J222*AD222*IF(AC222&gt;0,AC222,$B$2)+IF(AE222&gt;0,AE222,$B$3)+IF(AF222&gt;0,AF222,$B$4),0),0))</f>
        <v/>
      </c>
      <c r="AH222" s="24">
        <f>IF(A222="","",IF(X222="","",IFERROR(MAX(0,TODAY()-X222),0)))</f>
        <v/>
      </c>
      <c r="AI222" s="24">
        <f>IF(A222="","",IFERROR(IF(G222&lt;=F222,"Fix stay dates",IF(J222&lt;=0,"Enter rooms booked",IF(I222="","Select room type",IF(AND(Z222="Relocate",AA222=""),"Enter partner hotel",IF(AND(Z222="Relocate",AD222&lt;=0),"Enter relocation nights","OK"))))),"Review data"))</f>
        <v/>
      </c>
      <c r="AJ222" s="22" t="n"/>
    </row>
    <row r="223">
      <c r="A223" s="21" t="n"/>
      <c r="B223" s="22" t="n"/>
      <c r="C223" s="22" t="n"/>
      <c r="D223" s="21" t="n"/>
      <c r="E223" s="44" t="n"/>
      <c r="F223" s="44" t="n"/>
      <c r="G223" s="44" t="n"/>
      <c r="H223" s="24">
        <f>IF(A223="","",IFERROR(MAX(0,G223-F223),0))</f>
        <v/>
      </c>
      <c r="I223" s="21" t="n"/>
      <c r="J223" s="21" t="n"/>
      <c r="K223" s="21" t="n"/>
      <c r="L223" s="21" t="n"/>
      <c r="M223" s="21" t="n"/>
      <c r="N223" s="21" t="n"/>
      <c r="O223" s="45" t="n"/>
      <c r="P223" s="46">
        <f>IF(A223="","",IFERROR(H223*J223*O223,0))</f>
        <v/>
      </c>
      <c r="Q223" s="21" t="n"/>
      <c r="R223" s="21" t="n"/>
      <c r="S223" s="21" t="n"/>
      <c r="T223" s="21" t="n"/>
      <c r="U223" s="22" t="n"/>
      <c r="V223" s="22" t="n"/>
      <c r="W223" s="21" t="n"/>
      <c r="X223" s="44" t="n"/>
      <c r="Y223" s="22" t="n"/>
      <c r="Z223" s="21" t="n"/>
      <c r="AA223" s="22" t="n"/>
      <c r="AB223" s="22" t="n"/>
      <c r="AC223" s="45" t="n"/>
      <c r="AD223" s="21" t="n"/>
      <c r="AE223" s="45" t="n"/>
      <c r="AF223" s="45" t="n"/>
      <c r="AG223" s="46">
        <f>IF(A223="","",IFERROR(IF(Z223="Relocate",J223*AD223*IF(AC223&gt;0,AC223,$B$2)+IF(AE223&gt;0,AE223,$B$3)+IF(AF223&gt;0,AF223,$B$4),0),0))</f>
        <v/>
      </c>
      <c r="AH223" s="24">
        <f>IF(A223="","",IF(X223="","",IFERROR(MAX(0,TODAY()-X223),0)))</f>
        <v/>
      </c>
      <c r="AI223" s="24">
        <f>IF(A223="","",IFERROR(IF(G223&lt;=F223,"Fix stay dates",IF(J223&lt;=0,"Enter rooms booked",IF(I223="","Select room type",IF(AND(Z223="Relocate",AA223=""),"Enter partner hotel",IF(AND(Z223="Relocate",AD223&lt;=0),"Enter relocation nights","OK"))))),"Review data"))</f>
        <v/>
      </c>
      <c r="AJ223" s="22" t="n"/>
    </row>
    <row r="224">
      <c r="A224" s="21" t="n"/>
      <c r="B224" s="22" t="n"/>
      <c r="C224" s="22" t="n"/>
      <c r="D224" s="21" t="n"/>
      <c r="E224" s="44" t="n"/>
      <c r="F224" s="44" t="n"/>
      <c r="G224" s="44" t="n"/>
      <c r="H224" s="24">
        <f>IF(A224="","",IFERROR(MAX(0,G224-F224),0))</f>
        <v/>
      </c>
      <c r="I224" s="21" t="n"/>
      <c r="J224" s="21" t="n"/>
      <c r="K224" s="21" t="n"/>
      <c r="L224" s="21" t="n"/>
      <c r="M224" s="21" t="n"/>
      <c r="N224" s="21" t="n"/>
      <c r="O224" s="45" t="n"/>
      <c r="P224" s="46">
        <f>IF(A224="","",IFERROR(H224*J224*O224,0))</f>
        <v/>
      </c>
      <c r="Q224" s="21" t="n"/>
      <c r="R224" s="21" t="n"/>
      <c r="S224" s="21" t="n"/>
      <c r="T224" s="21" t="n"/>
      <c r="U224" s="22" t="n"/>
      <c r="V224" s="22" t="n"/>
      <c r="W224" s="21" t="n"/>
      <c r="X224" s="44" t="n"/>
      <c r="Y224" s="22" t="n"/>
      <c r="Z224" s="21" t="n"/>
      <c r="AA224" s="22" t="n"/>
      <c r="AB224" s="22" t="n"/>
      <c r="AC224" s="45" t="n"/>
      <c r="AD224" s="21" t="n"/>
      <c r="AE224" s="45" t="n"/>
      <c r="AF224" s="45" t="n"/>
      <c r="AG224" s="46">
        <f>IF(A224="","",IFERROR(IF(Z224="Relocate",J224*AD224*IF(AC224&gt;0,AC224,$B$2)+IF(AE224&gt;0,AE224,$B$3)+IF(AF224&gt;0,AF224,$B$4),0),0))</f>
        <v/>
      </c>
      <c r="AH224" s="24">
        <f>IF(A224="","",IF(X224="","",IFERROR(MAX(0,TODAY()-X224),0)))</f>
        <v/>
      </c>
      <c r="AI224" s="24">
        <f>IF(A224="","",IFERROR(IF(G224&lt;=F224,"Fix stay dates",IF(J224&lt;=0,"Enter rooms booked",IF(I224="","Select room type",IF(AND(Z224="Relocate",AA224=""),"Enter partner hotel",IF(AND(Z224="Relocate",AD224&lt;=0),"Enter relocation nights","OK"))))),"Review data"))</f>
        <v/>
      </c>
      <c r="AJ224" s="22" t="n"/>
    </row>
    <row r="225">
      <c r="A225" s="21" t="n"/>
      <c r="B225" s="22" t="n"/>
      <c r="C225" s="22" t="n"/>
      <c r="D225" s="21" t="n"/>
      <c r="E225" s="44" t="n"/>
      <c r="F225" s="44" t="n"/>
      <c r="G225" s="44" t="n"/>
      <c r="H225" s="24">
        <f>IF(A225="","",IFERROR(MAX(0,G225-F225),0))</f>
        <v/>
      </c>
      <c r="I225" s="21" t="n"/>
      <c r="J225" s="21" t="n"/>
      <c r="K225" s="21" t="n"/>
      <c r="L225" s="21" t="n"/>
      <c r="M225" s="21" t="n"/>
      <c r="N225" s="21" t="n"/>
      <c r="O225" s="45" t="n"/>
      <c r="P225" s="46">
        <f>IF(A225="","",IFERROR(H225*J225*O225,0))</f>
        <v/>
      </c>
      <c r="Q225" s="21" t="n"/>
      <c r="R225" s="21" t="n"/>
      <c r="S225" s="21" t="n"/>
      <c r="T225" s="21" t="n"/>
      <c r="U225" s="22" t="n"/>
      <c r="V225" s="22" t="n"/>
      <c r="W225" s="21" t="n"/>
      <c r="X225" s="44" t="n"/>
      <c r="Y225" s="22" t="n"/>
      <c r="Z225" s="21" t="n"/>
      <c r="AA225" s="22" t="n"/>
      <c r="AB225" s="22" t="n"/>
      <c r="AC225" s="45" t="n"/>
      <c r="AD225" s="21" t="n"/>
      <c r="AE225" s="45" t="n"/>
      <c r="AF225" s="45" t="n"/>
      <c r="AG225" s="46">
        <f>IF(A225="","",IFERROR(IF(Z225="Relocate",J225*AD225*IF(AC225&gt;0,AC225,$B$2)+IF(AE225&gt;0,AE225,$B$3)+IF(AF225&gt;0,AF225,$B$4),0),0))</f>
        <v/>
      </c>
      <c r="AH225" s="24">
        <f>IF(A225="","",IF(X225="","",IFERROR(MAX(0,TODAY()-X225),0)))</f>
        <v/>
      </c>
      <c r="AI225" s="24">
        <f>IF(A225="","",IFERROR(IF(G225&lt;=F225,"Fix stay dates",IF(J225&lt;=0,"Enter rooms booked",IF(I225="","Select room type",IF(AND(Z225="Relocate",AA225=""),"Enter partner hotel",IF(AND(Z225="Relocate",AD225&lt;=0),"Enter relocation nights","OK"))))),"Review data"))</f>
        <v/>
      </c>
      <c r="AJ225" s="22" t="n"/>
    </row>
    <row r="226">
      <c r="A226" s="21" t="n"/>
      <c r="B226" s="22" t="n"/>
      <c r="C226" s="22" t="n"/>
      <c r="D226" s="21" t="n"/>
      <c r="E226" s="44" t="n"/>
      <c r="F226" s="44" t="n"/>
      <c r="G226" s="44" t="n"/>
      <c r="H226" s="24">
        <f>IF(A226="","",IFERROR(MAX(0,G226-F226),0))</f>
        <v/>
      </c>
      <c r="I226" s="21" t="n"/>
      <c r="J226" s="21" t="n"/>
      <c r="K226" s="21" t="n"/>
      <c r="L226" s="21" t="n"/>
      <c r="M226" s="21" t="n"/>
      <c r="N226" s="21" t="n"/>
      <c r="O226" s="45" t="n"/>
      <c r="P226" s="46">
        <f>IF(A226="","",IFERROR(H226*J226*O226,0))</f>
        <v/>
      </c>
      <c r="Q226" s="21" t="n"/>
      <c r="R226" s="21" t="n"/>
      <c r="S226" s="21" t="n"/>
      <c r="T226" s="21" t="n"/>
      <c r="U226" s="22" t="n"/>
      <c r="V226" s="22" t="n"/>
      <c r="W226" s="21" t="n"/>
      <c r="X226" s="44" t="n"/>
      <c r="Y226" s="22" t="n"/>
      <c r="Z226" s="21" t="n"/>
      <c r="AA226" s="22" t="n"/>
      <c r="AB226" s="22" t="n"/>
      <c r="AC226" s="45" t="n"/>
      <c r="AD226" s="21" t="n"/>
      <c r="AE226" s="45" t="n"/>
      <c r="AF226" s="45" t="n"/>
      <c r="AG226" s="46">
        <f>IF(A226="","",IFERROR(IF(Z226="Relocate",J226*AD226*IF(AC226&gt;0,AC226,$B$2)+IF(AE226&gt;0,AE226,$B$3)+IF(AF226&gt;0,AF226,$B$4),0),0))</f>
        <v/>
      </c>
      <c r="AH226" s="24">
        <f>IF(A226="","",IF(X226="","",IFERROR(MAX(0,TODAY()-X226),0)))</f>
        <v/>
      </c>
      <c r="AI226" s="24">
        <f>IF(A226="","",IFERROR(IF(G226&lt;=F226,"Fix stay dates",IF(J226&lt;=0,"Enter rooms booked",IF(I226="","Select room type",IF(AND(Z226="Relocate",AA226=""),"Enter partner hotel",IF(AND(Z226="Relocate",AD226&lt;=0),"Enter relocation nights","OK"))))),"Review data"))</f>
        <v/>
      </c>
      <c r="AJ226" s="22" t="n"/>
    </row>
    <row r="227">
      <c r="A227" s="21" t="n"/>
      <c r="B227" s="22" t="n"/>
      <c r="C227" s="22" t="n"/>
      <c r="D227" s="21" t="n"/>
      <c r="E227" s="44" t="n"/>
      <c r="F227" s="44" t="n"/>
      <c r="G227" s="44" t="n"/>
      <c r="H227" s="24">
        <f>IF(A227="","",IFERROR(MAX(0,G227-F227),0))</f>
        <v/>
      </c>
      <c r="I227" s="21" t="n"/>
      <c r="J227" s="21" t="n"/>
      <c r="K227" s="21" t="n"/>
      <c r="L227" s="21" t="n"/>
      <c r="M227" s="21" t="n"/>
      <c r="N227" s="21" t="n"/>
      <c r="O227" s="45" t="n"/>
      <c r="P227" s="46">
        <f>IF(A227="","",IFERROR(H227*J227*O227,0))</f>
        <v/>
      </c>
      <c r="Q227" s="21" t="n"/>
      <c r="R227" s="21" t="n"/>
      <c r="S227" s="21" t="n"/>
      <c r="T227" s="21" t="n"/>
      <c r="U227" s="22" t="n"/>
      <c r="V227" s="22" t="n"/>
      <c r="W227" s="21" t="n"/>
      <c r="X227" s="44" t="n"/>
      <c r="Y227" s="22" t="n"/>
      <c r="Z227" s="21" t="n"/>
      <c r="AA227" s="22" t="n"/>
      <c r="AB227" s="22" t="n"/>
      <c r="AC227" s="45" t="n"/>
      <c r="AD227" s="21" t="n"/>
      <c r="AE227" s="45" t="n"/>
      <c r="AF227" s="45" t="n"/>
      <c r="AG227" s="46">
        <f>IF(A227="","",IFERROR(IF(Z227="Relocate",J227*AD227*IF(AC227&gt;0,AC227,$B$2)+IF(AE227&gt;0,AE227,$B$3)+IF(AF227&gt;0,AF227,$B$4),0),0))</f>
        <v/>
      </c>
      <c r="AH227" s="24">
        <f>IF(A227="","",IF(X227="","",IFERROR(MAX(0,TODAY()-X227),0)))</f>
        <v/>
      </c>
      <c r="AI227" s="24">
        <f>IF(A227="","",IFERROR(IF(G227&lt;=F227,"Fix stay dates",IF(J227&lt;=0,"Enter rooms booked",IF(I227="","Select room type",IF(AND(Z227="Relocate",AA227=""),"Enter partner hotel",IF(AND(Z227="Relocate",AD227&lt;=0),"Enter relocation nights","OK"))))),"Review data"))</f>
        <v/>
      </c>
      <c r="AJ227" s="22" t="n"/>
    </row>
    <row r="228">
      <c r="A228" s="21" t="n"/>
      <c r="B228" s="22" t="n"/>
      <c r="C228" s="22" t="n"/>
      <c r="D228" s="21" t="n"/>
      <c r="E228" s="44" t="n"/>
      <c r="F228" s="44" t="n"/>
      <c r="G228" s="44" t="n"/>
      <c r="H228" s="24">
        <f>IF(A228="","",IFERROR(MAX(0,G228-F228),0))</f>
        <v/>
      </c>
      <c r="I228" s="21" t="n"/>
      <c r="J228" s="21" t="n"/>
      <c r="K228" s="21" t="n"/>
      <c r="L228" s="21" t="n"/>
      <c r="M228" s="21" t="n"/>
      <c r="N228" s="21" t="n"/>
      <c r="O228" s="45" t="n"/>
      <c r="P228" s="46">
        <f>IF(A228="","",IFERROR(H228*J228*O228,0))</f>
        <v/>
      </c>
      <c r="Q228" s="21" t="n"/>
      <c r="R228" s="21" t="n"/>
      <c r="S228" s="21" t="n"/>
      <c r="T228" s="21" t="n"/>
      <c r="U228" s="22" t="n"/>
      <c r="V228" s="22" t="n"/>
      <c r="W228" s="21" t="n"/>
      <c r="X228" s="44" t="n"/>
      <c r="Y228" s="22" t="n"/>
      <c r="Z228" s="21" t="n"/>
      <c r="AA228" s="22" t="n"/>
      <c r="AB228" s="22" t="n"/>
      <c r="AC228" s="45" t="n"/>
      <c r="AD228" s="21" t="n"/>
      <c r="AE228" s="45" t="n"/>
      <c r="AF228" s="45" t="n"/>
      <c r="AG228" s="46">
        <f>IF(A228="","",IFERROR(IF(Z228="Relocate",J228*AD228*IF(AC228&gt;0,AC228,$B$2)+IF(AE228&gt;0,AE228,$B$3)+IF(AF228&gt;0,AF228,$B$4),0),0))</f>
        <v/>
      </c>
      <c r="AH228" s="24">
        <f>IF(A228="","",IF(X228="","",IFERROR(MAX(0,TODAY()-X228),0)))</f>
        <v/>
      </c>
      <c r="AI228" s="24">
        <f>IF(A228="","",IFERROR(IF(G228&lt;=F228,"Fix stay dates",IF(J228&lt;=0,"Enter rooms booked",IF(I228="","Select room type",IF(AND(Z228="Relocate",AA228=""),"Enter partner hotel",IF(AND(Z228="Relocate",AD228&lt;=0),"Enter relocation nights","OK"))))),"Review data"))</f>
        <v/>
      </c>
      <c r="AJ228" s="22" t="n"/>
    </row>
    <row r="229">
      <c r="A229" s="21" t="n"/>
      <c r="B229" s="22" t="n"/>
      <c r="C229" s="22" t="n"/>
      <c r="D229" s="21" t="n"/>
      <c r="E229" s="44" t="n"/>
      <c r="F229" s="44" t="n"/>
      <c r="G229" s="44" t="n"/>
      <c r="H229" s="24">
        <f>IF(A229="","",IFERROR(MAX(0,G229-F229),0))</f>
        <v/>
      </c>
      <c r="I229" s="21" t="n"/>
      <c r="J229" s="21" t="n"/>
      <c r="K229" s="21" t="n"/>
      <c r="L229" s="21" t="n"/>
      <c r="M229" s="21" t="n"/>
      <c r="N229" s="21" t="n"/>
      <c r="O229" s="45" t="n"/>
      <c r="P229" s="46">
        <f>IF(A229="","",IFERROR(H229*J229*O229,0))</f>
        <v/>
      </c>
      <c r="Q229" s="21" t="n"/>
      <c r="R229" s="21" t="n"/>
      <c r="S229" s="21" t="n"/>
      <c r="T229" s="21" t="n"/>
      <c r="U229" s="22" t="n"/>
      <c r="V229" s="22" t="n"/>
      <c r="W229" s="21" t="n"/>
      <c r="X229" s="44" t="n"/>
      <c r="Y229" s="22" t="n"/>
      <c r="Z229" s="21" t="n"/>
      <c r="AA229" s="22" t="n"/>
      <c r="AB229" s="22" t="n"/>
      <c r="AC229" s="45" t="n"/>
      <c r="AD229" s="21" t="n"/>
      <c r="AE229" s="45" t="n"/>
      <c r="AF229" s="45" t="n"/>
      <c r="AG229" s="46">
        <f>IF(A229="","",IFERROR(IF(Z229="Relocate",J229*AD229*IF(AC229&gt;0,AC229,$B$2)+IF(AE229&gt;0,AE229,$B$3)+IF(AF229&gt;0,AF229,$B$4),0),0))</f>
        <v/>
      </c>
      <c r="AH229" s="24">
        <f>IF(A229="","",IF(X229="","",IFERROR(MAX(0,TODAY()-X229),0)))</f>
        <v/>
      </c>
      <c r="AI229" s="24">
        <f>IF(A229="","",IFERROR(IF(G229&lt;=F229,"Fix stay dates",IF(J229&lt;=0,"Enter rooms booked",IF(I229="","Select room type",IF(AND(Z229="Relocate",AA229=""),"Enter partner hotel",IF(AND(Z229="Relocate",AD229&lt;=0),"Enter relocation nights","OK"))))),"Review data"))</f>
        <v/>
      </c>
      <c r="AJ229" s="22" t="n"/>
    </row>
    <row r="230">
      <c r="A230" s="21" t="n"/>
      <c r="B230" s="22" t="n"/>
      <c r="C230" s="22" t="n"/>
      <c r="D230" s="21" t="n"/>
      <c r="E230" s="44" t="n"/>
      <c r="F230" s="44" t="n"/>
      <c r="G230" s="44" t="n"/>
      <c r="H230" s="24">
        <f>IF(A230="","",IFERROR(MAX(0,G230-F230),0))</f>
        <v/>
      </c>
      <c r="I230" s="21" t="n"/>
      <c r="J230" s="21" t="n"/>
      <c r="K230" s="21" t="n"/>
      <c r="L230" s="21" t="n"/>
      <c r="M230" s="21" t="n"/>
      <c r="N230" s="21" t="n"/>
      <c r="O230" s="45" t="n"/>
      <c r="P230" s="46">
        <f>IF(A230="","",IFERROR(H230*J230*O230,0))</f>
        <v/>
      </c>
      <c r="Q230" s="21" t="n"/>
      <c r="R230" s="21" t="n"/>
      <c r="S230" s="21" t="n"/>
      <c r="T230" s="21" t="n"/>
      <c r="U230" s="22" t="n"/>
      <c r="V230" s="22" t="n"/>
      <c r="W230" s="21" t="n"/>
      <c r="X230" s="44" t="n"/>
      <c r="Y230" s="22" t="n"/>
      <c r="Z230" s="21" t="n"/>
      <c r="AA230" s="22" t="n"/>
      <c r="AB230" s="22" t="n"/>
      <c r="AC230" s="45" t="n"/>
      <c r="AD230" s="21" t="n"/>
      <c r="AE230" s="45" t="n"/>
      <c r="AF230" s="45" t="n"/>
      <c r="AG230" s="46">
        <f>IF(A230="","",IFERROR(IF(Z230="Relocate",J230*AD230*IF(AC230&gt;0,AC230,$B$2)+IF(AE230&gt;0,AE230,$B$3)+IF(AF230&gt;0,AF230,$B$4),0),0))</f>
        <v/>
      </c>
      <c r="AH230" s="24">
        <f>IF(A230="","",IF(X230="","",IFERROR(MAX(0,TODAY()-X230),0)))</f>
        <v/>
      </c>
      <c r="AI230" s="24">
        <f>IF(A230="","",IFERROR(IF(G230&lt;=F230,"Fix stay dates",IF(J230&lt;=0,"Enter rooms booked",IF(I230="","Select room type",IF(AND(Z230="Relocate",AA230=""),"Enter partner hotel",IF(AND(Z230="Relocate",AD230&lt;=0),"Enter relocation nights","OK"))))),"Review data"))</f>
        <v/>
      </c>
      <c r="AJ230" s="22" t="n"/>
    </row>
    <row r="231">
      <c r="A231" s="21" t="n"/>
      <c r="B231" s="22" t="n"/>
      <c r="C231" s="22" t="n"/>
      <c r="D231" s="21" t="n"/>
      <c r="E231" s="44" t="n"/>
      <c r="F231" s="44" t="n"/>
      <c r="G231" s="44" t="n"/>
      <c r="H231" s="24">
        <f>IF(A231="","",IFERROR(MAX(0,G231-F231),0))</f>
        <v/>
      </c>
      <c r="I231" s="21" t="n"/>
      <c r="J231" s="21" t="n"/>
      <c r="K231" s="21" t="n"/>
      <c r="L231" s="21" t="n"/>
      <c r="M231" s="21" t="n"/>
      <c r="N231" s="21" t="n"/>
      <c r="O231" s="45" t="n"/>
      <c r="P231" s="46">
        <f>IF(A231="","",IFERROR(H231*J231*O231,0))</f>
        <v/>
      </c>
      <c r="Q231" s="21" t="n"/>
      <c r="R231" s="21" t="n"/>
      <c r="S231" s="21" t="n"/>
      <c r="T231" s="21" t="n"/>
      <c r="U231" s="22" t="n"/>
      <c r="V231" s="22" t="n"/>
      <c r="W231" s="21" t="n"/>
      <c r="X231" s="44" t="n"/>
      <c r="Y231" s="22" t="n"/>
      <c r="Z231" s="21" t="n"/>
      <c r="AA231" s="22" t="n"/>
      <c r="AB231" s="22" t="n"/>
      <c r="AC231" s="45" t="n"/>
      <c r="AD231" s="21" t="n"/>
      <c r="AE231" s="45" t="n"/>
      <c r="AF231" s="45" t="n"/>
      <c r="AG231" s="46">
        <f>IF(A231="","",IFERROR(IF(Z231="Relocate",J231*AD231*IF(AC231&gt;0,AC231,$B$2)+IF(AE231&gt;0,AE231,$B$3)+IF(AF231&gt;0,AF231,$B$4),0),0))</f>
        <v/>
      </c>
      <c r="AH231" s="24">
        <f>IF(A231="","",IF(X231="","",IFERROR(MAX(0,TODAY()-X231),0)))</f>
        <v/>
      </c>
      <c r="AI231" s="24">
        <f>IF(A231="","",IFERROR(IF(G231&lt;=F231,"Fix stay dates",IF(J231&lt;=0,"Enter rooms booked",IF(I231="","Select room type",IF(AND(Z231="Relocate",AA231=""),"Enter partner hotel",IF(AND(Z231="Relocate",AD231&lt;=0),"Enter relocation nights","OK"))))),"Review data"))</f>
        <v/>
      </c>
      <c r="AJ231" s="22" t="n"/>
    </row>
    <row r="232">
      <c r="A232" s="21" t="n"/>
      <c r="B232" s="22" t="n"/>
      <c r="C232" s="22" t="n"/>
      <c r="D232" s="21" t="n"/>
      <c r="E232" s="44" t="n"/>
      <c r="F232" s="44" t="n"/>
      <c r="G232" s="44" t="n"/>
      <c r="H232" s="24">
        <f>IF(A232="","",IFERROR(MAX(0,G232-F232),0))</f>
        <v/>
      </c>
      <c r="I232" s="21" t="n"/>
      <c r="J232" s="21" t="n"/>
      <c r="K232" s="21" t="n"/>
      <c r="L232" s="21" t="n"/>
      <c r="M232" s="21" t="n"/>
      <c r="N232" s="21" t="n"/>
      <c r="O232" s="45" t="n"/>
      <c r="P232" s="46">
        <f>IF(A232="","",IFERROR(H232*J232*O232,0))</f>
        <v/>
      </c>
      <c r="Q232" s="21" t="n"/>
      <c r="R232" s="21" t="n"/>
      <c r="S232" s="21" t="n"/>
      <c r="T232" s="21" t="n"/>
      <c r="U232" s="22" t="n"/>
      <c r="V232" s="22" t="n"/>
      <c r="W232" s="21" t="n"/>
      <c r="X232" s="44" t="n"/>
      <c r="Y232" s="22" t="n"/>
      <c r="Z232" s="21" t="n"/>
      <c r="AA232" s="22" t="n"/>
      <c r="AB232" s="22" t="n"/>
      <c r="AC232" s="45" t="n"/>
      <c r="AD232" s="21" t="n"/>
      <c r="AE232" s="45" t="n"/>
      <c r="AF232" s="45" t="n"/>
      <c r="AG232" s="46">
        <f>IF(A232="","",IFERROR(IF(Z232="Relocate",J232*AD232*IF(AC232&gt;0,AC232,$B$2)+IF(AE232&gt;0,AE232,$B$3)+IF(AF232&gt;0,AF232,$B$4),0),0))</f>
        <v/>
      </c>
      <c r="AH232" s="24">
        <f>IF(A232="","",IF(X232="","",IFERROR(MAX(0,TODAY()-X232),0)))</f>
        <v/>
      </c>
      <c r="AI232" s="24">
        <f>IF(A232="","",IFERROR(IF(G232&lt;=F232,"Fix stay dates",IF(J232&lt;=0,"Enter rooms booked",IF(I232="","Select room type",IF(AND(Z232="Relocate",AA232=""),"Enter partner hotel",IF(AND(Z232="Relocate",AD232&lt;=0),"Enter relocation nights","OK"))))),"Review data"))</f>
        <v/>
      </c>
      <c r="AJ232" s="22" t="n"/>
    </row>
    <row r="233">
      <c r="A233" s="21" t="n"/>
      <c r="B233" s="22" t="n"/>
      <c r="C233" s="22" t="n"/>
      <c r="D233" s="21" t="n"/>
      <c r="E233" s="44" t="n"/>
      <c r="F233" s="44" t="n"/>
      <c r="G233" s="44" t="n"/>
      <c r="H233" s="24">
        <f>IF(A233="","",IFERROR(MAX(0,G233-F233),0))</f>
        <v/>
      </c>
      <c r="I233" s="21" t="n"/>
      <c r="J233" s="21" t="n"/>
      <c r="K233" s="21" t="n"/>
      <c r="L233" s="21" t="n"/>
      <c r="M233" s="21" t="n"/>
      <c r="N233" s="21" t="n"/>
      <c r="O233" s="45" t="n"/>
      <c r="P233" s="46">
        <f>IF(A233="","",IFERROR(H233*J233*O233,0))</f>
        <v/>
      </c>
      <c r="Q233" s="21" t="n"/>
      <c r="R233" s="21" t="n"/>
      <c r="S233" s="21" t="n"/>
      <c r="T233" s="21" t="n"/>
      <c r="U233" s="22" t="n"/>
      <c r="V233" s="22" t="n"/>
      <c r="W233" s="21" t="n"/>
      <c r="X233" s="44" t="n"/>
      <c r="Y233" s="22" t="n"/>
      <c r="Z233" s="21" t="n"/>
      <c r="AA233" s="22" t="n"/>
      <c r="AB233" s="22" t="n"/>
      <c r="AC233" s="45" t="n"/>
      <c r="AD233" s="21" t="n"/>
      <c r="AE233" s="45" t="n"/>
      <c r="AF233" s="45" t="n"/>
      <c r="AG233" s="46">
        <f>IF(A233="","",IFERROR(IF(Z233="Relocate",J233*AD233*IF(AC233&gt;0,AC233,$B$2)+IF(AE233&gt;0,AE233,$B$3)+IF(AF233&gt;0,AF233,$B$4),0),0))</f>
        <v/>
      </c>
      <c r="AH233" s="24">
        <f>IF(A233="","",IF(X233="","",IFERROR(MAX(0,TODAY()-X233),0)))</f>
        <v/>
      </c>
      <c r="AI233" s="24">
        <f>IF(A233="","",IFERROR(IF(G233&lt;=F233,"Fix stay dates",IF(J233&lt;=0,"Enter rooms booked",IF(I233="","Select room type",IF(AND(Z233="Relocate",AA233=""),"Enter partner hotel",IF(AND(Z233="Relocate",AD233&lt;=0),"Enter relocation nights","OK"))))),"Review data"))</f>
        <v/>
      </c>
      <c r="AJ233" s="22" t="n"/>
    </row>
    <row r="234">
      <c r="A234" s="21" t="n"/>
      <c r="B234" s="22" t="n"/>
      <c r="C234" s="22" t="n"/>
      <c r="D234" s="21" t="n"/>
      <c r="E234" s="44" t="n"/>
      <c r="F234" s="44" t="n"/>
      <c r="G234" s="44" t="n"/>
      <c r="H234" s="24">
        <f>IF(A234="","",IFERROR(MAX(0,G234-F234),0))</f>
        <v/>
      </c>
      <c r="I234" s="21" t="n"/>
      <c r="J234" s="21" t="n"/>
      <c r="K234" s="21" t="n"/>
      <c r="L234" s="21" t="n"/>
      <c r="M234" s="21" t="n"/>
      <c r="N234" s="21" t="n"/>
      <c r="O234" s="45" t="n"/>
      <c r="P234" s="46">
        <f>IF(A234="","",IFERROR(H234*J234*O234,0))</f>
        <v/>
      </c>
      <c r="Q234" s="21" t="n"/>
      <c r="R234" s="21" t="n"/>
      <c r="S234" s="21" t="n"/>
      <c r="T234" s="21" t="n"/>
      <c r="U234" s="22" t="n"/>
      <c r="V234" s="22" t="n"/>
      <c r="W234" s="21" t="n"/>
      <c r="X234" s="44" t="n"/>
      <c r="Y234" s="22" t="n"/>
      <c r="Z234" s="21" t="n"/>
      <c r="AA234" s="22" t="n"/>
      <c r="AB234" s="22" t="n"/>
      <c r="AC234" s="45" t="n"/>
      <c r="AD234" s="21" t="n"/>
      <c r="AE234" s="45" t="n"/>
      <c r="AF234" s="45" t="n"/>
      <c r="AG234" s="46">
        <f>IF(A234="","",IFERROR(IF(Z234="Relocate",J234*AD234*IF(AC234&gt;0,AC234,$B$2)+IF(AE234&gt;0,AE234,$B$3)+IF(AF234&gt;0,AF234,$B$4),0),0))</f>
        <v/>
      </c>
      <c r="AH234" s="24">
        <f>IF(A234="","",IF(X234="","",IFERROR(MAX(0,TODAY()-X234),0)))</f>
        <v/>
      </c>
      <c r="AI234" s="24">
        <f>IF(A234="","",IFERROR(IF(G234&lt;=F234,"Fix stay dates",IF(J234&lt;=0,"Enter rooms booked",IF(I234="","Select room type",IF(AND(Z234="Relocate",AA234=""),"Enter partner hotel",IF(AND(Z234="Relocate",AD234&lt;=0),"Enter relocation nights","OK"))))),"Review data"))</f>
        <v/>
      </c>
      <c r="AJ234" s="22" t="n"/>
    </row>
    <row r="235">
      <c r="A235" s="21" t="n"/>
      <c r="B235" s="22" t="n"/>
      <c r="C235" s="22" t="n"/>
      <c r="D235" s="21" t="n"/>
      <c r="E235" s="44" t="n"/>
      <c r="F235" s="44" t="n"/>
      <c r="G235" s="44" t="n"/>
      <c r="H235" s="24">
        <f>IF(A235="","",IFERROR(MAX(0,G235-F235),0))</f>
        <v/>
      </c>
      <c r="I235" s="21" t="n"/>
      <c r="J235" s="21" t="n"/>
      <c r="K235" s="21" t="n"/>
      <c r="L235" s="21" t="n"/>
      <c r="M235" s="21" t="n"/>
      <c r="N235" s="21" t="n"/>
      <c r="O235" s="45" t="n"/>
      <c r="P235" s="46">
        <f>IF(A235="","",IFERROR(H235*J235*O235,0))</f>
        <v/>
      </c>
      <c r="Q235" s="21" t="n"/>
      <c r="R235" s="21" t="n"/>
      <c r="S235" s="21" t="n"/>
      <c r="T235" s="21" t="n"/>
      <c r="U235" s="22" t="n"/>
      <c r="V235" s="22" t="n"/>
      <c r="W235" s="21" t="n"/>
      <c r="X235" s="44" t="n"/>
      <c r="Y235" s="22" t="n"/>
      <c r="Z235" s="21" t="n"/>
      <c r="AA235" s="22" t="n"/>
      <c r="AB235" s="22" t="n"/>
      <c r="AC235" s="45" t="n"/>
      <c r="AD235" s="21" t="n"/>
      <c r="AE235" s="45" t="n"/>
      <c r="AF235" s="45" t="n"/>
      <c r="AG235" s="46">
        <f>IF(A235="","",IFERROR(IF(Z235="Relocate",J235*AD235*IF(AC235&gt;0,AC235,$B$2)+IF(AE235&gt;0,AE235,$B$3)+IF(AF235&gt;0,AF235,$B$4),0),0))</f>
        <v/>
      </c>
      <c r="AH235" s="24">
        <f>IF(A235="","",IF(X235="","",IFERROR(MAX(0,TODAY()-X235),0)))</f>
        <v/>
      </c>
      <c r="AI235" s="24">
        <f>IF(A235="","",IFERROR(IF(G235&lt;=F235,"Fix stay dates",IF(J235&lt;=0,"Enter rooms booked",IF(I235="","Select room type",IF(AND(Z235="Relocate",AA235=""),"Enter partner hotel",IF(AND(Z235="Relocate",AD235&lt;=0),"Enter relocation nights","OK"))))),"Review data"))</f>
        <v/>
      </c>
      <c r="AJ235" s="22" t="n"/>
    </row>
    <row r="236">
      <c r="A236" s="21" t="n"/>
      <c r="B236" s="22" t="n"/>
      <c r="C236" s="22" t="n"/>
      <c r="D236" s="21" t="n"/>
      <c r="E236" s="44" t="n"/>
      <c r="F236" s="44" t="n"/>
      <c r="G236" s="44" t="n"/>
      <c r="H236" s="24">
        <f>IF(A236="","",IFERROR(MAX(0,G236-F236),0))</f>
        <v/>
      </c>
      <c r="I236" s="21" t="n"/>
      <c r="J236" s="21" t="n"/>
      <c r="K236" s="21" t="n"/>
      <c r="L236" s="21" t="n"/>
      <c r="M236" s="21" t="n"/>
      <c r="N236" s="21" t="n"/>
      <c r="O236" s="45" t="n"/>
      <c r="P236" s="46">
        <f>IF(A236="","",IFERROR(H236*J236*O236,0))</f>
        <v/>
      </c>
      <c r="Q236" s="21" t="n"/>
      <c r="R236" s="21" t="n"/>
      <c r="S236" s="21" t="n"/>
      <c r="T236" s="21" t="n"/>
      <c r="U236" s="22" t="n"/>
      <c r="V236" s="22" t="n"/>
      <c r="W236" s="21" t="n"/>
      <c r="X236" s="44" t="n"/>
      <c r="Y236" s="22" t="n"/>
      <c r="Z236" s="21" t="n"/>
      <c r="AA236" s="22" t="n"/>
      <c r="AB236" s="22" t="n"/>
      <c r="AC236" s="45" t="n"/>
      <c r="AD236" s="21" t="n"/>
      <c r="AE236" s="45" t="n"/>
      <c r="AF236" s="45" t="n"/>
      <c r="AG236" s="46">
        <f>IF(A236="","",IFERROR(IF(Z236="Relocate",J236*AD236*IF(AC236&gt;0,AC236,$B$2)+IF(AE236&gt;0,AE236,$B$3)+IF(AF236&gt;0,AF236,$B$4),0),0))</f>
        <v/>
      </c>
      <c r="AH236" s="24">
        <f>IF(A236="","",IF(X236="","",IFERROR(MAX(0,TODAY()-X236),0)))</f>
        <v/>
      </c>
      <c r="AI236" s="24">
        <f>IF(A236="","",IFERROR(IF(G236&lt;=F236,"Fix stay dates",IF(J236&lt;=0,"Enter rooms booked",IF(I236="","Select room type",IF(AND(Z236="Relocate",AA236=""),"Enter partner hotel",IF(AND(Z236="Relocate",AD236&lt;=0),"Enter relocation nights","OK"))))),"Review data"))</f>
        <v/>
      </c>
      <c r="AJ236" s="22" t="n"/>
    </row>
    <row r="237">
      <c r="A237" s="21" t="n"/>
      <c r="B237" s="22" t="n"/>
      <c r="C237" s="22" t="n"/>
      <c r="D237" s="21" t="n"/>
      <c r="E237" s="44" t="n"/>
      <c r="F237" s="44" t="n"/>
      <c r="G237" s="44" t="n"/>
      <c r="H237" s="24">
        <f>IF(A237="","",IFERROR(MAX(0,G237-F237),0))</f>
        <v/>
      </c>
      <c r="I237" s="21" t="n"/>
      <c r="J237" s="21" t="n"/>
      <c r="K237" s="21" t="n"/>
      <c r="L237" s="21" t="n"/>
      <c r="M237" s="21" t="n"/>
      <c r="N237" s="21" t="n"/>
      <c r="O237" s="45" t="n"/>
      <c r="P237" s="46">
        <f>IF(A237="","",IFERROR(H237*J237*O237,0))</f>
        <v/>
      </c>
      <c r="Q237" s="21" t="n"/>
      <c r="R237" s="21" t="n"/>
      <c r="S237" s="21" t="n"/>
      <c r="T237" s="21" t="n"/>
      <c r="U237" s="22" t="n"/>
      <c r="V237" s="22" t="n"/>
      <c r="W237" s="21" t="n"/>
      <c r="X237" s="44" t="n"/>
      <c r="Y237" s="22" t="n"/>
      <c r="Z237" s="21" t="n"/>
      <c r="AA237" s="22" t="n"/>
      <c r="AB237" s="22" t="n"/>
      <c r="AC237" s="45" t="n"/>
      <c r="AD237" s="21" t="n"/>
      <c r="AE237" s="45" t="n"/>
      <c r="AF237" s="45" t="n"/>
      <c r="AG237" s="46">
        <f>IF(A237="","",IFERROR(IF(Z237="Relocate",J237*AD237*IF(AC237&gt;0,AC237,$B$2)+IF(AE237&gt;0,AE237,$B$3)+IF(AF237&gt;0,AF237,$B$4),0),0))</f>
        <v/>
      </c>
      <c r="AH237" s="24">
        <f>IF(A237="","",IF(X237="","",IFERROR(MAX(0,TODAY()-X237),0)))</f>
        <v/>
      </c>
      <c r="AI237" s="24">
        <f>IF(A237="","",IFERROR(IF(G237&lt;=F237,"Fix stay dates",IF(J237&lt;=0,"Enter rooms booked",IF(I237="","Select room type",IF(AND(Z237="Relocate",AA237=""),"Enter partner hotel",IF(AND(Z237="Relocate",AD237&lt;=0),"Enter relocation nights","OK"))))),"Review data"))</f>
        <v/>
      </c>
      <c r="AJ237" s="22" t="n"/>
    </row>
    <row r="238">
      <c r="A238" s="21" t="n"/>
      <c r="B238" s="22" t="n"/>
      <c r="C238" s="22" t="n"/>
      <c r="D238" s="21" t="n"/>
      <c r="E238" s="44" t="n"/>
      <c r="F238" s="44" t="n"/>
      <c r="G238" s="44" t="n"/>
      <c r="H238" s="24">
        <f>IF(A238="","",IFERROR(MAX(0,G238-F238),0))</f>
        <v/>
      </c>
      <c r="I238" s="21" t="n"/>
      <c r="J238" s="21" t="n"/>
      <c r="K238" s="21" t="n"/>
      <c r="L238" s="21" t="n"/>
      <c r="M238" s="21" t="n"/>
      <c r="N238" s="21" t="n"/>
      <c r="O238" s="45" t="n"/>
      <c r="P238" s="46">
        <f>IF(A238="","",IFERROR(H238*J238*O238,0))</f>
        <v/>
      </c>
      <c r="Q238" s="21" t="n"/>
      <c r="R238" s="21" t="n"/>
      <c r="S238" s="21" t="n"/>
      <c r="T238" s="21" t="n"/>
      <c r="U238" s="22" t="n"/>
      <c r="V238" s="22" t="n"/>
      <c r="W238" s="21" t="n"/>
      <c r="X238" s="44" t="n"/>
      <c r="Y238" s="22" t="n"/>
      <c r="Z238" s="21" t="n"/>
      <c r="AA238" s="22" t="n"/>
      <c r="AB238" s="22" t="n"/>
      <c r="AC238" s="45" t="n"/>
      <c r="AD238" s="21" t="n"/>
      <c r="AE238" s="45" t="n"/>
      <c r="AF238" s="45" t="n"/>
      <c r="AG238" s="46">
        <f>IF(A238="","",IFERROR(IF(Z238="Relocate",J238*AD238*IF(AC238&gt;0,AC238,$B$2)+IF(AE238&gt;0,AE238,$B$3)+IF(AF238&gt;0,AF238,$B$4),0),0))</f>
        <v/>
      </c>
      <c r="AH238" s="24">
        <f>IF(A238="","",IF(X238="","",IFERROR(MAX(0,TODAY()-X238),0)))</f>
        <v/>
      </c>
      <c r="AI238" s="24">
        <f>IF(A238="","",IFERROR(IF(G238&lt;=F238,"Fix stay dates",IF(J238&lt;=0,"Enter rooms booked",IF(I238="","Select room type",IF(AND(Z238="Relocate",AA238=""),"Enter partner hotel",IF(AND(Z238="Relocate",AD238&lt;=0),"Enter relocation nights","OK"))))),"Review data"))</f>
        <v/>
      </c>
      <c r="AJ238" s="22" t="n"/>
    </row>
    <row r="239">
      <c r="A239" s="21" t="n"/>
      <c r="B239" s="22" t="n"/>
      <c r="C239" s="22" t="n"/>
      <c r="D239" s="21" t="n"/>
      <c r="E239" s="44" t="n"/>
      <c r="F239" s="44" t="n"/>
      <c r="G239" s="44" t="n"/>
      <c r="H239" s="24">
        <f>IF(A239="","",IFERROR(MAX(0,G239-F239),0))</f>
        <v/>
      </c>
      <c r="I239" s="21" t="n"/>
      <c r="J239" s="21" t="n"/>
      <c r="K239" s="21" t="n"/>
      <c r="L239" s="21" t="n"/>
      <c r="M239" s="21" t="n"/>
      <c r="N239" s="21" t="n"/>
      <c r="O239" s="45" t="n"/>
      <c r="P239" s="46">
        <f>IF(A239="","",IFERROR(H239*J239*O239,0))</f>
        <v/>
      </c>
      <c r="Q239" s="21" t="n"/>
      <c r="R239" s="21" t="n"/>
      <c r="S239" s="21" t="n"/>
      <c r="T239" s="21" t="n"/>
      <c r="U239" s="22" t="n"/>
      <c r="V239" s="22" t="n"/>
      <c r="W239" s="21" t="n"/>
      <c r="X239" s="44" t="n"/>
      <c r="Y239" s="22" t="n"/>
      <c r="Z239" s="21" t="n"/>
      <c r="AA239" s="22" t="n"/>
      <c r="AB239" s="22" t="n"/>
      <c r="AC239" s="45" t="n"/>
      <c r="AD239" s="21" t="n"/>
      <c r="AE239" s="45" t="n"/>
      <c r="AF239" s="45" t="n"/>
      <c r="AG239" s="46">
        <f>IF(A239="","",IFERROR(IF(Z239="Relocate",J239*AD239*IF(AC239&gt;0,AC239,$B$2)+IF(AE239&gt;0,AE239,$B$3)+IF(AF239&gt;0,AF239,$B$4),0),0))</f>
        <v/>
      </c>
      <c r="AH239" s="24">
        <f>IF(A239="","",IF(X239="","",IFERROR(MAX(0,TODAY()-X239),0)))</f>
        <v/>
      </c>
      <c r="AI239" s="24">
        <f>IF(A239="","",IFERROR(IF(G239&lt;=F239,"Fix stay dates",IF(J239&lt;=0,"Enter rooms booked",IF(I239="","Select room type",IF(AND(Z239="Relocate",AA239=""),"Enter partner hotel",IF(AND(Z239="Relocate",AD239&lt;=0),"Enter relocation nights","OK"))))),"Review data"))</f>
        <v/>
      </c>
      <c r="AJ239" s="22" t="n"/>
    </row>
    <row r="240">
      <c r="A240" s="21" t="n"/>
      <c r="B240" s="22" t="n"/>
      <c r="C240" s="22" t="n"/>
      <c r="D240" s="21" t="n"/>
      <c r="E240" s="44" t="n"/>
      <c r="F240" s="44" t="n"/>
      <c r="G240" s="44" t="n"/>
      <c r="H240" s="24">
        <f>IF(A240="","",IFERROR(MAX(0,G240-F240),0))</f>
        <v/>
      </c>
      <c r="I240" s="21" t="n"/>
      <c r="J240" s="21" t="n"/>
      <c r="K240" s="21" t="n"/>
      <c r="L240" s="21" t="n"/>
      <c r="M240" s="21" t="n"/>
      <c r="N240" s="21" t="n"/>
      <c r="O240" s="45" t="n"/>
      <c r="P240" s="46">
        <f>IF(A240="","",IFERROR(H240*J240*O240,0))</f>
        <v/>
      </c>
      <c r="Q240" s="21" t="n"/>
      <c r="R240" s="21" t="n"/>
      <c r="S240" s="21" t="n"/>
      <c r="T240" s="21" t="n"/>
      <c r="U240" s="22" t="n"/>
      <c r="V240" s="22" t="n"/>
      <c r="W240" s="21" t="n"/>
      <c r="X240" s="44" t="n"/>
      <c r="Y240" s="22" t="n"/>
      <c r="Z240" s="21" t="n"/>
      <c r="AA240" s="22" t="n"/>
      <c r="AB240" s="22" t="n"/>
      <c r="AC240" s="45" t="n"/>
      <c r="AD240" s="21" t="n"/>
      <c r="AE240" s="45" t="n"/>
      <c r="AF240" s="45" t="n"/>
      <c r="AG240" s="46">
        <f>IF(A240="","",IFERROR(IF(Z240="Relocate",J240*AD240*IF(AC240&gt;0,AC240,$B$2)+IF(AE240&gt;0,AE240,$B$3)+IF(AF240&gt;0,AF240,$B$4),0),0))</f>
        <v/>
      </c>
      <c r="AH240" s="24">
        <f>IF(A240="","",IF(X240="","",IFERROR(MAX(0,TODAY()-X240),0)))</f>
        <v/>
      </c>
      <c r="AI240" s="24">
        <f>IF(A240="","",IFERROR(IF(G240&lt;=F240,"Fix stay dates",IF(J240&lt;=0,"Enter rooms booked",IF(I240="","Select room type",IF(AND(Z240="Relocate",AA240=""),"Enter partner hotel",IF(AND(Z240="Relocate",AD240&lt;=0),"Enter relocation nights","OK"))))),"Review data"))</f>
        <v/>
      </c>
      <c r="AJ240" s="22" t="n"/>
    </row>
    <row r="241">
      <c r="A241" s="21" t="n"/>
      <c r="B241" s="22" t="n"/>
      <c r="C241" s="22" t="n"/>
      <c r="D241" s="21" t="n"/>
      <c r="E241" s="44" t="n"/>
      <c r="F241" s="44" t="n"/>
      <c r="G241" s="44" t="n"/>
      <c r="H241" s="24">
        <f>IF(A241="","",IFERROR(MAX(0,G241-F241),0))</f>
        <v/>
      </c>
      <c r="I241" s="21" t="n"/>
      <c r="J241" s="21" t="n"/>
      <c r="K241" s="21" t="n"/>
      <c r="L241" s="21" t="n"/>
      <c r="M241" s="21" t="n"/>
      <c r="N241" s="21" t="n"/>
      <c r="O241" s="45" t="n"/>
      <c r="P241" s="46">
        <f>IF(A241="","",IFERROR(H241*J241*O241,0))</f>
        <v/>
      </c>
      <c r="Q241" s="21" t="n"/>
      <c r="R241" s="21" t="n"/>
      <c r="S241" s="21" t="n"/>
      <c r="T241" s="21" t="n"/>
      <c r="U241" s="22" t="n"/>
      <c r="V241" s="22" t="n"/>
      <c r="W241" s="21" t="n"/>
      <c r="X241" s="44" t="n"/>
      <c r="Y241" s="22" t="n"/>
      <c r="Z241" s="21" t="n"/>
      <c r="AA241" s="22" t="n"/>
      <c r="AB241" s="22" t="n"/>
      <c r="AC241" s="45" t="n"/>
      <c r="AD241" s="21" t="n"/>
      <c r="AE241" s="45" t="n"/>
      <c r="AF241" s="45" t="n"/>
      <c r="AG241" s="46">
        <f>IF(A241="","",IFERROR(IF(Z241="Relocate",J241*AD241*IF(AC241&gt;0,AC241,$B$2)+IF(AE241&gt;0,AE241,$B$3)+IF(AF241&gt;0,AF241,$B$4),0),0))</f>
        <v/>
      </c>
      <c r="AH241" s="24">
        <f>IF(A241="","",IF(X241="","",IFERROR(MAX(0,TODAY()-X241),0)))</f>
        <v/>
      </c>
      <c r="AI241" s="24">
        <f>IF(A241="","",IFERROR(IF(G241&lt;=F241,"Fix stay dates",IF(J241&lt;=0,"Enter rooms booked",IF(I241="","Select room type",IF(AND(Z241="Relocate",AA241=""),"Enter partner hotel",IF(AND(Z241="Relocate",AD241&lt;=0),"Enter relocation nights","OK"))))),"Review data"))</f>
        <v/>
      </c>
      <c r="AJ241" s="22" t="n"/>
    </row>
    <row r="242">
      <c r="A242" s="21" t="n"/>
      <c r="B242" s="22" t="n"/>
      <c r="C242" s="22" t="n"/>
      <c r="D242" s="21" t="n"/>
      <c r="E242" s="44" t="n"/>
      <c r="F242" s="44" t="n"/>
      <c r="G242" s="44" t="n"/>
      <c r="H242" s="24">
        <f>IF(A242="","",IFERROR(MAX(0,G242-F242),0))</f>
        <v/>
      </c>
      <c r="I242" s="21" t="n"/>
      <c r="J242" s="21" t="n"/>
      <c r="K242" s="21" t="n"/>
      <c r="L242" s="21" t="n"/>
      <c r="M242" s="21" t="n"/>
      <c r="N242" s="21" t="n"/>
      <c r="O242" s="45" t="n"/>
      <c r="P242" s="46">
        <f>IF(A242="","",IFERROR(H242*J242*O242,0))</f>
        <v/>
      </c>
      <c r="Q242" s="21" t="n"/>
      <c r="R242" s="21" t="n"/>
      <c r="S242" s="21" t="n"/>
      <c r="T242" s="21" t="n"/>
      <c r="U242" s="22" t="n"/>
      <c r="V242" s="22" t="n"/>
      <c r="W242" s="21" t="n"/>
      <c r="X242" s="44" t="n"/>
      <c r="Y242" s="22" t="n"/>
      <c r="Z242" s="21" t="n"/>
      <c r="AA242" s="22" t="n"/>
      <c r="AB242" s="22" t="n"/>
      <c r="AC242" s="45" t="n"/>
      <c r="AD242" s="21" t="n"/>
      <c r="AE242" s="45" t="n"/>
      <c r="AF242" s="45" t="n"/>
      <c r="AG242" s="46">
        <f>IF(A242="","",IFERROR(IF(Z242="Relocate",J242*AD242*IF(AC242&gt;0,AC242,$B$2)+IF(AE242&gt;0,AE242,$B$3)+IF(AF242&gt;0,AF242,$B$4),0),0))</f>
        <v/>
      </c>
      <c r="AH242" s="24">
        <f>IF(A242="","",IF(X242="","",IFERROR(MAX(0,TODAY()-X242),0)))</f>
        <v/>
      </c>
      <c r="AI242" s="24">
        <f>IF(A242="","",IFERROR(IF(G242&lt;=F242,"Fix stay dates",IF(J242&lt;=0,"Enter rooms booked",IF(I242="","Select room type",IF(AND(Z242="Relocate",AA242=""),"Enter partner hotel",IF(AND(Z242="Relocate",AD242&lt;=0),"Enter relocation nights","OK"))))),"Review data"))</f>
        <v/>
      </c>
      <c r="AJ242" s="22" t="n"/>
    </row>
    <row r="243">
      <c r="A243" s="21" t="n"/>
      <c r="B243" s="22" t="n"/>
      <c r="C243" s="22" t="n"/>
      <c r="D243" s="21" t="n"/>
      <c r="E243" s="44" t="n"/>
      <c r="F243" s="44" t="n"/>
      <c r="G243" s="44" t="n"/>
      <c r="H243" s="24">
        <f>IF(A243="","",IFERROR(MAX(0,G243-F243),0))</f>
        <v/>
      </c>
      <c r="I243" s="21" t="n"/>
      <c r="J243" s="21" t="n"/>
      <c r="K243" s="21" t="n"/>
      <c r="L243" s="21" t="n"/>
      <c r="M243" s="21" t="n"/>
      <c r="N243" s="21" t="n"/>
      <c r="O243" s="45" t="n"/>
      <c r="P243" s="46">
        <f>IF(A243="","",IFERROR(H243*J243*O243,0))</f>
        <v/>
      </c>
      <c r="Q243" s="21" t="n"/>
      <c r="R243" s="21" t="n"/>
      <c r="S243" s="21" t="n"/>
      <c r="T243" s="21" t="n"/>
      <c r="U243" s="22" t="n"/>
      <c r="V243" s="22" t="n"/>
      <c r="W243" s="21" t="n"/>
      <c r="X243" s="44" t="n"/>
      <c r="Y243" s="22" t="n"/>
      <c r="Z243" s="21" t="n"/>
      <c r="AA243" s="22" t="n"/>
      <c r="AB243" s="22" t="n"/>
      <c r="AC243" s="45" t="n"/>
      <c r="AD243" s="21" t="n"/>
      <c r="AE243" s="45" t="n"/>
      <c r="AF243" s="45" t="n"/>
      <c r="AG243" s="46">
        <f>IF(A243="","",IFERROR(IF(Z243="Relocate",J243*AD243*IF(AC243&gt;0,AC243,$B$2)+IF(AE243&gt;0,AE243,$B$3)+IF(AF243&gt;0,AF243,$B$4),0),0))</f>
        <v/>
      </c>
      <c r="AH243" s="24">
        <f>IF(A243="","",IF(X243="","",IFERROR(MAX(0,TODAY()-X243),0)))</f>
        <v/>
      </c>
      <c r="AI243" s="24">
        <f>IF(A243="","",IFERROR(IF(G243&lt;=F243,"Fix stay dates",IF(J243&lt;=0,"Enter rooms booked",IF(I243="","Select room type",IF(AND(Z243="Relocate",AA243=""),"Enter partner hotel",IF(AND(Z243="Relocate",AD243&lt;=0),"Enter relocation nights","OK"))))),"Review data"))</f>
        <v/>
      </c>
      <c r="AJ243" s="22" t="n"/>
    </row>
    <row r="244">
      <c r="A244" s="21" t="n"/>
      <c r="B244" s="22" t="n"/>
      <c r="C244" s="22" t="n"/>
      <c r="D244" s="21" t="n"/>
      <c r="E244" s="44" t="n"/>
      <c r="F244" s="44" t="n"/>
      <c r="G244" s="44" t="n"/>
      <c r="H244" s="24">
        <f>IF(A244="","",IFERROR(MAX(0,G244-F244),0))</f>
        <v/>
      </c>
      <c r="I244" s="21" t="n"/>
      <c r="J244" s="21" t="n"/>
      <c r="K244" s="21" t="n"/>
      <c r="L244" s="21" t="n"/>
      <c r="M244" s="21" t="n"/>
      <c r="N244" s="21" t="n"/>
      <c r="O244" s="45" t="n"/>
      <c r="P244" s="46">
        <f>IF(A244="","",IFERROR(H244*J244*O244,0))</f>
        <v/>
      </c>
      <c r="Q244" s="21" t="n"/>
      <c r="R244" s="21" t="n"/>
      <c r="S244" s="21" t="n"/>
      <c r="T244" s="21" t="n"/>
      <c r="U244" s="22" t="n"/>
      <c r="V244" s="22" t="n"/>
      <c r="W244" s="21" t="n"/>
      <c r="X244" s="44" t="n"/>
      <c r="Y244" s="22" t="n"/>
      <c r="Z244" s="21" t="n"/>
      <c r="AA244" s="22" t="n"/>
      <c r="AB244" s="22" t="n"/>
      <c r="AC244" s="45" t="n"/>
      <c r="AD244" s="21" t="n"/>
      <c r="AE244" s="45" t="n"/>
      <c r="AF244" s="45" t="n"/>
      <c r="AG244" s="46">
        <f>IF(A244="","",IFERROR(IF(Z244="Relocate",J244*AD244*IF(AC244&gt;0,AC244,$B$2)+IF(AE244&gt;0,AE244,$B$3)+IF(AF244&gt;0,AF244,$B$4),0),0))</f>
        <v/>
      </c>
      <c r="AH244" s="24">
        <f>IF(A244="","",IF(X244="","",IFERROR(MAX(0,TODAY()-X244),0)))</f>
        <v/>
      </c>
      <c r="AI244" s="24">
        <f>IF(A244="","",IFERROR(IF(G244&lt;=F244,"Fix stay dates",IF(J244&lt;=0,"Enter rooms booked",IF(I244="","Select room type",IF(AND(Z244="Relocate",AA244=""),"Enter partner hotel",IF(AND(Z244="Relocate",AD244&lt;=0),"Enter relocation nights","OK"))))),"Review data"))</f>
        <v/>
      </c>
      <c r="AJ244" s="22" t="n"/>
    </row>
    <row r="245">
      <c r="A245" s="21" t="n"/>
      <c r="B245" s="22" t="n"/>
      <c r="C245" s="22" t="n"/>
      <c r="D245" s="21" t="n"/>
      <c r="E245" s="44" t="n"/>
      <c r="F245" s="44" t="n"/>
      <c r="G245" s="44" t="n"/>
      <c r="H245" s="24">
        <f>IF(A245="","",IFERROR(MAX(0,G245-F245),0))</f>
        <v/>
      </c>
      <c r="I245" s="21" t="n"/>
      <c r="J245" s="21" t="n"/>
      <c r="K245" s="21" t="n"/>
      <c r="L245" s="21" t="n"/>
      <c r="M245" s="21" t="n"/>
      <c r="N245" s="21" t="n"/>
      <c r="O245" s="45" t="n"/>
      <c r="P245" s="46">
        <f>IF(A245="","",IFERROR(H245*J245*O245,0))</f>
        <v/>
      </c>
      <c r="Q245" s="21" t="n"/>
      <c r="R245" s="21" t="n"/>
      <c r="S245" s="21" t="n"/>
      <c r="T245" s="21" t="n"/>
      <c r="U245" s="22" t="n"/>
      <c r="V245" s="22" t="n"/>
      <c r="W245" s="21" t="n"/>
      <c r="X245" s="44" t="n"/>
      <c r="Y245" s="22" t="n"/>
      <c r="Z245" s="21" t="n"/>
      <c r="AA245" s="22" t="n"/>
      <c r="AB245" s="22" t="n"/>
      <c r="AC245" s="45" t="n"/>
      <c r="AD245" s="21" t="n"/>
      <c r="AE245" s="45" t="n"/>
      <c r="AF245" s="45" t="n"/>
      <c r="AG245" s="46">
        <f>IF(A245="","",IFERROR(IF(Z245="Relocate",J245*AD245*IF(AC245&gt;0,AC245,$B$2)+IF(AE245&gt;0,AE245,$B$3)+IF(AF245&gt;0,AF245,$B$4),0),0))</f>
        <v/>
      </c>
      <c r="AH245" s="24">
        <f>IF(A245="","",IF(X245="","",IFERROR(MAX(0,TODAY()-X245),0)))</f>
        <v/>
      </c>
      <c r="AI245" s="24">
        <f>IF(A245="","",IFERROR(IF(G245&lt;=F245,"Fix stay dates",IF(J245&lt;=0,"Enter rooms booked",IF(I245="","Select room type",IF(AND(Z245="Relocate",AA245=""),"Enter partner hotel",IF(AND(Z245="Relocate",AD245&lt;=0),"Enter relocation nights","OK"))))),"Review data"))</f>
        <v/>
      </c>
      <c r="AJ245" s="22" t="n"/>
    </row>
    <row r="246">
      <c r="A246" s="21" t="n"/>
      <c r="B246" s="22" t="n"/>
      <c r="C246" s="22" t="n"/>
      <c r="D246" s="21" t="n"/>
      <c r="E246" s="44" t="n"/>
      <c r="F246" s="44" t="n"/>
      <c r="G246" s="44" t="n"/>
      <c r="H246" s="24">
        <f>IF(A246="","",IFERROR(MAX(0,G246-F246),0))</f>
        <v/>
      </c>
      <c r="I246" s="21" t="n"/>
      <c r="J246" s="21" t="n"/>
      <c r="K246" s="21" t="n"/>
      <c r="L246" s="21" t="n"/>
      <c r="M246" s="21" t="n"/>
      <c r="N246" s="21" t="n"/>
      <c r="O246" s="45" t="n"/>
      <c r="P246" s="46">
        <f>IF(A246="","",IFERROR(H246*J246*O246,0))</f>
        <v/>
      </c>
      <c r="Q246" s="21" t="n"/>
      <c r="R246" s="21" t="n"/>
      <c r="S246" s="21" t="n"/>
      <c r="T246" s="21" t="n"/>
      <c r="U246" s="22" t="n"/>
      <c r="V246" s="22" t="n"/>
      <c r="W246" s="21" t="n"/>
      <c r="X246" s="44" t="n"/>
      <c r="Y246" s="22" t="n"/>
      <c r="Z246" s="21" t="n"/>
      <c r="AA246" s="22" t="n"/>
      <c r="AB246" s="22" t="n"/>
      <c r="AC246" s="45" t="n"/>
      <c r="AD246" s="21" t="n"/>
      <c r="AE246" s="45" t="n"/>
      <c r="AF246" s="45" t="n"/>
      <c r="AG246" s="46">
        <f>IF(A246="","",IFERROR(IF(Z246="Relocate",J246*AD246*IF(AC246&gt;0,AC246,$B$2)+IF(AE246&gt;0,AE246,$B$3)+IF(AF246&gt;0,AF246,$B$4),0),0))</f>
        <v/>
      </c>
      <c r="AH246" s="24">
        <f>IF(A246="","",IF(X246="","",IFERROR(MAX(0,TODAY()-X246),0)))</f>
        <v/>
      </c>
      <c r="AI246" s="24">
        <f>IF(A246="","",IFERROR(IF(G246&lt;=F246,"Fix stay dates",IF(J246&lt;=0,"Enter rooms booked",IF(I246="","Select room type",IF(AND(Z246="Relocate",AA246=""),"Enter partner hotel",IF(AND(Z246="Relocate",AD246&lt;=0),"Enter relocation nights","OK"))))),"Review data"))</f>
        <v/>
      </c>
      <c r="AJ246" s="22" t="n"/>
    </row>
    <row r="247">
      <c r="A247" s="21" t="n"/>
      <c r="B247" s="22" t="n"/>
      <c r="C247" s="22" t="n"/>
      <c r="D247" s="21" t="n"/>
      <c r="E247" s="44" t="n"/>
      <c r="F247" s="44" t="n"/>
      <c r="G247" s="44" t="n"/>
      <c r="H247" s="24">
        <f>IF(A247="","",IFERROR(MAX(0,G247-F247),0))</f>
        <v/>
      </c>
      <c r="I247" s="21" t="n"/>
      <c r="J247" s="21" t="n"/>
      <c r="K247" s="21" t="n"/>
      <c r="L247" s="21" t="n"/>
      <c r="M247" s="21" t="n"/>
      <c r="N247" s="21" t="n"/>
      <c r="O247" s="45" t="n"/>
      <c r="P247" s="46">
        <f>IF(A247="","",IFERROR(H247*J247*O247,0))</f>
        <v/>
      </c>
      <c r="Q247" s="21" t="n"/>
      <c r="R247" s="21" t="n"/>
      <c r="S247" s="21" t="n"/>
      <c r="T247" s="21" t="n"/>
      <c r="U247" s="22" t="n"/>
      <c r="V247" s="22" t="n"/>
      <c r="W247" s="21" t="n"/>
      <c r="X247" s="44" t="n"/>
      <c r="Y247" s="22" t="n"/>
      <c r="Z247" s="21" t="n"/>
      <c r="AA247" s="22" t="n"/>
      <c r="AB247" s="22" t="n"/>
      <c r="AC247" s="45" t="n"/>
      <c r="AD247" s="21" t="n"/>
      <c r="AE247" s="45" t="n"/>
      <c r="AF247" s="45" t="n"/>
      <c r="AG247" s="46">
        <f>IF(A247="","",IFERROR(IF(Z247="Relocate",J247*AD247*IF(AC247&gt;0,AC247,$B$2)+IF(AE247&gt;0,AE247,$B$3)+IF(AF247&gt;0,AF247,$B$4),0),0))</f>
        <v/>
      </c>
      <c r="AH247" s="24">
        <f>IF(A247="","",IF(X247="","",IFERROR(MAX(0,TODAY()-X247),0)))</f>
        <v/>
      </c>
      <c r="AI247" s="24">
        <f>IF(A247="","",IFERROR(IF(G247&lt;=F247,"Fix stay dates",IF(J247&lt;=0,"Enter rooms booked",IF(I247="","Select room type",IF(AND(Z247="Relocate",AA247=""),"Enter partner hotel",IF(AND(Z247="Relocate",AD247&lt;=0),"Enter relocation nights","OK"))))),"Review data"))</f>
        <v/>
      </c>
      <c r="AJ247" s="22" t="n"/>
    </row>
    <row r="248">
      <c r="A248" s="21" t="n"/>
      <c r="B248" s="22" t="n"/>
      <c r="C248" s="22" t="n"/>
      <c r="D248" s="21" t="n"/>
      <c r="E248" s="44" t="n"/>
      <c r="F248" s="44" t="n"/>
      <c r="G248" s="44" t="n"/>
      <c r="H248" s="24">
        <f>IF(A248="","",IFERROR(MAX(0,G248-F248),0))</f>
        <v/>
      </c>
      <c r="I248" s="21" t="n"/>
      <c r="J248" s="21" t="n"/>
      <c r="K248" s="21" t="n"/>
      <c r="L248" s="21" t="n"/>
      <c r="M248" s="21" t="n"/>
      <c r="N248" s="21" t="n"/>
      <c r="O248" s="45" t="n"/>
      <c r="P248" s="46">
        <f>IF(A248="","",IFERROR(H248*J248*O248,0))</f>
        <v/>
      </c>
      <c r="Q248" s="21" t="n"/>
      <c r="R248" s="21" t="n"/>
      <c r="S248" s="21" t="n"/>
      <c r="T248" s="21" t="n"/>
      <c r="U248" s="22" t="n"/>
      <c r="V248" s="22" t="n"/>
      <c r="W248" s="21" t="n"/>
      <c r="X248" s="44" t="n"/>
      <c r="Y248" s="22" t="n"/>
      <c r="Z248" s="21" t="n"/>
      <c r="AA248" s="22" t="n"/>
      <c r="AB248" s="22" t="n"/>
      <c r="AC248" s="45" t="n"/>
      <c r="AD248" s="21" t="n"/>
      <c r="AE248" s="45" t="n"/>
      <c r="AF248" s="45" t="n"/>
      <c r="AG248" s="46">
        <f>IF(A248="","",IFERROR(IF(Z248="Relocate",J248*AD248*IF(AC248&gt;0,AC248,$B$2)+IF(AE248&gt;0,AE248,$B$3)+IF(AF248&gt;0,AF248,$B$4),0),0))</f>
        <v/>
      </c>
      <c r="AH248" s="24">
        <f>IF(A248="","",IF(X248="","",IFERROR(MAX(0,TODAY()-X248),0)))</f>
        <v/>
      </c>
      <c r="AI248" s="24">
        <f>IF(A248="","",IFERROR(IF(G248&lt;=F248,"Fix stay dates",IF(J248&lt;=0,"Enter rooms booked",IF(I248="","Select room type",IF(AND(Z248="Relocate",AA248=""),"Enter partner hotel",IF(AND(Z248="Relocate",AD248&lt;=0),"Enter relocation nights","OK"))))),"Review data"))</f>
        <v/>
      </c>
      <c r="AJ248" s="22" t="n"/>
    </row>
    <row r="249">
      <c r="A249" s="21" t="n"/>
      <c r="B249" s="22" t="n"/>
      <c r="C249" s="22" t="n"/>
      <c r="D249" s="21" t="n"/>
      <c r="E249" s="44" t="n"/>
      <c r="F249" s="44" t="n"/>
      <c r="G249" s="44" t="n"/>
      <c r="H249" s="24">
        <f>IF(A249="","",IFERROR(MAX(0,G249-F249),0))</f>
        <v/>
      </c>
      <c r="I249" s="21" t="n"/>
      <c r="J249" s="21" t="n"/>
      <c r="K249" s="21" t="n"/>
      <c r="L249" s="21" t="n"/>
      <c r="M249" s="21" t="n"/>
      <c r="N249" s="21" t="n"/>
      <c r="O249" s="45" t="n"/>
      <c r="P249" s="46">
        <f>IF(A249="","",IFERROR(H249*J249*O249,0))</f>
        <v/>
      </c>
      <c r="Q249" s="21" t="n"/>
      <c r="R249" s="21" t="n"/>
      <c r="S249" s="21" t="n"/>
      <c r="T249" s="21" t="n"/>
      <c r="U249" s="22" t="n"/>
      <c r="V249" s="22" t="n"/>
      <c r="W249" s="21" t="n"/>
      <c r="X249" s="44" t="n"/>
      <c r="Y249" s="22" t="n"/>
      <c r="Z249" s="21" t="n"/>
      <c r="AA249" s="22" t="n"/>
      <c r="AB249" s="22" t="n"/>
      <c r="AC249" s="45" t="n"/>
      <c r="AD249" s="21" t="n"/>
      <c r="AE249" s="45" t="n"/>
      <c r="AF249" s="45" t="n"/>
      <c r="AG249" s="46">
        <f>IF(A249="","",IFERROR(IF(Z249="Relocate",J249*AD249*IF(AC249&gt;0,AC249,$B$2)+IF(AE249&gt;0,AE249,$B$3)+IF(AF249&gt;0,AF249,$B$4),0),0))</f>
        <v/>
      </c>
      <c r="AH249" s="24">
        <f>IF(A249="","",IF(X249="","",IFERROR(MAX(0,TODAY()-X249),0)))</f>
        <v/>
      </c>
      <c r="AI249" s="24">
        <f>IF(A249="","",IFERROR(IF(G249&lt;=F249,"Fix stay dates",IF(J249&lt;=0,"Enter rooms booked",IF(I249="","Select room type",IF(AND(Z249="Relocate",AA249=""),"Enter partner hotel",IF(AND(Z249="Relocate",AD249&lt;=0),"Enter relocation nights","OK"))))),"Review data"))</f>
        <v/>
      </c>
      <c r="AJ249" s="22" t="n"/>
    </row>
    <row r="250">
      <c r="A250" s="21" t="n"/>
      <c r="B250" s="22" t="n"/>
      <c r="C250" s="22" t="n"/>
      <c r="D250" s="21" t="n"/>
      <c r="E250" s="44" t="n"/>
      <c r="F250" s="44" t="n"/>
      <c r="G250" s="44" t="n"/>
      <c r="H250" s="24">
        <f>IF(A250="","",IFERROR(MAX(0,G250-F250),0))</f>
        <v/>
      </c>
      <c r="I250" s="21" t="n"/>
      <c r="J250" s="21" t="n"/>
      <c r="K250" s="21" t="n"/>
      <c r="L250" s="21" t="n"/>
      <c r="M250" s="21" t="n"/>
      <c r="N250" s="21" t="n"/>
      <c r="O250" s="45" t="n"/>
      <c r="P250" s="46">
        <f>IF(A250="","",IFERROR(H250*J250*O250,0))</f>
        <v/>
      </c>
      <c r="Q250" s="21" t="n"/>
      <c r="R250" s="21" t="n"/>
      <c r="S250" s="21" t="n"/>
      <c r="T250" s="21" t="n"/>
      <c r="U250" s="22" t="n"/>
      <c r="V250" s="22" t="n"/>
      <c r="W250" s="21" t="n"/>
      <c r="X250" s="44" t="n"/>
      <c r="Y250" s="22" t="n"/>
      <c r="Z250" s="21" t="n"/>
      <c r="AA250" s="22" t="n"/>
      <c r="AB250" s="22" t="n"/>
      <c r="AC250" s="45" t="n"/>
      <c r="AD250" s="21" t="n"/>
      <c r="AE250" s="45" t="n"/>
      <c r="AF250" s="45" t="n"/>
      <c r="AG250" s="46">
        <f>IF(A250="","",IFERROR(IF(Z250="Relocate",J250*AD250*IF(AC250&gt;0,AC250,$B$2)+IF(AE250&gt;0,AE250,$B$3)+IF(AF250&gt;0,AF250,$B$4),0),0))</f>
        <v/>
      </c>
      <c r="AH250" s="24">
        <f>IF(A250="","",IF(X250="","",IFERROR(MAX(0,TODAY()-X250),0)))</f>
        <v/>
      </c>
      <c r="AI250" s="24">
        <f>IF(A250="","",IFERROR(IF(G250&lt;=F250,"Fix stay dates",IF(J250&lt;=0,"Enter rooms booked",IF(I250="","Select room type",IF(AND(Z250="Relocate",AA250=""),"Enter partner hotel",IF(AND(Z250="Relocate",AD250&lt;=0),"Enter relocation nights","OK"))))),"Review data"))</f>
        <v/>
      </c>
      <c r="AJ250" s="22" t="n"/>
    </row>
    <row r="251">
      <c r="A251" s="21" t="n"/>
      <c r="B251" s="22" t="n"/>
      <c r="C251" s="22" t="n"/>
      <c r="D251" s="21" t="n"/>
      <c r="E251" s="44" t="n"/>
      <c r="F251" s="44" t="n"/>
      <c r="G251" s="44" t="n"/>
      <c r="H251" s="24">
        <f>IF(A251="","",IFERROR(MAX(0,G251-F251),0))</f>
        <v/>
      </c>
      <c r="I251" s="21" t="n"/>
      <c r="J251" s="21" t="n"/>
      <c r="K251" s="21" t="n"/>
      <c r="L251" s="21" t="n"/>
      <c r="M251" s="21" t="n"/>
      <c r="N251" s="21" t="n"/>
      <c r="O251" s="45" t="n"/>
      <c r="P251" s="46">
        <f>IF(A251="","",IFERROR(H251*J251*O251,0))</f>
        <v/>
      </c>
      <c r="Q251" s="21" t="n"/>
      <c r="R251" s="21" t="n"/>
      <c r="S251" s="21" t="n"/>
      <c r="T251" s="21" t="n"/>
      <c r="U251" s="22" t="n"/>
      <c r="V251" s="22" t="n"/>
      <c r="W251" s="21" t="n"/>
      <c r="X251" s="44" t="n"/>
      <c r="Y251" s="22" t="n"/>
      <c r="Z251" s="21" t="n"/>
      <c r="AA251" s="22" t="n"/>
      <c r="AB251" s="22" t="n"/>
      <c r="AC251" s="45" t="n"/>
      <c r="AD251" s="21" t="n"/>
      <c r="AE251" s="45" t="n"/>
      <c r="AF251" s="45" t="n"/>
      <c r="AG251" s="46">
        <f>IF(A251="","",IFERROR(IF(Z251="Relocate",J251*AD251*IF(AC251&gt;0,AC251,$B$2)+IF(AE251&gt;0,AE251,$B$3)+IF(AF251&gt;0,AF251,$B$4),0),0))</f>
        <v/>
      </c>
      <c r="AH251" s="24">
        <f>IF(A251="","",IF(X251="","",IFERROR(MAX(0,TODAY()-X251),0)))</f>
        <v/>
      </c>
      <c r="AI251" s="24">
        <f>IF(A251="","",IFERROR(IF(G251&lt;=F251,"Fix stay dates",IF(J251&lt;=0,"Enter rooms booked",IF(I251="","Select room type",IF(AND(Z251="Relocate",AA251=""),"Enter partner hotel",IF(AND(Z251="Relocate",AD251&lt;=0),"Enter relocation nights","OK"))))),"Review data"))</f>
        <v/>
      </c>
      <c r="AJ251" s="22" t="n"/>
    </row>
    <row r="252">
      <c r="A252" s="21" t="n"/>
      <c r="B252" s="22" t="n"/>
      <c r="C252" s="22" t="n"/>
      <c r="D252" s="21" t="n"/>
      <c r="E252" s="44" t="n"/>
      <c r="F252" s="44" t="n"/>
      <c r="G252" s="44" t="n"/>
      <c r="H252" s="24">
        <f>IF(A252="","",IFERROR(MAX(0,G252-F252),0))</f>
        <v/>
      </c>
      <c r="I252" s="21" t="n"/>
      <c r="J252" s="21" t="n"/>
      <c r="K252" s="21" t="n"/>
      <c r="L252" s="21" t="n"/>
      <c r="M252" s="21" t="n"/>
      <c r="N252" s="21" t="n"/>
      <c r="O252" s="45" t="n"/>
      <c r="P252" s="46">
        <f>IF(A252="","",IFERROR(H252*J252*O252,0))</f>
        <v/>
      </c>
      <c r="Q252" s="21" t="n"/>
      <c r="R252" s="21" t="n"/>
      <c r="S252" s="21" t="n"/>
      <c r="T252" s="21" t="n"/>
      <c r="U252" s="22" t="n"/>
      <c r="V252" s="22" t="n"/>
      <c r="W252" s="21" t="n"/>
      <c r="X252" s="44" t="n"/>
      <c r="Y252" s="22" t="n"/>
      <c r="Z252" s="21" t="n"/>
      <c r="AA252" s="22" t="n"/>
      <c r="AB252" s="22" t="n"/>
      <c r="AC252" s="45" t="n"/>
      <c r="AD252" s="21" t="n"/>
      <c r="AE252" s="45" t="n"/>
      <c r="AF252" s="45" t="n"/>
      <c r="AG252" s="46">
        <f>IF(A252="","",IFERROR(IF(Z252="Relocate",J252*AD252*IF(AC252&gt;0,AC252,$B$2)+IF(AE252&gt;0,AE252,$B$3)+IF(AF252&gt;0,AF252,$B$4),0),0))</f>
        <v/>
      </c>
      <c r="AH252" s="24">
        <f>IF(A252="","",IF(X252="","",IFERROR(MAX(0,TODAY()-X252),0)))</f>
        <v/>
      </c>
      <c r="AI252" s="24">
        <f>IF(A252="","",IFERROR(IF(G252&lt;=F252,"Fix stay dates",IF(J252&lt;=0,"Enter rooms booked",IF(I252="","Select room type",IF(AND(Z252="Relocate",AA252=""),"Enter partner hotel",IF(AND(Z252="Relocate",AD252&lt;=0),"Enter relocation nights","OK"))))),"Review data"))</f>
        <v/>
      </c>
      <c r="AJ252" s="22" t="n"/>
    </row>
    <row r="253">
      <c r="A253" s="21" t="n"/>
      <c r="B253" s="22" t="n"/>
      <c r="C253" s="22" t="n"/>
      <c r="D253" s="21" t="n"/>
      <c r="E253" s="44" t="n"/>
      <c r="F253" s="44" t="n"/>
      <c r="G253" s="44" t="n"/>
      <c r="H253" s="24">
        <f>IF(A253="","",IFERROR(MAX(0,G253-F253),0))</f>
        <v/>
      </c>
      <c r="I253" s="21" t="n"/>
      <c r="J253" s="21" t="n"/>
      <c r="K253" s="21" t="n"/>
      <c r="L253" s="21" t="n"/>
      <c r="M253" s="21" t="n"/>
      <c r="N253" s="21" t="n"/>
      <c r="O253" s="45" t="n"/>
      <c r="P253" s="46">
        <f>IF(A253="","",IFERROR(H253*J253*O253,0))</f>
        <v/>
      </c>
      <c r="Q253" s="21" t="n"/>
      <c r="R253" s="21" t="n"/>
      <c r="S253" s="21" t="n"/>
      <c r="T253" s="21" t="n"/>
      <c r="U253" s="22" t="n"/>
      <c r="V253" s="22" t="n"/>
      <c r="W253" s="21" t="n"/>
      <c r="X253" s="44" t="n"/>
      <c r="Y253" s="22" t="n"/>
      <c r="Z253" s="21" t="n"/>
      <c r="AA253" s="22" t="n"/>
      <c r="AB253" s="22" t="n"/>
      <c r="AC253" s="45" t="n"/>
      <c r="AD253" s="21" t="n"/>
      <c r="AE253" s="45" t="n"/>
      <c r="AF253" s="45" t="n"/>
      <c r="AG253" s="46">
        <f>IF(A253="","",IFERROR(IF(Z253="Relocate",J253*AD253*IF(AC253&gt;0,AC253,$B$2)+IF(AE253&gt;0,AE253,$B$3)+IF(AF253&gt;0,AF253,$B$4),0),0))</f>
        <v/>
      </c>
      <c r="AH253" s="24">
        <f>IF(A253="","",IF(X253="","",IFERROR(MAX(0,TODAY()-X253),0)))</f>
        <v/>
      </c>
      <c r="AI253" s="24">
        <f>IF(A253="","",IFERROR(IF(G253&lt;=F253,"Fix stay dates",IF(J253&lt;=0,"Enter rooms booked",IF(I253="","Select room type",IF(AND(Z253="Relocate",AA253=""),"Enter partner hotel",IF(AND(Z253="Relocate",AD253&lt;=0),"Enter relocation nights","OK"))))),"Review data"))</f>
        <v/>
      </c>
      <c r="AJ253" s="22" t="n"/>
    </row>
    <row r="254">
      <c r="A254" s="21" t="n"/>
      <c r="B254" s="22" t="n"/>
      <c r="C254" s="22" t="n"/>
      <c r="D254" s="21" t="n"/>
      <c r="E254" s="44" t="n"/>
      <c r="F254" s="44" t="n"/>
      <c r="G254" s="44" t="n"/>
      <c r="H254" s="24">
        <f>IF(A254="","",IFERROR(MAX(0,G254-F254),0))</f>
        <v/>
      </c>
      <c r="I254" s="21" t="n"/>
      <c r="J254" s="21" t="n"/>
      <c r="K254" s="21" t="n"/>
      <c r="L254" s="21" t="n"/>
      <c r="M254" s="21" t="n"/>
      <c r="N254" s="21" t="n"/>
      <c r="O254" s="45" t="n"/>
      <c r="P254" s="46">
        <f>IF(A254="","",IFERROR(H254*J254*O254,0))</f>
        <v/>
      </c>
      <c r="Q254" s="21" t="n"/>
      <c r="R254" s="21" t="n"/>
      <c r="S254" s="21" t="n"/>
      <c r="T254" s="21" t="n"/>
      <c r="U254" s="22" t="n"/>
      <c r="V254" s="22" t="n"/>
      <c r="W254" s="21" t="n"/>
      <c r="X254" s="44" t="n"/>
      <c r="Y254" s="22" t="n"/>
      <c r="Z254" s="21" t="n"/>
      <c r="AA254" s="22" t="n"/>
      <c r="AB254" s="22" t="n"/>
      <c r="AC254" s="45" t="n"/>
      <c r="AD254" s="21" t="n"/>
      <c r="AE254" s="45" t="n"/>
      <c r="AF254" s="45" t="n"/>
      <c r="AG254" s="46">
        <f>IF(A254="","",IFERROR(IF(Z254="Relocate",J254*AD254*IF(AC254&gt;0,AC254,$B$2)+IF(AE254&gt;0,AE254,$B$3)+IF(AF254&gt;0,AF254,$B$4),0),0))</f>
        <v/>
      </c>
      <c r="AH254" s="24">
        <f>IF(A254="","",IF(X254="","",IFERROR(MAX(0,TODAY()-X254),0)))</f>
        <v/>
      </c>
      <c r="AI254" s="24">
        <f>IF(A254="","",IFERROR(IF(G254&lt;=F254,"Fix stay dates",IF(J254&lt;=0,"Enter rooms booked",IF(I254="","Select room type",IF(AND(Z254="Relocate",AA254=""),"Enter partner hotel",IF(AND(Z254="Relocate",AD254&lt;=0),"Enter relocation nights","OK"))))),"Review data"))</f>
        <v/>
      </c>
      <c r="AJ254" s="22" t="n"/>
    </row>
    <row r="255">
      <c r="A255" s="21" t="n"/>
      <c r="B255" s="22" t="n"/>
      <c r="C255" s="22" t="n"/>
      <c r="D255" s="21" t="n"/>
      <c r="E255" s="44" t="n"/>
      <c r="F255" s="44" t="n"/>
      <c r="G255" s="44" t="n"/>
      <c r="H255" s="24">
        <f>IF(A255="","",IFERROR(MAX(0,G255-F255),0))</f>
        <v/>
      </c>
      <c r="I255" s="21" t="n"/>
      <c r="J255" s="21" t="n"/>
      <c r="K255" s="21" t="n"/>
      <c r="L255" s="21" t="n"/>
      <c r="M255" s="21" t="n"/>
      <c r="N255" s="21" t="n"/>
      <c r="O255" s="45" t="n"/>
      <c r="P255" s="46">
        <f>IF(A255="","",IFERROR(H255*J255*O255,0))</f>
        <v/>
      </c>
      <c r="Q255" s="21" t="n"/>
      <c r="R255" s="21" t="n"/>
      <c r="S255" s="21" t="n"/>
      <c r="T255" s="21" t="n"/>
      <c r="U255" s="22" t="n"/>
      <c r="V255" s="22" t="n"/>
      <c r="W255" s="21" t="n"/>
      <c r="X255" s="44" t="n"/>
      <c r="Y255" s="22" t="n"/>
      <c r="Z255" s="21" t="n"/>
      <c r="AA255" s="22" t="n"/>
      <c r="AB255" s="22" t="n"/>
      <c r="AC255" s="45" t="n"/>
      <c r="AD255" s="21" t="n"/>
      <c r="AE255" s="45" t="n"/>
      <c r="AF255" s="45" t="n"/>
      <c r="AG255" s="46">
        <f>IF(A255="","",IFERROR(IF(Z255="Relocate",J255*AD255*IF(AC255&gt;0,AC255,$B$2)+IF(AE255&gt;0,AE255,$B$3)+IF(AF255&gt;0,AF255,$B$4),0),0))</f>
        <v/>
      </c>
      <c r="AH255" s="24">
        <f>IF(A255="","",IF(X255="","",IFERROR(MAX(0,TODAY()-X255),0)))</f>
        <v/>
      </c>
      <c r="AI255" s="24">
        <f>IF(A255="","",IFERROR(IF(G255&lt;=F255,"Fix stay dates",IF(J255&lt;=0,"Enter rooms booked",IF(I255="","Select room type",IF(AND(Z255="Relocate",AA255=""),"Enter partner hotel",IF(AND(Z255="Relocate",AD255&lt;=0),"Enter relocation nights","OK"))))),"Review data"))</f>
        <v/>
      </c>
      <c r="AJ255" s="22" t="n"/>
    </row>
    <row r="256">
      <c r="A256" s="21" t="n"/>
      <c r="B256" s="22" t="n"/>
      <c r="C256" s="22" t="n"/>
      <c r="D256" s="21" t="n"/>
      <c r="E256" s="44" t="n"/>
      <c r="F256" s="44" t="n"/>
      <c r="G256" s="44" t="n"/>
      <c r="H256" s="24">
        <f>IF(A256="","",IFERROR(MAX(0,G256-F256),0))</f>
        <v/>
      </c>
      <c r="I256" s="21" t="n"/>
      <c r="J256" s="21" t="n"/>
      <c r="K256" s="21" t="n"/>
      <c r="L256" s="21" t="n"/>
      <c r="M256" s="21" t="n"/>
      <c r="N256" s="21" t="n"/>
      <c r="O256" s="45" t="n"/>
      <c r="P256" s="46">
        <f>IF(A256="","",IFERROR(H256*J256*O256,0))</f>
        <v/>
      </c>
      <c r="Q256" s="21" t="n"/>
      <c r="R256" s="21" t="n"/>
      <c r="S256" s="21" t="n"/>
      <c r="T256" s="21" t="n"/>
      <c r="U256" s="22" t="n"/>
      <c r="V256" s="22" t="n"/>
      <c r="W256" s="21" t="n"/>
      <c r="X256" s="44" t="n"/>
      <c r="Y256" s="22" t="n"/>
      <c r="Z256" s="21" t="n"/>
      <c r="AA256" s="22" t="n"/>
      <c r="AB256" s="22" t="n"/>
      <c r="AC256" s="45" t="n"/>
      <c r="AD256" s="21" t="n"/>
      <c r="AE256" s="45" t="n"/>
      <c r="AF256" s="45" t="n"/>
      <c r="AG256" s="46">
        <f>IF(A256="","",IFERROR(IF(Z256="Relocate",J256*AD256*IF(AC256&gt;0,AC256,$B$2)+IF(AE256&gt;0,AE256,$B$3)+IF(AF256&gt;0,AF256,$B$4),0),0))</f>
        <v/>
      </c>
      <c r="AH256" s="24">
        <f>IF(A256="","",IF(X256="","",IFERROR(MAX(0,TODAY()-X256),0)))</f>
        <v/>
      </c>
      <c r="AI256" s="24">
        <f>IF(A256="","",IFERROR(IF(G256&lt;=F256,"Fix stay dates",IF(J256&lt;=0,"Enter rooms booked",IF(I256="","Select room type",IF(AND(Z256="Relocate",AA256=""),"Enter partner hotel",IF(AND(Z256="Relocate",AD256&lt;=0),"Enter relocation nights","OK"))))),"Review data"))</f>
        <v/>
      </c>
      <c r="AJ256" s="22" t="n"/>
    </row>
    <row r="257">
      <c r="A257" s="21" t="n"/>
      <c r="B257" s="22" t="n"/>
      <c r="C257" s="22" t="n"/>
      <c r="D257" s="21" t="n"/>
      <c r="E257" s="44" t="n"/>
      <c r="F257" s="44" t="n"/>
      <c r="G257" s="44" t="n"/>
      <c r="H257" s="24">
        <f>IF(A257="","",IFERROR(MAX(0,G257-F257),0))</f>
        <v/>
      </c>
      <c r="I257" s="21" t="n"/>
      <c r="J257" s="21" t="n"/>
      <c r="K257" s="21" t="n"/>
      <c r="L257" s="21" t="n"/>
      <c r="M257" s="21" t="n"/>
      <c r="N257" s="21" t="n"/>
      <c r="O257" s="45" t="n"/>
      <c r="P257" s="46">
        <f>IF(A257="","",IFERROR(H257*J257*O257,0))</f>
        <v/>
      </c>
      <c r="Q257" s="21" t="n"/>
      <c r="R257" s="21" t="n"/>
      <c r="S257" s="21" t="n"/>
      <c r="T257" s="21" t="n"/>
      <c r="U257" s="22" t="n"/>
      <c r="V257" s="22" t="n"/>
      <c r="W257" s="21" t="n"/>
      <c r="X257" s="44" t="n"/>
      <c r="Y257" s="22" t="n"/>
      <c r="Z257" s="21" t="n"/>
      <c r="AA257" s="22" t="n"/>
      <c r="AB257" s="22" t="n"/>
      <c r="AC257" s="45" t="n"/>
      <c r="AD257" s="21" t="n"/>
      <c r="AE257" s="45" t="n"/>
      <c r="AF257" s="45" t="n"/>
      <c r="AG257" s="46">
        <f>IF(A257="","",IFERROR(IF(Z257="Relocate",J257*AD257*IF(AC257&gt;0,AC257,$B$2)+IF(AE257&gt;0,AE257,$B$3)+IF(AF257&gt;0,AF257,$B$4),0),0))</f>
        <v/>
      </c>
      <c r="AH257" s="24">
        <f>IF(A257="","",IF(X257="","",IFERROR(MAX(0,TODAY()-X257),0)))</f>
        <v/>
      </c>
      <c r="AI257" s="24">
        <f>IF(A257="","",IFERROR(IF(G257&lt;=F257,"Fix stay dates",IF(J257&lt;=0,"Enter rooms booked",IF(I257="","Select room type",IF(AND(Z257="Relocate",AA257=""),"Enter partner hotel",IF(AND(Z257="Relocate",AD257&lt;=0),"Enter relocation nights","OK"))))),"Review data"))</f>
        <v/>
      </c>
      <c r="AJ257" s="22" t="n"/>
    </row>
    <row r="258">
      <c r="A258" s="21" t="n"/>
      <c r="B258" s="22" t="n"/>
      <c r="C258" s="22" t="n"/>
      <c r="D258" s="21" t="n"/>
      <c r="E258" s="44" t="n"/>
      <c r="F258" s="44" t="n"/>
      <c r="G258" s="44" t="n"/>
      <c r="H258" s="24">
        <f>IF(A258="","",IFERROR(MAX(0,G258-F258),0))</f>
        <v/>
      </c>
      <c r="I258" s="21" t="n"/>
      <c r="J258" s="21" t="n"/>
      <c r="K258" s="21" t="n"/>
      <c r="L258" s="21" t="n"/>
      <c r="M258" s="21" t="n"/>
      <c r="N258" s="21" t="n"/>
      <c r="O258" s="45" t="n"/>
      <c r="P258" s="46">
        <f>IF(A258="","",IFERROR(H258*J258*O258,0))</f>
        <v/>
      </c>
      <c r="Q258" s="21" t="n"/>
      <c r="R258" s="21" t="n"/>
      <c r="S258" s="21" t="n"/>
      <c r="T258" s="21" t="n"/>
      <c r="U258" s="22" t="n"/>
      <c r="V258" s="22" t="n"/>
      <c r="W258" s="21" t="n"/>
      <c r="X258" s="44" t="n"/>
      <c r="Y258" s="22" t="n"/>
      <c r="Z258" s="21" t="n"/>
      <c r="AA258" s="22" t="n"/>
      <c r="AB258" s="22" t="n"/>
      <c r="AC258" s="45" t="n"/>
      <c r="AD258" s="21" t="n"/>
      <c r="AE258" s="45" t="n"/>
      <c r="AF258" s="45" t="n"/>
      <c r="AG258" s="46">
        <f>IF(A258="","",IFERROR(IF(Z258="Relocate",J258*AD258*IF(AC258&gt;0,AC258,$B$2)+IF(AE258&gt;0,AE258,$B$3)+IF(AF258&gt;0,AF258,$B$4),0),0))</f>
        <v/>
      </c>
      <c r="AH258" s="24">
        <f>IF(A258="","",IF(X258="","",IFERROR(MAX(0,TODAY()-X258),0)))</f>
        <v/>
      </c>
      <c r="AI258" s="24">
        <f>IF(A258="","",IFERROR(IF(G258&lt;=F258,"Fix stay dates",IF(J258&lt;=0,"Enter rooms booked",IF(I258="","Select room type",IF(AND(Z258="Relocate",AA258=""),"Enter partner hotel",IF(AND(Z258="Relocate",AD258&lt;=0),"Enter relocation nights","OK"))))),"Review data"))</f>
        <v/>
      </c>
      <c r="AJ258" s="22" t="n"/>
    </row>
    <row r="259">
      <c r="A259" s="21" t="n"/>
      <c r="B259" s="22" t="n"/>
      <c r="C259" s="22" t="n"/>
      <c r="D259" s="21" t="n"/>
      <c r="E259" s="44" t="n"/>
      <c r="F259" s="44" t="n"/>
      <c r="G259" s="44" t="n"/>
      <c r="H259" s="24">
        <f>IF(A259="","",IFERROR(MAX(0,G259-F259),0))</f>
        <v/>
      </c>
      <c r="I259" s="21" t="n"/>
      <c r="J259" s="21" t="n"/>
      <c r="K259" s="21" t="n"/>
      <c r="L259" s="21" t="n"/>
      <c r="M259" s="21" t="n"/>
      <c r="N259" s="21" t="n"/>
      <c r="O259" s="45" t="n"/>
      <c r="P259" s="46">
        <f>IF(A259="","",IFERROR(H259*J259*O259,0))</f>
        <v/>
      </c>
      <c r="Q259" s="21" t="n"/>
      <c r="R259" s="21" t="n"/>
      <c r="S259" s="21" t="n"/>
      <c r="T259" s="21" t="n"/>
      <c r="U259" s="22" t="n"/>
      <c r="V259" s="22" t="n"/>
      <c r="W259" s="21" t="n"/>
      <c r="X259" s="44" t="n"/>
      <c r="Y259" s="22" t="n"/>
      <c r="Z259" s="21" t="n"/>
      <c r="AA259" s="22" t="n"/>
      <c r="AB259" s="22" t="n"/>
      <c r="AC259" s="45" t="n"/>
      <c r="AD259" s="21" t="n"/>
      <c r="AE259" s="45" t="n"/>
      <c r="AF259" s="45" t="n"/>
      <c r="AG259" s="46">
        <f>IF(A259="","",IFERROR(IF(Z259="Relocate",J259*AD259*IF(AC259&gt;0,AC259,$B$2)+IF(AE259&gt;0,AE259,$B$3)+IF(AF259&gt;0,AF259,$B$4),0),0))</f>
        <v/>
      </c>
      <c r="AH259" s="24">
        <f>IF(A259="","",IF(X259="","",IFERROR(MAX(0,TODAY()-X259),0)))</f>
        <v/>
      </c>
      <c r="AI259" s="24">
        <f>IF(A259="","",IFERROR(IF(G259&lt;=F259,"Fix stay dates",IF(J259&lt;=0,"Enter rooms booked",IF(I259="","Select room type",IF(AND(Z259="Relocate",AA259=""),"Enter partner hotel",IF(AND(Z259="Relocate",AD259&lt;=0),"Enter relocation nights","OK"))))),"Review data"))</f>
        <v/>
      </c>
      <c r="AJ259" s="22" t="n"/>
    </row>
    <row r="260">
      <c r="A260" s="21" t="n"/>
      <c r="B260" s="22" t="n"/>
      <c r="C260" s="22" t="n"/>
      <c r="D260" s="21" t="n"/>
      <c r="E260" s="44" t="n"/>
      <c r="F260" s="44" t="n"/>
      <c r="G260" s="44" t="n"/>
      <c r="H260" s="24">
        <f>IF(A260="","",IFERROR(MAX(0,G260-F260),0))</f>
        <v/>
      </c>
      <c r="I260" s="21" t="n"/>
      <c r="J260" s="21" t="n"/>
      <c r="K260" s="21" t="n"/>
      <c r="L260" s="21" t="n"/>
      <c r="M260" s="21" t="n"/>
      <c r="N260" s="21" t="n"/>
      <c r="O260" s="45" t="n"/>
      <c r="P260" s="46">
        <f>IF(A260="","",IFERROR(H260*J260*O260,0))</f>
        <v/>
      </c>
      <c r="Q260" s="21" t="n"/>
      <c r="R260" s="21" t="n"/>
      <c r="S260" s="21" t="n"/>
      <c r="T260" s="21" t="n"/>
      <c r="U260" s="22" t="n"/>
      <c r="V260" s="22" t="n"/>
      <c r="W260" s="21" t="n"/>
      <c r="X260" s="44" t="n"/>
      <c r="Y260" s="22" t="n"/>
      <c r="Z260" s="21" t="n"/>
      <c r="AA260" s="22" t="n"/>
      <c r="AB260" s="22" t="n"/>
      <c r="AC260" s="45" t="n"/>
      <c r="AD260" s="21" t="n"/>
      <c r="AE260" s="45" t="n"/>
      <c r="AF260" s="45" t="n"/>
      <c r="AG260" s="46">
        <f>IF(A260="","",IFERROR(IF(Z260="Relocate",J260*AD260*IF(AC260&gt;0,AC260,$B$2)+IF(AE260&gt;0,AE260,$B$3)+IF(AF260&gt;0,AF260,$B$4),0),0))</f>
        <v/>
      </c>
      <c r="AH260" s="24">
        <f>IF(A260="","",IF(X260="","",IFERROR(MAX(0,TODAY()-X260),0)))</f>
        <v/>
      </c>
      <c r="AI260" s="24">
        <f>IF(A260="","",IFERROR(IF(G260&lt;=F260,"Fix stay dates",IF(J260&lt;=0,"Enter rooms booked",IF(I260="","Select room type",IF(AND(Z260="Relocate",AA260=""),"Enter partner hotel",IF(AND(Z260="Relocate",AD260&lt;=0),"Enter relocation nights","OK"))))),"Review data"))</f>
        <v/>
      </c>
      <c r="AJ260" s="22" t="n"/>
    </row>
  </sheetData>
  <autoFilter ref="A10:AJ260"/>
  <conditionalFormatting sqref="AI11:AI260">
    <cfRule type="expression" priority="1" dxfId="3" stopIfTrue="1">
      <formula>AND($A11&lt;&gt;"",$AI11&lt;&gt;"OK")</formula>
    </cfRule>
  </conditionalFormatting>
  <conditionalFormatting sqref="W11:W260">
    <cfRule type="expression" priority="2" dxfId="1" stopIfTrue="1">
      <formula>$W11="Needs Review"</formula>
    </cfRule>
  </conditionalFormatting>
  <conditionalFormatting sqref="AH11:AH260">
    <cfRule type="expression" priority="3" dxfId="3" stopIfTrue="1">
      <formula>AND($AH11&lt;&gt;"",$AH11&gt;$B$5)</formula>
    </cfRule>
  </conditionalFormatting>
  <conditionalFormatting sqref="Z11:Z260">
    <cfRule type="expression" priority="4" dxfId="3" stopIfTrue="1">
      <formula>$Z11="Relocate"</formula>
    </cfRule>
  </conditionalFormatting>
  <conditionalFormatting sqref="O11:O260">
    <cfRule type="expression" priority="5" dxfId="4" stopIfTrue="1">
      <formula>AND($O11&lt;&gt;"",$O11&gt;=$B$6)</formula>
    </cfRule>
  </conditionalFormatting>
  <dataValidations count="21">
    <dataValidation sqref="B2:B4" showDropDown="0" showInputMessage="0" showErrorMessage="1" allowBlank="0" errorTitle="Invalid Number" error="Enter a number from 0 through 100000." type="decimal" operator="between">
      <formula1>0</formula1>
      <formula2>100000</formula2>
    </dataValidation>
    <dataValidation sqref="B5" showDropDown="0" showInputMessage="0" showErrorMessage="1" allowBlank="0" errorTitle="Invalid Number" error="Enter a whole number from 0 through 30." type="whole" operator="between">
      <formula1>0</formula1>
      <formula2>30</formula2>
    </dataValidation>
    <dataValidation sqref="B6" showDropDown="0" showInputMessage="0" showErrorMessage="1" allowBlank="0" errorTitle="Invalid Number" error="Enter a number from 0 through 100000." type="decimal" operator="between">
      <formula1>0</formula1>
      <formula2>100000</formula2>
    </dataValidation>
    <dataValidation sqref="D11:D260" showDropDown="0" showInputMessage="1" showErrorMessage="1" allowBlank="0" errorTitle="Invalid Entry" error="Select a value from the list." promptTitle="Select a Value" prompt="Choose an available option." type="list">
      <formula1>'Instructions'!$J$3:$J$9</formula1>
    </dataValidation>
    <dataValidation sqref="I11:I260" showDropDown="0" showInputMessage="1" showErrorMessage="1" allowBlank="0" errorTitle="Invalid Entry" error="Select a value from the list." promptTitle="Select a Value" prompt="Choose an available option." type="list">
      <formula1>'Instructions'!$K$3:$K$5</formula1>
    </dataValidation>
    <dataValidation sqref="M11:M260" showDropDown="0" showInputMessage="1" showErrorMessage="1" allowBlank="0" errorTitle="Invalid Entry" error="Select a value from the list." promptTitle="Select a Value" prompt="Choose an available option." type="list">
      <formula1>'Instructions'!$L$3:$L$9</formula1>
    </dataValidation>
    <dataValidation sqref="N11:N260" showDropDown="0" showInputMessage="1" showErrorMessage="1" allowBlank="0" errorTitle="Invalid Entry" error="Select a value from the list." promptTitle="Select a Value" prompt="Choose an available option." type="list">
      <formula1>'Instructions'!$M$3:$M$6</formula1>
    </dataValidation>
    <dataValidation sqref="Q11:Q260" showDropDown="0" showInputMessage="1" showErrorMessage="1" allowBlank="0" errorTitle="Invalid Entry" error="Select a value from the list." promptTitle="Select a Value" prompt="Choose an available option." type="list">
      <formula1>'Instructions'!$N$3:$N$7</formula1>
    </dataValidation>
    <dataValidation sqref="R11:R260" showDropDown="0" showInputMessage="1" showErrorMessage="1" allowBlank="0" errorTitle="Invalid Entry" error="Select a value from the list." promptTitle="Select a Value" prompt="Choose an available option." type="list">
      <formula1>'Instructions'!$O$3:$O$7</formula1>
    </dataValidation>
    <dataValidation sqref="S11:S260" showDropDown="0" showInputMessage="1" showErrorMessage="1" allowBlank="0" errorTitle="Invalid Entry" error="Select a value from the list." promptTitle="Select a Value" prompt="Choose an available option." type="list">
      <formula1>'Instructions'!$P$3:$P$5</formula1>
    </dataValidation>
    <dataValidation sqref="T11:T260" showDropDown="0" showInputMessage="1" showErrorMessage="1" allowBlank="0" errorTitle="Invalid Entry" error="Select a value from the list." promptTitle="Select a Value" prompt="Choose an available option." type="list">
      <formula1>'Instructions'!$Q$3:$Q$5</formula1>
    </dataValidation>
    <dataValidation sqref="W11:W260" showDropDown="0" showInputMessage="1" showErrorMessage="1" allowBlank="0" errorTitle="Invalid Entry" error="Select a value from the list." promptTitle="Select a Value" prompt="Choose an available option." type="list">
      <formula1>'Instructions'!$R$3:$R$7</formula1>
    </dataValidation>
    <dataValidation sqref="Z11:Z260" showDropDown="0" showInputMessage="1" showErrorMessage="1" allowBlank="0" errorTitle="Invalid Entry" error="Select a value from the list." promptTitle="Select a Value" prompt="Choose an available option." type="list">
      <formula1>'Instructions'!$S$3:$S$7</formula1>
    </dataValidation>
    <dataValidation sqref="J11:J260" showDropDown="0" showInputMessage="0" showErrorMessage="1" allowBlank="0" errorTitle="Invalid Number" error="Enter a whole number from 1 through 50." type="whole" operator="between">
      <formula1>1</formula1>
      <formula2>50</formula2>
    </dataValidation>
    <dataValidation sqref="K11:L260" showDropDown="0" showInputMessage="0" showErrorMessage="1" allowBlank="0" errorTitle="Invalid Number" error="Enter a whole number from 0 through 100." type="whole" operator="between">
      <formula1>0</formula1>
      <formula2>100</formula2>
    </dataValidation>
    <dataValidation sqref="AD11:AD260" showDropDown="0" showInputMessage="0" showErrorMessage="1" allowBlank="0" errorTitle="Invalid Number" error="Enter a whole number from 0 through 30." type="whole" operator="between">
      <formula1>0</formula1>
      <formula2>30</formula2>
    </dataValidation>
    <dataValidation sqref="O11:O260" showDropDown="0" showInputMessage="0" showErrorMessage="1" allowBlank="0" errorTitle="Invalid Number" error="Enter a number from 0 through 100000." type="decimal" operator="between">
      <formula1>0</formula1>
      <formula2>100000</formula2>
    </dataValidation>
    <dataValidation sqref="AC11:AC260" showDropDown="0" showInputMessage="0" showErrorMessage="1" allowBlank="0" errorTitle="Invalid Number" error="Enter a number from 0 through 100000." type="decimal" operator="between">
      <formula1>0</formula1>
      <formula2>100000</formula2>
    </dataValidation>
    <dataValidation sqref="AE11:AF260" showDropDown="0" showInputMessage="0" showErrorMessage="1" allowBlank="0" errorTitle="Invalid Number" error="Enter a number from 0 through 100000." type="decimal" operator="between">
      <formula1>0</formula1>
      <formula2>100000</formula2>
    </dataValidation>
    <dataValidation sqref="E11:G260" showDropDown="0" showInputMessage="0" showErrorMessage="1" allowBlank="0" errorTitle="Invalid Date" error="Enter a valid date." type="date" operator="between">
      <formula1>DATE(2020,1,1)</formula1>
      <formula2>DATE(2035,12,31)</formula2>
    </dataValidation>
    <dataValidation sqref="X11:X260" showDropDown="0" showInputMessage="0" showErrorMessage="1" allowBlank="0" errorTitle="Invalid Date" error="Enter a valid date." type="date" operator="between">
      <formula1>DATE(2020,1,1)</formula1>
      <formula2>DATE(2035,12,31)</formula2>
    </dataValidation>
  </dataValidations>
  <pageMargins left="0.75" right="0.75" top="1" bottom="1" header="0.5" footer="0.5"/>
  <pageSetup orientation="landscape" fitToHeight="0" fitToWidth="1"/>
  <tableParts count="1">
    <tablePart xmlns:r="http://schemas.openxmlformats.org/officeDocument/2006/relationships" r:id="rId1"/>
  </tableParts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W410"/>
  <sheetViews>
    <sheetView showGridLines="0" zoomScale="70" zoomScaleNormal="70" workbookViewId="0">
      <pane ySplit="10" topLeftCell="A11" activePane="bottomLeft" state="frozen"/>
      <selection pane="bottomLeft" activeCell="A1" sqref="A1"/>
    </sheetView>
  </sheetViews>
  <sheetFormatPr baseColWidth="8" defaultRowHeight="15"/>
  <cols>
    <col width="14" customWidth="1" min="1" max="1"/>
    <col width="9" customWidth="1" min="2" max="2"/>
    <col width="18" customWidth="1" min="3" max="3"/>
    <col width="19" customWidth="1" min="4" max="4"/>
    <col width="18" customWidth="1" min="5" max="5"/>
    <col width="16" customWidth="1" min="6" max="6"/>
    <col width="17" customWidth="1" min="7" max="7"/>
    <col width="23" customWidth="1" min="8" max="8"/>
    <col width="22" customWidth="1" min="9" max="9"/>
    <col width="20" customWidth="1" min="10" max="10"/>
    <col width="20" customWidth="1" min="11" max="11"/>
    <col width="18" customWidth="1" min="12" max="12"/>
    <col width="18" customWidth="1" min="13" max="13"/>
    <col width="22" customWidth="1" min="14" max="14"/>
    <col width="19" customWidth="1" min="15" max="15"/>
    <col width="15" customWidth="1" min="16" max="16"/>
    <col width="18" customWidth="1" min="17" max="17"/>
    <col width="18" customWidth="1" min="18" max="18"/>
    <col width="14" customWidth="1" min="19" max="19"/>
    <col width="22" customWidth="1" min="20" max="20"/>
    <col width="18" customWidth="1" min="21" max="21"/>
    <col width="24" customWidth="1" min="22" max="22"/>
    <col width="32" customWidth="1" min="23" max="23"/>
  </cols>
  <sheetData>
    <row r="1">
      <c r="A1" s="16" t="inlineStr">
        <is>
          <t>Daily Inventory Operating Assumptions</t>
        </is>
      </c>
      <c r="B1" s="17" t="n"/>
      <c r="C1" s="17" t="n"/>
      <c r="D1" s="17" t="n"/>
    </row>
    <row r="2">
      <c r="A2" s="4" t="inlineStr">
        <is>
          <t>Default Expected Cancellation Rate</t>
        </is>
      </c>
      <c r="B2" s="27" t="n">
        <v>0.04</v>
      </c>
    </row>
    <row r="3">
      <c r="A3" s="4" t="inlineStr">
        <is>
          <t>Default Expected No-Show Rate</t>
        </is>
      </c>
      <c r="B3" s="27" t="n">
        <v>0.02</v>
      </c>
    </row>
    <row r="4">
      <c r="A4" s="4" t="inlineStr">
        <is>
          <t>Default Target Occupancy</t>
        </is>
      </c>
      <c r="B4" s="27" t="n">
        <v>0.95</v>
      </c>
    </row>
    <row r="5">
      <c r="A5" s="4" t="inlineStr">
        <is>
          <t>Watch Threshold for Demand to Sellable Rooms</t>
        </is>
      </c>
      <c r="B5" s="27" t="n">
        <v>0.95</v>
      </c>
    </row>
    <row r="6">
      <c r="A6" s="4" t="inlineStr">
        <is>
          <t>Critical Physical Shortfall Threshold</t>
        </is>
      </c>
      <c r="B6" s="19" t="n">
        <v>1</v>
      </c>
    </row>
    <row r="7">
      <c r="A7" s="4" t="inlineStr">
        <is>
          <t>Default Authorized Overbook Rooms</t>
        </is>
      </c>
      <c r="B7" s="19" t="n">
        <v>0</v>
      </c>
    </row>
    <row r="8">
      <c r="A8" s="20" t="inlineStr">
        <is>
          <t>Forecast rates and authorized overbooking limits are editable management assumptions. They are not legal or brand requirements.</t>
        </is>
      </c>
    </row>
    <row r="10" ht="42" customHeight="1">
      <c r="A10" s="11" t="inlineStr">
        <is>
          <t>Stay Date</t>
        </is>
      </c>
      <c r="B10" s="11" t="inlineStr">
        <is>
          <t>Day</t>
        </is>
      </c>
      <c r="C10" s="11" t="inlineStr">
        <is>
          <t>Room Type</t>
        </is>
      </c>
      <c r="D10" s="11" t="inlineStr">
        <is>
          <t>Base Room Inventory</t>
        </is>
      </c>
      <c r="E10" s="11" t="inlineStr">
        <is>
          <t>Out of Order Rooms</t>
        </is>
      </c>
      <c r="F10" s="11" t="inlineStr">
        <is>
          <t>Operating Holds</t>
        </is>
      </c>
      <c r="G10" s="11" t="inlineStr">
        <is>
          <t>Sellable Rooms</t>
        </is>
      </c>
      <c r="H10" s="11" t="inlineStr">
        <is>
          <t>Authorized Overbook Rooms</t>
        </is>
      </c>
      <c r="I10" s="11" t="inlineStr">
        <is>
          <t>Expected Cancellation Rate</t>
        </is>
      </c>
      <c r="J10" s="11" t="inlineStr">
        <is>
          <t>Expected No-Show Rate</t>
        </is>
      </c>
      <c r="K10" s="11" t="inlineStr">
        <is>
          <t>Forecast Pickup Rooms</t>
        </is>
      </c>
      <c r="L10" s="11" t="inlineStr">
        <is>
          <t>Committed Rooms</t>
        </is>
      </c>
      <c r="M10" s="11" t="inlineStr">
        <is>
          <t>Forecast Demand</t>
        </is>
      </c>
      <c r="N10" s="11" t="inlineStr">
        <is>
          <t>Demand to Sellable Rooms</t>
        </is>
      </c>
      <c r="O10" s="11" t="inlineStr">
        <is>
          <t>Authorized Capacity</t>
        </is>
      </c>
      <c r="P10" s="11" t="inlineStr">
        <is>
          <t>Overbook Gap</t>
        </is>
      </c>
      <c r="Q10" s="11" t="inlineStr">
        <is>
          <t>Physical Shortfall</t>
        </is>
      </c>
      <c r="R10" s="11" t="inlineStr">
        <is>
          <t>Target Occupancy</t>
        </is>
      </c>
      <c r="S10" s="11" t="inlineStr">
        <is>
          <t>Risk Status</t>
        </is>
      </c>
      <c r="T10" s="11" t="inlineStr">
        <is>
          <t>Review Owner</t>
        </is>
      </c>
      <c r="U10" s="11" t="inlineStr">
        <is>
          <t>Last Reviewed Date</t>
        </is>
      </c>
      <c r="V10" s="11" t="inlineStr">
        <is>
          <t>Inventory Check</t>
        </is>
      </c>
      <c r="W10" s="11" t="inlineStr">
        <is>
          <t>Operating Notes</t>
        </is>
      </c>
    </row>
    <row r="11">
      <c r="A11" s="44" t="n">
        <v>46185</v>
      </c>
      <c r="B11" s="24">
        <f>IF(A11="","",IFERROR(IF(MOD(A11,7)=1,"Sun",IF(MOD(A11,7)=2,"Mon",IF(MOD(A11,7)=3,"Tue",IF(MOD(A11,7)=4,"Wed",IF(MOD(A11,7)=5,"Thu",IF(MOD(A11,7)=6,"Fri","Sat")))))),""))</f>
        <v/>
      </c>
      <c r="C11" s="21" t="inlineStr">
        <is>
          <t>King</t>
        </is>
      </c>
      <c r="D11" s="21" t="n">
        <v>35</v>
      </c>
      <c r="E11" s="21" t="n">
        <v>2</v>
      </c>
      <c r="F11" s="21" t="n">
        <v>1</v>
      </c>
      <c r="G11" s="24">
        <f>IF(A11="","",IFERROR(MAX(0,D11-E11-F11),0))</f>
        <v/>
      </c>
      <c r="H11" s="21" t="n">
        <v>1</v>
      </c>
      <c r="I11" s="28" t="n">
        <v>0.04</v>
      </c>
      <c r="J11" s="28" t="n">
        <v>0.02</v>
      </c>
      <c r="K11" s="21" t="n">
        <v>3</v>
      </c>
      <c r="L11" s="24">
        <f>IF(A11="","",IFERROR(SUMIFS('Reservations'!$J$11:$J$260,'Reservations'!$I$11:$I$260,C11,'Reservations'!$F$11:$F$260,"&lt;="&amp;A11,'Reservations'!$G$11:$G$260,"&gt;"&amp;A11,'Reservations'!$M$11:$M$260,"Confirmed")+SUMIFS('Reservations'!$J$11:$J$260,'Reservations'!$I$11:$I$260,C11,'Reservations'!$F$11:$F$260,"&lt;="&amp;A11,'Reservations'!$G$11:$G$260,"&gt;"&amp;A11,'Reservations'!$M$11:$M$260,"Guaranteed")+SUMIFS('Reservations'!$J$11:$J$260,'Reservations'!$I$11:$I$260,C11,'Reservations'!$F$11:$F$260,"&lt;="&amp;A11,'Reservations'!$G$11:$G$260,"&gt;"&amp;A11,'Reservations'!$M$11:$M$260,"Checked In"),0))</f>
        <v/>
      </c>
      <c r="M11" s="29">
        <f>IF(A11="","",IFERROR(MAX(0,L11*(1-I11-J11)+K11),0))</f>
        <v/>
      </c>
      <c r="N11" s="30">
        <f>IF(A11="","",IFERROR(M11/G11,0))</f>
        <v/>
      </c>
      <c r="O11" s="24">
        <f>IF(A11="","",IFERROR(G11+H11,0))</f>
        <v/>
      </c>
      <c r="P11" s="24">
        <f>IF(A11="","",IFERROR(MAX(0,ROUNDUP(M11,0)-O11),0))</f>
        <v/>
      </c>
      <c r="Q11" s="24">
        <f>IF(A11="","",IFERROR(MAX(0,ROUNDUP(M11,0)-G11),0))</f>
        <v/>
      </c>
      <c r="R11" s="28" t="n">
        <v>0.95</v>
      </c>
      <c r="S11" s="24">
        <f>IF(A11="","",IFERROR(IF(Q11&gt;=$B$6,"Critical",IF(OR(P11&gt;0,N11&gt;=$B$5),"Watch","Normal")),""))</f>
        <v/>
      </c>
      <c r="T11" s="22" t="inlineStr">
        <is>
          <t>Revenue Management</t>
        </is>
      </c>
      <c r="U11" s="44" t="n">
        <v>46184</v>
      </c>
      <c r="V11" s="24">
        <f>IF(A11="","",IFERROR(IF(C11="","Select room type",IF(D11&lt;=0,"Enter base inventory",IF(E11+F11&gt;D11,"Holds exceed inventory",IF(I11+J11&gt;1,"Review forecast rates","OK")))),"Review data"))</f>
        <v/>
      </c>
      <c r="W11" s="22" t="inlineStr">
        <is>
          <t>Review during daily pickup meeting</t>
        </is>
      </c>
    </row>
    <row r="12">
      <c r="A12" s="44" t="n">
        <v>46185</v>
      </c>
      <c r="B12" s="24">
        <f>IF(A12="","",IFERROR(IF(MOD(A12,7)=1,"Sun",IF(MOD(A12,7)=2,"Mon",IF(MOD(A12,7)=3,"Tue",IF(MOD(A12,7)=4,"Wed",IF(MOD(A12,7)=5,"Thu",IF(MOD(A12,7)=6,"Fri","Sat")))))),""))</f>
        <v/>
      </c>
      <c r="C12" s="21" t="inlineStr">
        <is>
          <t>Double Queen</t>
        </is>
      </c>
      <c r="D12" s="21" t="n">
        <v>30</v>
      </c>
      <c r="E12" s="21" t="n">
        <v>1</v>
      </c>
      <c r="F12" s="21" t="n">
        <v>1</v>
      </c>
      <c r="G12" s="24">
        <f>IF(A12="","",IFERROR(MAX(0,D12-E12-F12),0))</f>
        <v/>
      </c>
      <c r="H12" s="21" t="n">
        <v>1</v>
      </c>
      <c r="I12" s="28" t="n">
        <v>0.04</v>
      </c>
      <c r="J12" s="28" t="n">
        <v>0.02</v>
      </c>
      <c r="K12" s="21" t="n">
        <v>4</v>
      </c>
      <c r="L12" s="24">
        <f>IF(A12="","",IFERROR(SUMIFS('Reservations'!$J$11:$J$260,'Reservations'!$I$11:$I$260,C12,'Reservations'!$F$11:$F$260,"&lt;="&amp;A12,'Reservations'!$G$11:$G$260,"&gt;"&amp;A12,'Reservations'!$M$11:$M$260,"Confirmed")+SUMIFS('Reservations'!$J$11:$J$260,'Reservations'!$I$11:$I$260,C12,'Reservations'!$F$11:$F$260,"&lt;="&amp;A12,'Reservations'!$G$11:$G$260,"&gt;"&amp;A12,'Reservations'!$M$11:$M$260,"Guaranteed")+SUMIFS('Reservations'!$J$11:$J$260,'Reservations'!$I$11:$I$260,C12,'Reservations'!$F$11:$F$260,"&lt;="&amp;A12,'Reservations'!$G$11:$G$260,"&gt;"&amp;A12,'Reservations'!$M$11:$M$260,"Checked In"),0))</f>
        <v/>
      </c>
      <c r="M12" s="29">
        <f>IF(A12="","",IFERROR(MAX(0,L12*(1-I12-J12)+K12),0))</f>
        <v/>
      </c>
      <c r="N12" s="30">
        <f>IF(A12="","",IFERROR(M12/G12,0))</f>
        <v/>
      </c>
      <c r="O12" s="24">
        <f>IF(A12="","",IFERROR(G12+H12,0))</f>
        <v/>
      </c>
      <c r="P12" s="24">
        <f>IF(A12="","",IFERROR(MAX(0,ROUNDUP(M12,0)-O12),0))</f>
        <v/>
      </c>
      <c r="Q12" s="24">
        <f>IF(A12="","",IFERROR(MAX(0,ROUNDUP(M12,0)-G12),0))</f>
        <v/>
      </c>
      <c r="R12" s="28" t="n">
        <v>0.95</v>
      </c>
      <c r="S12" s="24">
        <f>IF(A12="","",IFERROR(IF(Q12&gt;=$B$6,"Critical",IF(OR(P12&gt;0,N12&gt;=$B$5),"Watch","Normal")),""))</f>
        <v/>
      </c>
      <c r="T12" s="22" t="inlineStr">
        <is>
          <t>Front Office</t>
        </is>
      </c>
      <c r="U12" s="44" t="n">
        <v>46184</v>
      </c>
      <c r="V12" s="24">
        <f>IF(A12="","",IFERROR(IF(C12="","Select room type",IF(D12&lt;=0,"Enter base inventory",IF(E12+F12&gt;D12,"Holds exceed inventory",IF(I12+J12&gt;1,"Review forecast rates","OK")))),"Review data"))</f>
        <v/>
      </c>
      <c r="W12" s="22" t="inlineStr">
        <is>
          <t>Review during daily pickup meeting</t>
        </is>
      </c>
    </row>
    <row r="13">
      <c r="A13" s="44" t="n">
        <v>46185</v>
      </c>
      <c r="B13" s="24">
        <f>IF(A13="","",IFERROR(IF(MOD(A13,7)=1,"Sun",IF(MOD(A13,7)=2,"Mon",IF(MOD(A13,7)=3,"Tue",IF(MOD(A13,7)=4,"Wed",IF(MOD(A13,7)=5,"Thu",IF(MOD(A13,7)=6,"Fri","Sat")))))),""))</f>
        <v/>
      </c>
      <c r="C13" s="21" t="inlineStr">
        <is>
          <t>Suite</t>
        </is>
      </c>
      <c r="D13" s="21" t="n">
        <v>8</v>
      </c>
      <c r="E13" s="21" t="n">
        <v>0</v>
      </c>
      <c r="F13" s="21" t="n">
        <v>1</v>
      </c>
      <c r="G13" s="24">
        <f>IF(A13="","",IFERROR(MAX(0,D13-E13-F13),0))</f>
        <v/>
      </c>
      <c r="H13" s="21" t="n">
        <v>0</v>
      </c>
      <c r="I13" s="28" t="n">
        <v>0.03</v>
      </c>
      <c r="J13" s="28" t="n">
        <v>0.01</v>
      </c>
      <c r="K13" s="21" t="n">
        <v>1</v>
      </c>
      <c r="L13" s="24">
        <f>IF(A13="","",IFERROR(SUMIFS('Reservations'!$J$11:$J$260,'Reservations'!$I$11:$I$260,C13,'Reservations'!$F$11:$F$260,"&lt;="&amp;A13,'Reservations'!$G$11:$G$260,"&gt;"&amp;A13,'Reservations'!$M$11:$M$260,"Confirmed")+SUMIFS('Reservations'!$J$11:$J$260,'Reservations'!$I$11:$I$260,C13,'Reservations'!$F$11:$F$260,"&lt;="&amp;A13,'Reservations'!$G$11:$G$260,"&gt;"&amp;A13,'Reservations'!$M$11:$M$260,"Guaranteed")+SUMIFS('Reservations'!$J$11:$J$260,'Reservations'!$I$11:$I$260,C13,'Reservations'!$F$11:$F$260,"&lt;="&amp;A13,'Reservations'!$G$11:$G$260,"&gt;"&amp;A13,'Reservations'!$M$11:$M$260,"Checked In"),0))</f>
        <v/>
      </c>
      <c r="M13" s="29">
        <f>IF(A13="","",IFERROR(MAX(0,L13*(1-I13-J13)+K13),0))</f>
        <v/>
      </c>
      <c r="N13" s="30">
        <f>IF(A13="","",IFERROR(M13/G13,0))</f>
        <v/>
      </c>
      <c r="O13" s="24">
        <f>IF(A13="","",IFERROR(G13+H13,0))</f>
        <v/>
      </c>
      <c r="P13" s="24">
        <f>IF(A13="","",IFERROR(MAX(0,ROUNDUP(M13,0)-O13),0))</f>
        <v/>
      </c>
      <c r="Q13" s="24">
        <f>IF(A13="","",IFERROR(MAX(0,ROUNDUP(M13,0)-G13),0))</f>
        <v/>
      </c>
      <c r="R13" s="28" t="n">
        <v>0.95</v>
      </c>
      <c r="S13" s="24">
        <f>IF(A13="","",IFERROR(IF(Q13&gt;=$B$6,"Critical",IF(OR(P13&gt;0,N13&gt;=$B$5),"Watch","Normal")),""))</f>
        <v/>
      </c>
      <c r="T13" s="22" t="inlineStr">
        <is>
          <t>Reservations</t>
        </is>
      </c>
      <c r="U13" s="44" t="n">
        <v>46184</v>
      </c>
      <c r="V13" s="24">
        <f>IF(A13="","",IFERROR(IF(C13="","Select room type",IF(D13&lt;=0,"Enter base inventory",IF(E13+F13&gt;D13,"Holds exceed inventory",IF(I13+J13&gt;1,"Review forecast rates","OK")))),"Review data"))</f>
        <v/>
      </c>
      <c r="W13" s="22" t="inlineStr">
        <is>
          <t>Review during daily pickup meeting</t>
        </is>
      </c>
    </row>
    <row r="14">
      <c r="A14" s="44" t="n">
        <v>46186</v>
      </c>
      <c r="B14" s="24">
        <f>IF(A14="","",IFERROR(IF(MOD(A14,7)=1,"Sun",IF(MOD(A14,7)=2,"Mon",IF(MOD(A14,7)=3,"Tue",IF(MOD(A14,7)=4,"Wed",IF(MOD(A14,7)=5,"Thu",IF(MOD(A14,7)=6,"Fri","Sat")))))),""))</f>
        <v/>
      </c>
      <c r="C14" s="21" t="inlineStr">
        <is>
          <t>King</t>
        </is>
      </c>
      <c r="D14" s="21" t="n">
        <v>35</v>
      </c>
      <c r="E14" s="21" t="n">
        <v>3</v>
      </c>
      <c r="F14" s="21" t="n">
        <v>1</v>
      </c>
      <c r="G14" s="24">
        <f>IF(A14="","",IFERROR(MAX(0,D14-E14-F14),0))</f>
        <v/>
      </c>
      <c r="H14" s="21" t="n">
        <v>2</v>
      </c>
      <c r="I14" s="28" t="n">
        <v>0.04</v>
      </c>
      <c r="J14" s="28" t="n">
        <v>0.02</v>
      </c>
      <c r="K14" s="21" t="n">
        <v>7</v>
      </c>
      <c r="L14" s="24">
        <f>IF(A14="","",IFERROR(SUMIFS('Reservations'!$J$11:$J$260,'Reservations'!$I$11:$I$260,C14,'Reservations'!$F$11:$F$260,"&lt;="&amp;A14,'Reservations'!$G$11:$G$260,"&gt;"&amp;A14,'Reservations'!$M$11:$M$260,"Confirmed")+SUMIFS('Reservations'!$J$11:$J$260,'Reservations'!$I$11:$I$260,C14,'Reservations'!$F$11:$F$260,"&lt;="&amp;A14,'Reservations'!$G$11:$G$260,"&gt;"&amp;A14,'Reservations'!$M$11:$M$260,"Guaranteed")+SUMIFS('Reservations'!$J$11:$J$260,'Reservations'!$I$11:$I$260,C14,'Reservations'!$F$11:$F$260,"&lt;="&amp;A14,'Reservations'!$G$11:$G$260,"&gt;"&amp;A14,'Reservations'!$M$11:$M$260,"Checked In"),0))</f>
        <v/>
      </c>
      <c r="M14" s="29">
        <f>IF(A14="","",IFERROR(MAX(0,L14*(1-I14-J14)+K14),0))</f>
        <v/>
      </c>
      <c r="N14" s="30">
        <f>IF(A14="","",IFERROR(M14/G14,0))</f>
        <v/>
      </c>
      <c r="O14" s="24">
        <f>IF(A14="","",IFERROR(G14+H14,0))</f>
        <v/>
      </c>
      <c r="P14" s="24">
        <f>IF(A14="","",IFERROR(MAX(0,ROUNDUP(M14,0)-O14),0))</f>
        <v/>
      </c>
      <c r="Q14" s="24">
        <f>IF(A14="","",IFERROR(MAX(0,ROUNDUP(M14,0)-G14),0))</f>
        <v/>
      </c>
      <c r="R14" s="28" t="n">
        <v>0.95</v>
      </c>
      <c r="S14" s="24">
        <f>IF(A14="","",IFERROR(IF(Q14&gt;=$B$6,"Critical",IF(OR(P14&gt;0,N14&gt;=$B$5),"Watch","Normal")),""))</f>
        <v/>
      </c>
      <c r="T14" s="22" t="inlineStr">
        <is>
          <t>Revenue Management</t>
        </is>
      </c>
      <c r="U14" s="44" t="n">
        <v>46185</v>
      </c>
      <c r="V14" s="24">
        <f>IF(A14="","",IFERROR(IF(C14="","Select room type",IF(D14&lt;=0,"Enter base inventory",IF(E14+F14&gt;D14,"Holds exceed inventory",IF(I14+J14&gt;1,"Review forecast rates","OK")))),"Review data"))</f>
        <v/>
      </c>
      <c r="W14" s="22" t="inlineStr">
        <is>
          <t>Review during daily pickup meeting</t>
        </is>
      </c>
    </row>
    <row r="15">
      <c r="A15" s="44" t="n">
        <v>46186</v>
      </c>
      <c r="B15" s="24">
        <f>IF(A15="","",IFERROR(IF(MOD(A15,7)=1,"Sun",IF(MOD(A15,7)=2,"Mon",IF(MOD(A15,7)=3,"Tue",IF(MOD(A15,7)=4,"Wed",IF(MOD(A15,7)=5,"Thu",IF(MOD(A15,7)=6,"Fri","Sat")))))),""))</f>
        <v/>
      </c>
      <c r="C15" s="21" t="inlineStr">
        <is>
          <t>Double Queen</t>
        </is>
      </c>
      <c r="D15" s="21" t="n">
        <v>30</v>
      </c>
      <c r="E15" s="21" t="n">
        <v>2</v>
      </c>
      <c r="F15" s="21" t="n">
        <v>1</v>
      </c>
      <c r="G15" s="24">
        <f>IF(A15="","",IFERROR(MAX(0,D15-E15-F15),0))</f>
        <v/>
      </c>
      <c r="H15" s="21" t="n">
        <v>2</v>
      </c>
      <c r="I15" s="28" t="n">
        <v>0.04</v>
      </c>
      <c r="J15" s="28" t="n">
        <v>0.02</v>
      </c>
      <c r="K15" s="21" t="n">
        <v>8</v>
      </c>
      <c r="L15" s="24">
        <f>IF(A15="","",IFERROR(SUMIFS('Reservations'!$J$11:$J$260,'Reservations'!$I$11:$I$260,C15,'Reservations'!$F$11:$F$260,"&lt;="&amp;A15,'Reservations'!$G$11:$G$260,"&gt;"&amp;A15,'Reservations'!$M$11:$M$260,"Confirmed")+SUMIFS('Reservations'!$J$11:$J$260,'Reservations'!$I$11:$I$260,C15,'Reservations'!$F$11:$F$260,"&lt;="&amp;A15,'Reservations'!$G$11:$G$260,"&gt;"&amp;A15,'Reservations'!$M$11:$M$260,"Guaranteed")+SUMIFS('Reservations'!$J$11:$J$260,'Reservations'!$I$11:$I$260,C15,'Reservations'!$F$11:$F$260,"&lt;="&amp;A15,'Reservations'!$G$11:$G$260,"&gt;"&amp;A15,'Reservations'!$M$11:$M$260,"Checked In"),0))</f>
        <v/>
      </c>
      <c r="M15" s="29">
        <f>IF(A15="","",IFERROR(MAX(0,L15*(1-I15-J15)+K15),0))</f>
        <v/>
      </c>
      <c r="N15" s="30">
        <f>IF(A15="","",IFERROR(M15/G15,0))</f>
        <v/>
      </c>
      <c r="O15" s="24">
        <f>IF(A15="","",IFERROR(G15+H15,0))</f>
        <v/>
      </c>
      <c r="P15" s="24">
        <f>IF(A15="","",IFERROR(MAX(0,ROUNDUP(M15,0)-O15),0))</f>
        <v/>
      </c>
      <c r="Q15" s="24">
        <f>IF(A15="","",IFERROR(MAX(0,ROUNDUP(M15,0)-G15),0))</f>
        <v/>
      </c>
      <c r="R15" s="28" t="n">
        <v>0.95</v>
      </c>
      <c r="S15" s="24">
        <f>IF(A15="","",IFERROR(IF(Q15&gt;=$B$6,"Critical",IF(OR(P15&gt;0,N15&gt;=$B$5),"Watch","Normal")),""))</f>
        <v/>
      </c>
      <c r="T15" s="22" t="inlineStr">
        <is>
          <t>Front Office</t>
        </is>
      </c>
      <c r="U15" s="44" t="n">
        <v>46185</v>
      </c>
      <c r="V15" s="24">
        <f>IF(A15="","",IFERROR(IF(C15="","Select room type",IF(D15&lt;=0,"Enter base inventory",IF(E15+F15&gt;D15,"Holds exceed inventory",IF(I15+J15&gt;1,"Review forecast rates","OK")))),"Review data"))</f>
        <v/>
      </c>
      <c r="W15" s="22" t="inlineStr">
        <is>
          <t>Review during daily pickup meeting</t>
        </is>
      </c>
    </row>
    <row r="16">
      <c r="A16" s="44" t="n">
        <v>46186</v>
      </c>
      <c r="B16" s="24">
        <f>IF(A16="","",IFERROR(IF(MOD(A16,7)=1,"Sun",IF(MOD(A16,7)=2,"Mon",IF(MOD(A16,7)=3,"Tue",IF(MOD(A16,7)=4,"Wed",IF(MOD(A16,7)=5,"Thu",IF(MOD(A16,7)=6,"Fri","Sat")))))),""))</f>
        <v/>
      </c>
      <c r="C16" s="21" t="inlineStr">
        <is>
          <t>Suite</t>
        </is>
      </c>
      <c r="D16" s="21" t="n">
        <v>8</v>
      </c>
      <c r="E16" s="21" t="n">
        <v>1</v>
      </c>
      <c r="F16" s="21" t="n">
        <v>0</v>
      </c>
      <c r="G16" s="24">
        <f>IF(A16="","",IFERROR(MAX(0,D16-E16-F16),0))</f>
        <v/>
      </c>
      <c r="H16" s="21" t="n">
        <v>0</v>
      </c>
      <c r="I16" s="28" t="n">
        <v>0.03</v>
      </c>
      <c r="J16" s="28" t="n">
        <v>0.01</v>
      </c>
      <c r="K16" s="21" t="n">
        <v>2</v>
      </c>
      <c r="L16" s="24">
        <f>IF(A16="","",IFERROR(SUMIFS('Reservations'!$J$11:$J$260,'Reservations'!$I$11:$I$260,C16,'Reservations'!$F$11:$F$260,"&lt;="&amp;A16,'Reservations'!$G$11:$G$260,"&gt;"&amp;A16,'Reservations'!$M$11:$M$260,"Confirmed")+SUMIFS('Reservations'!$J$11:$J$260,'Reservations'!$I$11:$I$260,C16,'Reservations'!$F$11:$F$260,"&lt;="&amp;A16,'Reservations'!$G$11:$G$260,"&gt;"&amp;A16,'Reservations'!$M$11:$M$260,"Guaranteed")+SUMIFS('Reservations'!$J$11:$J$260,'Reservations'!$I$11:$I$260,C16,'Reservations'!$F$11:$F$260,"&lt;="&amp;A16,'Reservations'!$G$11:$G$260,"&gt;"&amp;A16,'Reservations'!$M$11:$M$260,"Checked In"),0))</f>
        <v/>
      </c>
      <c r="M16" s="29">
        <f>IF(A16="","",IFERROR(MAX(0,L16*(1-I16-J16)+K16),0))</f>
        <v/>
      </c>
      <c r="N16" s="30">
        <f>IF(A16="","",IFERROR(M16/G16,0))</f>
        <v/>
      </c>
      <c r="O16" s="24">
        <f>IF(A16="","",IFERROR(G16+H16,0))</f>
        <v/>
      </c>
      <c r="P16" s="24">
        <f>IF(A16="","",IFERROR(MAX(0,ROUNDUP(M16,0)-O16),0))</f>
        <v/>
      </c>
      <c r="Q16" s="24">
        <f>IF(A16="","",IFERROR(MAX(0,ROUNDUP(M16,0)-G16),0))</f>
        <v/>
      </c>
      <c r="R16" s="28" t="n">
        <v>0.95</v>
      </c>
      <c r="S16" s="24">
        <f>IF(A16="","",IFERROR(IF(Q16&gt;=$B$6,"Critical",IF(OR(P16&gt;0,N16&gt;=$B$5),"Watch","Normal")),""))</f>
        <v/>
      </c>
      <c r="T16" s="22" t="inlineStr">
        <is>
          <t>Reservations</t>
        </is>
      </c>
      <c r="U16" s="44" t="n">
        <v>46185</v>
      </c>
      <c r="V16" s="24">
        <f>IF(A16="","",IFERROR(IF(C16="","Select room type",IF(D16&lt;=0,"Enter base inventory",IF(E16+F16&gt;D16,"Holds exceed inventory",IF(I16+J16&gt;1,"Review forecast rates","OK")))),"Review data"))</f>
        <v/>
      </c>
      <c r="W16" s="22" t="inlineStr">
        <is>
          <t>Review during daily pickup meeting</t>
        </is>
      </c>
    </row>
    <row r="17">
      <c r="A17" s="44" t="n">
        <v>46187</v>
      </c>
      <c r="B17" s="24">
        <f>IF(A17="","",IFERROR(IF(MOD(A17,7)=1,"Sun",IF(MOD(A17,7)=2,"Mon",IF(MOD(A17,7)=3,"Tue",IF(MOD(A17,7)=4,"Wed",IF(MOD(A17,7)=5,"Thu",IF(MOD(A17,7)=6,"Fri","Sat")))))),""))</f>
        <v/>
      </c>
      <c r="C17" s="21" t="inlineStr">
        <is>
          <t>King</t>
        </is>
      </c>
      <c r="D17" s="21" t="n">
        <v>35</v>
      </c>
      <c r="E17" s="21" t="n">
        <v>3</v>
      </c>
      <c r="F17" s="21" t="n">
        <v>1</v>
      </c>
      <c r="G17" s="24">
        <f>IF(A17="","",IFERROR(MAX(0,D17-E17-F17),0))</f>
        <v/>
      </c>
      <c r="H17" s="21" t="n">
        <v>2</v>
      </c>
      <c r="I17" s="28" t="n">
        <v>0.04</v>
      </c>
      <c r="J17" s="28" t="n">
        <v>0.02</v>
      </c>
      <c r="K17" s="21" t="n">
        <v>8</v>
      </c>
      <c r="L17" s="24">
        <f>IF(A17="","",IFERROR(SUMIFS('Reservations'!$J$11:$J$260,'Reservations'!$I$11:$I$260,C17,'Reservations'!$F$11:$F$260,"&lt;="&amp;A17,'Reservations'!$G$11:$G$260,"&gt;"&amp;A17,'Reservations'!$M$11:$M$260,"Confirmed")+SUMIFS('Reservations'!$J$11:$J$260,'Reservations'!$I$11:$I$260,C17,'Reservations'!$F$11:$F$260,"&lt;="&amp;A17,'Reservations'!$G$11:$G$260,"&gt;"&amp;A17,'Reservations'!$M$11:$M$260,"Guaranteed")+SUMIFS('Reservations'!$J$11:$J$260,'Reservations'!$I$11:$I$260,C17,'Reservations'!$F$11:$F$260,"&lt;="&amp;A17,'Reservations'!$G$11:$G$260,"&gt;"&amp;A17,'Reservations'!$M$11:$M$260,"Checked In"),0))</f>
        <v/>
      </c>
      <c r="M17" s="29">
        <f>IF(A17="","",IFERROR(MAX(0,L17*(1-I17-J17)+K17),0))</f>
        <v/>
      </c>
      <c r="N17" s="30">
        <f>IF(A17="","",IFERROR(M17/G17,0))</f>
        <v/>
      </c>
      <c r="O17" s="24">
        <f>IF(A17="","",IFERROR(G17+H17,0))</f>
        <v/>
      </c>
      <c r="P17" s="24">
        <f>IF(A17="","",IFERROR(MAX(0,ROUNDUP(M17,0)-O17),0))</f>
        <v/>
      </c>
      <c r="Q17" s="24">
        <f>IF(A17="","",IFERROR(MAX(0,ROUNDUP(M17,0)-G17),0))</f>
        <v/>
      </c>
      <c r="R17" s="28" t="n">
        <v>0.95</v>
      </c>
      <c r="S17" s="24">
        <f>IF(A17="","",IFERROR(IF(Q17&gt;=$B$6,"Critical",IF(OR(P17&gt;0,N17&gt;=$B$5),"Watch","Normal")),""))</f>
        <v/>
      </c>
      <c r="T17" s="22" t="inlineStr">
        <is>
          <t>Revenue Management</t>
        </is>
      </c>
      <c r="U17" s="44" t="n">
        <v>46186</v>
      </c>
      <c r="V17" s="24">
        <f>IF(A17="","",IFERROR(IF(C17="","Select room type",IF(D17&lt;=0,"Enter base inventory",IF(E17+F17&gt;D17,"Holds exceed inventory",IF(I17+J17&gt;1,"Review forecast rates","OK")))),"Review data"))</f>
        <v/>
      </c>
      <c r="W17" s="22" t="inlineStr">
        <is>
          <t>Review during daily pickup meeting</t>
        </is>
      </c>
    </row>
    <row r="18">
      <c r="A18" s="44" t="n">
        <v>46187</v>
      </c>
      <c r="B18" s="24">
        <f>IF(A18="","",IFERROR(IF(MOD(A18,7)=1,"Sun",IF(MOD(A18,7)=2,"Mon",IF(MOD(A18,7)=3,"Tue",IF(MOD(A18,7)=4,"Wed",IF(MOD(A18,7)=5,"Thu",IF(MOD(A18,7)=6,"Fri","Sat")))))),""))</f>
        <v/>
      </c>
      <c r="C18" s="21" t="inlineStr">
        <is>
          <t>Double Queen</t>
        </is>
      </c>
      <c r="D18" s="21" t="n">
        <v>30</v>
      </c>
      <c r="E18" s="21" t="n">
        <v>2</v>
      </c>
      <c r="F18" s="21" t="n">
        <v>2</v>
      </c>
      <c r="G18" s="24">
        <f>IF(A18="","",IFERROR(MAX(0,D18-E18-F18),0))</f>
        <v/>
      </c>
      <c r="H18" s="21" t="n">
        <v>2</v>
      </c>
      <c r="I18" s="28" t="n">
        <v>0.04</v>
      </c>
      <c r="J18" s="28" t="n">
        <v>0.02</v>
      </c>
      <c r="K18" s="21" t="n">
        <v>9</v>
      </c>
      <c r="L18" s="24">
        <f>IF(A18="","",IFERROR(SUMIFS('Reservations'!$J$11:$J$260,'Reservations'!$I$11:$I$260,C18,'Reservations'!$F$11:$F$260,"&lt;="&amp;A18,'Reservations'!$G$11:$G$260,"&gt;"&amp;A18,'Reservations'!$M$11:$M$260,"Confirmed")+SUMIFS('Reservations'!$J$11:$J$260,'Reservations'!$I$11:$I$260,C18,'Reservations'!$F$11:$F$260,"&lt;="&amp;A18,'Reservations'!$G$11:$G$260,"&gt;"&amp;A18,'Reservations'!$M$11:$M$260,"Guaranteed")+SUMIFS('Reservations'!$J$11:$J$260,'Reservations'!$I$11:$I$260,C18,'Reservations'!$F$11:$F$260,"&lt;="&amp;A18,'Reservations'!$G$11:$G$260,"&gt;"&amp;A18,'Reservations'!$M$11:$M$260,"Checked In"),0))</f>
        <v/>
      </c>
      <c r="M18" s="29">
        <f>IF(A18="","",IFERROR(MAX(0,L18*(1-I18-J18)+K18),0))</f>
        <v/>
      </c>
      <c r="N18" s="30">
        <f>IF(A18="","",IFERROR(M18/G18,0))</f>
        <v/>
      </c>
      <c r="O18" s="24">
        <f>IF(A18="","",IFERROR(G18+H18,0))</f>
        <v/>
      </c>
      <c r="P18" s="24">
        <f>IF(A18="","",IFERROR(MAX(0,ROUNDUP(M18,0)-O18),0))</f>
        <v/>
      </c>
      <c r="Q18" s="24">
        <f>IF(A18="","",IFERROR(MAX(0,ROUNDUP(M18,0)-G18),0))</f>
        <v/>
      </c>
      <c r="R18" s="28" t="n">
        <v>0.95</v>
      </c>
      <c r="S18" s="24">
        <f>IF(A18="","",IFERROR(IF(Q18&gt;=$B$6,"Critical",IF(OR(P18&gt;0,N18&gt;=$B$5),"Watch","Normal")),""))</f>
        <v/>
      </c>
      <c r="T18" s="22" t="inlineStr">
        <is>
          <t>Front Office</t>
        </is>
      </c>
      <c r="U18" s="44" t="n">
        <v>46186</v>
      </c>
      <c r="V18" s="24">
        <f>IF(A18="","",IFERROR(IF(C18="","Select room type",IF(D18&lt;=0,"Enter base inventory",IF(E18+F18&gt;D18,"Holds exceed inventory",IF(I18+J18&gt;1,"Review forecast rates","OK")))),"Review data"))</f>
        <v/>
      </c>
      <c r="W18" s="22" t="inlineStr">
        <is>
          <t>Review during daily pickup meeting</t>
        </is>
      </c>
    </row>
    <row r="19">
      <c r="A19" s="44" t="n">
        <v>46187</v>
      </c>
      <c r="B19" s="24">
        <f>IF(A19="","",IFERROR(IF(MOD(A19,7)=1,"Sun",IF(MOD(A19,7)=2,"Mon",IF(MOD(A19,7)=3,"Tue",IF(MOD(A19,7)=4,"Wed",IF(MOD(A19,7)=5,"Thu",IF(MOD(A19,7)=6,"Fri","Sat")))))),""))</f>
        <v/>
      </c>
      <c r="C19" s="21" t="inlineStr">
        <is>
          <t>Suite</t>
        </is>
      </c>
      <c r="D19" s="21" t="n">
        <v>8</v>
      </c>
      <c r="E19" s="21" t="n">
        <v>1</v>
      </c>
      <c r="F19" s="21" t="n">
        <v>0</v>
      </c>
      <c r="G19" s="24">
        <f>IF(A19="","",IFERROR(MAX(0,D19-E19-F19),0))</f>
        <v/>
      </c>
      <c r="H19" s="21" t="n">
        <v>0</v>
      </c>
      <c r="I19" s="28" t="n">
        <v>0.03</v>
      </c>
      <c r="J19" s="28" t="n">
        <v>0.01</v>
      </c>
      <c r="K19" s="21" t="n">
        <v>2</v>
      </c>
      <c r="L19" s="24">
        <f>IF(A19="","",IFERROR(SUMIFS('Reservations'!$J$11:$J$260,'Reservations'!$I$11:$I$260,C19,'Reservations'!$F$11:$F$260,"&lt;="&amp;A19,'Reservations'!$G$11:$G$260,"&gt;"&amp;A19,'Reservations'!$M$11:$M$260,"Confirmed")+SUMIFS('Reservations'!$J$11:$J$260,'Reservations'!$I$11:$I$260,C19,'Reservations'!$F$11:$F$260,"&lt;="&amp;A19,'Reservations'!$G$11:$G$260,"&gt;"&amp;A19,'Reservations'!$M$11:$M$260,"Guaranteed")+SUMIFS('Reservations'!$J$11:$J$260,'Reservations'!$I$11:$I$260,C19,'Reservations'!$F$11:$F$260,"&lt;="&amp;A19,'Reservations'!$G$11:$G$260,"&gt;"&amp;A19,'Reservations'!$M$11:$M$260,"Checked In"),0))</f>
        <v/>
      </c>
      <c r="M19" s="29">
        <f>IF(A19="","",IFERROR(MAX(0,L19*(1-I19-J19)+K19),0))</f>
        <v/>
      </c>
      <c r="N19" s="30">
        <f>IF(A19="","",IFERROR(M19/G19,0))</f>
        <v/>
      </c>
      <c r="O19" s="24">
        <f>IF(A19="","",IFERROR(G19+H19,0))</f>
        <v/>
      </c>
      <c r="P19" s="24">
        <f>IF(A19="","",IFERROR(MAX(0,ROUNDUP(M19,0)-O19),0))</f>
        <v/>
      </c>
      <c r="Q19" s="24">
        <f>IF(A19="","",IFERROR(MAX(0,ROUNDUP(M19,0)-G19),0))</f>
        <v/>
      </c>
      <c r="R19" s="28" t="n">
        <v>0.95</v>
      </c>
      <c r="S19" s="24">
        <f>IF(A19="","",IFERROR(IF(Q19&gt;=$B$6,"Critical",IF(OR(P19&gt;0,N19&gt;=$B$5),"Watch","Normal")),""))</f>
        <v/>
      </c>
      <c r="T19" s="22" t="inlineStr">
        <is>
          <t>Reservations</t>
        </is>
      </c>
      <c r="U19" s="44" t="n">
        <v>46186</v>
      </c>
      <c r="V19" s="24">
        <f>IF(A19="","",IFERROR(IF(C19="","Select room type",IF(D19&lt;=0,"Enter base inventory",IF(E19+F19&gt;D19,"Holds exceed inventory",IF(I19+J19&gt;1,"Review forecast rates","OK")))),"Review data"))</f>
        <v/>
      </c>
      <c r="W19" s="22" t="inlineStr">
        <is>
          <t>Review during daily pickup meeting</t>
        </is>
      </c>
    </row>
    <row r="20">
      <c r="A20" s="44" t="n">
        <v>46188</v>
      </c>
      <c r="B20" s="24">
        <f>IF(A20="","",IFERROR(IF(MOD(A20,7)=1,"Sun",IF(MOD(A20,7)=2,"Mon",IF(MOD(A20,7)=3,"Tue",IF(MOD(A20,7)=4,"Wed",IF(MOD(A20,7)=5,"Thu",IF(MOD(A20,7)=6,"Fri","Sat")))))),""))</f>
        <v/>
      </c>
      <c r="C20" s="21" t="inlineStr">
        <is>
          <t>Double Queen</t>
        </is>
      </c>
      <c r="D20" s="21" t="n">
        <v>30</v>
      </c>
      <c r="E20" s="21" t="n">
        <v>2</v>
      </c>
      <c r="F20" s="21" t="n">
        <v>1</v>
      </c>
      <c r="G20" s="24">
        <f>IF(A20="","",IFERROR(MAX(0,D20-E20-F20),0))</f>
        <v/>
      </c>
      <c r="H20" s="21" t="n">
        <v>1</v>
      </c>
      <c r="I20" s="28" t="n">
        <v>0.04</v>
      </c>
      <c r="J20" s="28" t="n">
        <v>0.02</v>
      </c>
      <c r="K20" s="21" t="n">
        <v>6</v>
      </c>
      <c r="L20" s="24">
        <f>IF(A20="","",IFERROR(SUMIFS('Reservations'!$J$11:$J$260,'Reservations'!$I$11:$I$260,C20,'Reservations'!$F$11:$F$260,"&lt;="&amp;A20,'Reservations'!$G$11:$G$260,"&gt;"&amp;A20,'Reservations'!$M$11:$M$260,"Confirmed")+SUMIFS('Reservations'!$J$11:$J$260,'Reservations'!$I$11:$I$260,C20,'Reservations'!$F$11:$F$260,"&lt;="&amp;A20,'Reservations'!$G$11:$G$260,"&gt;"&amp;A20,'Reservations'!$M$11:$M$260,"Guaranteed")+SUMIFS('Reservations'!$J$11:$J$260,'Reservations'!$I$11:$I$260,C20,'Reservations'!$F$11:$F$260,"&lt;="&amp;A20,'Reservations'!$G$11:$G$260,"&gt;"&amp;A20,'Reservations'!$M$11:$M$260,"Checked In"),0))</f>
        <v/>
      </c>
      <c r="M20" s="29">
        <f>IF(A20="","",IFERROR(MAX(0,L20*(1-I20-J20)+K20),0))</f>
        <v/>
      </c>
      <c r="N20" s="30">
        <f>IF(A20="","",IFERROR(M20/G20,0))</f>
        <v/>
      </c>
      <c r="O20" s="24">
        <f>IF(A20="","",IFERROR(G20+H20,0))</f>
        <v/>
      </c>
      <c r="P20" s="24">
        <f>IF(A20="","",IFERROR(MAX(0,ROUNDUP(M20,0)-O20),0))</f>
        <v/>
      </c>
      <c r="Q20" s="24">
        <f>IF(A20="","",IFERROR(MAX(0,ROUNDUP(M20,0)-G20),0))</f>
        <v/>
      </c>
      <c r="R20" s="28" t="n">
        <v>0.95</v>
      </c>
      <c r="S20" s="24">
        <f>IF(A20="","",IFERROR(IF(Q20&gt;=$B$6,"Critical",IF(OR(P20&gt;0,N20&gt;=$B$5),"Watch","Normal")),""))</f>
        <v/>
      </c>
      <c r="T20" s="22" t="inlineStr">
        <is>
          <t>Revenue Management</t>
        </is>
      </c>
      <c r="U20" s="44" t="n">
        <v>46187</v>
      </c>
      <c r="V20" s="24">
        <f>IF(A20="","",IFERROR(IF(C20="","Select room type",IF(D20&lt;=0,"Enter base inventory",IF(E20+F20&gt;D20,"Holds exceed inventory",IF(I20+J20&gt;1,"Review forecast rates","OK")))),"Review data"))</f>
        <v/>
      </c>
      <c r="W20" s="22" t="inlineStr">
        <is>
          <t>Review during daily pickup meeting</t>
        </is>
      </c>
    </row>
    <row r="21">
      <c r="A21" s="44" t="n"/>
      <c r="B21" s="24">
        <f>IF(A21="","",IFERROR(IF(MOD(A21,7)=1,"Sun",IF(MOD(A21,7)=2,"Mon",IF(MOD(A21,7)=3,"Tue",IF(MOD(A21,7)=4,"Wed",IF(MOD(A21,7)=5,"Thu",IF(MOD(A21,7)=6,"Fri","Sat")))))),""))</f>
        <v/>
      </c>
      <c r="C21" s="21" t="n"/>
      <c r="D21" s="21" t="n"/>
      <c r="E21" s="21" t="n"/>
      <c r="F21" s="21" t="n"/>
      <c r="G21" s="24">
        <f>IF(A21="","",IFERROR(MAX(0,D21-E21-F21),0))</f>
        <v/>
      </c>
      <c r="H21" s="21" t="n"/>
      <c r="I21" s="28" t="n"/>
      <c r="J21" s="28" t="n"/>
      <c r="K21" s="21" t="n"/>
      <c r="L21" s="24">
        <f>IF(A21="","",IFERROR(SUMIFS('Reservations'!$J$11:$J$260,'Reservations'!$I$11:$I$260,C21,'Reservations'!$F$11:$F$260,"&lt;="&amp;A21,'Reservations'!$G$11:$G$260,"&gt;"&amp;A21,'Reservations'!$M$11:$M$260,"Confirmed")+SUMIFS('Reservations'!$J$11:$J$260,'Reservations'!$I$11:$I$260,C21,'Reservations'!$F$11:$F$260,"&lt;="&amp;A21,'Reservations'!$G$11:$G$260,"&gt;"&amp;A21,'Reservations'!$M$11:$M$260,"Guaranteed")+SUMIFS('Reservations'!$J$11:$J$260,'Reservations'!$I$11:$I$260,C21,'Reservations'!$F$11:$F$260,"&lt;="&amp;A21,'Reservations'!$G$11:$G$260,"&gt;"&amp;A21,'Reservations'!$M$11:$M$260,"Checked In"),0))</f>
        <v/>
      </c>
      <c r="M21" s="29">
        <f>IF(A21="","",IFERROR(MAX(0,L21*(1-I21-J21)+K21),0))</f>
        <v/>
      </c>
      <c r="N21" s="30">
        <f>IF(A21="","",IFERROR(M21/G21,0))</f>
        <v/>
      </c>
      <c r="O21" s="24">
        <f>IF(A21="","",IFERROR(G21+H21,0))</f>
        <v/>
      </c>
      <c r="P21" s="24">
        <f>IF(A21="","",IFERROR(MAX(0,ROUNDUP(M21,0)-O21),0))</f>
        <v/>
      </c>
      <c r="Q21" s="24">
        <f>IF(A21="","",IFERROR(MAX(0,ROUNDUP(M21,0)-G21),0))</f>
        <v/>
      </c>
      <c r="R21" s="28" t="n"/>
      <c r="S21" s="24">
        <f>IF(A21="","",IFERROR(IF(Q21&gt;=$B$6,"Critical",IF(OR(P21&gt;0,N21&gt;=$B$5),"Watch","Normal")),""))</f>
        <v/>
      </c>
      <c r="T21" s="22" t="n"/>
      <c r="U21" s="44" t="n"/>
      <c r="V21" s="24">
        <f>IF(A21="","",IFERROR(IF(C21="","Select room type",IF(D21&lt;=0,"Enter base inventory",IF(E21+F21&gt;D21,"Holds exceed inventory",IF(I21+J21&gt;1,"Review forecast rates","OK")))),"Review data"))</f>
        <v/>
      </c>
      <c r="W21" s="22" t="n"/>
    </row>
    <row r="22">
      <c r="A22" s="44" t="n"/>
      <c r="B22" s="24">
        <f>IF(A22="","",IFERROR(IF(MOD(A22,7)=1,"Sun",IF(MOD(A22,7)=2,"Mon",IF(MOD(A22,7)=3,"Tue",IF(MOD(A22,7)=4,"Wed",IF(MOD(A22,7)=5,"Thu",IF(MOD(A22,7)=6,"Fri","Sat")))))),""))</f>
        <v/>
      </c>
      <c r="C22" s="21" t="n"/>
      <c r="D22" s="21" t="n"/>
      <c r="E22" s="21" t="n"/>
      <c r="F22" s="21" t="n"/>
      <c r="G22" s="24">
        <f>IF(A22="","",IFERROR(MAX(0,D22-E22-F22),0))</f>
        <v/>
      </c>
      <c r="H22" s="21" t="n"/>
      <c r="I22" s="28" t="n"/>
      <c r="J22" s="28" t="n"/>
      <c r="K22" s="21" t="n"/>
      <c r="L22" s="24">
        <f>IF(A22="","",IFERROR(SUMIFS('Reservations'!$J$11:$J$260,'Reservations'!$I$11:$I$260,C22,'Reservations'!$F$11:$F$260,"&lt;="&amp;A22,'Reservations'!$G$11:$G$260,"&gt;"&amp;A22,'Reservations'!$M$11:$M$260,"Confirmed")+SUMIFS('Reservations'!$J$11:$J$260,'Reservations'!$I$11:$I$260,C22,'Reservations'!$F$11:$F$260,"&lt;="&amp;A22,'Reservations'!$G$11:$G$260,"&gt;"&amp;A22,'Reservations'!$M$11:$M$260,"Guaranteed")+SUMIFS('Reservations'!$J$11:$J$260,'Reservations'!$I$11:$I$260,C22,'Reservations'!$F$11:$F$260,"&lt;="&amp;A22,'Reservations'!$G$11:$G$260,"&gt;"&amp;A22,'Reservations'!$M$11:$M$260,"Checked In"),0))</f>
        <v/>
      </c>
      <c r="M22" s="29">
        <f>IF(A22="","",IFERROR(MAX(0,L22*(1-I22-J22)+K22),0))</f>
        <v/>
      </c>
      <c r="N22" s="30">
        <f>IF(A22="","",IFERROR(M22/G22,0))</f>
        <v/>
      </c>
      <c r="O22" s="24">
        <f>IF(A22="","",IFERROR(G22+H22,0))</f>
        <v/>
      </c>
      <c r="P22" s="24">
        <f>IF(A22="","",IFERROR(MAX(0,ROUNDUP(M22,0)-O22),0))</f>
        <v/>
      </c>
      <c r="Q22" s="24">
        <f>IF(A22="","",IFERROR(MAX(0,ROUNDUP(M22,0)-G22),0))</f>
        <v/>
      </c>
      <c r="R22" s="28" t="n"/>
      <c r="S22" s="24">
        <f>IF(A22="","",IFERROR(IF(Q22&gt;=$B$6,"Critical",IF(OR(P22&gt;0,N22&gt;=$B$5),"Watch","Normal")),""))</f>
        <v/>
      </c>
      <c r="T22" s="22" t="n"/>
      <c r="U22" s="44" t="n"/>
      <c r="V22" s="24">
        <f>IF(A22="","",IFERROR(IF(C22="","Select room type",IF(D22&lt;=0,"Enter base inventory",IF(E22+F22&gt;D22,"Holds exceed inventory",IF(I22+J22&gt;1,"Review forecast rates","OK")))),"Review data"))</f>
        <v/>
      </c>
      <c r="W22" s="22" t="n"/>
    </row>
    <row r="23">
      <c r="A23" s="44" t="n"/>
      <c r="B23" s="24">
        <f>IF(A23="","",IFERROR(IF(MOD(A23,7)=1,"Sun",IF(MOD(A23,7)=2,"Mon",IF(MOD(A23,7)=3,"Tue",IF(MOD(A23,7)=4,"Wed",IF(MOD(A23,7)=5,"Thu",IF(MOD(A23,7)=6,"Fri","Sat")))))),""))</f>
        <v/>
      </c>
      <c r="C23" s="21" t="n"/>
      <c r="D23" s="21" t="n"/>
      <c r="E23" s="21" t="n"/>
      <c r="F23" s="21" t="n"/>
      <c r="G23" s="24">
        <f>IF(A23="","",IFERROR(MAX(0,D23-E23-F23),0))</f>
        <v/>
      </c>
      <c r="H23" s="21" t="n"/>
      <c r="I23" s="28" t="n"/>
      <c r="J23" s="28" t="n"/>
      <c r="K23" s="21" t="n"/>
      <c r="L23" s="24">
        <f>IF(A23="","",IFERROR(SUMIFS('Reservations'!$J$11:$J$260,'Reservations'!$I$11:$I$260,C23,'Reservations'!$F$11:$F$260,"&lt;="&amp;A23,'Reservations'!$G$11:$G$260,"&gt;"&amp;A23,'Reservations'!$M$11:$M$260,"Confirmed")+SUMIFS('Reservations'!$J$11:$J$260,'Reservations'!$I$11:$I$260,C23,'Reservations'!$F$11:$F$260,"&lt;="&amp;A23,'Reservations'!$G$11:$G$260,"&gt;"&amp;A23,'Reservations'!$M$11:$M$260,"Guaranteed")+SUMIFS('Reservations'!$J$11:$J$260,'Reservations'!$I$11:$I$260,C23,'Reservations'!$F$11:$F$260,"&lt;="&amp;A23,'Reservations'!$G$11:$G$260,"&gt;"&amp;A23,'Reservations'!$M$11:$M$260,"Checked In"),0))</f>
        <v/>
      </c>
      <c r="M23" s="29">
        <f>IF(A23="","",IFERROR(MAX(0,L23*(1-I23-J23)+K23),0))</f>
        <v/>
      </c>
      <c r="N23" s="30">
        <f>IF(A23="","",IFERROR(M23/G23,0))</f>
        <v/>
      </c>
      <c r="O23" s="24">
        <f>IF(A23="","",IFERROR(G23+H23,0))</f>
        <v/>
      </c>
      <c r="P23" s="24">
        <f>IF(A23="","",IFERROR(MAX(0,ROUNDUP(M23,0)-O23),0))</f>
        <v/>
      </c>
      <c r="Q23" s="24">
        <f>IF(A23="","",IFERROR(MAX(0,ROUNDUP(M23,0)-G23),0))</f>
        <v/>
      </c>
      <c r="R23" s="28" t="n"/>
      <c r="S23" s="24">
        <f>IF(A23="","",IFERROR(IF(Q23&gt;=$B$6,"Critical",IF(OR(P23&gt;0,N23&gt;=$B$5),"Watch","Normal")),""))</f>
        <v/>
      </c>
      <c r="T23" s="22" t="n"/>
      <c r="U23" s="44" t="n"/>
      <c r="V23" s="24">
        <f>IF(A23="","",IFERROR(IF(C23="","Select room type",IF(D23&lt;=0,"Enter base inventory",IF(E23+F23&gt;D23,"Holds exceed inventory",IF(I23+J23&gt;1,"Review forecast rates","OK")))),"Review data"))</f>
        <v/>
      </c>
      <c r="W23" s="22" t="n"/>
    </row>
    <row r="24">
      <c r="A24" s="44" t="n"/>
      <c r="B24" s="24">
        <f>IF(A24="","",IFERROR(IF(MOD(A24,7)=1,"Sun",IF(MOD(A24,7)=2,"Mon",IF(MOD(A24,7)=3,"Tue",IF(MOD(A24,7)=4,"Wed",IF(MOD(A24,7)=5,"Thu",IF(MOD(A24,7)=6,"Fri","Sat")))))),""))</f>
        <v/>
      </c>
      <c r="C24" s="21" t="n"/>
      <c r="D24" s="21" t="n"/>
      <c r="E24" s="21" t="n"/>
      <c r="F24" s="21" t="n"/>
      <c r="G24" s="24">
        <f>IF(A24="","",IFERROR(MAX(0,D24-E24-F24),0))</f>
        <v/>
      </c>
      <c r="H24" s="21" t="n"/>
      <c r="I24" s="28" t="n"/>
      <c r="J24" s="28" t="n"/>
      <c r="K24" s="21" t="n"/>
      <c r="L24" s="24">
        <f>IF(A24="","",IFERROR(SUMIFS('Reservations'!$J$11:$J$260,'Reservations'!$I$11:$I$260,C24,'Reservations'!$F$11:$F$260,"&lt;="&amp;A24,'Reservations'!$G$11:$G$260,"&gt;"&amp;A24,'Reservations'!$M$11:$M$260,"Confirmed")+SUMIFS('Reservations'!$J$11:$J$260,'Reservations'!$I$11:$I$260,C24,'Reservations'!$F$11:$F$260,"&lt;="&amp;A24,'Reservations'!$G$11:$G$260,"&gt;"&amp;A24,'Reservations'!$M$11:$M$260,"Guaranteed")+SUMIFS('Reservations'!$J$11:$J$260,'Reservations'!$I$11:$I$260,C24,'Reservations'!$F$11:$F$260,"&lt;="&amp;A24,'Reservations'!$G$11:$G$260,"&gt;"&amp;A24,'Reservations'!$M$11:$M$260,"Checked In"),0))</f>
        <v/>
      </c>
      <c r="M24" s="29">
        <f>IF(A24="","",IFERROR(MAX(0,L24*(1-I24-J24)+K24),0))</f>
        <v/>
      </c>
      <c r="N24" s="30">
        <f>IF(A24="","",IFERROR(M24/G24,0))</f>
        <v/>
      </c>
      <c r="O24" s="24">
        <f>IF(A24="","",IFERROR(G24+H24,0))</f>
        <v/>
      </c>
      <c r="P24" s="24">
        <f>IF(A24="","",IFERROR(MAX(0,ROUNDUP(M24,0)-O24),0))</f>
        <v/>
      </c>
      <c r="Q24" s="24">
        <f>IF(A24="","",IFERROR(MAX(0,ROUNDUP(M24,0)-G24),0))</f>
        <v/>
      </c>
      <c r="R24" s="28" t="n"/>
      <c r="S24" s="24">
        <f>IF(A24="","",IFERROR(IF(Q24&gt;=$B$6,"Critical",IF(OR(P24&gt;0,N24&gt;=$B$5),"Watch","Normal")),""))</f>
        <v/>
      </c>
      <c r="T24" s="22" t="n"/>
      <c r="U24" s="44" t="n"/>
      <c r="V24" s="24">
        <f>IF(A24="","",IFERROR(IF(C24="","Select room type",IF(D24&lt;=0,"Enter base inventory",IF(E24+F24&gt;D24,"Holds exceed inventory",IF(I24+J24&gt;1,"Review forecast rates","OK")))),"Review data"))</f>
        <v/>
      </c>
      <c r="W24" s="22" t="n"/>
    </row>
    <row r="25">
      <c r="A25" s="44" t="n"/>
      <c r="B25" s="24">
        <f>IF(A25="","",IFERROR(IF(MOD(A25,7)=1,"Sun",IF(MOD(A25,7)=2,"Mon",IF(MOD(A25,7)=3,"Tue",IF(MOD(A25,7)=4,"Wed",IF(MOD(A25,7)=5,"Thu",IF(MOD(A25,7)=6,"Fri","Sat")))))),""))</f>
        <v/>
      </c>
      <c r="C25" s="21" t="n"/>
      <c r="D25" s="21" t="n"/>
      <c r="E25" s="21" t="n"/>
      <c r="F25" s="21" t="n"/>
      <c r="G25" s="24">
        <f>IF(A25="","",IFERROR(MAX(0,D25-E25-F25),0))</f>
        <v/>
      </c>
      <c r="H25" s="21" t="n"/>
      <c r="I25" s="28" t="n"/>
      <c r="J25" s="28" t="n"/>
      <c r="K25" s="21" t="n"/>
      <c r="L25" s="24">
        <f>IF(A25="","",IFERROR(SUMIFS('Reservations'!$J$11:$J$260,'Reservations'!$I$11:$I$260,C25,'Reservations'!$F$11:$F$260,"&lt;="&amp;A25,'Reservations'!$G$11:$G$260,"&gt;"&amp;A25,'Reservations'!$M$11:$M$260,"Confirmed")+SUMIFS('Reservations'!$J$11:$J$260,'Reservations'!$I$11:$I$260,C25,'Reservations'!$F$11:$F$260,"&lt;="&amp;A25,'Reservations'!$G$11:$G$260,"&gt;"&amp;A25,'Reservations'!$M$11:$M$260,"Guaranteed")+SUMIFS('Reservations'!$J$11:$J$260,'Reservations'!$I$11:$I$260,C25,'Reservations'!$F$11:$F$260,"&lt;="&amp;A25,'Reservations'!$G$11:$G$260,"&gt;"&amp;A25,'Reservations'!$M$11:$M$260,"Checked In"),0))</f>
        <v/>
      </c>
      <c r="M25" s="29">
        <f>IF(A25="","",IFERROR(MAX(0,L25*(1-I25-J25)+K25),0))</f>
        <v/>
      </c>
      <c r="N25" s="30">
        <f>IF(A25="","",IFERROR(M25/G25,0))</f>
        <v/>
      </c>
      <c r="O25" s="24">
        <f>IF(A25="","",IFERROR(G25+H25,0))</f>
        <v/>
      </c>
      <c r="P25" s="24">
        <f>IF(A25="","",IFERROR(MAX(0,ROUNDUP(M25,0)-O25),0))</f>
        <v/>
      </c>
      <c r="Q25" s="24">
        <f>IF(A25="","",IFERROR(MAX(0,ROUNDUP(M25,0)-G25),0))</f>
        <v/>
      </c>
      <c r="R25" s="28" t="n"/>
      <c r="S25" s="24">
        <f>IF(A25="","",IFERROR(IF(Q25&gt;=$B$6,"Critical",IF(OR(P25&gt;0,N25&gt;=$B$5),"Watch","Normal")),""))</f>
        <v/>
      </c>
      <c r="T25" s="22" t="n"/>
      <c r="U25" s="44" t="n"/>
      <c r="V25" s="24">
        <f>IF(A25="","",IFERROR(IF(C25="","Select room type",IF(D25&lt;=0,"Enter base inventory",IF(E25+F25&gt;D25,"Holds exceed inventory",IF(I25+J25&gt;1,"Review forecast rates","OK")))),"Review data"))</f>
        <v/>
      </c>
      <c r="W25" s="22" t="n"/>
    </row>
    <row r="26">
      <c r="A26" s="44" t="n"/>
      <c r="B26" s="24">
        <f>IF(A26="","",IFERROR(IF(MOD(A26,7)=1,"Sun",IF(MOD(A26,7)=2,"Mon",IF(MOD(A26,7)=3,"Tue",IF(MOD(A26,7)=4,"Wed",IF(MOD(A26,7)=5,"Thu",IF(MOD(A26,7)=6,"Fri","Sat")))))),""))</f>
        <v/>
      </c>
      <c r="C26" s="21" t="n"/>
      <c r="D26" s="21" t="n"/>
      <c r="E26" s="21" t="n"/>
      <c r="F26" s="21" t="n"/>
      <c r="G26" s="24">
        <f>IF(A26="","",IFERROR(MAX(0,D26-E26-F26),0))</f>
        <v/>
      </c>
      <c r="H26" s="21" t="n"/>
      <c r="I26" s="28" t="n"/>
      <c r="J26" s="28" t="n"/>
      <c r="K26" s="21" t="n"/>
      <c r="L26" s="24">
        <f>IF(A26="","",IFERROR(SUMIFS('Reservations'!$J$11:$J$260,'Reservations'!$I$11:$I$260,C26,'Reservations'!$F$11:$F$260,"&lt;="&amp;A26,'Reservations'!$G$11:$G$260,"&gt;"&amp;A26,'Reservations'!$M$11:$M$260,"Confirmed")+SUMIFS('Reservations'!$J$11:$J$260,'Reservations'!$I$11:$I$260,C26,'Reservations'!$F$11:$F$260,"&lt;="&amp;A26,'Reservations'!$G$11:$G$260,"&gt;"&amp;A26,'Reservations'!$M$11:$M$260,"Guaranteed")+SUMIFS('Reservations'!$J$11:$J$260,'Reservations'!$I$11:$I$260,C26,'Reservations'!$F$11:$F$260,"&lt;="&amp;A26,'Reservations'!$G$11:$G$260,"&gt;"&amp;A26,'Reservations'!$M$11:$M$260,"Checked In"),0))</f>
        <v/>
      </c>
      <c r="M26" s="29">
        <f>IF(A26="","",IFERROR(MAX(0,L26*(1-I26-J26)+K26),0))</f>
        <v/>
      </c>
      <c r="N26" s="30">
        <f>IF(A26="","",IFERROR(M26/G26,0))</f>
        <v/>
      </c>
      <c r="O26" s="24">
        <f>IF(A26="","",IFERROR(G26+H26,0))</f>
        <v/>
      </c>
      <c r="P26" s="24">
        <f>IF(A26="","",IFERROR(MAX(0,ROUNDUP(M26,0)-O26),0))</f>
        <v/>
      </c>
      <c r="Q26" s="24">
        <f>IF(A26="","",IFERROR(MAX(0,ROUNDUP(M26,0)-G26),0))</f>
        <v/>
      </c>
      <c r="R26" s="28" t="n"/>
      <c r="S26" s="24">
        <f>IF(A26="","",IFERROR(IF(Q26&gt;=$B$6,"Critical",IF(OR(P26&gt;0,N26&gt;=$B$5),"Watch","Normal")),""))</f>
        <v/>
      </c>
      <c r="T26" s="22" t="n"/>
      <c r="U26" s="44" t="n"/>
      <c r="V26" s="24">
        <f>IF(A26="","",IFERROR(IF(C26="","Select room type",IF(D26&lt;=0,"Enter base inventory",IF(E26+F26&gt;D26,"Holds exceed inventory",IF(I26+J26&gt;1,"Review forecast rates","OK")))),"Review data"))</f>
        <v/>
      </c>
      <c r="W26" s="22" t="n"/>
    </row>
    <row r="27">
      <c r="A27" s="44" t="n"/>
      <c r="B27" s="24">
        <f>IF(A27="","",IFERROR(IF(MOD(A27,7)=1,"Sun",IF(MOD(A27,7)=2,"Mon",IF(MOD(A27,7)=3,"Tue",IF(MOD(A27,7)=4,"Wed",IF(MOD(A27,7)=5,"Thu",IF(MOD(A27,7)=6,"Fri","Sat")))))),""))</f>
        <v/>
      </c>
      <c r="C27" s="21" t="n"/>
      <c r="D27" s="21" t="n"/>
      <c r="E27" s="21" t="n"/>
      <c r="F27" s="21" t="n"/>
      <c r="G27" s="24">
        <f>IF(A27="","",IFERROR(MAX(0,D27-E27-F27),0))</f>
        <v/>
      </c>
      <c r="H27" s="21" t="n"/>
      <c r="I27" s="28" t="n"/>
      <c r="J27" s="28" t="n"/>
      <c r="K27" s="21" t="n"/>
      <c r="L27" s="24">
        <f>IF(A27="","",IFERROR(SUMIFS('Reservations'!$J$11:$J$260,'Reservations'!$I$11:$I$260,C27,'Reservations'!$F$11:$F$260,"&lt;="&amp;A27,'Reservations'!$G$11:$G$260,"&gt;"&amp;A27,'Reservations'!$M$11:$M$260,"Confirmed")+SUMIFS('Reservations'!$J$11:$J$260,'Reservations'!$I$11:$I$260,C27,'Reservations'!$F$11:$F$260,"&lt;="&amp;A27,'Reservations'!$G$11:$G$260,"&gt;"&amp;A27,'Reservations'!$M$11:$M$260,"Guaranteed")+SUMIFS('Reservations'!$J$11:$J$260,'Reservations'!$I$11:$I$260,C27,'Reservations'!$F$11:$F$260,"&lt;="&amp;A27,'Reservations'!$G$11:$G$260,"&gt;"&amp;A27,'Reservations'!$M$11:$M$260,"Checked In"),0))</f>
        <v/>
      </c>
      <c r="M27" s="29">
        <f>IF(A27="","",IFERROR(MAX(0,L27*(1-I27-J27)+K27),0))</f>
        <v/>
      </c>
      <c r="N27" s="30">
        <f>IF(A27="","",IFERROR(M27/G27,0))</f>
        <v/>
      </c>
      <c r="O27" s="24">
        <f>IF(A27="","",IFERROR(G27+H27,0))</f>
        <v/>
      </c>
      <c r="P27" s="24">
        <f>IF(A27="","",IFERROR(MAX(0,ROUNDUP(M27,0)-O27),0))</f>
        <v/>
      </c>
      <c r="Q27" s="24">
        <f>IF(A27="","",IFERROR(MAX(0,ROUNDUP(M27,0)-G27),0))</f>
        <v/>
      </c>
      <c r="R27" s="28" t="n"/>
      <c r="S27" s="24">
        <f>IF(A27="","",IFERROR(IF(Q27&gt;=$B$6,"Critical",IF(OR(P27&gt;0,N27&gt;=$B$5),"Watch","Normal")),""))</f>
        <v/>
      </c>
      <c r="T27" s="22" t="n"/>
      <c r="U27" s="44" t="n"/>
      <c r="V27" s="24">
        <f>IF(A27="","",IFERROR(IF(C27="","Select room type",IF(D27&lt;=0,"Enter base inventory",IF(E27+F27&gt;D27,"Holds exceed inventory",IF(I27+J27&gt;1,"Review forecast rates","OK")))),"Review data"))</f>
        <v/>
      </c>
      <c r="W27" s="22" t="n"/>
    </row>
    <row r="28">
      <c r="A28" s="44" t="n"/>
      <c r="B28" s="24">
        <f>IF(A28="","",IFERROR(IF(MOD(A28,7)=1,"Sun",IF(MOD(A28,7)=2,"Mon",IF(MOD(A28,7)=3,"Tue",IF(MOD(A28,7)=4,"Wed",IF(MOD(A28,7)=5,"Thu",IF(MOD(A28,7)=6,"Fri","Sat")))))),""))</f>
        <v/>
      </c>
      <c r="C28" s="21" t="n"/>
      <c r="D28" s="21" t="n"/>
      <c r="E28" s="21" t="n"/>
      <c r="F28" s="21" t="n"/>
      <c r="G28" s="24">
        <f>IF(A28="","",IFERROR(MAX(0,D28-E28-F28),0))</f>
        <v/>
      </c>
      <c r="H28" s="21" t="n"/>
      <c r="I28" s="28" t="n"/>
      <c r="J28" s="28" t="n"/>
      <c r="K28" s="21" t="n"/>
      <c r="L28" s="24">
        <f>IF(A28="","",IFERROR(SUMIFS('Reservations'!$J$11:$J$260,'Reservations'!$I$11:$I$260,C28,'Reservations'!$F$11:$F$260,"&lt;="&amp;A28,'Reservations'!$G$11:$G$260,"&gt;"&amp;A28,'Reservations'!$M$11:$M$260,"Confirmed")+SUMIFS('Reservations'!$J$11:$J$260,'Reservations'!$I$11:$I$260,C28,'Reservations'!$F$11:$F$260,"&lt;="&amp;A28,'Reservations'!$G$11:$G$260,"&gt;"&amp;A28,'Reservations'!$M$11:$M$260,"Guaranteed")+SUMIFS('Reservations'!$J$11:$J$260,'Reservations'!$I$11:$I$260,C28,'Reservations'!$F$11:$F$260,"&lt;="&amp;A28,'Reservations'!$G$11:$G$260,"&gt;"&amp;A28,'Reservations'!$M$11:$M$260,"Checked In"),0))</f>
        <v/>
      </c>
      <c r="M28" s="29">
        <f>IF(A28="","",IFERROR(MAX(0,L28*(1-I28-J28)+K28),0))</f>
        <v/>
      </c>
      <c r="N28" s="30">
        <f>IF(A28="","",IFERROR(M28/G28,0))</f>
        <v/>
      </c>
      <c r="O28" s="24">
        <f>IF(A28="","",IFERROR(G28+H28,0))</f>
        <v/>
      </c>
      <c r="P28" s="24">
        <f>IF(A28="","",IFERROR(MAX(0,ROUNDUP(M28,0)-O28),0))</f>
        <v/>
      </c>
      <c r="Q28" s="24">
        <f>IF(A28="","",IFERROR(MAX(0,ROUNDUP(M28,0)-G28),0))</f>
        <v/>
      </c>
      <c r="R28" s="28" t="n"/>
      <c r="S28" s="24">
        <f>IF(A28="","",IFERROR(IF(Q28&gt;=$B$6,"Critical",IF(OR(P28&gt;0,N28&gt;=$B$5),"Watch","Normal")),""))</f>
        <v/>
      </c>
      <c r="T28" s="22" t="n"/>
      <c r="U28" s="44" t="n"/>
      <c r="V28" s="24">
        <f>IF(A28="","",IFERROR(IF(C28="","Select room type",IF(D28&lt;=0,"Enter base inventory",IF(E28+F28&gt;D28,"Holds exceed inventory",IF(I28+J28&gt;1,"Review forecast rates","OK")))),"Review data"))</f>
        <v/>
      </c>
      <c r="W28" s="22" t="n"/>
    </row>
    <row r="29">
      <c r="A29" s="44" t="n"/>
      <c r="B29" s="24">
        <f>IF(A29="","",IFERROR(IF(MOD(A29,7)=1,"Sun",IF(MOD(A29,7)=2,"Mon",IF(MOD(A29,7)=3,"Tue",IF(MOD(A29,7)=4,"Wed",IF(MOD(A29,7)=5,"Thu",IF(MOD(A29,7)=6,"Fri","Sat")))))),""))</f>
        <v/>
      </c>
      <c r="C29" s="21" t="n"/>
      <c r="D29" s="21" t="n"/>
      <c r="E29" s="21" t="n"/>
      <c r="F29" s="21" t="n"/>
      <c r="G29" s="24">
        <f>IF(A29="","",IFERROR(MAX(0,D29-E29-F29),0))</f>
        <v/>
      </c>
      <c r="H29" s="21" t="n"/>
      <c r="I29" s="28" t="n"/>
      <c r="J29" s="28" t="n"/>
      <c r="K29" s="21" t="n"/>
      <c r="L29" s="24">
        <f>IF(A29="","",IFERROR(SUMIFS('Reservations'!$J$11:$J$260,'Reservations'!$I$11:$I$260,C29,'Reservations'!$F$11:$F$260,"&lt;="&amp;A29,'Reservations'!$G$11:$G$260,"&gt;"&amp;A29,'Reservations'!$M$11:$M$260,"Confirmed")+SUMIFS('Reservations'!$J$11:$J$260,'Reservations'!$I$11:$I$260,C29,'Reservations'!$F$11:$F$260,"&lt;="&amp;A29,'Reservations'!$G$11:$G$260,"&gt;"&amp;A29,'Reservations'!$M$11:$M$260,"Guaranteed")+SUMIFS('Reservations'!$J$11:$J$260,'Reservations'!$I$11:$I$260,C29,'Reservations'!$F$11:$F$260,"&lt;="&amp;A29,'Reservations'!$G$11:$G$260,"&gt;"&amp;A29,'Reservations'!$M$11:$M$260,"Checked In"),0))</f>
        <v/>
      </c>
      <c r="M29" s="29">
        <f>IF(A29="","",IFERROR(MAX(0,L29*(1-I29-J29)+K29),0))</f>
        <v/>
      </c>
      <c r="N29" s="30">
        <f>IF(A29="","",IFERROR(M29/G29,0))</f>
        <v/>
      </c>
      <c r="O29" s="24">
        <f>IF(A29="","",IFERROR(G29+H29,0))</f>
        <v/>
      </c>
      <c r="P29" s="24">
        <f>IF(A29="","",IFERROR(MAX(0,ROUNDUP(M29,0)-O29),0))</f>
        <v/>
      </c>
      <c r="Q29" s="24">
        <f>IF(A29="","",IFERROR(MAX(0,ROUNDUP(M29,0)-G29),0))</f>
        <v/>
      </c>
      <c r="R29" s="28" t="n"/>
      <c r="S29" s="24">
        <f>IF(A29="","",IFERROR(IF(Q29&gt;=$B$6,"Critical",IF(OR(P29&gt;0,N29&gt;=$B$5),"Watch","Normal")),""))</f>
        <v/>
      </c>
      <c r="T29" s="22" t="n"/>
      <c r="U29" s="44" t="n"/>
      <c r="V29" s="24">
        <f>IF(A29="","",IFERROR(IF(C29="","Select room type",IF(D29&lt;=0,"Enter base inventory",IF(E29+F29&gt;D29,"Holds exceed inventory",IF(I29+J29&gt;1,"Review forecast rates","OK")))),"Review data"))</f>
        <v/>
      </c>
      <c r="W29" s="22" t="n"/>
    </row>
    <row r="30">
      <c r="A30" s="44" t="n"/>
      <c r="B30" s="24">
        <f>IF(A30="","",IFERROR(IF(MOD(A30,7)=1,"Sun",IF(MOD(A30,7)=2,"Mon",IF(MOD(A30,7)=3,"Tue",IF(MOD(A30,7)=4,"Wed",IF(MOD(A30,7)=5,"Thu",IF(MOD(A30,7)=6,"Fri","Sat")))))),""))</f>
        <v/>
      </c>
      <c r="C30" s="21" t="n"/>
      <c r="D30" s="21" t="n"/>
      <c r="E30" s="21" t="n"/>
      <c r="F30" s="21" t="n"/>
      <c r="G30" s="24">
        <f>IF(A30="","",IFERROR(MAX(0,D30-E30-F30),0))</f>
        <v/>
      </c>
      <c r="H30" s="21" t="n"/>
      <c r="I30" s="28" t="n"/>
      <c r="J30" s="28" t="n"/>
      <c r="K30" s="21" t="n"/>
      <c r="L30" s="24">
        <f>IF(A30="","",IFERROR(SUMIFS('Reservations'!$J$11:$J$260,'Reservations'!$I$11:$I$260,C30,'Reservations'!$F$11:$F$260,"&lt;="&amp;A30,'Reservations'!$G$11:$G$260,"&gt;"&amp;A30,'Reservations'!$M$11:$M$260,"Confirmed")+SUMIFS('Reservations'!$J$11:$J$260,'Reservations'!$I$11:$I$260,C30,'Reservations'!$F$11:$F$260,"&lt;="&amp;A30,'Reservations'!$G$11:$G$260,"&gt;"&amp;A30,'Reservations'!$M$11:$M$260,"Guaranteed")+SUMIFS('Reservations'!$J$11:$J$260,'Reservations'!$I$11:$I$260,C30,'Reservations'!$F$11:$F$260,"&lt;="&amp;A30,'Reservations'!$G$11:$G$260,"&gt;"&amp;A30,'Reservations'!$M$11:$M$260,"Checked In"),0))</f>
        <v/>
      </c>
      <c r="M30" s="29">
        <f>IF(A30="","",IFERROR(MAX(0,L30*(1-I30-J30)+K30),0))</f>
        <v/>
      </c>
      <c r="N30" s="30">
        <f>IF(A30="","",IFERROR(M30/G30,0))</f>
        <v/>
      </c>
      <c r="O30" s="24">
        <f>IF(A30="","",IFERROR(G30+H30,0))</f>
        <v/>
      </c>
      <c r="P30" s="24">
        <f>IF(A30="","",IFERROR(MAX(0,ROUNDUP(M30,0)-O30),0))</f>
        <v/>
      </c>
      <c r="Q30" s="24">
        <f>IF(A30="","",IFERROR(MAX(0,ROUNDUP(M30,0)-G30),0))</f>
        <v/>
      </c>
      <c r="R30" s="28" t="n"/>
      <c r="S30" s="24">
        <f>IF(A30="","",IFERROR(IF(Q30&gt;=$B$6,"Critical",IF(OR(P30&gt;0,N30&gt;=$B$5),"Watch","Normal")),""))</f>
        <v/>
      </c>
      <c r="T30" s="22" t="n"/>
      <c r="U30" s="44" t="n"/>
      <c r="V30" s="24">
        <f>IF(A30="","",IFERROR(IF(C30="","Select room type",IF(D30&lt;=0,"Enter base inventory",IF(E30+F30&gt;D30,"Holds exceed inventory",IF(I30+J30&gt;1,"Review forecast rates","OK")))),"Review data"))</f>
        <v/>
      </c>
      <c r="W30" s="22" t="n"/>
    </row>
    <row r="31">
      <c r="A31" s="44" t="n"/>
      <c r="B31" s="24">
        <f>IF(A31="","",IFERROR(IF(MOD(A31,7)=1,"Sun",IF(MOD(A31,7)=2,"Mon",IF(MOD(A31,7)=3,"Tue",IF(MOD(A31,7)=4,"Wed",IF(MOD(A31,7)=5,"Thu",IF(MOD(A31,7)=6,"Fri","Sat")))))),""))</f>
        <v/>
      </c>
      <c r="C31" s="21" t="n"/>
      <c r="D31" s="21" t="n"/>
      <c r="E31" s="21" t="n"/>
      <c r="F31" s="21" t="n"/>
      <c r="G31" s="24">
        <f>IF(A31="","",IFERROR(MAX(0,D31-E31-F31),0))</f>
        <v/>
      </c>
      <c r="H31" s="21" t="n"/>
      <c r="I31" s="28" t="n"/>
      <c r="J31" s="28" t="n"/>
      <c r="K31" s="21" t="n"/>
      <c r="L31" s="24">
        <f>IF(A31="","",IFERROR(SUMIFS('Reservations'!$J$11:$J$260,'Reservations'!$I$11:$I$260,C31,'Reservations'!$F$11:$F$260,"&lt;="&amp;A31,'Reservations'!$G$11:$G$260,"&gt;"&amp;A31,'Reservations'!$M$11:$M$260,"Confirmed")+SUMIFS('Reservations'!$J$11:$J$260,'Reservations'!$I$11:$I$260,C31,'Reservations'!$F$11:$F$260,"&lt;="&amp;A31,'Reservations'!$G$11:$G$260,"&gt;"&amp;A31,'Reservations'!$M$11:$M$260,"Guaranteed")+SUMIFS('Reservations'!$J$11:$J$260,'Reservations'!$I$11:$I$260,C31,'Reservations'!$F$11:$F$260,"&lt;="&amp;A31,'Reservations'!$G$11:$G$260,"&gt;"&amp;A31,'Reservations'!$M$11:$M$260,"Checked In"),0))</f>
        <v/>
      </c>
      <c r="M31" s="29">
        <f>IF(A31="","",IFERROR(MAX(0,L31*(1-I31-J31)+K31),0))</f>
        <v/>
      </c>
      <c r="N31" s="30">
        <f>IF(A31="","",IFERROR(M31/G31,0))</f>
        <v/>
      </c>
      <c r="O31" s="24">
        <f>IF(A31="","",IFERROR(G31+H31,0))</f>
        <v/>
      </c>
      <c r="P31" s="24">
        <f>IF(A31="","",IFERROR(MAX(0,ROUNDUP(M31,0)-O31),0))</f>
        <v/>
      </c>
      <c r="Q31" s="24">
        <f>IF(A31="","",IFERROR(MAX(0,ROUNDUP(M31,0)-G31),0))</f>
        <v/>
      </c>
      <c r="R31" s="28" t="n"/>
      <c r="S31" s="24">
        <f>IF(A31="","",IFERROR(IF(Q31&gt;=$B$6,"Critical",IF(OR(P31&gt;0,N31&gt;=$B$5),"Watch","Normal")),""))</f>
        <v/>
      </c>
      <c r="T31" s="22" t="n"/>
      <c r="U31" s="44" t="n"/>
      <c r="V31" s="24">
        <f>IF(A31="","",IFERROR(IF(C31="","Select room type",IF(D31&lt;=0,"Enter base inventory",IF(E31+F31&gt;D31,"Holds exceed inventory",IF(I31+J31&gt;1,"Review forecast rates","OK")))),"Review data"))</f>
        <v/>
      </c>
      <c r="W31" s="22" t="n"/>
    </row>
    <row r="32">
      <c r="A32" s="44" t="n"/>
      <c r="B32" s="24">
        <f>IF(A32="","",IFERROR(IF(MOD(A32,7)=1,"Sun",IF(MOD(A32,7)=2,"Mon",IF(MOD(A32,7)=3,"Tue",IF(MOD(A32,7)=4,"Wed",IF(MOD(A32,7)=5,"Thu",IF(MOD(A32,7)=6,"Fri","Sat")))))),""))</f>
        <v/>
      </c>
      <c r="C32" s="21" t="n"/>
      <c r="D32" s="21" t="n"/>
      <c r="E32" s="21" t="n"/>
      <c r="F32" s="21" t="n"/>
      <c r="G32" s="24">
        <f>IF(A32="","",IFERROR(MAX(0,D32-E32-F32),0))</f>
        <v/>
      </c>
      <c r="H32" s="21" t="n"/>
      <c r="I32" s="28" t="n"/>
      <c r="J32" s="28" t="n"/>
      <c r="K32" s="21" t="n"/>
      <c r="L32" s="24">
        <f>IF(A32="","",IFERROR(SUMIFS('Reservations'!$J$11:$J$260,'Reservations'!$I$11:$I$260,C32,'Reservations'!$F$11:$F$260,"&lt;="&amp;A32,'Reservations'!$G$11:$G$260,"&gt;"&amp;A32,'Reservations'!$M$11:$M$260,"Confirmed")+SUMIFS('Reservations'!$J$11:$J$260,'Reservations'!$I$11:$I$260,C32,'Reservations'!$F$11:$F$260,"&lt;="&amp;A32,'Reservations'!$G$11:$G$260,"&gt;"&amp;A32,'Reservations'!$M$11:$M$260,"Guaranteed")+SUMIFS('Reservations'!$J$11:$J$260,'Reservations'!$I$11:$I$260,C32,'Reservations'!$F$11:$F$260,"&lt;="&amp;A32,'Reservations'!$G$11:$G$260,"&gt;"&amp;A32,'Reservations'!$M$11:$M$260,"Checked In"),0))</f>
        <v/>
      </c>
      <c r="M32" s="29">
        <f>IF(A32="","",IFERROR(MAX(0,L32*(1-I32-J32)+K32),0))</f>
        <v/>
      </c>
      <c r="N32" s="30">
        <f>IF(A32="","",IFERROR(M32/G32,0))</f>
        <v/>
      </c>
      <c r="O32" s="24">
        <f>IF(A32="","",IFERROR(G32+H32,0))</f>
        <v/>
      </c>
      <c r="P32" s="24">
        <f>IF(A32="","",IFERROR(MAX(0,ROUNDUP(M32,0)-O32),0))</f>
        <v/>
      </c>
      <c r="Q32" s="24">
        <f>IF(A32="","",IFERROR(MAX(0,ROUNDUP(M32,0)-G32),0))</f>
        <v/>
      </c>
      <c r="R32" s="28" t="n"/>
      <c r="S32" s="24">
        <f>IF(A32="","",IFERROR(IF(Q32&gt;=$B$6,"Critical",IF(OR(P32&gt;0,N32&gt;=$B$5),"Watch","Normal")),""))</f>
        <v/>
      </c>
      <c r="T32" s="22" t="n"/>
      <c r="U32" s="44" t="n"/>
      <c r="V32" s="24">
        <f>IF(A32="","",IFERROR(IF(C32="","Select room type",IF(D32&lt;=0,"Enter base inventory",IF(E32+F32&gt;D32,"Holds exceed inventory",IF(I32+J32&gt;1,"Review forecast rates","OK")))),"Review data"))</f>
        <v/>
      </c>
      <c r="W32" s="22" t="n"/>
    </row>
    <row r="33">
      <c r="A33" s="44" t="n"/>
      <c r="B33" s="24">
        <f>IF(A33="","",IFERROR(IF(MOD(A33,7)=1,"Sun",IF(MOD(A33,7)=2,"Mon",IF(MOD(A33,7)=3,"Tue",IF(MOD(A33,7)=4,"Wed",IF(MOD(A33,7)=5,"Thu",IF(MOD(A33,7)=6,"Fri","Sat")))))),""))</f>
        <v/>
      </c>
      <c r="C33" s="21" t="n"/>
      <c r="D33" s="21" t="n"/>
      <c r="E33" s="21" t="n"/>
      <c r="F33" s="21" t="n"/>
      <c r="G33" s="24">
        <f>IF(A33="","",IFERROR(MAX(0,D33-E33-F33),0))</f>
        <v/>
      </c>
      <c r="H33" s="21" t="n"/>
      <c r="I33" s="28" t="n"/>
      <c r="J33" s="28" t="n"/>
      <c r="K33" s="21" t="n"/>
      <c r="L33" s="24">
        <f>IF(A33="","",IFERROR(SUMIFS('Reservations'!$J$11:$J$260,'Reservations'!$I$11:$I$260,C33,'Reservations'!$F$11:$F$260,"&lt;="&amp;A33,'Reservations'!$G$11:$G$260,"&gt;"&amp;A33,'Reservations'!$M$11:$M$260,"Confirmed")+SUMIFS('Reservations'!$J$11:$J$260,'Reservations'!$I$11:$I$260,C33,'Reservations'!$F$11:$F$260,"&lt;="&amp;A33,'Reservations'!$G$11:$G$260,"&gt;"&amp;A33,'Reservations'!$M$11:$M$260,"Guaranteed")+SUMIFS('Reservations'!$J$11:$J$260,'Reservations'!$I$11:$I$260,C33,'Reservations'!$F$11:$F$260,"&lt;="&amp;A33,'Reservations'!$G$11:$G$260,"&gt;"&amp;A33,'Reservations'!$M$11:$M$260,"Checked In"),0))</f>
        <v/>
      </c>
      <c r="M33" s="29">
        <f>IF(A33="","",IFERROR(MAX(0,L33*(1-I33-J33)+K33),0))</f>
        <v/>
      </c>
      <c r="N33" s="30">
        <f>IF(A33="","",IFERROR(M33/G33,0))</f>
        <v/>
      </c>
      <c r="O33" s="24">
        <f>IF(A33="","",IFERROR(G33+H33,0))</f>
        <v/>
      </c>
      <c r="P33" s="24">
        <f>IF(A33="","",IFERROR(MAX(0,ROUNDUP(M33,0)-O33),0))</f>
        <v/>
      </c>
      <c r="Q33" s="24">
        <f>IF(A33="","",IFERROR(MAX(0,ROUNDUP(M33,0)-G33),0))</f>
        <v/>
      </c>
      <c r="R33" s="28" t="n"/>
      <c r="S33" s="24">
        <f>IF(A33="","",IFERROR(IF(Q33&gt;=$B$6,"Critical",IF(OR(P33&gt;0,N33&gt;=$B$5),"Watch","Normal")),""))</f>
        <v/>
      </c>
      <c r="T33" s="22" t="n"/>
      <c r="U33" s="44" t="n"/>
      <c r="V33" s="24">
        <f>IF(A33="","",IFERROR(IF(C33="","Select room type",IF(D33&lt;=0,"Enter base inventory",IF(E33+F33&gt;D33,"Holds exceed inventory",IF(I33+J33&gt;1,"Review forecast rates","OK")))),"Review data"))</f>
        <v/>
      </c>
      <c r="W33" s="22" t="n"/>
    </row>
    <row r="34">
      <c r="A34" s="44" t="n"/>
      <c r="B34" s="24">
        <f>IF(A34="","",IFERROR(IF(MOD(A34,7)=1,"Sun",IF(MOD(A34,7)=2,"Mon",IF(MOD(A34,7)=3,"Tue",IF(MOD(A34,7)=4,"Wed",IF(MOD(A34,7)=5,"Thu",IF(MOD(A34,7)=6,"Fri","Sat")))))),""))</f>
        <v/>
      </c>
      <c r="C34" s="21" t="n"/>
      <c r="D34" s="21" t="n"/>
      <c r="E34" s="21" t="n"/>
      <c r="F34" s="21" t="n"/>
      <c r="G34" s="24">
        <f>IF(A34="","",IFERROR(MAX(0,D34-E34-F34),0))</f>
        <v/>
      </c>
      <c r="H34" s="21" t="n"/>
      <c r="I34" s="28" t="n"/>
      <c r="J34" s="28" t="n"/>
      <c r="K34" s="21" t="n"/>
      <c r="L34" s="24">
        <f>IF(A34="","",IFERROR(SUMIFS('Reservations'!$J$11:$J$260,'Reservations'!$I$11:$I$260,C34,'Reservations'!$F$11:$F$260,"&lt;="&amp;A34,'Reservations'!$G$11:$G$260,"&gt;"&amp;A34,'Reservations'!$M$11:$M$260,"Confirmed")+SUMIFS('Reservations'!$J$11:$J$260,'Reservations'!$I$11:$I$260,C34,'Reservations'!$F$11:$F$260,"&lt;="&amp;A34,'Reservations'!$G$11:$G$260,"&gt;"&amp;A34,'Reservations'!$M$11:$M$260,"Guaranteed")+SUMIFS('Reservations'!$J$11:$J$260,'Reservations'!$I$11:$I$260,C34,'Reservations'!$F$11:$F$260,"&lt;="&amp;A34,'Reservations'!$G$11:$G$260,"&gt;"&amp;A34,'Reservations'!$M$11:$M$260,"Checked In"),0))</f>
        <v/>
      </c>
      <c r="M34" s="29">
        <f>IF(A34="","",IFERROR(MAX(0,L34*(1-I34-J34)+K34),0))</f>
        <v/>
      </c>
      <c r="N34" s="30">
        <f>IF(A34="","",IFERROR(M34/G34,0))</f>
        <v/>
      </c>
      <c r="O34" s="24">
        <f>IF(A34="","",IFERROR(G34+H34,0))</f>
        <v/>
      </c>
      <c r="P34" s="24">
        <f>IF(A34="","",IFERROR(MAX(0,ROUNDUP(M34,0)-O34),0))</f>
        <v/>
      </c>
      <c r="Q34" s="24">
        <f>IF(A34="","",IFERROR(MAX(0,ROUNDUP(M34,0)-G34),0))</f>
        <v/>
      </c>
      <c r="R34" s="28" t="n"/>
      <c r="S34" s="24">
        <f>IF(A34="","",IFERROR(IF(Q34&gt;=$B$6,"Critical",IF(OR(P34&gt;0,N34&gt;=$B$5),"Watch","Normal")),""))</f>
        <v/>
      </c>
      <c r="T34" s="22" t="n"/>
      <c r="U34" s="44" t="n"/>
      <c r="V34" s="24">
        <f>IF(A34="","",IFERROR(IF(C34="","Select room type",IF(D34&lt;=0,"Enter base inventory",IF(E34+F34&gt;D34,"Holds exceed inventory",IF(I34+J34&gt;1,"Review forecast rates","OK")))),"Review data"))</f>
        <v/>
      </c>
      <c r="W34" s="22" t="n"/>
    </row>
    <row r="35">
      <c r="A35" s="44" t="n"/>
      <c r="B35" s="24">
        <f>IF(A35="","",IFERROR(IF(MOD(A35,7)=1,"Sun",IF(MOD(A35,7)=2,"Mon",IF(MOD(A35,7)=3,"Tue",IF(MOD(A35,7)=4,"Wed",IF(MOD(A35,7)=5,"Thu",IF(MOD(A35,7)=6,"Fri","Sat")))))),""))</f>
        <v/>
      </c>
      <c r="C35" s="21" t="n"/>
      <c r="D35" s="21" t="n"/>
      <c r="E35" s="21" t="n"/>
      <c r="F35" s="21" t="n"/>
      <c r="G35" s="24">
        <f>IF(A35="","",IFERROR(MAX(0,D35-E35-F35),0))</f>
        <v/>
      </c>
      <c r="H35" s="21" t="n"/>
      <c r="I35" s="28" t="n"/>
      <c r="J35" s="28" t="n"/>
      <c r="K35" s="21" t="n"/>
      <c r="L35" s="24">
        <f>IF(A35="","",IFERROR(SUMIFS('Reservations'!$J$11:$J$260,'Reservations'!$I$11:$I$260,C35,'Reservations'!$F$11:$F$260,"&lt;="&amp;A35,'Reservations'!$G$11:$G$260,"&gt;"&amp;A35,'Reservations'!$M$11:$M$260,"Confirmed")+SUMIFS('Reservations'!$J$11:$J$260,'Reservations'!$I$11:$I$260,C35,'Reservations'!$F$11:$F$260,"&lt;="&amp;A35,'Reservations'!$G$11:$G$260,"&gt;"&amp;A35,'Reservations'!$M$11:$M$260,"Guaranteed")+SUMIFS('Reservations'!$J$11:$J$260,'Reservations'!$I$11:$I$260,C35,'Reservations'!$F$11:$F$260,"&lt;="&amp;A35,'Reservations'!$G$11:$G$260,"&gt;"&amp;A35,'Reservations'!$M$11:$M$260,"Checked In"),0))</f>
        <v/>
      </c>
      <c r="M35" s="29">
        <f>IF(A35="","",IFERROR(MAX(0,L35*(1-I35-J35)+K35),0))</f>
        <v/>
      </c>
      <c r="N35" s="30">
        <f>IF(A35="","",IFERROR(M35/G35,0))</f>
        <v/>
      </c>
      <c r="O35" s="24">
        <f>IF(A35="","",IFERROR(G35+H35,0))</f>
        <v/>
      </c>
      <c r="P35" s="24">
        <f>IF(A35="","",IFERROR(MAX(0,ROUNDUP(M35,0)-O35),0))</f>
        <v/>
      </c>
      <c r="Q35" s="24">
        <f>IF(A35="","",IFERROR(MAX(0,ROUNDUP(M35,0)-G35),0))</f>
        <v/>
      </c>
      <c r="R35" s="28" t="n"/>
      <c r="S35" s="24">
        <f>IF(A35="","",IFERROR(IF(Q35&gt;=$B$6,"Critical",IF(OR(P35&gt;0,N35&gt;=$B$5),"Watch","Normal")),""))</f>
        <v/>
      </c>
      <c r="T35" s="22" t="n"/>
      <c r="U35" s="44" t="n"/>
      <c r="V35" s="24">
        <f>IF(A35="","",IFERROR(IF(C35="","Select room type",IF(D35&lt;=0,"Enter base inventory",IF(E35+F35&gt;D35,"Holds exceed inventory",IF(I35+J35&gt;1,"Review forecast rates","OK")))),"Review data"))</f>
        <v/>
      </c>
      <c r="W35" s="22" t="n"/>
    </row>
    <row r="36">
      <c r="A36" s="44" t="n"/>
      <c r="B36" s="24">
        <f>IF(A36="","",IFERROR(IF(MOD(A36,7)=1,"Sun",IF(MOD(A36,7)=2,"Mon",IF(MOD(A36,7)=3,"Tue",IF(MOD(A36,7)=4,"Wed",IF(MOD(A36,7)=5,"Thu",IF(MOD(A36,7)=6,"Fri","Sat")))))),""))</f>
        <v/>
      </c>
      <c r="C36" s="21" t="n"/>
      <c r="D36" s="21" t="n"/>
      <c r="E36" s="21" t="n"/>
      <c r="F36" s="21" t="n"/>
      <c r="G36" s="24">
        <f>IF(A36="","",IFERROR(MAX(0,D36-E36-F36),0))</f>
        <v/>
      </c>
      <c r="H36" s="21" t="n"/>
      <c r="I36" s="28" t="n"/>
      <c r="J36" s="28" t="n"/>
      <c r="K36" s="21" t="n"/>
      <c r="L36" s="24">
        <f>IF(A36="","",IFERROR(SUMIFS('Reservations'!$J$11:$J$260,'Reservations'!$I$11:$I$260,C36,'Reservations'!$F$11:$F$260,"&lt;="&amp;A36,'Reservations'!$G$11:$G$260,"&gt;"&amp;A36,'Reservations'!$M$11:$M$260,"Confirmed")+SUMIFS('Reservations'!$J$11:$J$260,'Reservations'!$I$11:$I$260,C36,'Reservations'!$F$11:$F$260,"&lt;="&amp;A36,'Reservations'!$G$11:$G$260,"&gt;"&amp;A36,'Reservations'!$M$11:$M$260,"Guaranteed")+SUMIFS('Reservations'!$J$11:$J$260,'Reservations'!$I$11:$I$260,C36,'Reservations'!$F$11:$F$260,"&lt;="&amp;A36,'Reservations'!$G$11:$G$260,"&gt;"&amp;A36,'Reservations'!$M$11:$M$260,"Checked In"),0))</f>
        <v/>
      </c>
      <c r="M36" s="29">
        <f>IF(A36="","",IFERROR(MAX(0,L36*(1-I36-J36)+K36),0))</f>
        <v/>
      </c>
      <c r="N36" s="30">
        <f>IF(A36="","",IFERROR(M36/G36,0))</f>
        <v/>
      </c>
      <c r="O36" s="24">
        <f>IF(A36="","",IFERROR(G36+H36,0))</f>
        <v/>
      </c>
      <c r="P36" s="24">
        <f>IF(A36="","",IFERROR(MAX(0,ROUNDUP(M36,0)-O36),0))</f>
        <v/>
      </c>
      <c r="Q36" s="24">
        <f>IF(A36="","",IFERROR(MAX(0,ROUNDUP(M36,0)-G36),0))</f>
        <v/>
      </c>
      <c r="R36" s="28" t="n"/>
      <c r="S36" s="24">
        <f>IF(A36="","",IFERROR(IF(Q36&gt;=$B$6,"Critical",IF(OR(P36&gt;0,N36&gt;=$B$5),"Watch","Normal")),""))</f>
        <v/>
      </c>
      <c r="T36" s="22" t="n"/>
      <c r="U36" s="44" t="n"/>
      <c r="V36" s="24">
        <f>IF(A36="","",IFERROR(IF(C36="","Select room type",IF(D36&lt;=0,"Enter base inventory",IF(E36+F36&gt;D36,"Holds exceed inventory",IF(I36+J36&gt;1,"Review forecast rates","OK")))),"Review data"))</f>
        <v/>
      </c>
      <c r="W36" s="22" t="n"/>
    </row>
    <row r="37">
      <c r="A37" s="44" t="n"/>
      <c r="B37" s="24">
        <f>IF(A37="","",IFERROR(IF(MOD(A37,7)=1,"Sun",IF(MOD(A37,7)=2,"Mon",IF(MOD(A37,7)=3,"Tue",IF(MOD(A37,7)=4,"Wed",IF(MOD(A37,7)=5,"Thu",IF(MOD(A37,7)=6,"Fri","Sat")))))),""))</f>
        <v/>
      </c>
      <c r="C37" s="21" t="n"/>
      <c r="D37" s="21" t="n"/>
      <c r="E37" s="21" t="n"/>
      <c r="F37" s="21" t="n"/>
      <c r="G37" s="24">
        <f>IF(A37="","",IFERROR(MAX(0,D37-E37-F37),0))</f>
        <v/>
      </c>
      <c r="H37" s="21" t="n"/>
      <c r="I37" s="28" t="n"/>
      <c r="J37" s="28" t="n"/>
      <c r="K37" s="21" t="n"/>
      <c r="L37" s="24">
        <f>IF(A37="","",IFERROR(SUMIFS('Reservations'!$J$11:$J$260,'Reservations'!$I$11:$I$260,C37,'Reservations'!$F$11:$F$260,"&lt;="&amp;A37,'Reservations'!$G$11:$G$260,"&gt;"&amp;A37,'Reservations'!$M$11:$M$260,"Confirmed")+SUMIFS('Reservations'!$J$11:$J$260,'Reservations'!$I$11:$I$260,C37,'Reservations'!$F$11:$F$260,"&lt;="&amp;A37,'Reservations'!$G$11:$G$260,"&gt;"&amp;A37,'Reservations'!$M$11:$M$260,"Guaranteed")+SUMIFS('Reservations'!$J$11:$J$260,'Reservations'!$I$11:$I$260,C37,'Reservations'!$F$11:$F$260,"&lt;="&amp;A37,'Reservations'!$G$11:$G$260,"&gt;"&amp;A37,'Reservations'!$M$11:$M$260,"Checked In"),0))</f>
        <v/>
      </c>
      <c r="M37" s="29">
        <f>IF(A37="","",IFERROR(MAX(0,L37*(1-I37-J37)+K37),0))</f>
        <v/>
      </c>
      <c r="N37" s="30">
        <f>IF(A37="","",IFERROR(M37/G37,0))</f>
        <v/>
      </c>
      <c r="O37" s="24">
        <f>IF(A37="","",IFERROR(G37+H37,0))</f>
        <v/>
      </c>
      <c r="P37" s="24">
        <f>IF(A37="","",IFERROR(MAX(0,ROUNDUP(M37,0)-O37),0))</f>
        <v/>
      </c>
      <c r="Q37" s="24">
        <f>IF(A37="","",IFERROR(MAX(0,ROUNDUP(M37,0)-G37),0))</f>
        <v/>
      </c>
      <c r="R37" s="28" t="n"/>
      <c r="S37" s="24">
        <f>IF(A37="","",IFERROR(IF(Q37&gt;=$B$6,"Critical",IF(OR(P37&gt;0,N37&gt;=$B$5),"Watch","Normal")),""))</f>
        <v/>
      </c>
      <c r="T37" s="22" t="n"/>
      <c r="U37" s="44" t="n"/>
      <c r="V37" s="24">
        <f>IF(A37="","",IFERROR(IF(C37="","Select room type",IF(D37&lt;=0,"Enter base inventory",IF(E37+F37&gt;D37,"Holds exceed inventory",IF(I37+J37&gt;1,"Review forecast rates","OK")))),"Review data"))</f>
        <v/>
      </c>
      <c r="W37" s="22" t="n"/>
    </row>
    <row r="38">
      <c r="A38" s="44" t="n"/>
      <c r="B38" s="24">
        <f>IF(A38="","",IFERROR(IF(MOD(A38,7)=1,"Sun",IF(MOD(A38,7)=2,"Mon",IF(MOD(A38,7)=3,"Tue",IF(MOD(A38,7)=4,"Wed",IF(MOD(A38,7)=5,"Thu",IF(MOD(A38,7)=6,"Fri","Sat")))))),""))</f>
        <v/>
      </c>
      <c r="C38" s="21" t="n"/>
      <c r="D38" s="21" t="n"/>
      <c r="E38" s="21" t="n"/>
      <c r="F38" s="21" t="n"/>
      <c r="G38" s="24">
        <f>IF(A38="","",IFERROR(MAX(0,D38-E38-F38),0))</f>
        <v/>
      </c>
      <c r="H38" s="21" t="n"/>
      <c r="I38" s="28" t="n"/>
      <c r="J38" s="28" t="n"/>
      <c r="K38" s="21" t="n"/>
      <c r="L38" s="24">
        <f>IF(A38="","",IFERROR(SUMIFS('Reservations'!$J$11:$J$260,'Reservations'!$I$11:$I$260,C38,'Reservations'!$F$11:$F$260,"&lt;="&amp;A38,'Reservations'!$G$11:$G$260,"&gt;"&amp;A38,'Reservations'!$M$11:$M$260,"Confirmed")+SUMIFS('Reservations'!$J$11:$J$260,'Reservations'!$I$11:$I$260,C38,'Reservations'!$F$11:$F$260,"&lt;="&amp;A38,'Reservations'!$G$11:$G$260,"&gt;"&amp;A38,'Reservations'!$M$11:$M$260,"Guaranteed")+SUMIFS('Reservations'!$J$11:$J$260,'Reservations'!$I$11:$I$260,C38,'Reservations'!$F$11:$F$260,"&lt;="&amp;A38,'Reservations'!$G$11:$G$260,"&gt;"&amp;A38,'Reservations'!$M$11:$M$260,"Checked In"),0))</f>
        <v/>
      </c>
      <c r="M38" s="29">
        <f>IF(A38="","",IFERROR(MAX(0,L38*(1-I38-J38)+K38),0))</f>
        <v/>
      </c>
      <c r="N38" s="30">
        <f>IF(A38="","",IFERROR(M38/G38,0))</f>
        <v/>
      </c>
      <c r="O38" s="24">
        <f>IF(A38="","",IFERROR(G38+H38,0))</f>
        <v/>
      </c>
      <c r="P38" s="24">
        <f>IF(A38="","",IFERROR(MAX(0,ROUNDUP(M38,0)-O38),0))</f>
        <v/>
      </c>
      <c r="Q38" s="24">
        <f>IF(A38="","",IFERROR(MAX(0,ROUNDUP(M38,0)-G38),0))</f>
        <v/>
      </c>
      <c r="R38" s="28" t="n"/>
      <c r="S38" s="24">
        <f>IF(A38="","",IFERROR(IF(Q38&gt;=$B$6,"Critical",IF(OR(P38&gt;0,N38&gt;=$B$5),"Watch","Normal")),""))</f>
        <v/>
      </c>
      <c r="T38" s="22" t="n"/>
      <c r="U38" s="44" t="n"/>
      <c r="V38" s="24">
        <f>IF(A38="","",IFERROR(IF(C38="","Select room type",IF(D38&lt;=0,"Enter base inventory",IF(E38+F38&gt;D38,"Holds exceed inventory",IF(I38+J38&gt;1,"Review forecast rates","OK")))),"Review data"))</f>
        <v/>
      </c>
      <c r="W38" s="22" t="n"/>
    </row>
    <row r="39">
      <c r="A39" s="44" t="n"/>
      <c r="B39" s="24">
        <f>IF(A39="","",IFERROR(IF(MOD(A39,7)=1,"Sun",IF(MOD(A39,7)=2,"Mon",IF(MOD(A39,7)=3,"Tue",IF(MOD(A39,7)=4,"Wed",IF(MOD(A39,7)=5,"Thu",IF(MOD(A39,7)=6,"Fri","Sat")))))),""))</f>
        <v/>
      </c>
      <c r="C39" s="21" t="n"/>
      <c r="D39" s="21" t="n"/>
      <c r="E39" s="21" t="n"/>
      <c r="F39" s="21" t="n"/>
      <c r="G39" s="24">
        <f>IF(A39="","",IFERROR(MAX(0,D39-E39-F39),0))</f>
        <v/>
      </c>
      <c r="H39" s="21" t="n"/>
      <c r="I39" s="28" t="n"/>
      <c r="J39" s="28" t="n"/>
      <c r="K39" s="21" t="n"/>
      <c r="L39" s="24">
        <f>IF(A39="","",IFERROR(SUMIFS('Reservations'!$J$11:$J$260,'Reservations'!$I$11:$I$260,C39,'Reservations'!$F$11:$F$260,"&lt;="&amp;A39,'Reservations'!$G$11:$G$260,"&gt;"&amp;A39,'Reservations'!$M$11:$M$260,"Confirmed")+SUMIFS('Reservations'!$J$11:$J$260,'Reservations'!$I$11:$I$260,C39,'Reservations'!$F$11:$F$260,"&lt;="&amp;A39,'Reservations'!$G$11:$G$260,"&gt;"&amp;A39,'Reservations'!$M$11:$M$260,"Guaranteed")+SUMIFS('Reservations'!$J$11:$J$260,'Reservations'!$I$11:$I$260,C39,'Reservations'!$F$11:$F$260,"&lt;="&amp;A39,'Reservations'!$G$11:$G$260,"&gt;"&amp;A39,'Reservations'!$M$11:$M$260,"Checked In"),0))</f>
        <v/>
      </c>
      <c r="M39" s="29">
        <f>IF(A39="","",IFERROR(MAX(0,L39*(1-I39-J39)+K39),0))</f>
        <v/>
      </c>
      <c r="N39" s="30">
        <f>IF(A39="","",IFERROR(M39/G39,0))</f>
        <v/>
      </c>
      <c r="O39" s="24">
        <f>IF(A39="","",IFERROR(G39+H39,0))</f>
        <v/>
      </c>
      <c r="P39" s="24">
        <f>IF(A39="","",IFERROR(MAX(0,ROUNDUP(M39,0)-O39),0))</f>
        <v/>
      </c>
      <c r="Q39" s="24">
        <f>IF(A39="","",IFERROR(MAX(0,ROUNDUP(M39,0)-G39),0))</f>
        <v/>
      </c>
      <c r="R39" s="28" t="n"/>
      <c r="S39" s="24">
        <f>IF(A39="","",IFERROR(IF(Q39&gt;=$B$6,"Critical",IF(OR(P39&gt;0,N39&gt;=$B$5),"Watch","Normal")),""))</f>
        <v/>
      </c>
      <c r="T39" s="22" t="n"/>
      <c r="U39" s="44" t="n"/>
      <c r="V39" s="24">
        <f>IF(A39="","",IFERROR(IF(C39="","Select room type",IF(D39&lt;=0,"Enter base inventory",IF(E39+F39&gt;D39,"Holds exceed inventory",IF(I39+J39&gt;1,"Review forecast rates","OK")))),"Review data"))</f>
        <v/>
      </c>
      <c r="W39" s="22" t="n"/>
    </row>
    <row r="40">
      <c r="A40" s="44" t="n"/>
      <c r="B40" s="24">
        <f>IF(A40="","",IFERROR(IF(MOD(A40,7)=1,"Sun",IF(MOD(A40,7)=2,"Mon",IF(MOD(A40,7)=3,"Tue",IF(MOD(A40,7)=4,"Wed",IF(MOD(A40,7)=5,"Thu",IF(MOD(A40,7)=6,"Fri","Sat")))))),""))</f>
        <v/>
      </c>
      <c r="C40" s="21" t="n"/>
      <c r="D40" s="21" t="n"/>
      <c r="E40" s="21" t="n"/>
      <c r="F40" s="21" t="n"/>
      <c r="G40" s="24">
        <f>IF(A40="","",IFERROR(MAX(0,D40-E40-F40),0))</f>
        <v/>
      </c>
      <c r="H40" s="21" t="n"/>
      <c r="I40" s="28" t="n"/>
      <c r="J40" s="28" t="n"/>
      <c r="K40" s="21" t="n"/>
      <c r="L40" s="24">
        <f>IF(A40="","",IFERROR(SUMIFS('Reservations'!$J$11:$J$260,'Reservations'!$I$11:$I$260,C40,'Reservations'!$F$11:$F$260,"&lt;="&amp;A40,'Reservations'!$G$11:$G$260,"&gt;"&amp;A40,'Reservations'!$M$11:$M$260,"Confirmed")+SUMIFS('Reservations'!$J$11:$J$260,'Reservations'!$I$11:$I$260,C40,'Reservations'!$F$11:$F$260,"&lt;="&amp;A40,'Reservations'!$G$11:$G$260,"&gt;"&amp;A40,'Reservations'!$M$11:$M$260,"Guaranteed")+SUMIFS('Reservations'!$J$11:$J$260,'Reservations'!$I$11:$I$260,C40,'Reservations'!$F$11:$F$260,"&lt;="&amp;A40,'Reservations'!$G$11:$G$260,"&gt;"&amp;A40,'Reservations'!$M$11:$M$260,"Checked In"),0))</f>
        <v/>
      </c>
      <c r="M40" s="29">
        <f>IF(A40="","",IFERROR(MAX(0,L40*(1-I40-J40)+K40),0))</f>
        <v/>
      </c>
      <c r="N40" s="30">
        <f>IF(A40="","",IFERROR(M40/G40,0))</f>
        <v/>
      </c>
      <c r="O40" s="24">
        <f>IF(A40="","",IFERROR(G40+H40,0))</f>
        <v/>
      </c>
      <c r="P40" s="24">
        <f>IF(A40="","",IFERROR(MAX(0,ROUNDUP(M40,0)-O40),0))</f>
        <v/>
      </c>
      <c r="Q40" s="24">
        <f>IF(A40="","",IFERROR(MAX(0,ROUNDUP(M40,0)-G40),0))</f>
        <v/>
      </c>
      <c r="R40" s="28" t="n"/>
      <c r="S40" s="24">
        <f>IF(A40="","",IFERROR(IF(Q40&gt;=$B$6,"Critical",IF(OR(P40&gt;0,N40&gt;=$B$5),"Watch","Normal")),""))</f>
        <v/>
      </c>
      <c r="T40" s="22" t="n"/>
      <c r="U40" s="44" t="n"/>
      <c r="V40" s="24">
        <f>IF(A40="","",IFERROR(IF(C40="","Select room type",IF(D40&lt;=0,"Enter base inventory",IF(E40+F40&gt;D40,"Holds exceed inventory",IF(I40+J40&gt;1,"Review forecast rates","OK")))),"Review data"))</f>
        <v/>
      </c>
      <c r="W40" s="22" t="n"/>
    </row>
    <row r="41">
      <c r="A41" s="44" t="n"/>
      <c r="B41" s="24">
        <f>IF(A41="","",IFERROR(IF(MOD(A41,7)=1,"Sun",IF(MOD(A41,7)=2,"Mon",IF(MOD(A41,7)=3,"Tue",IF(MOD(A41,7)=4,"Wed",IF(MOD(A41,7)=5,"Thu",IF(MOD(A41,7)=6,"Fri","Sat")))))),""))</f>
        <v/>
      </c>
      <c r="C41" s="21" t="n"/>
      <c r="D41" s="21" t="n"/>
      <c r="E41" s="21" t="n"/>
      <c r="F41" s="21" t="n"/>
      <c r="G41" s="24">
        <f>IF(A41="","",IFERROR(MAX(0,D41-E41-F41),0))</f>
        <v/>
      </c>
      <c r="H41" s="21" t="n"/>
      <c r="I41" s="28" t="n"/>
      <c r="J41" s="28" t="n"/>
      <c r="K41" s="21" t="n"/>
      <c r="L41" s="24">
        <f>IF(A41="","",IFERROR(SUMIFS('Reservations'!$J$11:$J$260,'Reservations'!$I$11:$I$260,C41,'Reservations'!$F$11:$F$260,"&lt;="&amp;A41,'Reservations'!$G$11:$G$260,"&gt;"&amp;A41,'Reservations'!$M$11:$M$260,"Confirmed")+SUMIFS('Reservations'!$J$11:$J$260,'Reservations'!$I$11:$I$260,C41,'Reservations'!$F$11:$F$260,"&lt;="&amp;A41,'Reservations'!$G$11:$G$260,"&gt;"&amp;A41,'Reservations'!$M$11:$M$260,"Guaranteed")+SUMIFS('Reservations'!$J$11:$J$260,'Reservations'!$I$11:$I$260,C41,'Reservations'!$F$11:$F$260,"&lt;="&amp;A41,'Reservations'!$G$11:$G$260,"&gt;"&amp;A41,'Reservations'!$M$11:$M$260,"Checked In"),0))</f>
        <v/>
      </c>
      <c r="M41" s="29">
        <f>IF(A41="","",IFERROR(MAX(0,L41*(1-I41-J41)+K41),0))</f>
        <v/>
      </c>
      <c r="N41" s="30">
        <f>IF(A41="","",IFERROR(M41/G41,0))</f>
        <v/>
      </c>
      <c r="O41" s="24">
        <f>IF(A41="","",IFERROR(G41+H41,0))</f>
        <v/>
      </c>
      <c r="P41" s="24">
        <f>IF(A41="","",IFERROR(MAX(0,ROUNDUP(M41,0)-O41),0))</f>
        <v/>
      </c>
      <c r="Q41" s="24">
        <f>IF(A41="","",IFERROR(MAX(0,ROUNDUP(M41,0)-G41),0))</f>
        <v/>
      </c>
      <c r="R41" s="28" t="n"/>
      <c r="S41" s="24">
        <f>IF(A41="","",IFERROR(IF(Q41&gt;=$B$6,"Critical",IF(OR(P41&gt;0,N41&gt;=$B$5),"Watch","Normal")),""))</f>
        <v/>
      </c>
      <c r="T41" s="22" t="n"/>
      <c r="U41" s="44" t="n"/>
      <c r="V41" s="24">
        <f>IF(A41="","",IFERROR(IF(C41="","Select room type",IF(D41&lt;=0,"Enter base inventory",IF(E41+F41&gt;D41,"Holds exceed inventory",IF(I41+J41&gt;1,"Review forecast rates","OK")))),"Review data"))</f>
        <v/>
      </c>
      <c r="W41" s="22" t="n"/>
    </row>
    <row r="42">
      <c r="A42" s="44" t="n"/>
      <c r="B42" s="24">
        <f>IF(A42="","",IFERROR(IF(MOD(A42,7)=1,"Sun",IF(MOD(A42,7)=2,"Mon",IF(MOD(A42,7)=3,"Tue",IF(MOD(A42,7)=4,"Wed",IF(MOD(A42,7)=5,"Thu",IF(MOD(A42,7)=6,"Fri","Sat")))))),""))</f>
        <v/>
      </c>
      <c r="C42" s="21" t="n"/>
      <c r="D42" s="21" t="n"/>
      <c r="E42" s="21" t="n"/>
      <c r="F42" s="21" t="n"/>
      <c r="G42" s="24">
        <f>IF(A42="","",IFERROR(MAX(0,D42-E42-F42),0))</f>
        <v/>
      </c>
      <c r="H42" s="21" t="n"/>
      <c r="I42" s="28" t="n"/>
      <c r="J42" s="28" t="n"/>
      <c r="K42" s="21" t="n"/>
      <c r="L42" s="24">
        <f>IF(A42="","",IFERROR(SUMIFS('Reservations'!$J$11:$J$260,'Reservations'!$I$11:$I$260,C42,'Reservations'!$F$11:$F$260,"&lt;="&amp;A42,'Reservations'!$G$11:$G$260,"&gt;"&amp;A42,'Reservations'!$M$11:$M$260,"Confirmed")+SUMIFS('Reservations'!$J$11:$J$260,'Reservations'!$I$11:$I$260,C42,'Reservations'!$F$11:$F$260,"&lt;="&amp;A42,'Reservations'!$G$11:$G$260,"&gt;"&amp;A42,'Reservations'!$M$11:$M$260,"Guaranteed")+SUMIFS('Reservations'!$J$11:$J$260,'Reservations'!$I$11:$I$260,C42,'Reservations'!$F$11:$F$260,"&lt;="&amp;A42,'Reservations'!$G$11:$G$260,"&gt;"&amp;A42,'Reservations'!$M$11:$M$260,"Checked In"),0))</f>
        <v/>
      </c>
      <c r="M42" s="29">
        <f>IF(A42="","",IFERROR(MAX(0,L42*(1-I42-J42)+K42),0))</f>
        <v/>
      </c>
      <c r="N42" s="30">
        <f>IF(A42="","",IFERROR(M42/G42,0))</f>
        <v/>
      </c>
      <c r="O42" s="24">
        <f>IF(A42="","",IFERROR(G42+H42,0))</f>
        <v/>
      </c>
      <c r="P42" s="24">
        <f>IF(A42="","",IFERROR(MAX(0,ROUNDUP(M42,0)-O42),0))</f>
        <v/>
      </c>
      <c r="Q42" s="24">
        <f>IF(A42="","",IFERROR(MAX(0,ROUNDUP(M42,0)-G42),0))</f>
        <v/>
      </c>
      <c r="R42" s="28" t="n"/>
      <c r="S42" s="24">
        <f>IF(A42="","",IFERROR(IF(Q42&gt;=$B$6,"Critical",IF(OR(P42&gt;0,N42&gt;=$B$5),"Watch","Normal")),""))</f>
        <v/>
      </c>
      <c r="T42" s="22" t="n"/>
      <c r="U42" s="44" t="n"/>
      <c r="V42" s="24">
        <f>IF(A42="","",IFERROR(IF(C42="","Select room type",IF(D42&lt;=0,"Enter base inventory",IF(E42+F42&gt;D42,"Holds exceed inventory",IF(I42+J42&gt;1,"Review forecast rates","OK")))),"Review data"))</f>
        <v/>
      </c>
      <c r="W42" s="22" t="n"/>
    </row>
    <row r="43">
      <c r="A43" s="44" t="n"/>
      <c r="B43" s="24">
        <f>IF(A43="","",IFERROR(IF(MOD(A43,7)=1,"Sun",IF(MOD(A43,7)=2,"Mon",IF(MOD(A43,7)=3,"Tue",IF(MOD(A43,7)=4,"Wed",IF(MOD(A43,7)=5,"Thu",IF(MOD(A43,7)=6,"Fri","Sat")))))),""))</f>
        <v/>
      </c>
      <c r="C43" s="21" t="n"/>
      <c r="D43" s="21" t="n"/>
      <c r="E43" s="21" t="n"/>
      <c r="F43" s="21" t="n"/>
      <c r="G43" s="24">
        <f>IF(A43="","",IFERROR(MAX(0,D43-E43-F43),0))</f>
        <v/>
      </c>
      <c r="H43" s="21" t="n"/>
      <c r="I43" s="28" t="n"/>
      <c r="J43" s="28" t="n"/>
      <c r="K43" s="21" t="n"/>
      <c r="L43" s="24">
        <f>IF(A43="","",IFERROR(SUMIFS('Reservations'!$J$11:$J$260,'Reservations'!$I$11:$I$260,C43,'Reservations'!$F$11:$F$260,"&lt;="&amp;A43,'Reservations'!$G$11:$G$260,"&gt;"&amp;A43,'Reservations'!$M$11:$M$260,"Confirmed")+SUMIFS('Reservations'!$J$11:$J$260,'Reservations'!$I$11:$I$260,C43,'Reservations'!$F$11:$F$260,"&lt;="&amp;A43,'Reservations'!$G$11:$G$260,"&gt;"&amp;A43,'Reservations'!$M$11:$M$260,"Guaranteed")+SUMIFS('Reservations'!$J$11:$J$260,'Reservations'!$I$11:$I$260,C43,'Reservations'!$F$11:$F$260,"&lt;="&amp;A43,'Reservations'!$G$11:$G$260,"&gt;"&amp;A43,'Reservations'!$M$11:$M$260,"Checked In"),0))</f>
        <v/>
      </c>
      <c r="M43" s="29">
        <f>IF(A43="","",IFERROR(MAX(0,L43*(1-I43-J43)+K43),0))</f>
        <v/>
      </c>
      <c r="N43" s="30">
        <f>IF(A43="","",IFERROR(M43/G43,0))</f>
        <v/>
      </c>
      <c r="O43" s="24">
        <f>IF(A43="","",IFERROR(G43+H43,0))</f>
        <v/>
      </c>
      <c r="P43" s="24">
        <f>IF(A43="","",IFERROR(MAX(0,ROUNDUP(M43,0)-O43),0))</f>
        <v/>
      </c>
      <c r="Q43" s="24">
        <f>IF(A43="","",IFERROR(MAX(0,ROUNDUP(M43,0)-G43),0))</f>
        <v/>
      </c>
      <c r="R43" s="28" t="n"/>
      <c r="S43" s="24">
        <f>IF(A43="","",IFERROR(IF(Q43&gt;=$B$6,"Critical",IF(OR(P43&gt;0,N43&gt;=$B$5),"Watch","Normal")),""))</f>
        <v/>
      </c>
      <c r="T43" s="22" t="n"/>
      <c r="U43" s="44" t="n"/>
      <c r="V43" s="24">
        <f>IF(A43="","",IFERROR(IF(C43="","Select room type",IF(D43&lt;=0,"Enter base inventory",IF(E43+F43&gt;D43,"Holds exceed inventory",IF(I43+J43&gt;1,"Review forecast rates","OK")))),"Review data"))</f>
        <v/>
      </c>
      <c r="W43" s="22" t="n"/>
    </row>
    <row r="44">
      <c r="A44" s="44" t="n"/>
      <c r="B44" s="24">
        <f>IF(A44="","",IFERROR(IF(MOD(A44,7)=1,"Sun",IF(MOD(A44,7)=2,"Mon",IF(MOD(A44,7)=3,"Tue",IF(MOD(A44,7)=4,"Wed",IF(MOD(A44,7)=5,"Thu",IF(MOD(A44,7)=6,"Fri","Sat")))))),""))</f>
        <v/>
      </c>
      <c r="C44" s="21" t="n"/>
      <c r="D44" s="21" t="n"/>
      <c r="E44" s="21" t="n"/>
      <c r="F44" s="21" t="n"/>
      <c r="G44" s="24">
        <f>IF(A44="","",IFERROR(MAX(0,D44-E44-F44),0))</f>
        <v/>
      </c>
      <c r="H44" s="21" t="n"/>
      <c r="I44" s="28" t="n"/>
      <c r="J44" s="28" t="n"/>
      <c r="K44" s="21" t="n"/>
      <c r="L44" s="24">
        <f>IF(A44="","",IFERROR(SUMIFS('Reservations'!$J$11:$J$260,'Reservations'!$I$11:$I$260,C44,'Reservations'!$F$11:$F$260,"&lt;="&amp;A44,'Reservations'!$G$11:$G$260,"&gt;"&amp;A44,'Reservations'!$M$11:$M$260,"Confirmed")+SUMIFS('Reservations'!$J$11:$J$260,'Reservations'!$I$11:$I$260,C44,'Reservations'!$F$11:$F$260,"&lt;="&amp;A44,'Reservations'!$G$11:$G$260,"&gt;"&amp;A44,'Reservations'!$M$11:$M$260,"Guaranteed")+SUMIFS('Reservations'!$J$11:$J$260,'Reservations'!$I$11:$I$260,C44,'Reservations'!$F$11:$F$260,"&lt;="&amp;A44,'Reservations'!$G$11:$G$260,"&gt;"&amp;A44,'Reservations'!$M$11:$M$260,"Checked In"),0))</f>
        <v/>
      </c>
      <c r="M44" s="29">
        <f>IF(A44="","",IFERROR(MAX(0,L44*(1-I44-J44)+K44),0))</f>
        <v/>
      </c>
      <c r="N44" s="30">
        <f>IF(A44="","",IFERROR(M44/G44,0))</f>
        <v/>
      </c>
      <c r="O44" s="24">
        <f>IF(A44="","",IFERROR(G44+H44,0))</f>
        <v/>
      </c>
      <c r="P44" s="24">
        <f>IF(A44="","",IFERROR(MAX(0,ROUNDUP(M44,0)-O44),0))</f>
        <v/>
      </c>
      <c r="Q44" s="24">
        <f>IF(A44="","",IFERROR(MAX(0,ROUNDUP(M44,0)-G44),0))</f>
        <v/>
      </c>
      <c r="R44" s="28" t="n"/>
      <c r="S44" s="24">
        <f>IF(A44="","",IFERROR(IF(Q44&gt;=$B$6,"Critical",IF(OR(P44&gt;0,N44&gt;=$B$5),"Watch","Normal")),""))</f>
        <v/>
      </c>
      <c r="T44" s="22" t="n"/>
      <c r="U44" s="44" t="n"/>
      <c r="V44" s="24">
        <f>IF(A44="","",IFERROR(IF(C44="","Select room type",IF(D44&lt;=0,"Enter base inventory",IF(E44+F44&gt;D44,"Holds exceed inventory",IF(I44+J44&gt;1,"Review forecast rates","OK")))),"Review data"))</f>
        <v/>
      </c>
      <c r="W44" s="22" t="n"/>
    </row>
    <row r="45">
      <c r="A45" s="44" t="n"/>
      <c r="B45" s="24">
        <f>IF(A45="","",IFERROR(IF(MOD(A45,7)=1,"Sun",IF(MOD(A45,7)=2,"Mon",IF(MOD(A45,7)=3,"Tue",IF(MOD(A45,7)=4,"Wed",IF(MOD(A45,7)=5,"Thu",IF(MOD(A45,7)=6,"Fri","Sat")))))),""))</f>
        <v/>
      </c>
      <c r="C45" s="21" t="n"/>
      <c r="D45" s="21" t="n"/>
      <c r="E45" s="21" t="n"/>
      <c r="F45" s="21" t="n"/>
      <c r="G45" s="24">
        <f>IF(A45="","",IFERROR(MAX(0,D45-E45-F45),0))</f>
        <v/>
      </c>
      <c r="H45" s="21" t="n"/>
      <c r="I45" s="28" t="n"/>
      <c r="J45" s="28" t="n"/>
      <c r="K45" s="21" t="n"/>
      <c r="L45" s="24">
        <f>IF(A45="","",IFERROR(SUMIFS('Reservations'!$J$11:$J$260,'Reservations'!$I$11:$I$260,C45,'Reservations'!$F$11:$F$260,"&lt;="&amp;A45,'Reservations'!$G$11:$G$260,"&gt;"&amp;A45,'Reservations'!$M$11:$M$260,"Confirmed")+SUMIFS('Reservations'!$J$11:$J$260,'Reservations'!$I$11:$I$260,C45,'Reservations'!$F$11:$F$260,"&lt;="&amp;A45,'Reservations'!$G$11:$G$260,"&gt;"&amp;A45,'Reservations'!$M$11:$M$260,"Guaranteed")+SUMIFS('Reservations'!$J$11:$J$260,'Reservations'!$I$11:$I$260,C45,'Reservations'!$F$11:$F$260,"&lt;="&amp;A45,'Reservations'!$G$11:$G$260,"&gt;"&amp;A45,'Reservations'!$M$11:$M$260,"Checked In"),0))</f>
        <v/>
      </c>
      <c r="M45" s="29">
        <f>IF(A45="","",IFERROR(MAX(0,L45*(1-I45-J45)+K45),0))</f>
        <v/>
      </c>
      <c r="N45" s="30">
        <f>IF(A45="","",IFERROR(M45/G45,0))</f>
        <v/>
      </c>
      <c r="O45" s="24">
        <f>IF(A45="","",IFERROR(G45+H45,0))</f>
        <v/>
      </c>
      <c r="P45" s="24">
        <f>IF(A45="","",IFERROR(MAX(0,ROUNDUP(M45,0)-O45),0))</f>
        <v/>
      </c>
      <c r="Q45" s="24">
        <f>IF(A45="","",IFERROR(MAX(0,ROUNDUP(M45,0)-G45),0))</f>
        <v/>
      </c>
      <c r="R45" s="28" t="n"/>
      <c r="S45" s="24">
        <f>IF(A45="","",IFERROR(IF(Q45&gt;=$B$6,"Critical",IF(OR(P45&gt;0,N45&gt;=$B$5),"Watch","Normal")),""))</f>
        <v/>
      </c>
      <c r="T45" s="22" t="n"/>
      <c r="U45" s="44" t="n"/>
      <c r="V45" s="24">
        <f>IF(A45="","",IFERROR(IF(C45="","Select room type",IF(D45&lt;=0,"Enter base inventory",IF(E45+F45&gt;D45,"Holds exceed inventory",IF(I45+J45&gt;1,"Review forecast rates","OK")))),"Review data"))</f>
        <v/>
      </c>
      <c r="W45" s="22" t="n"/>
    </row>
    <row r="46">
      <c r="A46" s="44" t="n"/>
      <c r="B46" s="24">
        <f>IF(A46="","",IFERROR(IF(MOD(A46,7)=1,"Sun",IF(MOD(A46,7)=2,"Mon",IF(MOD(A46,7)=3,"Tue",IF(MOD(A46,7)=4,"Wed",IF(MOD(A46,7)=5,"Thu",IF(MOD(A46,7)=6,"Fri","Sat")))))),""))</f>
        <v/>
      </c>
      <c r="C46" s="21" t="n"/>
      <c r="D46" s="21" t="n"/>
      <c r="E46" s="21" t="n"/>
      <c r="F46" s="21" t="n"/>
      <c r="G46" s="24">
        <f>IF(A46="","",IFERROR(MAX(0,D46-E46-F46),0))</f>
        <v/>
      </c>
      <c r="H46" s="21" t="n"/>
      <c r="I46" s="28" t="n"/>
      <c r="J46" s="28" t="n"/>
      <c r="K46" s="21" t="n"/>
      <c r="L46" s="24">
        <f>IF(A46="","",IFERROR(SUMIFS('Reservations'!$J$11:$J$260,'Reservations'!$I$11:$I$260,C46,'Reservations'!$F$11:$F$260,"&lt;="&amp;A46,'Reservations'!$G$11:$G$260,"&gt;"&amp;A46,'Reservations'!$M$11:$M$260,"Confirmed")+SUMIFS('Reservations'!$J$11:$J$260,'Reservations'!$I$11:$I$260,C46,'Reservations'!$F$11:$F$260,"&lt;="&amp;A46,'Reservations'!$G$11:$G$260,"&gt;"&amp;A46,'Reservations'!$M$11:$M$260,"Guaranteed")+SUMIFS('Reservations'!$J$11:$J$260,'Reservations'!$I$11:$I$260,C46,'Reservations'!$F$11:$F$260,"&lt;="&amp;A46,'Reservations'!$G$11:$G$260,"&gt;"&amp;A46,'Reservations'!$M$11:$M$260,"Checked In"),0))</f>
        <v/>
      </c>
      <c r="M46" s="29">
        <f>IF(A46="","",IFERROR(MAX(0,L46*(1-I46-J46)+K46),0))</f>
        <v/>
      </c>
      <c r="N46" s="30">
        <f>IF(A46="","",IFERROR(M46/G46,0))</f>
        <v/>
      </c>
      <c r="O46" s="24">
        <f>IF(A46="","",IFERROR(G46+H46,0))</f>
        <v/>
      </c>
      <c r="P46" s="24">
        <f>IF(A46="","",IFERROR(MAX(0,ROUNDUP(M46,0)-O46),0))</f>
        <v/>
      </c>
      <c r="Q46" s="24">
        <f>IF(A46="","",IFERROR(MAX(0,ROUNDUP(M46,0)-G46),0))</f>
        <v/>
      </c>
      <c r="R46" s="28" t="n"/>
      <c r="S46" s="24">
        <f>IF(A46="","",IFERROR(IF(Q46&gt;=$B$6,"Critical",IF(OR(P46&gt;0,N46&gt;=$B$5),"Watch","Normal")),""))</f>
        <v/>
      </c>
      <c r="T46" s="22" t="n"/>
      <c r="U46" s="44" t="n"/>
      <c r="V46" s="24">
        <f>IF(A46="","",IFERROR(IF(C46="","Select room type",IF(D46&lt;=0,"Enter base inventory",IF(E46+F46&gt;D46,"Holds exceed inventory",IF(I46+J46&gt;1,"Review forecast rates","OK")))),"Review data"))</f>
        <v/>
      </c>
      <c r="W46" s="22" t="n"/>
    </row>
    <row r="47">
      <c r="A47" s="44" t="n"/>
      <c r="B47" s="24">
        <f>IF(A47="","",IFERROR(IF(MOD(A47,7)=1,"Sun",IF(MOD(A47,7)=2,"Mon",IF(MOD(A47,7)=3,"Tue",IF(MOD(A47,7)=4,"Wed",IF(MOD(A47,7)=5,"Thu",IF(MOD(A47,7)=6,"Fri","Sat")))))),""))</f>
        <v/>
      </c>
      <c r="C47" s="21" t="n"/>
      <c r="D47" s="21" t="n"/>
      <c r="E47" s="21" t="n"/>
      <c r="F47" s="21" t="n"/>
      <c r="G47" s="24">
        <f>IF(A47="","",IFERROR(MAX(0,D47-E47-F47),0))</f>
        <v/>
      </c>
      <c r="H47" s="21" t="n"/>
      <c r="I47" s="28" t="n"/>
      <c r="J47" s="28" t="n"/>
      <c r="K47" s="21" t="n"/>
      <c r="L47" s="24">
        <f>IF(A47="","",IFERROR(SUMIFS('Reservations'!$J$11:$J$260,'Reservations'!$I$11:$I$260,C47,'Reservations'!$F$11:$F$260,"&lt;="&amp;A47,'Reservations'!$G$11:$G$260,"&gt;"&amp;A47,'Reservations'!$M$11:$M$260,"Confirmed")+SUMIFS('Reservations'!$J$11:$J$260,'Reservations'!$I$11:$I$260,C47,'Reservations'!$F$11:$F$260,"&lt;="&amp;A47,'Reservations'!$G$11:$G$260,"&gt;"&amp;A47,'Reservations'!$M$11:$M$260,"Guaranteed")+SUMIFS('Reservations'!$J$11:$J$260,'Reservations'!$I$11:$I$260,C47,'Reservations'!$F$11:$F$260,"&lt;="&amp;A47,'Reservations'!$G$11:$G$260,"&gt;"&amp;A47,'Reservations'!$M$11:$M$260,"Checked In"),0))</f>
        <v/>
      </c>
      <c r="M47" s="29">
        <f>IF(A47="","",IFERROR(MAX(0,L47*(1-I47-J47)+K47),0))</f>
        <v/>
      </c>
      <c r="N47" s="30">
        <f>IF(A47="","",IFERROR(M47/G47,0))</f>
        <v/>
      </c>
      <c r="O47" s="24">
        <f>IF(A47="","",IFERROR(G47+H47,0))</f>
        <v/>
      </c>
      <c r="P47" s="24">
        <f>IF(A47="","",IFERROR(MAX(0,ROUNDUP(M47,0)-O47),0))</f>
        <v/>
      </c>
      <c r="Q47" s="24">
        <f>IF(A47="","",IFERROR(MAX(0,ROUNDUP(M47,0)-G47),0))</f>
        <v/>
      </c>
      <c r="R47" s="28" t="n"/>
      <c r="S47" s="24">
        <f>IF(A47="","",IFERROR(IF(Q47&gt;=$B$6,"Critical",IF(OR(P47&gt;0,N47&gt;=$B$5),"Watch","Normal")),""))</f>
        <v/>
      </c>
      <c r="T47" s="22" t="n"/>
      <c r="U47" s="44" t="n"/>
      <c r="V47" s="24">
        <f>IF(A47="","",IFERROR(IF(C47="","Select room type",IF(D47&lt;=0,"Enter base inventory",IF(E47+F47&gt;D47,"Holds exceed inventory",IF(I47+J47&gt;1,"Review forecast rates","OK")))),"Review data"))</f>
        <v/>
      </c>
      <c r="W47" s="22" t="n"/>
    </row>
    <row r="48">
      <c r="A48" s="44" t="n"/>
      <c r="B48" s="24">
        <f>IF(A48="","",IFERROR(IF(MOD(A48,7)=1,"Sun",IF(MOD(A48,7)=2,"Mon",IF(MOD(A48,7)=3,"Tue",IF(MOD(A48,7)=4,"Wed",IF(MOD(A48,7)=5,"Thu",IF(MOD(A48,7)=6,"Fri","Sat")))))),""))</f>
        <v/>
      </c>
      <c r="C48" s="21" t="n"/>
      <c r="D48" s="21" t="n"/>
      <c r="E48" s="21" t="n"/>
      <c r="F48" s="21" t="n"/>
      <c r="G48" s="24">
        <f>IF(A48="","",IFERROR(MAX(0,D48-E48-F48),0))</f>
        <v/>
      </c>
      <c r="H48" s="21" t="n"/>
      <c r="I48" s="28" t="n"/>
      <c r="J48" s="28" t="n"/>
      <c r="K48" s="21" t="n"/>
      <c r="L48" s="24">
        <f>IF(A48="","",IFERROR(SUMIFS('Reservations'!$J$11:$J$260,'Reservations'!$I$11:$I$260,C48,'Reservations'!$F$11:$F$260,"&lt;="&amp;A48,'Reservations'!$G$11:$G$260,"&gt;"&amp;A48,'Reservations'!$M$11:$M$260,"Confirmed")+SUMIFS('Reservations'!$J$11:$J$260,'Reservations'!$I$11:$I$260,C48,'Reservations'!$F$11:$F$260,"&lt;="&amp;A48,'Reservations'!$G$11:$G$260,"&gt;"&amp;A48,'Reservations'!$M$11:$M$260,"Guaranteed")+SUMIFS('Reservations'!$J$11:$J$260,'Reservations'!$I$11:$I$260,C48,'Reservations'!$F$11:$F$260,"&lt;="&amp;A48,'Reservations'!$G$11:$G$260,"&gt;"&amp;A48,'Reservations'!$M$11:$M$260,"Checked In"),0))</f>
        <v/>
      </c>
      <c r="M48" s="29">
        <f>IF(A48="","",IFERROR(MAX(0,L48*(1-I48-J48)+K48),0))</f>
        <v/>
      </c>
      <c r="N48" s="30">
        <f>IF(A48="","",IFERROR(M48/G48,0))</f>
        <v/>
      </c>
      <c r="O48" s="24">
        <f>IF(A48="","",IFERROR(G48+H48,0))</f>
        <v/>
      </c>
      <c r="P48" s="24">
        <f>IF(A48="","",IFERROR(MAX(0,ROUNDUP(M48,0)-O48),0))</f>
        <v/>
      </c>
      <c r="Q48" s="24">
        <f>IF(A48="","",IFERROR(MAX(0,ROUNDUP(M48,0)-G48),0))</f>
        <v/>
      </c>
      <c r="R48" s="28" t="n"/>
      <c r="S48" s="24">
        <f>IF(A48="","",IFERROR(IF(Q48&gt;=$B$6,"Critical",IF(OR(P48&gt;0,N48&gt;=$B$5),"Watch","Normal")),""))</f>
        <v/>
      </c>
      <c r="T48" s="22" t="n"/>
      <c r="U48" s="44" t="n"/>
      <c r="V48" s="24">
        <f>IF(A48="","",IFERROR(IF(C48="","Select room type",IF(D48&lt;=0,"Enter base inventory",IF(E48+F48&gt;D48,"Holds exceed inventory",IF(I48+J48&gt;1,"Review forecast rates","OK")))),"Review data"))</f>
        <v/>
      </c>
      <c r="W48" s="22" t="n"/>
    </row>
    <row r="49">
      <c r="A49" s="44" t="n"/>
      <c r="B49" s="24">
        <f>IF(A49="","",IFERROR(IF(MOD(A49,7)=1,"Sun",IF(MOD(A49,7)=2,"Mon",IF(MOD(A49,7)=3,"Tue",IF(MOD(A49,7)=4,"Wed",IF(MOD(A49,7)=5,"Thu",IF(MOD(A49,7)=6,"Fri","Sat")))))),""))</f>
        <v/>
      </c>
      <c r="C49" s="21" t="n"/>
      <c r="D49" s="21" t="n"/>
      <c r="E49" s="21" t="n"/>
      <c r="F49" s="21" t="n"/>
      <c r="G49" s="24">
        <f>IF(A49="","",IFERROR(MAX(0,D49-E49-F49),0))</f>
        <v/>
      </c>
      <c r="H49" s="21" t="n"/>
      <c r="I49" s="28" t="n"/>
      <c r="J49" s="28" t="n"/>
      <c r="K49" s="21" t="n"/>
      <c r="L49" s="24">
        <f>IF(A49="","",IFERROR(SUMIFS('Reservations'!$J$11:$J$260,'Reservations'!$I$11:$I$260,C49,'Reservations'!$F$11:$F$260,"&lt;="&amp;A49,'Reservations'!$G$11:$G$260,"&gt;"&amp;A49,'Reservations'!$M$11:$M$260,"Confirmed")+SUMIFS('Reservations'!$J$11:$J$260,'Reservations'!$I$11:$I$260,C49,'Reservations'!$F$11:$F$260,"&lt;="&amp;A49,'Reservations'!$G$11:$G$260,"&gt;"&amp;A49,'Reservations'!$M$11:$M$260,"Guaranteed")+SUMIFS('Reservations'!$J$11:$J$260,'Reservations'!$I$11:$I$260,C49,'Reservations'!$F$11:$F$260,"&lt;="&amp;A49,'Reservations'!$G$11:$G$260,"&gt;"&amp;A49,'Reservations'!$M$11:$M$260,"Checked In"),0))</f>
        <v/>
      </c>
      <c r="M49" s="29">
        <f>IF(A49="","",IFERROR(MAX(0,L49*(1-I49-J49)+K49),0))</f>
        <v/>
      </c>
      <c r="N49" s="30">
        <f>IF(A49="","",IFERROR(M49/G49,0))</f>
        <v/>
      </c>
      <c r="O49" s="24">
        <f>IF(A49="","",IFERROR(G49+H49,0))</f>
        <v/>
      </c>
      <c r="P49" s="24">
        <f>IF(A49="","",IFERROR(MAX(0,ROUNDUP(M49,0)-O49),0))</f>
        <v/>
      </c>
      <c r="Q49" s="24">
        <f>IF(A49="","",IFERROR(MAX(0,ROUNDUP(M49,0)-G49),0))</f>
        <v/>
      </c>
      <c r="R49" s="28" t="n"/>
      <c r="S49" s="24">
        <f>IF(A49="","",IFERROR(IF(Q49&gt;=$B$6,"Critical",IF(OR(P49&gt;0,N49&gt;=$B$5),"Watch","Normal")),""))</f>
        <v/>
      </c>
      <c r="T49" s="22" t="n"/>
      <c r="U49" s="44" t="n"/>
      <c r="V49" s="24">
        <f>IF(A49="","",IFERROR(IF(C49="","Select room type",IF(D49&lt;=0,"Enter base inventory",IF(E49+F49&gt;D49,"Holds exceed inventory",IF(I49+J49&gt;1,"Review forecast rates","OK")))),"Review data"))</f>
        <v/>
      </c>
      <c r="W49" s="22" t="n"/>
    </row>
    <row r="50">
      <c r="A50" s="44" t="n"/>
      <c r="B50" s="24">
        <f>IF(A50="","",IFERROR(IF(MOD(A50,7)=1,"Sun",IF(MOD(A50,7)=2,"Mon",IF(MOD(A50,7)=3,"Tue",IF(MOD(A50,7)=4,"Wed",IF(MOD(A50,7)=5,"Thu",IF(MOD(A50,7)=6,"Fri","Sat")))))),""))</f>
        <v/>
      </c>
      <c r="C50" s="21" t="n"/>
      <c r="D50" s="21" t="n"/>
      <c r="E50" s="21" t="n"/>
      <c r="F50" s="21" t="n"/>
      <c r="G50" s="24">
        <f>IF(A50="","",IFERROR(MAX(0,D50-E50-F50),0))</f>
        <v/>
      </c>
      <c r="H50" s="21" t="n"/>
      <c r="I50" s="28" t="n"/>
      <c r="J50" s="28" t="n"/>
      <c r="K50" s="21" t="n"/>
      <c r="L50" s="24">
        <f>IF(A50="","",IFERROR(SUMIFS('Reservations'!$J$11:$J$260,'Reservations'!$I$11:$I$260,C50,'Reservations'!$F$11:$F$260,"&lt;="&amp;A50,'Reservations'!$G$11:$G$260,"&gt;"&amp;A50,'Reservations'!$M$11:$M$260,"Confirmed")+SUMIFS('Reservations'!$J$11:$J$260,'Reservations'!$I$11:$I$260,C50,'Reservations'!$F$11:$F$260,"&lt;="&amp;A50,'Reservations'!$G$11:$G$260,"&gt;"&amp;A50,'Reservations'!$M$11:$M$260,"Guaranteed")+SUMIFS('Reservations'!$J$11:$J$260,'Reservations'!$I$11:$I$260,C50,'Reservations'!$F$11:$F$260,"&lt;="&amp;A50,'Reservations'!$G$11:$G$260,"&gt;"&amp;A50,'Reservations'!$M$11:$M$260,"Checked In"),0))</f>
        <v/>
      </c>
      <c r="M50" s="29">
        <f>IF(A50="","",IFERROR(MAX(0,L50*(1-I50-J50)+K50),0))</f>
        <v/>
      </c>
      <c r="N50" s="30">
        <f>IF(A50="","",IFERROR(M50/G50,0))</f>
        <v/>
      </c>
      <c r="O50" s="24">
        <f>IF(A50="","",IFERROR(G50+H50,0))</f>
        <v/>
      </c>
      <c r="P50" s="24">
        <f>IF(A50="","",IFERROR(MAX(0,ROUNDUP(M50,0)-O50),0))</f>
        <v/>
      </c>
      <c r="Q50" s="24">
        <f>IF(A50="","",IFERROR(MAX(0,ROUNDUP(M50,0)-G50),0))</f>
        <v/>
      </c>
      <c r="R50" s="28" t="n"/>
      <c r="S50" s="24">
        <f>IF(A50="","",IFERROR(IF(Q50&gt;=$B$6,"Critical",IF(OR(P50&gt;0,N50&gt;=$B$5),"Watch","Normal")),""))</f>
        <v/>
      </c>
      <c r="T50" s="22" t="n"/>
      <c r="U50" s="44" t="n"/>
      <c r="V50" s="24">
        <f>IF(A50="","",IFERROR(IF(C50="","Select room type",IF(D50&lt;=0,"Enter base inventory",IF(E50+F50&gt;D50,"Holds exceed inventory",IF(I50+J50&gt;1,"Review forecast rates","OK")))),"Review data"))</f>
        <v/>
      </c>
      <c r="W50" s="22" t="n"/>
    </row>
    <row r="51">
      <c r="A51" s="44" t="n"/>
      <c r="B51" s="24">
        <f>IF(A51="","",IFERROR(IF(MOD(A51,7)=1,"Sun",IF(MOD(A51,7)=2,"Mon",IF(MOD(A51,7)=3,"Tue",IF(MOD(A51,7)=4,"Wed",IF(MOD(A51,7)=5,"Thu",IF(MOD(A51,7)=6,"Fri","Sat")))))),""))</f>
        <v/>
      </c>
      <c r="C51" s="21" t="n"/>
      <c r="D51" s="21" t="n"/>
      <c r="E51" s="21" t="n"/>
      <c r="F51" s="21" t="n"/>
      <c r="G51" s="24">
        <f>IF(A51="","",IFERROR(MAX(0,D51-E51-F51),0))</f>
        <v/>
      </c>
      <c r="H51" s="21" t="n"/>
      <c r="I51" s="28" t="n"/>
      <c r="J51" s="28" t="n"/>
      <c r="K51" s="21" t="n"/>
      <c r="L51" s="24">
        <f>IF(A51="","",IFERROR(SUMIFS('Reservations'!$J$11:$J$260,'Reservations'!$I$11:$I$260,C51,'Reservations'!$F$11:$F$260,"&lt;="&amp;A51,'Reservations'!$G$11:$G$260,"&gt;"&amp;A51,'Reservations'!$M$11:$M$260,"Confirmed")+SUMIFS('Reservations'!$J$11:$J$260,'Reservations'!$I$11:$I$260,C51,'Reservations'!$F$11:$F$260,"&lt;="&amp;A51,'Reservations'!$G$11:$G$260,"&gt;"&amp;A51,'Reservations'!$M$11:$M$260,"Guaranteed")+SUMIFS('Reservations'!$J$11:$J$260,'Reservations'!$I$11:$I$260,C51,'Reservations'!$F$11:$F$260,"&lt;="&amp;A51,'Reservations'!$G$11:$G$260,"&gt;"&amp;A51,'Reservations'!$M$11:$M$260,"Checked In"),0))</f>
        <v/>
      </c>
      <c r="M51" s="29">
        <f>IF(A51="","",IFERROR(MAX(0,L51*(1-I51-J51)+K51),0))</f>
        <v/>
      </c>
      <c r="N51" s="30">
        <f>IF(A51="","",IFERROR(M51/G51,0))</f>
        <v/>
      </c>
      <c r="O51" s="24">
        <f>IF(A51="","",IFERROR(G51+H51,0))</f>
        <v/>
      </c>
      <c r="P51" s="24">
        <f>IF(A51="","",IFERROR(MAX(0,ROUNDUP(M51,0)-O51),0))</f>
        <v/>
      </c>
      <c r="Q51" s="24">
        <f>IF(A51="","",IFERROR(MAX(0,ROUNDUP(M51,0)-G51),0))</f>
        <v/>
      </c>
      <c r="R51" s="28" t="n"/>
      <c r="S51" s="24">
        <f>IF(A51="","",IFERROR(IF(Q51&gt;=$B$6,"Critical",IF(OR(P51&gt;0,N51&gt;=$B$5),"Watch","Normal")),""))</f>
        <v/>
      </c>
      <c r="T51" s="22" t="n"/>
      <c r="U51" s="44" t="n"/>
      <c r="V51" s="24">
        <f>IF(A51="","",IFERROR(IF(C51="","Select room type",IF(D51&lt;=0,"Enter base inventory",IF(E51+F51&gt;D51,"Holds exceed inventory",IF(I51+J51&gt;1,"Review forecast rates","OK")))),"Review data"))</f>
        <v/>
      </c>
      <c r="W51" s="22" t="n"/>
    </row>
    <row r="52">
      <c r="A52" s="44" t="n"/>
      <c r="B52" s="24">
        <f>IF(A52="","",IFERROR(IF(MOD(A52,7)=1,"Sun",IF(MOD(A52,7)=2,"Mon",IF(MOD(A52,7)=3,"Tue",IF(MOD(A52,7)=4,"Wed",IF(MOD(A52,7)=5,"Thu",IF(MOD(A52,7)=6,"Fri","Sat")))))),""))</f>
        <v/>
      </c>
      <c r="C52" s="21" t="n"/>
      <c r="D52" s="21" t="n"/>
      <c r="E52" s="21" t="n"/>
      <c r="F52" s="21" t="n"/>
      <c r="G52" s="24">
        <f>IF(A52="","",IFERROR(MAX(0,D52-E52-F52),0))</f>
        <v/>
      </c>
      <c r="H52" s="21" t="n"/>
      <c r="I52" s="28" t="n"/>
      <c r="J52" s="28" t="n"/>
      <c r="K52" s="21" t="n"/>
      <c r="L52" s="24">
        <f>IF(A52="","",IFERROR(SUMIFS('Reservations'!$J$11:$J$260,'Reservations'!$I$11:$I$260,C52,'Reservations'!$F$11:$F$260,"&lt;="&amp;A52,'Reservations'!$G$11:$G$260,"&gt;"&amp;A52,'Reservations'!$M$11:$M$260,"Confirmed")+SUMIFS('Reservations'!$J$11:$J$260,'Reservations'!$I$11:$I$260,C52,'Reservations'!$F$11:$F$260,"&lt;="&amp;A52,'Reservations'!$G$11:$G$260,"&gt;"&amp;A52,'Reservations'!$M$11:$M$260,"Guaranteed")+SUMIFS('Reservations'!$J$11:$J$260,'Reservations'!$I$11:$I$260,C52,'Reservations'!$F$11:$F$260,"&lt;="&amp;A52,'Reservations'!$G$11:$G$260,"&gt;"&amp;A52,'Reservations'!$M$11:$M$260,"Checked In"),0))</f>
        <v/>
      </c>
      <c r="M52" s="29">
        <f>IF(A52="","",IFERROR(MAX(0,L52*(1-I52-J52)+K52),0))</f>
        <v/>
      </c>
      <c r="N52" s="30">
        <f>IF(A52="","",IFERROR(M52/G52,0))</f>
        <v/>
      </c>
      <c r="O52" s="24">
        <f>IF(A52="","",IFERROR(G52+H52,0))</f>
        <v/>
      </c>
      <c r="P52" s="24">
        <f>IF(A52="","",IFERROR(MAX(0,ROUNDUP(M52,0)-O52),0))</f>
        <v/>
      </c>
      <c r="Q52" s="24">
        <f>IF(A52="","",IFERROR(MAX(0,ROUNDUP(M52,0)-G52),0))</f>
        <v/>
      </c>
      <c r="R52" s="28" t="n"/>
      <c r="S52" s="24">
        <f>IF(A52="","",IFERROR(IF(Q52&gt;=$B$6,"Critical",IF(OR(P52&gt;0,N52&gt;=$B$5),"Watch","Normal")),""))</f>
        <v/>
      </c>
      <c r="T52" s="22" t="n"/>
      <c r="U52" s="44" t="n"/>
      <c r="V52" s="24">
        <f>IF(A52="","",IFERROR(IF(C52="","Select room type",IF(D52&lt;=0,"Enter base inventory",IF(E52+F52&gt;D52,"Holds exceed inventory",IF(I52+J52&gt;1,"Review forecast rates","OK")))),"Review data"))</f>
        <v/>
      </c>
      <c r="W52" s="22" t="n"/>
    </row>
    <row r="53">
      <c r="A53" s="44" t="n"/>
      <c r="B53" s="24">
        <f>IF(A53="","",IFERROR(IF(MOD(A53,7)=1,"Sun",IF(MOD(A53,7)=2,"Mon",IF(MOD(A53,7)=3,"Tue",IF(MOD(A53,7)=4,"Wed",IF(MOD(A53,7)=5,"Thu",IF(MOD(A53,7)=6,"Fri","Sat")))))),""))</f>
        <v/>
      </c>
      <c r="C53" s="21" t="n"/>
      <c r="D53" s="21" t="n"/>
      <c r="E53" s="21" t="n"/>
      <c r="F53" s="21" t="n"/>
      <c r="G53" s="24">
        <f>IF(A53="","",IFERROR(MAX(0,D53-E53-F53),0))</f>
        <v/>
      </c>
      <c r="H53" s="21" t="n"/>
      <c r="I53" s="28" t="n"/>
      <c r="J53" s="28" t="n"/>
      <c r="K53" s="21" t="n"/>
      <c r="L53" s="24">
        <f>IF(A53="","",IFERROR(SUMIFS('Reservations'!$J$11:$J$260,'Reservations'!$I$11:$I$260,C53,'Reservations'!$F$11:$F$260,"&lt;="&amp;A53,'Reservations'!$G$11:$G$260,"&gt;"&amp;A53,'Reservations'!$M$11:$M$260,"Confirmed")+SUMIFS('Reservations'!$J$11:$J$260,'Reservations'!$I$11:$I$260,C53,'Reservations'!$F$11:$F$260,"&lt;="&amp;A53,'Reservations'!$G$11:$G$260,"&gt;"&amp;A53,'Reservations'!$M$11:$M$260,"Guaranteed")+SUMIFS('Reservations'!$J$11:$J$260,'Reservations'!$I$11:$I$260,C53,'Reservations'!$F$11:$F$260,"&lt;="&amp;A53,'Reservations'!$G$11:$G$260,"&gt;"&amp;A53,'Reservations'!$M$11:$M$260,"Checked In"),0))</f>
        <v/>
      </c>
      <c r="M53" s="29">
        <f>IF(A53="","",IFERROR(MAX(0,L53*(1-I53-J53)+K53),0))</f>
        <v/>
      </c>
      <c r="N53" s="30">
        <f>IF(A53="","",IFERROR(M53/G53,0))</f>
        <v/>
      </c>
      <c r="O53" s="24">
        <f>IF(A53="","",IFERROR(G53+H53,0))</f>
        <v/>
      </c>
      <c r="P53" s="24">
        <f>IF(A53="","",IFERROR(MAX(0,ROUNDUP(M53,0)-O53),0))</f>
        <v/>
      </c>
      <c r="Q53" s="24">
        <f>IF(A53="","",IFERROR(MAX(0,ROUNDUP(M53,0)-G53),0))</f>
        <v/>
      </c>
      <c r="R53" s="28" t="n"/>
      <c r="S53" s="24">
        <f>IF(A53="","",IFERROR(IF(Q53&gt;=$B$6,"Critical",IF(OR(P53&gt;0,N53&gt;=$B$5),"Watch","Normal")),""))</f>
        <v/>
      </c>
      <c r="T53" s="22" t="n"/>
      <c r="U53" s="44" t="n"/>
      <c r="V53" s="24">
        <f>IF(A53="","",IFERROR(IF(C53="","Select room type",IF(D53&lt;=0,"Enter base inventory",IF(E53+F53&gt;D53,"Holds exceed inventory",IF(I53+J53&gt;1,"Review forecast rates","OK")))),"Review data"))</f>
        <v/>
      </c>
      <c r="W53" s="22" t="n"/>
    </row>
    <row r="54">
      <c r="A54" s="44" t="n"/>
      <c r="B54" s="24">
        <f>IF(A54="","",IFERROR(IF(MOD(A54,7)=1,"Sun",IF(MOD(A54,7)=2,"Mon",IF(MOD(A54,7)=3,"Tue",IF(MOD(A54,7)=4,"Wed",IF(MOD(A54,7)=5,"Thu",IF(MOD(A54,7)=6,"Fri","Sat")))))),""))</f>
        <v/>
      </c>
      <c r="C54" s="21" t="n"/>
      <c r="D54" s="21" t="n"/>
      <c r="E54" s="21" t="n"/>
      <c r="F54" s="21" t="n"/>
      <c r="G54" s="24">
        <f>IF(A54="","",IFERROR(MAX(0,D54-E54-F54),0))</f>
        <v/>
      </c>
      <c r="H54" s="21" t="n"/>
      <c r="I54" s="28" t="n"/>
      <c r="J54" s="28" t="n"/>
      <c r="K54" s="21" t="n"/>
      <c r="L54" s="24">
        <f>IF(A54="","",IFERROR(SUMIFS('Reservations'!$J$11:$J$260,'Reservations'!$I$11:$I$260,C54,'Reservations'!$F$11:$F$260,"&lt;="&amp;A54,'Reservations'!$G$11:$G$260,"&gt;"&amp;A54,'Reservations'!$M$11:$M$260,"Confirmed")+SUMIFS('Reservations'!$J$11:$J$260,'Reservations'!$I$11:$I$260,C54,'Reservations'!$F$11:$F$260,"&lt;="&amp;A54,'Reservations'!$G$11:$G$260,"&gt;"&amp;A54,'Reservations'!$M$11:$M$260,"Guaranteed")+SUMIFS('Reservations'!$J$11:$J$260,'Reservations'!$I$11:$I$260,C54,'Reservations'!$F$11:$F$260,"&lt;="&amp;A54,'Reservations'!$G$11:$G$260,"&gt;"&amp;A54,'Reservations'!$M$11:$M$260,"Checked In"),0))</f>
        <v/>
      </c>
      <c r="M54" s="29">
        <f>IF(A54="","",IFERROR(MAX(0,L54*(1-I54-J54)+K54),0))</f>
        <v/>
      </c>
      <c r="N54" s="30">
        <f>IF(A54="","",IFERROR(M54/G54,0))</f>
        <v/>
      </c>
      <c r="O54" s="24">
        <f>IF(A54="","",IFERROR(G54+H54,0))</f>
        <v/>
      </c>
      <c r="P54" s="24">
        <f>IF(A54="","",IFERROR(MAX(0,ROUNDUP(M54,0)-O54),0))</f>
        <v/>
      </c>
      <c r="Q54" s="24">
        <f>IF(A54="","",IFERROR(MAX(0,ROUNDUP(M54,0)-G54),0))</f>
        <v/>
      </c>
      <c r="R54" s="28" t="n"/>
      <c r="S54" s="24">
        <f>IF(A54="","",IFERROR(IF(Q54&gt;=$B$6,"Critical",IF(OR(P54&gt;0,N54&gt;=$B$5),"Watch","Normal")),""))</f>
        <v/>
      </c>
      <c r="T54" s="22" t="n"/>
      <c r="U54" s="44" t="n"/>
      <c r="V54" s="24">
        <f>IF(A54="","",IFERROR(IF(C54="","Select room type",IF(D54&lt;=0,"Enter base inventory",IF(E54+F54&gt;D54,"Holds exceed inventory",IF(I54+J54&gt;1,"Review forecast rates","OK")))),"Review data"))</f>
        <v/>
      </c>
      <c r="W54" s="22" t="n"/>
    </row>
    <row r="55">
      <c r="A55" s="44" t="n"/>
      <c r="B55" s="24">
        <f>IF(A55="","",IFERROR(IF(MOD(A55,7)=1,"Sun",IF(MOD(A55,7)=2,"Mon",IF(MOD(A55,7)=3,"Tue",IF(MOD(A55,7)=4,"Wed",IF(MOD(A55,7)=5,"Thu",IF(MOD(A55,7)=6,"Fri","Sat")))))),""))</f>
        <v/>
      </c>
      <c r="C55" s="21" t="n"/>
      <c r="D55" s="21" t="n"/>
      <c r="E55" s="21" t="n"/>
      <c r="F55" s="21" t="n"/>
      <c r="G55" s="24">
        <f>IF(A55="","",IFERROR(MAX(0,D55-E55-F55),0))</f>
        <v/>
      </c>
      <c r="H55" s="21" t="n"/>
      <c r="I55" s="28" t="n"/>
      <c r="J55" s="28" t="n"/>
      <c r="K55" s="21" t="n"/>
      <c r="L55" s="24">
        <f>IF(A55="","",IFERROR(SUMIFS('Reservations'!$J$11:$J$260,'Reservations'!$I$11:$I$260,C55,'Reservations'!$F$11:$F$260,"&lt;="&amp;A55,'Reservations'!$G$11:$G$260,"&gt;"&amp;A55,'Reservations'!$M$11:$M$260,"Confirmed")+SUMIFS('Reservations'!$J$11:$J$260,'Reservations'!$I$11:$I$260,C55,'Reservations'!$F$11:$F$260,"&lt;="&amp;A55,'Reservations'!$G$11:$G$260,"&gt;"&amp;A55,'Reservations'!$M$11:$M$260,"Guaranteed")+SUMIFS('Reservations'!$J$11:$J$260,'Reservations'!$I$11:$I$260,C55,'Reservations'!$F$11:$F$260,"&lt;="&amp;A55,'Reservations'!$G$11:$G$260,"&gt;"&amp;A55,'Reservations'!$M$11:$M$260,"Checked In"),0))</f>
        <v/>
      </c>
      <c r="M55" s="29">
        <f>IF(A55="","",IFERROR(MAX(0,L55*(1-I55-J55)+K55),0))</f>
        <v/>
      </c>
      <c r="N55" s="30">
        <f>IF(A55="","",IFERROR(M55/G55,0))</f>
        <v/>
      </c>
      <c r="O55" s="24">
        <f>IF(A55="","",IFERROR(G55+H55,0))</f>
        <v/>
      </c>
      <c r="P55" s="24">
        <f>IF(A55="","",IFERROR(MAX(0,ROUNDUP(M55,0)-O55),0))</f>
        <v/>
      </c>
      <c r="Q55" s="24">
        <f>IF(A55="","",IFERROR(MAX(0,ROUNDUP(M55,0)-G55),0))</f>
        <v/>
      </c>
      <c r="R55" s="28" t="n"/>
      <c r="S55" s="24">
        <f>IF(A55="","",IFERROR(IF(Q55&gt;=$B$6,"Critical",IF(OR(P55&gt;0,N55&gt;=$B$5),"Watch","Normal")),""))</f>
        <v/>
      </c>
      <c r="T55" s="22" t="n"/>
      <c r="U55" s="44" t="n"/>
      <c r="V55" s="24">
        <f>IF(A55="","",IFERROR(IF(C55="","Select room type",IF(D55&lt;=0,"Enter base inventory",IF(E55+F55&gt;D55,"Holds exceed inventory",IF(I55+J55&gt;1,"Review forecast rates","OK")))),"Review data"))</f>
        <v/>
      </c>
      <c r="W55" s="22" t="n"/>
    </row>
    <row r="56">
      <c r="A56" s="44" t="n"/>
      <c r="B56" s="24">
        <f>IF(A56="","",IFERROR(IF(MOD(A56,7)=1,"Sun",IF(MOD(A56,7)=2,"Mon",IF(MOD(A56,7)=3,"Tue",IF(MOD(A56,7)=4,"Wed",IF(MOD(A56,7)=5,"Thu",IF(MOD(A56,7)=6,"Fri","Sat")))))),""))</f>
        <v/>
      </c>
      <c r="C56" s="21" t="n"/>
      <c r="D56" s="21" t="n"/>
      <c r="E56" s="21" t="n"/>
      <c r="F56" s="21" t="n"/>
      <c r="G56" s="24">
        <f>IF(A56="","",IFERROR(MAX(0,D56-E56-F56),0))</f>
        <v/>
      </c>
      <c r="H56" s="21" t="n"/>
      <c r="I56" s="28" t="n"/>
      <c r="J56" s="28" t="n"/>
      <c r="K56" s="21" t="n"/>
      <c r="L56" s="24">
        <f>IF(A56="","",IFERROR(SUMIFS('Reservations'!$J$11:$J$260,'Reservations'!$I$11:$I$260,C56,'Reservations'!$F$11:$F$260,"&lt;="&amp;A56,'Reservations'!$G$11:$G$260,"&gt;"&amp;A56,'Reservations'!$M$11:$M$260,"Confirmed")+SUMIFS('Reservations'!$J$11:$J$260,'Reservations'!$I$11:$I$260,C56,'Reservations'!$F$11:$F$260,"&lt;="&amp;A56,'Reservations'!$G$11:$G$260,"&gt;"&amp;A56,'Reservations'!$M$11:$M$260,"Guaranteed")+SUMIFS('Reservations'!$J$11:$J$260,'Reservations'!$I$11:$I$260,C56,'Reservations'!$F$11:$F$260,"&lt;="&amp;A56,'Reservations'!$G$11:$G$260,"&gt;"&amp;A56,'Reservations'!$M$11:$M$260,"Checked In"),0))</f>
        <v/>
      </c>
      <c r="M56" s="29">
        <f>IF(A56="","",IFERROR(MAX(0,L56*(1-I56-J56)+K56),0))</f>
        <v/>
      </c>
      <c r="N56" s="30">
        <f>IF(A56="","",IFERROR(M56/G56,0))</f>
        <v/>
      </c>
      <c r="O56" s="24">
        <f>IF(A56="","",IFERROR(G56+H56,0))</f>
        <v/>
      </c>
      <c r="P56" s="24">
        <f>IF(A56="","",IFERROR(MAX(0,ROUNDUP(M56,0)-O56),0))</f>
        <v/>
      </c>
      <c r="Q56" s="24">
        <f>IF(A56="","",IFERROR(MAX(0,ROUNDUP(M56,0)-G56),0))</f>
        <v/>
      </c>
      <c r="R56" s="28" t="n"/>
      <c r="S56" s="24">
        <f>IF(A56="","",IFERROR(IF(Q56&gt;=$B$6,"Critical",IF(OR(P56&gt;0,N56&gt;=$B$5),"Watch","Normal")),""))</f>
        <v/>
      </c>
      <c r="T56" s="22" t="n"/>
      <c r="U56" s="44" t="n"/>
      <c r="V56" s="24">
        <f>IF(A56="","",IFERROR(IF(C56="","Select room type",IF(D56&lt;=0,"Enter base inventory",IF(E56+F56&gt;D56,"Holds exceed inventory",IF(I56+J56&gt;1,"Review forecast rates","OK")))),"Review data"))</f>
        <v/>
      </c>
      <c r="W56" s="22" t="n"/>
    </row>
    <row r="57">
      <c r="A57" s="44" t="n"/>
      <c r="B57" s="24">
        <f>IF(A57="","",IFERROR(IF(MOD(A57,7)=1,"Sun",IF(MOD(A57,7)=2,"Mon",IF(MOD(A57,7)=3,"Tue",IF(MOD(A57,7)=4,"Wed",IF(MOD(A57,7)=5,"Thu",IF(MOD(A57,7)=6,"Fri","Sat")))))),""))</f>
        <v/>
      </c>
      <c r="C57" s="21" t="n"/>
      <c r="D57" s="21" t="n"/>
      <c r="E57" s="21" t="n"/>
      <c r="F57" s="21" t="n"/>
      <c r="G57" s="24">
        <f>IF(A57="","",IFERROR(MAX(0,D57-E57-F57),0))</f>
        <v/>
      </c>
      <c r="H57" s="21" t="n"/>
      <c r="I57" s="28" t="n"/>
      <c r="J57" s="28" t="n"/>
      <c r="K57" s="21" t="n"/>
      <c r="L57" s="24">
        <f>IF(A57="","",IFERROR(SUMIFS('Reservations'!$J$11:$J$260,'Reservations'!$I$11:$I$260,C57,'Reservations'!$F$11:$F$260,"&lt;="&amp;A57,'Reservations'!$G$11:$G$260,"&gt;"&amp;A57,'Reservations'!$M$11:$M$260,"Confirmed")+SUMIFS('Reservations'!$J$11:$J$260,'Reservations'!$I$11:$I$260,C57,'Reservations'!$F$11:$F$260,"&lt;="&amp;A57,'Reservations'!$G$11:$G$260,"&gt;"&amp;A57,'Reservations'!$M$11:$M$260,"Guaranteed")+SUMIFS('Reservations'!$J$11:$J$260,'Reservations'!$I$11:$I$260,C57,'Reservations'!$F$11:$F$260,"&lt;="&amp;A57,'Reservations'!$G$11:$G$260,"&gt;"&amp;A57,'Reservations'!$M$11:$M$260,"Checked In"),0))</f>
        <v/>
      </c>
      <c r="M57" s="29">
        <f>IF(A57="","",IFERROR(MAX(0,L57*(1-I57-J57)+K57),0))</f>
        <v/>
      </c>
      <c r="N57" s="30">
        <f>IF(A57="","",IFERROR(M57/G57,0))</f>
        <v/>
      </c>
      <c r="O57" s="24">
        <f>IF(A57="","",IFERROR(G57+H57,0))</f>
        <v/>
      </c>
      <c r="P57" s="24">
        <f>IF(A57="","",IFERROR(MAX(0,ROUNDUP(M57,0)-O57),0))</f>
        <v/>
      </c>
      <c r="Q57" s="24">
        <f>IF(A57="","",IFERROR(MAX(0,ROUNDUP(M57,0)-G57),0))</f>
        <v/>
      </c>
      <c r="R57" s="28" t="n"/>
      <c r="S57" s="24">
        <f>IF(A57="","",IFERROR(IF(Q57&gt;=$B$6,"Critical",IF(OR(P57&gt;0,N57&gt;=$B$5),"Watch","Normal")),""))</f>
        <v/>
      </c>
      <c r="T57" s="22" t="n"/>
      <c r="U57" s="44" t="n"/>
      <c r="V57" s="24">
        <f>IF(A57="","",IFERROR(IF(C57="","Select room type",IF(D57&lt;=0,"Enter base inventory",IF(E57+F57&gt;D57,"Holds exceed inventory",IF(I57+J57&gt;1,"Review forecast rates","OK")))),"Review data"))</f>
        <v/>
      </c>
      <c r="W57" s="22" t="n"/>
    </row>
    <row r="58">
      <c r="A58" s="44" t="n"/>
      <c r="B58" s="24">
        <f>IF(A58="","",IFERROR(IF(MOD(A58,7)=1,"Sun",IF(MOD(A58,7)=2,"Mon",IF(MOD(A58,7)=3,"Tue",IF(MOD(A58,7)=4,"Wed",IF(MOD(A58,7)=5,"Thu",IF(MOD(A58,7)=6,"Fri","Sat")))))),""))</f>
        <v/>
      </c>
      <c r="C58" s="21" t="n"/>
      <c r="D58" s="21" t="n"/>
      <c r="E58" s="21" t="n"/>
      <c r="F58" s="21" t="n"/>
      <c r="G58" s="24">
        <f>IF(A58="","",IFERROR(MAX(0,D58-E58-F58),0))</f>
        <v/>
      </c>
      <c r="H58" s="21" t="n"/>
      <c r="I58" s="28" t="n"/>
      <c r="J58" s="28" t="n"/>
      <c r="K58" s="21" t="n"/>
      <c r="L58" s="24">
        <f>IF(A58="","",IFERROR(SUMIFS('Reservations'!$J$11:$J$260,'Reservations'!$I$11:$I$260,C58,'Reservations'!$F$11:$F$260,"&lt;="&amp;A58,'Reservations'!$G$11:$G$260,"&gt;"&amp;A58,'Reservations'!$M$11:$M$260,"Confirmed")+SUMIFS('Reservations'!$J$11:$J$260,'Reservations'!$I$11:$I$260,C58,'Reservations'!$F$11:$F$260,"&lt;="&amp;A58,'Reservations'!$G$11:$G$260,"&gt;"&amp;A58,'Reservations'!$M$11:$M$260,"Guaranteed")+SUMIFS('Reservations'!$J$11:$J$260,'Reservations'!$I$11:$I$260,C58,'Reservations'!$F$11:$F$260,"&lt;="&amp;A58,'Reservations'!$G$11:$G$260,"&gt;"&amp;A58,'Reservations'!$M$11:$M$260,"Checked In"),0))</f>
        <v/>
      </c>
      <c r="M58" s="29">
        <f>IF(A58="","",IFERROR(MAX(0,L58*(1-I58-J58)+K58),0))</f>
        <v/>
      </c>
      <c r="N58" s="30">
        <f>IF(A58="","",IFERROR(M58/G58,0))</f>
        <v/>
      </c>
      <c r="O58" s="24">
        <f>IF(A58="","",IFERROR(G58+H58,0))</f>
        <v/>
      </c>
      <c r="P58" s="24">
        <f>IF(A58="","",IFERROR(MAX(0,ROUNDUP(M58,0)-O58),0))</f>
        <v/>
      </c>
      <c r="Q58" s="24">
        <f>IF(A58="","",IFERROR(MAX(0,ROUNDUP(M58,0)-G58),0))</f>
        <v/>
      </c>
      <c r="R58" s="28" t="n"/>
      <c r="S58" s="24">
        <f>IF(A58="","",IFERROR(IF(Q58&gt;=$B$6,"Critical",IF(OR(P58&gt;0,N58&gt;=$B$5),"Watch","Normal")),""))</f>
        <v/>
      </c>
      <c r="T58" s="22" t="n"/>
      <c r="U58" s="44" t="n"/>
      <c r="V58" s="24">
        <f>IF(A58="","",IFERROR(IF(C58="","Select room type",IF(D58&lt;=0,"Enter base inventory",IF(E58+F58&gt;D58,"Holds exceed inventory",IF(I58+J58&gt;1,"Review forecast rates","OK")))),"Review data"))</f>
        <v/>
      </c>
      <c r="W58" s="22" t="n"/>
    </row>
    <row r="59">
      <c r="A59" s="44" t="n"/>
      <c r="B59" s="24">
        <f>IF(A59="","",IFERROR(IF(MOD(A59,7)=1,"Sun",IF(MOD(A59,7)=2,"Mon",IF(MOD(A59,7)=3,"Tue",IF(MOD(A59,7)=4,"Wed",IF(MOD(A59,7)=5,"Thu",IF(MOD(A59,7)=6,"Fri","Sat")))))),""))</f>
        <v/>
      </c>
      <c r="C59" s="21" t="n"/>
      <c r="D59" s="21" t="n"/>
      <c r="E59" s="21" t="n"/>
      <c r="F59" s="21" t="n"/>
      <c r="G59" s="24">
        <f>IF(A59="","",IFERROR(MAX(0,D59-E59-F59),0))</f>
        <v/>
      </c>
      <c r="H59" s="21" t="n"/>
      <c r="I59" s="28" t="n"/>
      <c r="J59" s="28" t="n"/>
      <c r="K59" s="21" t="n"/>
      <c r="L59" s="24">
        <f>IF(A59="","",IFERROR(SUMIFS('Reservations'!$J$11:$J$260,'Reservations'!$I$11:$I$260,C59,'Reservations'!$F$11:$F$260,"&lt;="&amp;A59,'Reservations'!$G$11:$G$260,"&gt;"&amp;A59,'Reservations'!$M$11:$M$260,"Confirmed")+SUMIFS('Reservations'!$J$11:$J$260,'Reservations'!$I$11:$I$260,C59,'Reservations'!$F$11:$F$260,"&lt;="&amp;A59,'Reservations'!$G$11:$G$260,"&gt;"&amp;A59,'Reservations'!$M$11:$M$260,"Guaranteed")+SUMIFS('Reservations'!$J$11:$J$260,'Reservations'!$I$11:$I$260,C59,'Reservations'!$F$11:$F$260,"&lt;="&amp;A59,'Reservations'!$G$11:$G$260,"&gt;"&amp;A59,'Reservations'!$M$11:$M$260,"Checked In"),0))</f>
        <v/>
      </c>
      <c r="M59" s="29">
        <f>IF(A59="","",IFERROR(MAX(0,L59*(1-I59-J59)+K59),0))</f>
        <v/>
      </c>
      <c r="N59" s="30">
        <f>IF(A59="","",IFERROR(M59/G59,0))</f>
        <v/>
      </c>
      <c r="O59" s="24">
        <f>IF(A59="","",IFERROR(G59+H59,0))</f>
        <v/>
      </c>
      <c r="P59" s="24">
        <f>IF(A59="","",IFERROR(MAX(0,ROUNDUP(M59,0)-O59),0))</f>
        <v/>
      </c>
      <c r="Q59" s="24">
        <f>IF(A59="","",IFERROR(MAX(0,ROUNDUP(M59,0)-G59),0))</f>
        <v/>
      </c>
      <c r="R59" s="28" t="n"/>
      <c r="S59" s="24">
        <f>IF(A59="","",IFERROR(IF(Q59&gt;=$B$6,"Critical",IF(OR(P59&gt;0,N59&gt;=$B$5),"Watch","Normal")),""))</f>
        <v/>
      </c>
      <c r="T59" s="22" t="n"/>
      <c r="U59" s="44" t="n"/>
      <c r="V59" s="24">
        <f>IF(A59="","",IFERROR(IF(C59="","Select room type",IF(D59&lt;=0,"Enter base inventory",IF(E59+F59&gt;D59,"Holds exceed inventory",IF(I59+J59&gt;1,"Review forecast rates","OK")))),"Review data"))</f>
        <v/>
      </c>
      <c r="W59" s="22" t="n"/>
    </row>
    <row r="60">
      <c r="A60" s="44" t="n"/>
      <c r="B60" s="24">
        <f>IF(A60="","",IFERROR(IF(MOD(A60,7)=1,"Sun",IF(MOD(A60,7)=2,"Mon",IF(MOD(A60,7)=3,"Tue",IF(MOD(A60,7)=4,"Wed",IF(MOD(A60,7)=5,"Thu",IF(MOD(A60,7)=6,"Fri","Sat")))))),""))</f>
        <v/>
      </c>
      <c r="C60" s="21" t="n"/>
      <c r="D60" s="21" t="n"/>
      <c r="E60" s="21" t="n"/>
      <c r="F60" s="21" t="n"/>
      <c r="G60" s="24">
        <f>IF(A60="","",IFERROR(MAX(0,D60-E60-F60),0))</f>
        <v/>
      </c>
      <c r="H60" s="21" t="n"/>
      <c r="I60" s="28" t="n"/>
      <c r="J60" s="28" t="n"/>
      <c r="K60" s="21" t="n"/>
      <c r="L60" s="24">
        <f>IF(A60="","",IFERROR(SUMIFS('Reservations'!$J$11:$J$260,'Reservations'!$I$11:$I$260,C60,'Reservations'!$F$11:$F$260,"&lt;="&amp;A60,'Reservations'!$G$11:$G$260,"&gt;"&amp;A60,'Reservations'!$M$11:$M$260,"Confirmed")+SUMIFS('Reservations'!$J$11:$J$260,'Reservations'!$I$11:$I$260,C60,'Reservations'!$F$11:$F$260,"&lt;="&amp;A60,'Reservations'!$G$11:$G$260,"&gt;"&amp;A60,'Reservations'!$M$11:$M$260,"Guaranteed")+SUMIFS('Reservations'!$J$11:$J$260,'Reservations'!$I$11:$I$260,C60,'Reservations'!$F$11:$F$260,"&lt;="&amp;A60,'Reservations'!$G$11:$G$260,"&gt;"&amp;A60,'Reservations'!$M$11:$M$260,"Checked In"),0))</f>
        <v/>
      </c>
      <c r="M60" s="29">
        <f>IF(A60="","",IFERROR(MAX(0,L60*(1-I60-J60)+K60),0))</f>
        <v/>
      </c>
      <c r="N60" s="30">
        <f>IF(A60="","",IFERROR(M60/G60,0))</f>
        <v/>
      </c>
      <c r="O60" s="24">
        <f>IF(A60="","",IFERROR(G60+H60,0))</f>
        <v/>
      </c>
      <c r="P60" s="24">
        <f>IF(A60="","",IFERROR(MAX(0,ROUNDUP(M60,0)-O60),0))</f>
        <v/>
      </c>
      <c r="Q60" s="24">
        <f>IF(A60="","",IFERROR(MAX(0,ROUNDUP(M60,0)-G60),0))</f>
        <v/>
      </c>
      <c r="R60" s="28" t="n"/>
      <c r="S60" s="24">
        <f>IF(A60="","",IFERROR(IF(Q60&gt;=$B$6,"Critical",IF(OR(P60&gt;0,N60&gt;=$B$5),"Watch","Normal")),""))</f>
        <v/>
      </c>
      <c r="T60" s="22" t="n"/>
      <c r="U60" s="44" t="n"/>
      <c r="V60" s="24">
        <f>IF(A60="","",IFERROR(IF(C60="","Select room type",IF(D60&lt;=0,"Enter base inventory",IF(E60+F60&gt;D60,"Holds exceed inventory",IF(I60+J60&gt;1,"Review forecast rates","OK")))),"Review data"))</f>
        <v/>
      </c>
      <c r="W60" s="22" t="n"/>
    </row>
    <row r="61">
      <c r="A61" s="44" t="n"/>
      <c r="B61" s="24">
        <f>IF(A61="","",IFERROR(IF(MOD(A61,7)=1,"Sun",IF(MOD(A61,7)=2,"Mon",IF(MOD(A61,7)=3,"Tue",IF(MOD(A61,7)=4,"Wed",IF(MOD(A61,7)=5,"Thu",IF(MOD(A61,7)=6,"Fri","Sat")))))),""))</f>
        <v/>
      </c>
      <c r="C61" s="21" t="n"/>
      <c r="D61" s="21" t="n"/>
      <c r="E61" s="21" t="n"/>
      <c r="F61" s="21" t="n"/>
      <c r="G61" s="24">
        <f>IF(A61="","",IFERROR(MAX(0,D61-E61-F61),0))</f>
        <v/>
      </c>
      <c r="H61" s="21" t="n"/>
      <c r="I61" s="28" t="n"/>
      <c r="J61" s="28" t="n"/>
      <c r="K61" s="21" t="n"/>
      <c r="L61" s="24">
        <f>IF(A61="","",IFERROR(SUMIFS('Reservations'!$J$11:$J$260,'Reservations'!$I$11:$I$260,C61,'Reservations'!$F$11:$F$260,"&lt;="&amp;A61,'Reservations'!$G$11:$G$260,"&gt;"&amp;A61,'Reservations'!$M$11:$M$260,"Confirmed")+SUMIFS('Reservations'!$J$11:$J$260,'Reservations'!$I$11:$I$260,C61,'Reservations'!$F$11:$F$260,"&lt;="&amp;A61,'Reservations'!$G$11:$G$260,"&gt;"&amp;A61,'Reservations'!$M$11:$M$260,"Guaranteed")+SUMIFS('Reservations'!$J$11:$J$260,'Reservations'!$I$11:$I$260,C61,'Reservations'!$F$11:$F$260,"&lt;="&amp;A61,'Reservations'!$G$11:$G$260,"&gt;"&amp;A61,'Reservations'!$M$11:$M$260,"Checked In"),0))</f>
        <v/>
      </c>
      <c r="M61" s="29">
        <f>IF(A61="","",IFERROR(MAX(0,L61*(1-I61-J61)+K61),0))</f>
        <v/>
      </c>
      <c r="N61" s="30">
        <f>IF(A61="","",IFERROR(M61/G61,0))</f>
        <v/>
      </c>
      <c r="O61" s="24">
        <f>IF(A61="","",IFERROR(G61+H61,0))</f>
        <v/>
      </c>
      <c r="P61" s="24">
        <f>IF(A61="","",IFERROR(MAX(0,ROUNDUP(M61,0)-O61),0))</f>
        <v/>
      </c>
      <c r="Q61" s="24">
        <f>IF(A61="","",IFERROR(MAX(0,ROUNDUP(M61,0)-G61),0))</f>
        <v/>
      </c>
      <c r="R61" s="28" t="n"/>
      <c r="S61" s="24">
        <f>IF(A61="","",IFERROR(IF(Q61&gt;=$B$6,"Critical",IF(OR(P61&gt;0,N61&gt;=$B$5),"Watch","Normal")),""))</f>
        <v/>
      </c>
      <c r="T61" s="22" t="n"/>
      <c r="U61" s="44" t="n"/>
      <c r="V61" s="24">
        <f>IF(A61="","",IFERROR(IF(C61="","Select room type",IF(D61&lt;=0,"Enter base inventory",IF(E61+F61&gt;D61,"Holds exceed inventory",IF(I61+J61&gt;1,"Review forecast rates","OK")))),"Review data"))</f>
        <v/>
      </c>
      <c r="W61" s="22" t="n"/>
    </row>
    <row r="62">
      <c r="A62" s="44" t="n"/>
      <c r="B62" s="24">
        <f>IF(A62="","",IFERROR(IF(MOD(A62,7)=1,"Sun",IF(MOD(A62,7)=2,"Mon",IF(MOD(A62,7)=3,"Tue",IF(MOD(A62,7)=4,"Wed",IF(MOD(A62,7)=5,"Thu",IF(MOD(A62,7)=6,"Fri","Sat")))))),""))</f>
        <v/>
      </c>
      <c r="C62" s="21" t="n"/>
      <c r="D62" s="21" t="n"/>
      <c r="E62" s="21" t="n"/>
      <c r="F62" s="21" t="n"/>
      <c r="G62" s="24">
        <f>IF(A62="","",IFERROR(MAX(0,D62-E62-F62),0))</f>
        <v/>
      </c>
      <c r="H62" s="21" t="n"/>
      <c r="I62" s="28" t="n"/>
      <c r="J62" s="28" t="n"/>
      <c r="K62" s="21" t="n"/>
      <c r="L62" s="24">
        <f>IF(A62="","",IFERROR(SUMIFS('Reservations'!$J$11:$J$260,'Reservations'!$I$11:$I$260,C62,'Reservations'!$F$11:$F$260,"&lt;="&amp;A62,'Reservations'!$G$11:$G$260,"&gt;"&amp;A62,'Reservations'!$M$11:$M$260,"Confirmed")+SUMIFS('Reservations'!$J$11:$J$260,'Reservations'!$I$11:$I$260,C62,'Reservations'!$F$11:$F$260,"&lt;="&amp;A62,'Reservations'!$G$11:$G$260,"&gt;"&amp;A62,'Reservations'!$M$11:$M$260,"Guaranteed")+SUMIFS('Reservations'!$J$11:$J$260,'Reservations'!$I$11:$I$260,C62,'Reservations'!$F$11:$F$260,"&lt;="&amp;A62,'Reservations'!$G$11:$G$260,"&gt;"&amp;A62,'Reservations'!$M$11:$M$260,"Checked In"),0))</f>
        <v/>
      </c>
      <c r="M62" s="29">
        <f>IF(A62="","",IFERROR(MAX(0,L62*(1-I62-J62)+K62),0))</f>
        <v/>
      </c>
      <c r="N62" s="30">
        <f>IF(A62="","",IFERROR(M62/G62,0))</f>
        <v/>
      </c>
      <c r="O62" s="24">
        <f>IF(A62="","",IFERROR(G62+H62,0))</f>
        <v/>
      </c>
      <c r="P62" s="24">
        <f>IF(A62="","",IFERROR(MAX(0,ROUNDUP(M62,0)-O62),0))</f>
        <v/>
      </c>
      <c r="Q62" s="24">
        <f>IF(A62="","",IFERROR(MAX(0,ROUNDUP(M62,0)-G62),0))</f>
        <v/>
      </c>
      <c r="R62" s="28" t="n"/>
      <c r="S62" s="24">
        <f>IF(A62="","",IFERROR(IF(Q62&gt;=$B$6,"Critical",IF(OR(P62&gt;0,N62&gt;=$B$5),"Watch","Normal")),""))</f>
        <v/>
      </c>
      <c r="T62" s="22" t="n"/>
      <c r="U62" s="44" t="n"/>
      <c r="V62" s="24">
        <f>IF(A62="","",IFERROR(IF(C62="","Select room type",IF(D62&lt;=0,"Enter base inventory",IF(E62+F62&gt;D62,"Holds exceed inventory",IF(I62+J62&gt;1,"Review forecast rates","OK")))),"Review data"))</f>
        <v/>
      </c>
      <c r="W62" s="22" t="n"/>
    </row>
    <row r="63">
      <c r="A63" s="44" t="n"/>
      <c r="B63" s="24">
        <f>IF(A63="","",IFERROR(IF(MOD(A63,7)=1,"Sun",IF(MOD(A63,7)=2,"Mon",IF(MOD(A63,7)=3,"Tue",IF(MOD(A63,7)=4,"Wed",IF(MOD(A63,7)=5,"Thu",IF(MOD(A63,7)=6,"Fri","Sat")))))),""))</f>
        <v/>
      </c>
      <c r="C63" s="21" t="n"/>
      <c r="D63" s="21" t="n"/>
      <c r="E63" s="21" t="n"/>
      <c r="F63" s="21" t="n"/>
      <c r="G63" s="24">
        <f>IF(A63="","",IFERROR(MAX(0,D63-E63-F63),0))</f>
        <v/>
      </c>
      <c r="H63" s="21" t="n"/>
      <c r="I63" s="28" t="n"/>
      <c r="J63" s="28" t="n"/>
      <c r="K63" s="21" t="n"/>
      <c r="L63" s="24">
        <f>IF(A63="","",IFERROR(SUMIFS('Reservations'!$J$11:$J$260,'Reservations'!$I$11:$I$260,C63,'Reservations'!$F$11:$F$260,"&lt;="&amp;A63,'Reservations'!$G$11:$G$260,"&gt;"&amp;A63,'Reservations'!$M$11:$M$260,"Confirmed")+SUMIFS('Reservations'!$J$11:$J$260,'Reservations'!$I$11:$I$260,C63,'Reservations'!$F$11:$F$260,"&lt;="&amp;A63,'Reservations'!$G$11:$G$260,"&gt;"&amp;A63,'Reservations'!$M$11:$M$260,"Guaranteed")+SUMIFS('Reservations'!$J$11:$J$260,'Reservations'!$I$11:$I$260,C63,'Reservations'!$F$11:$F$260,"&lt;="&amp;A63,'Reservations'!$G$11:$G$260,"&gt;"&amp;A63,'Reservations'!$M$11:$M$260,"Checked In"),0))</f>
        <v/>
      </c>
      <c r="M63" s="29">
        <f>IF(A63="","",IFERROR(MAX(0,L63*(1-I63-J63)+K63),0))</f>
        <v/>
      </c>
      <c r="N63" s="30">
        <f>IF(A63="","",IFERROR(M63/G63,0))</f>
        <v/>
      </c>
      <c r="O63" s="24">
        <f>IF(A63="","",IFERROR(G63+H63,0))</f>
        <v/>
      </c>
      <c r="P63" s="24">
        <f>IF(A63="","",IFERROR(MAX(0,ROUNDUP(M63,0)-O63),0))</f>
        <v/>
      </c>
      <c r="Q63" s="24">
        <f>IF(A63="","",IFERROR(MAX(0,ROUNDUP(M63,0)-G63),0))</f>
        <v/>
      </c>
      <c r="R63" s="28" t="n"/>
      <c r="S63" s="24">
        <f>IF(A63="","",IFERROR(IF(Q63&gt;=$B$6,"Critical",IF(OR(P63&gt;0,N63&gt;=$B$5),"Watch","Normal")),""))</f>
        <v/>
      </c>
      <c r="T63" s="22" t="n"/>
      <c r="U63" s="44" t="n"/>
      <c r="V63" s="24">
        <f>IF(A63="","",IFERROR(IF(C63="","Select room type",IF(D63&lt;=0,"Enter base inventory",IF(E63+F63&gt;D63,"Holds exceed inventory",IF(I63+J63&gt;1,"Review forecast rates","OK")))),"Review data"))</f>
        <v/>
      </c>
      <c r="W63" s="22" t="n"/>
    </row>
    <row r="64">
      <c r="A64" s="44" t="n"/>
      <c r="B64" s="24">
        <f>IF(A64="","",IFERROR(IF(MOD(A64,7)=1,"Sun",IF(MOD(A64,7)=2,"Mon",IF(MOD(A64,7)=3,"Tue",IF(MOD(A64,7)=4,"Wed",IF(MOD(A64,7)=5,"Thu",IF(MOD(A64,7)=6,"Fri","Sat")))))),""))</f>
        <v/>
      </c>
      <c r="C64" s="21" t="n"/>
      <c r="D64" s="21" t="n"/>
      <c r="E64" s="21" t="n"/>
      <c r="F64" s="21" t="n"/>
      <c r="G64" s="24">
        <f>IF(A64="","",IFERROR(MAX(0,D64-E64-F64),0))</f>
        <v/>
      </c>
      <c r="H64" s="21" t="n"/>
      <c r="I64" s="28" t="n"/>
      <c r="J64" s="28" t="n"/>
      <c r="K64" s="21" t="n"/>
      <c r="L64" s="24">
        <f>IF(A64="","",IFERROR(SUMIFS('Reservations'!$J$11:$J$260,'Reservations'!$I$11:$I$260,C64,'Reservations'!$F$11:$F$260,"&lt;="&amp;A64,'Reservations'!$G$11:$G$260,"&gt;"&amp;A64,'Reservations'!$M$11:$M$260,"Confirmed")+SUMIFS('Reservations'!$J$11:$J$260,'Reservations'!$I$11:$I$260,C64,'Reservations'!$F$11:$F$260,"&lt;="&amp;A64,'Reservations'!$G$11:$G$260,"&gt;"&amp;A64,'Reservations'!$M$11:$M$260,"Guaranteed")+SUMIFS('Reservations'!$J$11:$J$260,'Reservations'!$I$11:$I$260,C64,'Reservations'!$F$11:$F$260,"&lt;="&amp;A64,'Reservations'!$G$11:$G$260,"&gt;"&amp;A64,'Reservations'!$M$11:$M$260,"Checked In"),0))</f>
        <v/>
      </c>
      <c r="M64" s="29">
        <f>IF(A64="","",IFERROR(MAX(0,L64*(1-I64-J64)+K64),0))</f>
        <v/>
      </c>
      <c r="N64" s="30">
        <f>IF(A64="","",IFERROR(M64/G64,0))</f>
        <v/>
      </c>
      <c r="O64" s="24">
        <f>IF(A64="","",IFERROR(G64+H64,0))</f>
        <v/>
      </c>
      <c r="P64" s="24">
        <f>IF(A64="","",IFERROR(MAX(0,ROUNDUP(M64,0)-O64),0))</f>
        <v/>
      </c>
      <c r="Q64" s="24">
        <f>IF(A64="","",IFERROR(MAX(0,ROUNDUP(M64,0)-G64),0))</f>
        <v/>
      </c>
      <c r="R64" s="28" t="n"/>
      <c r="S64" s="24">
        <f>IF(A64="","",IFERROR(IF(Q64&gt;=$B$6,"Critical",IF(OR(P64&gt;0,N64&gt;=$B$5),"Watch","Normal")),""))</f>
        <v/>
      </c>
      <c r="T64" s="22" t="n"/>
      <c r="U64" s="44" t="n"/>
      <c r="V64" s="24">
        <f>IF(A64="","",IFERROR(IF(C64="","Select room type",IF(D64&lt;=0,"Enter base inventory",IF(E64+F64&gt;D64,"Holds exceed inventory",IF(I64+J64&gt;1,"Review forecast rates","OK")))),"Review data"))</f>
        <v/>
      </c>
      <c r="W64" s="22" t="n"/>
    </row>
    <row r="65">
      <c r="A65" s="44" t="n"/>
      <c r="B65" s="24">
        <f>IF(A65="","",IFERROR(IF(MOD(A65,7)=1,"Sun",IF(MOD(A65,7)=2,"Mon",IF(MOD(A65,7)=3,"Tue",IF(MOD(A65,7)=4,"Wed",IF(MOD(A65,7)=5,"Thu",IF(MOD(A65,7)=6,"Fri","Sat")))))),""))</f>
        <v/>
      </c>
      <c r="C65" s="21" t="n"/>
      <c r="D65" s="21" t="n"/>
      <c r="E65" s="21" t="n"/>
      <c r="F65" s="21" t="n"/>
      <c r="G65" s="24">
        <f>IF(A65="","",IFERROR(MAX(0,D65-E65-F65),0))</f>
        <v/>
      </c>
      <c r="H65" s="21" t="n"/>
      <c r="I65" s="28" t="n"/>
      <c r="J65" s="28" t="n"/>
      <c r="K65" s="21" t="n"/>
      <c r="L65" s="24">
        <f>IF(A65="","",IFERROR(SUMIFS('Reservations'!$J$11:$J$260,'Reservations'!$I$11:$I$260,C65,'Reservations'!$F$11:$F$260,"&lt;="&amp;A65,'Reservations'!$G$11:$G$260,"&gt;"&amp;A65,'Reservations'!$M$11:$M$260,"Confirmed")+SUMIFS('Reservations'!$J$11:$J$260,'Reservations'!$I$11:$I$260,C65,'Reservations'!$F$11:$F$260,"&lt;="&amp;A65,'Reservations'!$G$11:$G$260,"&gt;"&amp;A65,'Reservations'!$M$11:$M$260,"Guaranteed")+SUMIFS('Reservations'!$J$11:$J$260,'Reservations'!$I$11:$I$260,C65,'Reservations'!$F$11:$F$260,"&lt;="&amp;A65,'Reservations'!$G$11:$G$260,"&gt;"&amp;A65,'Reservations'!$M$11:$M$260,"Checked In"),0))</f>
        <v/>
      </c>
      <c r="M65" s="29">
        <f>IF(A65="","",IFERROR(MAX(0,L65*(1-I65-J65)+K65),0))</f>
        <v/>
      </c>
      <c r="N65" s="30">
        <f>IF(A65="","",IFERROR(M65/G65,0))</f>
        <v/>
      </c>
      <c r="O65" s="24">
        <f>IF(A65="","",IFERROR(G65+H65,0))</f>
        <v/>
      </c>
      <c r="P65" s="24">
        <f>IF(A65="","",IFERROR(MAX(0,ROUNDUP(M65,0)-O65),0))</f>
        <v/>
      </c>
      <c r="Q65" s="24">
        <f>IF(A65="","",IFERROR(MAX(0,ROUNDUP(M65,0)-G65),0))</f>
        <v/>
      </c>
      <c r="R65" s="28" t="n"/>
      <c r="S65" s="24">
        <f>IF(A65="","",IFERROR(IF(Q65&gt;=$B$6,"Critical",IF(OR(P65&gt;0,N65&gt;=$B$5),"Watch","Normal")),""))</f>
        <v/>
      </c>
      <c r="T65" s="22" t="n"/>
      <c r="U65" s="44" t="n"/>
      <c r="V65" s="24">
        <f>IF(A65="","",IFERROR(IF(C65="","Select room type",IF(D65&lt;=0,"Enter base inventory",IF(E65+F65&gt;D65,"Holds exceed inventory",IF(I65+J65&gt;1,"Review forecast rates","OK")))),"Review data"))</f>
        <v/>
      </c>
      <c r="W65" s="22" t="n"/>
    </row>
    <row r="66">
      <c r="A66" s="44" t="n"/>
      <c r="B66" s="24">
        <f>IF(A66="","",IFERROR(IF(MOD(A66,7)=1,"Sun",IF(MOD(A66,7)=2,"Mon",IF(MOD(A66,7)=3,"Tue",IF(MOD(A66,7)=4,"Wed",IF(MOD(A66,7)=5,"Thu",IF(MOD(A66,7)=6,"Fri","Sat")))))),""))</f>
        <v/>
      </c>
      <c r="C66" s="21" t="n"/>
      <c r="D66" s="21" t="n"/>
      <c r="E66" s="21" t="n"/>
      <c r="F66" s="21" t="n"/>
      <c r="G66" s="24">
        <f>IF(A66="","",IFERROR(MAX(0,D66-E66-F66),0))</f>
        <v/>
      </c>
      <c r="H66" s="21" t="n"/>
      <c r="I66" s="28" t="n"/>
      <c r="J66" s="28" t="n"/>
      <c r="K66" s="21" t="n"/>
      <c r="L66" s="24">
        <f>IF(A66="","",IFERROR(SUMIFS('Reservations'!$J$11:$J$260,'Reservations'!$I$11:$I$260,C66,'Reservations'!$F$11:$F$260,"&lt;="&amp;A66,'Reservations'!$G$11:$G$260,"&gt;"&amp;A66,'Reservations'!$M$11:$M$260,"Confirmed")+SUMIFS('Reservations'!$J$11:$J$260,'Reservations'!$I$11:$I$260,C66,'Reservations'!$F$11:$F$260,"&lt;="&amp;A66,'Reservations'!$G$11:$G$260,"&gt;"&amp;A66,'Reservations'!$M$11:$M$260,"Guaranteed")+SUMIFS('Reservations'!$J$11:$J$260,'Reservations'!$I$11:$I$260,C66,'Reservations'!$F$11:$F$260,"&lt;="&amp;A66,'Reservations'!$G$11:$G$260,"&gt;"&amp;A66,'Reservations'!$M$11:$M$260,"Checked In"),0))</f>
        <v/>
      </c>
      <c r="M66" s="29">
        <f>IF(A66="","",IFERROR(MAX(0,L66*(1-I66-J66)+K66),0))</f>
        <v/>
      </c>
      <c r="N66" s="30">
        <f>IF(A66="","",IFERROR(M66/G66,0))</f>
        <v/>
      </c>
      <c r="O66" s="24">
        <f>IF(A66="","",IFERROR(G66+H66,0))</f>
        <v/>
      </c>
      <c r="P66" s="24">
        <f>IF(A66="","",IFERROR(MAX(0,ROUNDUP(M66,0)-O66),0))</f>
        <v/>
      </c>
      <c r="Q66" s="24">
        <f>IF(A66="","",IFERROR(MAX(0,ROUNDUP(M66,0)-G66),0))</f>
        <v/>
      </c>
      <c r="R66" s="28" t="n"/>
      <c r="S66" s="24">
        <f>IF(A66="","",IFERROR(IF(Q66&gt;=$B$6,"Critical",IF(OR(P66&gt;0,N66&gt;=$B$5),"Watch","Normal")),""))</f>
        <v/>
      </c>
      <c r="T66" s="22" t="n"/>
      <c r="U66" s="44" t="n"/>
      <c r="V66" s="24">
        <f>IF(A66="","",IFERROR(IF(C66="","Select room type",IF(D66&lt;=0,"Enter base inventory",IF(E66+F66&gt;D66,"Holds exceed inventory",IF(I66+J66&gt;1,"Review forecast rates","OK")))),"Review data"))</f>
        <v/>
      </c>
      <c r="W66" s="22" t="n"/>
    </row>
    <row r="67">
      <c r="A67" s="44" t="n"/>
      <c r="B67" s="24">
        <f>IF(A67="","",IFERROR(IF(MOD(A67,7)=1,"Sun",IF(MOD(A67,7)=2,"Mon",IF(MOD(A67,7)=3,"Tue",IF(MOD(A67,7)=4,"Wed",IF(MOD(A67,7)=5,"Thu",IF(MOD(A67,7)=6,"Fri","Sat")))))),""))</f>
        <v/>
      </c>
      <c r="C67" s="21" t="n"/>
      <c r="D67" s="21" t="n"/>
      <c r="E67" s="21" t="n"/>
      <c r="F67" s="21" t="n"/>
      <c r="G67" s="24">
        <f>IF(A67="","",IFERROR(MAX(0,D67-E67-F67),0))</f>
        <v/>
      </c>
      <c r="H67" s="21" t="n"/>
      <c r="I67" s="28" t="n"/>
      <c r="J67" s="28" t="n"/>
      <c r="K67" s="21" t="n"/>
      <c r="L67" s="24">
        <f>IF(A67="","",IFERROR(SUMIFS('Reservations'!$J$11:$J$260,'Reservations'!$I$11:$I$260,C67,'Reservations'!$F$11:$F$260,"&lt;="&amp;A67,'Reservations'!$G$11:$G$260,"&gt;"&amp;A67,'Reservations'!$M$11:$M$260,"Confirmed")+SUMIFS('Reservations'!$J$11:$J$260,'Reservations'!$I$11:$I$260,C67,'Reservations'!$F$11:$F$260,"&lt;="&amp;A67,'Reservations'!$G$11:$G$260,"&gt;"&amp;A67,'Reservations'!$M$11:$M$260,"Guaranteed")+SUMIFS('Reservations'!$J$11:$J$260,'Reservations'!$I$11:$I$260,C67,'Reservations'!$F$11:$F$260,"&lt;="&amp;A67,'Reservations'!$G$11:$G$260,"&gt;"&amp;A67,'Reservations'!$M$11:$M$260,"Checked In"),0))</f>
        <v/>
      </c>
      <c r="M67" s="29">
        <f>IF(A67="","",IFERROR(MAX(0,L67*(1-I67-J67)+K67),0))</f>
        <v/>
      </c>
      <c r="N67" s="30">
        <f>IF(A67="","",IFERROR(M67/G67,0))</f>
        <v/>
      </c>
      <c r="O67" s="24">
        <f>IF(A67="","",IFERROR(G67+H67,0))</f>
        <v/>
      </c>
      <c r="P67" s="24">
        <f>IF(A67="","",IFERROR(MAX(0,ROUNDUP(M67,0)-O67),0))</f>
        <v/>
      </c>
      <c r="Q67" s="24">
        <f>IF(A67="","",IFERROR(MAX(0,ROUNDUP(M67,0)-G67),0))</f>
        <v/>
      </c>
      <c r="R67" s="28" t="n"/>
      <c r="S67" s="24">
        <f>IF(A67="","",IFERROR(IF(Q67&gt;=$B$6,"Critical",IF(OR(P67&gt;0,N67&gt;=$B$5),"Watch","Normal")),""))</f>
        <v/>
      </c>
      <c r="T67" s="22" t="n"/>
      <c r="U67" s="44" t="n"/>
      <c r="V67" s="24">
        <f>IF(A67="","",IFERROR(IF(C67="","Select room type",IF(D67&lt;=0,"Enter base inventory",IF(E67+F67&gt;D67,"Holds exceed inventory",IF(I67+J67&gt;1,"Review forecast rates","OK")))),"Review data"))</f>
        <v/>
      </c>
      <c r="W67" s="22" t="n"/>
    </row>
    <row r="68">
      <c r="A68" s="44" t="n"/>
      <c r="B68" s="24">
        <f>IF(A68="","",IFERROR(IF(MOD(A68,7)=1,"Sun",IF(MOD(A68,7)=2,"Mon",IF(MOD(A68,7)=3,"Tue",IF(MOD(A68,7)=4,"Wed",IF(MOD(A68,7)=5,"Thu",IF(MOD(A68,7)=6,"Fri","Sat")))))),""))</f>
        <v/>
      </c>
      <c r="C68" s="21" t="n"/>
      <c r="D68" s="21" t="n"/>
      <c r="E68" s="21" t="n"/>
      <c r="F68" s="21" t="n"/>
      <c r="G68" s="24">
        <f>IF(A68="","",IFERROR(MAX(0,D68-E68-F68),0))</f>
        <v/>
      </c>
      <c r="H68" s="21" t="n"/>
      <c r="I68" s="28" t="n"/>
      <c r="J68" s="28" t="n"/>
      <c r="K68" s="21" t="n"/>
      <c r="L68" s="24">
        <f>IF(A68="","",IFERROR(SUMIFS('Reservations'!$J$11:$J$260,'Reservations'!$I$11:$I$260,C68,'Reservations'!$F$11:$F$260,"&lt;="&amp;A68,'Reservations'!$G$11:$G$260,"&gt;"&amp;A68,'Reservations'!$M$11:$M$260,"Confirmed")+SUMIFS('Reservations'!$J$11:$J$260,'Reservations'!$I$11:$I$260,C68,'Reservations'!$F$11:$F$260,"&lt;="&amp;A68,'Reservations'!$G$11:$G$260,"&gt;"&amp;A68,'Reservations'!$M$11:$M$260,"Guaranteed")+SUMIFS('Reservations'!$J$11:$J$260,'Reservations'!$I$11:$I$260,C68,'Reservations'!$F$11:$F$260,"&lt;="&amp;A68,'Reservations'!$G$11:$G$260,"&gt;"&amp;A68,'Reservations'!$M$11:$M$260,"Checked In"),0))</f>
        <v/>
      </c>
      <c r="M68" s="29">
        <f>IF(A68="","",IFERROR(MAX(0,L68*(1-I68-J68)+K68),0))</f>
        <v/>
      </c>
      <c r="N68" s="30">
        <f>IF(A68="","",IFERROR(M68/G68,0))</f>
        <v/>
      </c>
      <c r="O68" s="24">
        <f>IF(A68="","",IFERROR(G68+H68,0))</f>
        <v/>
      </c>
      <c r="P68" s="24">
        <f>IF(A68="","",IFERROR(MAX(0,ROUNDUP(M68,0)-O68),0))</f>
        <v/>
      </c>
      <c r="Q68" s="24">
        <f>IF(A68="","",IFERROR(MAX(0,ROUNDUP(M68,0)-G68),0))</f>
        <v/>
      </c>
      <c r="R68" s="28" t="n"/>
      <c r="S68" s="24">
        <f>IF(A68="","",IFERROR(IF(Q68&gt;=$B$6,"Critical",IF(OR(P68&gt;0,N68&gt;=$B$5),"Watch","Normal")),""))</f>
        <v/>
      </c>
      <c r="T68" s="22" t="n"/>
      <c r="U68" s="44" t="n"/>
      <c r="V68" s="24">
        <f>IF(A68="","",IFERROR(IF(C68="","Select room type",IF(D68&lt;=0,"Enter base inventory",IF(E68+F68&gt;D68,"Holds exceed inventory",IF(I68+J68&gt;1,"Review forecast rates","OK")))),"Review data"))</f>
        <v/>
      </c>
      <c r="W68" s="22" t="n"/>
    </row>
    <row r="69">
      <c r="A69" s="44" t="n"/>
      <c r="B69" s="24">
        <f>IF(A69="","",IFERROR(IF(MOD(A69,7)=1,"Sun",IF(MOD(A69,7)=2,"Mon",IF(MOD(A69,7)=3,"Tue",IF(MOD(A69,7)=4,"Wed",IF(MOD(A69,7)=5,"Thu",IF(MOD(A69,7)=6,"Fri","Sat")))))),""))</f>
        <v/>
      </c>
      <c r="C69" s="21" t="n"/>
      <c r="D69" s="21" t="n"/>
      <c r="E69" s="21" t="n"/>
      <c r="F69" s="21" t="n"/>
      <c r="G69" s="24">
        <f>IF(A69="","",IFERROR(MAX(0,D69-E69-F69),0))</f>
        <v/>
      </c>
      <c r="H69" s="21" t="n"/>
      <c r="I69" s="28" t="n"/>
      <c r="J69" s="28" t="n"/>
      <c r="K69" s="21" t="n"/>
      <c r="L69" s="24">
        <f>IF(A69="","",IFERROR(SUMIFS('Reservations'!$J$11:$J$260,'Reservations'!$I$11:$I$260,C69,'Reservations'!$F$11:$F$260,"&lt;="&amp;A69,'Reservations'!$G$11:$G$260,"&gt;"&amp;A69,'Reservations'!$M$11:$M$260,"Confirmed")+SUMIFS('Reservations'!$J$11:$J$260,'Reservations'!$I$11:$I$260,C69,'Reservations'!$F$11:$F$260,"&lt;="&amp;A69,'Reservations'!$G$11:$G$260,"&gt;"&amp;A69,'Reservations'!$M$11:$M$260,"Guaranteed")+SUMIFS('Reservations'!$J$11:$J$260,'Reservations'!$I$11:$I$260,C69,'Reservations'!$F$11:$F$260,"&lt;="&amp;A69,'Reservations'!$G$11:$G$260,"&gt;"&amp;A69,'Reservations'!$M$11:$M$260,"Checked In"),0))</f>
        <v/>
      </c>
      <c r="M69" s="29">
        <f>IF(A69="","",IFERROR(MAX(0,L69*(1-I69-J69)+K69),0))</f>
        <v/>
      </c>
      <c r="N69" s="30">
        <f>IF(A69="","",IFERROR(M69/G69,0))</f>
        <v/>
      </c>
      <c r="O69" s="24">
        <f>IF(A69="","",IFERROR(G69+H69,0))</f>
        <v/>
      </c>
      <c r="P69" s="24">
        <f>IF(A69="","",IFERROR(MAX(0,ROUNDUP(M69,0)-O69),0))</f>
        <v/>
      </c>
      <c r="Q69" s="24">
        <f>IF(A69="","",IFERROR(MAX(0,ROUNDUP(M69,0)-G69),0))</f>
        <v/>
      </c>
      <c r="R69" s="28" t="n"/>
      <c r="S69" s="24">
        <f>IF(A69="","",IFERROR(IF(Q69&gt;=$B$6,"Critical",IF(OR(P69&gt;0,N69&gt;=$B$5),"Watch","Normal")),""))</f>
        <v/>
      </c>
      <c r="T69" s="22" t="n"/>
      <c r="U69" s="44" t="n"/>
      <c r="V69" s="24">
        <f>IF(A69="","",IFERROR(IF(C69="","Select room type",IF(D69&lt;=0,"Enter base inventory",IF(E69+F69&gt;D69,"Holds exceed inventory",IF(I69+J69&gt;1,"Review forecast rates","OK")))),"Review data"))</f>
        <v/>
      </c>
      <c r="W69" s="22" t="n"/>
    </row>
    <row r="70">
      <c r="A70" s="44" t="n"/>
      <c r="B70" s="24">
        <f>IF(A70="","",IFERROR(IF(MOD(A70,7)=1,"Sun",IF(MOD(A70,7)=2,"Mon",IF(MOD(A70,7)=3,"Tue",IF(MOD(A70,7)=4,"Wed",IF(MOD(A70,7)=5,"Thu",IF(MOD(A70,7)=6,"Fri","Sat")))))),""))</f>
        <v/>
      </c>
      <c r="C70" s="21" t="n"/>
      <c r="D70" s="21" t="n"/>
      <c r="E70" s="21" t="n"/>
      <c r="F70" s="21" t="n"/>
      <c r="G70" s="24">
        <f>IF(A70="","",IFERROR(MAX(0,D70-E70-F70),0))</f>
        <v/>
      </c>
      <c r="H70" s="21" t="n"/>
      <c r="I70" s="28" t="n"/>
      <c r="J70" s="28" t="n"/>
      <c r="K70" s="21" t="n"/>
      <c r="L70" s="24">
        <f>IF(A70="","",IFERROR(SUMIFS('Reservations'!$J$11:$J$260,'Reservations'!$I$11:$I$260,C70,'Reservations'!$F$11:$F$260,"&lt;="&amp;A70,'Reservations'!$G$11:$G$260,"&gt;"&amp;A70,'Reservations'!$M$11:$M$260,"Confirmed")+SUMIFS('Reservations'!$J$11:$J$260,'Reservations'!$I$11:$I$260,C70,'Reservations'!$F$11:$F$260,"&lt;="&amp;A70,'Reservations'!$G$11:$G$260,"&gt;"&amp;A70,'Reservations'!$M$11:$M$260,"Guaranteed")+SUMIFS('Reservations'!$J$11:$J$260,'Reservations'!$I$11:$I$260,C70,'Reservations'!$F$11:$F$260,"&lt;="&amp;A70,'Reservations'!$G$11:$G$260,"&gt;"&amp;A70,'Reservations'!$M$11:$M$260,"Checked In"),0))</f>
        <v/>
      </c>
      <c r="M70" s="29">
        <f>IF(A70="","",IFERROR(MAX(0,L70*(1-I70-J70)+K70),0))</f>
        <v/>
      </c>
      <c r="N70" s="30">
        <f>IF(A70="","",IFERROR(M70/G70,0))</f>
        <v/>
      </c>
      <c r="O70" s="24">
        <f>IF(A70="","",IFERROR(G70+H70,0))</f>
        <v/>
      </c>
      <c r="P70" s="24">
        <f>IF(A70="","",IFERROR(MAX(0,ROUNDUP(M70,0)-O70),0))</f>
        <v/>
      </c>
      <c r="Q70" s="24">
        <f>IF(A70="","",IFERROR(MAX(0,ROUNDUP(M70,0)-G70),0))</f>
        <v/>
      </c>
      <c r="R70" s="28" t="n"/>
      <c r="S70" s="24">
        <f>IF(A70="","",IFERROR(IF(Q70&gt;=$B$6,"Critical",IF(OR(P70&gt;0,N70&gt;=$B$5),"Watch","Normal")),""))</f>
        <v/>
      </c>
      <c r="T70" s="22" t="n"/>
      <c r="U70" s="44" t="n"/>
      <c r="V70" s="24">
        <f>IF(A70="","",IFERROR(IF(C70="","Select room type",IF(D70&lt;=0,"Enter base inventory",IF(E70+F70&gt;D70,"Holds exceed inventory",IF(I70+J70&gt;1,"Review forecast rates","OK")))),"Review data"))</f>
        <v/>
      </c>
      <c r="W70" s="22" t="n"/>
    </row>
    <row r="71">
      <c r="A71" s="44" t="n"/>
      <c r="B71" s="24">
        <f>IF(A71="","",IFERROR(IF(MOD(A71,7)=1,"Sun",IF(MOD(A71,7)=2,"Mon",IF(MOD(A71,7)=3,"Tue",IF(MOD(A71,7)=4,"Wed",IF(MOD(A71,7)=5,"Thu",IF(MOD(A71,7)=6,"Fri","Sat")))))),""))</f>
        <v/>
      </c>
      <c r="C71" s="21" t="n"/>
      <c r="D71" s="21" t="n"/>
      <c r="E71" s="21" t="n"/>
      <c r="F71" s="21" t="n"/>
      <c r="G71" s="24">
        <f>IF(A71="","",IFERROR(MAX(0,D71-E71-F71),0))</f>
        <v/>
      </c>
      <c r="H71" s="21" t="n"/>
      <c r="I71" s="28" t="n"/>
      <c r="J71" s="28" t="n"/>
      <c r="K71" s="21" t="n"/>
      <c r="L71" s="24">
        <f>IF(A71="","",IFERROR(SUMIFS('Reservations'!$J$11:$J$260,'Reservations'!$I$11:$I$260,C71,'Reservations'!$F$11:$F$260,"&lt;="&amp;A71,'Reservations'!$G$11:$G$260,"&gt;"&amp;A71,'Reservations'!$M$11:$M$260,"Confirmed")+SUMIFS('Reservations'!$J$11:$J$260,'Reservations'!$I$11:$I$260,C71,'Reservations'!$F$11:$F$260,"&lt;="&amp;A71,'Reservations'!$G$11:$G$260,"&gt;"&amp;A71,'Reservations'!$M$11:$M$260,"Guaranteed")+SUMIFS('Reservations'!$J$11:$J$260,'Reservations'!$I$11:$I$260,C71,'Reservations'!$F$11:$F$260,"&lt;="&amp;A71,'Reservations'!$G$11:$G$260,"&gt;"&amp;A71,'Reservations'!$M$11:$M$260,"Checked In"),0))</f>
        <v/>
      </c>
      <c r="M71" s="29">
        <f>IF(A71="","",IFERROR(MAX(0,L71*(1-I71-J71)+K71),0))</f>
        <v/>
      </c>
      <c r="N71" s="30">
        <f>IF(A71="","",IFERROR(M71/G71,0))</f>
        <v/>
      </c>
      <c r="O71" s="24">
        <f>IF(A71="","",IFERROR(G71+H71,0))</f>
        <v/>
      </c>
      <c r="P71" s="24">
        <f>IF(A71="","",IFERROR(MAX(0,ROUNDUP(M71,0)-O71),0))</f>
        <v/>
      </c>
      <c r="Q71" s="24">
        <f>IF(A71="","",IFERROR(MAX(0,ROUNDUP(M71,0)-G71),0))</f>
        <v/>
      </c>
      <c r="R71" s="28" t="n"/>
      <c r="S71" s="24">
        <f>IF(A71="","",IFERROR(IF(Q71&gt;=$B$6,"Critical",IF(OR(P71&gt;0,N71&gt;=$B$5),"Watch","Normal")),""))</f>
        <v/>
      </c>
      <c r="T71" s="22" t="n"/>
      <c r="U71" s="44" t="n"/>
      <c r="V71" s="24">
        <f>IF(A71="","",IFERROR(IF(C71="","Select room type",IF(D71&lt;=0,"Enter base inventory",IF(E71+F71&gt;D71,"Holds exceed inventory",IF(I71+J71&gt;1,"Review forecast rates","OK")))),"Review data"))</f>
        <v/>
      </c>
      <c r="W71" s="22" t="n"/>
    </row>
    <row r="72">
      <c r="A72" s="44" t="n"/>
      <c r="B72" s="24">
        <f>IF(A72="","",IFERROR(IF(MOD(A72,7)=1,"Sun",IF(MOD(A72,7)=2,"Mon",IF(MOD(A72,7)=3,"Tue",IF(MOD(A72,7)=4,"Wed",IF(MOD(A72,7)=5,"Thu",IF(MOD(A72,7)=6,"Fri","Sat")))))),""))</f>
        <v/>
      </c>
      <c r="C72" s="21" t="n"/>
      <c r="D72" s="21" t="n"/>
      <c r="E72" s="21" t="n"/>
      <c r="F72" s="21" t="n"/>
      <c r="G72" s="24">
        <f>IF(A72="","",IFERROR(MAX(0,D72-E72-F72),0))</f>
        <v/>
      </c>
      <c r="H72" s="21" t="n"/>
      <c r="I72" s="28" t="n"/>
      <c r="J72" s="28" t="n"/>
      <c r="K72" s="21" t="n"/>
      <c r="L72" s="24">
        <f>IF(A72="","",IFERROR(SUMIFS('Reservations'!$J$11:$J$260,'Reservations'!$I$11:$I$260,C72,'Reservations'!$F$11:$F$260,"&lt;="&amp;A72,'Reservations'!$G$11:$G$260,"&gt;"&amp;A72,'Reservations'!$M$11:$M$260,"Confirmed")+SUMIFS('Reservations'!$J$11:$J$260,'Reservations'!$I$11:$I$260,C72,'Reservations'!$F$11:$F$260,"&lt;="&amp;A72,'Reservations'!$G$11:$G$260,"&gt;"&amp;A72,'Reservations'!$M$11:$M$260,"Guaranteed")+SUMIFS('Reservations'!$J$11:$J$260,'Reservations'!$I$11:$I$260,C72,'Reservations'!$F$11:$F$260,"&lt;="&amp;A72,'Reservations'!$G$11:$G$260,"&gt;"&amp;A72,'Reservations'!$M$11:$M$260,"Checked In"),0))</f>
        <v/>
      </c>
      <c r="M72" s="29">
        <f>IF(A72="","",IFERROR(MAX(0,L72*(1-I72-J72)+K72),0))</f>
        <v/>
      </c>
      <c r="N72" s="30">
        <f>IF(A72="","",IFERROR(M72/G72,0))</f>
        <v/>
      </c>
      <c r="O72" s="24">
        <f>IF(A72="","",IFERROR(G72+H72,0))</f>
        <v/>
      </c>
      <c r="P72" s="24">
        <f>IF(A72="","",IFERROR(MAX(0,ROUNDUP(M72,0)-O72),0))</f>
        <v/>
      </c>
      <c r="Q72" s="24">
        <f>IF(A72="","",IFERROR(MAX(0,ROUNDUP(M72,0)-G72),0))</f>
        <v/>
      </c>
      <c r="R72" s="28" t="n"/>
      <c r="S72" s="24">
        <f>IF(A72="","",IFERROR(IF(Q72&gt;=$B$6,"Critical",IF(OR(P72&gt;0,N72&gt;=$B$5),"Watch","Normal")),""))</f>
        <v/>
      </c>
      <c r="T72" s="22" t="n"/>
      <c r="U72" s="44" t="n"/>
      <c r="V72" s="24">
        <f>IF(A72="","",IFERROR(IF(C72="","Select room type",IF(D72&lt;=0,"Enter base inventory",IF(E72+F72&gt;D72,"Holds exceed inventory",IF(I72+J72&gt;1,"Review forecast rates","OK")))),"Review data"))</f>
        <v/>
      </c>
      <c r="W72" s="22" t="n"/>
    </row>
    <row r="73">
      <c r="A73" s="44" t="n"/>
      <c r="B73" s="24">
        <f>IF(A73="","",IFERROR(IF(MOD(A73,7)=1,"Sun",IF(MOD(A73,7)=2,"Mon",IF(MOD(A73,7)=3,"Tue",IF(MOD(A73,7)=4,"Wed",IF(MOD(A73,7)=5,"Thu",IF(MOD(A73,7)=6,"Fri","Sat")))))),""))</f>
        <v/>
      </c>
      <c r="C73" s="21" t="n"/>
      <c r="D73" s="21" t="n"/>
      <c r="E73" s="21" t="n"/>
      <c r="F73" s="21" t="n"/>
      <c r="G73" s="24">
        <f>IF(A73="","",IFERROR(MAX(0,D73-E73-F73),0))</f>
        <v/>
      </c>
      <c r="H73" s="21" t="n"/>
      <c r="I73" s="28" t="n"/>
      <c r="J73" s="28" t="n"/>
      <c r="K73" s="21" t="n"/>
      <c r="L73" s="24">
        <f>IF(A73="","",IFERROR(SUMIFS('Reservations'!$J$11:$J$260,'Reservations'!$I$11:$I$260,C73,'Reservations'!$F$11:$F$260,"&lt;="&amp;A73,'Reservations'!$G$11:$G$260,"&gt;"&amp;A73,'Reservations'!$M$11:$M$260,"Confirmed")+SUMIFS('Reservations'!$J$11:$J$260,'Reservations'!$I$11:$I$260,C73,'Reservations'!$F$11:$F$260,"&lt;="&amp;A73,'Reservations'!$G$11:$G$260,"&gt;"&amp;A73,'Reservations'!$M$11:$M$260,"Guaranteed")+SUMIFS('Reservations'!$J$11:$J$260,'Reservations'!$I$11:$I$260,C73,'Reservations'!$F$11:$F$260,"&lt;="&amp;A73,'Reservations'!$G$11:$G$260,"&gt;"&amp;A73,'Reservations'!$M$11:$M$260,"Checked In"),0))</f>
        <v/>
      </c>
      <c r="M73" s="29">
        <f>IF(A73="","",IFERROR(MAX(0,L73*(1-I73-J73)+K73),0))</f>
        <v/>
      </c>
      <c r="N73" s="30">
        <f>IF(A73="","",IFERROR(M73/G73,0))</f>
        <v/>
      </c>
      <c r="O73" s="24">
        <f>IF(A73="","",IFERROR(G73+H73,0))</f>
        <v/>
      </c>
      <c r="P73" s="24">
        <f>IF(A73="","",IFERROR(MAX(0,ROUNDUP(M73,0)-O73),0))</f>
        <v/>
      </c>
      <c r="Q73" s="24">
        <f>IF(A73="","",IFERROR(MAX(0,ROUNDUP(M73,0)-G73),0))</f>
        <v/>
      </c>
      <c r="R73" s="28" t="n"/>
      <c r="S73" s="24">
        <f>IF(A73="","",IFERROR(IF(Q73&gt;=$B$6,"Critical",IF(OR(P73&gt;0,N73&gt;=$B$5),"Watch","Normal")),""))</f>
        <v/>
      </c>
      <c r="T73" s="22" t="n"/>
      <c r="U73" s="44" t="n"/>
      <c r="V73" s="24">
        <f>IF(A73="","",IFERROR(IF(C73="","Select room type",IF(D73&lt;=0,"Enter base inventory",IF(E73+F73&gt;D73,"Holds exceed inventory",IF(I73+J73&gt;1,"Review forecast rates","OK")))),"Review data"))</f>
        <v/>
      </c>
      <c r="W73" s="22" t="n"/>
    </row>
    <row r="74">
      <c r="A74" s="44" t="n"/>
      <c r="B74" s="24">
        <f>IF(A74="","",IFERROR(IF(MOD(A74,7)=1,"Sun",IF(MOD(A74,7)=2,"Mon",IF(MOD(A74,7)=3,"Tue",IF(MOD(A74,7)=4,"Wed",IF(MOD(A74,7)=5,"Thu",IF(MOD(A74,7)=6,"Fri","Sat")))))),""))</f>
        <v/>
      </c>
      <c r="C74" s="21" t="n"/>
      <c r="D74" s="21" t="n"/>
      <c r="E74" s="21" t="n"/>
      <c r="F74" s="21" t="n"/>
      <c r="G74" s="24">
        <f>IF(A74="","",IFERROR(MAX(0,D74-E74-F74),0))</f>
        <v/>
      </c>
      <c r="H74" s="21" t="n"/>
      <c r="I74" s="28" t="n"/>
      <c r="J74" s="28" t="n"/>
      <c r="K74" s="21" t="n"/>
      <c r="L74" s="24">
        <f>IF(A74="","",IFERROR(SUMIFS('Reservations'!$J$11:$J$260,'Reservations'!$I$11:$I$260,C74,'Reservations'!$F$11:$F$260,"&lt;="&amp;A74,'Reservations'!$G$11:$G$260,"&gt;"&amp;A74,'Reservations'!$M$11:$M$260,"Confirmed")+SUMIFS('Reservations'!$J$11:$J$260,'Reservations'!$I$11:$I$260,C74,'Reservations'!$F$11:$F$260,"&lt;="&amp;A74,'Reservations'!$G$11:$G$260,"&gt;"&amp;A74,'Reservations'!$M$11:$M$260,"Guaranteed")+SUMIFS('Reservations'!$J$11:$J$260,'Reservations'!$I$11:$I$260,C74,'Reservations'!$F$11:$F$260,"&lt;="&amp;A74,'Reservations'!$G$11:$G$260,"&gt;"&amp;A74,'Reservations'!$M$11:$M$260,"Checked In"),0))</f>
        <v/>
      </c>
      <c r="M74" s="29">
        <f>IF(A74="","",IFERROR(MAX(0,L74*(1-I74-J74)+K74),0))</f>
        <v/>
      </c>
      <c r="N74" s="30">
        <f>IF(A74="","",IFERROR(M74/G74,0))</f>
        <v/>
      </c>
      <c r="O74" s="24">
        <f>IF(A74="","",IFERROR(G74+H74,0))</f>
        <v/>
      </c>
      <c r="P74" s="24">
        <f>IF(A74="","",IFERROR(MAX(0,ROUNDUP(M74,0)-O74),0))</f>
        <v/>
      </c>
      <c r="Q74" s="24">
        <f>IF(A74="","",IFERROR(MAX(0,ROUNDUP(M74,0)-G74),0))</f>
        <v/>
      </c>
      <c r="R74" s="28" t="n"/>
      <c r="S74" s="24">
        <f>IF(A74="","",IFERROR(IF(Q74&gt;=$B$6,"Critical",IF(OR(P74&gt;0,N74&gt;=$B$5),"Watch","Normal")),""))</f>
        <v/>
      </c>
      <c r="T74" s="22" t="n"/>
      <c r="U74" s="44" t="n"/>
      <c r="V74" s="24">
        <f>IF(A74="","",IFERROR(IF(C74="","Select room type",IF(D74&lt;=0,"Enter base inventory",IF(E74+F74&gt;D74,"Holds exceed inventory",IF(I74+J74&gt;1,"Review forecast rates","OK")))),"Review data"))</f>
        <v/>
      </c>
      <c r="W74" s="22" t="n"/>
    </row>
    <row r="75">
      <c r="A75" s="44" t="n"/>
      <c r="B75" s="24">
        <f>IF(A75="","",IFERROR(IF(MOD(A75,7)=1,"Sun",IF(MOD(A75,7)=2,"Mon",IF(MOD(A75,7)=3,"Tue",IF(MOD(A75,7)=4,"Wed",IF(MOD(A75,7)=5,"Thu",IF(MOD(A75,7)=6,"Fri","Sat")))))),""))</f>
        <v/>
      </c>
      <c r="C75" s="21" t="n"/>
      <c r="D75" s="21" t="n"/>
      <c r="E75" s="21" t="n"/>
      <c r="F75" s="21" t="n"/>
      <c r="G75" s="24">
        <f>IF(A75="","",IFERROR(MAX(0,D75-E75-F75),0))</f>
        <v/>
      </c>
      <c r="H75" s="21" t="n"/>
      <c r="I75" s="28" t="n"/>
      <c r="J75" s="28" t="n"/>
      <c r="K75" s="21" t="n"/>
      <c r="L75" s="24">
        <f>IF(A75="","",IFERROR(SUMIFS('Reservations'!$J$11:$J$260,'Reservations'!$I$11:$I$260,C75,'Reservations'!$F$11:$F$260,"&lt;="&amp;A75,'Reservations'!$G$11:$G$260,"&gt;"&amp;A75,'Reservations'!$M$11:$M$260,"Confirmed")+SUMIFS('Reservations'!$J$11:$J$260,'Reservations'!$I$11:$I$260,C75,'Reservations'!$F$11:$F$260,"&lt;="&amp;A75,'Reservations'!$G$11:$G$260,"&gt;"&amp;A75,'Reservations'!$M$11:$M$260,"Guaranteed")+SUMIFS('Reservations'!$J$11:$J$260,'Reservations'!$I$11:$I$260,C75,'Reservations'!$F$11:$F$260,"&lt;="&amp;A75,'Reservations'!$G$11:$G$260,"&gt;"&amp;A75,'Reservations'!$M$11:$M$260,"Checked In"),0))</f>
        <v/>
      </c>
      <c r="M75" s="29">
        <f>IF(A75="","",IFERROR(MAX(0,L75*(1-I75-J75)+K75),0))</f>
        <v/>
      </c>
      <c r="N75" s="30">
        <f>IF(A75="","",IFERROR(M75/G75,0))</f>
        <v/>
      </c>
      <c r="O75" s="24">
        <f>IF(A75="","",IFERROR(G75+H75,0))</f>
        <v/>
      </c>
      <c r="P75" s="24">
        <f>IF(A75="","",IFERROR(MAX(0,ROUNDUP(M75,0)-O75),0))</f>
        <v/>
      </c>
      <c r="Q75" s="24">
        <f>IF(A75="","",IFERROR(MAX(0,ROUNDUP(M75,0)-G75),0))</f>
        <v/>
      </c>
      <c r="R75" s="28" t="n"/>
      <c r="S75" s="24">
        <f>IF(A75="","",IFERROR(IF(Q75&gt;=$B$6,"Critical",IF(OR(P75&gt;0,N75&gt;=$B$5),"Watch","Normal")),""))</f>
        <v/>
      </c>
      <c r="T75" s="22" t="n"/>
      <c r="U75" s="44" t="n"/>
      <c r="V75" s="24">
        <f>IF(A75="","",IFERROR(IF(C75="","Select room type",IF(D75&lt;=0,"Enter base inventory",IF(E75+F75&gt;D75,"Holds exceed inventory",IF(I75+J75&gt;1,"Review forecast rates","OK")))),"Review data"))</f>
        <v/>
      </c>
      <c r="W75" s="22" t="n"/>
    </row>
    <row r="76">
      <c r="A76" s="44" t="n"/>
      <c r="B76" s="24">
        <f>IF(A76="","",IFERROR(IF(MOD(A76,7)=1,"Sun",IF(MOD(A76,7)=2,"Mon",IF(MOD(A76,7)=3,"Tue",IF(MOD(A76,7)=4,"Wed",IF(MOD(A76,7)=5,"Thu",IF(MOD(A76,7)=6,"Fri","Sat")))))),""))</f>
        <v/>
      </c>
      <c r="C76" s="21" t="n"/>
      <c r="D76" s="21" t="n"/>
      <c r="E76" s="21" t="n"/>
      <c r="F76" s="21" t="n"/>
      <c r="G76" s="24">
        <f>IF(A76="","",IFERROR(MAX(0,D76-E76-F76),0))</f>
        <v/>
      </c>
      <c r="H76" s="21" t="n"/>
      <c r="I76" s="28" t="n"/>
      <c r="J76" s="28" t="n"/>
      <c r="K76" s="21" t="n"/>
      <c r="L76" s="24">
        <f>IF(A76="","",IFERROR(SUMIFS('Reservations'!$J$11:$J$260,'Reservations'!$I$11:$I$260,C76,'Reservations'!$F$11:$F$260,"&lt;="&amp;A76,'Reservations'!$G$11:$G$260,"&gt;"&amp;A76,'Reservations'!$M$11:$M$260,"Confirmed")+SUMIFS('Reservations'!$J$11:$J$260,'Reservations'!$I$11:$I$260,C76,'Reservations'!$F$11:$F$260,"&lt;="&amp;A76,'Reservations'!$G$11:$G$260,"&gt;"&amp;A76,'Reservations'!$M$11:$M$260,"Guaranteed")+SUMIFS('Reservations'!$J$11:$J$260,'Reservations'!$I$11:$I$260,C76,'Reservations'!$F$11:$F$260,"&lt;="&amp;A76,'Reservations'!$G$11:$G$260,"&gt;"&amp;A76,'Reservations'!$M$11:$M$260,"Checked In"),0))</f>
        <v/>
      </c>
      <c r="M76" s="29">
        <f>IF(A76="","",IFERROR(MAX(0,L76*(1-I76-J76)+K76),0))</f>
        <v/>
      </c>
      <c r="N76" s="30">
        <f>IF(A76="","",IFERROR(M76/G76,0))</f>
        <v/>
      </c>
      <c r="O76" s="24">
        <f>IF(A76="","",IFERROR(G76+H76,0))</f>
        <v/>
      </c>
      <c r="P76" s="24">
        <f>IF(A76="","",IFERROR(MAX(0,ROUNDUP(M76,0)-O76),0))</f>
        <v/>
      </c>
      <c r="Q76" s="24">
        <f>IF(A76="","",IFERROR(MAX(0,ROUNDUP(M76,0)-G76),0))</f>
        <v/>
      </c>
      <c r="R76" s="28" t="n"/>
      <c r="S76" s="24">
        <f>IF(A76="","",IFERROR(IF(Q76&gt;=$B$6,"Critical",IF(OR(P76&gt;0,N76&gt;=$B$5),"Watch","Normal")),""))</f>
        <v/>
      </c>
      <c r="T76" s="22" t="n"/>
      <c r="U76" s="44" t="n"/>
      <c r="V76" s="24">
        <f>IF(A76="","",IFERROR(IF(C76="","Select room type",IF(D76&lt;=0,"Enter base inventory",IF(E76+F76&gt;D76,"Holds exceed inventory",IF(I76+J76&gt;1,"Review forecast rates","OK")))),"Review data"))</f>
        <v/>
      </c>
      <c r="W76" s="22" t="n"/>
    </row>
    <row r="77">
      <c r="A77" s="44" t="n"/>
      <c r="B77" s="24">
        <f>IF(A77="","",IFERROR(IF(MOD(A77,7)=1,"Sun",IF(MOD(A77,7)=2,"Mon",IF(MOD(A77,7)=3,"Tue",IF(MOD(A77,7)=4,"Wed",IF(MOD(A77,7)=5,"Thu",IF(MOD(A77,7)=6,"Fri","Sat")))))),""))</f>
        <v/>
      </c>
      <c r="C77" s="21" t="n"/>
      <c r="D77" s="21" t="n"/>
      <c r="E77" s="21" t="n"/>
      <c r="F77" s="21" t="n"/>
      <c r="G77" s="24">
        <f>IF(A77="","",IFERROR(MAX(0,D77-E77-F77),0))</f>
        <v/>
      </c>
      <c r="H77" s="21" t="n"/>
      <c r="I77" s="28" t="n"/>
      <c r="J77" s="28" t="n"/>
      <c r="K77" s="21" t="n"/>
      <c r="L77" s="24">
        <f>IF(A77="","",IFERROR(SUMIFS('Reservations'!$J$11:$J$260,'Reservations'!$I$11:$I$260,C77,'Reservations'!$F$11:$F$260,"&lt;="&amp;A77,'Reservations'!$G$11:$G$260,"&gt;"&amp;A77,'Reservations'!$M$11:$M$260,"Confirmed")+SUMIFS('Reservations'!$J$11:$J$260,'Reservations'!$I$11:$I$260,C77,'Reservations'!$F$11:$F$260,"&lt;="&amp;A77,'Reservations'!$G$11:$G$260,"&gt;"&amp;A77,'Reservations'!$M$11:$M$260,"Guaranteed")+SUMIFS('Reservations'!$J$11:$J$260,'Reservations'!$I$11:$I$260,C77,'Reservations'!$F$11:$F$260,"&lt;="&amp;A77,'Reservations'!$G$11:$G$260,"&gt;"&amp;A77,'Reservations'!$M$11:$M$260,"Checked In"),0))</f>
        <v/>
      </c>
      <c r="M77" s="29">
        <f>IF(A77="","",IFERROR(MAX(0,L77*(1-I77-J77)+K77),0))</f>
        <v/>
      </c>
      <c r="N77" s="30">
        <f>IF(A77="","",IFERROR(M77/G77,0))</f>
        <v/>
      </c>
      <c r="O77" s="24">
        <f>IF(A77="","",IFERROR(G77+H77,0))</f>
        <v/>
      </c>
      <c r="P77" s="24">
        <f>IF(A77="","",IFERROR(MAX(0,ROUNDUP(M77,0)-O77),0))</f>
        <v/>
      </c>
      <c r="Q77" s="24">
        <f>IF(A77="","",IFERROR(MAX(0,ROUNDUP(M77,0)-G77),0))</f>
        <v/>
      </c>
      <c r="R77" s="28" t="n"/>
      <c r="S77" s="24">
        <f>IF(A77="","",IFERROR(IF(Q77&gt;=$B$6,"Critical",IF(OR(P77&gt;0,N77&gt;=$B$5),"Watch","Normal")),""))</f>
        <v/>
      </c>
      <c r="T77" s="22" t="n"/>
      <c r="U77" s="44" t="n"/>
      <c r="V77" s="24">
        <f>IF(A77="","",IFERROR(IF(C77="","Select room type",IF(D77&lt;=0,"Enter base inventory",IF(E77+F77&gt;D77,"Holds exceed inventory",IF(I77+J77&gt;1,"Review forecast rates","OK")))),"Review data"))</f>
        <v/>
      </c>
      <c r="W77" s="22" t="n"/>
    </row>
    <row r="78">
      <c r="A78" s="44" t="n"/>
      <c r="B78" s="24">
        <f>IF(A78="","",IFERROR(IF(MOD(A78,7)=1,"Sun",IF(MOD(A78,7)=2,"Mon",IF(MOD(A78,7)=3,"Tue",IF(MOD(A78,7)=4,"Wed",IF(MOD(A78,7)=5,"Thu",IF(MOD(A78,7)=6,"Fri","Sat")))))),""))</f>
        <v/>
      </c>
      <c r="C78" s="21" t="n"/>
      <c r="D78" s="21" t="n"/>
      <c r="E78" s="21" t="n"/>
      <c r="F78" s="21" t="n"/>
      <c r="G78" s="24">
        <f>IF(A78="","",IFERROR(MAX(0,D78-E78-F78),0))</f>
        <v/>
      </c>
      <c r="H78" s="21" t="n"/>
      <c r="I78" s="28" t="n"/>
      <c r="J78" s="28" t="n"/>
      <c r="K78" s="21" t="n"/>
      <c r="L78" s="24">
        <f>IF(A78="","",IFERROR(SUMIFS('Reservations'!$J$11:$J$260,'Reservations'!$I$11:$I$260,C78,'Reservations'!$F$11:$F$260,"&lt;="&amp;A78,'Reservations'!$G$11:$G$260,"&gt;"&amp;A78,'Reservations'!$M$11:$M$260,"Confirmed")+SUMIFS('Reservations'!$J$11:$J$260,'Reservations'!$I$11:$I$260,C78,'Reservations'!$F$11:$F$260,"&lt;="&amp;A78,'Reservations'!$G$11:$G$260,"&gt;"&amp;A78,'Reservations'!$M$11:$M$260,"Guaranteed")+SUMIFS('Reservations'!$J$11:$J$260,'Reservations'!$I$11:$I$260,C78,'Reservations'!$F$11:$F$260,"&lt;="&amp;A78,'Reservations'!$G$11:$G$260,"&gt;"&amp;A78,'Reservations'!$M$11:$M$260,"Checked In"),0))</f>
        <v/>
      </c>
      <c r="M78" s="29">
        <f>IF(A78="","",IFERROR(MAX(0,L78*(1-I78-J78)+K78),0))</f>
        <v/>
      </c>
      <c r="N78" s="30">
        <f>IF(A78="","",IFERROR(M78/G78,0))</f>
        <v/>
      </c>
      <c r="O78" s="24">
        <f>IF(A78="","",IFERROR(G78+H78,0))</f>
        <v/>
      </c>
      <c r="P78" s="24">
        <f>IF(A78="","",IFERROR(MAX(0,ROUNDUP(M78,0)-O78),0))</f>
        <v/>
      </c>
      <c r="Q78" s="24">
        <f>IF(A78="","",IFERROR(MAX(0,ROUNDUP(M78,0)-G78),0))</f>
        <v/>
      </c>
      <c r="R78" s="28" t="n"/>
      <c r="S78" s="24">
        <f>IF(A78="","",IFERROR(IF(Q78&gt;=$B$6,"Critical",IF(OR(P78&gt;0,N78&gt;=$B$5),"Watch","Normal")),""))</f>
        <v/>
      </c>
      <c r="T78" s="22" t="n"/>
      <c r="U78" s="44" t="n"/>
      <c r="V78" s="24">
        <f>IF(A78="","",IFERROR(IF(C78="","Select room type",IF(D78&lt;=0,"Enter base inventory",IF(E78+F78&gt;D78,"Holds exceed inventory",IF(I78+J78&gt;1,"Review forecast rates","OK")))),"Review data"))</f>
        <v/>
      </c>
      <c r="W78" s="22" t="n"/>
    </row>
    <row r="79">
      <c r="A79" s="44" t="n"/>
      <c r="B79" s="24">
        <f>IF(A79="","",IFERROR(IF(MOD(A79,7)=1,"Sun",IF(MOD(A79,7)=2,"Mon",IF(MOD(A79,7)=3,"Tue",IF(MOD(A79,7)=4,"Wed",IF(MOD(A79,7)=5,"Thu",IF(MOD(A79,7)=6,"Fri","Sat")))))),""))</f>
        <v/>
      </c>
      <c r="C79" s="21" t="n"/>
      <c r="D79" s="21" t="n"/>
      <c r="E79" s="21" t="n"/>
      <c r="F79" s="21" t="n"/>
      <c r="G79" s="24">
        <f>IF(A79="","",IFERROR(MAX(0,D79-E79-F79),0))</f>
        <v/>
      </c>
      <c r="H79" s="21" t="n"/>
      <c r="I79" s="28" t="n"/>
      <c r="J79" s="28" t="n"/>
      <c r="K79" s="21" t="n"/>
      <c r="L79" s="24">
        <f>IF(A79="","",IFERROR(SUMIFS('Reservations'!$J$11:$J$260,'Reservations'!$I$11:$I$260,C79,'Reservations'!$F$11:$F$260,"&lt;="&amp;A79,'Reservations'!$G$11:$G$260,"&gt;"&amp;A79,'Reservations'!$M$11:$M$260,"Confirmed")+SUMIFS('Reservations'!$J$11:$J$260,'Reservations'!$I$11:$I$260,C79,'Reservations'!$F$11:$F$260,"&lt;="&amp;A79,'Reservations'!$G$11:$G$260,"&gt;"&amp;A79,'Reservations'!$M$11:$M$260,"Guaranteed")+SUMIFS('Reservations'!$J$11:$J$260,'Reservations'!$I$11:$I$260,C79,'Reservations'!$F$11:$F$260,"&lt;="&amp;A79,'Reservations'!$G$11:$G$260,"&gt;"&amp;A79,'Reservations'!$M$11:$M$260,"Checked In"),0))</f>
        <v/>
      </c>
      <c r="M79" s="29">
        <f>IF(A79="","",IFERROR(MAX(0,L79*(1-I79-J79)+K79),0))</f>
        <v/>
      </c>
      <c r="N79" s="30">
        <f>IF(A79="","",IFERROR(M79/G79,0))</f>
        <v/>
      </c>
      <c r="O79" s="24">
        <f>IF(A79="","",IFERROR(G79+H79,0))</f>
        <v/>
      </c>
      <c r="P79" s="24">
        <f>IF(A79="","",IFERROR(MAX(0,ROUNDUP(M79,0)-O79),0))</f>
        <v/>
      </c>
      <c r="Q79" s="24">
        <f>IF(A79="","",IFERROR(MAX(0,ROUNDUP(M79,0)-G79),0))</f>
        <v/>
      </c>
      <c r="R79" s="28" t="n"/>
      <c r="S79" s="24">
        <f>IF(A79="","",IFERROR(IF(Q79&gt;=$B$6,"Critical",IF(OR(P79&gt;0,N79&gt;=$B$5),"Watch","Normal")),""))</f>
        <v/>
      </c>
      <c r="T79" s="22" t="n"/>
      <c r="U79" s="44" t="n"/>
      <c r="V79" s="24">
        <f>IF(A79="","",IFERROR(IF(C79="","Select room type",IF(D79&lt;=0,"Enter base inventory",IF(E79+F79&gt;D79,"Holds exceed inventory",IF(I79+J79&gt;1,"Review forecast rates","OK")))),"Review data"))</f>
        <v/>
      </c>
      <c r="W79" s="22" t="n"/>
    </row>
    <row r="80">
      <c r="A80" s="44" t="n"/>
      <c r="B80" s="24">
        <f>IF(A80="","",IFERROR(IF(MOD(A80,7)=1,"Sun",IF(MOD(A80,7)=2,"Mon",IF(MOD(A80,7)=3,"Tue",IF(MOD(A80,7)=4,"Wed",IF(MOD(A80,7)=5,"Thu",IF(MOD(A80,7)=6,"Fri","Sat")))))),""))</f>
        <v/>
      </c>
      <c r="C80" s="21" t="n"/>
      <c r="D80" s="21" t="n"/>
      <c r="E80" s="21" t="n"/>
      <c r="F80" s="21" t="n"/>
      <c r="G80" s="24">
        <f>IF(A80="","",IFERROR(MAX(0,D80-E80-F80),0))</f>
        <v/>
      </c>
      <c r="H80" s="21" t="n"/>
      <c r="I80" s="28" t="n"/>
      <c r="J80" s="28" t="n"/>
      <c r="K80" s="21" t="n"/>
      <c r="L80" s="24">
        <f>IF(A80="","",IFERROR(SUMIFS('Reservations'!$J$11:$J$260,'Reservations'!$I$11:$I$260,C80,'Reservations'!$F$11:$F$260,"&lt;="&amp;A80,'Reservations'!$G$11:$G$260,"&gt;"&amp;A80,'Reservations'!$M$11:$M$260,"Confirmed")+SUMIFS('Reservations'!$J$11:$J$260,'Reservations'!$I$11:$I$260,C80,'Reservations'!$F$11:$F$260,"&lt;="&amp;A80,'Reservations'!$G$11:$G$260,"&gt;"&amp;A80,'Reservations'!$M$11:$M$260,"Guaranteed")+SUMIFS('Reservations'!$J$11:$J$260,'Reservations'!$I$11:$I$260,C80,'Reservations'!$F$11:$F$260,"&lt;="&amp;A80,'Reservations'!$G$11:$G$260,"&gt;"&amp;A80,'Reservations'!$M$11:$M$260,"Checked In"),0))</f>
        <v/>
      </c>
      <c r="M80" s="29">
        <f>IF(A80="","",IFERROR(MAX(0,L80*(1-I80-J80)+K80),0))</f>
        <v/>
      </c>
      <c r="N80" s="30">
        <f>IF(A80="","",IFERROR(M80/G80,0))</f>
        <v/>
      </c>
      <c r="O80" s="24">
        <f>IF(A80="","",IFERROR(G80+H80,0))</f>
        <v/>
      </c>
      <c r="P80" s="24">
        <f>IF(A80="","",IFERROR(MAX(0,ROUNDUP(M80,0)-O80),0))</f>
        <v/>
      </c>
      <c r="Q80" s="24">
        <f>IF(A80="","",IFERROR(MAX(0,ROUNDUP(M80,0)-G80),0))</f>
        <v/>
      </c>
      <c r="R80" s="28" t="n"/>
      <c r="S80" s="24">
        <f>IF(A80="","",IFERROR(IF(Q80&gt;=$B$6,"Critical",IF(OR(P80&gt;0,N80&gt;=$B$5),"Watch","Normal")),""))</f>
        <v/>
      </c>
      <c r="T80" s="22" t="n"/>
      <c r="U80" s="44" t="n"/>
      <c r="V80" s="24">
        <f>IF(A80="","",IFERROR(IF(C80="","Select room type",IF(D80&lt;=0,"Enter base inventory",IF(E80+F80&gt;D80,"Holds exceed inventory",IF(I80+J80&gt;1,"Review forecast rates","OK")))),"Review data"))</f>
        <v/>
      </c>
      <c r="W80" s="22" t="n"/>
    </row>
    <row r="81">
      <c r="A81" s="44" t="n"/>
      <c r="B81" s="24">
        <f>IF(A81="","",IFERROR(IF(MOD(A81,7)=1,"Sun",IF(MOD(A81,7)=2,"Mon",IF(MOD(A81,7)=3,"Tue",IF(MOD(A81,7)=4,"Wed",IF(MOD(A81,7)=5,"Thu",IF(MOD(A81,7)=6,"Fri","Sat")))))),""))</f>
        <v/>
      </c>
      <c r="C81" s="21" t="n"/>
      <c r="D81" s="21" t="n"/>
      <c r="E81" s="21" t="n"/>
      <c r="F81" s="21" t="n"/>
      <c r="G81" s="24">
        <f>IF(A81="","",IFERROR(MAX(0,D81-E81-F81),0))</f>
        <v/>
      </c>
      <c r="H81" s="21" t="n"/>
      <c r="I81" s="28" t="n"/>
      <c r="J81" s="28" t="n"/>
      <c r="K81" s="21" t="n"/>
      <c r="L81" s="24">
        <f>IF(A81="","",IFERROR(SUMIFS('Reservations'!$J$11:$J$260,'Reservations'!$I$11:$I$260,C81,'Reservations'!$F$11:$F$260,"&lt;="&amp;A81,'Reservations'!$G$11:$G$260,"&gt;"&amp;A81,'Reservations'!$M$11:$M$260,"Confirmed")+SUMIFS('Reservations'!$J$11:$J$260,'Reservations'!$I$11:$I$260,C81,'Reservations'!$F$11:$F$260,"&lt;="&amp;A81,'Reservations'!$G$11:$G$260,"&gt;"&amp;A81,'Reservations'!$M$11:$M$260,"Guaranteed")+SUMIFS('Reservations'!$J$11:$J$260,'Reservations'!$I$11:$I$260,C81,'Reservations'!$F$11:$F$260,"&lt;="&amp;A81,'Reservations'!$G$11:$G$260,"&gt;"&amp;A81,'Reservations'!$M$11:$M$260,"Checked In"),0))</f>
        <v/>
      </c>
      <c r="M81" s="29">
        <f>IF(A81="","",IFERROR(MAX(0,L81*(1-I81-J81)+K81),0))</f>
        <v/>
      </c>
      <c r="N81" s="30">
        <f>IF(A81="","",IFERROR(M81/G81,0))</f>
        <v/>
      </c>
      <c r="O81" s="24">
        <f>IF(A81="","",IFERROR(G81+H81,0))</f>
        <v/>
      </c>
      <c r="P81" s="24">
        <f>IF(A81="","",IFERROR(MAX(0,ROUNDUP(M81,0)-O81),0))</f>
        <v/>
      </c>
      <c r="Q81" s="24">
        <f>IF(A81="","",IFERROR(MAX(0,ROUNDUP(M81,0)-G81),0))</f>
        <v/>
      </c>
      <c r="R81" s="28" t="n"/>
      <c r="S81" s="24">
        <f>IF(A81="","",IFERROR(IF(Q81&gt;=$B$6,"Critical",IF(OR(P81&gt;0,N81&gt;=$B$5),"Watch","Normal")),""))</f>
        <v/>
      </c>
      <c r="T81" s="22" t="n"/>
      <c r="U81" s="44" t="n"/>
      <c r="V81" s="24">
        <f>IF(A81="","",IFERROR(IF(C81="","Select room type",IF(D81&lt;=0,"Enter base inventory",IF(E81+F81&gt;D81,"Holds exceed inventory",IF(I81+J81&gt;1,"Review forecast rates","OK")))),"Review data"))</f>
        <v/>
      </c>
      <c r="W81" s="22" t="n"/>
    </row>
    <row r="82">
      <c r="A82" s="44" t="n"/>
      <c r="B82" s="24">
        <f>IF(A82="","",IFERROR(IF(MOD(A82,7)=1,"Sun",IF(MOD(A82,7)=2,"Mon",IF(MOD(A82,7)=3,"Tue",IF(MOD(A82,7)=4,"Wed",IF(MOD(A82,7)=5,"Thu",IF(MOD(A82,7)=6,"Fri","Sat")))))),""))</f>
        <v/>
      </c>
      <c r="C82" s="21" t="n"/>
      <c r="D82" s="21" t="n"/>
      <c r="E82" s="21" t="n"/>
      <c r="F82" s="21" t="n"/>
      <c r="G82" s="24">
        <f>IF(A82="","",IFERROR(MAX(0,D82-E82-F82),0))</f>
        <v/>
      </c>
      <c r="H82" s="21" t="n"/>
      <c r="I82" s="28" t="n"/>
      <c r="J82" s="28" t="n"/>
      <c r="K82" s="21" t="n"/>
      <c r="L82" s="24">
        <f>IF(A82="","",IFERROR(SUMIFS('Reservations'!$J$11:$J$260,'Reservations'!$I$11:$I$260,C82,'Reservations'!$F$11:$F$260,"&lt;="&amp;A82,'Reservations'!$G$11:$G$260,"&gt;"&amp;A82,'Reservations'!$M$11:$M$260,"Confirmed")+SUMIFS('Reservations'!$J$11:$J$260,'Reservations'!$I$11:$I$260,C82,'Reservations'!$F$11:$F$260,"&lt;="&amp;A82,'Reservations'!$G$11:$G$260,"&gt;"&amp;A82,'Reservations'!$M$11:$M$260,"Guaranteed")+SUMIFS('Reservations'!$J$11:$J$260,'Reservations'!$I$11:$I$260,C82,'Reservations'!$F$11:$F$260,"&lt;="&amp;A82,'Reservations'!$G$11:$G$260,"&gt;"&amp;A82,'Reservations'!$M$11:$M$260,"Checked In"),0))</f>
        <v/>
      </c>
      <c r="M82" s="29">
        <f>IF(A82="","",IFERROR(MAX(0,L82*(1-I82-J82)+K82),0))</f>
        <v/>
      </c>
      <c r="N82" s="30">
        <f>IF(A82="","",IFERROR(M82/G82,0))</f>
        <v/>
      </c>
      <c r="O82" s="24">
        <f>IF(A82="","",IFERROR(G82+H82,0))</f>
        <v/>
      </c>
      <c r="P82" s="24">
        <f>IF(A82="","",IFERROR(MAX(0,ROUNDUP(M82,0)-O82),0))</f>
        <v/>
      </c>
      <c r="Q82" s="24">
        <f>IF(A82="","",IFERROR(MAX(0,ROUNDUP(M82,0)-G82),0))</f>
        <v/>
      </c>
      <c r="R82" s="28" t="n"/>
      <c r="S82" s="24">
        <f>IF(A82="","",IFERROR(IF(Q82&gt;=$B$6,"Critical",IF(OR(P82&gt;0,N82&gt;=$B$5),"Watch","Normal")),""))</f>
        <v/>
      </c>
      <c r="T82" s="22" t="n"/>
      <c r="U82" s="44" t="n"/>
      <c r="V82" s="24">
        <f>IF(A82="","",IFERROR(IF(C82="","Select room type",IF(D82&lt;=0,"Enter base inventory",IF(E82+F82&gt;D82,"Holds exceed inventory",IF(I82+J82&gt;1,"Review forecast rates","OK")))),"Review data"))</f>
        <v/>
      </c>
      <c r="W82" s="22" t="n"/>
    </row>
    <row r="83">
      <c r="A83" s="44" t="n"/>
      <c r="B83" s="24">
        <f>IF(A83="","",IFERROR(IF(MOD(A83,7)=1,"Sun",IF(MOD(A83,7)=2,"Mon",IF(MOD(A83,7)=3,"Tue",IF(MOD(A83,7)=4,"Wed",IF(MOD(A83,7)=5,"Thu",IF(MOD(A83,7)=6,"Fri","Sat")))))),""))</f>
        <v/>
      </c>
      <c r="C83" s="21" t="n"/>
      <c r="D83" s="21" t="n"/>
      <c r="E83" s="21" t="n"/>
      <c r="F83" s="21" t="n"/>
      <c r="G83" s="24">
        <f>IF(A83="","",IFERROR(MAX(0,D83-E83-F83),0))</f>
        <v/>
      </c>
      <c r="H83" s="21" t="n"/>
      <c r="I83" s="28" t="n"/>
      <c r="J83" s="28" t="n"/>
      <c r="K83" s="21" t="n"/>
      <c r="L83" s="24">
        <f>IF(A83="","",IFERROR(SUMIFS('Reservations'!$J$11:$J$260,'Reservations'!$I$11:$I$260,C83,'Reservations'!$F$11:$F$260,"&lt;="&amp;A83,'Reservations'!$G$11:$G$260,"&gt;"&amp;A83,'Reservations'!$M$11:$M$260,"Confirmed")+SUMIFS('Reservations'!$J$11:$J$260,'Reservations'!$I$11:$I$260,C83,'Reservations'!$F$11:$F$260,"&lt;="&amp;A83,'Reservations'!$G$11:$G$260,"&gt;"&amp;A83,'Reservations'!$M$11:$M$260,"Guaranteed")+SUMIFS('Reservations'!$J$11:$J$260,'Reservations'!$I$11:$I$260,C83,'Reservations'!$F$11:$F$260,"&lt;="&amp;A83,'Reservations'!$G$11:$G$260,"&gt;"&amp;A83,'Reservations'!$M$11:$M$260,"Checked In"),0))</f>
        <v/>
      </c>
      <c r="M83" s="29">
        <f>IF(A83="","",IFERROR(MAX(0,L83*(1-I83-J83)+K83),0))</f>
        <v/>
      </c>
      <c r="N83" s="30">
        <f>IF(A83="","",IFERROR(M83/G83,0))</f>
        <v/>
      </c>
      <c r="O83" s="24">
        <f>IF(A83="","",IFERROR(G83+H83,0))</f>
        <v/>
      </c>
      <c r="P83" s="24">
        <f>IF(A83="","",IFERROR(MAX(0,ROUNDUP(M83,0)-O83),0))</f>
        <v/>
      </c>
      <c r="Q83" s="24">
        <f>IF(A83="","",IFERROR(MAX(0,ROUNDUP(M83,0)-G83),0))</f>
        <v/>
      </c>
      <c r="R83" s="28" t="n"/>
      <c r="S83" s="24">
        <f>IF(A83="","",IFERROR(IF(Q83&gt;=$B$6,"Critical",IF(OR(P83&gt;0,N83&gt;=$B$5),"Watch","Normal")),""))</f>
        <v/>
      </c>
      <c r="T83" s="22" t="n"/>
      <c r="U83" s="44" t="n"/>
      <c r="V83" s="24">
        <f>IF(A83="","",IFERROR(IF(C83="","Select room type",IF(D83&lt;=0,"Enter base inventory",IF(E83+F83&gt;D83,"Holds exceed inventory",IF(I83+J83&gt;1,"Review forecast rates","OK")))),"Review data"))</f>
        <v/>
      </c>
      <c r="W83" s="22" t="n"/>
    </row>
    <row r="84">
      <c r="A84" s="44" t="n"/>
      <c r="B84" s="24">
        <f>IF(A84="","",IFERROR(IF(MOD(A84,7)=1,"Sun",IF(MOD(A84,7)=2,"Mon",IF(MOD(A84,7)=3,"Tue",IF(MOD(A84,7)=4,"Wed",IF(MOD(A84,7)=5,"Thu",IF(MOD(A84,7)=6,"Fri","Sat")))))),""))</f>
        <v/>
      </c>
      <c r="C84" s="21" t="n"/>
      <c r="D84" s="21" t="n"/>
      <c r="E84" s="21" t="n"/>
      <c r="F84" s="21" t="n"/>
      <c r="G84" s="24">
        <f>IF(A84="","",IFERROR(MAX(0,D84-E84-F84),0))</f>
        <v/>
      </c>
      <c r="H84" s="21" t="n"/>
      <c r="I84" s="28" t="n"/>
      <c r="J84" s="28" t="n"/>
      <c r="K84" s="21" t="n"/>
      <c r="L84" s="24">
        <f>IF(A84="","",IFERROR(SUMIFS('Reservations'!$J$11:$J$260,'Reservations'!$I$11:$I$260,C84,'Reservations'!$F$11:$F$260,"&lt;="&amp;A84,'Reservations'!$G$11:$G$260,"&gt;"&amp;A84,'Reservations'!$M$11:$M$260,"Confirmed")+SUMIFS('Reservations'!$J$11:$J$260,'Reservations'!$I$11:$I$260,C84,'Reservations'!$F$11:$F$260,"&lt;="&amp;A84,'Reservations'!$G$11:$G$260,"&gt;"&amp;A84,'Reservations'!$M$11:$M$260,"Guaranteed")+SUMIFS('Reservations'!$J$11:$J$260,'Reservations'!$I$11:$I$260,C84,'Reservations'!$F$11:$F$260,"&lt;="&amp;A84,'Reservations'!$G$11:$G$260,"&gt;"&amp;A84,'Reservations'!$M$11:$M$260,"Checked In"),0))</f>
        <v/>
      </c>
      <c r="M84" s="29">
        <f>IF(A84="","",IFERROR(MAX(0,L84*(1-I84-J84)+K84),0))</f>
        <v/>
      </c>
      <c r="N84" s="30">
        <f>IF(A84="","",IFERROR(M84/G84,0))</f>
        <v/>
      </c>
      <c r="O84" s="24">
        <f>IF(A84="","",IFERROR(G84+H84,0))</f>
        <v/>
      </c>
      <c r="P84" s="24">
        <f>IF(A84="","",IFERROR(MAX(0,ROUNDUP(M84,0)-O84),0))</f>
        <v/>
      </c>
      <c r="Q84" s="24">
        <f>IF(A84="","",IFERROR(MAX(0,ROUNDUP(M84,0)-G84),0))</f>
        <v/>
      </c>
      <c r="R84" s="28" t="n"/>
      <c r="S84" s="24">
        <f>IF(A84="","",IFERROR(IF(Q84&gt;=$B$6,"Critical",IF(OR(P84&gt;0,N84&gt;=$B$5),"Watch","Normal")),""))</f>
        <v/>
      </c>
      <c r="T84" s="22" t="n"/>
      <c r="U84" s="44" t="n"/>
      <c r="V84" s="24">
        <f>IF(A84="","",IFERROR(IF(C84="","Select room type",IF(D84&lt;=0,"Enter base inventory",IF(E84+F84&gt;D84,"Holds exceed inventory",IF(I84+J84&gt;1,"Review forecast rates","OK")))),"Review data"))</f>
        <v/>
      </c>
      <c r="W84" s="22" t="n"/>
    </row>
    <row r="85">
      <c r="A85" s="44" t="n"/>
      <c r="B85" s="24">
        <f>IF(A85="","",IFERROR(IF(MOD(A85,7)=1,"Sun",IF(MOD(A85,7)=2,"Mon",IF(MOD(A85,7)=3,"Tue",IF(MOD(A85,7)=4,"Wed",IF(MOD(A85,7)=5,"Thu",IF(MOD(A85,7)=6,"Fri","Sat")))))),""))</f>
        <v/>
      </c>
      <c r="C85" s="21" t="n"/>
      <c r="D85" s="21" t="n"/>
      <c r="E85" s="21" t="n"/>
      <c r="F85" s="21" t="n"/>
      <c r="G85" s="24">
        <f>IF(A85="","",IFERROR(MAX(0,D85-E85-F85),0))</f>
        <v/>
      </c>
      <c r="H85" s="21" t="n"/>
      <c r="I85" s="28" t="n"/>
      <c r="J85" s="28" t="n"/>
      <c r="K85" s="21" t="n"/>
      <c r="L85" s="24">
        <f>IF(A85="","",IFERROR(SUMIFS('Reservations'!$J$11:$J$260,'Reservations'!$I$11:$I$260,C85,'Reservations'!$F$11:$F$260,"&lt;="&amp;A85,'Reservations'!$G$11:$G$260,"&gt;"&amp;A85,'Reservations'!$M$11:$M$260,"Confirmed")+SUMIFS('Reservations'!$J$11:$J$260,'Reservations'!$I$11:$I$260,C85,'Reservations'!$F$11:$F$260,"&lt;="&amp;A85,'Reservations'!$G$11:$G$260,"&gt;"&amp;A85,'Reservations'!$M$11:$M$260,"Guaranteed")+SUMIFS('Reservations'!$J$11:$J$260,'Reservations'!$I$11:$I$260,C85,'Reservations'!$F$11:$F$260,"&lt;="&amp;A85,'Reservations'!$G$11:$G$260,"&gt;"&amp;A85,'Reservations'!$M$11:$M$260,"Checked In"),0))</f>
        <v/>
      </c>
      <c r="M85" s="29">
        <f>IF(A85="","",IFERROR(MAX(0,L85*(1-I85-J85)+K85),0))</f>
        <v/>
      </c>
      <c r="N85" s="30">
        <f>IF(A85="","",IFERROR(M85/G85,0))</f>
        <v/>
      </c>
      <c r="O85" s="24">
        <f>IF(A85="","",IFERROR(G85+H85,0))</f>
        <v/>
      </c>
      <c r="P85" s="24">
        <f>IF(A85="","",IFERROR(MAX(0,ROUNDUP(M85,0)-O85),0))</f>
        <v/>
      </c>
      <c r="Q85" s="24">
        <f>IF(A85="","",IFERROR(MAX(0,ROUNDUP(M85,0)-G85),0))</f>
        <v/>
      </c>
      <c r="R85" s="28" t="n"/>
      <c r="S85" s="24">
        <f>IF(A85="","",IFERROR(IF(Q85&gt;=$B$6,"Critical",IF(OR(P85&gt;0,N85&gt;=$B$5),"Watch","Normal")),""))</f>
        <v/>
      </c>
      <c r="T85" s="22" t="n"/>
      <c r="U85" s="44" t="n"/>
      <c r="V85" s="24">
        <f>IF(A85="","",IFERROR(IF(C85="","Select room type",IF(D85&lt;=0,"Enter base inventory",IF(E85+F85&gt;D85,"Holds exceed inventory",IF(I85+J85&gt;1,"Review forecast rates","OK")))),"Review data"))</f>
        <v/>
      </c>
      <c r="W85" s="22" t="n"/>
    </row>
    <row r="86">
      <c r="A86" s="44" t="n"/>
      <c r="B86" s="24">
        <f>IF(A86="","",IFERROR(IF(MOD(A86,7)=1,"Sun",IF(MOD(A86,7)=2,"Mon",IF(MOD(A86,7)=3,"Tue",IF(MOD(A86,7)=4,"Wed",IF(MOD(A86,7)=5,"Thu",IF(MOD(A86,7)=6,"Fri","Sat")))))),""))</f>
        <v/>
      </c>
      <c r="C86" s="21" t="n"/>
      <c r="D86" s="21" t="n"/>
      <c r="E86" s="21" t="n"/>
      <c r="F86" s="21" t="n"/>
      <c r="G86" s="24">
        <f>IF(A86="","",IFERROR(MAX(0,D86-E86-F86),0))</f>
        <v/>
      </c>
      <c r="H86" s="21" t="n"/>
      <c r="I86" s="28" t="n"/>
      <c r="J86" s="28" t="n"/>
      <c r="K86" s="21" t="n"/>
      <c r="L86" s="24">
        <f>IF(A86="","",IFERROR(SUMIFS('Reservations'!$J$11:$J$260,'Reservations'!$I$11:$I$260,C86,'Reservations'!$F$11:$F$260,"&lt;="&amp;A86,'Reservations'!$G$11:$G$260,"&gt;"&amp;A86,'Reservations'!$M$11:$M$260,"Confirmed")+SUMIFS('Reservations'!$J$11:$J$260,'Reservations'!$I$11:$I$260,C86,'Reservations'!$F$11:$F$260,"&lt;="&amp;A86,'Reservations'!$G$11:$G$260,"&gt;"&amp;A86,'Reservations'!$M$11:$M$260,"Guaranteed")+SUMIFS('Reservations'!$J$11:$J$260,'Reservations'!$I$11:$I$260,C86,'Reservations'!$F$11:$F$260,"&lt;="&amp;A86,'Reservations'!$G$11:$G$260,"&gt;"&amp;A86,'Reservations'!$M$11:$M$260,"Checked In"),0))</f>
        <v/>
      </c>
      <c r="M86" s="29">
        <f>IF(A86="","",IFERROR(MAX(0,L86*(1-I86-J86)+K86),0))</f>
        <v/>
      </c>
      <c r="N86" s="30">
        <f>IF(A86="","",IFERROR(M86/G86,0))</f>
        <v/>
      </c>
      <c r="O86" s="24">
        <f>IF(A86="","",IFERROR(G86+H86,0))</f>
        <v/>
      </c>
      <c r="P86" s="24">
        <f>IF(A86="","",IFERROR(MAX(0,ROUNDUP(M86,0)-O86),0))</f>
        <v/>
      </c>
      <c r="Q86" s="24">
        <f>IF(A86="","",IFERROR(MAX(0,ROUNDUP(M86,0)-G86),0))</f>
        <v/>
      </c>
      <c r="R86" s="28" t="n"/>
      <c r="S86" s="24">
        <f>IF(A86="","",IFERROR(IF(Q86&gt;=$B$6,"Critical",IF(OR(P86&gt;0,N86&gt;=$B$5),"Watch","Normal")),""))</f>
        <v/>
      </c>
      <c r="T86" s="22" t="n"/>
      <c r="U86" s="44" t="n"/>
      <c r="V86" s="24">
        <f>IF(A86="","",IFERROR(IF(C86="","Select room type",IF(D86&lt;=0,"Enter base inventory",IF(E86+F86&gt;D86,"Holds exceed inventory",IF(I86+J86&gt;1,"Review forecast rates","OK")))),"Review data"))</f>
        <v/>
      </c>
      <c r="W86" s="22" t="n"/>
    </row>
    <row r="87">
      <c r="A87" s="44" t="n"/>
      <c r="B87" s="24">
        <f>IF(A87="","",IFERROR(IF(MOD(A87,7)=1,"Sun",IF(MOD(A87,7)=2,"Mon",IF(MOD(A87,7)=3,"Tue",IF(MOD(A87,7)=4,"Wed",IF(MOD(A87,7)=5,"Thu",IF(MOD(A87,7)=6,"Fri","Sat")))))),""))</f>
        <v/>
      </c>
      <c r="C87" s="21" t="n"/>
      <c r="D87" s="21" t="n"/>
      <c r="E87" s="21" t="n"/>
      <c r="F87" s="21" t="n"/>
      <c r="G87" s="24">
        <f>IF(A87="","",IFERROR(MAX(0,D87-E87-F87),0))</f>
        <v/>
      </c>
      <c r="H87" s="21" t="n"/>
      <c r="I87" s="28" t="n"/>
      <c r="J87" s="28" t="n"/>
      <c r="K87" s="21" t="n"/>
      <c r="L87" s="24">
        <f>IF(A87="","",IFERROR(SUMIFS('Reservations'!$J$11:$J$260,'Reservations'!$I$11:$I$260,C87,'Reservations'!$F$11:$F$260,"&lt;="&amp;A87,'Reservations'!$G$11:$G$260,"&gt;"&amp;A87,'Reservations'!$M$11:$M$260,"Confirmed")+SUMIFS('Reservations'!$J$11:$J$260,'Reservations'!$I$11:$I$260,C87,'Reservations'!$F$11:$F$260,"&lt;="&amp;A87,'Reservations'!$G$11:$G$260,"&gt;"&amp;A87,'Reservations'!$M$11:$M$260,"Guaranteed")+SUMIFS('Reservations'!$J$11:$J$260,'Reservations'!$I$11:$I$260,C87,'Reservations'!$F$11:$F$260,"&lt;="&amp;A87,'Reservations'!$G$11:$G$260,"&gt;"&amp;A87,'Reservations'!$M$11:$M$260,"Checked In"),0))</f>
        <v/>
      </c>
      <c r="M87" s="29">
        <f>IF(A87="","",IFERROR(MAX(0,L87*(1-I87-J87)+K87),0))</f>
        <v/>
      </c>
      <c r="N87" s="30">
        <f>IF(A87="","",IFERROR(M87/G87,0))</f>
        <v/>
      </c>
      <c r="O87" s="24">
        <f>IF(A87="","",IFERROR(G87+H87,0))</f>
        <v/>
      </c>
      <c r="P87" s="24">
        <f>IF(A87="","",IFERROR(MAX(0,ROUNDUP(M87,0)-O87),0))</f>
        <v/>
      </c>
      <c r="Q87" s="24">
        <f>IF(A87="","",IFERROR(MAX(0,ROUNDUP(M87,0)-G87),0))</f>
        <v/>
      </c>
      <c r="R87" s="28" t="n"/>
      <c r="S87" s="24">
        <f>IF(A87="","",IFERROR(IF(Q87&gt;=$B$6,"Critical",IF(OR(P87&gt;0,N87&gt;=$B$5),"Watch","Normal")),""))</f>
        <v/>
      </c>
      <c r="T87" s="22" t="n"/>
      <c r="U87" s="44" t="n"/>
      <c r="V87" s="24">
        <f>IF(A87="","",IFERROR(IF(C87="","Select room type",IF(D87&lt;=0,"Enter base inventory",IF(E87+F87&gt;D87,"Holds exceed inventory",IF(I87+J87&gt;1,"Review forecast rates","OK")))),"Review data"))</f>
        <v/>
      </c>
      <c r="W87" s="22" t="n"/>
    </row>
    <row r="88">
      <c r="A88" s="44" t="n"/>
      <c r="B88" s="24">
        <f>IF(A88="","",IFERROR(IF(MOD(A88,7)=1,"Sun",IF(MOD(A88,7)=2,"Mon",IF(MOD(A88,7)=3,"Tue",IF(MOD(A88,7)=4,"Wed",IF(MOD(A88,7)=5,"Thu",IF(MOD(A88,7)=6,"Fri","Sat")))))),""))</f>
        <v/>
      </c>
      <c r="C88" s="21" t="n"/>
      <c r="D88" s="21" t="n"/>
      <c r="E88" s="21" t="n"/>
      <c r="F88" s="21" t="n"/>
      <c r="G88" s="24">
        <f>IF(A88="","",IFERROR(MAX(0,D88-E88-F88),0))</f>
        <v/>
      </c>
      <c r="H88" s="21" t="n"/>
      <c r="I88" s="28" t="n"/>
      <c r="J88" s="28" t="n"/>
      <c r="K88" s="21" t="n"/>
      <c r="L88" s="24">
        <f>IF(A88="","",IFERROR(SUMIFS('Reservations'!$J$11:$J$260,'Reservations'!$I$11:$I$260,C88,'Reservations'!$F$11:$F$260,"&lt;="&amp;A88,'Reservations'!$G$11:$G$260,"&gt;"&amp;A88,'Reservations'!$M$11:$M$260,"Confirmed")+SUMIFS('Reservations'!$J$11:$J$260,'Reservations'!$I$11:$I$260,C88,'Reservations'!$F$11:$F$260,"&lt;="&amp;A88,'Reservations'!$G$11:$G$260,"&gt;"&amp;A88,'Reservations'!$M$11:$M$260,"Guaranteed")+SUMIFS('Reservations'!$J$11:$J$260,'Reservations'!$I$11:$I$260,C88,'Reservations'!$F$11:$F$260,"&lt;="&amp;A88,'Reservations'!$G$11:$G$260,"&gt;"&amp;A88,'Reservations'!$M$11:$M$260,"Checked In"),0))</f>
        <v/>
      </c>
      <c r="M88" s="29">
        <f>IF(A88="","",IFERROR(MAX(0,L88*(1-I88-J88)+K88),0))</f>
        <v/>
      </c>
      <c r="N88" s="30">
        <f>IF(A88="","",IFERROR(M88/G88,0))</f>
        <v/>
      </c>
      <c r="O88" s="24">
        <f>IF(A88="","",IFERROR(G88+H88,0))</f>
        <v/>
      </c>
      <c r="P88" s="24">
        <f>IF(A88="","",IFERROR(MAX(0,ROUNDUP(M88,0)-O88),0))</f>
        <v/>
      </c>
      <c r="Q88" s="24">
        <f>IF(A88="","",IFERROR(MAX(0,ROUNDUP(M88,0)-G88),0))</f>
        <v/>
      </c>
      <c r="R88" s="28" t="n"/>
      <c r="S88" s="24">
        <f>IF(A88="","",IFERROR(IF(Q88&gt;=$B$6,"Critical",IF(OR(P88&gt;0,N88&gt;=$B$5),"Watch","Normal")),""))</f>
        <v/>
      </c>
      <c r="T88" s="22" t="n"/>
      <c r="U88" s="44" t="n"/>
      <c r="V88" s="24">
        <f>IF(A88="","",IFERROR(IF(C88="","Select room type",IF(D88&lt;=0,"Enter base inventory",IF(E88+F88&gt;D88,"Holds exceed inventory",IF(I88+J88&gt;1,"Review forecast rates","OK")))),"Review data"))</f>
        <v/>
      </c>
      <c r="W88" s="22" t="n"/>
    </row>
    <row r="89">
      <c r="A89" s="44" t="n"/>
      <c r="B89" s="24">
        <f>IF(A89="","",IFERROR(IF(MOD(A89,7)=1,"Sun",IF(MOD(A89,7)=2,"Mon",IF(MOD(A89,7)=3,"Tue",IF(MOD(A89,7)=4,"Wed",IF(MOD(A89,7)=5,"Thu",IF(MOD(A89,7)=6,"Fri","Sat")))))),""))</f>
        <v/>
      </c>
      <c r="C89" s="21" t="n"/>
      <c r="D89" s="21" t="n"/>
      <c r="E89" s="21" t="n"/>
      <c r="F89" s="21" t="n"/>
      <c r="G89" s="24">
        <f>IF(A89="","",IFERROR(MAX(0,D89-E89-F89),0))</f>
        <v/>
      </c>
      <c r="H89" s="21" t="n"/>
      <c r="I89" s="28" t="n"/>
      <c r="J89" s="28" t="n"/>
      <c r="K89" s="21" t="n"/>
      <c r="L89" s="24">
        <f>IF(A89="","",IFERROR(SUMIFS('Reservations'!$J$11:$J$260,'Reservations'!$I$11:$I$260,C89,'Reservations'!$F$11:$F$260,"&lt;="&amp;A89,'Reservations'!$G$11:$G$260,"&gt;"&amp;A89,'Reservations'!$M$11:$M$260,"Confirmed")+SUMIFS('Reservations'!$J$11:$J$260,'Reservations'!$I$11:$I$260,C89,'Reservations'!$F$11:$F$260,"&lt;="&amp;A89,'Reservations'!$G$11:$G$260,"&gt;"&amp;A89,'Reservations'!$M$11:$M$260,"Guaranteed")+SUMIFS('Reservations'!$J$11:$J$260,'Reservations'!$I$11:$I$260,C89,'Reservations'!$F$11:$F$260,"&lt;="&amp;A89,'Reservations'!$G$11:$G$260,"&gt;"&amp;A89,'Reservations'!$M$11:$M$260,"Checked In"),0))</f>
        <v/>
      </c>
      <c r="M89" s="29">
        <f>IF(A89="","",IFERROR(MAX(0,L89*(1-I89-J89)+K89),0))</f>
        <v/>
      </c>
      <c r="N89" s="30">
        <f>IF(A89="","",IFERROR(M89/G89,0))</f>
        <v/>
      </c>
      <c r="O89" s="24">
        <f>IF(A89="","",IFERROR(G89+H89,0))</f>
        <v/>
      </c>
      <c r="P89" s="24">
        <f>IF(A89="","",IFERROR(MAX(0,ROUNDUP(M89,0)-O89),0))</f>
        <v/>
      </c>
      <c r="Q89" s="24">
        <f>IF(A89="","",IFERROR(MAX(0,ROUNDUP(M89,0)-G89),0))</f>
        <v/>
      </c>
      <c r="R89" s="28" t="n"/>
      <c r="S89" s="24">
        <f>IF(A89="","",IFERROR(IF(Q89&gt;=$B$6,"Critical",IF(OR(P89&gt;0,N89&gt;=$B$5),"Watch","Normal")),""))</f>
        <v/>
      </c>
      <c r="T89" s="22" t="n"/>
      <c r="U89" s="44" t="n"/>
      <c r="V89" s="24">
        <f>IF(A89="","",IFERROR(IF(C89="","Select room type",IF(D89&lt;=0,"Enter base inventory",IF(E89+F89&gt;D89,"Holds exceed inventory",IF(I89+J89&gt;1,"Review forecast rates","OK")))),"Review data"))</f>
        <v/>
      </c>
      <c r="W89" s="22" t="n"/>
    </row>
    <row r="90">
      <c r="A90" s="44" t="n"/>
      <c r="B90" s="24">
        <f>IF(A90="","",IFERROR(IF(MOD(A90,7)=1,"Sun",IF(MOD(A90,7)=2,"Mon",IF(MOD(A90,7)=3,"Tue",IF(MOD(A90,7)=4,"Wed",IF(MOD(A90,7)=5,"Thu",IF(MOD(A90,7)=6,"Fri","Sat")))))),""))</f>
        <v/>
      </c>
      <c r="C90" s="21" t="n"/>
      <c r="D90" s="21" t="n"/>
      <c r="E90" s="21" t="n"/>
      <c r="F90" s="21" t="n"/>
      <c r="G90" s="24">
        <f>IF(A90="","",IFERROR(MAX(0,D90-E90-F90),0))</f>
        <v/>
      </c>
      <c r="H90" s="21" t="n"/>
      <c r="I90" s="28" t="n"/>
      <c r="J90" s="28" t="n"/>
      <c r="K90" s="21" t="n"/>
      <c r="L90" s="24">
        <f>IF(A90="","",IFERROR(SUMIFS('Reservations'!$J$11:$J$260,'Reservations'!$I$11:$I$260,C90,'Reservations'!$F$11:$F$260,"&lt;="&amp;A90,'Reservations'!$G$11:$G$260,"&gt;"&amp;A90,'Reservations'!$M$11:$M$260,"Confirmed")+SUMIFS('Reservations'!$J$11:$J$260,'Reservations'!$I$11:$I$260,C90,'Reservations'!$F$11:$F$260,"&lt;="&amp;A90,'Reservations'!$G$11:$G$260,"&gt;"&amp;A90,'Reservations'!$M$11:$M$260,"Guaranteed")+SUMIFS('Reservations'!$J$11:$J$260,'Reservations'!$I$11:$I$260,C90,'Reservations'!$F$11:$F$260,"&lt;="&amp;A90,'Reservations'!$G$11:$G$260,"&gt;"&amp;A90,'Reservations'!$M$11:$M$260,"Checked In"),0))</f>
        <v/>
      </c>
      <c r="M90" s="29">
        <f>IF(A90="","",IFERROR(MAX(0,L90*(1-I90-J90)+K90),0))</f>
        <v/>
      </c>
      <c r="N90" s="30">
        <f>IF(A90="","",IFERROR(M90/G90,0))</f>
        <v/>
      </c>
      <c r="O90" s="24">
        <f>IF(A90="","",IFERROR(G90+H90,0))</f>
        <v/>
      </c>
      <c r="P90" s="24">
        <f>IF(A90="","",IFERROR(MAX(0,ROUNDUP(M90,0)-O90),0))</f>
        <v/>
      </c>
      <c r="Q90" s="24">
        <f>IF(A90="","",IFERROR(MAX(0,ROUNDUP(M90,0)-G90),0))</f>
        <v/>
      </c>
      <c r="R90" s="28" t="n"/>
      <c r="S90" s="24">
        <f>IF(A90="","",IFERROR(IF(Q90&gt;=$B$6,"Critical",IF(OR(P90&gt;0,N90&gt;=$B$5),"Watch","Normal")),""))</f>
        <v/>
      </c>
      <c r="T90" s="22" t="n"/>
      <c r="U90" s="44" t="n"/>
      <c r="V90" s="24">
        <f>IF(A90="","",IFERROR(IF(C90="","Select room type",IF(D90&lt;=0,"Enter base inventory",IF(E90+F90&gt;D90,"Holds exceed inventory",IF(I90+J90&gt;1,"Review forecast rates","OK")))),"Review data"))</f>
        <v/>
      </c>
      <c r="W90" s="22" t="n"/>
    </row>
    <row r="91">
      <c r="A91" s="44" t="n"/>
      <c r="B91" s="24">
        <f>IF(A91="","",IFERROR(IF(MOD(A91,7)=1,"Sun",IF(MOD(A91,7)=2,"Mon",IF(MOD(A91,7)=3,"Tue",IF(MOD(A91,7)=4,"Wed",IF(MOD(A91,7)=5,"Thu",IF(MOD(A91,7)=6,"Fri","Sat")))))),""))</f>
        <v/>
      </c>
      <c r="C91" s="21" t="n"/>
      <c r="D91" s="21" t="n"/>
      <c r="E91" s="21" t="n"/>
      <c r="F91" s="21" t="n"/>
      <c r="G91" s="24">
        <f>IF(A91="","",IFERROR(MAX(0,D91-E91-F91),0))</f>
        <v/>
      </c>
      <c r="H91" s="21" t="n"/>
      <c r="I91" s="28" t="n"/>
      <c r="J91" s="28" t="n"/>
      <c r="K91" s="21" t="n"/>
      <c r="L91" s="24">
        <f>IF(A91="","",IFERROR(SUMIFS('Reservations'!$J$11:$J$260,'Reservations'!$I$11:$I$260,C91,'Reservations'!$F$11:$F$260,"&lt;="&amp;A91,'Reservations'!$G$11:$G$260,"&gt;"&amp;A91,'Reservations'!$M$11:$M$260,"Confirmed")+SUMIFS('Reservations'!$J$11:$J$260,'Reservations'!$I$11:$I$260,C91,'Reservations'!$F$11:$F$260,"&lt;="&amp;A91,'Reservations'!$G$11:$G$260,"&gt;"&amp;A91,'Reservations'!$M$11:$M$260,"Guaranteed")+SUMIFS('Reservations'!$J$11:$J$260,'Reservations'!$I$11:$I$260,C91,'Reservations'!$F$11:$F$260,"&lt;="&amp;A91,'Reservations'!$G$11:$G$260,"&gt;"&amp;A91,'Reservations'!$M$11:$M$260,"Checked In"),0))</f>
        <v/>
      </c>
      <c r="M91" s="29">
        <f>IF(A91="","",IFERROR(MAX(0,L91*(1-I91-J91)+K91),0))</f>
        <v/>
      </c>
      <c r="N91" s="30">
        <f>IF(A91="","",IFERROR(M91/G91,0))</f>
        <v/>
      </c>
      <c r="O91" s="24">
        <f>IF(A91="","",IFERROR(G91+H91,0))</f>
        <v/>
      </c>
      <c r="P91" s="24">
        <f>IF(A91="","",IFERROR(MAX(0,ROUNDUP(M91,0)-O91),0))</f>
        <v/>
      </c>
      <c r="Q91" s="24">
        <f>IF(A91="","",IFERROR(MAX(0,ROUNDUP(M91,0)-G91),0))</f>
        <v/>
      </c>
      <c r="R91" s="28" t="n"/>
      <c r="S91" s="24">
        <f>IF(A91="","",IFERROR(IF(Q91&gt;=$B$6,"Critical",IF(OR(P91&gt;0,N91&gt;=$B$5),"Watch","Normal")),""))</f>
        <v/>
      </c>
      <c r="T91" s="22" t="n"/>
      <c r="U91" s="44" t="n"/>
      <c r="V91" s="24">
        <f>IF(A91="","",IFERROR(IF(C91="","Select room type",IF(D91&lt;=0,"Enter base inventory",IF(E91+F91&gt;D91,"Holds exceed inventory",IF(I91+J91&gt;1,"Review forecast rates","OK")))),"Review data"))</f>
        <v/>
      </c>
      <c r="W91" s="22" t="n"/>
    </row>
    <row r="92">
      <c r="A92" s="44" t="n"/>
      <c r="B92" s="24">
        <f>IF(A92="","",IFERROR(IF(MOD(A92,7)=1,"Sun",IF(MOD(A92,7)=2,"Mon",IF(MOD(A92,7)=3,"Tue",IF(MOD(A92,7)=4,"Wed",IF(MOD(A92,7)=5,"Thu",IF(MOD(A92,7)=6,"Fri","Sat")))))),""))</f>
        <v/>
      </c>
      <c r="C92" s="21" t="n"/>
      <c r="D92" s="21" t="n"/>
      <c r="E92" s="21" t="n"/>
      <c r="F92" s="21" t="n"/>
      <c r="G92" s="24">
        <f>IF(A92="","",IFERROR(MAX(0,D92-E92-F92),0))</f>
        <v/>
      </c>
      <c r="H92" s="21" t="n"/>
      <c r="I92" s="28" t="n"/>
      <c r="J92" s="28" t="n"/>
      <c r="K92" s="21" t="n"/>
      <c r="L92" s="24">
        <f>IF(A92="","",IFERROR(SUMIFS('Reservations'!$J$11:$J$260,'Reservations'!$I$11:$I$260,C92,'Reservations'!$F$11:$F$260,"&lt;="&amp;A92,'Reservations'!$G$11:$G$260,"&gt;"&amp;A92,'Reservations'!$M$11:$M$260,"Confirmed")+SUMIFS('Reservations'!$J$11:$J$260,'Reservations'!$I$11:$I$260,C92,'Reservations'!$F$11:$F$260,"&lt;="&amp;A92,'Reservations'!$G$11:$G$260,"&gt;"&amp;A92,'Reservations'!$M$11:$M$260,"Guaranteed")+SUMIFS('Reservations'!$J$11:$J$260,'Reservations'!$I$11:$I$260,C92,'Reservations'!$F$11:$F$260,"&lt;="&amp;A92,'Reservations'!$G$11:$G$260,"&gt;"&amp;A92,'Reservations'!$M$11:$M$260,"Checked In"),0))</f>
        <v/>
      </c>
      <c r="M92" s="29">
        <f>IF(A92="","",IFERROR(MAX(0,L92*(1-I92-J92)+K92),0))</f>
        <v/>
      </c>
      <c r="N92" s="30">
        <f>IF(A92="","",IFERROR(M92/G92,0))</f>
        <v/>
      </c>
      <c r="O92" s="24">
        <f>IF(A92="","",IFERROR(G92+H92,0))</f>
        <v/>
      </c>
      <c r="P92" s="24">
        <f>IF(A92="","",IFERROR(MAX(0,ROUNDUP(M92,0)-O92),0))</f>
        <v/>
      </c>
      <c r="Q92" s="24">
        <f>IF(A92="","",IFERROR(MAX(0,ROUNDUP(M92,0)-G92),0))</f>
        <v/>
      </c>
      <c r="R92" s="28" t="n"/>
      <c r="S92" s="24">
        <f>IF(A92="","",IFERROR(IF(Q92&gt;=$B$6,"Critical",IF(OR(P92&gt;0,N92&gt;=$B$5),"Watch","Normal")),""))</f>
        <v/>
      </c>
      <c r="T92" s="22" t="n"/>
      <c r="U92" s="44" t="n"/>
      <c r="V92" s="24">
        <f>IF(A92="","",IFERROR(IF(C92="","Select room type",IF(D92&lt;=0,"Enter base inventory",IF(E92+F92&gt;D92,"Holds exceed inventory",IF(I92+J92&gt;1,"Review forecast rates","OK")))),"Review data"))</f>
        <v/>
      </c>
      <c r="W92" s="22" t="n"/>
    </row>
    <row r="93">
      <c r="A93" s="44" t="n"/>
      <c r="B93" s="24">
        <f>IF(A93="","",IFERROR(IF(MOD(A93,7)=1,"Sun",IF(MOD(A93,7)=2,"Mon",IF(MOD(A93,7)=3,"Tue",IF(MOD(A93,7)=4,"Wed",IF(MOD(A93,7)=5,"Thu",IF(MOD(A93,7)=6,"Fri","Sat")))))),""))</f>
        <v/>
      </c>
      <c r="C93" s="21" t="n"/>
      <c r="D93" s="21" t="n"/>
      <c r="E93" s="21" t="n"/>
      <c r="F93" s="21" t="n"/>
      <c r="G93" s="24">
        <f>IF(A93="","",IFERROR(MAX(0,D93-E93-F93),0))</f>
        <v/>
      </c>
      <c r="H93" s="21" t="n"/>
      <c r="I93" s="28" t="n"/>
      <c r="J93" s="28" t="n"/>
      <c r="K93" s="21" t="n"/>
      <c r="L93" s="24">
        <f>IF(A93="","",IFERROR(SUMIFS('Reservations'!$J$11:$J$260,'Reservations'!$I$11:$I$260,C93,'Reservations'!$F$11:$F$260,"&lt;="&amp;A93,'Reservations'!$G$11:$G$260,"&gt;"&amp;A93,'Reservations'!$M$11:$M$260,"Confirmed")+SUMIFS('Reservations'!$J$11:$J$260,'Reservations'!$I$11:$I$260,C93,'Reservations'!$F$11:$F$260,"&lt;="&amp;A93,'Reservations'!$G$11:$G$260,"&gt;"&amp;A93,'Reservations'!$M$11:$M$260,"Guaranteed")+SUMIFS('Reservations'!$J$11:$J$260,'Reservations'!$I$11:$I$260,C93,'Reservations'!$F$11:$F$260,"&lt;="&amp;A93,'Reservations'!$G$11:$G$260,"&gt;"&amp;A93,'Reservations'!$M$11:$M$260,"Checked In"),0))</f>
        <v/>
      </c>
      <c r="M93" s="29">
        <f>IF(A93="","",IFERROR(MAX(0,L93*(1-I93-J93)+K93),0))</f>
        <v/>
      </c>
      <c r="N93" s="30">
        <f>IF(A93="","",IFERROR(M93/G93,0))</f>
        <v/>
      </c>
      <c r="O93" s="24">
        <f>IF(A93="","",IFERROR(G93+H93,0))</f>
        <v/>
      </c>
      <c r="P93" s="24">
        <f>IF(A93="","",IFERROR(MAX(0,ROUNDUP(M93,0)-O93),0))</f>
        <v/>
      </c>
      <c r="Q93" s="24">
        <f>IF(A93="","",IFERROR(MAX(0,ROUNDUP(M93,0)-G93),0))</f>
        <v/>
      </c>
      <c r="R93" s="28" t="n"/>
      <c r="S93" s="24">
        <f>IF(A93="","",IFERROR(IF(Q93&gt;=$B$6,"Critical",IF(OR(P93&gt;0,N93&gt;=$B$5),"Watch","Normal")),""))</f>
        <v/>
      </c>
      <c r="T93" s="22" t="n"/>
      <c r="U93" s="44" t="n"/>
      <c r="V93" s="24">
        <f>IF(A93="","",IFERROR(IF(C93="","Select room type",IF(D93&lt;=0,"Enter base inventory",IF(E93+F93&gt;D93,"Holds exceed inventory",IF(I93+J93&gt;1,"Review forecast rates","OK")))),"Review data"))</f>
        <v/>
      </c>
      <c r="W93" s="22" t="n"/>
    </row>
    <row r="94">
      <c r="A94" s="44" t="n"/>
      <c r="B94" s="24">
        <f>IF(A94="","",IFERROR(IF(MOD(A94,7)=1,"Sun",IF(MOD(A94,7)=2,"Mon",IF(MOD(A94,7)=3,"Tue",IF(MOD(A94,7)=4,"Wed",IF(MOD(A94,7)=5,"Thu",IF(MOD(A94,7)=6,"Fri","Sat")))))),""))</f>
        <v/>
      </c>
      <c r="C94" s="21" t="n"/>
      <c r="D94" s="21" t="n"/>
      <c r="E94" s="21" t="n"/>
      <c r="F94" s="21" t="n"/>
      <c r="G94" s="24">
        <f>IF(A94="","",IFERROR(MAX(0,D94-E94-F94),0))</f>
        <v/>
      </c>
      <c r="H94" s="21" t="n"/>
      <c r="I94" s="28" t="n"/>
      <c r="J94" s="28" t="n"/>
      <c r="K94" s="21" t="n"/>
      <c r="L94" s="24">
        <f>IF(A94="","",IFERROR(SUMIFS('Reservations'!$J$11:$J$260,'Reservations'!$I$11:$I$260,C94,'Reservations'!$F$11:$F$260,"&lt;="&amp;A94,'Reservations'!$G$11:$G$260,"&gt;"&amp;A94,'Reservations'!$M$11:$M$260,"Confirmed")+SUMIFS('Reservations'!$J$11:$J$260,'Reservations'!$I$11:$I$260,C94,'Reservations'!$F$11:$F$260,"&lt;="&amp;A94,'Reservations'!$G$11:$G$260,"&gt;"&amp;A94,'Reservations'!$M$11:$M$260,"Guaranteed")+SUMIFS('Reservations'!$J$11:$J$260,'Reservations'!$I$11:$I$260,C94,'Reservations'!$F$11:$F$260,"&lt;="&amp;A94,'Reservations'!$G$11:$G$260,"&gt;"&amp;A94,'Reservations'!$M$11:$M$260,"Checked In"),0))</f>
        <v/>
      </c>
      <c r="M94" s="29">
        <f>IF(A94="","",IFERROR(MAX(0,L94*(1-I94-J94)+K94),0))</f>
        <v/>
      </c>
      <c r="N94" s="30">
        <f>IF(A94="","",IFERROR(M94/G94,0))</f>
        <v/>
      </c>
      <c r="O94" s="24">
        <f>IF(A94="","",IFERROR(G94+H94,0))</f>
        <v/>
      </c>
      <c r="P94" s="24">
        <f>IF(A94="","",IFERROR(MAX(0,ROUNDUP(M94,0)-O94),0))</f>
        <v/>
      </c>
      <c r="Q94" s="24">
        <f>IF(A94="","",IFERROR(MAX(0,ROUNDUP(M94,0)-G94),0))</f>
        <v/>
      </c>
      <c r="R94" s="28" t="n"/>
      <c r="S94" s="24">
        <f>IF(A94="","",IFERROR(IF(Q94&gt;=$B$6,"Critical",IF(OR(P94&gt;0,N94&gt;=$B$5),"Watch","Normal")),""))</f>
        <v/>
      </c>
      <c r="T94" s="22" t="n"/>
      <c r="U94" s="44" t="n"/>
      <c r="V94" s="24">
        <f>IF(A94="","",IFERROR(IF(C94="","Select room type",IF(D94&lt;=0,"Enter base inventory",IF(E94+F94&gt;D94,"Holds exceed inventory",IF(I94+J94&gt;1,"Review forecast rates","OK")))),"Review data"))</f>
        <v/>
      </c>
      <c r="W94" s="22" t="n"/>
    </row>
    <row r="95">
      <c r="A95" s="44" t="n"/>
      <c r="B95" s="24">
        <f>IF(A95="","",IFERROR(IF(MOD(A95,7)=1,"Sun",IF(MOD(A95,7)=2,"Mon",IF(MOD(A95,7)=3,"Tue",IF(MOD(A95,7)=4,"Wed",IF(MOD(A95,7)=5,"Thu",IF(MOD(A95,7)=6,"Fri","Sat")))))),""))</f>
        <v/>
      </c>
      <c r="C95" s="21" t="n"/>
      <c r="D95" s="21" t="n"/>
      <c r="E95" s="21" t="n"/>
      <c r="F95" s="21" t="n"/>
      <c r="G95" s="24">
        <f>IF(A95="","",IFERROR(MAX(0,D95-E95-F95),0))</f>
        <v/>
      </c>
      <c r="H95" s="21" t="n"/>
      <c r="I95" s="28" t="n"/>
      <c r="J95" s="28" t="n"/>
      <c r="K95" s="21" t="n"/>
      <c r="L95" s="24">
        <f>IF(A95="","",IFERROR(SUMIFS('Reservations'!$J$11:$J$260,'Reservations'!$I$11:$I$260,C95,'Reservations'!$F$11:$F$260,"&lt;="&amp;A95,'Reservations'!$G$11:$G$260,"&gt;"&amp;A95,'Reservations'!$M$11:$M$260,"Confirmed")+SUMIFS('Reservations'!$J$11:$J$260,'Reservations'!$I$11:$I$260,C95,'Reservations'!$F$11:$F$260,"&lt;="&amp;A95,'Reservations'!$G$11:$G$260,"&gt;"&amp;A95,'Reservations'!$M$11:$M$260,"Guaranteed")+SUMIFS('Reservations'!$J$11:$J$260,'Reservations'!$I$11:$I$260,C95,'Reservations'!$F$11:$F$260,"&lt;="&amp;A95,'Reservations'!$G$11:$G$260,"&gt;"&amp;A95,'Reservations'!$M$11:$M$260,"Checked In"),0))</f>
        <v/>
      </c>
      <c r="M95" s="29">
        <f>IF(A95="","",IFERROR(MAX(0,L95*(1-I95-J95)+K95),0))</f>
        <v/>
      </c>
      <c r="N95" s="30">
        <f>IF(A95="","",IFERROR(M95/G95,0))</f>
        <v/>
      </c>
      <c r="O95" s="24">
        <f>IF(A95="","",IFERROR(G95+H95,0))</f>
        <v/>
      </c>
      <c r="P95" s="24">
        <f>IF(A95="","",IFERROR(MAX(0,ROUNDUP(M95,0)-O95),0))</f>
        <v/>
      </c>
      <c r="Q95" s="24">
        <f>IF(A95="","",IFERROR(MAX(0,ROUNDUP(M95,0)-G95),0))</f>
        <v/>
      </c>
      <c r="R95" s="28" t="n"/>
      <c r="S95" s="24">
        <f>IF(A95="","",IFERROR(IF(Q95&gt;=$B$6,"Critical",IF(OR(P95&gt;0,N95&gt;=$B$5),"Watch","Normal")),""))</f>
        <v/>
      </c>
      <c r="T95" s="22" t="n"/>
      <c r="U95" s="44" t="n"/>
      <c r="V95" s="24">
        <f>IF(A95="","",IFERROR(IF(C95="","Select room type",IF(D95&lt;=0,"Enter base inventory",IF(E95+F95&gt;D95,"Holds exceed inventory",IF(I95+J95&gt;1,"Review forecast rates","OK")))),"Review data"))</f>
        <v/>
      </c>
      <c r="W95" s="22" t="n"/>
    </row>
    <row r="96">
      <c r="A96" s="44" t="n"/>
      <c r="B96" s="24">
        <f>IF(A96="","",IFERROR(IF(MOD(A96,7)=1,"Sun",IF(MOD(A96,7)=2,"Mon",IF(MOD(A96,7)=3,"Tue",IF(MOD(A96,7)=4,"Wed",IF(MOD(A96,7)=5,"Thu",IF(MOD(A96,7)=6,"Fri","Sat")))))),""))</f>
        <v/>
      </c>
      <c r="C96" s="21" t="n"/>
      <c r="D96" s="21" t="n"/>
      <c r="E96" s="21" t="n"/>
      <c r="F96" s="21" t="n"/>
      <c r="G96" s="24">
        <f>IF(A96="","",IFERROR(MAX(0,D96-E96-F96),0))</f>
        <v/>
      </c>
      <c r="H96" s="21" t="n"/>
      <c r="I96" s="28" t="n"/>
      <c r="J96" s="28" t="n"/>
      <c r="K96" s="21" t="n"/>
      <c r="L96" s="24">
        <f>IF(A96="","",IFERROR(SUMIFS('Reservations'!$J$11:$J$260,'Reservations'!$I$11:$I$260,C96,'Reservations'!$F$11:$F$260,"&lt;="&amp;A96,'Reservations'!$G$11:$G$260,"&gt;"&amp;A96,'Reservations'!$M$11:$M$260,"Confirmed")+SUMIFS('Reservations'!$J$11:$J$260,'Reservations'!$I$11:$I$260,C96,'Reservations'!$F$11:$F$260,"&lt;="&amp;A96,'Reservations'!$G$11:$G$260,"&gt;"&amp;A96,'Reservations'!$M$11:$M$260,"Guaranteed")+SUMIFS('Reservations'!$J$11:$J$260,'Reservations'!$I$11:$I$260,C96,'Reservations'!$F$11:$F$260,"&lt;="&amp;A96,'Reservations'!$G$11:$G$260,"&gt;"&amp;A96,'Reservations'!$M$11:$M$260,"Checked In"),0))</f>
        <v/>
      </c>
      <c r="M96" s="29">
        <f>IF(A96="","",IFERROR(MAX(0,L96*(1-I96-J96)+K96),0))</f>
        <v/>
      </c>
      <c r="N96" s="30">
        <f>IF(A96="","",IFERROR(M96/G96,0))</f>
        <v/>
      </c>
      <c r="O96" s="24">
        <f>IF(A96="","",IFERROR(G96+H96,0))</f>
        <v/>
      </c>
      <c r="P96" s="24">
        <f>IF(A96="","",IFERROR(MAX(0,ROUNDUP(M96,0)-O96),0))</f>
        <v/>
      </c>
      <c r="Q96" s="24">
        <f>IF(A96="","",IFERROR(MAX(0,ROUNDUP(M96,0)-G96),0))</f>
        <v/>
      </c>
      <c r="R96" s="28" t="n"/>
      <c r="S96" s="24">
        <f>IF(A96="","",IFERROR(IF(Q96&gt;=$B$6,"Critical",IF(OR(P96&gt;0,N96&gt;=$B$5),"Watch","Normal")),""))</f>
        <v/>
      </c>
      <c r="T96" s="22" t="n"/>
      <c r="U96" s="44" t="n"/>
      <c r="V96" s="24">
        <f>IF(A96="","",IFERROR(IF(C96="","Select room type",IF(D96&lt;=0,"Enter base inventory",IF(E96+F96&gt;D96,"Holds exceed inventory",IF(I96+J96&gt;1,"Review forecast rates","OK")))),"Review data"))</f>
        <v/>
      </c>
      <c r="W96" s="22" t="n"/>
    </row>
    <row r="97">
      <c r="A97" s="44" t="n"/>
      <c r="B97" s="24">
        <f>IF(A97="","",IFERROR(IF(MOD(A97,7)=1,"Sun",IF(MOD(A97,7)=2,"Mon",IF(MOD(A97,7)=3,"Tue",IF(MOD(A97,7)=4,"Wed",IF(MOD(A97,7)=5,"Thu",IF(MOD(A97,7)=6,"Fri","Sat")))))),""))</f>
        <v/>
      </c>
      <c r="C97" s="21" t="n"/>
      <c r="D97" s="21" t="n"/>
      <c r="E97" s="21" t="n"/>
      <c r="F97" s="21" t="n"/>
      <c r="G97" s="24">
        <f>IF(A97="","",IFERROR(MAX(0,D97-E97-F97),0))</f>
        <v/>
      </c>
      <c r="H97" s="21" t="n"/>
      <c r="I97" s="28" t="n"/>
      <c r="J97" s="28" t="n"/>
      <c r="K97" s="21" t="n"/>
      <c r="L97" s="24">
        <f>IF(A97="","",IFERROR(SUMIFS('Reservations'!$J$11:$J$260,'Reservations'!$I$11:$I$260,C97,'Reservations'!$F$11:$F$260,"&lt;="&amp;A97,'Reservations'!$G$11:$G$260,"&gt;"&amp;A97,'Reservations'!$M$11:$M$260,"Confirmed")+SUMIFS('Reservations'!$J$11:$J$260,'Reservations'!$I$11:$I$260,C97,'Reservations'!$F$11:$F$260,"&lt;="&amp;A97,'Reservations'!$G$11:$G$260,"&gt;"&amp;A97,'Reservations'!$M$11:$M$260,"Guaranteed")+SUMIFS('Reservations'!$J$11:$J$260,'Reservations'!$I$11:$I$260,C97,'Reservations'!$F$11:$F$260,"&lt;="&amp;A97,'Reservations'!$G$11:$G$260,"&gt;"&amp;A97,'Reservations'!$M$11:$M$260,"Checked In"),0))</f>
        <v/>
      </c>
      <c r="M97" s="29">
        <f>IF(A97="","",IFERROR(MAX(0,L97*(1-I97-J97)+K97),0))</f>
        <v/>
      </c>
      <c r="N97" s="30">
        <f>IF(A97="","",IFERROR(M97/G97,0))</f>
        <v/>
      </c>
      <c r="O97" s="24">
        <f>IF(A97="","",IFERROR(G97+H97,0))</f>
        <v/>
      </c>
      <c r="P97" s="24">
        <f>IF(A97="","",IFERROR(MAX(0,ROUNDUP(M97,0)-O97),0))</f>
        <v/>
      </c>
      <c r="Q97" s="24">
        <f>IF(A97="","",IFERROR(MAX(0,ROUNDUP(M97,0)-G97),0))</f>
        <v/>
      </c>
      <c r="R97" s="28" t="n"/>
      <c r="S97" s="24">
        <f>IF(A97="","",IFERROR(IF(Q97&gt;=$B$6,"Critical",IF(OR(P97&gt;0,N97&gt;=$B$5),"Watch","Normal")),""))</f>
        <v/>
      </c>
      <c r="T97" s="22" t="n"/>
      <c r="U97" s="44" t="n"/>
      <c r="V97" s="24">
        <f>IF(A97="","",IFERROR(IF(C97="","Select room type",IF(D97&lt;=0,"Enter base inventory",IF(E97+F97&gt;D97,"Holds exceed inventory",IF(I97+J97&gt;1,"Review forecast rates","OK")))),"Review data"))</f>
        <v/>
      </c>
      <c r="W97" s="22" t="n"/>
    </row>
    <row r="98">
      <c r="A98" s="44" t="n"/>
      <c r="B98" s="24">
        <f>IF(A98="","",IFERROR(IF(MOD(A98,7)=1,"Sun",IF(MOD(A98,7)=2,"Mon",IF(MOD(A98,7)=3,"Tue",IF(MOD(A98,7)=4,"Wed",IF(MOD(A98,7)=5,"Thu",IF(MOD(A98,7)=6,"Fri","Sat")))))),""))</f>
        <v/>
      </c>
      <c r="C98" s="21" t="n"/>
      <c r="D98" s="21" t="n"/>
      <c r="E98" s="21" t="n"/>
      <c r="F98" s="21" t="n"/>
      <c r="G98" s="24">
        <f>IF(A98="","",IFERROR(MAX(0,D98-E98-F98),0))</f>
        <v/>
      </c>
      <c r="H98" s="21" t="n"/>
      <c r="I98" s="28" t="n"/>
      <c r="J98" s="28" t="n"/>
      <c r="K98" s="21" t="n"/>
      <c r="L98" s="24">
        <f>IF(A98="","",IFERROR(SUMIFS('Reservations'!$J$11:$J$260,'Reservations'!$I$11:$I$260,C98,'Reservations'!$F$11:$F$260,"&lt;="&amp;A98,'Reservations'!$G$11:$G$260,"&gt;"&amp;A98,'Reservations'!$M$11:$M$260,"Confirmed")+SUMIFS('Reservations'!$J$11:$J$260,'Reservations'!$I$11:$I$260,C98,'Reservations'!$F$11:$F$260,"&lt;="&amp;A98,'Reservations'!$G$11:$G$260,"&gt;"&amp;A98,'Reservations'!$M$11:$M$260,"Guaranteed")+SUMIFS('Reservations'!$J$11:$J$260,'Reservations'!$I$11:$I$260,C98,'Reservations'!$F$11:$F$260,"&lt;="&amp;A98,'Reservations'!$G$11:$G$260,"&gt;"&amp;A98,'Reservations'!$M$11:$M$260,"Checked In"),0))</f>
        <v/>
      </c>
      <c r="M98" s="29">
        <f>IF(A98="","",IFERROR(MAX(0,L98*(1-I98-J98)+K98),0))</f>
        <v/>
      </c>
      <c r="N98" s="30">
        <f>IF(A98="","",IFERROR(M98/G98,0))</f>
        <v/>
      </c>
      <c r="O98" s="24">
        <f>IF(A98="","",IFERROR(G98+H98,0))</f>
        <v/>
      </c>
      <c r="P98" s="24">
        <f>IF(A98="","",IFERROR(MAX(0,ROUNDUP(M98,0)-O98),0))</f>
        <v/>
      </c>
      <c r="Q98" s="24">
        <f>IF(A98="","",IFERROR(MAX(0,ROUNDUP(M98,0)-G98),0))</f>
        <v/>
      </c>
      <c r="R98" s="28" t="n"/>
      <c r="S98" s="24">
        <f>IF(A98="","",IFERROR(IF(Q98&gt;=$B$6,"Critical",IF(OR(P98&gt;0,N98&gt;=$B$5),"Watch","Normal")),""))</f>
        <v/>
      </c>
      <c r="T98" s="22" t="n"/>
      <c r="U98" s="44" t="n"/>
      <c r="V98" s="24">
        <f>IF(A98="","",IFERROR(IF(C98="","Select room type",IF(D98&lt;=0,"Enter base inventory",IF(E98+F98&gt;D98,"Holds exceed inventory",IF(I98+J98&gt;1,"Review forecast rates","OK")))),"Review data"))</f>
        <v/>
      </c>
      <c r="W98" s="22" t="n"/>
    </row>
    <row r="99">
      <c r="A99" s="44" t="n"/>
      <c r="B99" s="24">
        <f>IF(A99="","",IFERROR(IF(MOD(A99,7)=1,"Sun",IF(MOD(A99,7)=2,"Mon",IF(MOD(A99,7)=3,"Tue",IF(MOD(A99,7)=4,"Wed",IF(MOD(A99,7)=5,"Thu",IF(MOD(A99,7)=6,"Fri","Sat")))))),""))</f>
        <v/>
      </c>
      <c r="C99" s="21" t="n"/>
      <c r="D99" s="21" t="n"/>
      <c r="E99" s="21" t="n"/>
      <c r="F99" s="21" t="n"/>
      <c r="G99" s="24">
        <f>IF(A99="","",IFERROR(MAX(0,D99-E99-F99),0))</f>
        <v/>
      </c>
      <c r="H99" s="21" t="n"/>
      <c r="I99" s="28" t="n"/>
      <c r="J99" s="28" t="n"/>
      <c r="K99" s="21" t="n"/>
      <c r="L99" s="24">
        <f>IF(A99="","",IFERROR(SUMIFS('Reservations'!$J$11:$J$260,'Reservations'!$I$11:$I$260,C99,'Reservations'!$F$11:$F$260,"&lt;="&amp;A99,'Reservations'!$G$11:$G$260,"&gt;"&amp;A99,'Reservations'!$M$11:$M$260,"Confirmed")+SUMIFS('Reservations'!$J$11:$J$260,'Reservations'!$I$11:$I$260,C99,'Reservations'!$F$11:$F$260,"&lt;="&amp;A99,'Reservations'!$G$11:$G$260,"&gt;"&amp;A99,'Reservations'!$M$11:$M$260,"Guaranteed")+SUMIFS('Reservations'!$J$11:$J$260,'Reservations'!$I$11:$I$260,C99,'Reservations'!$F$11:$F$260,"&lt;="&amp;A99,'Reservations'!$G$11:$G$260,"&gt;"&amp;A99,'Reservations'!$M$11:$M$260,"Checked In"),0))</f>
        <v/>
      </c>
      <c r="M99" s="29">
        <f>IF(A99="","",IFERROR(MAX(0,L99*(1-I99-J99)+K99),0))</f>
        <v/>
      </c>
      <c r="N99" s="30">
        <f>IF(A99="","",IFERROR(M99/G99,0))</f>
        <v/>
      </c>
      <c r="O99" s="24">
        <f>IF(A99="","",IFERROR(G99+H99,0))</f>
        <v/>
      </c>
      <c r="P99" s="24">
        <f>IF(A99="","",IFERROR(MAX(0,ROUNDUP(M99,0)-O99),0))</f>
        <v/>
      </c>
      <c r="Q99" s="24">
        <f>IF(A99="","",IFERROR(MAX(0,ROUNDUP(M99,0)-G99),0))</f>
        <v/>
      </c>
      <c r="R99" s="28" t="n"/>
      <c r="S99" s="24">
        <f>IF(A99="","",IFERROR(IF(Q99&gt;=$B$6,"Critical",IF(OR(P99&gt;0,N99&gt;=$B$5),"Watch","Normal")),""))</f>
        <v/>
      </c>
      <c r="T99" s="22" t="n"/>
      <c r="U99" s="44" t="n"/>
      <c r="V99" s="24">
        <f>IF(A99="","",IFERROR(IF(C99="","Select room type",IF(D99&lt;=0,"Enter base inventory",IF(E99+F99&gt;D99,"Holds exceed inventory",IF(I99+J99&gt;1,"Review forecast rates","OK")))),"Review data"))</f>
        <v/>
      </c>
      <c r="W99" s="22" t="n"/>
    </row>
    <row r="100">
      <c r="A100" s="44" t="n"/>
      <c r="B100" s="24">
        <f>IF(A100="","",IFERROR(IF(MOD(A100,7)=1,"Sun",IF(MOD(A100,7)=2,"Mon",IF(MOD(A100,7)=3,"Tue",IF(MOD(A100,7)=4,"Wed",IF(MOD(A100,7)=5,"Thu",IF(MOD(A100,7)=6,"Fri","Sat")))))),""))</f>
        <v/>
      </c>
      <c r="C100" s="21" t="n"/>
      <c r="D100" s="21" t="n"/>
      <c r="E100" s="21" t="n"/>
      <c r="F100" s="21" t="n"/>
      <c r="G100" s="24">
        <f>IF(A100="","",IFERROR(MAX(0,D100-E100-F100),0))</f>
        <v/>
      </c>
      <c r="H100" s="21" t="n"/>
      <c r="I100" s="28" t="n"/>
      <c r="J100" s="28" t="n"/>
      <c r="K100" s="21" t="n"/>
      <c r="L100" s="24">
        <f>IF(A100="","",IFERROR(SUMIFS('Reservations'!$J$11:$J$260,'Reservations'!$I$11:$I$260,C100,'Reservations'!$F$11:$F$260,"&lt;="&amp;A100,'Reservations'!$G$11:$G$260,"&gt;"&amp;A100,'Reservations'!$M$11:$M$260,"Confirmed")+SUMIFS('Reservations'!$J$11:$J$260,'Reservations'!$I$11:$I$260,C100,'Reservations'!$F$11:$F$260,"&lt;="&amp;A100,'Reservations'!$G$11:$G$260,"&gt;"&amp;A100,'Reservations'!$M$11:$M$260,"Guaranteed")+SUMIFS('Reservations'!$J$11:$J$260,'Reservations'!$I$11:$I$260,C100,'Reservations'!$F$11:$F$260,"&lt;="&amp;A100,'Reservations'!$G$11:$G$260,"&gt;"&amp;A100,'Reservations'!$M$11:$M$260,"Checked In"),0))</f>
        <v/>
      </c>
      <c r="M100" s="29">
        <f>IF(A100="","",IFERROR(MAX(0,L100*(1-I100-J100)+K100),0))</f>
        <v/>
      </c>
      <c r="N100" s="30">
        <f>IF(A100="","",IFERROR(M100/G100,0))</f>
        <v/>
      </c>
      <c r="O100" s="24">
        <f>IF(A100="","",IFERROR(G100+H100,0))</f>
        <v/>
      </c>
      <c r="P100" s="24">
        <f>IF(A100="","",IFERROR(MAX(0,ROUNDUP(M100,0)-O100),0))</f>
        <v/>
      </c>
      <c r="Q100" s="24">
        <f>IF(A100="","",IFERROR(MAX(0,ROUNDUP(M100,0)-G100),0))</f>
        <v/>
      </c>
      <c r="R100" s="28" t="n"/>
      <c r="S100" s="24">
        <f>IF(A100="","",IFERROR(IF(Q100&gt;=$B$6,"Critical",IF(OR(P100&gt;0,N100&gt;=$B$5),"Watch","Normal")),""))</f>
        <v/>
      </c>
      <c r="T100" s="22" t="n"/>
      <c r="U100" s="44" t="n"/>
      <c r="V100" s="24">
        <f>IF(A100="","",IFERROR(IF(C100="","Select room type",IF(D100&lt;=0,"Enter base inventory",IF(E100+F100&gt;D100,"Holds exceed inventory",IF(I100+J100&gt;1,"Review forecast rates","OK")))),"Review data"))</f>
        <v/>
      </c>
      <c r="W100" s="22" t="n"/>
    </row>
    <row r="101">
      <c r="A101" s="44" t="n"/>
      <c r="B101" s="24">
        <f>IF(A101="","",IFERROR(IF(MOD(A101,7)=1,"Sun",IF(MOD(A101,7)=2,"Mon",IF(MOD(A101,7)=3,"Tue",IF(MOD(A101,7)=4,"Wed",IF(MOD(A101,7)=5,"Thu",IF(MOD(A101,7)=6,"Fri","Sat")))))),""))</f>
        <v/>
      </c>
      <c r="C101" s="21" t="n"/>
      <c r="D101" s="21" t="n"/>
      <c r="E101" s="21" t="n"/>
      <c r="F101" s="21" t="n"/>
      <c r="G101" s="24">
        <f>IF(A101="","",IFERROR(MAX(0,D101-E101-F101),0))</f>
        <v/>
      </c>
      <c r="H101" s="21" t="n"/>
      <c r="I101" s="28" t="n"/>
      <c r="J101" s="28" t="n"/>
      <c r="K101" s="21" t="n"/>
      <c r="L101" s="24">
        <f>IF(A101="","",IFERROR(SUMIFS('Reservations'!$J$11:$J$260,'Reservations'!$I$11:$I$260,C101,'Reservations'!$F$11:$F$260,"&lt;="&amp;A101,'Reservations'!$G$11:$G$260,"&gt;"&amp;A101,'Reservations'!$M$11:$M$260,"Confirmed")+SUMIFS('Reservations'!$J$11:$J$260,'Reservations'!$I$11:$I$260,C101,'Reservations'!$F$11:$F$260,"&lt;="&amp;A101,'Reservations'!$G$11:$G$260,"&gt;"&amp;A101,'Reservations'!$M$11:$M$260,"Guaranteed")+SUMIFS('Reservations'!$J$11:$J$260,'Reservations'!$I$11:$I$260,C101,'Reservations'!$F$11:$F$260,"&lt;="&amp;A101,'Reservations'!$G$11:$G$260,"&gt;"&amp;A101,'Reservations'!$M$11:$M$260,"Checked In"),0))</f>
        <v/>
      </c>
      <c r="M101" s="29">
        <f>IF(A101="","",IFERROR(MAX(0,L101*(1-I101-J101)+K101),0))</f>
        <v/>
      </c>
      <c r="N101" s="30">
        <f>IF(A101="","",IFERROR(M101/G101,0))</f>
        <v/>
      </c>
      <c r="O101" s="24">
        <f>IF(A101="","",IFERROR(G101+H101,0))</f>
        <v/>
      </c>
      <c r="P101" s="24">
        <f>IF(A101="","",IFERROR(MAX(0,ROUNDUP(M101,0)-O101),0))</f>
        <v/>
      </c>
      <c r="Q101" s="24">
        <f>IF(A101="","",IFERROR(MAX(0,ROUNDUP(M101,0)-G101),0))</f>
        <v/>
      </c>
      <c r="R101" s="28" t="n"/>
      <c r="S101" s="24">
        <f>IF(A101="","",IFERROR(IF(Q101&gt;=$B$6,"Critical",IF(OR(P101&gt;0,N101&gt;=$B$5),"Watch","Normal")),""))</f>
        <v/>
      </c>
      <c r="T101" s="22" t="n"/>
      <c r="U101" s="44" t="n"/>
      <c r="V101" s="24">
        <f>IF(A101="","",IFERROR(IF(C101="","Select room type",IF(D101&lt;=0,"Enter base inventory",IF(E101+F101&gt;D101,"Holds exceed inventory",IF(I101+J101&gt;1,"Review forecast rates","OK")))),"Review data"))</f>
        <v/>
      </c>
      <c r="W101" s="22" t="n"/>
    </row>
    <row r="102">
      <c r="A102" s="44" t="n"/>
      <c r="B102" s="24">
        <f>IF(A102="","",IFERROR(IF(MOD(A102,7)=1,"Sun",IF(MOD(A102,7)=2,"Mon",IF(MOD(A102,7)=3,"Tue",IF(MOD(A102,7)=4,"Wed",IF(MOD(A102,7)=5,"Thu",IF(MOD(A102,7)=6,"Fri","Sat")))))),""))</f>
        <v/>
      </c>
      <c r="C102" s="21" t="n"/>
      <c r="D102" s="21" t="n"/>
      <c r="E102" s="21" t="n"/>
      <c r="F102" s="21" t="n"/>
      <c r="G102" s="24">
        <f>IF(A102="","",IFERROR(MAX(0,D102-E102-F102),0))</f>
        <v/>
      </c>
      <c r="H102" s="21" t="n"/>
      <c r="I102" s="28" t="n"/>
      <c r="J102" s="28" t="n"/>
      <c r="K102" s="21" t="n"/>
      <c r="L102" s="24">
        <f>IF(A102="","",IFERROR(SUMIFS('Reservations'!$J$11:$J$260,'Reservations'!$I$11:$I$260,C102,'Reservations'!$F$11:$F$260,"&lt;="&amp;A102,'Reservations'!$G$11:$G$260,"&gt;"&amp;A102,'Reservations'!$M$11:$M$260,"Confirmed")+SUMIFS('Reservations'!$J$11:$J$260,'Reservations'!$I$11:$I$260,C102,'Reservations'!$F$11:$F$260,"&lt;="&amp;A102,'Reservations'!$G$11:$G$260,"&gt;"&amp;A102,'Reservations'!$M$11:$M$260,"Guaranteed")+SUMIFS('Reservations'!$J$11:$J$260,'Reservations'!$I$11:$I$260,C102,'Reservations'!$F$11:$F$260,"&lt;="&amp;A102,'Reservations'!$G$11:$G$260,"&gt;"&amp;A102,'Reservations'!$M$11:$M$260,"Checked In"),0))</f>
        <v/>
      </c>
      <c r="M102" s="29">
        <f>IF(A102="","",IFERROR(MAX(0,L102*(1-I102-J102)+K102),0))</f>
        <v/>
      </c>
      <c r="N102" s="30">
        <f>IF(A102="","",IFERROR(M102/G102,0))</f>
        <v/>
      </c>
      <c r="O102" s="24">
        <f>IF(A102="","",IFERROR(G102+H102,0))</f>
        <v/>
      </c>
      <c r="P102" s="24">
        <f>IF(A102="","",IFERROR(MAX(0,ROUNDUP(M102,0)-O102),0))</f>
        <v/>
      </c>
      <c r="Q102" s="24">
        <f>IF(A102="","",IFERROR(MAX(0,ROUNDUP(M102,0)-G102),0))</f>
        <v/>
      </c>
      <c r="R102" s="28" t="n"/>
      <c r="S102" s="24">
        <f>IF(A102="","",IFERROR(IF(Q102&gt;=$B$6,"Critical",IF(OR(P102&gt;0,N102&gt;=$B$5),"Watch","Normal")),""))</f>
        <v/>
      </c>
      <c r="T102" s="22" t="n"/>
      <c r="U102" s="44" t="n"/>
      <c r="V102" s="24">
        <f>IF(A102="","",IFERROR(IF(C102="","Select room type",IF(D102&lt;=0,"Enter base inventory",IF(E102+F102&gt;D102,"Holds exceed inventory",IF(I102+J102&gt;1,"Review forecast rates","OK")))),"Review data"))</f>
        <v/>
      </c>
      <c r="W102" s="22" t="n"/>
    </row>
    <row r="103">
      <c r="A103" s="44" t="n"/>
      <c r="B103" s="24">
        <f>IF(A103="","",IFERROR(IF(MOD(A103,7)=1,"Sun",IF(MOD(A103,7)=2,"Mon",IF(MOD(A103,7)=3,"Tue",IF(MOD(A103,7)=4,"Wed",IF(MOD(A103,7)=5,"Thu",IF(MOD(A103,7)=6,"Fri","Sat")))))),""))</f>
        <v/>
      </c>
      <c r="C103" s="21" t="n"/>
      <c r="D103" s="21" t="n"/>
      <c r="E103" s="21" t="n"/>
      <c r="F103" s="21" t="n"/>
      <c r="G103" s="24">
        <f>IF(A103="","",IFERROR(MAX(0,D103-E103-F103),0))</f>
        <v/>
      </c>
      <c r="H103" s="21" t="n"/>
      <c r="I103" s="28" t="n"/>
      <c r="J103" s="28" t="n"/>
      <c r="K103" s="21" t="n"/>
      <c r="L103" s="24">
        <f>IF(A103="","",IFERROR(SUMIFS('Reservations'!$J$11:$J$260,'Reservations'!$I$11:$I$260,C103,'Reservations'!$F$11:$F$260,"&lt;="&amp;A103,'Reservations'!$G$11:$G$260,"&gt;"&amp;A103,'Reservations'!$M$11:$M$260,"Confirmed")+SUMIFS('Reservations'!$J$11:$J$260,'Reservations'!$I$11:$I$260,C103,'Reservations'!$F$11:$F$260,"&lt;="&amp;A103,'Reservations'!$G$11:$G$260,"&gt;"&amp;A103,'Reservations'!$M$11:$M$260,"Guaranteed")+SUMIFS('Reservations'!$J$11:$J$260,'Reservations'!$I$11:$I$260,C103,'Reservations'!$F$11:$F$260,"&lt;="&amp;A103,'Reservations'!$G$11:$G$260,"&gt;"&amp;A103,'Reservations'!$M$11:$M$260,"Checked In"),0))</f>
        <v/>
      </c>
      <c r="M103" s="29">
        <f>IF(A103="","",IFERROR(MAX(0,L103*(1-I103-J103)+K103),0))</f>
        <v/>
      </c>
      <c r="N103" s="30">
        <f>IF(A103="","",IFERROR(M103/G103,0))</f>
        <v/>
      </c>
      <c r="O103" s="24">
        <f>IF(A103="","",IFERROR(G103+H103,0))</f>
        <v/>
      </c>
      <c r="P103" s="24">
        <f>IF(A103="","",IFERROR(MAX(0,ROUNDUP(M103,0)-O103),0))</f>
        <v/>
      </c>
      <c r="Q103" s="24">
        <f>IF(A103="","",IFERROR(MAX(0,ROUNDUP(M103,0)-G103),0))</f>
        <v/>
      </c>
      <c r="R103" s="28" t="n"/>
      <c r="S103" s="24">
        <f>IF(A103="","",IFERROR(IF(Q103&gt;=$B$6,"Critical",IF(OR(P103&gt;0,N103&gt;=$B$5),"Watch","Normal")),""))</f>
        <v/>
      </c>
      <c r="T103" s="22" t="n"/>
      <c r="U103" s="44" t="n"/>
      <c r="V103" s="24">
        <f>IF(A103="","",IFERROR(IF(C103="","Select room type",IF(D103&lt;=0,"Enter base inventory",IF(E103+F103&gt;D103,"Holds exceed inventory",IF(I103+J103&gt;1,"Review forecast rates","OK")))),"Review data"))</f>
        <v/>
      </c>
      <c r="W103" s="22" t="n"/>
    </row>
    <row r="104">
      <c r="A104" s="44" t="n"/>
      <c r="B104" s="24">
        <f>IF(A104="","",IFERROR(IF(MOD(A104,7)=1,"Sun",IF(MOD(A104,7)=2,"Mon",IF(MOD(A104,7)=3,"Tue",IF(MOD(A104,7)=4,"Wed",IF(MOD(A104,7)=5,"Thu",IF(MOD(A104,7)=6,"Fri","Sat")))))),""))</f>
        <v/>
      </c>
      <c r="C104" s="21" t="n"/>
      <c r="D104" s="21" t="n"/>
      <c r="E104" s="21" t="n"/>
      <c r="F104" s="21" t="n"/>
      <c r="G104" s="24">
        <f>IF(A104="","",IFERROR(MAX(0,D104-E104-F104),0))</f>
        <v/>
      </c>
      <c r="H104" s="21" t="n"/>
      <c r="I104" s="28" t="n"/>
      <c r="J104" s="28" t="n"/>
      <c r="K104" s="21" t="n"/>
      <c r="L104" s="24">
        <f>IF(A104="","",IFERROR(SUMIFS('Reservations'!$J$11:$J$260,'Reservations'!$I$11:$I$260,C104,'Reservations'!$F$11:$F$260,"&lt;="&amp;A104,'Reservations'!$G$11:$G$260,"&gt;"&amp;A104,'Reservations'!$M$11:$M$260,"Confirmed")+SUMIFS('Reservations'!$J$11:$J$260,'Reservations'!$I$11:$I$260,C104,'Reservations'!$F$11:$F$260,"&lt;="&amp;A104,'Reservations'!$G$11:$G$260,"&gt;"&amp;A104,'Reservations'!$M$11:$M$260,"Guaranteed")+SUMIFS('Reservations'!$J$11:$J$260,'Reservations'!$I$11:$I$260,C104,'Reservations'!$F$11:$F$260,"&lt;="&amp;A104,'Reservations'!$G$11:$G$260,"&gt;"&amp;A104,'Reservations'!$M$11:$M$260,"Checked In"),0))</f>
        <v/>
      </c>
      <c r="M104" s="29">
        <f>IF(A104="","",IFERROR(MAX(0,L104*(1-I104-J104)+K104),0))</f>
        <v/>
      </c>
      <c r="N104" s="30">
        <f>IF(A104="","",IFERROR(M104/G104,0))</f>
        <v/>
      </c>
      <c r="O104" s="24">
        <f>IF(A104="","",IFERROR(G104+H104,0))</f>
        <v/>
      </c>
      <c r="P104" s="24">
        <f>IF(A104="","",IFERROR(MAX(0,ROUNDUP(M104,0)-O104),0))</f>
        <v/>
      </c>
      <c r="Q104" s="24">
        <f>IF(A104="","",IFERROR(MAX(0,ROUNDUP(M104,0)-G104),0))</f>
        <v/>
      </c>
      <c r="R104" s="28" t="n"/>
      <c r="S104" s="24">
        <f>IF(A104="","",IFERROR(IF(Q104&gt;=$B$6,"Critical",IF(OR(P104&gt;0,N104&gt;=$B$5),"Watch","Normal")),""))</f>
        <v/>
      </c>
      <c r="T104" s="22" t="n"/>
      <c r="U104" s="44" t="n"/>
      <c r="V104" s="24">
        <f>IF(A104="","",IFERROR(IF(C104="","Select room type",IF(D104&lt;=0,"Enter base inventory",IF(E104+F104&gt;D104,"Holds exceed inventory",IF(I104+J104&gt;1,"Review forecast rates","OK")))),"Review data"))</f>
        <v/>
      </c>
      <c r="W104" s="22" t="n"/>
    </row>
    <row r="105">
      <c r="A105" s="44" t="n"/>
      <c r="B105" s="24">
        <f>IF(A105="","",IFERROR(IF(MOD(A105,7)=1,"Sun",IF(MOD(A105,7)=2,"Mon",IF(MOD(A105,7)=3,"Tue",IF(MOD(A105,7)=4,"Wed",IF(MOD(A105,7)=5,"Thu",IF(MOD(A105,7)=6,"Fri","Sat")))))),""))</f>
        <v/>
      </c>
      <c r="C105" s="21" t="n"/>
      <c r="D105" s="21" t="n"/>
      <c r="E105" s="21" t="n"/>
      <c r="F105" s="21" t="n"/>
      <c r="G105" s="24">
        <f>IF(A105="","",IFERROR(MAX(0,D105-E105-F105),0))</f>
        <v/>
      </c>
      <c r="H105" s="21" t="n"/>
      <c r="I105" s="28" t="n"/>
      <c r="J105" s="28" t="n"/>
      <c r="K105" s="21" t="n"/>
      <c r="L105" s="24">
        <f>IF(A105="","",IFERROR(SUMIFS('Reservations'!$J$11:$J$260,'Reservations'!$I$11:$I$260,C105,'Reservations'!$F$11:$F$260,"&lt;="&amp;A105,'Reservations'!$G$11:$G$260,"&gt;"&amp;A105,'Reservations'!$M$11:$M$260,"Confirmed")+SUMIFS('Reservations'!$J$11:$J$260,'Reservations'!$I$11:$I$260,C105,'Reservations'!$F$11:$F$260,"&lt;="&amp;A105,'Reservations'!$G$11:$G$260,"&gt;"&amp;A105,'Reservations'!$M$11:$M$260,"Guaranteed")+SUMIFS('Reservations'!$J$11:$J$260,'Reservations'!$I$11:$I$260,C105,'Reservations'!$F$11:$F$260,"&lt;="&amp;A105,'Reservations'!$G$11:$G$260,"&gt;"&amp;A105,'Reservations'!$M$11:$M$260,"Checked In"),0))</f>
        <v/>
      </c>
      <c r="M105" s="29">
        <f>IF(A105="","",IFERROR(MAX(0,L105*(1-I105-J105)+K105),0))</f>
        <v/>
      </c>
      <c r="N105" s="30">
        <f>IF(A105="","",IFERROR(M105/G105,0))</f>
        <v/>
      </c>
      <c r="O105" s="24">
        <f>IF(A105="","",IFERROR(G105+H105,0))</f>
        <v/>
      </c>
      <c r="P105" s="24">
        <f>IF(A105="","",IFERROR(MAX(0,ROUNDUP(M105,0)-O105),0))</f>
        <v/>
      </c>
      <c r="Q105" s="24">
        <f>IF(A105="","",IFERROR(MAX(0,ROUNDUP(M105,0)-G105),0))</f>
        <v/>
      </c>
      <c r="R105" s="28" t="n"/>
      <c r="S105" s="24">
        <f>IF(A105="","",IFERROR(IF(Q105&gt;=$B$6,"Critical",IF(OR(P105&gt;0,N105&gt;=$B$5),"Watch","Normal")),""))</f>
        <v/>
      </c>
      <c r="T105" s="22" t="n"/>
      <c r="U105" s="44" t="n"/>
      <c r="V105" s="24">
        <f>IF(A105="","",IFERROR(IF(C105="","Select room type",IF(D105&lt;=0,"Enter base inventory",IF(E105+F105&gt;D105,"Holds exceed inventory",IF(I105+J105&gt;1,"Review forecast rates","OK")))),"Review data"))</f>
        <v/>
      </c>
      <c r="W105" s="22" t="n"/>
    </row>
    <row r="106">
      <c r="A106" s="44" t="n"/>
      <c r="B106" s="24">
        <f>IF(A106="","",IFERROR(IF(MOD(A106,7)=1,"Sun",IF(MOD(A106,7)=2,"Mon",IF(MOD(A106,7)=3,"Tue",IF(MOD(A106,7)=4,"Wed",IF(MOD(A106,7)=5,"Thu",IF(MOD(A106,7)=6,"Fri","Sat")))))),""))</f>
        <v/>
      </c>
      <c r="C106" s="21" t="n"/>
      <c r="D106" s="21" t="n"/>
      <c r="E106" s="21" t="n"/>
      <c r="F106" s="21" t="n"/>
      <c r="G106" s="24">
        <f>IF(A106="","",IFERROR(MAX(0,D106-E106-F106),0))</f>
        <v/>
      </c>
      <c r="H106" s="21" t="n"/>
      <c r="I106" s="28" t="n"/>
      <c r="J106" s="28" t="n"/>
      <c r="K106" s="21" t="n"/>
      <c r="L106" s="24">
        <f>IF(A106="","",IFERROR(SUMIFS('Reservations'!$J$11:$J$260,'Reservations'!$I$11:$I$260,C106,'Reservations'!$F$11:$F$260,"&lt;="&amp;A106,'Reservations'!$G$11:$G$260,"&gt;"&amp;A106,'Reservations'!$M$11:$M$260,"Confirmed")+SUMIFS('Reservations'!$J$11:$J$260,'Reservations'!$I$11:$I$260,C106,'Reservations'!$F$11:$F$260,"&lt;="&amp;A106,'Reservations'!$G$11:$G$260,"&gt;"&amp;A106,'Reservations'!$M$11:$M$260,"Guaranteed")+SUMIFS('Reservations'!$J$11:$J$260,'Reservations'!$I$11:$I$260,C106,'Reservations'!$F$11:$F$260,"&lt;="&amp;A106,'Reservations'!$G$11:$G$260,"&gt;"&amp;A106,'Reservations'!$M$11:$M$260,"Checked In"),0))</f>
        <v/>
      </c>
      <c r="M106" s="29">
        <f>IF(A106="","",IFERROR(MAX(0,L106*(1-I106-J106)+K106),0))</f>
        <v/>
      </c>
      <c r="N106" s="30">
        <f>IF(A106="","",IFERROR(M106/G106,0))</f>
        <v/>
      </c>
      <c r="O106" s="24">
        <f>IF(A106="","",IFERROR(G106+H106,0))</f>
        <v/>
      </c>
      <c r="P106" s="24">
        <f>IF(A106="","",IFERROR(MAX(0,ROUNDUP(M106,0)-O106),0))</f>
        <v/>
      </c>
      <c r="Q106" s="24">
        <f>IF(A106="","",IFERROR(MAX(0,ROUNDUP(M106,0)-G106),0))</f>
        <v/>
      </c>
      <c r="R106" s="28" t="n"/>
      <c r="S106" s="24">
        <f>IF(A106="","",IFERROR(IF(Q106&gt;=$B$6,"Critical",IF(OR(P106&gt;0,N106&gt;=$B$5),"Watch","Normal")),""))</f>
        <v/>
      </c>
      <c r="T106" s="22" t="n"/>
      <c r="U106" s="44" t="n"/>
      <c r="V106" s="24">
        <f>IF(A106="","",IFERROR(IF(C106="","Select room type",IF(D106&lt;=0,"Enter base inventory",IF(E106+F106&gt;D106,"Holds exceed inventory",IF(I106+J106&gt;1,"Review forecast rates","OK")))),"Review data"))</f>
        <v/>
      </c>
      <c r="W106" s="22" t="n"/>
    </row>
    <row r="107">
      <c r="A107" s="44" t="n"/>
      <c r="B107" s="24">
        <f>IF(A107="","",IFERROR(IF(MOD(A107,7)=1,"Sun",IF(MOD(A107,7)=2,"Mon",IF(MOD(A107,7)=3,"Tue",IF(MOD(A107,7)=4,"Wed",IF(MOD(A107,7)=5,"Thu",IF(MOD(A107,7)=6,"Fri","Sat")))))),""))</f>
        <v/>
      </c>
      <c r="C107" s="21" t="n"/>
      <c r="D107" s="21" t="n"/>
      <c r="E107" s="21" t="n"/>
      <c r="F107" s="21" t="n"/>
      <c r="G107" s="24">
        <f>IF(A107="","",IFERROR(MAX(0,D107-E107-F107),0))</f>
        <v/>
      </c>
      <c r="H107" s="21" t="n"/>
      <c r="I107" s="28" t="n"/>
      <c r="J107" s="28" t="n"/>
      <c r="K107" s="21" t="n"/>
      <c r="L107" s="24">
        <f>IF(A107="","",IFERROR(SUMIFS('Reservations'!$J$11:$J$260,'Reservations'!$I$11:$I$260,C107,'Reservations'!$F$11:$F$260,"&lt;="&amp;A107,'Reservations'!$G$11:$G$260,"&gt;"&amp;A107,'Reservations'!$M$11:$M$260,"Confirmed")+SUMIFS('Reservations'!$J$11:$J$260,'Reservations'!$I$11:$I$260,C107,'Reservations'!$F$11:$F$260,"&lt;="&amp;A107,'Reservations'!$G$11:$G$260,"&gt;"&amp;A107,'Reservations'!$M$11:$M$260,"Guaranteed")+SUMIFS('Reservations'!$J$11:$J$260,'Reservations'!$I$11:$I$260,C107,'Reservations'!$F$11:$F$260,"&lt;="&amp;A107,'Reservations'!$G$11:$G$260,"&gt;"&amp;A107,'Reservations'!$M$11:$M$260,"Checked In"),0))</f>
        <v/>
      </c>
      <c r="M107" s="29">
        <f>IF(A107="","",IFERROR(MAX(0,L107*(1-I107-J107)+K107),0))</f>
        <v/>
      </c>
      <c r="N107" s="30">
        <f>IF(A107="","",IFERROR(M107/G107,0))</f>
        <v/>
      </c>
      <c r="O107" s="24">
        <f>IF(A107="","",IFERROR(G107+H107,0))</f>
        <v/>
      </c>
      <c r="P107" s="24">
        <f>IF(A107="","",IFERROR(MAX(0,ROUNDUP(M107,0)-O107),0))</f>
        <v/>
      </c>
      <c r="Q107" s="24">
        <f>IF(A107="","",IFERROR(MAX(0,ROUNDUP(M107,0)-G107),0))</f>
        <v/>
      </c>
      <c r="R107" s="28" t="n"/>
      <c r="S107" s="24">
        <f>IF(A107="","",IFERROR(IF(Q107&gt;=$B$6,"Critical",IF(OR(P107&gt;0,N107&gt;=$B$5),"Watch","Normal")),""))</f>
        <v/>
      </c>
      <c r="T107" s="22" t="n"/>
      <c r="U107" s="44" t="n"/>
      <c r="V107" s="24">
        <f>IF(A107="","",IFERROR(IF(C107="","Select room type",IF(D107&lt;=0,"Enter base inventory",IF(E107+F107&gt;D107,"Holds exceed inventory",IF(I107+J107&gt;1,"Review forecast rates","OK")))),"Review data"))</f>
        <v/>
      </c>
      <c r="W107" s="22" t="n"/>
    </row>
    <row r="108">
      <c r="A108" s="44" t="n"/>
      <c r="B108" s="24">
        <f>IF(A108="","",IFERROR(IF(MOD(A108,7)=1,"Sun",IF(MOD(A108,7)=2,"Mon",IF(MOD(A108,7)=3,"Tue",IF(MOD(A108,7)=4,"Wed",IF(MOD(A108,7)=5,"Thu",IF(MOD(A108,7)=6,"Fri","Sat")))))),""))</f>
        <v/>
      </c>
      <c r="C108" s="21" t="n"/>
      <c r="D108" s="21" t="n"/>
      <c r="E108" s="21" t="n"/>
      <c r="F108" s="21" t="n"/>
      <c r="G108" s="24">
        <f>IF(A108="","",IFERROR(MAX(0,D108-E108-F108),0))</f>
        <v/>
      </c>
      <c r="H108" s="21" t="n"/>
      <c r="I108" s="28" t="n"/>
      <c r="J108" s="28" t="n"/>
      <c r="K108" s="21" t="n"/>
      <c r="L108" s="24">
        <f>IF(A108="","",IFERROR(SUMIFS('Reservations'!$J$11:$J$260,'Reservations'!$I$11:$I$260,C108,'Reservations'!$F$11:$F$260,"&lt;="&amp;A108,'Reservations'!$G$11:$G$260,"&gt;"&amp;A108,'Reservations'!$M$11:$M$260,"Confirmed")+SUMIFS('Reservations'!$J$11:$J$260,'Reservations'!$I$11:$I$260,C108,'Reservations'!$F$11:$F$260,"&lt;="&amp;A108,'Reservations'!$G$11:$G$260,"&gt;"&amp;A108,'Reservations'!$M$11:$M$260,"Guaranteed")+SUMIFS('Reservations'!$J$11:$J$260,'Reservations'!$I$11:$I$260,C108,'Reservations'!$F$11:$F$260,"&lt;="&amp;A108,'Reservations'!$G$11:$G$260,"&gt;"&amp;A108,'Reservations'!$M$11:$M$260,"Checked In"),0))</f>
        <v/>
      </c>
      <c r="M108" s="29">
        <f>IF(A108="","",IFERROR(MAX(0,L108*(1-I108-J108)+K108),0))</f>
        <v/>
      </c>
      <c r="N108" s="30">
        <f>IF(A108="","",IFERROR(M108/G108,0))</f>
        <v/>
      </c>
      <c r="O108" s="24">
        <f>IF(A108="","",IFERROR(G108+H108,0))</f>
        <v/>
      </c>
      <c r="P108" s="24">
        <f>IF(A108="","",IFERROR(MAX(0,ROUNDUP(M108,0)-O108),0))</f>
        <v/>
      </c>
      <c r="Q108" s="24">
        <f>IF(A108="","",IFERROR(MAX(0,ROUNDUP(M108,0)-G108),0))</f>
        <v/>
      </c>
      <c r="R108" s="28" t="n"/>
      <c r="S108" s="24">
        <f>IF(A108="","",IFERROR(IF(Q108&gt;=$B$6,"Critical",IF(OR(P108&gt;0,N108&gt;=$B$5),"Watch","Normal")),""))</f>
        <v/>
      </c>
      <c r="T108" s="22" t="n"/>
      <c r="U108" s="44" t="n"/>
      <c r="V108" s="24">
        <f>IF(A108="","",IFERROR(IF(C108="","Select room type",IF(D108&lt;=0,"Enter base inventory",IF(E108+F108&gt;D108,"Holds exceed inventory",IF(I108+J108&gt;1,"Review forecast rates","OK")))),"Review data"))</f>
        <v/>
      </c>
      <c r="W108" s="22" t="n"/>
    </row>
    <row r="109">
      <c r="A109" s="44" t="n"/>
      <c r="B109" s="24">
        <f>IF(A109="","",IFERROR(IF(MOD(A109,7)=1,"Sun",IF(MOD(A109,7)=2,"Mon",IF(MOD(A109,7)=3,"Tue",IF(MOD(A109,7)=4,"Wed",IF(MOD(A109,7)=5,"Thu",IF(MOD(A109,7)=6,"Fri","Sat")))))),""))</f>
        <v/>
      </c>
      <c r="C109" s="21" t="n"/>
      <c r="D109" s="21" t="n"/>
      <c r="E109" s="21" t="n"/>
      <c r="F109" s="21" t="n"/>
      <c r="G109" s="24">
        <f>IF(A109="","",IFERROR(MAX(0,D109-E109-F109),0))</f>
        <v/>
      </c>
      <c r="H109" s="21" t="n"/>
      <c r="I109" s="28" t="n"/>
      <c r="J109" s="28" t="n"/>
      <c r="K109" s="21" t="n"/>
      <c r="L109" s="24">
        <f>IF(A109="","",IFERROR(SUMIFS('Reservations'!$J$11:$J$260,'Reservations'!$I$11:$I$260,C109,'Reservations'!$F$11:$F$260,"&lt;="&amp;A109,'Reservations'!$G$11:$G$260,"&gt;"&amp;A109,'Reservations'!$M$11:$M$260,"Confirmed")+SUMIFS('Reservations'!$J$11:$J$260,'Reservations'!$I$11:$I$260,C109,'Reservations'!$F$11:$F$260,"&lt;="&amp;A109,'Reservations'!$G$11:$G$260,"&gt;"&amp;A109,'Reservations'!$M$11:$M$260,"Guaranteed")+SUMIFS('Reservations'!$J$11:$J$260,'Reservations'!$I$11:$I$260,C109,'Reservations'!$F$11:$F$260,"&lt;="&amp;A109,'Reservations'!$G$11:$G$260,"&gt;"&amp;A109,'Reservations'!$M$11:$M$260,"Checked In"),0))</f>
        <v/>
      </c>
      <c r="M109" s="29">
        <f>IF(A109="","",IFERROR(MAX(0,L109*(1-I109-J109)+K109),0))</f>
        <v/>
      </c>
      <c r="N109" s="30">
        <f>IF(A109="","",IFERROR(M109/G109,0))</f>
        <v/>
      </c>
      <c r="O109" s="24">
        <f>IF(A109="","",IFERROR(G109+H109,0))</f>
        <v/>
      </c>
      <c r="P109" s="24">
        <f>IF(A109="","",IFERROR(MAX(0,ROUNDUP(M109,0)-O109),0))</f>
        <v/>
      </c>
      <c r="Q109" s="24">
        <f>IF(A109="","",IFERROR(MAX(0,ROUNDUP(M109,0)-G109),0))</f>
        <v/>
      </c>
      <c r="R109" s="28" t="n"/>
      <c r="S109" s="24">
        <f>IF(A109="","",IFERROR(IF(Q109&gt;=$B$6,"Critical",IF(OR(P109&gt;0,N109&gt;=$B$5),"Watch","Normal")),""))</f>
        <v/>
      </c>
      <c r="T109" s="22" t="n"/>
      <c r="U109" s="44" t="n"/>
      <c r="V109" s="24">
        <f>IF(A109="","",IFERROR(IF(C109="","Select room type",IF(D109&lt;=0,"Enter base inventory",IF(E109+F109&gt;D109,"Holds exceed inventory",IF(I109+J109&gt;1,"Review forecast rates","OK")))),"Review data"))</f>
        <v/>
      </c>
      <c r="W109" s="22" t="n"/>
    </row>
    <row r="110">
      <c r="A110" s="44" t="n"/>
      <c r="B110" s="24">
        <f>IF(A110="","",IFERROR(IF(MOD(A110,7)=1,"Sun",IF(MOD(A110,7)=2,"Mon",IF(MOD(A110,7)=3,"Tue",IF(MOD(A110,7)=4,"Wed",IF(MOD(A110,7)=5,"Thu",IF(MOD(A110,7)=6,"Fri","Sat")))))),""))</f>
        <v/>
      </c>
      <c r="C110" s="21" t="n"/>
      <c r="D110" s="21" t="n"/>
      <c r="E110" s="21" t="n"/>
      <c r="F110" s="21" t="n"/>
      <c r="G110" s="24">
        <f>IF(A110="","",IFERROR(MAX(0,D110-E110-F110),0))</f>
        <v/>
      </c>
      <c r="H110" s="21" t="n"/>
      <c r="I110" s="28" t="n"/>
      <c r="J110" s="28" t="n"/>
      <c r="K110" s="21" t="n"/>
      <c r="L110" s="24">
        <f>IF(A110="","",IFERROR(SUMIFS('Reservations'!$J$11:$J$260,'Reservations'!$I$11:$I$260,C110,'Reservations'!$F$11:$F$260,"&lt;="&amp;A110,'Reservations'!$G$11:$G$260,"&gt;"&amp;A110,'Reservations'!$M$11:$M$260,"Confirmed")+SUMIFS('Reservations'!$J$11:$J$260,'Reservations'!$I$11:$I$260,C110,'Reservations'!$F$11:$F$260,"&lt;="&amp;A110,'Reservations'!$G$11:$G$260,"&gt;"&amp;A110,'Reservations'!$M$11:$M$260,"Guaranteed")+SUMIFS('Reservations'!$J$11:$J$260,'Reservations'!$I$11:$I$260,C110,'Reservations'!$F$11:$F$260,"&lt;="&amp;A110,'Reservations'!$G$11:$G$260,"&gt;"&amp;A110,'Reservations'!$M$11:$M$260,"Checked In"),0))</f>
        <v/>
      </c>
      <c r="M110" s="29">
        <f>IF(A110="","",IFERROR(MAX(0,L110*(1-I110-J110)+K110),0))</f>
        <v/>
      </c>
      <c r="N110" s="30">
        <f>IF(A110="","",IFERROR(M110/G110,0))</f>
        <v/>
      </c>
      <c r="O110" s="24">
        <f>IF(A110="","",IFERROR(G110+H110,0))</f>
        <v/>
      </c>
      <c r="P110" s="24">
        <f>IF(A110="","",IFERROR(MAX(0,ROUNDUP(M110,0)-O110),0))</f>
        <v/>
      </c>
      <c r="Q110" s="24">
        <f>IF(A110="","",IFERROR(MAX(0,ROUNDUP(M110,0)-G110),0))</f>
        <v/>
      </c>
      <c r="R110" s="28" t="n"/>
      <c r="S110" s="24">
        <f>IF(A110="","",IFERROR(IF(Q110&gt;=$B$6,"Critical",IF(OR(P110&gt;0,N110&gt;=$B$5),"Watch","Normal")),""))</f>
        <v/>
      </c>
      <c r="T110" s="22" t="n"/>
      <c r="U110" s="44" t="n"/>
      <c r="V110" s="24">
        <f>IF(A110="","",IFERROR(IF(C110="","Select room type",IF(D110&lt;=0,"Enter base inventory",IF(E110+F110&gt;D110,"Holds exceed inventory",IF(I110+J110&gt;1,"Review forecast rates","OK")))),"Review data"))</f>
        <v/>
      </c>
      <c r="W110" s="22" t="n"/>
    </row>
    <row r="111">
      <c r="A111" s="44" t="n"/>
      <c r="B111" s="24">
        <f>IF(A111="","",IFERROR(IF(MOD(A111,7)=1,"Sun",IF(MOD(A111,7)=2,"Mon",IF(MOD(A111,7)=3,"Tue",IF(MOD(A111,7)=4,"Wed",IF(MOD(A111,7)=5,"Thu",IF(MOD(A111,7)=6,"Fri","Sat")))))),""))</f>
        <v/>
      </c>
      <c r="C111" s="21" t="n"/>
      <c r="D111" s="21" t="n"/>
      <c r="E111" s="21" t="n"/>
      <c r="F111" s="21" t="n"/>
      <c r="G111" s="24">
        <f>IF(A111="","",IFERROR(MAX(0,D111-E111-F111),0))</f>
        <v/>
      </c>
      <c r="H111" s="21" t="n"/>
      <c r="I111" s="28" t="n"/>
      <c r="J111" s="28" t="n"/>
      <c r="K111" s="21" t="n"/>
      <c r="L111" s="24">
        <f>IF(A111="","",IFERROR(SUMIFS('Reservations'!$J$11:$J$260,'Reservations'!$I$11:$I$260,C111,'Reservations'!$F$11:$F$260,"&lt;="&amp;A111,'Reservations'!$G$11:$G$260,"&gt;"&amp;A111,'Reservations'!$M$11:$M$260,"Confirmed")+SUMIFS('Reservations'!$J$11:$J$260,'Reservations'!$I$11:$I$260,C111,'Reservations'!$F$11:$F$260,"&lt;="&amp;A111,'Reservations'!$G$11:$G$260,"&gt;"&amp;A111,'Reservations'!$M$11:$M$260,"Guaranteed")+SUMIFS('Reservations'!$J$11:$J$260,'Reservations'!$I$11:$I$260,C111,'Reservations'!$F$11:$F$260,"&lt;="&amp;A111,'Reservations'!$G$11:$G$260,"&gt;"&amp;A111,'Reservations'!$M$11:$M$260,"Checked In"),0))</f>
        <v/>
      </c>
      <c r="M111" s="29">
        <f>IF(A111="","",IFERROR(MAX(0,L111*(1-I111-J111)+K111),0))</f>
        <v/>
      </c>
      <c r="N111" s="30">
        <f>IF(A111="","",IFERROR(M111/G111,0))</f>
        <v/>
      </c>
      <c r="O111" s="24">
        <f>IF(A111="","",IFERROR(G111+H111,0))</f>
        <v/>
      </c>
      <c r="P111" s="24">
        <f>IF(A111="","",IFERROR(MAX(0,ROUNDUP(M111,0)-O111),0))</f>
        <v/>
      </c>
      <c r="Q111" s="24">
        <f>IF(A111="","",IFERROR(MAX(0,ROUNDUP(M111,0)-G111),0))</f>
        <v/>
      </c>
      <c r="R111" s="28" t="n"/>
      <c r="S111" s="24">
        <f>IF(A111="","",IFERROR(IF(Q111&gt;=$B$6,"Critical",IF(OR(P111&gt;0,N111&gt;=$B$5),"Watch","Normal")),""))</f>
        <v/>
      </c>
      <c r="T111" s="22" t="n"/>
      <c r="U111" s="44" t="n"/>
      <c r="V111" s="24">
        <f>IF(A111="","",IFERROR(IF(C111="","Select room type",IF(D111&lt;=0,"Enter base inventory",IF(E111+F111&gt;D111,"Holds exceed inventory",IF(I111+J111&gt;1,"Review forecast rates","OK")))),"Review data"))</f>
        <v/>
      </c>
      <c r="W111" s="22" t="n"/>
    </row>
    <row r="112">
      <c r="A112" s="44" t="n"/>
      <c r="B112" s="24">
        <f>IF(A112="","",IFERROR(IF(MOD(A112,7)=1,"Sun",IF(MOD(A112,7)=2,"Mon",IF(MOD(A112,7)=3,"Tue",IF(MOD(A112,7)=4,"Wed",IF(MOD(A112,7)=5,"Thu",IF(MOD(A112,7)=6,"Fri","Sat")))))),""))</f>
        <v/>
      </c>
      <c r="C112" s="21" t="n"/>
      <c r="D112" s="21" t="n"/>
      <c r="E112" s="21" t="n"/>
      <c r="F112" s="21" t="n"/>
      <c r="G112" s="24">
        <f>IF(A112="","",IFERROR(MAX(0,D112-E112-F112),0))</f>
        <v/>
      </c>
      <c r="H112" s="21" t="n"/>
      <c r="I112" s="28" t="n"/>
      <c r="J112" s="28" t="n"/>
      <c r="K112" s="21" t="n"/>
      <c r="L112" s="24">
        <f>IF(A112="","",IFERROR(SUMIFS('Reservations'!$J$11:$J$260,'Reservations'!$I$11:$I$260,C112,'Reservations'!$F$11:$F$260,"&lt;="&amp;A112,'Reservations'!$G$11:$G$260,"&gt;"&amp;A112,'Reservations'!$M$11:$M$260,"Confirmed")+SUMIFS('Reservations'!$J$11:$J$260,'Reservations'!$I$11:$I$260,C112,'Reservations'!$F$11:$F$260,"&lt;="&amp;A112,'Reservations'!$G$11:$G$260,"&gt;"&amp;A112,'Reservations'!$M$11:$M$260,"Guaranteed")+SUMIFS('Reservations'!$J$11:$J$260,'Reservations'!$I$11:$I$260,C112,'Reservations'!$F$11:$F$260,"&lt;="&amp;A112,'Reservations'!$G$11:$G$260,"&gt;"&amp;A112,'Reservations'!$M$11:$M$260,"Checked In"),0))</f>
        <v/>
      </c>
      <c r="M112" s="29">
        <f>IF(A112="","",IFERROR(MAX(0,L112*(1-I112-J112)+K112),0))</f>
        <v/>
      </c>
      <c r="N112" s="30">
        <f>IF(A112="","",IFERROR(M112/G112,0))</f>
        <v/>
      </c>
      <c r="O112" s="24">
        <f>IF(A112="","",IFERROR(G112+H112,0))</f>
        <v/>
      </c>
      <c r="P112" s="24">
        <f>IF(A112="","",IFERROR(MAX(0,ROUNDUP(M112,0)-O112),0))</f>
        <v/>
      </c>
      <c r="Q112" s="24">
        <f>IF(A112="","",IFERROR(MAX(0,ROUNDUP(M112,0)-G112),0))</f>
        <v/>
      </c>
      <c r="R112" s="28" t="n"/>
      <c r="S112" s="24">
        <f>IF(A112="","",IFERROR(IF(Q112&gt;=$B$6,"Critical",IF(OR(P112&gt;0,N112&gt;=$B$5),"Watch","Normal")),""))</f>
        <v/>
      </c>
      <c r="T112" s="22" t="n"/>
      <c r="U112" s="44" t="n"/>
      <c r="V112" s="24">
        <f>IF(A112="","",IFERROR(IF(C112="","Select room type",IF(D112&lt;=0,"Enter base inventory",IF(E112+F112&gt;D112,"Holds exceed inventory",IF(I112+J112&gt;1,"Review forecast rates","OK")))),"Review data"))</f>
        <v/>
      </c>
      <c r="W112" s="22" t="n"/>
    </row>
    <row r="113">
      <c r="A113" s="44" t="n"/>
      <c r="B113" s="24">
        <f>IF(A113="","",IFERROR(IF(MOD(A113,7)=1,"Sun",IF(MOD(A113,7)=2,"Mon",IF(MOD(A113,7)=3,"Tue",IF(MOD(A113,7)=4,"Wed",IF(MOD(A113,7)=5,"Thu",IF(MOD(A113,7)=6,"Fri","Sat")))))),""))</f>
        <v/>
      </c>
      <c r="C113" s="21" t="n"/>
      <c r="D113" s="21" t="n"/>
      <c r="E113" s="21" t="n"/>
      <c r="F113" s="21" t="n"/>
      <c r="G113" s="24">
        <f>IF(A113="","",IFERROR(MAX(0,D113-E113-F113),0))</f>
        <v/>
      </c>
      <c r="H113" s="21" t="n"/>
      <c r="I113" s="28" t="n"/>
      <c r="J113" s="28" t="n"/>
      <c r="K113" s="21" t="n"/>
      <c r="L113" s="24">
        <f>IF(A113="","",IFERROR(SUMIFS('Reservations'!$J$11:$J$260,'Reservations'!$I$11:$I$260,C113,'Reservations'!$F$11:$F$260,"&lt;="&amp;A113,'Reservations'!$G$11:$G$260,"&gt;"&amp;A113,'Reservations'!$M$11:$M$260,"Confirmed")+SUMIFS('Reservations'!$J$11:$J$260,'Reservations'!$I$11:$I$260,C113,'Reservations'!$F$11:$F$260,"&lt;="&amp;A113,'Reservations'!$G$11:$G$260,"&gt;"&amp;A113,'Reservations'!$M$11:$M$260,"Guaranteed")+SUMIFS('Reservations'!$J$11:$J$260,'Reservations'!$I$11:$I$260,C113,'Reservations'!$F$11:$F$260,"&lt;="&amp;A113,'Reservations'!$G$11:$G$260,"&gt;"&amp;A113,'Reservations'!$M$11:$M$260,"Checked In"),0))</f>
        <v/>
      </c>
      <c r="M113" s="29">
        <f>IF(A113="","",IFERROR(MAX(0,L113*(1-I113-J113)+K113),0))</f>
        <v/>
      </c>
      <c r="N113" s="30">
        <f>IF(A113="","",IFERROR(M113/G113,0))</f>
        <v/>
      </c>
      <c r="O113" s="24">
        <f>IF(A113="","",IFERROR(G113+H113,0))</f>
        <v/>
      </c>
      <c r="P113" s="24">
        <f>IF(A113="","",IFERROR(MAX(0,ROUNDUP(M113,0)-O113),0))</f>
        <v/>
      </c>
      <c r="Q113" s="24">
        <f>IF(A113="","",IFERROR(MAX(0,ROUNDUP(M113,0)-G113),0))</f>
        <v/>
      </c>
      <c r="R113" s="28" t="n"/>
      <c r="S113" s="24">
        <f>IF(A113="","",IFERROR(IF(Q113&gt;=$B$6,"Critical",IF(OR(P113&gt;0,N113&gt;=$B$5),"Watch","Normal")),""))</f>
        <v/>
      </c>
      <c r="T113" s="22" t="n"/>
      <c r="U113" s="44" t="n"/>
      <c r="V113" s="24">
        <f>IF(A113="","",IFERROR(IF(C113="","Select room type",IF(D113&lt;=0,"Enter base inventory",IF(E113+F113&gt;D113,"Holds exceed inventory",IF(I113+J113&gt;1,"Review forecast rates","OK")))),"Review data"))</f>
        <v/>
      </c>
      <c r="W113" s="22" t="n"/>
    </row>
    <row r="114">
      <c r="A114" s="44" t="n"/>
      <c r="B114" s="24">
        <f>IF(A114="","",IFERROR(IF(MOD(A114,7)=1,"Sun",IF(MOD(A114,7)=2,"Mon",IF(MOD(A114,7)=3,"Tue",IF(MOD(A114,7)=4,"Wed",IF(MOD(A114,7)=5,"Thu",IF(MOD(A114,7)=6,"Fri","Sat")))))),""))</f>
        <v/>
      </c>
      <c r="C114" s="21" t="n"/>
      <c r="D114" s="21" t="n"/>
      <c r="E114" s="21" t="n"/>
      <c r="F114" s="21" t="n"/>
      <c r="G114" s="24">
        <f>IF(A114="","",IFERROR(MAX(0,D114-E114-F114),0))</f>
        <v/>
      </c>
      <c r="H114" s="21" t="n"/>
      <c r="I114" s="28" t="n"/>
      <c r="J114" s="28" t="n"/>
      <c r="K114" s="21" t="n"/>
      <c r="L114" s="24">
        <f>IF(A114="","",IFERROR(SUMIFS('Reservations'!$J$11:$J$260,'Reservations'!$I$11:$I$260,C114,'Reservations'!$F$11:$F$260,"&lt;="&amp;A114,'Reservations'!$G$11:$G$260,"&gt;"&amp;A114,'Reservations'!$M$11:$M$260,"Confirmed")+SUMIFS('Reservations'!$J$11:$J$260,'Reservations'!$I$11:$I$260,C114,'Reservations'!$F$11:$F$260,"&lt;="&amp;A114,'Reservations'!$G$11:$G$260,"&gt;"&amp;A114,'Reservations'!$M$11:$M$260,"Guaranteed")+SUMIFS('Reservations'!$J$11:$J$260,'Reservations'!$I$11:$I$260,C114,'Reservations'!$F$11:$F$260,"&lt;="&amp;A114,'Reservations'!$G$11:$G$260,"&gt;"&amp;A114,'Reservations'!$M$11:$M$260,"Checked In"),0))</f>
        <v/>
      </c>
      <c r="M114" s="29">
        <f>IF(A114="","",IFERROR(MAX(0,L114*(1-I114-J114)+K114),0))</f>
        <v/>
      </c>
      <c r="N114" s="30">
        <f>IF(A114="","",IFERROR(M114/G114,0))</f>
        <v/>
      </c>
      <c r="O114" s="24">
        <f>IF(A114="","",IFERROR(G114+H114,0))</f>
        <v/>
      </c>
      <c r="P114" s="24">
        <f>IF(A114="","",IFERROR(MAX(0,ROUNDUP(M114,0)-O114),0))</f>
        <v/>
      </c>
      <c r="Q114" s="24">
        <f>IF(A114="","",IFERROR(MAX(0,ROUNDUP(M114,0)-G114),0))</f>
        <v/>
      </c>
      <c r="R114" s="28" t="n"/>
      <c r="S114" s="24">
        <f>IF(A114="","",IFERROR(IF(Q114&gt;=$B$6,"Critical",IF(OR(P114&gt;0,N114&gt;=$B$5),"Watch","Normal")),""))</f>
        <v/>
      </c>
      <c r="T114" s="22" t="n"/>
      <c r="U114" s="44" t="n"/>
      <c r="V114" s="24">
        <f>IF(A114="","",IFERROR(IF(C114="","Select room type",IF(D114&lt;=0,"Enter base inventory",IF(E114+F114&gt;D114,"Holds exceed inventory",IF(I114+J114&gt;1,"Review forecast rates","OK")))),"Review data"))</f>
        <v/>
      </c>
      <c r="W114" s="22" t="n"/>
    </row>
    <row r="115">
      <c r="A115" s="44" t="n"/>
      <c r="B115" s="24">
        <f>IF(A115="","",IFERROR(IF(MOD(A115,7)=1,"Sun",IF(MOD(A115,7)=2,"Mon",IF(MOD(A115,7)=3,"Tue",IF(MOD(A115,7)=4,"Wed",IF(MOD(A115,7)=5,"Thu",IF(MOD(A115,7)=6,"Fri","Sat")))))),""))</f>
        <v/>
      </c>
      <c r="C115" s="21" t="n"/>
      <c r="D115" s="21" t="n"/>
      <c r="E115" s="21" t="n"/>
      <c r="F115" s="21" t="n"/>
      <c r="G115" s="24">
        <f>IF(A115="","",IFERROR(MAX(0,D115-E115-F115),0))</f>
        <v/>
      </c>
      <c r="H115" s="21" t="n"/>
      <c r="I115" s="28" t="n"/>
      <c r="J115" s="28" t="n"/>
      <c r="K115" s="21" t="n"/>
      <c r="L115" s="24">
        <f>IF(A115="","",IFERROR(SUMIFS('Reservations'!$J$11:$J$260,'Reservations'!$I$11:$I$260,C115,'Reservations'!$F$11:$F$260,"&lt;="&amp;A115,'Reservations'!$G$11:$G$260,"&gt;"&amp;A115,'Reservations'!$M$11:$M$260,"Confirmed")+SUMIFS('Reservations'!$J$11:$J$260,'Reservations'!$I$11:$I$260,C115,'Reservations'!$F$11:$F$260,"&lt;="&amp;A115,'Reservations'!$G$11:$G$260,"&gt;"&amp;A115,'Reservations'!$M$11:$M$260,"Guaranteed")+SUMIFS('Reservations'!$J$11:$J$260,'Reservations'!$I$11:$I$260,C115,'Reservations'!$F$11:$F$260,"&lt;="&amp;A115,'Reservations'!$G$11:$G$260,"&gt;"&amp;A115,'Reservations'!$M$11:$M$260,"Checked In"),0))</f>
        <v/>
      </c>
      <c r="M115" s="29">
        <f>IF(A115="","",IFERROR(MAX(0,L115*(1-I115-J115)+K115),0))</f>
        <v/>
      </c>
      <c r="N115" s="30">
        <f>IF(A115="","",IFERROR(M115/G115,0))</f>
        <v/>
      </c>
      <c r="O115" s="24">
        <f>IF(A115="","",IFERROR(G115+H115,0))</f>
        <v/>
      </c>
      <c r="P115" s="24">
        <f>IF(A115="","",IFERROR(MAX(0,ROUNDUP(M115,0)-O115),0))</f>
        <v/>
      </c>
      <c r="Q115" s="24">
        <f>IF(A115="","",IFERROR(MAX(0,ROUNDUP(M115,0)-G115),0))</f>
        <v/>
      </c>
      <c r="R115" s="28" t="n"/>
      <c r="S115" s="24">
        <f>IF(A115="","",IFERROR(IF(Q115&gt;=$B$6,"Critical",IF(OR(P115&gt;0,N115&gt;=$B$5),"Watch","Normal")),""))</f>
        <v/>
      </c>
      <c r="T115" s="22" t="n"/>
      <c r="U115" s="44" t="n"/>
      <c r="V115" s="24">
        <f>IF(A115="","",IFERROR(IF(C115="","Select room type",IF(D115&lt;=0,"Enter base inventory",IF(E115+F115&gt;D115,"Holds exceed inventory",IF(I115+J115&gt;1,"Review forecast rates","OK")))),"Review data"))</f>
        <v/>
      </c>
      <c r="W115" s="22" t="n"/>
    </row>
    <row r="116">
      <c r="A116" s="44" t="n"/>
      <c r="B116" s="24">
        <f>IF(A116="","",IFERROR(IF(MOD(A116,7)=1,"Sun",IF(MOD(A116,7)=2,"Mon",IF(MOD(A116,7)=3,"Tue",IF(MOD(A116,7)=4,"Wed",IF(MOD(A116,7)=5,"Thu",IF(MOD(A116,7)=6,"Fri","Sat")))))),""))</f>
        <v/>
      </c>
      <c r="C116" s="21" t="n"/>
      <c r="D116" s="21" t="n"/>
      <c r="E116" s="21" t="n"/>
      <c r="F116" s="21" t="n"/>
      <c r="G116" s="24">
        <f>IF(A116="","",IFERROR(MAX(0,D116-E116-F116),0))</f>
        <v/>
      </c>
      <c r="H116" s="21" t="n"/>
      <c r="I116" s="28" t="n"/>
      <c r="J116" s="28" t="n"/>
      <c r="K116" s="21" t="n"/>
      <c r="L116" s="24">
        <f>IF(A116="","",IFERROR(SUMIFS('Reservations'!$J$11:$J$260,'Reservations'!$I$11:$I$260,C116,'Reservations'!$F$11:$F$260,"&lt;="&amp;A116,'Reservations'!$G$11:$G$260,"&gt;"&amp;A116,'Reservations'!$M$11:$M$260,"Confirmed")+SUMIFS('Reservations'!$J$11:$J$260,'Reservations'!$I$11:$I$260,C116,'Reservations'!$F$11:$F$260,"&lt;="&amp;A116,'Reservations'!$G$11:$G$260,"&gt;"&amp;A116,'Reservations'!$M$11:$M$260,"Guaranteed")+SUMIFS('Reservations'!$J$11:$J$260,'Reservations'!$I$11:$I$260,C116,'Reservations'!$F$11:$F$260,"&lt;="&amp;A116,'Reservations'!$G$11:$G$260,"&gt;"&amp;A116,'Reservations'!$M$11:$M$260,"Checked In"),0))</f>
        <v/>
      </c>
      <c r="M116" s="29">
        <f>IF(A116="","",IFERROR(MAX(0,L116*(1-I116-J116)+K116),0))</f>
        <v/>
      </c>
      <c r="N116" s="30">
        <f>IF(A116="","",IFERROR(M116/G116,0))</f>
        <v/>
      </c>
      <c r="O116" s="24">
        <f>IF(A116="","",IFERROR(G116+H116,0))</f>
        <v/>
      </c>
      <c r="P116" s="24">
        <f>IF(A116="","",IFERROR(MAX(0,ROUNDUP(M116,0)-O116),0))</f>
        <v/>
      </c>
      <c r="Q116" s="24">
        <f>IF(A116="","",IFERROR(MAX(0,ROUNDUP(M116,0)-G116),0))</f>
        <v/>
      </c>
      <c r="R116" s="28" t="n"/>
      <c r="S116" s="24">
        <f>IF(A116="","",IFERROR(IF(Q116&gt;=$B$6,"Critical",IF(OR(P116&gt;0,N116&gt;=$B$5),"Watch","Normal")),""))</f>
        <v/>
      </c>
      <c r="T116" s="22" t="n"/>
      <c r="U116" s="44" t="n"/>
      <c r="V116" s="24">
        <f>IF(A116="","",IFERROR(IF(C116="","Select room type",IF(D116&lt;=0,"Enter base inventory",IF(E116+F116&gt;D116,"Holds exceed inventory",IF(I116+J116&gt;1,"Review forecast rates","OK")))),"Review data"))</f>
        <v/>
      </c>
      <c r="W116" s="22" t="n"/>
    </row>
    <row r="117">
      <c r="A117" s="44" t="n"/>
      <c r="B117" s="24">
        <f>IF(A117="","",IFERROR(IF(MOD(A117,7)=1,"Sun",IF(MOD(A117,7)=2,"Mon",IF(MOD(A117,7)=3,"Tue",IF(MOD(A117,7)=4,"Wed",IF(MOD(A117,7)=5,"Thu",IF(MOD(A117,7)=6,"Fri","Sat")))))),""))</f>
        <v/>
      </c>
      <c r="C117" s="21" t="n"/>
      <c r="D117" s="21" t="n"/>
      <c r="E117" s="21" t="n"/>
      <c r="F117" s="21" t="n"/>
      <c r="G117" s="24">
        <f>IF(A117="","",IFERROR(MAX(0,D117-E117-F117),0))</f>
        <v/>
      </c>
      <c r="H117" s="21" t="n"/>
      <c r="I117" s="28" t="n"/>
      <c r="J117" s="28" t="n"/>
      <c r="K117" s="21" t="n"/>
      <c r="L117" s="24">
        <f>IF(A117="","",IFERROR(SUMIFS('Reservations'!$J$11:$J$260,'Reservations'!$I$11:$I$260,C117,'Reservations'!$F$11:$F$260,"&lt;="&amp;A117,'Reservations'!$G$11:$G$260,"&gt;"&amp;A117,'Reservations'!$M$11:$M$260,"Confirmed")+SUMIFS('Reservations'!$J$11:$J$260,'Reservations'!$I$11:$I$260,C117,'Reservations'!$F$11:$F$260,"&lt;="&amp;A117,'Reservations'!$G$11:$G$260,"&gt;"&amp;A117,'Reservations'!$M$11:$M$260,"Guaranteed")+SUMIFS('Reservations'!$J$11:$J$260,'Reservations'!$I$11:$I$260,C117,'Reservations'!$F$11:$F$260,"&lt;="&amp;A117,'Reservations'!$G$11:$G$260,"&gt;"&amp;A117,'Reservations'!$M$11:$M$260,"Checked In"),0))</f>
        <v/>
      </c>
      <c r="M117" s="29">
        <f>IF(A117="","",IFERROR(MAX(0,L117*(1-I117-J117)+K117),0))</f>
        <v/>
      </c>
      <c r="N117" s="30">
        <f>IF(A117="","",IFERROR(M117/G117,0))</f>
        <v/>
      </c>
      <c r="O117" s="24">
        <f>IF(A117="","",IFERROR(G117+H117,0))</f>
        <v/>
      </c>
      <c r="P117" s="24">
        <f>IF(A117="","",IFERROR(MAX(0,ROUNDUP(M117,0)-O117),0))</f>
        <v/>
      </c>
      <c r="Q117" s="24">
        <f>IF(A117="","",IFERROR(MAX(0,ROUNDUP(M117,0)-G117),0))</f>
        <v/>
      </c>
      <c r="R117" s="28" t="n"/>
      <c r="S117" s="24">
        <f>IF(A117="","",IFERROR(IF(Q117&gt;=$B$6,"Critical",IF(OR(P117&gt;0,N117&gt;=$B$5),"Watch","Normal")),""))</f>
        <v/>
      </c>
      <c r="T117" s="22" t="n"/>
      <c r="U117" s="44" t="n"/>
      <c r="V117" s="24">
        <f>IF(A117="","",IFERROR(IF(C117="","Select room type",IF(D117&lt;=0,"Enter base inventory",IF(E117+F117&gt;D117,"Holds exceed inventory",IF(I117+J117&gt;1,"Review forecast rates","OK")))),"Review data"))</f>
        <v/>
      </c>
      <c r="W117" s="22" t="n"/>
    </row>
    <row r="118">
      <c r="A118" s="44" t="n"/>
      <c r="B118" s="24">
        <f>IF(A118="","",IFERROR(IF(MOD(A118,7)=1,"Sun",IF(MOD(A118,7)=2,"Mon",IF(MOD(A118,7)=3,"Tue",IF(MOD(A118,7)=4,"Wed",IF(MOD(A118,7)=5,"Thu",IF(MOD(A118,7)=6,"Fri","Sat")))))),""))</f>
        <v/>
      </c>
      <c r="C118" s="21" t="n"/>
      <c r="D118" s="21" t="n"/>
      <c r="E118" s="21" t="n"/>
      <c r="F118" s="21" t="n"/>
      <c r="G118" s="24">
        <f>IF(A118="","",IFERROR(MAX(0,D118-E118-F118),0))</f>
        <v/>
      </c>
      <c r="H118" s="21" t="n"/>
      <c r="I118" s="28" t="n"/>
      <c r="J118" s="28" t="n"/>
      <c r="K118" s="21" t="n"/>
      <c r="L118" s="24">
        <f>IF(A118="","",IFERROR(SUMIFS('Reservations'!$J$11:$J$260,'Reservations'!$I$11:$I$260,C118,'Reservations'!$F$11:$F$260,"&lt;="&amp;A118,'Reservations'!$G$11:$G$260,"&gt;"&amp;A118,'Reservations'!$M$11:$M$260,"Confirmed")+SUMIFS('Reservations'!$J$11:$J$260,'Reservations'!$I$11:$I$260,C118,'Reservations'!$F$11:$F$260,"&lt;="&amp;A118,'Reservations'!$G$11:$G$260,"&gt;"&amp;A118,'Reservations'!$M$11:$M$260,"Guaranteed")+SUMIFS('Reservations'!$J$11:$J$260,'Reservations'!$I$11:$I$260,C118,'Reservations'!$F$11:$F$260,"&lt;="&amp;A118,'Reservations'!$G$11:$G$260,"&gt;"&amp;A118,'Reservations'!$M$11:$M$260,"Checked In"),0))</f>
        <v/>
      </c>
      <c r="M118" s="29">
        <f>IF(A118="","",IFERROR(MAX(0,L118*(1-I118-J118)+K118),0))</f>
        <v/>
      </c>
      <c r="N118" s="30">
        <f>IF(A118="","",IFERROR(M118/G118,0))</f>
        <v/>
      </c>
      <c r="O118" s="24">
        <f>IF(A118="","",IFERROR(G118+H118,0))</f>
        <v/>
      </c>
      <c r="P118" s="24">
        <f>IF(A118="","",IFERROR(MAX(0,ROUNDUP(M118,0)-O118),0))</f>
        <v/>
      </c>
      <c r="Q118" s="24">
        <f>IF(A118="","",IFERROR(MAX(0,ROUNDUP(M118,0)-G118),0))</f>
        <v/>
      </c>
      <c r="R118" s="28" t="n"/>
      <c r="S118" s="24">
        <f>IF(A118="","",IFERROR(IF(Q118&gt;=$B$6,"Critical",IF(OR(P118&gt;0,N118&gt;=$B$5),"Watch","Normal")),""))</f>
        <v/>
      </c>
      <c r="T118" s="22" t="n"/>
      <c r="U118" s="44" t="n"/>
      <c r="V118" s="24">
        <f>IF(A118="","",IFERROR(IF(C118="","Select room type",IF(D118&lt;=0,"Enter base inventory",IF(E118+F118&gt;D118,"Holds exceed inventory",IF(I118+J118&gt;1,"Review forecast rates","OK")))),"Review data"))</f>
        <v/>
      </c>
      <c r="W118" s="22" t="n"/>
    </row>
    <row r="119">
      <c r="A119" s="44" t="n"/>
      <c r="B119" s="24">
        <f>IF(A119="","",IFERROR(IF(MOD(A119,7)=1,"Sun",IF(MOD(A119,7)=2,"Mon",IF(MOD(A119,7)=3,"Tue",IF(MOD(A119,7)=4,"Wed",IF(MOD(A119,7)=5,"Thu",IF(MOD(A119,7)=6,"Fri","Sat")))))),""))</f>
        <v/>
      </c>
      <c r="C119" s="21" t="n"/>
      <c r="D119" s="21" t="n"/>
      <c r="E119" s="21" t="n"/>
      <c r="F119" s="21" t="n"/>
      <c r="G119" s="24">
        <f>IF(A119="","",IFERROR(MAX(0,D119-E119-F119),0))</f>
        <v/>
      </c>
      <c r="H119" s="21" t="n"/>
      <c r="I119" s="28" t="n"/>
      <c r="J119" s="28" t="n"/>
      <c r="K119" s="21" t="n"/>
      <c r="L119" s="24">
        <f>IF(A119="","",IFERROR(SUMIFS('Reservations'!$J$11:$J$260,'Reservations'!$I$11:$I$260,C119,'Reservations'!$F$11:$F$260,"&lt;="&amp;A119,'Reservations'!$G$11:$G$260,"&gt;"&amp;A119,'Reservations'!$M$11:$M$260,"Confirmed")+SUMIFS('Reservations'!$J$11:$J$260,'Reservations'!$I$11:$I$260,C119,'Reservations'!$F$11:$F$260,"&lt;="&amp;A119,'Reservations'!$G$11:$G$260,"&gt;"&amp;A119,'Reservations'!$M$11:$M$260,"Guaranteed")+SUMIFS('Reservations'!$J$11:$J$260,'Reservations'!$I$11:$I$260,C119,'Reservations'!$F$11:$F$260,"&lt;="&amp;A119,'Reservations'!$G$11:$G$260,"&gt;"&amp;A119,'Reservations'!$M$11:$M$260,"Checked In"),0))</f>
        <v/>
      </c>
      <c r="M119" s="29">
        <f>IF(A119="","",IFERROR(MAX(0,L119*(1-I119-J119)+K119),0))</f>
        <v/>
      </c>
      <c r="N119" s="30">
        <f>IF(A119="","",IFERROR(M119/G119,0))</f>
        <v/>
      </c>
      <c r="O119" s="24">
        <f>IF(A119="","",IFERROR(G119+H119,0))</f>
        <v/>
      </c>
      <c r="P119" s="24">
        <f>IF(A119="","",IFERROR(MAX(0,ROUNDUP(M119,0)-O119),0))</f>
        <v/>
      </c>
      <c r="Q119" s="24">
        <f>IF(A119="","",IFERROR(MAX(0,ROUNDUP(M119,0)-G119),0))</f>
        <v/>
      </c>
      <c r="R119" s="28" t="n"/>
      <c r="S119" s="24">
        <f>IF(A119="","",IFERROR(IF(Q119&gt;=$B$6,"Critical",IF(OR(P119&gt;0,N119&gt;=$B$5),"Watch","Normal")),""))</f>
        <v/>
      </c>
      <c r="T119" s="22" t="n"/>
      <c r="U119" s="44" t="n"/>
      <c r="V119" s="24">
        <f>IF(A119="","",IFERROR(IF(C119="","Select room type",IF(D119&lt;=0,"Enter base inventory",IF(E119+F119&gt;D119,"Holds exceed inventory",IF(I119+J119&gt;1,"Review forecast rates","OK")))),"Review data"))</f>
        <v/>
      </c>
      <c r="W119" s="22" t="n"/>
    </row>
    <row r="120">
      <c r="A120" s="44" t="n"/>
      <c r="B120" s="24">
        <f>IF(A120="","",IFERROR(IF(MOD(A120,7)=1,"Sun",IF(MOD(A120,7)=2,"Mon",IF(MOD(A120,7)=3,"Tue",IF(MOD(A120,7)=4,"Wed",IF(MOD(A120,7)=5,"Thu",IF(MOD(A120,7)=6,"Fri","Sat")))))),""))</f>
        <v/>
      </c>
      <c r="C120" s="21" t="n"/>
      <c r="D120" s="21" t="n"/>
      <c r="E120" s="21" t="n"/>
      <c r="F120" s="21" t="n"/>
      <c r="G120" s="24">
        <f>IF(A120="","",IFERROR(MAX(0,D120-E120-F120),0))</f>
        <v/>
      </c>
      <c r="H120" s="21" t="n"/>
      <c r="I120" s="28" t="n"/>
      <c r="J120" s="28" t="n"/>
      <c r="K120" s="21" t="n"/>
      <c r="L120" s="24">
        <f>IF(A120="","",IFERROR(SUMIFS('Reservations'!$J$11:$J$260,'Reservations'!$I$11:$I$260,C120,'Reservations'!$F$11:$F$260,"&lt;="&amp;A120,'Reservations'!$G$11:$G$260,"&gt;"&amp;A120,'Reservations'!$M$11:$M$260,"Confirmed")+SUMIFS('Reservations'!$J$11:$J$260,'Reservations'!$I$11:$I$260,C120,'Reservations'!$F$11:$F$260,"&lt;="&amp;A120,'Reservations'!$G$11:$G$260,"&gt;"&amp;A120,'Reservations'!$M$11:$M$260,"Guaranteed")+SUMIFS('Reservations'!$J$11:$J$260,'Reservations'!$I$11:$I$260,C120,'Reservations'!$F$11:$F$260,"&lt;="&amp;A120,'Reservations'!$G$11:$G$260,"&gt;"&amp;A120,'Reservations'!$M$11:$M$260,"Checked In"),0))</f>
        <v/>
      </c>
      <c r="M120" s="29">
        <f>IF(A120="","",IFERROR(MAX(0,L120*(1-I120-J120)+K120),0))</f>
        <v/>
      </c>
      <c r="N120" s="30">
        <f>IF(A120="","",IFERROR(M120/G120,0))</f>
        <v/>
      </c>
      <c r="O120" s="24">
        <f>IF(A120="","",IFERROR(G120+H120,0))</f>
        <v/>
      </c>
      <c r="P120" s="24">
        <f>IF(A120="","",IFERROR(MAX(0,ROUNDUP(M120,0)-O120),0))</f>
        <v/>
      </c>
      <c r="Q120" s="24">
        <f>IF(A120="","",IFERROR(MAX(0,ROUNDUP(M120,0)-G120),0))</f>
        <v/>
      </c>
      <c r="R120" s="28" t="n"/>
      <c r="S120" s="24">
        <f>IF(A120="","",IFERROR(IF(Q120&gt;=$B$6,"Critical",IF(OR(P120&gt;0,N120&gt;=$B$5),"Watch","Normal")),""))</f>
        <v/>
      </c>
      <c r="T120" s="22" t="n"/>
      <c r="U120" s="44" t="n"/>
      <c r="V120" s="24">
        <f>IF(A120="","",IFERROR(IF(C120="","Select room type",IF(D120&lt;=0,"Enter base inventory",IF(E120+F120&gt;D120,"Holds exceed inventory",IF(I120+J120&gt;1,"Review forecast rates","OK")))),"Review data"))</f>
        <v/>
      </c>
      <c r="W120" s="22" t="n"/>
    </row>
    <row r="121">
      <c r="A121" s="44" t="n"/>
      <c r="B121" s="24">
        <f>IF(A121="","",IFERROR(IF(MOD(A121,7)=1,"Sun",IF(MOD(A121,7)=2,"Mon",IF(MOD(A121,7)=3,"Tue",IF(MOD(A121,7)=4,"Wed",IF(MOD(A121,7)=5,"Thu",IF(MOD(A121,7)=6,"Fri","Sat")))))),""))</f>
        <v/>
      </c>
      <c r="C121" s="21" t="n"/>
      <c r="D121" s="21" t="n"/>
      <c r="E121" s="21" t="n"/>
      <c r="F121" s="21" t="n"/>
      <c r="G121" s="24">
        <f>IF(A121="","",IFERROR(MAX(0,D121-E121-F121),0))</f>
        <v/>
      </c>
      <c r="H121" s="21" t="n"/>
      <c r="I121" s="28" t="n"/>
      <c r="J121" s="28" t="n"/>
      <c r="K121" s="21" t="n"/>
      <c r="L121" s="24">
        <f>IF(A121="","",IFERROR(SUMIFS('Reservations'!$J$11:$J$260,'Reservations'!$I$11:$I$260,C121,'Reservations'!$F$11:$F$260,"&lt;="&amp;A121,'Reservations'!$G$11:$G$260,"&gt;"&amp;A121,'Reservations'!$M$11:$M$260,"Confirmed")+SUMIFS('Reservations'!$J$11:$J$260,'Reservations'!$I$11:$I$260,C121,'Reservations'!$F$11:$F$260,"&lt;="&amp;A121,'Reservations'!$G$11:$G$260,"&gt;"&amp;A121,'Reservations'!$M$11:$M$260,"Guaranteed")+SUMIFS('Reservations'!$J$11:$J$260,'Reservations'!$I$11:$I$260,C121,'Reservations'!$F$11:$F$260,"&lt;="&amp;A121,'Reservations'!$G$11:$G$260,"&gt;"&amp;A121,'Reservations'!$M$11:$M$260,"Checked In"),0))</f>
        <v/>
      </c>
      <c r="M121" s="29">
        <f>IF(A121="","",IFERROR(MAX(0,L121*(1-I121-J121)+K121),0))</f>
        <v/>
      </c>
      <c r="N121" s="30">
        <f>IF(A121="","",IFERROR(M121/G121,0))</f>
        <v/>
      </c>
      <c r="O121" s="24">
        <f>IF(A121="","",IFERROR(G121+H121,0))</f>
        <v/>
      </c>
      <c r="P121" s="24">
        <f>IF(A121="","",IFERROR(MAX(0,ROUNDUP(M121,0)-O121),0))</f>
        <v/>
      </c>
      <c r="Q121" s="24">
        <f>IF(A121="","",IFERROR(MAX(0,ROUNDUP(M121,0)-G121),0))</f>
        <v/>
      </c>
      <c r="R121" s="28" t="n"/>
      <c r="S121" s="24">
        <f>IF(A121="","",IFERROR(IF(Q121&gt;=$B$6,"Critical",IF(OR(P121&gt;0,N121&gt;=$B$5),"Watch","Normal")),""))</f>
        <v/>
      </c>
      <c r="T121" s="22" t="n"/>
      <c r="U121" s="44" t="n"/>
      <c r="V121" s="24">
        <f>IF(A121="","",IFERROR(IF(C121="","Select room type",IF(D121&lt;=0,"Enter base inventory",IF(E121+F121&gt;D121,"Holds exceed inventory",IF(I121+J121&gt;1,"Review forecast rates","OK")))),"Review data"))</f>
        <v/>
      </c>
      <c r="W121" s="22" t="n"/>
    </row>
    <row r="122">
      <c r="A122" s="44" t="n"/>
      <c r="B122" s="24">
        <f>IF(A122="","",IFERROR(IF(MOD(A122,7)=1,"Sun",IF(MOD(A122,7)=2,"Mon",IF(MOD(A122,7)=3,"Tue",IF(MOD(A122,7)=4,"Wed",IF(MOD(A122,7)=5,"Thu",IF(MOD(A122,7)=6,"Fri","Sat")))))),""))</f>
        <v/>
      </c>
      <c r="C122" s="21" t="n"/>
      <c r="D122" s="21" t="n"/>
      <c r="E122" s="21" t="n"/>
      <c r="F122" s="21" t="n"/>
      <c r="G122" s="24">
        <f>IF(A122="","",IFERROR(MAX(0,D122-E122-F122),0))</f>
        <v/>
      </c>
      <c r="H122" s="21" t="n"/>
      <c r="I122" s="28" t="n"/>
      <c r="J122" s="28" t="n"/>
      <c r="K122" s="21" t="n"/>
      <c r="L122" s="24">
        <f>IF(A122="","",IFERROR(SUMIFS('Reservations'!$J$11:$J$260,'Reservations'!$I$11:$I$260,C122,'Reservations'!$F$11:$F$260,"&lt;="&amp;A122,'Reservations'!$G$11:$G$260,"&gt;"&amp;A122,'Reservations'!$M$11:$M$260,"Confirmed")+SUMIFS('Reservations'!$J$11:$J$260,'Reservations'!$I$11:$I$260,C122,'Reservations'!$F$11:$F$260,"&lt;="&amp;A122,'Reservations'!$G$11:$G$260,"&gt;"&amp;A122,'Reservations'!$M$11:$M$260,"Guaranteed")+SUMIFS('Reservations'!$J$11:$J$260,'Reservations'!$I$11:$I$260,C122,'Reservations'!$F$11:$F$260,"&lt;="&amp;A122,'Reservations'!$G$11:$G$260,"&gt;"&amp;A122,'Reservations'!$M$11:$M$260,"Checked In"),0))</f>
        <v/>
      </c>
      <c r="M122" s="29">
        <f>IF(A122="","",IFERROR(MAX(0,L122*(1-I122-J122)+K122),0))</f>
        <v/>
      </c>
      <c r="N122" s="30">
        <f>IF(A122="","",IFERROR(M122/G122,0))</f>
        <v/>
      </c>
      <c r="O122" s="24">
        <f>IF(A122="","",IFERROR(G122+H122,0))</f>
        <v/>
      </c>
      <c r="P122" s="24">
        <f>IF(A122="","",IFERROR(MAX(0,ROUNDUP(M122,0)-O122),0))</f>
        <v/>
      </c>
      <c r="Q122" s="24">
        <f>IF(A122="","",IFERROR(MAX(0,ROUNDUP(M122,0)-G122),0))</f>
        <v/>
      </c>
      <c r="R122" s="28" t="n"/>
      <c r="S122" s="24">
        <f>IF(A122="","",IFERROR(IF(Q122&gt;=$B$6,"Critical",IF(OR(P122&gt;0,N122&gt;=$B$5),"Watch","Normal")),""))</f>
        <v/>
      </c>
      <c r="T122" s="22" t="n"/>
      <c r="U122" s="44" t="n"/>
      <c r="V122" s="24">
        <f>IF(A122="","",IFERROR(IF(C122="","Select room type",IF(D122&lt;=0,"Enter base inventory",IF(E122+F122&gt;D122,"Holds exceed inventory",IF(I122+J122&gt;1,"Review forecast rates","OK")))),"Review data"))</f>
        <v/>
      </c>
      <c r="W122" s="22" t="n"/>
    </row>
    <row r="123">
      <c r="A123" s="44" t="n"/>
      <c r="B123" s="24">
        <f>IF(A123="","",IFERROR(IF(MOD(A123,7)=1,"Sun",IF(MOD(A123,7)=2,"Mon",IF(MOD(A123,7)=3,"Tue",IF(MOD(A123,7)=4,"Wed",IF(MOD(A123,7)=5,"Thu",IF(MOD(A123,7)=6,"Fri","Sat")))))),""))</f>
        <v/>
      </c>
      <c r="C123" s="21" t="n"/>
      <c r="D123" s="21" t="n"/>
      <c r="E123" s="21" t="n"/>
      <c r="F123" s="21" t="n"/>
      <c r="G123" s="24">
        <f>IF(A123="","",IFERROR(MAX(0,D123-E123-F123),0))</f>
        <v/>
      </c>
      <c r="H123" s="21" t="n"/>
      <c r="I123" s="28" t="n"/>
      <c r="J123" s="28" t="n"/>
      <c r="K123" s="21" t="n"/>
      <c r="L123" s="24">
        <f>IF(A123="","",IFERROR(SUMIFS('Reservations'!$J$11:$J$260,'Reservations'!$I$11:$I$260,C123,'Reservations'!$F$11:$F$260,"&lt;="&amp;A123,'Reservations'!$G$11:$G$260,"&gt;"&amp;A123,'Reservations'!$M$11:$M$260,"Confirmed")+SUMIFS('Reservations'!$J$11:$J$260,'Reservations'!$I$11:$I$260,C123,'Reservations'!$F$11:$F$260,"&lt;="&amp;A123,'Reservations'!$G$11:$G$260,"&gt;"&amp;A123,'Reservations'!$M$11:$M$260,"Guaranteed")+SUMIFS('Reservations'!$J$11:$J$260,'Reservations'!$I$11:$I$260,C123,'Reservations'!$F$11:$F$260,"&lt;="&amp;A123,'Reservations'!$G$11:$G$260,"&gt;"&amp;A123,'Reservations'!$M$11:$M$260,"Checked In"),0))</f>
        <v/>
      </c>
      <c r="M123" s="29">
        <f>IF(A123="","",IFERROR(MAX(0,L123*(1-I123-J123)+K123),0))</f>
        <v/>
      </c>
      <c r="N123" s="30">
        <f>IF(A123="","",IFERROR(M123/G123,0))</f>
        <v/>
      </c>
      <c r="O123" s="24">
        <f>IF(A123="","",IFERROR(G123+H123,0))</f>
        <v/>
      </c>
      <c r="P123" s="24">
        <f>IF(A123="","",IFERROR(MAX(0,ROUNDUP(M123,0)-O123),0))</f>
        <v/>
      </c>
      <c r="Q123" s="24">
        <f>IF(A123="","",IFERROR(MAX(0,ROUNDUP(M123,0)-G123),0))</f>
        <v/>
      </c>
      <c r="R123" s="28" t="n"/>
      <c r="S123" s="24">
        <f>IF(A123="","",IFERROR(IF(Q123&gt;=$B$6,"Critical",IF(OR(P123&gt;0,N123&gt;=$B$5),"Watch","Normal")),""))</f>
        <v/>
      </c>
      <c r="T123" s="22" t="n"/>
      <c r="U123" s="44" t="n"/>
      <c r="V123" s="24">
        <f>IF(A123="","",IFERROR(IF(C123="","Select room type",IF(D123&lt;=0,"Enter base inventory",IF(E123+F123&gt;D123,"Holds exceed inventory",IF(I123+J123&gt;1,"Review forecast rates","OK")))),"Review data"))</f>
        <v/>
      </c>
      <c r="W123" s="22" t="n"/>
    </row>
    <row r="124">
      <c r="A124" s="44" t="n"/>
      <c r="B124" s="24">
        <f>IF(A124="","",IFERROR(IF(MOD(A124,7)=1,"Sun",IF(MOD(A124,7)=2,"Mon",IF(MOD(A124,7)=3,"Tue",IF(MOD(A124,7)=4,"Wed",IF(MOD(A124,7)=5,"Thu",IF(MOD(A124,7)=6,"Fri","Sat")))))),""))</f>
        <v/>
      </c>
      <c r="C124" s="21" t="n"/>
      <c r="D124" s="21" t="n"/>
      <c r="E124" s="21" t="n"/>
      <c r="F124" s="21" t="n"/>
      <c r="G124" s="24">
        <f>IF(A124="","",IFERROR(MAX(0,D124-E124-F124),0))</f>
        <v/>
      </c>
      <c r="H124" s="21" t="n"/>
      <c r="I124" s="28" t="n"/>
      <c r="J124" s="28" t="n"/>
      <c r="K124" s="21" t="n"/>
      <c r="L124" s="24">
        <f>IF(A124="","",IFERROR(SUMIFS('Reservations'!$J$11:$J$260,'Reservations'!$I$11:$I$260,C124,'Reservations'!$F$11:$F$260,"&lt;="&amp;A124,'Reservations'!$G$11:$G$260,"&gt;"&amp;A124,'Reservations'!$M$11:$M$260,"Confirmed")+SUMIFS('Reservations'!$J$11:$J$260,'Reservations'!$I$11:$I$260,C124,'Reservations'!$F$11:$F$260,"&lt;="&amp;A124,'Reservations'!$G$11:$G$260,"&gt;"&amp;A124,'Reservations'!$M$11:$M$260,"Guaranteed")+SUMIFS('Reservations'!$J$11:$J$260,'Reservations'!$I$11:$I$260,C124,'Reservations'!$F$11:$F$260,"&lt;="&amp;A124,'Reservations'!$G$11:$G$260,"&gt;"&amp;A124,'Reservations'!$M$11:$M$260,"Checked In"),0))</f>
        <v/>
      </c>
      <c r="M124" s="29">
        <f>IF(A124="","",IFERROR(MAX(0,L124*(1-I124-J124)+K124),0))</f>
        <v/>
      </c>
      <c r="N124" s="30">
        <f>IF(A124="","",IFERROR(M124/G124,0))</f>
        <v/>
      </c>
      <c r="O124" s="24">
        <f>IF(A124="","",IFERROR(G124+H124,0))</f>
        <v/>
      </c>
      <c r="P124" s="24">
        <f>IF(A124="","",IFERROR(MAX(0,ROUNDUP(M124,0)-O124),0))</f>
        <v/>
      </c>
      <c r="Q124" s="24">
        <f>IF(A124="","",IFERROR(MAX(0,ROUNDUP(M124,0)-G124),0))</f>
        <v/>
      </c>
      <c r="R124" s="28" t="n"/>
      <c r="S124" s="24">
        <f>IF(A124="","",IFERROR(IF(Q124&gt;=$B$6,"Critical",IF(OR(P124&gt;0,N124&gt;=$B$5),"Watch","Normal")),""))</f>
        <v/>
      </c>
      <c r="T124" s="22" t="n"/>
      <c r="U124" s="44" t="n"/>
      <c r="V124" s="24">
        <f>IF(A124="","",IFERROR(IF(C124="","Select room type",IF(D124&lt;=0,"Enter base inventory",IF(E124+F124&gt;D124,"Holds exceed inventory",IF(I124+J124&gt;1,"Review forecast rates","OK")))),"Review data"))</f>
        <v/>
      </c>
      <c r="W124" s="22" t="n"/>
    </row>
    <row r="125">
      <c r="A125" s="44" t="n"/>
      <c r="B125" s="24">
        <f>IF(A125="","",IFERROR(IF(MOD(A125,7)=1,"Sun",IF(MOD(A125,7)=2,"Mon",IF(MOD(A125,7)=3,"Tue",IF(MOD(A125,7)=4,"Wed",IF(MOD(A125,7)=5,"Thu",IF(MOD(A125,7)=6,"Fri","Sat")))))),""))</f>
        <v/>
      </c>
      <c r="C125" s="21" t="n"/>
      <c r="D125" s="21" t="n"/>
      <c r="E125" s="21" t="n"/>
      <c r="F125" s="21" t="n"/>
      <c r="G125" s="24">
        <f>IF(A125="","",IFERROR(MAX(0,D125-E125-F125),0))</f>
        <v/>
      </c>
      <c r="H125" s="21" t="n"/>
      <c r="I125" s="28" t="n"/>
      <c r="J125" s="28" t="n"/>
      <c r="K125" s="21" t="n"/>
      <c r="L125" s="24">
        <f>IF(A125="","",IFERROR(SUMIFS('Reservations'!$J$11:$J$260,'Reservations'!$I$11:$I$260,C125,'Reservations'!$F$11:$F$260,"&lt;="&amp;A125,'Reservations'!$G$11:$G$260,"&gt;"&amp;A125,'Reservations'!$M$11:$M$260,"Confirmed")+SUMIFS('Reservations'!$J$11:$J$260,'Reservations'!$I$11:$I$260,C125,'Reservations'!$F$11:$F$260,"&lt;="&amp;A125,'Reservations'!$G$11:$G$260,"&gt;"&amp;A125,'Reservations'!$M$11:$M$260,"Guaranteed")+SUMIFS('Reservations'!$J$11:$J$260,'Reservations'!$I$11:$I$260,C125,'Reservations'!$F$11:$F$260,"&lt;="&amp;A125,'Reservations'!$G$11:$G$260,"&gt;"&amp;A125,'Reservations'!$M$11:$M$260,"Checked In"),0))</f>
        <v/>
      </c>
      <c r="M125" s="29">
        <f>IF(A125="","",IFERROR(MAX(0,L125*(1-I125-J125)+K125),0))</f>
        <v/>
      </c>
      <c r="N125" s="30">
        <f>IF(A125="","",IFERROR(M125/G125,0))</f>
        <v/>
      </c>
      <c r="O125" s="24">
        <f>IF(A125="","",IFERROR(G125+H125,0))</f>
        <v/>
      </c>
      <c r="P125" s="24">
        <f>IF(A125="","",IFERROR(MAX(0,ROUNDUP(M125,0)-O125),0))</f>
        <v/>
      </c>
      <c r="Q125" s="24">
        <f>IF(A125="","",IFERROR(MAX(0,ROUNDUP(M125,0)-G125),0))</f>
        <v/>
      </c>
      <c r="R125" s="28" t="n"/>
      <c r="S125" s="24">
        <f>IF(A125="","",IFERROR(IF(Q125&gt;=$B$6,"Critical",IF(OR(P125&gt;0,N125&gt;=$B$5),"Watch","Normal")),""))</f>
        <v/>
      </c>
      <c r="T125" s="22" t="n"/>
      <c r="U125" s="44" t="n"/>
      <c r="V125" s="24">
        <f>IF(A125="","",IFERROR(IF(C125="","Select room type",IF(D125&lt;=0,"Enter base inventory",IF(E125+F125&gt;D125,"Holds exceed inventory",IF(I125+J125&gt;1,"Review forecast rates","OK")))),"Review data"))</f>
        <v/>
      </c>
      <c r="W125" s="22" t="n"/>
    </row>
    <row r="126">
      <c r="A126" s="44" t="n"/>
      <c r="B126" s="24">
        <f>IF(A126="","",IFERROR(IF(MOD(A126,7)=1,"Sun",IF(MOD(A126,7)=2,"Mon",IF(MOD(A126,7)=3,"Tue",IF(MOD(A126,7)=4,"Wed",IF(MOD(A126,7)=5,"Thu",IF(MOD(A126,7)=6,"Fri","Sat")))))),""))</f>
        <v/>
      </c>
      <c r="C126" s="21" t="n"/>
      <c r="D126" s="21" t="n"/>
      <c r="E126" s="21" t="n"/>
      <c r="F126" s="21" t="n"/>
      <c r="G126" s="24">
        <f>IF(A126="","",IFERROR(MAX(0,D126-E126-F126),0))</f>
        <v/>
      </c>
      <c r="H126" s="21" t="n"/>
      <c r="I126" s="28" t="n"/>
      <c r="J126" s="28" t="n"/>
      <c r="K126" s="21" t="n"/>
      <c r="L126" s="24">
        <f>IF(A126="","",IFERROR(SUMIFS('Reservations'!$J$11:$J$260,'Reservations'!$I$11:$I$260,C126,'Reservations'!$F$11:$F$260,"&lt;="&amp;A126,'Reservations'!$G$11:$G$260,"&gt;"&amp;A126,'Reservations'!$M$11:$M$260,"Confirmed")+SUMIFS('Reservations'!$J$11:$J$260,'Reservations'!$I$11:$I$260,C126,'Reservations'!$F$11:$F$260,"&lt;="&amp;A126,'Reservations'!$G$11:$G$260,"&gt;"&amp;A126,'Reservations'!$M$11:$M$260,"Guaranteed")+SUMIFS('Reservations'!$J$11:$J$260,'Reservations'!$I$11:$I$260,C126,'Reservations'!$F$11:$F$260,"&lt;="&amp;A126,'Reservations'!$G$11:$G$260,"&gt;"&amp;A126,'Reservations'!$M$11:$M$260,"Checked In"),0))</f>
        <v/>
      </c>
      <c r="M126" s="29">
        <f>IF(A126="","",IFERROR(MAX(0,L126*(1-I126-J126)+K126),0))</f>
        <v/>
      </c>
      <c r="N126" s="30">
        <f>IF(A126="","",IFERROR(M126/G126,0))</f>
        <v/>
      </c>
      <c r="O126" s="24">
        <f>IF(A126="","",IFERROR(G126+H126,0))</f>
        <v/>
      </c>
      <c r="P126" s="24">
        <f>IF(A126="","",IFERROR(MAX(0,ROUNDUP(M126,0)-O126),0))</f>
        <v/>
      </c>
      <c r="Q126" s="24">
        <f>IF(A126="","",IFERROR(MAX(0,ROUNDUP(M126,0)-G126),0))</f>
        <v/>
      </c>
      <c r="R126" s="28" t="n"/>
      <c r="S126" s="24">
        <f>IF(A126="","",IFERROR(IF(Q126&gt;=$B$6,"Critical",IF(OR(P126&gt;0,N126&gt;=$B$5),"Watch","Normal")),""))</f>
        <v/>
      </c>
      <c r="T126" s="22" t="n"/>
      <c r="U126" s="44" t="n"/>
      <c r="V126" s="24">
        <f>IF(A126="","",IFERROR(IF(C126="","Select room type",IF(D126&lt;=0,"Enter base inventory",IF(E126+F126&gt;D126,"Holds exceed inventory",IF(I126+J126&gt;1,"Review forecast rates","OK")))),"Review data"))</f>
        <v/>
      </c>
      <c r="W126" s="22" t="n"/>
    </row>
    <row r="127">
      <c r="A127" s="44" t="n"/>
      <c r="B127" s="24">
        <f>IF(A127="","",IFERROR(IF(MOD(A127,7)=1,"Sun",IF(MOD(A127,7)=2,"Mon",IF(MOD(A127,7)=3,"Tue",IF(MOD(A127,7)=4,"Wed",IF(MOD(A127,7)=5,"Thu",IF(MOD(A127,7)=6,"Fri","Sat")))))),""))</f>
        <v/>
      </c>
      <c r="C127" s="21" t="n"/>
      <c r="D127" s="21" t="n"/>
      <c r="E127" s="21" t="n"/>
      <c r="F127" s="21" t="n"/>
      <c r="G127" s="24">
        <f>IF(A127="","",IFERROR(MAX(0,D127-E127-F127),0))</f>
        <v/>
      </c>
      <c r="H127" s="21" t="n"/>
      <c r="I127" s="28" t="n"/>
      <c r="J127" s="28" t="n"/>
      <c r="K127" s="21" t="n"/>
      <c r="L127" s="24">
        <f>IF(A127="","",IFERROR(SUMIFS('Reservations'!$J$11:$J$260,'Reservations'!$I$11:$I$260,C127,'Reservations'!$F$11:$F$260,"&lt;="&amp;A127,'Reservations'!$G$11:$G$260,"&gt;"&amp;A127,'Reservations'!$M$11:$M$260,"Confirmed")+SUMIFS('Reservations'!$J$11:$J$260,'Reservations'!$I$11:$I$260,C127,'Reservations'!$F$11:$F$260,"&lt;="&amp;A127,'Reservations'!$G$11:$G$260,"&gt;"&amp;A127,'Reservations'!$M$11:$M$260,"Guaranteed")+SUMIFS('Reservations'!$J$11:$J$260,'Reservations'!$I$11:$I$260,C127,'Reservations'!$F$11:$F$260,"&lt;="&amp;A127,'Reservations'!$G$11:$G$260,"&gt;"&amp;A127,'Reservations'!$M$11:$M$260,"Checked In"),0))</f>
        <v/>
      </c>
      <c r="M127" s="29">
        <f>IF(A127="","",IFERROR(MAX(0,L127*(1-I127-J127)+K127),0))</f>
        <v/>
      </c>
      <c r="N127" s="30">
        <f>IF(A127="","",IFERROR(M127/G127,0))</f>
        <v/>
      </c>
      <c r="O127" s="24">
        <f>IF(A127="","",IFERROR(G127+H127,0))</f>
        <v/>
      </c>
      <c r="P127" s="24">
        <f>IF(A127="","",IFERROR(MAX(0,ROUNDUP(M127,0)-O127),0))</f>
        <v/>
      </c>
      <c r="Q127" s="24">
        <f>IF(A127="","",IFERROR(MAX(0,ROUNDUP(M127,0)-G127),0))</f>
        <v/>
      </c>
      <c r="R127" s="28" t="n"/>
      <c r="S127" s="24">
        <f>IF(A127="","",IFERROR(IF(Q127&gt;=$B$6,"Critical",IF(OR(P127&gt;0,N127&gt;=$B$5),"Watch","Normal")),""))</f>
        <v/>
      </c>
      <c r="T127" s="22" t="n"/>
      <c r="U127" s="44" t="n"/>
      <c r="V127" s="24">
        <f>IF(A127="","",IFERROR(IF(C127="","Select room type",IF(D127&lt;=0,"Enter base inventory",IF(E127+F127&gt;D127,"Holds exceed inventory",IF(I127+J127&gt;1,"Review forecast rates","OK")))),"Review data"))</f>
        <v/>
      </c>
      <c r="W127" s="22" t="n"/>
    </row>
    <row r="128">
      <c r="A128" s="44" t="n"/>
      <c r="B128" s="24">
        <f>IF(A128="","",IFERROR(IF(MOD(A128,7)=1,"Sun",IF(MOD(A128,7)=2,"Mon",IF(MOD(A128,7)=3,"Tue",IF(MOD(A128,7)=4,"Wed",IF(MOD(A128,7)=5,"Thu",IF(MOD(A128,7)=6,"Fri","Sat")))))),""))</f>
        <v/>
      </c>
      <c r="C128" s="21" t="n"/>
      <c r="D128" s="21" t="n"/>
      <c r="E128" s="21" t="n"/>
      <c r="F128" s="21" t="n"/>
      <c r="G128" s="24">
        <f>IF(A128="","",IFERROR(MAX(0,D128-E128-F128),0))</f>
        <v/>
      </c>
      <c r="H128" s="21" t="n"/>
      <c r="I128" s="28" t="n"/>
      <c r="J128" s="28" t="n"/>
      <c r="K128" s="21" t="n"/>
      <c r="L128" s="24">
        <f>IF(A128="","",IFERROR(SUMIFS('Reservations'!$J$11:$J$260,'Reservations'!$I$11:$I$260,C128,'Reservations'!$F$11:$F$260,"&lt;="&amp;A128,'Reservations'!$G$11:$G$260,"&gt;"&amp;A128,'Reservations'!$M$11:$M$260,"Confirmed")+SUMIFS('Reservations'!$J$11:$J$260,'Reservations'!$I$11:$I$260,C128,'Reservations'!$F$11:$F$260,"&lt;="&amp;A128,'Reservations'!$G$11:$G$260,"&gt;"&amp;A128,'Reservations'!$M$11:$M$260,"Guaranteed")+SUMIFS('Reservations'!$J$11:$J$260,'Reservations'!$I$11:$I$260,C128,'Reservations'!$F$11:$F$260,"&lt;="&amp;A128,'Reservations'!$G$11:$G$260,"&gt;"&amp;A128,'Reservations'!$M$11:$M$260,"Checked In"),0))</f>
        <v/>
      </c>
      <c r="M128" s="29">
        <f>IF(A128="","",IFERROR(MAX(0,L128*(1-I128-J128)+K128),0))</f>
        <v/>
      </c>
      <c r="N128" s="30">
        <f>IF(A128="","",IFERROR(M128/G128,0))</f>
        <v/>
      </c>
      <c r="O128" s="24">
        <f>IF(A128="","",IFERROR(G128+H128,0))</f>
        <v/>
      </c>
      <c r="P128" s="24">
        <f>IF(A128="","",IFERROR(MAX(0,ROUNDUP(M128,0)-O128),0))</f>
        <v/>
      </c>
      <c r="Q128" s="24">
        <f>IF(A128="","",IFERROR(MAX(0,ROUNDUP(M128,0)-G128),0))</f>
        <v/>
      </c>
      <c r="R128" s="28" t="n"/>
      <c r="S128" s="24">
        <f>IF(A128="","",IFERROR(IF(Q128&gt;=$B$6,"Critical",IF(OR(P128&gt;0,N128&gt;=$B$5),"Watch","Normal")),""))</f>
        <v/>
      </c>
      <c r="T128" s="22" t="n"/>
      <c r="U128" s="44" t="n"/>
      <c r="V128" s="24">
        <f>IF(A128="","",IFERROR(IF(C128="","Select room type",IF(D128&lt;=0,"Enter base inventory",IF(E128+F128&gt;D128,"Holds exceed inventory",IF(I128+J128&gt;1,"Review forecast rates","OK")))),"Review data"))</f>
        <v/>
      </c>
      <c r="W128" s="22" t="n"/>
    </row>
    <row r="129">
      <c r="A129" s="44" t="n"/>
      <c r="B129" s="24">
        <f>IF(A129="","",IFERROR(IF(MOD(A129,7)=1,"Sun",IF(MOD(A129,7)=2,"Mon",IF(MOD(A129,7)=3,"Tue",IF(MOD(A129,7)=4,"Wed",IF(MOD(A129,7)=5,"Thu",IF(MOD(A129,7)=6,"Fri","Sat")))))),""))</f>
        <v/>
      </c>
      <c r="C129" s="21" t="n"/>
      <c r="D129" s="21" t="n"/>
      <c r="E129" s="21" t="n"/>
      <c r="F129" s="21" t="n"/>
      <c r="G129" s="24">
        <f>IF(A129="","",IFERROR(MAX(0,D129-E129-F129),0))</f>
        <v/>
      </c>
      <c r="H129" s="21" t="n"/>
      <c r="I129" s="28" t="n"/>
      <c r="J129" s="28" t="n"/>
      <c r="K129" s="21" t="n"/>
      <c r="L129" s="24">
        <f>IF(A129="","",IFERROR(SUMIFS('Reservations'!$J$11:$J$260,'Reservations'!$I$11:$I$260,C129,'Reservations'!$F$11:$F$260,"&lt;="&amp;A129,'Reservations'!$G$11:$G$260,"&gt;"&amp;A129,'Reservations'!$M$11:$M$260,"Confirmed")+SUMIFS('Reservations'!$J$11:$J$260,'Reservations'!$I$11:$I$260,C129,'Reservations'!$F$11:$F$260,"&lt;="&amp;A129,'Reservations'!$G$11:$G$260,"&gt;"&amp;A129,'Reservations'!$M$11:$M$260,"Guaranteed")+SUMIFS('Reservations'!$J$11:$J$260,'Reservations'!$I$11:$I$260,C129,'Reservations'!$F$11:$F$260,"&lt;="&amp;A129,'Reservations'!$G$11:$G$260,"&gt;"&amp;A129,'Reservations'!$M$11:$M$260,"Checked In"),0))</f>
        <v/>
      </c>
      <c r="M129" s="29">
        <f>IF(A129="","",IFERROR(MAX(0,L129*(1-I129-J129)+K129),0))</f>
        <v/>
      </c>
      <c r="N129" s="30">
        <f>IF(A129="","",IFERROR(M129/G129,0))</f>
        <v/>
      </c>
      <c r="O129" s="24">
        <f>IF(A129="","",IFERROR(G129+H129,0))</f>
        <v/>
      </c>
      <c r="P129" s="24">
        <f>IF(A129="","",IFERROR(MAX(0,ROUNDUP(M129,0)-O129),0))</f>
        <v/>
      </c>
      <c r="Q129" s="24">
        <f>IF(A129="","",IFERROR(MAX(0,ROUNDUP(M129,0)-G129),0))</f>
        <v/>
      </c>
      <c r="R129" s="28" t="n"/>
      <c r="S129" s="24">
        <f>IF(A129="","",IFERROR(IF(Q129&gt;=$B$6,"Critical",IF(OR(P129&gt;0,N129&gt;=$B$5),"Watch","Normal")),""))</f>
        <v/>
      </c>
      <c r="T129" s="22" t="n"/>
      <c r="U129" s="44" t="n"/>
      <c r="V129" s="24">
        <f>IF(A129="","",IFERROR(IF(C129="","Select room type",IF(D129&lt;=0,"Enter base inventory",IF(E129+F129&gt;D129,"Holds exceed inventory",IF(I129+J129&gt;1,"Review forecast rates","OK")))),"Review data"))</f>
        <v/>
      </c>
      <c r="W129" s="22" t="n"/>
    </row>
    <row r="130">
      <c r="A130" s="44" t="n"/>
      <c r="B130" s="24">
        <f>IF(A130="","",IFERROR(IF(MOD(A130,7)=1,"Sun",IF(MOD(A130,7)=2,"Mon",IF(MOD(A130,7)=3,"Tue",IF(MOD(A130,7)=4,"Wed",IF(MOD(A130,7)=5,"Thu",IF(MOD(A130,7)=6,"Fri","Sat")))))),""))</f>
        <v/>
      </c>
      <c r="C130" s="21" t="n"/>
      <c r="D130" s="21" t="n"/>
      <c r="E130" s="21" t="n"/>
      <c r="F130" s="21" t="n"/>
      <c r="G130" s="24">
        <f>IF(A130="","",IFERROR(MAX(0,D130-E130-F130),0))</f>
        <v/>
      </c>
      <c r="H130" s="21" t="n"/>
      <c r="I130" s="28" t="n"/>
      <c r="J130" s="28" t="n"/>
      <c r="K130" s="21" t="n"/>
      <c r="L130" s="24">
        <f>IF(A130="","",IFERROR(SUMIFS('Reservations'!$J$11:$J$260,'Reservations'!$I$11:$I$260,C130,'Reservations'!$F$11:$F$260,"&lt;="&amp;A130,'Reservations'!$G$11:$G$260,"&gt;"&amp;A130,'Reservations'!$M$11:$M$260,"Confirmed")+SUMIFS('Reservations'!$J$11:$J$260,'Reservations'!$I$11:$I$260,C130,'Reservations'!$F$11:$F$260,"&lt;="&amp;A130,'Reservations'!$G$11:$G$260,"&gt;"&amp;A130,'Reservations'!$M$11:$M$260,"Guaranteed")+SUMIFS('Reservations'!$J$11:$J$260,'Reservations'!$I$11:$I$260,C130,'Reservations'!$F$11:$F$260,"&lt;="&amp;A130,'Reservations'!$G$11:$G$260,"&gt;"&amp;A130,'Reservations'!$M$11:$M$260,"Checked In"),0))</f>
        <v/>
      </c>
      <c r="M130" s="29">
        <f>IF(A130="","",IFERROR(MAX(0,L130*(1-I130-J130)+K130),0))</f>
        <v/>
      </c>
      <c r="N130" s="30">
        <f>IF(A130="","",IFERROR(M130/G130,0))</f>
        <v/>
      </c>
      <c r="O130" s="24">
        <f>IF(A130="","",IFERROR(G130+H130,0))</f>
        <v/>
      </c>
      <c r="P130" s="24">
        <f>IF(A130="","",IFERROR(MAX(0,ROUNDUP(M130,0)-O130),0))</f>
        <v/>
      </c>
      <c r="Q130" s="24">
        <f>IF(A130="","",IFERROR(MAX(0,ROUNDUP(M130,0)-G130),0))</f>
        <v/>
      </c>
      <c r="R130" s="28" t="n"/>
      <c r="S130" s="24">
        <f>IF(A130="","",IFERROR(IF(Q130&gt;=$B$6,"Critical",IF(OR(P130&gt;0,N130&gt;=$B$5),"Watch","Normal")),""))</f>
        <v/>
      </c>
      <c r="T130" s="22" t="n"/>
      <c r="U130" s="44" t="n"/>
      <c r="V130" s="24">
        <f>IF(A130="","",IFERROR(IF(C130="","Select room type",IF(D130&lt;=0,"Enter base inventory",IF(E130+F130&gt;D130,"Holds exceed inventory",IF(I130+J130&gt;1,"Review forecast rates","OK")))),"Review data"))</f>
        <v/>
      </c>
      <c r="W130" s="22" t="n"/>
    </row>
    <row r="131">
      <c r="A131" s="44" t="n"/>
      <c r="B131" s="24">
        <f>IF(A131="","",IFERROR(IF(MOD(A131,7)=1,"Sun",IF(MOD(A131,7)=2,"Mon",IF(MOD(A131,7)=3,"Tue",IF(MOD(A131,7)=4,"Wed",IF(MOD(A131,7)=5,"Thu",IF(MOD(A131,7)=6,"Fri","Sat")))))),""))</f>
        <v/>
      </c>
      <c r="C131" s="21" t="n"/>
      <c r="D131" s="21" t="n"/>
      <c r="E131" s="21" t="n"/>
      <c r="F131" s="21" t="n"/>
      <c r="G131" s="24">
        <f>IF(A131="","",IFERROR(MAX(0,D131-E131-F131),0))</f>
        <v/>
      </c>
      <c r="H131" s="21" t="n"/>
      <c r="I131" s="28" t="n"/>
      <c r="J131" s="28" t="n"/>
      <c r="K131" s="21" t="n"/>
      <c r="L131" s="24">
        <f>IF(A131="","",IFERROR(SUMIFS('Reservations'!$J$11:$J$260,'Reservations'!$I$11:$I$260,C131,'Reservations'!$F$11:$F$260,"&lt;="&amp;A131,'Reservations'!$G$11:$G$260,"&gt;"&amp;A131,'Reservations'!$M$11:$M$260,"Confirmed")+SUMIFS('Reservations'!$J$11:$J$260,'Reservations'!$I$11:$I$260,C131,'Reservations'!$F$11:$F$260,"&lt;="&amp;A131,'Reservations'!$G$11:$G$260,"&gt;"&amp;A131,'Reservations'!$M$11:$M$260,"Guaranteed")+SUMIFS('Reservations'!$J$11:$J$260,'Reservations'!$I$11:$I$260,C131,'Reservations'!$F$11:$F$260,"&lt;="&amp;A131,'Reservations'!$G$11:$G$260,"&gt;"&amp;A131,'Reservations'!$M$11:$M$260,"Checked In"),0))</f>
        <v/>
      </c>
      <c r="M131" s="29">
        <f>IF(A131="","",IFERROR(MAX(0,L131*(1-I131-J131)+K131),0))</f>
        <v/>
      </c>
      <c r="N131" s="30">
        <f>IF(A131="","",IFERROR(M131/G131,0))</f>
        <v/>
      </c>
      <c r="O131" s="24">
        <f>IF(A131="","",IFERROR(G131+H131,0))</f>
        <v/>
      </c>
      <c r="P131" s="24">
        <f>IF(A131="","",IFERROR(MAX(0,ROUNDUP(M131,0)-O131),0))</f>
        <v/>
      </c>
      <c r="Q131" s="24">
        <f>IF(A131="","",IFERROR(MAX(0,ROUNDUP(M131,0)-G131),0))</f>
        <v/>
      </c>
      <c r="R131" s="28" t="n"/>
      <c r="S131" s="24">
        <f>IF(A131="","",IFERROR(IF(Q131&gt;=$B$6,"Critical",IF(OR(P131&gt;0,N131&gt;=$B$5),"Watch","Normal")),""))</f>
        <v/>
      </c>
      <c r="T131" s="22" t="n"/>
      <c r="U131" s="44" t="n"/>
      <c r="V131" s="24">
        <f>IF(A131="","",IFERROR(IF(C131="","Select room type",IF(D131&lt;=0,"Enter base inventory",IF(E131+F131&gt;D131,"Holds exceed inventory",IF(I131+J131&gt;1,"Review forecast rates","OK")))),"Review data"))</f>
        <v/>
      </c>
      <c r="W131" s="22" t="n"/>
    </row>
    <row r="132">
      <c r="A132" s="44" t="n"/>
      <c r="B132" s="24">
        <f>IF(A132="","",IFERROR(IF(MOD(A132,7)=1,"Sun",IF(MOD(A132,7)=2,"Mon",IF(MOD(A132,7)=3,"Tue",IF(MOD(A132,7)=4,"Wed",IF(MOD(A132,7)=5,"Thu",IF(MOD(A132,7)=6,"Fri","Sat")))))),""))</f>
        <v/>
      </c>
      <c r="C132" s="21" t="n"/>
      <c r="D132" s="21" t="n"/>
      <c r="E132" s="21" t="n"/>
      <c r="F132" s="21" t="n"/>
      <c r="G132" s="24">
        <f>IF(A132="","",IFERROR(MAX(0,D132-E132-F132),0))</f>
        <v/>
      </c>
      <c r="H132" s="21" t="n"/>
      <c r="I132" s="28" t="n"/>
      <c r="J132" s="28" t="n"/>
      <c r="K132" s="21" t="n"/>
      <c r="L132" s="24">
        <f>IF(A132="","",IFERROR(SUMIFS('Reservations'!$J$11:$J$260,'Reservations'!$I$11:$I$260,C132,'Reservations'!$F$11:$F$260,"&lt;="&amp;A132,'Reservations'!$G$11:$G$260,"&gt;"&amp;A132,'Reservations'!$M$11:$M$260,"Confirmed")+SUMIFS('Reservations'!$J$11:$J$260,'Reservations'!$I$11:$I$260,C132,'Reservations'!$F$11:$F$260,"&lt;="&amp;A132,'Reservations'!$G$11:$G$260,"&gt;"&amp;A132,'Reservations'!$M$11:$M$260,"Guaranteed")+SUMIFS('Reservations'!$J$11:$J$260,'Reservations'!$I$11:$I$260,C132,'Reservations'!$F$11:$F$260,"&lt;="&amp;A132,'Reservations'!$G$11:$G$260,"&gt;"&amp;A132,'Reservations'!$M$11:$M$260,"Checked In"),0))</f>
        <v/>
      </c>
      <c r="M132" s="29">
        <f>IF(A132="","",IFERROR(MAX(0,L132*(1-I132-J132)+K132),0))</f>
        <v/>
      </c>
      <c r="N132" s="30">
        <f>IF(A132="","",IFERROR(M132/G132,0))</f>
        <v/>
      </c>
      <c r="O132" s="24">
        <f>IF(A132="","",IFERROR(G132+H132,0))</f>
        <v/>
      </c>
      <c r="P132" s="24">
        <f>IF(A132="","",IFERROR(MAX(0,ROUNDUP(M132,0)-O132),0))</f>
        <v/>
      </c>
      <c r="Q132" s="24">
        <f>IF(A132="","",IFERROR(MAX(0,ROUNDUP(M132,0)-G132),0))</f>
        <v/>
      </c>
      <c r="R132" s="28" t="n"/>
      <c r="S132" s="24">
        <f>IF(A132="","",IFERROR(IF(Q132&gt;=$B$6,"Critical",IF(OR(P132&gt;0,N132&gt;=$B$5),"Watch","Normal")),""))</f>
        <v/>
      </c>
      <c r="T132" s="22" t="n"/>
      <c r="U132" s="44" t="n"/>
      <c r="V132" s="24">
        <f>IF(A132="","",IFERROR(IF(C132="","Select room type",IF(D132&lt;=0,"Enter base inventory",IF(E132+F132&gt;D132,"Holds exceed inventory",IF(I132+J132&gt;1,"Review forecast rates","OK")))),"Review data"))</f>
        <v/>
      </c>
      <c r="W132" s="22" t="n"/>
    </row>
    <row r="133">
      <c r="A133" s="44" t="n"/>
      <c r="B133" s="24">
        <f>IF(A133="","",IFERROR(IF(MOD(A133,7)=1,"Sun",IF(MOD(A133,7)=2,"Mon",IF(MOD(A133,7)=3,"Tue",IF(MOD(A133,7)=4,"Wed",IF(MOD(A133,7)=5,"Thu",IF(MOD(A133,7)=6,"Fri","Sat")))))),""))</f>
        <v/>
      </c>
      <c r="C133" s="21" t="n"/>
      <c r="D133" s="21" t="n"/>
      <c r="E133" s="21" t="n"/>
      <c r="F133" s="21" t="n"/>
      <c r="G133" s="24">
        <f>IF(A133="","",IFERROR(MAX(0,D133-E133-F133),0))</f>
        <v/>
      </c>
      <c r="H133" s="21" t="n"/>
      <c r="I133" s="28" t="n"/>
      <c r="J133" s="28" t="n"/>
      <c r="K133" s="21" t="n"/>
      <c r="L133" s="24">
        <f>IF(A133="","",IFERROR(SUMIFS('Reservations'!$J$11:$J$260,'Reservations'!$I$11:$I$260,C133,'Reservations'!$F$11:$F$260,"&lt;="&amp;A133,'Reservations'!$G$11:$G$260,"&gt;"&amp;A133,'Reservations'!$M$11:$M$260,"Confirmed")+SUMIFS('Reservations'!$J$11:$J$260,'Reservations'!$I$11:$I$260,C133,'Reservations'!$F$11:$F$260,"&lt;="&amp;A133,'Reservations'!$G$11:$G$260,"&gt;"&amp;A133,'Reservations'!$M$11:$M$260,"Guaranteed")+SUMIFS('Reservations'!$J$11:$J$260,'Reservations'!$I$11:$I$260,C133,'Reservations'!$F$11:$F$260,"&lt;="&amp;A133,'Reservations'!$G$11:$G$260,"&gt;"&amp;A133,'Reservations'!$M$11:$M$260,"Checked In"),0))</f>
        <v/>
      </c>
      <c r="M133" s="29">
        <f>IF(A133="","",IFERROR(MAX(0,L133*(1-I133-J133)+K133),0))</f>
        <v/>
      </c>
      <c r="N133" s="30">
        <f>IF(A133="","",IFERROR(M133/G133,0))</f>
        <v/>
      </c>
      <c r="O133" s="24">
        <f>IF(A133="","",IFERROR(G133+H133,0))</f>
        <v/>
      </c>
      <c r="P133" s="24">
        <f>IF(A133="","",IFERROR(MAX(0,ROUNDUP(M133,0)-O133),0))</f>
        <v/>
      </c>
      <c r="Q133" s="24">
        <f>IF(A133="","",IFERROR(MAX(0,ROUNDUP(M133,0)-G133),0))</f>
        <v/>
      </c>
      <c r="R133" s="28" t="n"/>
      <c r="S133" s="24">
        <f>IF(A133="","",IFERROR(IF(Q133&gt;=$B$6,"Critical",IF(OR(P133&gt;0,N133&gt;=$B$5),"Watch","Normal")),""))</f>
        <v/>
      </c>
      <c r="T133" s="22" t="n"/>
      <c r="U133" s="44" t="n"/>
      <c r="V133" s="24">
        <f>IF(A133="","",IFERROR(IF(C133="","Select room type",IF(D133&lt;=0,"Enter base inventory",IF(E133+F133&gt;D133,"Holds exceed inventory",IF(I133+J133&gt;1,"Review forecast rates","OK")))),"Review data"))</f>
        <v/>
      </c>
      <c r="W133" s="22" t="n"/>
    </row>
    <row r="134">
      <c r="A134" s="44" t="n"/>
      <c r="B134" s="24">
        <f>IF(A134="","",IFERROR(IF(MOD(A134,7)=1,"Sun",IF(MOD(A134,7)=2,"Mon",IF(MOD(A134,7)=3,"Tue",IF(MOD(A134,7)=4,"Wed",IF(MOD(A134,7)=5,"Thu",IF(MOD(A134,7)=6,"Fri","Sat")))))),""))</f>
        <v/>
      </c>
      <c r="C134" s="21" t="n"/>
      <c r="D134" s="21" t="n"/>
      <c r="E134" s="21" t="n"/>
      <c r="F134" s="21" t="n"/>
      <c r="G134" s="24">
        <f>IF(A134="","",IFERROR(MAX(0,D134-E134-F134),0))</f>
        <v/>
      </c>
      <c r="H134" s="21" t="n"/>
      <c r="I134" s="28" t="n"/>
      <c r="J134" s="28" t="n"/>
      <c r="K134" s="21" t="n"/>
      <c r="L134" s="24">
        <f>IF(A134="","",IFERROR(SUMIFS('Reservations'!$J$11:$J$260,'Reservations'!$I$11:$I$260,C134,'Reservations'!$F$11:$F$260,"&lt;="&amp;A134,'Reservations'!$G$11:$G$260,"&gt;"&amp;A134,'Reservations'!$M$11:$M$260,"Confirmed")+SUMIFS('Reservations'!$J$11:$J$260,'Reservations'!$I$11:$I$260,C134,'Reservations'!$F$11:$F$260,"&lt;="&amp;A134,'Reservations'!$G$11:$G$260,"&gt;"&amp;A134,'Reservations'!$M$11:$M$260,"Guaranteed")+SUMIFS('Reservations'!$J$11:$J$260,'Reservations'!$I$11:$I$260,C134,'Reservations'!$F$11:$F$260,"&lt;="&amp;A134,'Reservations'!$G$11:$G$260,"&gt;"&amp;A134,'Reservations'!$M$11:$M$260,"Checked In"),0))</f>
        <v/>
      </c>
      <c r="M134" s="29">
        <f>IF(A134="","",IFERROR(MAX(0,L134*(1-I134-J134)+K134),0))</f>
        <v/>
      </c>
      <c r="N134" s="30">
        <f>IF(A134="","",IFERROR(M134/G134,0))</f>
        <v/>
      </c>
      <c r="O134" s="24">
        <f>IF(A134="","",IFERROR(G134+H134,0))</f>
        <v/>
      </c>
      <c r="P134" s="24">
        <f>IF(A134="","",IFERROR(MAX(0,ROUNDUP(M134,0)-O134),0))</f>
        <v/>
      </c>
      <c r="Q134" s="24">
        <f>IF(A134="","",IFERROR(MAX(0,ROUNDUP(M134,0)-G134),0))</f>
        <v/>
      </c>
      <c r="R134" s="28" t="n"/>
      <c r="S134" s="24">
        <f>IF(A134="","",IFERROR(IF(Q134&gt;=$B$6,"Critical",IF(OR(P134&gt;0,N134&gt;=$B$5),"Watch","Normal")),""))</f>
        <v/>
      </c>
      <c r="T134" s="22" t="n"/>
      <c r="U134" s="44" t="n"/>
      <c r="V134" s="24">
        <f>IF(A134="","",IFERROR(IF(C134="","Select room type",IF(D134&lt;=0,"Enter base inventory",IF(E134+F134&gt;D134,"Holds exceed inventory",IF(I134+J134&gt;1,"Review forecast rates","OK")))),"Review data"))</f>
        <v/>
      </c>
      <c r="W134" s="22" t="n"/>
    </row>
    <row r="135">
      <c r="A135" s="44" t="n"/>
      <c r="B135" s="24">
        <f>IF(A135="","",IFERROR(IF(MOD(A135,7)=1,"Sun",IF(MOD(A135,7)=2,"Mon",IF(MOD(A135,7)=3,"Tue",IF(MOD(A135,7)=4,"Wed",IF(MOD(A135,7)=5,"Thu",IF(MOD(A135,7)=6,"Fri","Sat")))))),""))</f>
        <v/>
      </c>
      <c r="C135" s="21" t="n"/>
      <c r="D135" s="21" t="n"/>
      <c r="E135" s="21" t="n"/>
      <c r="F135" s="21" t="n"/>
      <c r="G135" s="24">
        <f>IF(A135="","",IFERROR(MAX(0,D135-E135-F135),0))</f>
        <v/>
      </c>
      <c r="H135" s="21" t="n"/>
      <c r="I135" s="28" t="n"/>
      <c r="J135" s="28" t="n"/>
      <c r="K135" s="21" t="n"/>
      <c r="L135" s="24">
        <f>IF(A135="","",IFERROR(SUMIFS('Reservations'!$J$11:$J$260,'Reservations'!$I$11:$I$260,C135,'Reservations'!$F$11:$F$260,"&lt;="&amp;A135,'Reservations'!$G$11:$G$260,"&gt;"&amp;A135,'Reservations'!$M$11:$M$260,"Confirmed")+SUMIFS('Reservations'!$J$11:$J$260,'Reservations'!$I$11:$I$260,C135,'Reservations'!$F$11:$F$260,"&lt;="&amp;A135,'Reservations'!$G$11:$G$260,"&gt;"&amp;A135,'Reservations'!$M$11:$M$260,"Guaranteed")+SUMIFS('Reservations'!$J$11:$J$260,'Reservations'!$I$11:$I$260,C135,'Reservations'!$F$11:$F$260,"&lt;="&amp;A135,'Reservations'!$G$11:$G$260,"&gt;"&amp;A135,'Reservations'!$M$11:$M$260,"Checked In"),0))</f>
        <v/>
      </c>
      <c r="M135" s="29">
        <f>IF(A135="","",IFERROR(MAX(0,L135*(1-I135-J135)+K135),0))</f>
        <v/>
      </c>
      <c r="N135" s="30">
        <f>IF(A135="","",IFERROR(M135/G135,0))</f>
        <v/>
      </c>
      <c r="O135" s="24">
        <f>IF(A135="","",IFERROR(G135+H135,0))</f>
        <v/>
      </c>
      <c r="P135" s="24">
        <f>IF(A135="","",IFERROR(MAX(0,ROUNDUP(M135,0)-O135),0))</f>
        <v/>
      </c>
      <c r="Q135" s="24">
        <f>IF(A135="","",IFERROR(MAX(0,ROUNDUP(M135,0)-G135),0))</f>
        <v/>
      </c>
      <c r="R135" s="28" t="n"/>
      <c r="S135" s="24">
        <f>IF(A135="","",IFERROR(IF(Q135&gt;=$B$6,"Critical",IF(OR(P135&gt;0,N135&gt;=$B$5),"Watch","Normal")),""))</f>
        <v/>
      </c>
      <c r="T135" s="22" t="n"/>
      <c r="U135" s="44" t="n"/>
      <c r="V135" s="24">
        <f>IF(A135="","",IFERROR(IF(C135="","Select room type",IF(D135&lt;=0,"Enter base inventory",IF(E135+F135&gt;D135,"Holds exceed inventory",IF(I135+J135&gt;1,"Review forecast rates","OK")))),"Review data"))</f>
        <v/>
      </c>
      <c r="W135" s="22" t="n"/>
    </row>
    <row r="136">
      <c r="A136" s="44" t="n"/>
      <c r="B136" s="24">
        <f>IF(A136="","",IFERROR(IF(MOD(A136,7)=1,"Sun",IF(MOD(A136,7)=2,"Mon",IF(MOD(A136,7)=3,"Tue",IF(MOD(A136,7)=4,"Wed",IF(MOD(A136,7)=5,"Thu",IF(MOD(A136,7)=6,"Fri","Sat")))))),""))</f>
        <v/>
      </c>
      <c r="C136" s="21" t="n"/>
      <c r="D136" s="21" t="n"/>
      <c r="E136" s="21" t="n"/>
      <c r="F136" s="21" t="n"/>
      <c r="G136" s="24">
        <f>IF(A136="","",IFERROR(MAX(0,D136-E136-F136),0))</f>
        <v/>
      </c>
      <c r="H136" s="21" t="n"/>
      <c r="I136" s="28" t="n"/>
      <c r="J136" s="28" t="n"/>
      <c r="K136" s="21" t="n"/>
      <c r="L136" s="24">
        <f>IF(A136="","",IFERROR(SUMIFS('Reservations'!$J$11:$J$260,'Reservations'!$I$11:$I$260,C136,'Reservations'!$F$11:$F$260,"&lt;="&amp;A136,'Reservations'!$G$11:$G$260,"&gt;"&amp;A136,'Reservations'!$M$11:$M$260,"Confirmed")+SUMIFS('Reservations'!$J$11:$J$260,'Reservations'!$I$11:$I$260,C136,'Reservations'!$F$11:$F$260,"&lt;="&amp;A136,'Reservations'!$G$11:$G$260,"&gt;"&amp;A136,'Reservations'!$M$11:$M$260,"Guaranteed")+SUMIFS('Reservations'!$J$11:$J$260,'Reservations'!$I$11:$I$260,C136,'Reservations'!$F$11:$F$260,"&lt;="&amp;A136,'Reservations'!$G$11:$G$260,"&gt;"&amp;A136,'Reservations'!$M$11:$M$260,"Checked In"),0))</f>
        <v/>
      </c>
      <c r="M136" s="29">
        <f>IF(A136="","",IFERROR(MAX(0,L136*(1-I136-J136)+K136),0))</f>
        <v/>
      </c>
      <c r="N136" s="30">
        <f>IF(A136="","",IFERROR(M136/G136,0))</f>
        <v/>
      </c>
      <c r="O136" s="24">
        <f>IF(A136="","",IFERROR(G136+H136,0))</f>
        <v/>
      </c>
      <c r="P136" s="24">
        <f>IF(A136="","",IFERROR(MAX(0,ROUNDUP(M136,0)-O136),0))</f>
        <v/>
      </c>
      <c r="Q136" s="24">
        <f>IF(A136="","",IFERROR(MAX(0,ROUNDUP(M136,0)-G136),0))</f>
        <v/>
      </c>
      <c r="R136" s="28" t="n"/>
      <c r="S136" s="24">
        <f>IF(A136="","",IFERROR(IF(Q136&gt;=$B$6,"Critical",IF(OR(P136&gt;0,N136&gt;=$B$5),"Watch","Normal")),""))</f>
        <v/>
      </c>
      <c r="T136" s="22" t="n"/>
      <c r="U136" s="44" t="n"/>
      <c r="V136" s="24">
        <f>IF(A136="","",IFERROR(IF(C136="","Select room type",IF(D136&lt;=0,"Enter base inventory",IF(E136+F136&gt;D136,"Holds exceed inventory",IF(I136+J136&gt;1,"Review forecast rates","OK")))),"Review data"))</f>
        <v/>
      </c>
      <c r="W136" s="22" t="n"/>
    </row>
    <row r="137">
      <c r="A137" s="44" t="n"/>
      <c r="B137" s="24">
        <f>IF(A137="","",IFERROR(IF(MOD(A137,7)=1,"Sun",IF(MOD(A137,7)=2,"Mon",IF(MOD(A137,7)=3,"Tue",IF(MOD(A137,7)=4,"Wed",IF(MOD(A137,7)=5,"Thu",IF(MOD(A137,7)=6,"Fri","Sat")))))),""))</f>
        <v/>
      </c>
      <c r="C137" s="21" t="n"/>
      <c r="D137" s="21" t="n"/>
      <c r="E137" s="21" t="n"/>
      <c r="F137" s="21" t="n"/>
      <c r="G137" s="24">
        <f>IF(A137="","",IFERROR(MAX(0,D137-E137-F137),0))</f>
        <v/>
      </c>
      <c r="H137" s="21" t="n"/>
      <c r="I137" s="28" t="n"/>
      <c r="J137" s="28" t="n"/>
      <c r="K137" s="21" t="n"/>
      <c r="L137" s="24">
        <f>IF(A137="","",IFERROR(SUMIFS('Reservations'!$J$11:$J$260,'Reservations'!$I$11:$I$260,C137,'Reservations'!$F$11:$F$260,"&lt;="&amp;A137,'Reservations'!$G$11:$G$260,"&gt;"&amp;A137,'Reservations'!$M$11:$M$260,"Confirmed")+SUMIFS('Reservations'!$J$11:$J$260,'Reservations'!$I$11:$I$260,C137,'Reservations'!$F$11:$F$260,"&lt;="&amp;A137,'Reservations'!$G$11:$G$260,"&gt;"&amp;A137,'Reservations'!$M$11:$M$260,"Guaranteed")+SUMIFS('Reservations'!$J$11:$J$260,'Reservations'!$I$11:$I$260,C137,'Reservations'!$F$11:$F$260,"&lt;="&amp;A137,'Reservations'!$G$11:$G$260,"&gt;"&amp;A137,'Reservations'!$M$11:$M$260,"Checked In"),0))</f>
        <v/>
      </c>
      <c r="M137" s="29">
        <f>IF(A137="","",IFERROR(MAX(0,L137*(1-I137-J137)+K137),0))</f>
        <v/>
      </c>
      <c r="N137" s="30">
        <f>IF(A137="","",IFERROR(M137/G137,0))</f>
        <v/>
      </c>
      <c r="O137" s="24">
        <f>IF(A137="","",IFERROR(G137+H137,0))</f>
        <v/>
      </c>
      <c r="P137" s="24">
        <f>IF(A137="","",IFERROR(MAX(0,ROUNDUP(M137,0)-O137),0))</f>
        <v/>
      </c>
      <c r="Q137" s="24">
        <f>IF(A137="","",IFERROR(MAX(0,ROUNDUP(M137,0)-G137),0))</f>
        <v/>
      </c>
      <c r="R137" s="28" t="n"/>
      <c r="S137" s="24">
        <f>IF(A137="","",IFERROR(IF(Q137&gt;=$B$6,"Critical",IF(OR(P137&gt;0,N137&gt;=$B$5),"Watch","Normal")),""))</f>
        <v/>
      </c>
      <c r="T137" s="22" t="n"/>
      <c r="U137" s="44" t="n"/>
      <c r="V137" s="24">
        <f>IF(A137="","",IFERROR(IF(C137="","Select room type",IF(D137&lt;=0,"Enter base inventory",IF(E137+F137&gt;D137,"Holds exceed inventory",IF(I137+J137&gt;1,"Review forecast rates","OK")))),"Review data"))</f>
        <v/>
      </c>
      <c r="W137" s="22" t="n"/>
    </row>
    <row r="138">
      <c r="A138" s="44" t="n"/>
      <c r="B138" s="24">
        <f>IF(A138="","",IFERROR(IF(MOD(A138,7)=1,"Sun",IF(MOD(A138,7)=2,"Mon",IF(MOD(A138,7)=3,"Tue",IF(MOD(A138,7)=4,"Wed",IF(MOD(A138,7)=5,"Thu",IF(MOD(A138,7)=6,"Fri","Sat")))))),""))</f>
        <v/>
      </c>
      <c r="C138" s="21" t="n"/>
      <c r="D138" s="21" t="n"/>
      <c r="E138" s="21" t="n"/>
      <c r="F138" s="21" t="n"/>
      <c r="G138" s="24">
        <f>IF(A138="","",IFERROR(MAX(0,D138-E138-F138),0))</f>
        <v/>
      </c>
      <c r="H138" s="21" t="n"/>
      <c r="I138" s="28" t="n"/>
      <c r="J138" s="28" t="n"/>
      <c r="K138" s="21" t="n"/>
      <c r="L138" s="24">
        <f>IF(A138="","",IFERROR(SUMIFS('Reservations'!$J$11:$J$260,'Reservations'!$I$11:$I$260,C138,'Reservations'!$F$11:$F$260,"&lt;="&amp;A138,'Reservations'!$G$11:$G$260,"&gt;"&amp;A138,'Reservations'!$M$11:$M$260,"Confirmed")+SUMIFS('Reservations'!$J$11:$J$260,'Reservations'!$I$11:$I$260,C138,'Reservations'!$F$11:$F$260,"&lt;="&amp;A138,'Reservations'!$G$11:$G$260,"&gt;"&amp;A138,'Reservations'!$M$11:$M$260,"Guaranteed")+SUMIFS('Reservations'!$J$11:$J$260,'Reservations'!$I$11:$I$260,C138,'Reservations'!$F$11:$F$260,"&lt;="&amp;A138,'Reservations'!$G$11:$G$260,"&gt;"&amp;A138,'Reservations'!$M$11:$M$260,"Checked In"),0))</f>
        <v/>
      </c>
      <c r="M138" s="29">
        <f>IF(A138="","",IFERROR(MAX(0,L138*(1-I138-J138)+K138),0))</f>
        <v/>
      </c>
      <c r="N138" s="30">
        <f>IF(A138="","",IFERROR(M138/G138,0))</f>
        <v/>
      </c>
      <c r="O138" s="24">
        <f>IF(A138="","",IFERROR(G138+H138,0))</f>
        <v/>
      </c>
      <c r="P138" s="24">
        <f>IF(A138="","",IFERROR(MAX(0,ROUNDUP(M138,0)-O138),0))</f>
        <v/>
      </c>
      <c r="Q138" s="24">
        <f>IF(A138="","",IFERROR(MAX(0,ROUNDUP(M138,0)-G138),0))</f>
        <v/>
      </c>
      <c r="R138" s="28" t="n"/>
      <c r="S138" s="24">
        <f>IF(A138="","",IFERROR(IF(Q138&gt;=$B$6,"Critical",IF(OR(P138&gt;0,N138&gt;=$B$5),"Watch","Normal")),""))</f>
        <v/>
      </c>
      <c r="T138" s="22" t="n"/>
      <c r="U138" s="44" t="n"/>
      <c r="V138" s="24">
        <f>IF(A138="","",IFERROR(IF(C138="","Select room type",IF(D138&lt;=0,"Enter base inventory",IF(E138+F138&gt;D138,"Holds exceed inventory",IF(I138+J138&gt;1,"Review forecast rates","OK")))),"Review data"))</f>
        <v/>
      </c>
      <c r="W138" s="22" t="n"/>
    </row>
    <row r="139">
      <c r="A139" s="44" t="n"/>
      <c r="B139" s="24">
        <f>IF(A139="","",IFERROR(IF(MOD(A139,7)=1,"Sun",IF(MOD(A139,7)=2,"Mon",IF(MOD(A139,7)=3,"Tue",IF(MOD(A139,7)=4,"Wed",IF(MOD(A139,7)=5,"Thu",IF(MOD(A139,7)=6,"Fri","Sat")))))),""))</f>
        <v/>
      </c>
      <c r="C139" s="21" t="n"/>
      <c r="D139" s="21" t="n"/>
      <c r="E139" s="21" t="n"/>
      <c r="F139" s="21" t="n"/>
      <c r="G139" s="24">
        <f>IF(A139="","",IFERROR(MAX(0,D139-E139-F139),0))</f>
        <v/>
      </c>
      <c r="H139" s="21" t="n"/>
      <c r="I139" s="28" t="n"/>
      <c r="J139" s="28" t="n"/>
      <c r="K139" s="21" t="n"/>
      <c r="L139" s="24">
        <f>IF(A139="","",IFERROR(SUMIFS('Reservations'!$J$11:$J$260,'Reservations'!$I$11:$I$260,C139,'Reservations'!$F$11:$F$260,"&lt;="&amp;A139,'Reservations'!$G$11:$G$260,"&gt;"&amp;A139,'Reservations'!$M$11:$M$260,"Confirmed")+SUMIFS('Reservations'!$J$11:$J$260,'Reservations'!$I$11:$I$260,C139,'Reservations'!$F$11:$F$260,"&lt;="&amp;A139,'Reservations'!$G$11:$G$260,"&gt;"&amp;A139,'Reservations'!$M$11:$M$260,"Guaranteed")+SUMIFS('Reservations'!$J$11:$J$260,'Reservations'!$I$11:$I$260,C139,'Reservations'!$F$11:$F$260,"&lt;="&amp;A139,'Reservations'!$G$11:$G$260,"&gt;"&amp;A139,'Reservations'!$M$11:$M$260,"Checked In"),0))</f>
        <v/>
      </c>
      <c r="M139" s="29">
        <f>IF(A139="","",IFERROR(MAX(0,L139*(1-I139-J139)+K139),0))</f>
        <v/>
      </c>
      <c r="N139" s="30">
        <f>IF(A139="","",IFERROR(M139/G139,0))</f>
        <v/>
      </c>
      <c r="O139" s="24">
        <f>IF(A139="","",IFERROR(G139+H139,0))</f>
        <v/>
      </c>
      <c r="P139" s="24">
        <f>IF(A139="","",IFERROR(MAX(0,ROUNDUP(M139,0)-O139),0))</f>
        <v/>
      </c>
      <c r="Q139" s="24">
        <f>IF(A139="","",IFERROR(MAX(0,ROUNDUP(M139,0)-G139),0))</f>
        <v/>
      </c>
      <c r="R139" s="28" t="n"/>
      <c r="S139" s="24">
        <f>IF(A139="","",IFERROR(IF(Q139&gt;=$B$6,"Critical",IF(OR(P139&gt;0,N139&gt;=$B$5),"Watch","Normal")),""))</f>
        <v/>
      </c>
      <c r="T139" s="22" t="n"/>
      <c r="U139" s="44" t="n"/>
      <c r="V139" s="24">
        <f>IF(A139="","",IFERROR(IF(C139="","Select room type",IF(D139&lt;=0,"Enter base inventory",IF(E139+F139&gt;D139,"Holds exceed inventory",IF(I139+J139&gt;1,"Review forecast rates","OK")))),"Review data"))</f>
        <v/>
      </c>
      <c r="W139" s="22" t="n"/>
    </row>
    <row r="140">
      <c r="A140" s="44" t="n"/>
      <c r="B140" s="24">
        <f>IF(A140="","",IFERROR(IF(MOD(A140,7)=1,"Sun",IF(MOD(A140,7)=2,"Mon",IF(MOD(A140,7)=3,"Tue",IF(MOD(A140,7)=4,"Wed",IF(MOD(A140,7)=5,"Thu",IF(MOD(A140,7)=6,"Fri","Sat")))))),""))</f>
        <v/>
      </c>
      <c r="C140" s="21" t="n"/>
      <c r="D140" s="21" t="n"/>
      <c r="E140" s="21" t="n"/>
      <c r="F140" s="21" t="n"/>
      <c r="G140" s="24">
        <f>IF(A140="","",IFERROR(MAX(0,D140-E140-F140),0))</f>
        <v/>
      </c>
      <c r="H140" s="21" t="n"/>
      <c r="I140" s="28" t="n"/>
      <c r="J140" s="28" t="n"/>
      <c r="K140" s="21" t="n"/>
      <c r="L140" s="24">
        <f>IF(A140="","",IFERROR(SUMIFS('Reservations'!$J$11:$J$260,'Reservations'!$I$11:$I$260,C140,'Reservations'!$F$11:$F$260,"&lt;="&amp;A140,'Reservations'!$G$11:$G$260,"&gt;"&amp;A140,'Reservations'!$M$11:$M$260,"Confirmed")+SUMIFS('Reservations'!$J$11:$J$260,'Reservations'!$I$11:$I$260,C140,'Reservations'!$F$11:$F$260,"&lt;="&amp;A140,'Reservations'!$G$11:$G$260,"&gt;"&amp;A140,'Reservations'!$M$11:$M$260,"Guaranteed")+SUMIFS('Reservations'!$J$11:$J$260,'Reservations'!$I$11:$I$260,C140,'Reservations'!$F$11:$F$260,"&lt;="&amp;A140,'Reservations'!$G$11:$G$260,"&gt;"&amp;A140,'Reservations'!$M$11:$M$260,"Checked In"),0))</f>
        <v/>
      </c>
      <c r="M140" s="29">
        <f>IF(A140="","",IFERROR(MAX(0,L140*(1-I140-J140)+K140),0))</f>
        <v/>
      </c>
      <c r="N140" s="30">
        <f>IF(A140="","",IFERROR(M140/G140,0))</f>
        <v/>
      </c>
      <c r="O140" s="24">
        <f>IF(A140="","",IFERROR(G140+H140,0))</f>
        <v/>
      </c>
      <c r="P140" s="24">
        <f>IF(A140="","",IFERROR(MAX(0,ROUNDUP(M140,0)-O140),0))</f>
        <v/>
      </c>
      <c r="Q140" s="24">
        <f>IF(A140="","",IFERROR(MAX(0,ROUNDUP(M140,0)-G140),0))</f>
        <v/>
      </c>
      <c r="R140" s="28" t="n"/>
      <c r="S140" s="24">
        <f>IF(A140="","",IFERROR(IF(Q140&gt;=$B$6,"Critical",IF(OR(P140&gt;0,N140&gt;=$B$5),"Watch","Normal")),""))</f>
        <v/>
      </c>
      <c r="T140" s="22" t="n"/>
      <c r="U140" s="44" t="n"/>
      <c r="V140" s="24">
        <f>IF(A140="","",IFERROR(IF(C140="","Select room type",IF(D140&lt;=0,"Enter base inventory",IF(E140+F140&gt;D140,"Holds exceed inventory",IF(I140+J140&gt;1,"Review forecast rates","OK")))),"Review data"))</f>
        <v/>
      </c>
      <c r="W140" s="22" t="n"/>
    </row>
    <row r="141">
      <c r="A141" s="44" t="n"/>
      <c r="B141" s="24">
        <f>IF(A141="","",IFERROR(IF(MOD(A141,7)=1,"Sun",IF(MOD(A141,7)=2,"Mon",IF(MOD(A141,7)=3,"Tue",IF(MOD(A141,7)=4,"Wed",IF(MOD(A141,7)=5,"Thu",IF(MOD(A141,7)=6,"Fri","Sat")))))),""))</f>
        <v/>
      </c>
      <c r="C141" s="21" t="n"/>
      <c r="D141" s="21" t="n"/>
      <c r="E141" s="21" t="n"/>
      <c r="F141" s="21" t="n"/>
      <c r="G141" s="24">
        <f>IF(A141="","",IFERROR(MAX(0,D141-E141-F141),0))</f>
        <v/>
      </c>
      <c r="H141" s="21" t="n"/>
      <c r="I141" s="28" t="n"/>
      <c r="J141" s="28" t="n"/>
      <c r="K141" s="21" t="n"/>
      <c r="L141" s="24">
        <f>IF(A141="","",IFERROR(SUMIFS('Reservations'!$J$11:$J$260,'Reservations'!$I$11:$I$260,C141,'Reservations'!$F$11:$F$260,"&lt;="&amp;A141,'Reservations'!$G$11:$G$260,"&gt;"&amp;A141,'Reservations'!$M$11:$M$260,"Confirmed")+SUMIFS('Reservations'!$J$11:$J$260,'Reservations'!$I$11:$I$260,C141,'Reservations'!$F$11:$F$260,"&lt;="&amp;A141,'Reservations'!$G$11:$G$260,"&gt;"&amp;A141,'Reservations'!$M$11:$M$260,"Guaranteed")+SUMIFS('Reservations'!$J$11:$J$260,'Reservations'!$I$11:$I$260,C141,'Reservations'!$F$11:$F$260,"&lt;="&amp;A141,'Reservations'!$G$11:$G$260,"&gt;"&amp;A141,'Reservations'!$M$11:$M$260,"Checked In"),0))</f>
        <v/>
      </c>
      <c r="M141" s="29">
        <f>IF(A141="","",IFERROR(MAX(0,L141*(1-I141-J141)+K141),0))</f>
        <v/>
      </c>
      <c r="N141" s="30">
        <f>IF(A141="","",IFERROR(M141/G141,0))</f>
        <v/>
      </c>
      <c r="O141" s="24">
        <f>IF(A141="","",IFERROR(G141+H141,0))</f>
        <v/>
      </c>
      <c r="P141" s="24">
        <f>IF(A141="","",IFERROR(MAX(0,ROUNDUP(M141,0)-O141),0))</f>
        <v/>
      </c>
      <c r="Q141" s="24">
        <f>IF(A141="","",IFERROR(MAX(0,ROUNDUP(M141,0)-G141),0))</f>
        <v/>
      </c>
      <c r="R141" s="28" t="n"/>
      <c r="S141" s="24">
        <f>IF(A141="","",IFERROR(IF(Q141&gt;=$B$6,"Critical",IF(OR(P141&gt;0,N141&gt;=$B$5),"Watch","Normal")),""))</f>
        <v/>
      </c>
      <c r="T141" s="22" t="n"/>
      <c r="U141" s="44" t="n"/>
      <c r="V141" s="24">
        <f>IF(A141="","",IFERROR(IF(C141="","Select room type",IF(D141&lt;=0,"Enter base inventory",IF(E141+F141&gt;D141,"Holds exceed inventory",IF(I141+J141&gt;1,"Review forecast rates","OK")))),"Review data"))</f>
        <v/>
      </c>
      <c r="W141" s="22" t="n"/>
    </row>
    <row r="142">
      <c r="A142" s="44" t="n"/>
      <c r="B142" s="24">
        <f>IF(A142="","",IFERROR(IF(MOD(A142,7)=1,"Sun",IF(MOD(A142,7)=2,"Mon",IF(MOD(A142,7)=3,"Tue",IF(MOD(A142,7)=4,"Wed",IF(MOD(A142,7)=5,"Thu",IF(MOD(A142,7)=6,"Fri","Sat")))))),""))</f>
        <v/>
      </c>
      <c r="C142" s="21" t="n"/>
      <c r="D142" s="21" t="n"/>
      <c r="E142" s="21" t="n"/>
      <c r="F142" s="21" t="n"/>
      <c r="G142" s="24">
        <f>IF(A142="","",IFERROR(MAX(0,D142-E142-F142),0))</f>
        <v/>
      </c>
      <c r="H142" s="21" t="n"/>
      <c r="I142" s="28" t="n"/>
      <c r="J142" s="28" t="n"/>
      <c r="K142" s="21" t="n"/>
      <c r="L142" s="24">
        <f>IF(A142="","",IFERROR(SUMIFS('Reservations'!$J$11:$J$260,'Reservations'!$I$11:$I$260,C142,'Reservations'!$F$11:$F$260,"&lt;="&amp;A142,'Reservations'!$G$11:$G$260,"&gt;"&amp;A142,'Reservations'!$M$11:$M$260,"Confirmed")+SUMIFS('Reservations'!$J$11:$J$260,'Reservations'!$I$11:$I$260,C142,'Reservations'!$F$11:$F$260,"&lt;="&amp;A142,'Reservations'!$G$11:$G$260,"&gt;"&amp;A142,'Reservations'!$M$11:$M$260,"Guaranteed")+SUMIFS('Reservations'!$J$11:$J$260,'Reservations'!$I$11:$I$260,C142,'Reservations'!$F$11:$F$260,"&lt;="&amp;A142,'Reservations'!$G$11:$G$260,"&gt;"&amp;A142,'Reservations'!$M$11:$M$260,"Checked In"),0))</f>
        <v/>
      </c>
      <c r="M142" s="29">
        <f>IF(A142="","",IFERROR(MAX(0,L142*(1-I142-J142)+K142),0))</f>
        <v/>
      </c>
      <c r="N142" s="30">
        <f>IF(A142="","",IFERROR(M142/G142,0))</f>
        <v/>
      </c>
      <c r="O142" s="24">
        <f>IF(A142="","",IFERROR(G142+H142,0))</f>
        <v/>
      </c>
      <c r="P142" s="24">
        <f>IF(A142="","",IFERROR(MAX(0,ROUNDUP(M142,0)-O142),0))</f>
        <v/>
      </c>
      <c r="Q142" s="24">
        <f>IF(A142="","",IFERROR(MAX(0,ROUNDUP(M142,0)-G142),0))</f>
        <v/>
      </c>
      <c r="R142" s="28" t="n"/>
      <c r="S142" s="24">
        <f>IF(A142="","",IFERROR(IF(Q142&gt;=$B$6,"Critical",IF(OR(P142&gt;0,N142&gt;=$B$5),"Watch","Normal")),""))</f>
        <v/>
      </c>
      <c r="T142" s="22" t="n"/>
      <c r="U142" s="44" t="n"/>
      <c r="V142" s="24">
        <f>IF(A142="","",IFERROR(IF(C142="","Select room type",IF(D142&lt;=0,"Enter base inventory",IF(E142+F142&gt;D142,"Holds exceed inventory",IF(I142+J142&gt;1,"Review forecast rates","OK")))),"Review data"))</f>
        <v/>
      </c>
      <c r="W142" s="22" t="n"/>
    </row>
    <row r="143">
      <c r="A143" s="44" t="n"/>
      <c r="B143" s="24">
        <f>IF(A143="","",IFERROR(IF(MOD(A143,7)=1,"Sun",IF(MOD(A143,7)=2,"Mon",IF(MOD(A143,7)=3,"Tue",IF(MOD(A143,7)=4,"Wed",IF(MOD(A143,7)=5,"Thu",IF(MOD(A143,7)=6,"Fri","Sat")))))),""))</f>
        <v/>
      </c>
      <c r="C143" s="21" t="n"/>
      <c r="D143" s="21" t="n"/>
      <c r="E143" s="21" t="n"/>
      <c r="F143" s="21" t="n"/>
      <c r="G143" s="24">
        <f>IF(A143="","",IFERROR(MAX(0,D143-E143-F143),0))</f>
        <v/>
      </c>
      <c r="H143" s="21" t="n"/>
      <c r="I143" s="28" t="n"/>
      <c r="J143" s="28" t="n"/>
      <c r="K143" s="21" t="n"/>
      <c r="L143" s="24">
        <f>IF(A143="","",IFERROR(SUMIFS('Reservations'!$J$11:$J$260,'Reservations'!$I$11:$I$260,C143,'Reservations'!$F$11:$F$260,"&lt;="&amp;A143,'Reservations'!$G$11:$G$260,"&gt;"&amp;A143,'Reservations'!$M$11:$M$260,"Confirmed")+SUMIFS('Reservations'!$J$11:$J$260,'Reservations'!$I$11:$I$260,C143,'Reservations'!$F$11:$F$260,"&lt;="&amp;A143,'Reservations'!$G$11:$G$260,"&gt;"&amp;A143,'Reservations'!$M$11:$M$260,"Guaranteed")+SUMIFS('Reservations'!$J$11:$J$260,'Reservations'!$I$11:$I$260,C143,'Reservations'!$F$11:$F$260,"&lt;="&amp;A143,'Reservations'!$G$11:$G$260,"&gt;"&amp;A143,'Reservations'!$M$11:$M$260,"Checked In"),0))</f>
        <v/>
      </c>
      <c r="M143" s="29">
        <f>IF(A143="","",IFERROR(MAX(0,L143*(1-I143-J143)+K143),0))</f>
        <v/>
      </c>
      <c r="N143" s="30">
        <f>IF(A143="","",IFERROR(M143/G143,0))</f>
        <v/>
      </c>
      <c r="O143" s="24">
        <f>IF(A143="","",IFERROR(G143+H143,0))</f>
        <v/>
      </c>
      <c r="P143" s="24">
        <f>IF(A143="","",IFERROR(MAX(0,ROUNDUP(M143,0)-O143),0))</f>
        <v/>
      </c>
      <c r="Q143" s="24">
        <f>IF(A143="","",IFERROR(MAX(0,ROUNDUP(M143,0)-G143),0))</f>
        <v/>
      </c>
      <c r="R143" s="28" t="n"/>
      <c r="S143" s="24">
        <f>IF(A143="","",IFERROR(IF(Q143&gt;=$B$6,"Critical",IF(OR(P143&gt;0,N143&gt;=$B$5),"Watch","Normal")),""))</f>
        <v/>
      </c>
      <c r="T143" s="22" t="n"/>
      <c r="U143" s="44" t="n"/>
      <c r="V143" s="24">
        <f>IF(A143="","",IFERROR(IF(C143="","Select room type",IF(D143&lt;=0,"Enter base inventory",IF(E143+F143&gt;D143,"Holds exceed inventory",IF(I143+J143&gt;1,"Review forecast rates","OK")))),"Review data"))</f>
        <v/>
      </c>
      <c r="W143" s="22" t="n"/>
    </row>
    <row r="144">
      <c r="A144" s="44" t="n"/>
      <c r="B144" s="24">
        <f>IF(A144="","",IFERROR(IF(MOD(A144,7)=1,"Sun",IF(MOD(A144,7)=2,"Mon",IF(MOD(A144,7)=3,"Tue",IF(MOD(A144,7)=4,"Wed",IF(MOD(A144,7)=5,"Thu",IF(MOD(A144,7)=6,"Fri","Sat")))))),""))</f>
        <v/>
      </c>
      <c r="C144" s="21" t="n"/>
      <c r="D144" s="21" t="n"/>
      <c r="E144" s="21" t="n"/>
      <c r="F144" s="21" t="n"/>
      <c r="G144" s="24">
        <f>IF(A144="","",IFERROR(MAX(0,D144-E144-F144),0))</f>
        <v/>
      </c>
      <c r="H144" s="21" t="n"/>
      <c r="I144" s="28" t="n"/>
      <c r="J144" s="28" t="n"/>
      <c r="K144" s="21" t="n"/>
      <c r="L144" s="24">
        <f>IF(A144="","",IFERROR(SUMIFS('Reservations'!$J$11:$J$260,'Reservations'!$I$11:$I$260,C144,'Reservations'!$F$11:$F$260,"&lt;="&amp;A144,'Reservations'!$G$11:$G$260,"&gt;"&amp;A144,'Reservations'!$M$11:$M$260,"Confirmed")+SUMIFS('Reservations'!$J$11:$J$260,'Reservations'!$I$11:$I$260,C144,'Reservations'!$F$11:$F$260,"&lt;="&amp;A144,'Reservations'!$G$11:$G$260,"&gt;"&amp;A144,'Reservations'!$M$11:$M$260,"Guaranteed")+SUMIFS('Reservations'!$J$11:$J$260,'Reservations'!$I$11:$I$260,C144,'Reservations'!$F$11:$F$260,"&lt;="&amp;A144,'Reservations'!$G$11:$G$260,"&gt;"&amp;A144,'Reservations'!$M$11:$M$260,"Checked In"),0))</f>
        <v/>
      </c>
      <c r="M144" s="29">
        <f>IF(A144="","",IFERROR(MAX(0,L144*(1-I144-J144)+K144),0))</f>
        <v/>
      </c>
      <c r="N144" s="30">
        <f>IF(A144="","",IFERROR(M144/G144,0))</f>
        <v/>
      </c>
      <c r="O144" s="24">
        <f>IF(A144="","",IFERROR(G144+H144,0))</f>
        <v/>
      </c>
      <c r="P144" s="24">
        <f>IF(A144="","",IFERROR(MAX(0,ROUNDUP(M144,0)-O144),0))</f>
        <v/>
      </c>
      <c r="Q144" s="24">
        <f>IF(A144="","",IFERROR(MAX(0,ROUNDUP(M144,0)-G144),0))</f>
        <v/>
      </c>
      <c r="R144" s="28" t="n"/>
      <c r="S144" s="24">
        <f>IF(A144="","",IFERROR(IF(Q144&gt;=$B$6,"Critical",IF(OR(P144&gt;0,N144&gt;=$B$5),"Watch","Normal")),""))</f>
        <v/>
      </c>
      <c r="T144" s="22" t="n"/>
      <c r="U144" s="44" t="n"/>
      <c r="V144" s="24">
        <f>IF(A144="","",IFERROR(IF(C144="","Select room type",IF(D144&lt;=0,"Enter base inventory",IF(E144+F144&gt;D144,"Holds exceed inventory",IF(I144+J144&gt;1,"Review forecast rates","OK")))),"Review data"))</f>
        <v/>
      </c>
      <c r="W144" s="22" t="n"/>
    </row>
    <row r="145">
      <c r="A145" s="44" t="n"/>
      <c r="B145" s="24">
        <f>IF(A145="","",IFERROR(IF(MOD(A145,7)=1,"Sun",IF(MOD(A145,7)=2,"Mon",IF(MOD(A145,7)=3,"Tue",IF(MOD(A145,7)=4,"Wed",IF(MOD(A145,7)=5,"Thu",IF(MOD(A145,7)=6,"Fri","Sat")))))),""))</f>
        <v/>
      </c>
      <c r="C145" s="21" t="n"/>
      <c r="D145" s="21" t="n"/>
      <c r="E145" s="21" t="n"/>
      <c r="F145" s="21" t="n"/>
      <c r="G145" s="24">
        <f>IF(A145="","",IFERROR(MAX(0,D145-E145-F145),0))</f>
        <v/>
      </c>
      <c r="H145" s="21" t="n"/>
      <c r="I145" s="28" t="n"/>
      <c r="J145" s="28" t="n"/>
      <c r="K145" s="21" t="n"/>
      <c r="L145" s="24">
        <f>IF(A145="","",IFERROR(SUMIFS('Reservations'!$J$11:$J$260,'Reservations'!$I$11:$I$260,C145,'Reservations'!$F$11:$F$260,"&lt;="&amp;A145,'Reservations'!$G$11:$G$260,"&gt;"&amp;A145,'Reservations'!$M$11:$M$260,"Confirmed")+SUMIFS('Reservations'!$J$11:$J$260,'Reservations'!$I$11:$I$260,C145,'Reservations'!$F$11:$F$260,"&lt;="&amp;A145,'Reservations'!$G$11:$G$260,"&gt;"&amp;A145,'Reservations'!$M$11:$M$260,"Guaranteed")+SUMIFS('Reservations'!$J$11:$J$260,'Reservations'!$I$11:$I$260,C145,'Reservations'!$F$11:$F$260,"&lt;="&amp;A145,'Reservations'!$G$11:$G$260,"&gt;"&amp;A145,'Reservations'!$M$11:$M$260,"Checked In"),0))</f>
        <v/>
      </c>
      <c r="M145" s="29">
        <f>IF(A145="","",IFERROR(MAX(0,L145*(1-I145-J145)+K145),0))</f>
        <v/>
      </c>
      <c r="N145" s="30">
        <f>IF(A145="","",IFERROR(M145/G145,0))</f>
        <v/>
      </c>
      <c r="O145" s="24">
        <f>IF(A145="","",IFERROR(G145+H145,0))</f>
        <v/>
      </c>
      <c r="P145" s="24">
        <f>IF(A145="","",IFERROR(MAX(0,ROUNDUP(M145,0)-O145),0))</f>
        <v/>
      </c>
      <c r="Q145" s="24">
        <f>IF(A145="","",IFERROR(MAX(0,ROUNDUP(M145,0)-G145),0))</f>
        <v/>
      </c>
      <c r="R145" s="28" t="n"/>
      <c r="S145" s="24">
        <f>IF(A145="","",IFERROR(IF(Q145&gt;=$B$6,"Critical",IF(OR(P145&gt;0,N145&gt;=$B$5),"Watch","Normal")),""))</f>
        <v/>
      </c>
      <c r="T145" s="22" t="n"/>
      <c r="U145" s="44" t="n"/>
      <c r="V145" s="24">
        <f>IF(A145="","",IFERROR(IF(C145="","Select room type",IF(D145&lt;=0,"Enter base inventory",IF(E145+F145&gt;D145,"Holds exceed inventory",IF(I145+J145&gt;1,"Review forecast rates","OK")))),"Review data"))</f>
        <v/>
      </c>
      <c r="W145" s="22" t="n"/>
    </row>
    <row r="146">
      <c r="A146" s="44" t="n"/>
      <c r="B146" s="24">
        <f>IF(A146="","",IFERROR(IF(MOD(A146,7)=1,"Sun",IF(MOD(A146,7)=2,"Mon",IF(MOD(A146,7)=3,"Tue",IF(MOD(A146,7)=4,"Wed",IF(MOD(A146,7)=5,"Thu",IF(MOD(A146,7)=6,"Fri","Sat")))))),""))</f>
        <v/>
      </c>
      <c r="C146" s="21" t="n"/>
      <c r="D146" s="21" t="n"/>
      <c r="E146" s="21" t="n"/>
      <c r="F146" s="21" t="n"/>
      <c r="G146" s="24">
        <f>IF(A146="","",IFERROR(MAX(0,D146-E146-F146),0))</f>
        <v/>
      </c>
      <c r="H146" s="21" t="n"/>
      <c r="I146" s="28" t="n"/>
      <c r="J146" s="28" t="n"/>
      <c r="K146" s="21" t="n"/>
      <c r="L146" s="24">
        <f>IF(A146="","",IFERROR(SUMIFS('Reservations'!$J$11:$J$260,'Reservations'!$I$11:$I$260,C146,'Reservations'!$F$11:$F$260,"&lt;="&amp;A146,'Reservations'!$G$11:$G$260,"&gt;"&amp;A146,'Reservations'!$M$11:$M$260,"Confirmed")+SUMIFS('Reservations'!$J$11:$J$260,'Reservations'!$I$11:$I$260,C146,'Reservations'!$F$11:$F$260,"&lt;="&amp;A146,'Reservations'!$G$11:$G$260,"&gt;"&amp;A146,'Reservations'!$M$11:$M$260,"Guaranteed")+SUMIFS('Reservations'!$J$11:$J$260,'Reservations'!$I$11:$I$260,C146,'Reservations'!$F$11:$F$260,"&lt;="&amp;A146,'Reservations'!$G$11:$G$260,"&gt;"&amp;A146,'Reservations'!$M$11:$M$260,"Checked In"),0))</f>
        <v/>
      </c>
      <c r="M146" s="29">
        <f>IF(A146="","",IFERROR(MAX(0,L146*(1-I146-J146)+K146),0))</f>
        <v/>
      </c>
      <c r="N146" s="30">
        <f>IF(A146="","",IFERROR(M146/G146,0))</f>
        <v/>
      </c>
      <c r="O146" s="24">
        <f>IF(A146="","",IFERROR(G146+H146,0))</f>
        <v/>
      </c>
      <c r="P146" s="24">
        <f>IF(A146="","",IFERROR(MAX(0,ROUNDUP(M146,0)-O146),0))</f>
        <v/>
      </c>
      <c r="Q146" s="24">
        <f>IF(A146="","",IFERROR(MAX(0,ROUNDUP(M146,0)-G146),0))</f>
        <v/>
      </c>
      <c r="R146" s="28" t="n"/>
      <c r="S146" s="24">
        <f>IF(A146="","",IFERROR(IF(Q146&gt;=$B$6,"Critical",IF(OR(P146&gt;0,N146&gt;=$B$5),"Watch","Normal")),""))</f>
        <v/>
      </c>
      <c r="T146" s="22" t="n"/>
      <c r="U146" s="44" t="n"/>
      <c r="V146" s="24">
        <f>IF(A146="","",IFERROR(IF(C146="","Select room type",IF(D146&lt;=0,"Enter base inventory",IF(E146+F146&gt;D146,"Holds exceed inventory",IF(I146+J146&gt;1,"Review forecast rates","OK")))),"Review data"))</f>
        <v/>
      </c>
      <c r="W146" s="22" t="n"/>
    </row>
    <row r="147">
      <c r="A147" s="44" t="n"/>
      <c r="B147" s="24">
        <f>IF(A147="","",IFERROR(IF(MOD(A147,7)=1,"Sun",IF(MOD(A147,7)=2,"Mon",IF(MOD(A147,7)=3,"Tue",IF(MOD(A147,7)=4,"Wed",IF(MOD(A147,7)=5,"Thu",IF(MOD(A147,7)=6,"Fri","Sat")))))),""))</f>
        <v/>
      </c>
      <c r="C147" s="21" t="n"/>
      <c r="D147" s="21" t="n"/>
      <c r="E147" s="21" t="n"/>
      <c r="F147" s="21" t="n"/>
      <c r="G147" s="24">
        <f>IF(A147="","",IFERROR(MAX(0,D147-E147-F147),0))</f>
        <v/>
      </c>
      <c r="H147" s="21" t="n"/>
      <c r="I147" s="28" t="n"/>
      <c r="J147" s="28" t="n"/>
      <c r="K147" s="21" t="n"/>
      <c r="L147" s="24">
        <f>IF(A147="","",IFERROR(SUMIFS('Reservations'!$J$11:$J$260,'Reservations'!$I$11:$I$260,C147,'Reservations'!$F$11:$F$260,"&lt;="&amp;A147,'Reservations'!$G$11:$G$260,"&gt;"&amp;A147,'Reservations'!$M$11:$M$260,"Confirmed")+SUMIFS('Reservations'!$J$11:$J$260,'Reservations'!$I$11:$I$260,C147,'Reservations'!$F$11:$F$260,"&lt;="&amp;A147,'Reservations'!$G$11:$G$260,"&gt;"&amp;A147,'Reservations'!$M$11:$M$260,"Guaranteed")+SUMIFS('Reservations'!$J$11:$J$260,'Reservations'!$I$11:$I$260,C147,'Reservations'!$F$11:$F$260,"&lt;="&amp;A147,'Reservations'!$G$11:$G$260,"&gt;"&amp;A147,'Reservations'!$M$11:$M$260,"Checked In"),0))</f>
        <v/>
      </c>
      <c r="M147" s="29">
        <f>IF(A147="","",IFERROR(MAX(0,L147*(1-I147-J147)+K147),0))</f>
        <v/>
      </c>
      <c r="N147" s="30">
        <f>IF(A147="","",IFERROR(M147/G147,0))</f>
        <v/>
      </c>
      <c r="O147" s="24">
        <f>IF(A147="","",IFERROR(G147+H147,0))</f>
        <v/>
      </c>
      <c r="P147" s="24">
        <f>IF(A147="","",IFERROR(MAX(0,ROUNDUP(M147,0)-O147),0))</f>
        <v/>
      </c>
      <c r="Q147" s="24">
        <f>IF(A147="","",IFERROR(MAX(0,ROUNDUP(M147,0)-G147),0))</f>
        <v/>
      </c>
      <c r="R147" s="28" t="n"/>
      <c r="S147" s="24">
        <f>IF(A147="","",IFERROR(IF(Q147&gt;=$B$6,"Critical",IF(OR(P147&gt;0,N147&gt;=$B$5),"Watch","Normal")),""))</f>
        <v/>
      </c>
      <c r="T147" s="22" t="n"/>
      <c r="U147" s="44" t="n"/>
      <c r="V147" s="24">
        <f>IF(A147="","",IFERROR(IF(C147="","Select room type",IF(D147&lt;=0,"Enter base inventory",IF(E147+F147&gt;D147,"Holds exceed inventory",IF(I147+J147&gt;1,"Review forecast rates","OK")))),"Review data"))</f>
        <v/>
      </c>
      <c r="W147" s="22" t="n"/>
    </row>
    <row r="148">
      <c r="A148" s="44" t="n"/>
      <c r="B148" s="24">
        <f>IF(A148="","",IFERROR(IF(MOD(A148,7)=1,"Sun",IF(MOD(A148,7)=2,"Mon",IF(MOD(A148,7)=3,"Tue",IF(MOD(A148,7)=4,"Wed",IF(MOD(A148,7)=5,"Thu",IF(MOD(A148,7)=6,"Fri","Sat")))))),""))</f>
        <v/>
      </c>
      <c r="C148" s="21" t="n"/>
      <c r="D148" s="21" t="n"/>
      <c r="E148" s="21" t="n"/>
      <c r="F148" s="21" t="n"/>
      <c r="G148" s="24">
        <f>IF(A148="","",IFERROR(MAX(0,D148-E148-F148),0))</f>
        <v/>
      </c>
      <c r="H148" s="21" t="n"/>
      <c r="I148" s="28" t="n"/>
      <c r="J148" s="28" t="n"/>
      <c r="K148" s="21" t="n"/>
      <c r="L148" s="24">
        <f>IF(A148="","",IFERROR(SUMIFS('Reservations'!$J$11:$J$260,'Reservations'!$I$11:$I$260,C148,'Reservations'!$F$11:$F$260,"&lt;="&amp;A148,'Reservations'!$G$11:$G$260,"&gt;"&amp;A148,'Reservations'!$M$11:$M$260,"Confirmed")+SUMIFS('Reservations'!$J$11:$J$260,'Reservations'!$I$11:$I$260,C148,'Reservations'!$F$11:$F$260,"&lt;="&amp;A148,'Reservations'!$G$11:$G$260,"&gt;"&amp;A148,'Reservations'!$M$11:$M$260,"Guaranteed")+SUMIFS('Reservations'!$J$11:$J$260,'Reservations'!$I$11:$I$260,C148,'Reservations'!$F$11:$F$260,"&lt;="&amp;A148,'Reservations'!$G$11:$G$260,"&gt;"&amp;A148,'Reservations'!$M$11:$M$260,"Checked In"),0))</f>
        <v/>
      </c>
      <c r="M148" s="29">
        <f>IF(A148="","",IFERROR(MAX(0,L148*(1-I148-J148)+K148),0))</f>
        <v/>
      </c>
      <c r="N148" s="30">
        <f>IF(A148="","",IFERROR(M148/G148,0))</f>
        <v/>
      </c>
      <c r="O148" s="24">
        <f>IF(A148="","",IFERROR(G148+H148,0))</f>
        <v/>
      </c>
      <c r="P148" s="24">
        <f>IF(A148="","",IFERROR(MAX(0,ROUNDUP(M148,0)-O148),0))</f>
        <v/>
      </c>
      <c r="Q148" s="24">
        <f>IF(A148="","",IFERROR(MAX(0,ROUNDUP(M148,0)-G148),0))</f>
        <v/>
      </c>
      <c r="R148" s="28" t="n"/>
      <c r="S148" s="24">
        <f>IF(A148="","",IFERROR(IF(Q148&gt;=$B$6,"Critical",IF(OR(P148&gt;0,N148&gt;=$B$5),"Watch","Normal")),""))</f>
        <v/>
      </c>
      <c r="T148" s="22" t="n"/>
      <c r="U148" s="44" t="n"/>
      <c r="V148" s="24">
        <f>IF(A148="","",IFERROR(IF(C148="","Select room type",IF(D148&lt;=0,"Enter base inventory",IF(E148+F148&gt;D148,"Holds exceed inventory",IF(I148+J148&gt;1,"Review forecast rates","OK")))),"Review data"))</f>
        <v/>
      </c>
      <c r="W148" s="22" t="n"/>
    </row>
    <row r="149">
      <c r="A149" s="44" t="n"/>
      <c r="B149" s="24">
        <f>IF(A149="","",IFERROR(IF(MOD(A149,7)=1,"Sun",IF(MOD(A149,7)=2,"Mon",IF(MOD(A149,7)=3,"Tue",IF(MOD(A149,7)=4,"Wed",IF(MOD(A149,7)=5,"Thu",IF(MOD(A149,7)=6,"Fri","Sat")))))),""))</f>
        <v/>
      </c>
      <c r="C149" s="21" t="n"/>
      <c r="D149" s="21" t="n"/>
      <c r="E149" s="21" t="n"/>
      <c r="F149" s="21" t="n"/>
      <c r="G149" s="24">
        <f>IF(A149="","",IFERROR(MAX(0,D149-E149-F149),0))</f>
        <v/>
      </c>
      <c r="H149" s="21" t="n"/>
      <c r="I149" s="28" t="n"/>
      <c r="J149" s="28" t="n"/>
      <c r="K149" s="21" t="n"/>
      <c r="L149" s="24">
        <f>IF(A149="","",IFERROR(SUMIFS('Reservations'!$J$11:$J$260,'Reservations'!$I$11:$I$260,C149,'Reservations'!$F$11:$F$260,"&lt;="&amp;A149,'Reservations'!$G$11:$G$260,"&gt;"&amp;A149,'Reservations'!$M$11:$M$260,"Confirmed")+SUMIFS('Reservations'!$J$11:$J$260,'Reservations'!$I$11:$I$260,C149,'Reservations'!$F$11:$F$260,"&lt;="&amp;A149,'Reservations'!$G$11:$G$260,"&gt;"&amp;A149,'Reservations'!$M$11:$M$260,"Guaranteed")+SUMIFS('Reservations'!$J$11:$J$260,'Reservations'!$I$11:$I$260,C149,'Reservations'!$F$11:$F$260,"&lt;="&amp;A149,'Reservations'!$G$11:$G$260,"&gt;"&amp;A149,'Reservations'!$M$11:$M$260,"Checked In"),0))</f>
        <v/>
      </c>
      <c r="M149" s="29">
        <f>IF(A149="","",IFERROR(MAX(0,L149*(1-I149-J149)+K149),0))</f>
        <v/>
      </c>
      <c r="N149" s="30">
        <f>IF(A149="","",IFERROR(M149/G149,0))</f>
        <v/>
      </c>
      <c r="O149" s="24">
        <f>IF(A149="","",IFERROR(G149+H149,0))</f>
        <v/>
      </c>
      <c r="P149" s="24">
        <f>IF(A149="","",IFERROR(MAX(0,ROUNDUP(M149,0)-O149),0))</f>
        <v/>
      </c>
      <c r="Q149" s="24">
        <f>IF(A149="","",IFERROR(MAX(0,ROUNDUP(M149,0)-G149),0))</f>
        <v/>
      </c>
      <c r="R149" s="28" t="n"/>
      <c r="S149" s="24">
        <f>IF(A149="","",IFERROR(IF(Q149&gt;=$B$6,"Critical",IF(OR(P149&gt;0,N149&gt;=$B$5),"Watch","Normal")),""))</f>
        <v/>
      </c>
      <c r="T149" s="22" t="n"/>
      <c r="U149" s="44" t="n"/>
      <c r="V149" s="24">
        <f>IF(A149="","",IFERROR(IF(C149="","Select room type",IF(D149&lt;=0,"Enter base inventory",IF(E149+F149&gt;D149,"Holds exceed inventory",IF(I149+J149&gt;1,"Review forecast rates","OK")))),"Review data"))</f>
        <v/>
      </c>
      <c r="W149" s="22" t="n"/>
    </row>
    <row r="150">
      <c r="A150" s="44" t="n"/>
      <c r="B150" s="24">
        <f>IF(A150="","",IFERROR(IF(MOD(A150,7)=1,"Sun",IF(MOD(A150,7)=2,"Mon",IF(MOD(A150,7)=3,"Tue",IF(MOD(A150,7)=4,"Wed",IF(MOD(A150,7)=5,"Thu",IF(MOD(A150,7)=6,"Fri","Sat")))))),""))</f>
        <v/>
      </c>
      <c r="C150" s="21" t="n"/>
      <c r="D150" s="21" t="n"/>
      <c r="E150" s="21" t="n"/>
      <c r="F150" s="21" t="n"/>
      <c r="G150" s="24">
        <f>IF(A150="","",IFERROR(MAX(0,D150-E150-F150),0))</f>
        <v/>
      </c>
      <c r="H150" s="21" t="n"/>
      <c r="I150" s="28" t="n"/>
      <c r="J150" s="28" t="n"/>
      <c r="K150" s="21" t="n"/>
      <c r="L150" s="24">
        <f>IF(A150="","",IFERROR(SUMIFS('Reservations'!$J$11:$J$260,'Reservations'!$I$11:$I$260,C150,'Reservations'!$F$11:$F$260,"&lt;="&amp;A150,'Reservations'!$G$11:$G$260,"&gt;"&amp;A150,'Reservations'!$M$11:$M$260,"Confirmed")+SUMIFS('Reservations'!$J$11:$J$260,'Reservations'!$I$11:$I$260,C150,'Reservations'!$F$11:$F$260,"&lt;="&amp;A150,'Reservations'!$G$11:$G$260,"&gt;"&amp;A150,'Reservations'!$M$11:$M$260,"Guaranteed")+SUMIFS('Reservations'!$J$11:$J$260,'Reservations'!$I$11:$I$260,C150,'Reservations'!$F$11:$F$260,"&lt;="&amp;A150,'Reservations'!$G$11:$G$260,"&gt;"&amp;A150,'Reservations'!$M$11:$M$260,"Checked In"),0))</f>
        <v/>
      </c>
      <c r="M150" s="29">
        <f>IF(A150="","",IFERROR(MAX(0,L150*(1-I150-J150)+K150),0))</f>
        <v/>
      </c>
      <c r="N150" s="30">
        <f>IF(A150="","",IFERROR(M150/G150,0))</f>
        <v/>
      </c>
      <c r="O150" s="24">
        <f>IF(A150="","",IFERROR(G150+H150,0))</f>
        <v/>
      </c>
      <c r="P150" s="24">
        <f>IF(A150="","",IFERROR(MAX(0,ROUNDUP(M150,0)-O150),0))</f>
        <v/>
      </c>
      <c r="Q150" s="24">
        <f>IF(A150="","",IFERROR(MAX(0,ROUNDUP(M150,0)-G150),0))</f>
        <v/>
      </c>
      <c r="R150" s="28" t="n"/>
      <c r="S150" s="24">
        <f>IF(A150="","",IFERROR(IF(Q150&gt;=$B$6,"Critical",IF(OR(P150&gt;0,N150&gt;=$B$5),"Watch","Normal")),""))</f>
        <v/>
      </c>
      <c r="T150" s="22" t="n"/>
      <c r="U150" s="44" t="n"/>
      <c r="V150" s="24">
        <f>IF(A150="","",IFERROR(IF(C150="","Select room type",IF(D150&lt;=0,"Enter base inventory",IF(E150+F150&gt;D150,"Holds exceed inventory",IF(I150+J150&gt;1,"Review forecast rates","OK")))),"Review data"))</f>
        <v/>
      </c>
      <c r="W150" s="22" t="n"/>
    </row>
    <row r="151">
      <c r="A151" s="44" t="n"/>
      <c r="B151" s="24">
        <f>IF(A151="","",IFERROR(IF(MOD(A151,7)=1,"Sun",IF(MOD(A151,7)=2,"Mon",IF(MOD(A151,7)=3,"Tue",IF(MOD(A151,7)=4,"Wed",IF(MOD(A151,7)=5,"Thu",IF(MOD(A151,7)=6,"Fri","Sat")))))),""))</f>
        <v/>
      </c>
      <c r="C151" s="21" t="n"/>
      <c r="D151" s="21" t="n"/>
      <c r="E151" s="21" t="n"/>
      <c r="F151" s="21" t="n"/>
      <c r="G151" s="24">
        <f>IF(A151="","",IFERROR(MAX(0,D151-E151-F151),0))</f>
        <v/>
      </c>
      <c r="H151" s="21" t="n"/>
      <c r="I151" s="28" t="n"/>
      <c r="J151" s="28" t="n"/>
      <c r="K151" s="21" t="n"/>
      <c r="L151" s="24">
        <f>IF(A151="","",IFERROR(SUMIFS('Reservations'!$J$11:$J$260,'Reservations'!$I$11:$I$260,C151,'Reservations'!$F$11:$F$260,"&lt;="&amp;A151,'Reservations'!$G$11:$G$260,"&gt;"&amp;A151,'Reservations'!$M$11:$M$260,"Confirmed")+SUMIFS('Reservations'!$J$11:$J$260,'Reservations'!$I$11:$I$260,C151,'Reservations'!$F$11:$F$260,"&lt;="&amp;A151,'Reservations'!$G$11:$G$260,"&gt;"&amp;A151,'Reservations'!$M$11:$M$260,"Guaranteed")+SUMIFS('Reservations'!$J$11:$J$260,'Reservations'!$I$11:$I$260,C151,'Reservations'!$F$11:$F$260,"&lt;="&amp;A151,'Reservations'!$G$11:$G$260,"&gt;"&amp;A151,'Reservations'!$M$11:$M$260,"Checked In"),0))</f>
        <v/>
      </c>
      <c r="M151" s="29">
        <f>IF(A151="","",IFERROR(MAX(0,L151*(1-I151-J151)+K151),0))</f>
        <v/>
      </c>
      <c r="N151" s="30">
        <f>IF(A151="","",IFERROR(M151/G151,0))</f>
        <v/>
      </c>
      <c r="O151" s="24">
        <f>IF(A151="","",IFERROR(G151+H151,0))</f>
        <v/>
      </c>
      <c r="P151" s="24">
        <f>IF(A151="","",IFERROR(MAX(0,ROUNDUP(M151,0)-O151),0))</f>
        <v/>
      </c>
      <c r="Q151" s="24">
        <f>IF(A151="","",IFERROR(MAX(0,ROUNDUP(M151,0)-G151),0))</f>
        <v/>
      </c>
      <c r="R151" s="28" t="n"/>
      <c r="S151" s="24">
        <f>IF(A151="","",IFERROR(IF(Q151&gt;=$B$6,"Critical",IF(OR(P151&gt;0,N151&gt;=$B$5),"Watch","Normal")),""))</f>
        <v/>
      </c>
      <c r="T151" s="22" t="n"/>
      <c r="U151" s="44" t="n"/>
      <c r="V151" s="24">
        <f>IF(A151="","",IFERROR(IF(C151="","Select room type",IF(D151&lt;=0,"Enter base inventory",IF(E151+F151&gt;D151,"Holds exceed inventory",IF(I151+J151&gt;1,"Review forecast rates","OK")))),"Review data"))</f>
        <v/>
      </c>
      <c r="W151" s="22" t="n"/>
    </row>
    <row r="152">
      <c r="A152" s="44" t="n"/>
      <c r="B152" s="24">
        <f>IF(A152="","",IFERROR(IF(MOD(A152,7)=1,"Sun",IF(MOD(A152,7)=2,"Mon",IF(MOD(A152,7)=3,"Tue",IF(MOD(A152,7)=4,"Wed",IF(MOD(A152,7)=5,"Thu",IF(MOD(A152,7)=6,"Fri","Sat")))))),""))</f>
        <v/>
      </c>
      <c r="C152" s="21" t="n"/>
      <c r="D152" s="21" t="n"/>
      <c r="E152" s="21" t="n"/>
      <c r="F152" s="21" t="n"/>
      <c r="G152" s="24">
        <f>IF(A152="","",IFERROR(MAX(0,D152-E152-F152),0))</f>
        <v/>
      </c>
      <c r="H152" s="21" t="n"/>
      <c r="I152" s="28" t="n"/>
      <c r="J152" s="28" t="n"/>
      <c r="K152" s="21" t="n"/>
      <c r="L152" s="24">
        <f>IF(A152="","",IFERROR(SUMIFS('Reservations'!$J$11:$J$260,'Reservations'!$I$11:$I$260,C152,'Reservations'!$F$11:$F$260,"&lt;="&amp;A152,'Reservations'!$G$11:$G$260,"&gt;"&amp;A152,'Reservations'!$M$11:$M$260,"Confirmed")+SUMIFS('Reservations'!$J$11:$J$260,'Reservations'!$I$11:$I$260,C152,'Reservations'!$F$11:$F$260,"&lt;="&amp;A152,'Reservations'!$G$11:$G$260,"&gt;"&amp;A152,'Reservations'!$M$11:$M$260,"Guaranteed")+SUMIFS('Reservations'!$J$11:$J$260,'Reservations'!$I$11:$I$260,C152,'Reservations'!$F$11:$F$260,"&lt;="&amp;A152,'Reservations'!$G$11:$G$260,"&gt;"&amp;A152,'Reservations'!$M$11:$M$260,"Checked In"),0))</f>
        <v/>
      </c>
      <c r="M152" s="29">
        <f>IF(A152="","",IFERROR(MAX(0,L152*(1-I152-J152)+K152),0))</f>
        <v/>
      </c>
      <c r="N152" s="30">
        <f>IF(A152="","",IFERROR(M152/G152,0))</f>
        <v/>
      </c>
      <c r="O152" s="24">
        <f>IF(A152="","",IFERROR(G152+H152,0))</f>
        <v/>
      </c>
      <c r="P152" s="24">
        <f>IF(A152="","",IFERROR(MAX(0,ROUNDUP(M152,0)-O152),0))</f>
        <v/>
      </c>
      <c r="Q152" s="24">
        <f>IF(A152="","",IFERROR(MAX(0,ROUNDUP(M152,0)-G152),0))</f>
        <v/>
      </c>
      <c r="R152" s="28" t="n"/>
      <c r="S152" s="24">
        <f>IF(A152="","",IFERROR(IF(Q152&gt;=$B$6,"Critical",IF(OR(P152&gt;0,N152&gt;=$B$5),"Watch","Normal")),""))</f>
        <v/>
      </c>
      <c r="T152" s="22" t="n"/>
      <c r="U152" s="44" t="n"/>
      <c r="V152" s="24">
        <f>IF(A152="","",IFERROR(IF(C152="","Select room type",IF(D152&lt;=0,"Enter base inventory",IF(E152+F152&gt;D152,"Holds exceed inventory",IF(I152+J152&gt;1,"Review forecast rates","OK")))),"Review data"))</f>
        <v/>
      </c>
      <c r="W152" s="22" t="n"/>
    </row>
    <row r="153">
      <c r="A153" s="44" t="n"/>
      <c r="B153" s="24">
        <f>IF(A153="","",IFERROR(IF(MOD(A153,7)=1,"Sun",IF(MOD(A153,7)=2,"Mon",IF(MOD(A153,7)=3,"Tue",IF(MOD(A153,7)=4,"Wed",IF(MOD(A153,7)=5,"Thu",IF(MOD(A153,7)=6,"Fri","Sat")))))),""))</f>
        <v/>
      </c>
      <c r="C153" s="21" t="n"/>
      <c r="D153" s="21" t="n"/>
      <c r="E153" s="21" t="n"/>
      <c r="F153" s="21" t="n"/>
      <c r="G153" s="24">
        <f>IF(A153="","",IFERROR(MAX(0,D153-E153-F153),0))</f>
        <v/>
      </c>
      <c r="H153" s="21" t="n"/>
      <c r="I153" s="28" t="n"/>
      <c r="J153" s="28" t="n"/>
      <c r="K153" s="21" t="n"/>
      <c r="L153" s="24">
        <f>IF(A153="","",IFERROR(SUMIFS('Reservations'!$J$11:$J$260,'Reservations'!$I$11:$I$260,C153,'Reservations'!$F$11:$F$260,"&lt;="&amp;A153,'Reservations'!$G$11:$G$260,"&gt;"&amp;A153,'Reservations'!$M$11:$M$260,"Confirmed")+SUMIFS('Reservations'!$J$11:$J$260,'Reservations'!$I$11:$I$260,C153,'Reservations'!$F$11:$F$260,"&lt;="&amp;A153,'Reservations'!$G$11:$G$260,"&gt;"&amp;A153,'Reservations'!$M$11:$M$260,"Guaranteed")+SUMIFS('Reservations'!$J$11:$J$260,'Reservations'!$I$11:$I$260,C153,'Reservations'!$F$11:$F$260,"&lt;="&amp;A153,'Reservations'!$G$11:$G$260,"&gt;"&amp;A153,'Reservations'!$M$11:$M$260,"Checked In"),0))</f>
        <v/>
      </c>
      <c r="M153" s="29">
        <f>IF(A153="","",IFERROR(MAX(0,L153*(1-I153-J153)+K153),0))</f>
        <v/>
      </c>
      <c r="N153" s="30">
        <f>IF(A153="","",IFERROR(M153/G153,0))</f>
        <v/>
      </c>
      <c r="O153" s="24">
        <f>IF(A153="","",IFERROR(G153+H153,0))</f>
        <v/>
      </c>
      <c r="P153" s="24">
        <f>IF(A153="","",IFERROR(MAX(0,ROUNDUP(M153,0)-O153),0))</f>
        <v/>
      </c>
      <c r="Q153" s="24">
        <f>IF(A153="","",IFERROR(MAX(0,ROUNDUP(M153,0)-G153),0))</f>
        <v/>
      </c>
      <c r="R153" s="28" t="n"/>
      <c r="S153" s="24">
        <f>IF(A153="","",IFERROR(IF(Q153&gt;=$B$6,"Critical",IF(OR(P153&gt;0,N153&gt;=$B$5),"Watch","Normal")),""))</f>
        <v/>
      </c>
      <c r="T153" s="22" t="n"/>
      <c r="U153" s="44" t="n"/>
      <c r="V153" s="24">
        <f>IF(A153="","",IFERROR(IF(C153="","Select room type",IF(D153&lt;=0,"Enter base inventory",IF(E153+F153&gt;D153,"Holds exceed inventory",IF(I153+J153&gt;1,"Review forecast rates","OK")))),"Review data"))</f>
        <v/>
      </c>
      <c r="W153" s="22" t="n"/>
    </row>
    <row r="154">
      <c r="A154" s="44" t="n"/>
      <c r="B154" s="24">
        <f>IF(A154="","",IFERROR(IF(MOD(A154,7)=1,"Sun",IF(MOD(A154,7)=2,"Mon",IF(MOD(A154,7)=3,"Tue",IF(MOD(A154,7)=4,"Wed",IF(MOD(A154,7)=5,"Thu",IF(MOD(A154,7)=6,"Fri","Sat")))))),""))</f>
        <v/>
      </c>
      <c r="C154" s="21" t="n"/>
      <c r="D154" s="21" t="n"/>
      <c r="E154" s="21" t="n"/>
      <c r="F154" s="21" t="n"/>
      <c r="G154" s="24">
        <f>IF(A154="","",IFERROR(MAX(0,D154-E154-F154),0))</f>
        <v/>
      </c>
      <c r="H154" s="21" t="n"/>
      <c r="I154" s="28" t="n"/>
      <c r="J154" s="28" t="n"/>
      <c r="K154" s="21" t="n"/>
      <c r="L154" s="24">
        <f>IF(A154="","",IFERROR(SUMIFS('Reservations'!$J$11:$J$260,'Reservations'!$I$11:$I$260,C154,'Reservations'!$F$11:$F$260,"&lt;="&amp;A154,'Reservations'!$G$11:$G$260,"&gt;"&amp;A154,'Reservations'!$M$11:$M$260,"Confirmed")+SUMIFS('Reservations'!$J$11:$J$260,'Reservations'!$I$11:$I$260,C154,'Reservations'!$F$11:$F$260,"&lt;="&amp;A154,'Reservations'!$G$11:$G$260,"&gt;"&amp;A154,'Reservations'!$M$11:$M$260,"Guaranteed")+SUMIFS('Reservations'!$J$11:$J$260,'Reservations'!$I$11:$I$260,C154,'Reservations'!$F$11:$F$260,"&lt;="&amp;A154,'Reservations'!$G$11:$G$260,"&gt;"&amp;A154,'Reservations'!$M$11:$M$260,"Checked In"),0))</f>
        <v/>
      </c>
      <c r="M154" s="29">
        <f>IF(A154="","",IFERROR(MAX(0,L154*(1-I154-J154)+K154),0))</f>
        <v/>
      </c>
      <c r="N154" s="30">
        <f>IF(A154="","",IFERROR(M154/G154,0))</f>
        <v/>
      </c>
      <c r="O154" s="24">
        <f>IF(A154="","",IFERROR(G154+H154,0))</f>
        <v/>
      </c>
      <c r="P154" s="24">
        <f>IF(A154="","",IFERROR(MAX(0,ROUNDUP(M154,0)-O154),0))</f>
        <v/>
      </c>
      <c r="Q154" s="24">
        <f>IF(A154="","",IFERROR(MAX(0,ROUNDUP(M154,0)-G154),0))</f>
        <v/>
      </c>
      <c r="R154" s="28" t="n"/>
      <c r="S154" s="24">
        <f>IF(A154="","",IFERROR(IF(Q154&gt;=$B$6,"Critical",IF(OR(P154&gt;0,N154&gt;=$B$5),"Watch","Normal")),""))</f>
        <v/>
      </c>
      <c r="T154" s="22" t="n"/>
      <c r="U154" s="44" t="n"/>
      <c r="V154" s="24">
        <f>IF(A154="","",IFERROR(IF(C154="","Select room type",IF(D154&lt;=0,"Enter base inventory",IF(E154+F154&gt;D154,"Holds exceed inventory",IF(I154+J154&gt;1,"Review forecast rates","OK")))),"Review data"))</f>
        <v/>
      </c>
      <c r="W154" s="22" t="n"/>
    </row>
    <row r="155">
      <c r="A155" s="44" t="n"/>
      <c r="B155" s="24">
        <f>IF(A155="","",IFERROR(IF(MOD(A155,7)=1,"Sun",IF(MOD(A155,7)=2,"Mon",IF(MOD(A155,7)=3,"Tue",IF(MOD(A155,7)=4,"Wed",IF(MOD(A155,7)=5,"Thu",IF(MOD(A155,7)=6,"Fri","Sat")))))),""))</f>
        <v/>
      </c>
      <c r="C155" s="21" t="n"/>
      <c r="D155" s="21" t="n"/>
      <c r="E155" s="21" t="n"/>
      <c r="F155" s="21" t="n"/>
      <c r="G155" s="24">
        <f>IF(A155="","",IFERROR(MAX(0,D155-E155-F155),0))</f>
        <v/>
      </c>
      <c r="H155" s="21" t="n"/>
      <c r="I155" s="28" t="n"/>
      <c r="J155" s="28" t="n"/>
      <c r="K155" s="21" t="n"/>
      <c r="L155" s="24">
        <f>IF(A155="","",IFERROR(SUMIFS('Reservations'!$J$11:$J$260,'Reservations'!$I$11:$I$260,C155,'Reservations'!$F$11:$F$260,"&lt;="&amp;A155,'Reservations'!$G$11:$G$260,"&gt;"&amp;A155,'Reservations'!$M$11:$M$260,"Confirmed")+SUMIFS('Reservations'!$J$11:$J$260,'Reservations'!$I$11:$I$260,C155,'Reservations'!$F$11:$F$260,"&lt;="&amp;A155,'Reservations'!$G$11:$G$260,"&gt;"&amp;A155,'Reservations'!$M$11:$M$260,"Guaranteed")+SUMIFS('Reservations'!$J$11:$J$260,'Reservations'!$I$11:$I$260,C155,'Reservations'!$F$11:$F$260,"&lt;="&amp;A155,'Reservations'!$G$11:$G$260,"&gt;"&amp;A155,'Reservations'!$M$11:$M$260,"Checked In"),0))</f>
        <v/>
      </c>
      <c r="M155" s="29">
        <f>IF(A155="","",IFERROR(MAX(0,L155*(1-I155-J155)+K155),0))</f>
        <v/>
      </c>
      <c r="N155" s="30">
        <f>IF(A155="","",IFERROR(M155/G155,0))</f>
        <v/>
      </c>
      <c r="O155" s="24">
        <f>IF(A155="","",IFERROR(G155+H155,0))</f>
        <v/>
      </c>
      <c r="P155" s="24">
        <f>IF(A155="","",IFERROR(MAX(0,ROUNDUP(M155,0)-O155),0))</f>
        <v/>
      </c>
      <c r="Q155" s="24">
        <f>IF(A155="","",IFERROR(MAX(0,ROUNDUP(M155,0)-G155),0))</f>
        <v/>
      </c>
      <c r="R155" s="28" t="n"/>
      <c r="S155" s="24">
        <f>IF(A155="","",IFERROR(IF(Q155&gt;=$B$6,"Critical",IF(OR(P155&gt;0,N155&gt;=$B$5),"Watch","Normal")),""))</f>
        <v/>
      </c>
      <c r="T155" s="22" t="n"/>
      <c r="U155" s="44" t="n"/>
      <c r="V155" s="24">
        <f>IF(A155="","",IFERROR(IF(C155="","Select room type",IF(D155&lt;=0,"Enter base inventory",IF(E155+F155&gt;D155,"Holds exceed inventory",IF(I155+J155&gt;1,"Review forecast rates","OK")))),"Review data"))</f>
        <v/>
      </c>
      <c r="W155" s="22" t="n"/>
    </row>
    <row r="156">
      <c r="A156" s="44" t="n"/>
      <c r="B156" s="24">
        <f>IF(A156="","",IFERROR(IF(MOD(A156,7)=1,"Sun",IF(MOD(A156,7)=2,"Mon",IF(MOD(A156,7)=3,"Tue",IF(MOD(A156,7)=4,"Wed",IF(MOD(A156,7)=5,"Thu",IF(MOD(A156,7)=6,"Fri","Sat")))))),""))</f>
        <v/>
      </c>
      <c r="C156" s="21" t="n"/>
      <c r="D156" s="21" t="n"/>
      <c r="E156" s="21" t="n"/>
      <c r="F156" s="21" t="n"/>
      <c r="G156" s="24">
        <f>IF(A156="","",IFERROR(MAX(0,D156-E156-F156),0))</f>
        <v/>
      </c>
      <c r="H156" s="21" t="n"/>
      <c r="I156" s="28" t="n"/>
      <c r="J156" s="28" t="n"/>
      <c r="K156" s="21" t="n"/>
      <c r="L156" s="24">
        <f>IF(A156="","",IFERROR(SUMIFS('Reservations'!$J$11:$J$260,'Reservations'!$I$11:$I$260,C156,'Reservations'!$F$11:$F$260,"&lt;="&amp;A156,'Reservations'!$G$11:$G$260,"&gt;"&amp;A156,'Reservations'!$M$11:$M$260,"Confirmed")+SUMIFS('Reservations'!$J$11:$J$260,'Reservations'!$I$11:$I$260,C156,'Reservations'!$F$11:$F$260,"&lt;="&amp;A156,'Reservations'!$G$11:$G$260,"&gt;"&amp;A156,'Reservations'!$M$11:$M$260,"Guaranteed")+SUMIFS('Reservations'!$J$11:$J$260,'Reservations'!$I$11:$I$260,C156,'Reservations'!$F$11:$F$260,"&lt;="&amp;A156,'Reservations'!$G$11:$G$260,"&gt;"&amp;A156,'Reservations'!$M$11:$M$260,"Checked In"),0))</f>
        <v/>
      </c>
      <c r="M156" s="29">
        <f>IF(A156="","",IFERROR(MAX(0,L156*(1-I156-J156)+K156),0))</f>
        <v/>
      </c>
      <c r="N156" s="30">
        <f>IF(A156="","",IFERROR(M156/G156,0))</f>
        <v/>
      </c>
      <c r="O156" s="24">
        <f>IF(A156="","",IFERROR(G156+H156,0))</f>
        <v/>
      </c>
      <c r="P156" s="24">
        <f>IF(A156="","",IFERROR(MAX(0,ROUNDUP(M156,0)-O156),0))</f>
        <v/>
      </c>
      <c r="Q156" s="24">
        <f>IF(A156="","",IFERROR(MAX(0,ROUNDUP(M156,0)-G156),0))</f>
        <v/>
      </c>
      <c r="R156" s="28" t="n"/>
      <c r="S156" s="24">
        <f>IF(A156="","",IFERROR(IF(Q156&gt;=$B$6,"Critical",IF(OR(P156&gt;0,N156&gt;=$B$5),"Watch","Normal")),""))</f>
        <v/>
      </c>
      <c r="T156" s="22" t="n"/>
      <c r="U156" s="44" t="n"/>
      <c r="V156" s="24">
        <f>IF(A156="","",IFERROR(IF(C156="","Select room type",IF(D156&lt;=0,"Enter base inventory",IF(E156+F156&gt;D156,"Holds exceed inventory",IF(I156+J156&gt;1,"Review forecast rates","OK")))),"Review data"))</f>
        <v/>
      </c>
      <c r="W156" s="22" t="n"/>
    </row>
    <row r="157">
      <c r="A157" s="44" t="n"/>
      <c r="B157" s="24">
        <f>IF(A157="","",IFERROR(IF(MOD(A157,7)=1,"Sun",IF(MOD(A157,7)=2,"Mon",IF(MOD(A157,7)=3,"Tue",IF(MOD(A157,7)=4,"Wed",IF(MOD(A157,7)=5,"Thu",IF(MOD(A157,7)=6,"Fri","Sat")))))),""))</f>
        <v/>
      </c>
      <c r="C157" s="21" t="n"/>
      <c r="D157" s="21" t="n"/>
      <c r="E157" s="21" t="n"/>
      <c r="F157" s="21" t="n"/>
      <c r="G157" s="24">
        <f>IF(A157="","",IFERROR(MAX(0,D157-E157-F157),0))</f>
        <v/>
      </c>
      <c r="H157" s="21" t="n"/>
      <c r="I157" s="28" t="n"/>
      <c r="J157" s="28" t="n"/>
      <c r="K157" s="21" t="n"/>
      <c r="L157" s="24">
        <f>IF(A157="","",IFERROR(SUMIFS('Reservations'!$J$11:$J$260,'Reservations'!$I$11:$I$260,C157,'Reservations'!$F$11:$F$260,"&lt;="&amp;A157,'Reservations'!$G$11:$G$260,"&gt;"&amp;A157,'Reservations'!$M$11:$M$260,"Confirmed")+SUMIFS('Reservations'!$J$11:$J$260,'Reservations'!$I$11:$I$260,C157,'Reservations'!$F$11:$F$260,"&lt;="&amp;A157,'Reservations'!$G$11:$G$260,"&gt;"&amp;A157,'Reservations'!$M$11:$M$260,"Guaranteed")+SUMIFS('Reservations'!$J$11:$J$260,'Reservations'!$I$11:$I$260,C157,'Reservations'!$F$11:$F$260,"&lt;="&amp;A157,'Reservations'!$G$11:$G$260,"&gt;"&amp;A157,'Reservations'!$M$11:$M$260,"Checked In"),0))</f>
        <v/>
      </c>
      <c r="M157" s="29">
        <f>IF(A157="","",IFERROR(MAX(0,L157*(1-I157-J157)+K157),0))</f>
        <v/>
      </c>
      <c r="N157" s="30">
        <f>IF(A157="","",IFERROR(M157/G157,0))</f>
        <v/>
      </c>
      <c r="O157" s="24">
        <f>IF(A157="","",IFERROR(G157+H157,0))</f>
        <v/>
      </c>
      <c r="P157" s="24">
        <f>IF(A157="","",IFERROR(MAX(0,ROUNDUP(M157,0)-O157),0))</f>
        <v/>
      </c>
      <c r="Q157" s="24">
        <f>IF(A157="","",IFERROR(MAX(0,ROUNDUP(M157,0)-G157),0))</f>
        <v/>
      </c>
      <c r="R157" s="28" t="n"/>
      <c r="S157" s="24">
        <f>IF(A157="","",IFERROR(IF(Q157&gt;=$B$6,"Critical",IF(OR(P157&gt;0,N157&gt;=$B$5),"Watch","Normal")),""))</f>
        <v/>
      </c>
      <c r="T157" s="22" t="n"/>
      <c r="U157" s="44" t="n"/>
      <c r="V157" s="24">
        <f>IF(A157="","",IFERROR(IF(C157="","Select room type",IF(D157&lt;=0,"Enter base inventory",IF(E157+F157&gt;D157,"Holds exceed inventory",IF(I157+J157&gt;1,"Review forecast rates","OK")))),"Review data"))</f>
        <v/>
      </c>
      <c r="W157" s="22" t="n"/>
    </row>
    <row r="158">
      <c r="A158" s="44" t="n"/>
      <c r="B158" s="24">
        <f>IF(A158="","",IFERROR(IF(MOD(A158,7)=1,"Sun",IF(MOD(A158,7)=2,"Mon",IF(MOD(A158,7)=3,"Tue",IF(MOD(A158,7)=4,"Wed",IF(MOD(A158,7)=5,"Thu",IF(MOD(A158,7)=6,"Fri","Sat")))))),""))</f>
        <v/>
      </c>
      <c r="C158" s="21" t="n"/>
      <c r="D158" s="21" t="n"/>
      <c r="E158" s="21" t="n"/>
      <c r="F158" s="21" t="n"/>
      <c r="G158" s="24">
        <f>IF(A158="","",IFERROR(MAX(0,D158-E158-F158),0))</f>
        <v/>
      </c>
      <c r="H158" s="21" t="n"/>
      <c r="I158" s="28" t="n"/>
      <c r="J158" s="28" t="n"/>
      <c r="K158" s="21" t="n"/>
      <c r="L158" s="24">
        <f>IF(A158="","",IFERROR(SUMIFS('Reservations'!$J$11:$J$260,'Reservations'!$I$11:$I$260,C158,'Reservations'!$F$11:$F$260,"&lt;="&amp;A158,'Reservations'!$G$11:$G$260,"&gt;"&amp;A158,'Reservations'!$M$11:$M$260,"Confirmed")+SUMIFS('Reservations'!$J$11:$J$260,'Reservations'!$I$11:$I$260,C158,'Reservations'!$F$11:$F$260,"&lt;="&amp;A158,'Reservations'!$G$11:$G$260,"&gt;"&amp;A158,'Reservations'!$M$11:$M$260,"Guaranteed")+SUMIFS('Reservations'!$J$11:$J$260,'Reservations'!$I$11:$I$260,C158,'Reservations'!$F$11:$F$260,"&lt;="&amp;A158,'Reservations'!$G$11:$G$260,"&gt;"&amp;A158,'Reservations'!$M$11:$M$260,"Checked In"),0))</f>
        <v/>
      </c>
      <c r="M158" s="29">
        <f>IF(A158="","",IFERROR(MAX(0,L158*(1-I158-J158)+K158),0))</f>
        <v/>
      </c>
      <c r="N158" s="30">
        <f>IF(A158="","",IFERROR(M158/G158,0))</f>
        <v/>
      </c>
      <c r="O158" s="24">
        <f>IF(A158="","",IFERROR(G158+H158,0))</f>
        <v/>
      </c>
      <c r="P158" s="24">
        <f>IF(A158="","",IFERROR(MAX(0,ROUNDUP(M158,0)-O158),0))</f>
        <v/>
      </c>
      <c r="Q158" s="24">
        <f>IF(A158="","",IFERROR(MAX(0,ROUNDUP(M158,0)-G158),0))</f>
        <v/>
      </c>
      <c r="R158" s="28" t="n"/>
      <c r="S158" s="24">
        <f>IF(A158="","",IFERROR(IF(Q158&gt;=$B$6,"Critical",IF(OR(P158&gt;0,N158&gt;=$B$5),"Watch","Normal")),""))</f>
        <v/>
      </c>
      <c r="T158" s="22" t="n"/>
      <c r="U158" s="44" t="n"/>
      <c r="V158" s="24">
        <f>IF(A158="","",IFERROR(IF(C158="","Select room type",IF(D158&lt;=0,"Enter base inventory",IF(E158+F158&gt;D158,"Holds exceed inventory",IF(I158+J158&gt;1,"Review forecast rates","OK")))),"Review data"))</f>
        <v/>
      </c>
      <c r="W158" s="22" t="n"/>
    </row>
    <row r="159">
      <c r="A159" s="44" t="n"/>
      <c r="B159" s="24">
        <f>IF(A159="","",IFERROR(IF(MOD(A159,7)=1,"Sun",IF(MOD(A159,7)=2,"Mon",IF(MOD(A159,7)=3,"Tue",IF(MOD(A159,7)=4,"Wed",IF(MOD(A159,7)=5,"Thu",IF(MOD(A159,7)=6,"Fri","Sat")))))),""))</f>
        <v/>
      </c>
      <c r="C159" s="21" t="n"/>
      <c r="D159" s="21" t="n"/>
      <c r="E159" s="21" t="n"/>
      <c r="F159" s="21" t="n"/>
      <c r="G159" s="24">
        <f>IF(A159="","",IFERROR(MAX(0,D159-E159-F159),0))</f>
        <v/>
      </c>
      <c r="H159" s="21" t="n"/>
      <c r="I159" s="28" t="n"/>
      <c r="J159" s="28" t="n"/>
      <c r="K159" s="21" t="n"/>
      <c r="L159" s="24">
        <f>IF(A159="","",IFERROR(SUMIFS('Reservations'!$J$11:$J$260,'Reservations'!$I$11:$I$260,C159,'Reservations'!$F$11:$F$260,"&lt;="&amp;A159,'Reservations'!$G$11:$G$260,"&gt;"&amp;A159,'Reservations'!$M$11:$M$260,"Confirmed")+SUMIFS('Reservations'!$J$11:$J$260,'Reservations'!$I$11:$I$260,C159,'Reservations'!$F$11:$F$260,"&lt;="&amp;A159,'Reservations'!$G$11:$G$260,"&gt;"&amp;A159,'Reservations'!$M$11:$M$260,"Guaranteed")+SUMIFS('Reservations'!$J$11:$J$260,'Reservations'!$I$11:$I$260,C159,'Reservations'!$F$11:$F$260,"&lt;="&amp;A159,'Reservations'!$G$11:$G$260,"&gt;"&amp;A159,'Reservations'!$M$11:$M$260,"Checked In"),0))</f>
        <v/>
      </c>
      <c r="M159" s="29">
        <f>IF(A159="","",IFERROR(MAX(0,L159*(1-I159-J159)+K159),0))</f>
        <v/>
      </c>
      <c r="N159" s="30">
        <f>IF(A159="","",IFERROR(M159/G159,0))</f>
        <v/>
      </c>
      <c r="O159" s="24">
        <f>IF(A159="","",IFERROR(G159+H159,0))</f>
        <v/>
      </c>
      <c r="P159" s="24">
        <f>IF(A159="","",IFERROR(MAX(0,ROUNDUP(M159,0)-O159),0))</f>
        <v/>
      </c>
      <c r="Q159" s="24">
        <f>IF(A159="","",IFERROR(MAX(0,ROUNDUP(M159,0)-G159),0))</f>
        <v/>
      </c>
      <c r="R159" s="28" t="n"/>
      <c r="S159" s="24">
        <f>IF(A159="","",IFERROR(IF(Q159&gt;=$B$6,"Critical",IF(OR(P159&gt;0,N159&gt;=$B$5),"Watch","Normal")),""))</f>
        <v/>
      </c>
      <c r="T159" s="22" t="n"/>
      <c r="U159" s="44" t="n"/>
      <c r="V159" s="24">
        <f>IF(A159="","",IFERROR(IF(C159="","Select room type",IF(D159&lt;=0,"Enter base inventory",IF(E159+F159&gt;D159,"Holds exceed inventory",IF(I159+J159&gt;1,"Review forecast rates","OK")))),"Review data"))</f>
        <v/>
      </c>
      <c r="W159" s="22" t="n"/>
    </row>
    <row r="160">
      <c r="A160" s="44" t="n"/>
      <c r="B160" s="24">
        <f>IF(A160="","",IFERROR(IF(MOD(A160,7)=1,"Sun",IF(MOD(A160,7)=2,"Mon",IF(MOD(A160,7)=3,"Tue",IF(MOD(A160,7)=4,"Wed",IF(MOD(A160,7)=5,"Thu",IF(MOD(A160,7)=6,"Fri","Sat")))))),""))</f>
        <v/>
      </c>
      <c r="C160" s="21" t="n"/>
      <c r="D160" s="21" t="n"/>
      <c r="E160" s="21" t="n"/>
      <c r="F160" s="21" t="n"/>
      <c r="G160" s="24">
        <f>IF(A160="","",IFERROR(MAX(0,D160-E160-F160),0))</f>
        <v/>
      </c>
      <c r="H160" s="21" t="n"/>
      <c r="I160" s="28" t="n"/>
      <c r="J160" s="28" t="n"/>
      <c r="K160" s="21" t="n"/>
      <c r="L160" s="24">
        <f>IF(A160="","",IFERROR(SUMIFS('Reservations'!$J$11:$J$260,'Reservations'!$I$11:$I$260,C160,'Reservations'!$F$11:$F$260,"&lt;="&amp;A160,'Reservations'!$G$11:$G$260,"&gt;"&amp;A160,'Reservations'!$M$11:$M$260,"Confirmed")+SUMIFS('Reservations'!$J$11:$J$260,'Reservations'!$I$11:$I$260,C160,'Reservations'!$F$11:$F$260,"&lt;="&amp;A160,'Reservations'!$G$11:$G$260,"&gt;"&amp;A160,'Reservations'!$M$11:$M$260,"Guaranteed")+SUMIFS('Reservations'!$J$11:$J$260,'Reservations'!$I$11:$I$260,C160,'Reservations'!$F$11:$F$260,"&lt;="&amp;A160,'Reservations'!$G$11:$G$260,"&gt;"&amp;A160,'Reservations'!$M$11:$M$260,"Checked In"),0))</f>
        <v/>
      </c>
      <c r="M160" s="29">
        <f>IF(A160="","",IFERROR(MAX(0,L160*(1-I160-J160)+K160),0))</f>
        <v/>
      </c>
      <c r="N160" s="30">
        <f>IF(A160="","",IFERROR(M160/G160,0))</f>
        <v/>
      </c>
      <c r="O160" s="24">
        <f>IF(A160="","",IFERROR(G160+H160,0))</f>
        <v/>
      </c>
      <c r="P160" s="24">
        <f>IF(A160="","",IFERROR(MAX(0,ROUNDUP(M160,0)-O160),0))</f>
        <v/>
      </c>
      <c r="Q160" s="24">
        <f>IF(A160="","",IFERROR(MAX(0,ROUNDUP(M160,0)-G160),0))</f>
        <v/>
      </c>
      <c r="R160" s="28" t="n"/>
      <c r="S160" s="24">
        <f>IF(A160="","",IFERROR(IF(Q160&gt;=$B$6,"Critical",IF(OR(P160&gt;0,N160&gt;=$B$5),"Watch","Normal")),""))</f>
        <v/>
      </c>
      <c r="T160" s="22" t="n"/>
      <c r="U160" s="44" t="n"/>
      <c r="V160" s="24">
        <f>IF(A160="","",IFERROR(IF(C160="","Select room type",IF(D160&lt;=0,"Enter base inventory",IF(E160+F160&gt;D160,"Holds exceed inventory",IF(I160+J160&gt;1,"Review forecast rates","OK")))),"Review data"))</f>
        <v/>
      </c>
      <c r="W160" s="22" t="n"/>
    </row>
    <row r="161">
      <c r="A161" s="44" t="n"/>
      <c r="B161" s="24">
        <f>IF(A161="","",IFERROR(IF(MOD(A161,7)=1,"Sun",IF(MOD(A161,7)=2,"Mon",IF(MOD(A161,7)=3,"Tue",IF(MOD(A161,7)=4,"Wed",IF(MOD(A161,7)=5,"Thu",IF(MOD(A161,7)=6,"Fri","Sat")))))),""))</f>
        <v/>
      </c>
      <c r="C161" s="21" t="n"/>
      <c r="D161" s="21" t="n"/>
      <c r="E161" s="21" t="n"/>
      <c r="F161" s="21" t="n"/>
      <c r="G161" s="24">
        <f>IF(A161="","",IFERROR(MAX(0,D161-E161-F161),0))</f>
        <v/>
      </c>
      <c r="H161" s="21" t="n"/>
      <c r="I161" s="28" t="n"/>
      <c r="J161" s="28" t="n"/>
      <c r="K161" s="21" t="n"/>
      <c r="L161" s="24">
        <f>IF(A161="","",IFERROR(SUMIFS('Reservations'!$J$11:$J$260,'Reservations'!$I$11:$I$260,C161,'Reservations'!$F$11:$F$260,"&lt;="&amp;A161,'Reservations'!$G$11:$G$260,"&gt;"&amp;A161,'Reservations'!$M$11:$M$260,"Confirmed")+SUMIFS('Reservations'!$J$11:$J$260,'Reservations'!$I$11:$I$260,C161,'Reservations'!$F$11:$F$260,"&lt;="&amp;A161,'Reservations'!$G$11:$G$260,"&gt;"&amp;A161,'Reservations'!$M$11:$M$260,"Guaranteed")+SUMIFS('Reservations'!$J$11:$J$260,'Reservations'!$I$11:$I$260,C161,'Reservations'!$F$11:$F$260,"&lt;="&amp;A161,'Reservations'!$G$11:$G$260,"&gt;"&amp;A161,'Reservations'!$M$11:$M$260,"Checked In"),0))</f>
        <v/>
      </c>
      <c r="M161" s="29">
        <f>IF(A161="","",IFERROR(MAX(0,L161*(1-I161-J161)+K161),0))</f>
        <v/>
      </c>
      <c r="N161" s="30">
        <f>IF(A161="","",IFERROR(M161/G161,0))</f>
        <v/>
      </c>
      <c r="O161" s="24">
        <f>IF(A161="","",IFERROR(G161+H161,0))</f>
        <v/>
      </c>
      <c r="P161" s="24">
        <f>IF(A161="","",IFERROR(MAX(0,ROUNDUP(M161,0)-O161),0))</f>
        <v/>
      </c>
      <c r="Q161" s="24">
        <f>IF(A161="","",IFERROR(MAX(0,ROUNDUP(M161,0)-G161),0))</f>
        <v/>
      </c>
      <c r="R161" s="28" t="n"/>
      <c r="S161" s="24">
        <f>IF(A161="","",IFERROR(IF(Q161&gt;=$B$6,"Critical",IF(OR(P161&gt;0,N161&gt;=$B$5),"Watch","Normal")),""))</f>
        <v/>
      </c>
      <c r="T161" s="22" t="n"/>
      <c r="U161" s="44" t="n"/>
      <c r="V161" s="24">
        <f>IF(A161="","",IFERROR(IF(C161="","Select room type",IF(D161&lt;=0,"Enter base inventory",IF(E161+F161&gt;D161,"Holds exceed inventory",IF(I161+J161&gt;1,"Review forecast rates","OK")))),"Review data"))</f>
        <v/>
      </c>
      <c r="W161" s="22" t="n"/>
    </row>
    <row r="162">
      <c r="A162" s="44" t="n"/>
      <c r="B162" s="24">
        <f>IF(A162="","",IFERROR(IF(MOD(A162,7)=1,"Sun",IF(MOD(A162,7)=2,"Mon",IF(MOD(A162,7)=3,"Tue",IF(MOD(A162,7)=4,"Wed",IF(MOD(A162,7)=5,"Thu",IF(MOD(A162,7)=6,"Fri","Sat")))))),""))</f>
        <v/>
      </c>
      <c r="C162" s="21" t="n"/>
      <c r="D162" s="21" t="n"/>
      <c r="E162" s="21" t="n"/>
      <c r="F162" s="21" t="n"/>
      <c r="G162" s="24">
        <f>IF(A162="","",IFERROR(MAX(0,D162-E162-F162),0))</f>
        <v/>
      </c>
      <c r="H162" s="21" t="n"/>
      <c r="I162" s="28" t="n"/>
      <c r="J162" s="28" t="n"/>
      <c r="K162" s="21" t="n"/>
      <c r="L162" s="24">
        <f>IF(A162="","",IFERROR(SUMIFS('Reservations'!$J$11:$J$260,'Reservations'!$I$11:$I$260,C162,'Reservations'!$F$11:$F$260,"&lt;="&amp;A162,'Reservations'!$G$11:$G$260,"&gt;"&amp;A162,'Reservations'!$M$11:$M$260,"Confirmed")+SUMIFS('Reservations'!$J$11:$J$260,'Reservations'!$I$11:$I$260,C162,'Reservations'!$F$11:$F$260,"&lt;="&amp;A162,'Reservations'!$G$11:$G$260,"&gt;"&amp;A162,'Reservations'!$M$11:$M$260,"Guaranteed")+SUMIFS('Reservations'!$J$11:$J$260,'Reservations'!$I$11:$I$260,C162,'Reservations'!$F$11:$F$260,"&lt;="&amp;A162,'Reservations'!$G$11:$G$260,"&gt;"&amp;A162,'Reservations'!$M$11:$M$260,"Checked In"),0))</f>
        <v/>
      </c>
      <c r="M162" s="29">
        <f>IF(A162="","",IFERROR(MAX(0,L162*(1-I162-J162)+K162),0))</f>
        <v/>
      </c>
      <c r="N162" s="30">
        <f>IF(A162="","",IFERROR(M162/G162,0))</f>
        <v/>
      </c>
      <c r="O162" s="24">
        <f>IF(A162="","",IFERROR(G162+H162,0))</f>
        <v/>
      </c>
      <c r="P162" s="24">
        <f>IF(A162="","",IFERROR(MAX(0,ROUNDUP(M162,0)-O162),0))</f>
        <v/>
      </c>
      <c r="Q162" s="24">
        <f>IF(A162="","",IFERROR(MAX(0,ROUNDUP(M162,0)-G162),0))</f>
        <v/>
      </c>
      <c r="R162" s="28" t="n"/>
      <c r="S162" s="24">
        <f>IF(A162="","",IFERROR(IF(Q162&gt;=$B$6,"Critical",IF(OR(P162&gt;0,N162&gt;=$B$5),"Watch","Normal")),""))</f>
        <v/>
      </c>
      <c r="T162" s="22" t="n"/>
      <c r="U162" s="44" t="n"/>
      <c r="V162" s="24">
        <f>IF(A162="","",IFERROR(IF(C162="","Select room type",IF(D162&lt;=0,"Enter base inventory",IF(E162+F162&gt;D162,"Holds exceed inventory",IF(I162+J162&gt;1,"Review forecast rates","OK")))),"Review data"))</f>
        <v/>
      </c>
      <c r="W162" s="22" t="n"/>
    </row>
    <row r="163">
      <c r="A163" s="44" t="n"/>
      <c r="B163" s="24">
        <f>IF(A163="","",IFERROR(IF(MOD(A163,7)=1,"Sun",IF(MOD(A163,7)=2,"Mon",IF(MOD(A163,7)=3,"Tue",IF(MOD(A163,7)=4,"Wed",IF(MOD(A163,7)=5,"Thu",IF(MOD(A163,7)=6,"Fri","Sat")))))),""))</f>
        <v/>
      </c>
      <c r="C163" s="21" t="n"/>
      <c r="D163" s="21" t="n"/>
      <c r="E163" s="21" t="n"/>
      <c r="F163" s="21" t="n"/>
      <c r="G163" s="24">
        <f>IF(A163="","",IFERROR(MAX(0,D163-E163-F163),0))</f>
        <v/>
      </c>
      <c r="H163" s="21" t="n"/>
      <c r="I163" s="28" t="n"/>
      <c r="J163" s="28" t="n"/>
      <c r="K163" s="21" t="n"/>
      <c r="L163" s="24">
        <f>IF(A163="","",IFERROR(SUMIFS('Reservations'!$J$11:$J$260,'Reservations'!$I$11:$I$260,C163,'Reservations'!$F$11:$F$260,"&lt;="&amp;A163,'Reservations'!$G$11:$G$260,"&gt;"&amp;A163,'Reservations'!$M$11:$M$260,"Confirmed")+SUMIFS('Reservations'!$J$11:$J$260,'Reservations'!$I$11:$I$260,C163,'Reservations'!$F$11:$F$260,"&lt;="&amp;A163,'Reservations'!$G$11:$G$260,"&gt;"&amp;A163,'Reservations'!$M$11:$M$260,"Guaranteed")+SUMIFS('Reservations'!$J$11:$J$260,'Reservations'!$I$11:$I$260,C163,'Reservations'!$F$11:$F$260,"&lt;="&amp;A163,'Reservations'!$G$11:$G$260,"&gt;"&amp;A163,'Reservations'!$M$11:$M$260,"Checked In"),0))</f>
        <v/>
      </c>
      <c r="M163" s="29">
        <f>IF(A163="","",IFERROR(MAX(0,L163*(1-I163-J163)+K163),0))</f>
        <v/>
      </c>
      <c r="N163" s="30">
        <f>IF(A163="","",IFERROR(M163/G163,0))</f>
        <v/>
      </c>
      <c r="O163" s="24">
        <f>IF(A163="","",IFERROR(G163+H163,0))</f>
        <v/>
      </c>
      <c r="P163" s="24">
        <f>IF(A163="","",IFERROR(MAX(0,ROUNDUP(M163,0)-O163),0))</f>
        <v/>
      </c>
      <c r="Q163" s="24">
        <f>IF(A163="","",IFERROR(MAX(0,ROUNDUP(M163,0)-G163),0))</f>
        <v/>
      </c>
      <c r="R163" s="28" t="n"/>
      <c r="S163" s="24">
        <f>IF(A163="","",IFERROR(IF(Q163&gt;=$B$6,"Critical",IF(OR(P163&gt;0,N163&gt;=$B$5),"Watch","Normal")),""))</f>
        <v/>
      </c>
      <c r="T163" s="22" t="n"/>
      <c r="U163" s="44" t="n"/>
      <c r="V163" s="24">
        <f>IF(A163="","",IFERROR(IF(C163="","Select room type",IF(D163&lt;=0,"Enter base inventory",IF(E163+F163&gt;D163,"Holds exceed inventory",IF(I163+J163&gt;1,"Review forecast rates","OK")))),"Review data"))</f>
        <v/>
      </c>
      <c r="W163" s="22" t="n"/>
    </row>
    <row r="164">
      <c r="A164" s="44" t="n"/>
      <c r="B164" s="24">
        <f>IF(A164="","",IFERROR(IF(MOD(A164,7)=1,"Sun",IF(MOD(A164,7)=2,"Mon",IF(MOD(A164,7)=3,"Tue",IF(MOD(A164,7)=4,"Wed",IF(MOD(A164,7)=5,"Thu",IF(MOD(A164,7)=6,"Fri","Sat")))))),""))</f>
        <v/>
      </c>
      <c r="C164" s="21" t="n"/>
      <c r="D164" s="21" t="n"/>
      <c r="E164" s="21" t="n"/>
      <c r="F164" s="21" t="n"/>
      <c r="G164" s="24">
        <f>IF(A164="","",IFERROR(MAX(0,D164-E164-F164),0))</f>
        <v/>
      </c>
      <c r="H164" s="21" t="n"/>
      <c r="I164" s="28" t="n"/>
      <c r="J164" s="28" t="n"/>
      <c r="K164" s="21" t="n"/>
      <c r="L164" s="24">
        <f>IF(A164="","",IFERROR(SUMIFS('Reservations'!$J$11:$J$260,'Reservations'!$I$11:$I$260,C164,'Reservations'!$F$11:$F$260,"&lt;="&amp;A164,'Reservations'!$G$11:$G$260,"&gt;"&amp;A164,'Reservations'!$M$11:$M$260,"Confirmed")+SUMIFS('Reservations'!$J$11:$J$260,'Reservations'!$I$11:$I$260,C164,'Reservations'!$F$11:$F$260,"&lt;="&amp;A164,'Reservations'!$G$11:$G$260,"&gt;"&amp;A164,'Reservations'!$M$11:$M$260,"Guaranteed")+SUMIFS('Reservations'!$J$11:$J$260,'Reservations'!$I$11:$I$260,C164,'Reservations'!$F$11:$F$260,"&lt;="&amp;A164,'Reservations'!$G$11:$G$260,"&gt;"&amp;A164,'Reservations'!$M$11:$M$260,"Checked In"),0))</f>
        <v/>
      </c>
      <c r="M164" s="29">
        <f>IF(A164="","",IFERROR(MAX(0,L164*(1-I164-J164)+K164),0))</f>
        <v/>
      </c>
      <c r="N164" s="30">
        <f>IF(A164="","",IFERROR(M164/G164,0))</f>
        <v/>
      </c>
      <c r="O164" s="24">
        <f>IF(A164="","",IFERROR(G164+H164,0))</f>
        <v/>
      </c>
      <c r="P164" s="24">
        <f>IF(A164="","",IFERROR(MAX(0,ROUNDUP(M164,0)-O164),0))</f>
        <v/>
      </c>
      <c r="Q164" s="24">
        <f>IF(A164="","",IFERROR(MAX(0,ROUNDUP(M164,0)-G164),0))</f>
        <v/>
      </c>
      <c r="R164" s="28" t="n"/>
      <c r="S164" s="24">
        <f>IF(A164="","",IFERROR(IF(Q164&gt;=$B$6,"Critical",IF(OR(P164&gt;0,N164&gt;=$B$5),"Watch","Normal")),""))</f>
        <v/>
      </c>
      <c r="T164" s="22" t="n"/>
      <c r="U164" s="44" t="n"/>
      <c r="V164" s="24">
        <f>IF(A164="","",IFERROR(IF(C164="","Select room type",IF(D164&lt;=0,"Enter base inventory",IF(E164+F164&gt;D164,"Holds exceed inventory",IF(I164+J164&gt;1,"Review forecast rates","OK")))),"Review data"))</f>
        <v/>
      </c>
      <c r="W164" s="22" t="n"/>
    </row>
    <row r="165">
      <c r="A165" s="44" t="n"/>
      <c r="B165" s="24">
        <f>IF(A165="","",IFERROR(IF(MOD(A165,7)=1,"Sun",IF(MOD(A165,7)=2,"Mon",IF(MOD(A165,7)=3,"Tue",IF(MOD(A165,7)=4,"Wed",IF(MOD(A165,7)=5,"Thu",IF(MOD(A165,7)=6,"Fri","Sat")))))),""))</f>
        <v/>
      </c>
      <c r="C165" s="21" t="n"/>
      <c r="D165" s="21" t="n"/>
      <c r="E165" s="21" t="n"/>
      <c r="F165" s="21" t="n"/>
      <c r="G165" s="24">
        <f>IF(A165="","",IFERROR(MAX(0,D165-E165-F165),0))</f>
        <v/>
      </c>
      <c r="H165" s="21" t="n"/>
      <c r="I165" s="28" t="n"/>
      <c r="J165" s="28" t="n"/>
      <c r="K165" s="21" t="n"/>
      <c r="L165" s="24">
        <f>IF(A165="","",IFERROR(SUMIFS('Reservations'!$J$11:$J$260,'Reservations'!$I$11:$I$260,C165,'Reservations'!$F$11:$F$260,"&lt;="&amp;A165,'Reservations'!$G$11:$G$260,"&gt;"&amp;A165,'Reservations'!$M$11:$M$260,"Confirmed")+SUMIFS('Reservations'!$J$11:$J$260,'Reservations'!$I$11:$I$260,C165,'Reservations'!$F$11:$F$260,"&lt;="&amp;A165,'Reservations'!$G$11:$G$260,"&gt;"&amp;A165,'Reservations'!$M$11:$M$260,"Guaranteed")+SUMIFS('Reservations'!$J$11:$J$260,'Reservations'!$I$11:$I$260,C165,'Reservations'!$F$11:$F$260,"&lt;="&amp;A165,'Reservations'!$G$11:$G$260,"&gt;"&amp;A165,'Reservations'!$M$11:$M$260,"Checked In"),0))</f>
        <v/>
      </c>
      <c r="M165" s="29">
        <f>IF(A165="","",IFERROR(MAX(0,L165*(1-I165-J165)+K165),0))</f>
        <v/>
      </c>
      <c r="N165" s="30">
        <f>IF(A165="","",IFERROR(M165/G165,0))</f>
        <v/>
      </c>
      <c r="O165" s="24">
        <f>IF(A165="","",IFERROR(G165+H165,0))</f>
        <v/>
      </c>
      <c r="P165" s="24">
        <f>IF(A165="","",IFERROR(MAX(0,ROUNDUP(M165,0)-O165),0))</f>
        <v/>
      </c>
      <c r="Q165" s="24">
        <f>IF(A165="","",IFERROR(MAX(0,ROUNDUP(M165,0)-G165),0))</f>
        <v/>
      </c>
      <c r="R165" s="28" t="n"/>
      <c r="S165" s="24">
        <f>IF(A165="","",IFERROR(IF(Q165&gt;=$B$6,"Critical",IF(OR(P165&gt;0,N165&gt;=$B$5),"Watch","Normal")),""))</f>
        <v/>
      </c>
      <c r="T165" s="22" t="n"/>
      <c r="U165" s="44" t="n"/>
      <c r="V165" s="24">
        <f>IF(A165="","",IFERROR(IF(C165="","Select room type",IF(D165&lt;=0,"Enter base inventory",IF(E165+F165&gt;D165,"Holds exceed inventory",IF(I165+J165&gt;1,"Review forecast rates","OK")))),"Review data"))</f>
        <v/>
      </c>
      <c r="W165" s="22" t="n"/>
    </row>
    <row r="166">
      <c r="A166" s="44" t="n"/>
      <c r="B166" s="24">
        <f>IF(A166="","",IFERROR(IF(MOD(A166,7)=1,"Sun",IF(MOD(A166,7)=2,"Mon",IF(MOD(A166,7)=3,"Tue",IF(MOD(A166,7)=4,"Wed",IF(MOD(A166,7)=5,"Thu",IF(MOD(A166,7)=6,"Fri","Sat")))))),""))</f>
        <v/>
      </c>
      <c r="C166" s="21" t="n"/>
      <c r="D166" s="21" t="n"/>
      <c r="E166" s="21" t="n"/>
      <c r="F166" s="21" t="n"/>
      <c r="G166" s="24">
        <f>IF(A166="","",IFERROR(MAX(0,D166-E166-F166),0))</f>
        <v/>
      </c>
      <c r="H166" s="21" t="n"/>
      <c r="I166" s="28" t="n"/>
      <c r="J166" s="28" t="n"/>
      <c r="K166" s="21" t="n"/>
      <c r="L166" s="24">
        <f>IF(A166="","",IFERROR(SUMIFS('Reservations'!$J$11:$J$260,'Reservations'!$I$11:$I$260,C166,'Reservations'!$F$11:$F$260,"&lt;="&amp;A166,'Reservations'!$G$11:$G$260,"&gt;"&amp;A166,'Reservations'!$M$11:$M$260,"Confirmed")+SUMIFS('Reservations'!$J$11:$J$260,'Reservations'!$I$11:$I$260,C166,'Reservations'!$F$11:$F$260,"&lt;="&amp;A166,'Reservations'!$G$11:$G$260,"&gt;"&amp;A166,'Reservations'!$M$11:$M$260,"Guaranteed")+SUMIFS('Reservations'!$J$11:$J$260,'Reservations'!$I$11:$I$260,C166,'Reservations'!$F$11:$F$260,"&lt;="&amp;A166,'Reservations'!$G$11:$G$260,"&gt;"&amp;A166,'Reservations'!$M$11:$M$260,"Checked In"),0))</f>
        <v/>
      </c>
      <c r="M166" s="29">
        <f>IF(A166="","",IFERROR(MAX(0,L166*(1-I166-J166)+K166),0))</f>
        <v/>
      </c>
      <c r="N166" s="30">
        <f>IF(A166="","",IFERROR(M166/G166,0))</f>
        <v/>
      </c>
      <c r="O166" s="24">
        <f>IF(A166="","",IFERROR(G166+H166,0))</f>
        <v/>
      </c>
      <c r="P166" s="24">
        <f>IF(A166="","",IFERROR(MAX(0,ROUNDUP(M166,0)-O166),0))</f>
        <v/>
      </c>
      <c r="Q166" s="24">
        <f>IF(A166="","",IFERROR(MAX(0,ROUNDUP(M166,0)-G166),0))</f>
        <v/>
      </c>
      <c r="R166" s="28" t="n"/>
      <c r="S166" s="24">
        <f>IF(A166="","",IFERROR(IF(Q166&gt;=$B$6,"Critical",IF(OR(P166&gt;0,N166&gt;=$B$5),"Watch","Normal")),""))</f>
        <v/>
      </c>
      <c r="T166" s="22" t="n"/>
      <c r="U166" s="44" t="n"/>
      <c r="V166" s="24">
        <f>IF(A166="","",IFERROR(IF(C166="","Select room type",IF(D166&lt;=0,"Enter base inventory",IF(E166+F166&gt;D166,"Holds exceed inventory",IF(I166+J166&gt;1,"Review forecast rates","OK")))),"Review data"))</f>
        <v/>
      </c>
      <c r="W166" s="22" t="n"/>
    </row>
    <row r="167">
      <c r="A167" s="44" t="n"/>
      <c r="B167" s="24">
        <f>IF(A167="","",IFERROR(IF(MOD(A167,7)=1,"Sun",IF(MOD(A167,7)=2,"Mon",IF(MOD(A167,7)=3,"Tue",IF(MOD(A167,7)=4,"Wed",IF(MOD(A167,7)=5,"Thu",IF(MOD(A167,7)=6,"Fri","Sat")))))),""))</f>
        <v/>
      </c>
      <c r="C167" s="21" t="n"/>
      <c r="D167" s="21" t="n"/>
      <c r="E167" s="21" t="n"/>
      <c r="F167" s="21" t="n"/>
      <c r="G167" s="24">
        <f>IF(A167="","",IFERROR(MAX(0,D167-E167-F167),0))</f>
        <v/>
      </c>
      <c r="H167" s="21" t="n"/>
      <c r="I167" s="28" t="n"/>
      <c r="J167" s="28" t="n"/>
      <c r="K167" s="21" t="n"/>
      <c r="L167" s="24">
        <f>IF(A167="","",IFERROR(SUMIFS('Reservations'!$J$11:$J$260,'Reservations'!$I$11:$I$260,C167,'Reservations'!$F$11:$F$260,"&lt;="&amp;A167,'Reservations'!$G$11:$G$260,"&gt;"&amp;A167,'Reservations'!$M$11:$M$260,"Confirmed")+SUMIFS('Reservations'!$J$11:$J$260,'Reservations'!$I$11:$I$260,C167,'Reservations'!$F$11:$F$260,"&lt;="&amp;A167,'Reservations'!$G$11:$G$260,"&gt;"&amp;A167,'Reservations'!$M$11:$M$260,"Guaranteed")+SUMIFS('Reservations'!$J$11:$J$260,'Reservations'!$I$11:$I$260,C167,'Reservations'!$F$11:$F$260,"&lt;="&amp;A167,'Reservations'!$G$11:$G$260,"&gt;"&amp;A167,'Reservations'!$M$11:$M$260,"Checked In"),0))</f>
        <v/>
      </c>
      <c r="M167" s="29">
        <f>IF(A167="","",IFERROR(MAX(0,L167*(1-I167-J167)+K167),0))</f>
        <v/>
      </c>
      <c r="N167" s="30">
        <f>IF(A167="","",IFERROR(M167/G167,0))</f>
        <v/>
      </c>
      <c r="O167" s="24">
        <f>IF(A167="","",IFERROR(G167+H167,0))</f>
        <v/>
      </c>
      <c r="P167" s="24">
        <f>IF(A167="","",IFERROR(MAX(0,ROUNDUP(M167,0)-O167),0))</f>
        <v/>
      </c>
      <c r="Q167" s="24">
        <f>IF(A167="","",IFERROR(MAX(0,ROUNDUP(M167,0)-G167),0))</f>
        <v/>
      </c>
      <c r="R167" s="28" t="n"/>
      <c r="S167" s="24">
        <f>IF(A167="","",IFERROR(IF(Q167&gt;=$B$6,"Critical",IF(OR(P167&gt;0,N167&gt;=$B$5),"Watch","Normal")),""))</f>
        <v/>
      </c>
      <c r="T167" s="22" t="n"/>
      <c r="U167" s="44" t="n"/>
      <c r="V167" s="24">
        <f>IF(A167="","",IFERROR(IF(C167="","Select room type",IF(D167&lt;=0,"Enter base inventory",IF(E167+F167&gt;D167,"Holds exceed inventory",IF(I167+J167&gt;1,"Review forecast rates","OK")))),"Review data"))</f>
        <v/>
      </c>
      <c r="W167" s="22" t="n"/>
    </row>
    <row r="168">
      <c r="A168" s="44" t="n"/>
      <c r="B168" s="24">
        <f>IF(A168="","",IFERROR(IF(MOD(A168,7)=1,"Sun",IF(MOD(A168,7)=2,"Mon",IF(MOD(A168,7)=3,"Tue",IF(MOD(A168,7)=4,"Wed",IF(MOD(A168,7)=5,"Thu",IF(MOD(A168,7)=6,"Fri","Sat")))))),""))</f>
        <v/>
      </c>
      <c r="C168" s="21" t="n"/>
      <c r="D168" s="21" t="n"/>
      <c r="E168" s="21" t="n"/>
      <c r="F168" s="21" t="n"/>
      <c r="G168" s="24">
        <f>IF(A168="","",IFERROR(MAX(0,D168-E168-F168),0))</f>
        <v/>
      </c>
      <c r="H168" s="21" t="n"/>
      <c r="I168" s="28" t="n"/>
      <c r="J168" s="28" t="n"/>
      <c r="K168" s="21" t="n"/>
      <c r="L168" s="24">
        <f>IF(A168="","",IFERROR(SUMIFS('Reservations'!$J$11:$J$260,'Reservations'!$I$11:$I$260,C168,'Reservations'!$F$11:$F$260,"&lt;="&amp;A168,'Reservations'!$G$11:$G$260,"&gt;"&amp;A168,'Reservations'!$M$11:$M$260,"Confirmed")+SUMIFS('Reservations'!$J$11:$J$260,'Reservations'!$I$11:$I$260,C168,'Reservations'!$F$11:$F$260,"&lt;="&amp;A168,'Reservations'!$G$11:$G$260,"&gt;"&amp;A168,'Reservations'!$M$11:$M$260,"Guaranteed")+SUMIFS('Reservations'!$J$11:$J$260,'Reservations'!$I$11:$I$260,C168,'Reservations'!$F$11:$F$260,"&lt;="&amp;A168,'Reservations'!$G$11:$G$260,"&gt;"&amp;A168,'Reservations'!$M$11:$M$260,"Checked In"),0))</f>
        <v/>
      </c>
      <c r="M168" s="29">
        <f>IF(A168="","",IFERROR(MAX(0,L168*(1-I168-J168)+K168),0))</f>
        <v/>
      </c>
      <c r="N168" s="30">
        <f>IF(A168="","",IFERROR(M168/G168,0))</f>
        <v/>
      </c>
      <c r="O168" s="24">
        <f>IF(A168="","",IFERROR(G168+H168,0))</f>
        <v/>
      </c>
      <c r="P168" s="24">
        <f>IF(A168="","",IFERROR(MAX(0,ROUNDUP(M168,0)-O168),0))</f>
        <v/>
      </c>
      <c r="Q168" s="24">
        <f>IF(A168="","",IFERROR(MAX(0,ROUNDUP(M168,0)-G168),0))</f>
        <v/>
      </c>
      <c r="R168" s="28" t="n"/>
      <c r="S168" s="24">
        <f>IF(A168="","",IFERROR(IF(Q168&gt;=$B$6,"Critical",IF(OR(P168&gt;0,N168&gt;=$B$5),"Watch","Normal")),""))</f>
        <v/>
      </c>
      <c r="T168" s="22" t="n"/>
      <c r="U168" s="44" t="n"/>
      <c r="V168" s="24">
        <f>IF(A168="","",IFERROR(IF(C168="","Select room type",IF(D168&lt;=0,"Enter base inventory",IF(E168+F168&gt;D168,"Holds exceed inventory",IF(I168+J168&gt;1,"Review forecast rates","OK")))),"Review data"))</f>
        <v/>
      </c>
      <c r="W168" s="22" t="n"/>
    </row>
    <row r="169">
      <c r="A169" s="44" t="n"/>
      <c r="B169" s="24">
        <f>IF(A169="","",IFERROR(IF(MOD(A169,7)=1,"Sun",IF(MOD(A169,7)=2,"Mon",IF(MOD(A169,7)=3,"Tue",IF(MOD(A169,7)=4,"Wed",IF(MOD(A169,7)=5,"Thu",IF(MOD(A169,7)=6,"Fri","Sat")))))),""))</f>
        <v/>
      </c>
      <c r="C169" s="21" t="n"/>
      <c r="D169" s="21" t="n"/>
      <c r="E169" s="21" t="n"/>
      <c r="F169" s="21" t="n"/>
      <c r="G169" s="24">
        <f>IF(A169="","",IFERROR(MAX(0,D169-E169-F169),0))</f>
        <v/>
      </c>
      <c r="H169" s="21" t="n"/>
      <c r="I169" s="28" t="n"/>
      <c r="J169" s="28" t="n"/>
      <c r="K169" s="21" t="n"/>
      <c r="L169" s="24">
        <f>IF(A169="","",IFERROR(SUMIFS('Reservations'!$J$11:$J$260,'Reservations'!$I$11:$I$260,C169,'Reservations'!$F$11:$F$260,"&lt;="&amp;A169,'Reservations'!$G$11:$G$260,"&gt;"&amp;A169,'Reservations'!$M$11:$M$260,"Confirmed")+SUMIFS('Reservations'!$J$11:$J$260,'Reservations'!$I$11:$I$260,C169,'Reservations'!$F$11:$F$260,"&lt;="&amp;A169,'Reservations'!$G$11:$G$260,"&gt;"&amp;A169,'Reservations'!$M$11:$M$260,"Guaranteed")+SUMIFS('Reservations'!$J$11:$J$260,'Reservations'!$I$11:$I$260,C169,'Reservations'!$F$11:$F$260,"&lt;="&amp;A169,'Reservations'!$G$11:$G$260,"&gt;"&amp;A169,'Reservations'!$M$11:$M$260,"Checked In"),0))</f>
        <v/>
      </c>
      <c r="M169" s="29">
        <f>IF(A169="","",IFERROR(MAX(0,L169*(1-I169-J169)+K169),0))</f>
        <v/>
      </c>
      <c r="N169" s="30">
        <f>IF(A169="","",IFERROR(M169/G169,0))</f>
        <v/>
      </c>
      <c r="O169" s="24">
        <f>IF(A169="","",IFERROR(G169+H169,0))</f>
        <v/>
      </c>
      <c r="P169" s="24">
        <f>IF(A169="","",IFERROR(MAX(0,ROUNDUP(M169,0)-O169),0))</f>
        <v/>
      </c>
      <c r="Q169" s="24">
        <f>IF(A169="","",IFERROR(MAX(0,ROUNDUP(M169,0)-G169),0))</f>
        <v/>
      </c>
      <c r="R169" s="28" t="n"/>
      <c r="S169" s="24">
        <f>IF(A169="","",IFERROR(IF(Q169&gt;=$B$6,"Critical",IF(OR(P169&gt;0,N169&gt;=$B$5),"Watch","Normal")),""))</f>
        <v/>
      </c>
      <c r="T169" s="22" t="n"/>
      <c r="U169" s="44" t="n"/>
      <c r="V169" s="24">
        <f>IF(A169="","",IFERROR(IF(C169="","Select room type",IF(D169&lt;=0,"Enter base inventory",IF(E169+F169&gt;D169,"Holds exceed inventory",IF(I169+J169&gt;1,"Review forecast rates","OK")))),"Review data"))</f>
        <v/>
      </c>
      <c r="W169" s="22" t="n"/>
    </row>
    <row r="170">
      <c r="A170" s="44" t="n"/>
      <c r="B170" s="24">
        <f>IF(A170="","",IFERROR(IF(MOD(A170,7)=1,"Sun",IF(MOD(A170,7)=2,"Mon",IF(MOD(A170,7)=3,"Tue",IF(MOD(A170,7)=4,"Wed",IF(MOD(A170,7)=5,"Thu",IF(MOD(A170,7)=6,"Fri","Sat")))))),""))</f>
        <v/>
      </c>
      <c r="C170" s="21" t="n"/>
      <c r="D170" s="21" t="n"/>
      <c r="E170" s="21" t="n"/>
      <c r="F170" s="21" t="n"/>
      <c r="G170" s="24">
        <f>IF(A170="","",IFERROR(MAX(0,D170-E170-F170),0))</f>
        <v/>
      </c>
      <c r="H170" s="21" t="n"/>
      <c r="I170" s="28" t="n"/>
      <c r="J170" s="28" t="n"/>
      <c r="K170" s="21" t="n"/>
      <c r="L170" s="24">
        <f>IF(A170="","",IFERROR(SUMIFS('Reservations'!$J$11:$J$260,'Reservations'!$I$11:$I$260,C170,'Reservations'!$F$11:$F$260,"&lt;="&amp;A170,'Reservations'!$G$11:$G$260,"&gt;"&amp;A170,'Reservations'!$M$11:$M$260,"Confirmed")+SUMIFS('Reservations'!$J$11:$J$260,'Reservations'!$I$11:$I$260,C170,'Reservations'!$F$11:$F$260,"&lt;="&amp;A170,'Reservations'!$G$11:$G$260,"&gt;"&amp;A170,'Reservations'!$M$11:$M$260,"Guaranteed")+SUMIFS('Reservations'!$J$11:$J$260,'Reservations'!$I$11:$I$260,C170,'Reservations'!$F$11:$F$260,"&lt;="&amp;A170,'Reservations'!$G$11:$G$260,"&gt;"&amp;A170,'Reservations'!$M$11:$M$260,"Checked In"),0))</f>
        <v/>
      </c>
      <c r="M170" s="29">
        <f>IF(A170="","",IFERROR(MAX(0,L170*(1-I170-J170)+K170),0))</f>
        <v/>
      </c>
      <c r="N170" s="30">
        <f>IF(A170="","",IFERROR(M170/G170,0))</f>
        <v/>
      </c>
      <c r="O170" s="24">
        <f>IF(A170="","",IFERROR(G170+H170,0))</f>
        <v/>
      </c>
      <c r="P170" s="24">
        <f>IF(A170="","",IFERROR(MAX(0,ROUNDUP(M170,0)-O170),0))</f>
        <v/>
      </c>
      <c r="Q170" s="24">
        <f>IF(A170="","",IFERROR(MAX(0,ROUNDUP(M170,0)-G170),0))</f>
        <v/>
      </c>
      <c r="R170" s="28" t="n"/>
      <c r="S170" s="24">
        <f>IF(A170="","",IFERROR(IF(Q170&gt;=$B$6,"Critical",IF(OR(P170&gt;0,N170&gt;=$B$5),"Watch","Normal")),""))</f>
        <v/>
      </c>
      <c r="T170" s="22" t="n"/>
      <c r="U170" s="44" t="n"/>
      <c r="V170" s="24">
        <f>IF(A170="","",IFERROR(IF(C170="","Select room type",IF(D170&lt;=0,"Enter base inventory",IF(E170+F170&gt;D170,"Holds exceed inventory",IF(I170+J170&gt;1,"Review forecast rates","OK")))),"Review data"))</f>
        <v/>
      </c>
      <c r="W170" s="22" t="n"/>
    </row>
    <row r="171">
      <c r="A171" s="44" t="n"/>
      <c r="B171" s="24">
        <f>IF(A171="","",IFERROR(IF(MOD(A171,7)=1,"Sun",IF(MOD(A171,7)=2,"Mon",IF(MOD(A171,7)=3,"Tue",IF(MOD(A171,7)=4,"Wed",IF(MOD(A171,7)=5,"Thu",IF(MOD(A171,7)=6,"Fri","Sat")))))),""))</f>
        <v/>
      </c>
      <c r="C171" s="21" t="n"/>
      <c r="D171" s="21" t="n"/>
      <c r="E171" s="21" t="n"/>
      <c r="F171" s="21" t="n"/>
      <c r="G171" s="24">
        <f>IF(A171="","",IFERROR(MAX(0,D171-E171-F171),0))</f>
        <v/>
      </c>
      <c r="H171" s="21" t="n"/>
      <c r="I171" s="28" t="n"/>
      <c r="J171" s="28" t="n"/>
      <c r="K171" s="21" t="n"/>
      <c r="L171" s="24">
        <f>IF(A171="","",IFERROR(SUMIFS('Reservations'!$J$11:$J$260,'Reservations'!$I$11:$I$260,C171,'Reservations'!$F$11:$F$260,"&lt;="&amp;A171,'Reservations'!$G$11:$G$260,"&gt;"&amp;A171,'Reservations'!$M$11:$M$260,"Confirmed")+SUMIFS('Reservations'!$J$11:$J$260,'Reservations'!$I$11:$I$260,C171,'Reservations'!$F$11:$F$260,"&lt;="&amp;A171,'Reservations'!$G$11:$G$260,"&gt;"&amp;A171,'Reservations'!$M$11:$M$260,"Guaranteed")+SUMIFS('Reservations'!$J$11:$J$260,'Reservations'!$I$11:$I$260,C171,'Reservations'!$F$11:$F$260,"&lt;="&amp;A171,'Reservations'!$G$11:$G$260,"&gt;"&amp;A171,'Reservations'!$M$11:$M$260,"Checked In"),0))</f>
        <v/>
      </c>
      <c r="M171" s="29">
        <f>IF(A171="","",IFERROR(MAX(0,L171*(1-I171-J171)+K171),0))</f>
        <v/>
      </c>
      <c r="N171" s="30">
        <f>IF(A171="","",IFERROR(M171/G171,0))</f>
        <v/>
      </c>
      <c r="O171" s="24">
        <f>IF(A171="","",IFERROR(G171+H171,0))</f>
        <v/>
      </c>
      <c r="P171" s="24">
        <f>IF(A171="","",IFERROR(MAX(0,ROUNDUP(M171,0)-O171),0))</f>
        <v/>
      </c>
      <c r="Q171" s="24">
        <f>IF(A171="","",IFERROR(MAX(0,ROUNDUP(M171,0)-G171),0))</f>
        <v/>
      </c>
      <c r="R171" s="28" t="n"/>
      <c r="S171" s="24">
        <f>IF(A171="","",IFERROR(IF(Q171&gt;=$B$6,"Critical",IF(OR(P171&gt;0,N171&gt;=$B$5),"Watch","Normal")),""))</f>
        <v/>
      </c>
      <c r="T171" s="22" t="n"/>
      <c r="U171" s="44" t="n"/>
      <c r="V171" s="24">
        <f>IF(A171="","",IFERROR(IF(C171="","Select room type",IF(D171&lt;=0,"Enter base inventory",IF(E171+F171&gt;D171,"Holds exceed inventory",IF(I171+J171&gt;1,"Review forecast rates","OK")))),"Review data"))</f>
        <v/>
      </c>
      <c r="W171" s="22" t="n"/>
    </row>
    <row r="172">
      <c r="A172" s="44" t="n"/>
      <c r="B172" s="24">
        <f>IF(A172="","",IFERROR(IF(MOD(A172,7)=1,"Sun",IF(MOD(A172,7)=2,"Mon",IF(MOD(A172,7)=3,"Tue",IF(MOD(A172,7)=4,"Wed",IF(MOD(A172,7)=5,"Thu",IF(MOD(A172,7)=6,"Fri","Sat")))))),""))</f>
        <v/>
      </c>
      <c r="C172" s="21" t="n"/>
      <c r="D172" s="21" t="n"/>
      <c r="E172" s="21" t="n"/>
      <c r="F172" s="21" t="n"/>
      <c r="G172" s="24">
        <f>IF(A172="","",IFERROR(MAX(0,D172-E172-F172),0))</f>
        <v/>
      </c>
      <c r="H172" s="21" t="n"/>
      <c r="I172" s="28" t="n"/>
      <c r="J172" s="28" t="n"/>
      <c r="K172" s="21" t="n"/>
      <c r="L172" s="24">
        <f>IF(A172="","",IFERROR(SUMIFS('Reservations'!$J$11:$J$260,'Reservations'!$I$11:$I$260,C172,'Reservations'!$F$11:$F$260,"&lt;="&amp;A172,'Reservations'!$G$11:$G$260,"&gt;"&amp;A172,'Reservations'!$M$11:$M$260,"Confirmed")+SUMIFS('Reservations'!$J$11:$J$260,'Reservations'!$I$11:$I$260,C172,'Reservations'!$F$11:$F$260,"&lt;="&amp;A172,'Reservations'!$G$11:$G$260,"&gt;"&amp;A172,'Reservations'!$M$11:$M$260,"Guaranteed")+SUMIFS('Reservations'!$J$11:$J$260,'Reservations'!$I$11:$I$260,C172,'Reservations'!$F$11:$F$260,"&lt;="&amp;A172,'Reservations'!$G$11:$G$260,"&gt;"&amp;A172,'Reservations'!$M$11:$M$260,"Checked In"),0))</f>
        <v/>
      </c>
      <c r="M172" s="29">
        <f>IF(A172="","",IFERROR(MAX(0,L172*(1-I172-J172)+K172),0))</f>
        <v/>
      </c>
      <c r="N172" s="30">
        <f>IF(A172="","",IFERROR(M172/G172,0))</f>
        <v/>
      </c>
      <c r="O172" s="24">
        <f>IF(A172="","",IFERROR(G172+H172,0))</f>
        <v/>
      </c>
      <c r="P172" s="24">
        <f>IF(A172="","",IFERROR(MAX(0,ROUNDUP(M172,0)-O172),0))</f>
        <v/>
      </c>
      <c r="Q172" s="24">
        <f>IF(A172="","",IFERROR(MAX(0,ROUNDUP(M172,0)-G172),0))</f>
        <v/>
      </c>
      <c r="R172" s="28" t="n"/>
      <c r="S172" s="24">
        <f>IF(A172="","",IFERROR(IF(Q172&gt;=$B$6,"Critical",IF(OR(P172&gt;0,N172&gt;=$B$5),"Watch","Normal")),""))</f>
        <v/>
      </c>
      <c r="T172" s="22" t="n"/>
      <c r="U172" s="44" t="n"/>
      <c r="V172" s="24">
        <f>IF(A172="","",IFERROR(IF(C172="","Select room type",IF(D172&lt;=0,"Enter base inventory",IF(E172+F172&gt;D172,"Holds exceed inventory",IF(I172+J172&gt;1,"Review forecast rates","OK")))),"Review data"))</f>
        <v/>
      </c>
      <c r="W172" s="22" t="n"/>
    </row>
    <row r="173">
      <c r="A173" s="44" t="n"/>
      <c r="B173" s="24">
        <f>IF(A173="","",IFERROR(IF(MOD(A173,7)=1,"Sun",IF(MOD(A173,7)=2,"Mon",IF(MOD(A173,7)=3,"Tue",IF(MOD(A173,7)=4,"Wed",IF(MOD(A173,7)=5,"Thu",IF(MOD(A173,7)=6,"Fri","Sat")))))),""))</f>
        <v/>
      </c>
      <c r="C173" s="21" t="n"/>
      <c r="D173" s="21" t="n"/>
      <c r="E173" s="21" t="n"/>
      <c r="F173" s="21" t="n"/>
      <c r="G173" s="24">
        <f>IF(A173="","",IFERROR(MAX(0,D173-E173-F173),0))</f>
        <v/>
      </c>
      <c r="H173" s="21" t="n"/>
      <c r="I173" s="28" t="n"/>
      <c r="J173" s="28" t="n"/>
      <c r="K173" s="21" t="n"/>
      <c r="L173" s="24">
        <f>IF(A173="","",IFERROR(SUMIFS('Reservations'!$J$11:$J$260,'Reservations'!$I$11:$I$260,C173,'Reservations'!$F$11:$F$260,"&lt;="&amp;A173,'Reservations'!$G$11:$G$260,"&gt;"&amp;A173,'Reservations'!$M$11:$M$260,"Confirmed")+SUMIFS('Reservations'!$J$11:$J$260,'Reservations'!$I$11:$I$260,C173,'Reservations'!$F$11:$F$260,"&lt;="&amp;A173,'Reservations'!$G$11:$G$260,"&gt;"&amp;A173,'Reservations'!$M$11:$M$260,"Guaranteed")+SUMIFS('Reservations'!$J$11:$J$260,'Reservations'!$I$11:$I$260,C173,'Reservations'!$F$11:$F$260,"&lt;="&amp;A173,'Reservations'!$G$11:$G$260,"&gt;"&amp;A173,'Reservations'!$M$11:$M$260,"Checked In"),0))</f>
        <v/>
      </c>
      <c r="M173" s="29">
        <f>IF(A173="","",IFERROR(MAX(0,L173*(1-I173-J173)+K173),0))</f>
        <v/>
      </c>
      <c r="N173" s="30">
        <f>IF(A173="","",IFERROR(M173/G173,0))</f>
        <v/>
      </c>
      <c r="O173" s="24">
        <f>IF(A173="","",IFERROR(G173+H173,0))</f>
        <v/>
      </c>
      <c r="P173" s="24">
        <f>IF(A173="","",IFERROR(MAX(0,ROUNDUP(M173,0)-O173),0))</f>
        <v/>
      </c>
      <c r="Q173" s="24">
        <f>IF(A173="","",IFERROR(MAX(0,ROUNDUP(M173,0)-G173),0))</f>
        <v/>
      </c>
      <c r="R173" s="28" t="n"/>
      <c r="S173" s="24">
        <f>IF(A173="","",IFERROR(IF(Q173&gt;=$B$6,"Critical",IF(OR(P173&gt;0,N173&gt;=$B$5),"Watch","Normal")),""))</f>
        <v/>
      </c>
      <c r="T173" s="22" t="n"/>
      <c r="U173" s="44" t="n"/>
      <c r="V173" s="24">
        <f>IF(A173="","",IFERROR(IF(C173="","Select room type",IF(D173&lt;=0,"Enter base inventory",IF(E173+F173&gt;D173,"Holds exceed inventory",IF(I173+J173&gt;1,"Review forecast rates","OK")))),"Review data"))</f>
        <v/>
      </c>
      <c r="W173" s="22" t="n"/>
    </row>
    <row r="174">
      <c r="A174" s="44" t="n"/>
      <c r="B174" s="24">
        <f>IF(A174="","",IFERROR(IF(MOD(A174,7)=1,"Sun",IF(MOD(A174,7)=2,"Mon",IF(MOD(A174,7)=3,"Tue",IF(MOD(A174,7)=4,"Wed",IF(MOD(A174,7)=5,"Thu",IF(MOD(A174,7)=6,"Fri","Sat")))))),""))</f>
        <v/>
      </c>
      <c r="C174" s="21" t="n"/>
      <c r="D174" s="21" t="n"/>
      <c r="E174" s="21" t="n"/>
      <c r="F174" s="21" t="n"/>
      <c r="G174" s="24">
        <f>IF(A174="","",IFERROR(MAX(0,D174-E174-F174),0))</f>
        <v/>
      </c>
      <c r="H174" s="21" t="n"/>
      <c r="I174" s="28" t="n"/>
      <c r="J174" s="28" t="n"/>
      <c r="K174" s="21" t="n"/>
      <c r="L174" s="24">
        <f>IF(A174="","",IFERROR(SUMIFS('Reservations'!$J$11:$J$260,'Reservations'!$I$11:$I$260,C174,'Reservations'!$F$11:$F$260,"&lt;="&amp;A174,'Reservations'!$G$11:$G$260,"&gt;"&amp;A174,'Reservations'!$M$11:$M$260,"Confirmed")+SUMIFS('Reservations'!$J$11:$J$260,'Reservations'!$I$11:$I$260,C174,'Reservations'!$F$11:$F$260,"&lt;="&amp;A174,'Reservations'!$G$11:$G$260,"&gt;"&amp;A174,'Reservations'!$M$11:$M$260,"Guaranteed")+SUMIFS('Reservations'!$J$11:$J$260,'Reservations'!$I$11:$I$260,C174,'Reservations'!$F$11:$F$260,"&lt;="&amp;A174,'Reservations'!$G$11:$G$260,"&gt;"&amp;A174,'Reservations'!$M$11:$M$260,"Checked In"),0))</f>
        <v/>
      </c>
      <c r="M174" s="29">
        <f>IF(A174="","",IFERROR(MAX(0,L174*(1-I174-J174)+K174),0))</f>
        <v/>
      </c>
      <c r="N174" s="30">
        <f>IF(A174="","",IFERROR(M174/G174,0))</f>
        <v/>
      </c>
      <c r="O174" s="24">
        <f>IF(A174="","",IFERROR(G174+H174,0))</f>
        <v/>
      </c>
      <c r="P174" s="24">
        <f>IF(A174="","",IFERROR(MAX(0,ROUNDUP(M174,0)-O174),0))</f>
        <v/>
      </c>
      <c r="Q174" s="24">
        <f>IF(A174="","",IFERROR(MAX(0,ROUNDUP(M174,0)-G174),0))</f>
        <v/>
      </c>
      <c r="R174" s="28" t="n"/>
      <c r="S174" s="24">
        <f>IF(A174="","",IFERROR(IF(Q174&gt;=$B$6,"Critical",IF(OR(P174&gt;0,N174&gt;=$B$5),"Watch","Normal")),""))</f>
        <v/>
      </c>
      <c r="T174" s="22" t="n"/>
      <c r="U174" s="44" t="n"/>
      <c r="V174" s="24">
        <f>IF(A174="","",IFERROR(IF(C174="","Select room type",IF(D174&lt;=0,"Enter base inventory",IF(E174+F174&gt;D174,"Holds exceed inventory",IF(I174+J174&gt;1,"Review forecast rates","OK")))),"Review data"))</f>
        <v/>
      </c>
      <c r="W174" s="22" t="n"/>
    </row>
    <row r="175">
      <c r="A175" s="44" t="n"/>
      <c r="B175" s="24">
        <f>IF(A175="","",IFERROR(IF(MOD(A175,7)=1,"Sun",IF(MOD(A175,7)=2,"Mon",IF(MOD(A175,7)=3,"Tue",IF(MOD(A175,7)=4,"Wed",IF(MOD(A175,7)=5,"Thu",IF(MOD(A175,7)=6,"Fri","Sat")))))),""))</f>
        <v/>
      </c>
      <c r="C175" s="21" t="n"/>
      <c r="D175" s="21" t="n"/>
      <c r="E175" s="21" t="n"/>
      <c r="F175" s="21" t="n"/>
      <c r="G175" s="24">
        <f>IF(A175="","",IFERROR(MAX(0,D175-E175-F175),0))</f>
        <v/>
      </c>
      <c r="H175" s="21" t="n"/>
      <c r="I175" s="28" t="n"/>
      <c r="J175" s="28" t="n"/>
      <c r="K175" s="21" t="n"/>
      <c r="L175" s="24">
        <f>IF(A175="","",IFERROR(SUMIFS('Reservations'!$J$11:$J$260,'Reservations'!$I$11:$I$260,C175,'Reservations'!$F$11:$F$260,"&lt;="&amp;A175,'Reservations'!$G$11:$G$260,"&gt;"&amp;A175,'Reservations'!$M$11:$M$260,"Confirmed")+SUMIFS('Reservations'!$J$11:$J$260,'Reservations'!$I$11:$I$260,C175,'Reservations'!$F$11:$F$260,"&lt;="&amp;A175,'Reservations'!$G$11:$G$260,"&gt;"&amp;A175,'Reservations'!$M$11:$M$260,"Guaranteed")+SUMIFS('Reservations'!$J$11:$J$260,'Reservations'!$I$11:$I$260,C175,'Reservations'!$F$11:$F$260,"&lt;="&amp;A175,'Reservations'!$G$11:$G$260,"&gt;"&amp;A175,'Reservations'!$M$11:$M$260,"Checked In"),0))</f>
        <v/>
      </c>
      <c r="M175" s="29">
        <f>IF(A175="","",IFERROR(MAX(0,L175*(1-I175-J175)+K175),0))</f>
        <v/>
      </c>
      <c r="N175" s="30">
        <f>IF(A175="","",IFERROR(M175/G175,0))</f>
        <v/>
      </c>
      <c r="O175" s="24">
        <f>IF(A175="","",IFERROR(G175+H175,0))</f>
        <v/>
      </c>
      <c r="P175" s="24">
        <f>IF(A175="","",IFERROR(MAX(0,ROUNDUP(M175,0)-O175),0))</f>
        <v/>
      </c>
      <c r="Q175" s="24">
        <f>IF(A175="","",IFERROR(MAX(0,ROUNDUP(M175,0)-G175),0))</f>
        <v/>
      </c>
      <c r="R175" s="28" t="n"/>
      <c r="S175" s="24">
        <f>IF(A175="","",IFERROR(IF(Q175&gt;=$B$6,"Critical",IF(OR(P175&gt;0,N175&gt;=$B$5),"Watch","Normal")),""))</f>
        <v/>
      </c>
      <c r="T175" s="22" t="n"/>
      <c r="U175" s="44" t="n"/>
      <c r="V175" s="24">
        <f>IF(A175="","",IFERROR(IF(C175="","Select room type",IF(D175&lt;=0,"Enter base inventory",IF(E175+F175&gt;D175,"Holds exceed inventory",IF(I175+J175&gt;1,"Review forecast rates","OK")))),"Review data"))</f>
        <v/>
      </c>
      <c r="W175" s="22" t="n"/>
    </row>
    <row r="176">
      <c r="A176" s="44" t="n"/>
      <c r="B176" s="24">
        <f>IF(A176="","",IFERROR(IF(MOD(A176,7)=1,"Sun",IF(MOD(A176,7)=2,"Mon",IF(MOD(A176,7)=3,"Tue",IF(MOD(A176,7)=4,"Wed",IF(MOD(A176,7)=5,"Thu",IF(MOD(A176,7)=6,"Fri","Sat")))))),""))</f>
        <v/>
      </c>
      <c r="C176" s="21" t="n"/>
      <c r="D176" s="21" t="n"/>
      <c r="E176" s="21" t="n"/>
      <c r="F176" s="21" t="n"/>
      <c r="G176" s="24">
        <f>IF(A176="","",IFERROR(MAX(0,D176-E176-F176),0))</f>
        <v/>
      </c>
      <c r="H176" s="21" t="n"/>
      <c r="I176" s="28" t="n"/>
      <c r="J176" s="28" t="n"/>
      <c r="K176" s="21" t="n"/>
      <c r="L176" s="24">
        <f>IF(A176="","",IFERROR(SUMIFS('Reservations'!$J$11:$J$260,'Reservations'!$I$11:$I$260,C176,'Reservations'!$F$11:$F$260,"&lt;="&amp;A176,'Reservations'!$G$11:$G$260,"&gt;"&amp;A176,'Reservations'!$M$11:$M$260,"Confirmed")+SUMIFS('Reservations'!$J$11:$J$260,'Reservations'!$I$11:$I$260,C176,'Reservations'!$F$11:$F$260,"&lt;="&amp;A176,'Reservations'!$G$11:$G$260,"&gt;"&amp;A176,'Reservations'!$M$11:$M$260,"Guaranteed")+SUMIFS('Reservations'!$J$11:$J$260,'Reservations'!$I$11:$I$260,C176,'Reservations'!$F$11:$F$260,"&lt;="&amp;A176,'Reservations'!$G$11:$G$260,"&gt;"&amp;A176,'Reservations'!$M$11:$M$260,"Checked In"),0))</f>
        <v/>
      </c>
      <c r="M176" s="29">
        <f>IF(A176="","",IFERROR(MAX(0,L176*(1-I176-J176)+K176),0))</f>
        <v/>
      </c>
      <c r="N176" s="30">
        <f>IF(A176="","",IFERROR(M176/G176,0))</f>
        <v/>
      </c>
      <c r="O176" s="24">
        <f>IF(A176="","",IFERROR(G176+H176,0))</f>
        <v/>
      </c>
      <c r="P176" s="24">
        <f>IF(A176="","",IFERROR(MAX(0,ROUNDUP(M176,0)-O176),0))</f>
        <v/>
      </c>
      <c r="Q176" s="24">
        <f>IF(A176="","",IFERROR(MAX(0,ROUNDUP(M176,0)-G176),0))</f>
        <v/>
      </c>
      <c r="R176" s="28" t="n"/>
      <c r="S176" s="24">
        <f>IF(A176="","",IFERROR(IF(Q176&gt;=$B$6,"Critical",IF(OR(P176&gt;0,N176&gt;=$B$5),"Watch","Normal")),""))</f>
        <v/>
      </c>
      <c r="T176" s="22" t="n"/>
      <c r="U176" s="44" t="n"/>
      <c r="V176" s="24">
        <f>IF(A176="","",IFERROR(IF(C176="","Select room type",IF(D176&lt;=0,"Enter base inventory",IF(E176+F176&gt;D176,"Holds exceed inventory",IF(I176+J176&gt;1,"Review forecast rates","OK")))),"Review data"))</f>
        <v/>
      </c>
      <c r="W176" s="22" t="n"/>
    </row>
    <row r="177">
      <c r="A177" s="44" t="n"/>
      <c r="B177" s="24">
        <f>IF(A177="","",IFERROR(IF(MOD(A177,7)=1,"Sun",IF(MOD(A177,7)=2,"Mon",IF(MOD(A177,7)=3,"Tue",IF(MOD(A177,7)=4,"Wed",IF(MOD(A177,7)=5,"Thu",IF(MOD(A177,7)=6,"Fri","Sat")))))),""))</f>
        <v/>
      </c>
      <c r="C177" s="21" t="n"/>
      <c r="D177" s="21" t="n"/>
      <c r="E177" s="21" t="n"/>
      <c r="F177" s="21" t="n"/>
      <c r="G177" s="24">
        <f>IF(A177="","",IFERROR(MAX(0,D177-E177-F177),0))</f>
        <v/>
      </c>
      <c r="H177" s="21" t="n"/>
      <c r="I177" s="28" t="n"/>
      <c r="J177" s="28" t="n"/>
      <c r="K177" s="21" t="n"/>
      <c r="L177" s="24">
        <f>IF(A177="","",IFERROR(SUMIFS('Reservations'!$J$11:$J$260,'Reservations'!$I$11:$I$260,C177,'Reservations'!$F$11:$F$260,"&lt;="&amp;A177,'Reservations'!$G$11:$G$260,"&gt;"&amp;A177,'Reservations'!$M$11:$M$260,"Confirmed")+SUMIFS('Reservations'!$J$11:$J$260,'Reservations'!$I$11:$I$260,C177,'Reservations'!$F$11:$F$260,"&lt;="&amp;A177,'Reservations'!$G$11:$G$260,"&gt;"&amp;A177,'Reservations'!$M$11:$M$260,"Guaranteed")+SUMIFS('Reservations'!$J$11:$J$260,'Reservations'!$I$11:$I$260,C177,'Reservations'!$F$11:$F$260,"&lt;="&amp;A177,'Reservations'!$G$11:$G$260,"&gt;"&amp;A177,'Reservations'!$M$11:$M$260,"Checked In"),0))</f>
        <v/>
      </c>
      <c r="M177" s="29">
        <f>IF(A177="","",IFERROR(MAX(0,L177*(1-I177-J177)+K177),0))</f>
        <v/>
      </c>
      <c r="N177" s="30">
        <f>IF(A177="","",IFERROR(M177/G177,0))</f>
        <v/>
      </c>
      <c r="O177" s="24">
        <f>IF(A177="","",IFERROR(G177+H177,0))</f>
        <v/>
      </c>
      <c r="P177" s="24">
        <f>IF(A177="","",IFERROR(MAX(0,ROUNDUP(M177,0)-O177),0))</f>
        <v/>
      </c>
      <c r="Q177" s="24">
        <f>IF(A177="","",IFERROR(MAX(0,ROUNDUP(M177,0)-G177),0))</f>
        <v/>
      </c>
      <c r="R177" s="28" t="n"/>
      <c r="S177" s="24">
        <f>IF(A177="","",IFERROR(IF(Q177&gt;=$B$6,"Critical",IF(OR(P177&gt;0,N177&gt;=$B$5),"Watch","Normal")),""))</f>
        <v/>
      </c>
      <c r="T177" s="22" t="n"/>
      <c r="U177" s="44" t="n"/>
      <c r="V177" s="24">
        <f>IF(A177="","",IFERROR(IF(C177="","Select room type",IF(D177&lt;=0,"Enter base inventory",IF(E177+F177&gt;D177,"Holds exceed inventory",IF(I177+J177&gt;1,"Review forecast rates","OK")))),"Review data"))</f>
        <v/>
      </c>
      <c r="W177" s="22" t="n"/>
    </row>
    <row r="178">
      <c r="A178" s="44" t="n"/>
      <c r="B178" s="24">
        <f>IF(A178="","",IFERROR(IF(MOD(A178,7)=1,"Sun",IF(MOD(A178,7)=2,"Mon",IF(MOD(A178,7)=3,"Tue",IF(MOD(A178,7)=4,"Wed",IF(MOD(A178,7)=5,"Thu",IF(MOD(A178,7)=6,"Fri","Sat")))))),""))</f>
        <v/>
      </c>
      <c r="C178" s="21" t="n"/>
      <c r="D178" s="21" t="n"/>
      <c r="E178" s="21" t="n"/>
      <c r="F178" s="21" t="n"/>
      <c r="G178" s="24">
        <f>IF(A178="","",IFERROR(MAX(0,D178-E178-F178),0))</f>
        <v/>
      </c>
      <c r="H178" s="21" t="n"/>
      <c r="I178" s="28" t="n"/>
      <c r="J178" s="28" t="n"/>
      <c r="K178" s="21" t="n"/>
      <c r="L178" s="24">
        <f>IF(A178="","",IFERROR(SUMIFS('Reservations'!$J$11:$J$260,'Reservations'!$I$11:$I$260,C178,'Reservations'!$F$11:$F$260,"&lt;="&amp;A178,'Reservations'!$G$11:$G$260,"&gt;"&amp;A178,'Reservations'!$M$11:$M$260,"Confirmed")+SUMIFS('Reservations'!$J$11:$J$260,'Reservations'!$I$11:$I$260,C178,'Reservations'!$F$11:$F$260,"&lt;="&amp;A178,'Reservations'!$G$11:$G$260,"&gt;"&amp;A178,'Reservations'!$M$11:$M$260,"Guaranteed")+SUMIFS('Reservations'!$J$11:$J$260,'Reservations'!$I$11:$I$260,C178,'Reservations'!$F$11:$F$260,"&lt;="&amp;A178,'Reservations'!$G$11:$G$260,"&gt;"&amp;A178,'Reservations'!$M$11:$M$260,"Checked In"),0))</f>
        <v/>
      </c>
      <c r="M178" s="29">
        <f>IF(A178="","",IFERROR(MAX(0,L178*(1-I178-J178)+K178),0))</f>
        <v/>
      </c>
      <c r="N178" s="30">
        <f>IF(A178="","",IFERROR(M178/G178,0))</f>
        <v/>
      </c>
      <c r="O178" s="24">
        <f>IF(A178="","",IFERROR(G178+H178,0))</f>
        <v/>
      </c>
      <c r="P178" s="24">
        <f>IF(A178="","",IFERROR(MAX(0,ROUNDUP(M178,0)-O178),0))</f>
        <v/>
      </c>
      <c r="Q178" s="24">
        <f>IF(A178="","",IFERROR(MAX(0,ROUNDUP(M178,0)-G178),0))</f>
        <v/>
      </c>
      <c r="R178" s="28" t="n"/>
      <c r="S178" s="24">
        <f>IF(A178="","",IFERROR(IF(Q178&gt;=$B$6,"Critical",IF(OR(P178&gt;0,N178&gt;=$B$5),"Watch","Normal")),""))</f>
        <v/>
      </c>
      <c r="T178" s="22" t="n"/>
      <c r="U178" s="44" t="n"/>
      <c r="V178" s="24">
        <f>IF(A178="","",IFERROR(IF(C178="","Select room type",IF(D178&lt;=0,"Enter base inventory",IF(E178+F178&gt;D178,"Holds exceed inventory",IF(I178+J178&gt;1,"Review forecast rates","OK")))),"Review data"))</f>
        <v/>
      </c>
      <c r="W178" s="22" t="n"/>
    </row>
    <row r="179">
      <c r="A179" s="44" t="n"/>
      <c r="B179" s="24">
        <f>IF(A179="","",IFERROR(IF(MOD(A179,7)=1,"Sun",IF(MOD(A179,7)=2,"Mon",IF(MOD(A179,7)=3,"Tue",IF(MOD(A179,7)=4,"Wed",IF(MOD(A179,7)=5,"Thu",IF(MOD(A179,7)=6,"Fri","Sat")))))),""))</f>
        <v/>
      </c>
      <c r="C179" s="21" t="n"/>
      <c r="D179" s="21" t="n"/>
      <c r="E179" s="21" t="n"/>
      <c r="F179" s="21" t="n"/>
      <c r="G179" s="24">
        <f>IF(A179="","",IFERROR(MAX(0,D179-E179-F179),0))</f>
        <v/>
      </c>
      <c r="H179" s="21" t="n"/>
      <c r="I179" s="28" t="n"/>
      <c r="J179" s="28" t="n"/>
      <c r="K179" s="21" t="n"/>
      <c r="L179" s="24">
        <f>IF(A179="","",IFERROR(SUMIFS('Reservations'!$J$11:$J$260,'Reservations'!$I$11:$I$260,C179,'Reservations'!$F$11:$F$260,"&lt;="&amp;A179,'Reservations'!$G$11:$G$260,"&gt;"&amp;A179,'Reservations'!$M$11:$M$260,"Confirmed")+SUMIFS('Reservations'!$J$11:$J$260,'Reservations'!$I$11:$I$260,C179,'Reservations'!$F$11:$F$260,"&lt;="&amp;A179,'Reservations'!$G$11:$G$260,"&gt;"&amp;A179,'Reservations'!$M$11:$M$260,"Guaranteed")+SUMIFS('Reservations'!$J$11:$J$260,'Reservations'!$I$11:$I$260,C179,'Reservations'!$F$11:$F$260,"&lt;="&amp;A179,'Reservations'!$G$11:$G$260,"&gt;"&amp;A179,'Reservations'!$M$11:$M$260,"Checked In"),0))</f>
        <v/>
      </c>
      <c r="M179" s="29">
        <f>IF(A179="","",IFERROR(MAX(0,L179*(1-I179-J179)+K179),0))</f>
        <v/>
      </c>
      <c r="N179" s="30">
        <f>IF(A179="","",IFERROR(M179/G179,0))</f>
        <v/>
      </c>
      <c r="O179" s="24">
        <f>IF(A179="","",IFERROR(G179+H179,0))</f>
        <v/>
      </c>
      <c r="P179" s="24">
        <f>IF(A179="","",IFERROR(MAX(0,ROUNDUP(M179,0)-O179),0))</f>
        <v/>
      </c>
      <c r="Q179" s="24">
        <f>IF(A179="","",IFERROR(MAX(0,ROUNDUP(M179,0)-G179),0))</f>
        <v/>
      </c>
      <c r="R179" s="28" t="n"/>
      <c r="S179" s="24">
        <f>IF(A179="","",IFERROR(IF(Q179&gt;=$B$6,"Critical",IF(OR(P179&gt;0,N179&gt;=$B$5),"Watch","Normal")),""))</f>
        <v/>
      </c>
      <c r="T179" s="22" t="n"/>
      <c r="U179" s="44" t="n"/>
      <c r="V179" s="24">
        <f>IF(A179="","",IFERROR(IF(C179="","Select room type",IF(D179&lt;=0,"Enter base inventory",IF(E179+F179&gt;D179,"Holds exceed inventory",IF(I179+J179&gt;1,"Review forecast rates","OK")))),"Review data"))</f>
        <v/>
      </c>
      <c r="W179" s="22" t="n"/>
    </row>
    <row r="180">
      <c r="A180" s="44" t="n"/>
      <c r="B180" s="24">
        <f>IF(A180="","",IFERROR(IF(MOD(A180,7)=1,"Sun",IF(MOD(A180,7)=2,"Mon",IF(MOD(A180,7)=3,"Tue",IF(MOD(A180,7)=4,"Wed",IF(MOD(A180,7)=5,"Thu",IF(MOD(A180,7)=6,"Fri","Sat")))))),""))</f>
        <v/>
      </c>
      <c r="C180" s="21" t="n"/>
      <c r="D180" s="21" t="n"/>
      <c r="E180" s="21" t="n"/>
      <c r="F180" s="21" t="n"/>
      <c r="G180" s="24">
        <f>IF(A180="","",IFERROR(MAX(0,D180-E180-F180),0))</f>
        <v/>
      </c>
      <c r="H180" s="21" t="n"/>
      <c r="I180" s="28" t="n"/>
      <c r="J180" s="28" t="n"/>
      <c r="K180" s="21" t="n"/>
      <c r="L180" s="24">
        <f>IF(A180="","",IFERROR(SUMIFS('Reservations'!$J$11:$J$260,'Reservations'!$I$11:$I$260,C180,'Reservations'!$F$11:$F$260,"&lt;="&amp;A180,'Reservations'!$G$11:$G$260,"&gt;"&amp;A180,'Reservations'!$M$11:$M$260,"Confirmed")+SUMIFS('Reservations'!$J$11:$J$260,'Reservations'!$I$11:$I$260,C180,'Reservations'!$F$11:$F$260,"&lt;="&amp;A180,'Reservations'!$G$11:$G$260,"&gt;"&amp;A180,'Reservations'!$M$11:$M$260,"Guaranteed")+SUMIFS('Reservations'!$J$11:$J$260,'Reservations'!$I$11:$I$260,C180,'Reservations'!$F$11:$F$260,"&lt;="&amp;A180,'Reservations'!$G$11:$G$260,"&gt;"&amp;A180,'Reservations'!$M$11:$M$260,"Checked In"),0))</f>
        <v/>
      </c>
      <c r="M180" s="29">
        <f>IF(A180="","",IFERROR(MAX(0,L180*(1-I180-J180)+K180),0))</f>
        <v/>
      </c>
      <c r="N180" s="30">
        <f>IF(A180="","",IFERROR(M180/G180,0))</f>
        <v/>
      </c>
      <c r="O180" s="24">
        <f>IF(A180="","",IFERROR(G180+H180,0))</f>
        <v/>
      </c>
      <c r="P180" s="24">
        <f>IF(A180="","",IFERROR(MAX(0,ROUNDUP(M180,0)-O180),0))</f>
        <v/>
      </c>
      <c r="Q180" s="24">
        <f>IF(A180="","",IFERROR(MAX(0,ROUNDUP(M180,0)-G180),0))</f>
        <v/>
      </c>
      <c r="R180" s="28" t="n"/>
      <c r="S180" s="24">
        <f>IF(A180="","",IFERROR(IF(Q180&gt;=$B$6,"Critical",IF(OR(P180&gt;0,N180&gt;=$B$5),"Watch","Normal")),""))</f>
        <v/>
      </c>
      <c r="T180" s="22" t="n"/>
      <c r="U180" s="44" t="n"/>
      <c r="V180" s="24">
        <f>IF(A180="","",IFERROR(IF(C180="","Select room type",IF(D180&lt;=0,"Enter base inventory",IF(E180+F180&gt;D180,"Holds exceed inventory",IF(I180+J180&gt;1,"Review forecast rates","OK")))),"Review data"))</f>
        <v/>
      </c>
      <c r="W180" s="22" t="n"/>
    </row>
    <row r="181">
      <c r="A181" s="44" t="n"/>
      <c r="B181" s="24">
        <f>IF(A181="","",IFERROR(IF(MOD(A181,7)=1,"Sun",IF(MOD(A181,7)=2,"Mon",IF(MOD(A181,7)=3,"Tue",IF(MOD(A181,7)=4,"Wed",IF(MOD(A181,7)=5,"Thu",IF(MOD(A181,7)=6,"Fri","Sat")))))),""))</f>
        <v/>
      </c>
      <c r="C181" s="21" t="n"/>
      <c r="D181" s="21" t="n"/>
      <c r="E181" s="21" t="n"/>
      <c r="F181" s="21" t="n"/>
      <c r="G181" s="24">
        <f>IF(A181="","",IFERROR(MAX(0,D181-E181-F181),0))</f>
        <v/>
      </c>
      <c r="H181" s="21" t="n"/>
      <c r="I181" s="28" t="n"/>
      <c r="J181" s="28" t="n"/>
      <c r="K181" s="21" t="n"/>
      <c r="L181" s="24">
        <f>IF(A181="","",IFERROR(SUMIFS('Reservations'!$J$11:$J$260,'Reservations'!$I$11:$I$260,C181,'Reservations'!$F$11:$F$260,"&lt;="&amp;A181,'Reservations'!$G$11:$G$260,"&gt;"&amp;A181,'Reservations'!$M$11:$M$260,"Confirmed")+SUMIFS('Reservations'!$J$11:$J$260,'Reservations'!$I$11:$I$260,C181,'Reservations'!$F$11:$F$260,"&lt;="&amp;A181,'Reservations'!$G$11:$G$260,"&gt;"&amp;A181,'Reservations'!$M$11:$M$260,"Guaranteed")+SUMIFS('Reservations'!$J$11:$J$260,'Reservations'!$I$11:$I$260,C181,'Reservations'!$F$11:$F$260,"&lt;="&amp;A181,'Reservations'!$G$11:$G$260,"&gt;"&amp;A181,'Reservations'!$M$11:$M$260,"Checked In"),0))</f>
        <v/>
      </c>
      <c r="M181" s="29">
        <f>IF(A181="","",IFERROR(MAX(0,L181*(1-I181-J181)+K181),0))</f>
        <v/>
      </c>
      <c r="N181" s="30">
        <f>IF(A181="","",IFERROR(M181/G181,0))</f>
        <v/>
      </c>
      <c r="O181" s="24">
        <f>IF(A181="","",IFERROR(G181+H181,0))</f>
        <v/>
      </c>
      <c r="P181" s="24">
        <f>IF(A181="","",IFERROR(MAX(0,ROUNDUP(M181,0)-O181),0))</f>
        <v/>
      </c>
      <c r="Q181" s="24">
        <f>IF(A181="","",IFERROR(MAX(0,ROUNDUP(M181,0)-G181),0))</f>
        <v/>
      </c>
      <c r="R181" s="28" t="n"/>
      <c r="S181" s="24">
        <f>IF(A181="","",IFERROR(IF(Q181&gt;=$B$6,"Critical",IF(OR(P181&gt;0,N181&gt;=$B$5),"Watch","Normal")),""))</f>
        <v/>
      </c>
      <c r="T181" s="22" t="n"/>
      <c r="U181" s="44" t="n"/>
      <c r="V181" s="24">
        <f>IF(A181="","",IFERROR(IF(C181="","Select room type",IF(D181&lt;=0,"Enter base inventory",IF(E181+F181&gt;D181,"Holds exceed inventory",IF(I181+J181&gt;1,"Review forecast rates","OK")))),"Review data"))</f>
        <v/>
      </c>
      <c r="W181" s="22" t="n"/>
    </row>
    <row r="182">
      <c r="A182" s="44" t="n"/>
      <c r="B182" s="24">
        <f>IF(A182="","",IFERROR(IF(MOD(A182,7)=1,"Sun",IF(MOD(A182,7)=2,"Mon",IF(MOD(A182,7)=3,"Tue",IF(MOD(A182,7)=4,"Wed",IF(MOD(A182,7)=5,"Thu",IF(MOD(A182,7)=6,"Fri","Sat")))))),""))</f>
        <v/>
      </c>
      <c r="C182" s="21" t="n"/>
      <c r="D182" s="21" t="n"/>
      <c r="E182" s="21" t="n"/>
      <c r="F182" s="21" t="n"/>
      <c r="G182" s="24">
        <f>IF(A182="","",IFERROR(MAX(0,D182-E182-F182),0))</f>
        <v/>
      </c>
      <c r="H182" s="21" t="n"/>
      <c r="I182" s="28" t="n"/>
      <c r="J182" s="28" t="n"/>
      <c r="K182" s="21" t="n"/>
      <c r="L182" s="24">
        <f>IF(A182="","",IFERROR(SUMIFS('Reservations'!$J$11:$J$260,'Reservations'!$I$11:$I$260,C182,'Reservations'!$F$11:$F$260,"&lt;="&amp;A182,'Reservations'!$G$11:$G$260,"&gt;"&amp;A182,'Reservations'!$M$11:$M$260,"Confirmed")+SUMIFS('Reservations'!$J$11:$J$260,'Reservations'!$I$11:$I$260,C182,'Reservations'!$F$11:$F$260,"&lt;="&amp;A182,'Reservations'!$G$11:$G$260,"&gt;"&amp;A182,'Reservations'!$M$11:$M$260,"Guaranteed")+SUMIFS('Reservations'!$J$11:$J$260,'Reservations'!$I$11:$I$260,C182,'Reservations'!$F$11:$F$260,"&lt;="&amp;A182,'Reservations'!$G$11:$G$260,"&gt;"&amp;A182,'Reservations'!$M$11:$M$260,"Checked In"),0))</f>
        <v/>
      </c>
      <c r="M182" s="29">
        <f>IF(A182="","",IFERROR(MAX(0,L182*(1-I182-J182)+K182),0))</f>
        <v/>
      </c>
      <c r="N182" s="30">
        <f>IF(A182="","",IFERROR(M182/G182,0))</f>
        <v/>
      </c>
      <c r="O182" s="24">
        <f>IF(A182="","",IFERROR(G182+H182,0))</f>
        <v/>
      </c>
      <c r="P182" s="24">
        <f>IF(A182="","",IFERROR(MAX(0,ROUNDUP(M182,0)-O182),0))</f>
        <v/>
      </c>
      <c r="Q182" s="24">
        <f>IF(A182="","",IFERROR(MAX(0,ROUNDUP(M182,0)-G182),0))</f>
        <v/>
      </c>
      <c r="R182" s="28" t="n"/>
      <c r="S182" s="24">
        <f>IF(A182="","",IFERROR(IF(Q182&gt;=$B$6,"Critical",IF(OR(P182&gt;0,N182&gt;=$B$5),"Watch","Normal")),""))</f>
        <v/>
      </c>
      <c r="T182" s="22" t="n"/>
      <c r="U182" s="44" t="n"/>
      <c r="V182" s="24">
        <f>IF(A182="","",IFERROR(IF(C182="","Select room type",IF(D182&lt;=0,"Enter base inventory",IF(E182+F182&gt;D182,"Holds exceed inventory",IF(I182+J182&gt;1,"Review forecast rates","OK")))),"Review data"))</f>
        <v/>
      </c>
      <c r="W182" s="22" t="n"/>
    </row>
    <row r="183">
      <c r="A183" s="44" t="n"/>
      <c r="B183" s="24">
        <f>IF(A183="","",IFERROR(IF(MOD(A183,7)=1,"Sun",IF(MOD(A183,7)=2,"Mon",IF(MOD(A183,7)=3,"Tue",IF(MOD(A183,7)=4,"Wed",IF(MOD(A183,7)=5,"Thu",IF(MOD(A183,7)=6,"Fri","Sat")))))),""))</f>
        <v/>
      </c>
      <c r="C183" s="21" t="n"/>
      <c r="D183" s="21" t="n"/>
      <c r="E183" s="21" t="n"/>
      <c r="F183" s="21" t="n"/>
      <c r="G183" s="24">
        <f>IF(A183="","",IFERROR(MAX(0,D183-E183-F183),0))</f>
        <v/>
      </c>
      <c r="H183" s="21" t="n"/>
      <c r="I183" s="28" t="n"/>
      <c r="J183" s="28" t="n"/>
      <c r="K183" s="21" t="n"/>
      <c r="L183" s="24">
        <f>IF(A183="","",IFERROR(SUMIFS('Reservations'!$J$11:$J$260,'Reservations'!$I$11:$I$260,C183,'Reservations'!$F$11:$F$260,"&lt;="&amp;A183,'Reservations'!$G$11:$G$260,"&gt;"&amp;A183,'Reservations'!$M$11:$M$260,"Confirmed")+SUMIFS('Reservations'!$J$11:$J$260,'Reservations'!$I$11:$I$260,C183,'Reservations'!$F$11:$F$260,"&lt;="&amp;A183,'Reservations'!$G$11:$G$260,"&gt;"&amp;A183,'Reservations'!$M$11:$M$260,"Guaranteed")+SUMIFS('Reservations'!$J$11:$J$260,'Reservations'!$I$11:$I$260,C183,'Reservations'!$F$11:$F$260,"&lt;="&amp;A183,'Reservations'!$G$11:$G$260,"&gt;"&amp;A183,'Reservations'!$M$11:$M$260,"Checked In"),0))</f>
        <v/>
      </c>
      <c r="M183" s="29">
        <f>IF(A183="","",IFERROR(MAX(0,L183*(1-I183-J183)+K183),0))</f>
        <v/>
      </c>
      <c r="N183" s="30">
        <f>IF(A183="","",IFERROR(M183/G183,0))</f>
        <v/>
      </c>
      <c r="O183" s="24">
        <f>IF(A183="","",IFERROR(G183+H183,0))</f>
        <v/>
      </c>
      <c r="P183" s="24">
        <f>IF(A183="","",IFERROR(MAX(0,ROUNDUP(M183,0)-O183),0))</f>
        <v/>
      </c>
      <c r="Q183" s="24">
        <f>IF(A183="","",IFERROR(MAX(0,ROUNDUP(M183,0)-G183),0))</f>
        <v/>
      </c>
      <c r="R183" s="28" t="n"/>
      <c r="S183" s="24">
        <f>IF(A183="","",IFERROR(IF(Q183&gt;=$B$6,"Critical",IF(OR(P183&gt;0,N183&gt;=$B$5),"Watch","Normal")),""))</f>
        <v/>
      </c>
      <c r="T183" s="22" t="n"/>
      <c r="U183" s="44" t="n"/>
      <c r="V183" s="24">
        <f>IF(A183="","",IFERROR(IF(C183="","Select room type",IF(D183&lt;=0,"Enter base inventory",IF(E183+F183&gt;D183,"Holds exceed inventory",IF(I183+J183&gt;1,"Review forecast rates","OK")))),"Review data"))</f>
        <v/>
      </c>
      <c r="W183" s="22" t="n"/>
    </row>
    <row r="184">
      <c r="A184" s="44" t="n"/>
      <c r="B184" s="24">
        <f>IF(A184="","",IFERROR(IF(MOD(A184,7)=1,"Sun",IF(MOD(A184,7)=2,"Mon",IF(MOD(A184,7)=3,"Tue",IF(MOD(A184,7)=4,"Wed",IF(MOD(A184,7)=5,"Thu",IF(MOD(A184,7)=6,"Fri","Sat")))))),""))</f>
        <v/>
      </c>
      <c r="C184" s="21" t="n"/>
      <c r="D184" s="21" t="n"/>
      <c r="E184" s="21" t="n"/>
      <c r="F184" s="21" t="n"/>
      <c r="G184" s="24">
        <f>IF(A184="","",IFERROR(MAX(0,D184-E184-F184),0))</f>
        <v/>
      </c>
      <c r="H184" s="21" t="n"/>
      <c r="I184" s="28" t="n"/>
      <c r="J184" s="28" t="n"/>
      <c r="K184" s="21" t="n"/>
      <c r="L184" s="24">
        <f>IF(A184="","",IFERROR(SUMIFS('Reservations'!$J$11:$J$260,'Reservations'!$I$11:$I$260,C184,'Reservations'!$F$11:$F$260,"&lt;="&amp;A184,'Reservations'!$G$11:$G$260,"&gt;"&amp;A184,'Reservations'!$M$11:$M$260,"Confirmed")+SUMIFS('Reservations'!$J$11:$J$260,'Reservations'!$I$11:$I$260,C184,'Reservations'!$F$11:$F$260,"&lt;="&amp;A184,'Reservations'!$G$11:$G$260,"&gt;"&amp;A184,'Reservations'!$M$11:$M$260,"Guaranteed")+SUMIFS('Reservations'!$J$11:$J$260,'Reservations'!$I$11:$I$260,C184,'Reservations'!$F$11:$F$260,"&lt;="&amp;A184,'Reservations'!$G$11:$G$260,"&gt;"&amp;A184,'Reservations'!$M$11:$M$260,"Checked In"),0))</f>
        <v/>
      </c>
      <c r="M184" s="29">
        <f>IF(A184="","",IFERROR(MAX(0,L184*(1-I184-J184)+K184),0))</f>
        <v/>
      </c>
      <c r="N184" s="30">
        <f>IF(A184="","",IFERROR(M184/G184,0))</f>
        <v/>
      </c>
      <c r="O184" s="24">
        <f>IF(A184="","",IFERROR(G184+H184,0))</f>
        <v/>
      </c>
      <c r="P184" s="24">
        <f>IF(A184="","",IFERROR(MAX(0,ROUNDUP(M184,0)-O184),0))</f>
        <v/>
      </c>
      <c r="Q184" s="24">
        <f>IF(A184="","",IFERROR(MAX(0,ROUNDUP(M184,0)-G184),0))</f>
        <v/>
      </c>
      <c r="R184" s="28" t="n"/>
      <c r="S184" s="24">
        <f>IF(A184="","",IFERROR(IF(Q184&gt;=$B$6,"Critical",IF(OR(P184&gt;0,N184&gt;=$B$5),"Watch","Normal")),""))</f>
        <v/>
      </c>
      <c r="T184" s="22" t="n"/>
      <c r="U184" s="44" t="n"/>
      <c r="V184" s="24">
        <f>IF(A184="","",IFERROR(IF(C184="","Select room type",IF(D184&lt;=0,"Enter base inventory",IF(E184+F184&gt;D184,"Holds exceed inventory",IF(I184+J184&gt;1,"Review forecast rates","OK")))),"Review data"))</f>
        <v/>
      </c>
      <c r="W184" s="22" t="n"/>
    </row>
    <row r="185">
      <c r="A185" s="44" t="n"/>
      <c r="B185" s="24">
        <f>IF(A185="","",IFERROR(IF(MOD(A185,7)=1,"Sun",IF(MOD(A185,7)=2,"Mon",IF(MOD(A185,7)=3,"Tue",IF(MOD(A185,7)=4,"Wed",IF(MOD(A185,7)=5,"Thu",IF(MOD(A185,7)=6,"Fri","Sat")))))),""))</f>
        <v/>
      </c>
      <c r="C185" s="21" t="n"/>
      <c r="D185" s="21" t="n"/>
      <c r="E185" s="21" t="n"/>
      <c r="F185" s="21" t="n"/>
      <c r="G185" s="24">
        <f>IF(A185="","",IFERROR(MAX(0,D185-E185-F185),0))</f>
        <v/>
      </c>
      <c r="H185" s="21" t="n"/>
      <c r="I185" s="28" t="n"/>
      <c r="J185" s="28" t="n"/>
      <c r="K185" s="21" t="n"/>
      <c r="L185" s="24">
        <f>IF(A185="","",IFERROR(SUMIFS('Reservations'!$J$11:$J$260,'Reservations'!$I$11:$I$260,C185,'Reservations'!$F$11:$F$260,"&lt;="&amp;A185,'Reservations'!$G$11:$G$260,"&gt;"&amp;A185,'Reservations'!$M$11:$M$260,"Confirmed")+SUMIFS('Reservations'!$J$11:$J$260,'Reservations'!$I$11:$I$260,C185,'Reservations'!$F$11:$F$260,"&lt;="&amp;A185,'Reservations'!$G$11:$G$260,"&gt;"&amp;A185,'Reservations'!$M$11:$M$260,"Guaranteed")+SUMIFS('Reservations'!$J$11:$J$260,'Reservations'!$I$11:$I$260,C185,'Reservations'!$F$11:$F$260,"&lt;="&amp;A185,'Reservations'!$G$11:$G$260,"&gt;"&amp;A185,'Reservations'!$M$11:$M$260,"Checked In"),0))</f>
        <v/>
      </c>
      <c r="M185" s="29">
        <f>IF(A185="","",IFERROR(MAX(0,L185*(1-I185-J185)+K185),0))</f>
        <v/>
      </c>
      <c r="N185" s="30">
        <f>IF(A185="","",IFERROR(M185/G185,0))</f>
        <v/>
      </c>
      <c r="O185" s="24">
        <f>IF(A185="","",IFERROR(G185+H185,0))</f>
        <v/>
      </c>
      <c r="P185" s="24">
        <f>IF(A185="","",IFERROR(MAX(0,ROUNDUP(M185,0)-O185),0))</f>
        <v/>
      </c>
      <c r="Q185" s="24">
        <f>IF(A185="","",IFERROR(MAX(0,ROUNDUP(M185,0)-G185),0))</f>
        <v/>
      </c>
      <c r="R185" s="28" t="n"/>
      <c r="S185" s="24">
        <f>IF(A185="","",IFERROR(IF(Q185&gt;=$B$6,"Critical",IF(OR(P185&gt;0,N185&gt;=$B$5),"Watch","Normal")),""))</f>
        <v/>
      </c>
      <c r="T185" s="22" t="n"/>
      <c r="U185" s="44" t="n"/>
      <c r="V185" s="24">
        <f>IF(A185="","",IFERROR(IF(C185="","Select room type",IF(D185&lt;=0,"Enter base inventory",IF(E185+F185&gt;D185,"Holds exceed inventory",IF(I185+J185&gt;1,"Review forecast rates","OK")))),"Review data"))</f>
        <v/>
      </c>
      <c r="W185" s="22" t="n"/>
    </row>
    <row r="186">
      <c r="A186" s="44" t="n"/>
      <c r="B186" s="24">
        <f>IF(A186="","",IFERROR(IF(MOD(A186,7)=1,"Sun",IF(MOD(A186,7)=2,"Mon",IF(MOD(A186,7)=3,"Tue",IF(MOD(A186,7)=4,"Wed",IF(MOD(A186,7)=5,"Thu",IF(MOD(A186,7)=6,"Fri","Sat")))))),""))</f>
        <v/>
      </c>
      <c r="C186" s="21" t="n"/>
      <c r="D186" s="21" t="n"/>
      <c r="E186" s="21" t="n"/>
      <c r="F186" s="21" t="n"/>
      <c r="G186" s="24">
        <f>IF(A186="","",IFERROR(MAX(0,D186-E186-F186),0))</f>
        <v/>
      </c>
      <c r="H186" s="21" t="n"/>
      <c r="I186" s="28" t="n"/>
      <c r="J186" s="28" t="n"/>
      <c r="K186" s="21" t="n"/>
      <c r="L186" s="24">
        <f>IF(A186="","",IFERROR(SUMIFS('Reservations'!$J$11:$J$260,'Reservations'!$I$11:$I$260,C186,'Reservations'!$F$11:$F$260,"&lt;="&amp;A186,'Reservations'!$G$11:$G$260,"&gt;"&amp;A186,'Reservations'!$M$11:$M$260,"Confirmed")+SUMIFS('Reservations'!$J$11:$J$260,'Reservations'!$I$11:$I$260,C186,'Reservations'!$F$11:$F$260,"&lt;="&amp;A186,'Reservations'!$G$11:$G$260,"&gt;"&amp;A186,'Reservations'!$M$11:$M$260,"Guaranteed")+SUMIFS('Reservations'!$J$11:$J$260,'Reservations'!$I$11:$I$260,C186,'Reservations'!$F$11:$F$260,"&lt;="&amp;A186,'Reservations'!$G$11:$G$260,"&gt;"&amp;A186,'Reservations'!$M$11:$M$260,"Checked In"),0))</f>
        <v/>
      </c>
      <c r="M186" s="29">
        <f>IF(A186="","",IFERROR(MAX(0,L186*(1-I186-J186)+K186),0))</f>
        <v/>
      </c>
      <c r="N186" s="30">
        <f>IF(A186="","",IFERROR(M186/G186,0))</f>
        <v/>
      </c>
      <c r="O186" s="24">
        <f>IF(A186="","",IFERROR(G186+H186,0))</f>
        <v/>
      </c>
      <c r="P186" s="24">
        <f>IF(A186="","",IFERROR(MAX(0,ROUNDUP(M186,0)-O186),0))</f>
        <v/>
      </c>
      <c r="Q186" s="24">
        <f>IF(A186="","",IFERROR(MAX(0,ROUNDUP(M186,0)-G186),0))</f>
        <v/>
      </c>
      <c r="R186" s="28" t="n"/>
      <c r="S186" s="24">
        <f>IF(A186="","",IFERROR(IF(Q186&gt;=$B$6,"Critical",IF(OR(P186&gt;0,N186&gt;=$B$5),"Watch","Normal")),""))</f>
        <v/>
      </c>
      <c r="T186" s="22" t="n"/>
      <c r="U186" s="44" t="n"/>
      <c r="V186" s="24">
        <f>IF(A186="","",IFERROR(IF(C186="","Select room type",IF(D186&lt;=0,"Enter base inventory",IF(E186+F186&gt;D186,"Holds exceed inventory",IF(I186+J186&gt;1,"Review forecast rates","OK")))),"Review data"))</f>
        <v/>
      </c>
      <c r="W186" s="22" t="n"/>
    </row>
    <row r="187">
      <c r="A187" s="44" t="n"/>
      <c r="B187" s="24">
        <f>IF(A187="","",IFERROR(IF(MOD(A187,7)=1,"Sun",IF(MOD(A187,7)=2,"Mon",IF(MOD(A187,7)=3,"Tue",IF(MOD(A187,7)=4,"Wed",IF(MOD(A187,7)=5,"Thu",IF(MOD(A187,7)=6,"Fri","Sat")))))),""))</f>
        <v/>
      </c>
      <c r="C187" s="21" t="n"/>
      <c r="D187" s="21" t="n"/>
      <c r="E187" s="21" t="n"/>
      <c r="F187" s="21" t="n"/>
      <c r="G187" s="24">
        <f>IF(A187="","",IFERROR(MAX(0,D187-E187-F187),0))</f>
        <v/>
      </c>
      <c r="H187" s="21" t="n"/>
      <c r="I187" s="28" t="n"/>
      <c r="J187" s="28" t="n"/>
      <c r="K187" s="21" t="n"/>
      <c r="L187" s="24">
        <f>IF(A187="","",IFERROR(SUMIFS('Reservations'!$J$11:$J$260,'Reservations'!$I$11:$I$260,C187,'Reservations'!$F$11:$F$260,"&lt;="&amp;A187,'Reservations'!$G$11:$G$260,"&gt;"&amp;A187,'Reservations'!$M$11:$M$260,"Confirmed")+SUMIFS('Reservations'!$J$11:$J$260,'Reservations'!$I$11:$I$260,C187,'Reservations'!$F$11:$F$260,"&lt;="&amp;A187,'Reservations'!$G$11:$G$260,"&gt;"&amp;A187,'Reservations'!$M$11:$M$260,"Guaranteed")+SUMIFS('Reservations'!$J$11:$J$260,'Reservations'!$I$11:$I$260,C187,'Reservations'!$F$11:$F$260,"&lt;="&amp;A187,'Reservations'!$G$11:$G$260,"&gt;"&amp;A187,'Reservations'!$M$11:$M$260,"Checked In"),0))</f>
        <v/>
      </c>
      <c r="M187" s="29">
        <f>IF(A187="","",IFERROR(MAX(0,L187*(1-I187-J187)+K187),0))</f>
        <v/>
      </c>
      <c r="N187" s="30">
        <f>IF(A187="","",IFERROR(M187/G187,0))</f>
        <v/>
      </c>
      <c r="O187" s="24">
        <f>IF(A187="","",IFERROR(G187+H187,0))</f>
        <v/>
      </c>
      <c r="P187" s="24">
        <f>IF(A187="","",IFERROR(MAX(0,ROUNDUP(M187,0)-O187),0))</f>
        <v/>
      </c>
      <c r="Q187" s="24">
        <f>IF(A187="","",IFERROR(MAX(0,ROUNDUP(M187,0)-G187),0))</f>
        <v/>
      </c>
      <c r="R187" s="28" t="n"/>
      <c r="S187" s="24">
        <f>IF(A187="","",IFERROR(IF(Q187&gt;=$B$6,"Critical",IF(OR(P187&gt;0,N187&gt;=$B$5),"Watch","Normal")),""))</f>
        <v/>
      </c>
      <c r="T187" s="22" t="n"/>
      <c r="U187" s="44" t="n"/>
      <c r="V187" s="24">
        <f>IF(A187="","",IFERROR(IF(C187="","Select room type",IF(D187&lt;=0,"Enter base inventory",IF(E187+F187&gt;D187,"Holds exceed inventory",IF(I187+J187&gt;1,"Review forecast rates","OK")))),"Review data"))</f>
        <v/>
      </c>
      <c r="W187" s="22" t="n"/>
    </row>
    <row r="188">
      <c r="A188" s="44" t="n"/>
      <c r="B188" s="24">
        <f>IF(A188="","",IFERROR(IF(MOD(A188,7)=1,"Sun",IF(MOD(A188,7)=2,"Mon",IF(MOD(A188,7)=3,"Tue",IF(MOD(A188,7)=4,"Wed",IF(MOD(A188,7)=5,"Thu",IF(MOD(A188,7)=6,"Fri","Sat")))))),""))</f>
        <v/>
      </c>
      <c r="C188" s="21" t="n"/>
      <c r="D188" s="21" t="n"/>
      <c r="E188" s="21" t="n"/>
      <c r="F188" s="21" t="n"/>
      <c r="G188" s="24">
        <f>IF(A188="","",IFERROR(MAX(0,D188-E188-F188),0))</f>
        <v/>
      </c>
      <c r="H188" s="21" t="n"/>
      <c r="I188" s="28" t="n"/>
      <c r="J188" s="28" t="n"/>
      <c r="K188" s="21" t="n"/>
      <c r="L188" s="24">
        <f>IF(A188="","",IFERROR(SUMIFS('Reservations'!$J$11:$J$260,'Reservations'!$I$11:$I$260,C188,'Reservations'!$F$11:$F$260,"&lt;="&amp;A188,'Reservations'!$G$11:$G$260,"&gt;"&amp;A188,'Reservations'!$M$11:$M$260,"Confirmed")+SUMIFS('Reservations'!$J$11:$J$260,'Reservations'!$I$11:$I$260,C188,'Reservations'!$F$11:$F$260,"&lt;="&amp;A188,'Reservations'!$G$11:$G$260,"&gt;"&amp;A188,'Reservations'!$M$11:$M$260,"Guaranteed")+SUMIFS('Reservations'!$J$11:$J$260,'Reservations'!$I$11:$I$260,C188,'Reservations'!$F$11:$F$260,"&lt;="&amp;A188,'Reservations'!$G$11:$G$260,"&gt;"&amp;A188,'Reservations'!$M$11:$M$260,"Checked In"),0))</f>
        <v/>
      </c>
      <c r="M188" s="29">
        <f>IF(A188="","",IFERROR(MAX(0,L188*(1-I188-J188)+K188),0))</f>
        <v/>
      </c>
      <c r="N188" s="30">
        <f>IF(A188="","",IFERROR(M188/G188,0))</f>
        <v/>
      </c>
      <c r="O188" s="24">
        <f>IF(A188="","",IFERROR(G188+H188,0))</f>
        <v/>
      </c>
      <c r="P188" s="24">
        <f>IF(A188="","",IFERROR(MAX(0,ROUNDUP(M188,0)-O188),0))</f>
        <v/>
      </c>
      <c r="Q188" s="24">
        <f>IF(A188="","",IFERROR(MAX(0,ROUNDUP(M188,0)-G188),0))</f>
        <v/>
      </c>
      <c r="R188" s="28" t="n"/>
      <c r="S188" s="24">
        <f>IF(A188="","",IFERROR(IF(Q188&gt;=$B$6,"Critical",IF(OR(P188&gt;0,N188&gt;=$B$5),"Watch","Normal")),""))</f>
        <v/>
      </c>
      <c r="T188" s="22" t="n"/>
      <c r="U188" s="44" t="n"/>
      <c r="V188" s="24">
        <f>IF(A188="","",IFERROR(IF(C188="","Select room type",IF(D188&lt;=0,"Enter base inventory",IF(E188+F188&gt;D188,"Holds exceed inventory",IF(I188+J188&gt;1,"Review forecast rates","OK")))),"Review data"))</f>
        <v/>
      </c>
      <c r="W188" s="22" t="n"/>
    </row>
    <row r="189">
      <c r="A189" s="44" t="n"/>
      <c r="B189" s="24">
        <f>IF(A189="","",IFERROR(IF(MOD(A189,7)=1,"Sun",IF(MOD(A189,7)=2,"Mon",IF(MOD(A189,7)=3,"Tue",IF(MOD(A189,7)=4,"Wed",IF(MOD(A189,7)=5,"Thu",IF(MOD(A189,7)=6,"Fri","Sat")))))),""))</f>
        <v/>
      </c>
      <c r="C189" s="21" t="n"/>
      <c r="D189" s="21" t="n"/>
      <c r="E189" s="21" t="n"/>
      <c r="F189" s="21" t="n"/>
      <c r="G189" s="24">
        <f>IF(A189="","",IFERROR(MAX(0,D189-E189-F189),0))</f>
        <v/>
      </c>
      <c r="H189" s="21" t="n"/>
      <c r="I189" s="28" t="n"/>
      <c r="J189" s="28" t="n"/>
      <c r="K189" s="21" t="n"/>
      <c r="L189" s="24">
        <f>IF(A189="","",IFERROR(SUMIFS('Reservations'!$J$11:$J$260,'Reservations'!$I$11:$I$260,C189,'Reservations'!$F$11:$F$260,"&lt;="&amp;A189,'Reservations'!$G$11:$G$260,"&gt;"&amp;A189,'Reservations'!$M$11:$M$260,"Confirmed")+SUMIFS('Reservations'!$J$11:$J$260,'Reservations'!$I$11:$I$260,C189,'Reservations'!$F$11:$F$260,"&lt;="&amp;A189,'Reservations'!$G$11:$G$260,"&gt;"&amp;A189,'Reservations'!$M$11:$M$260,"Guaranteed")+SUMIFS('Reservations'!$J$11:$J$260,'Reservations'!$I$11:$I$260,C189,'Reservations'!$F$11:$F$260,"&lt;="&amp;A189,'Reservations'!$G$11:$G$260,"&gt;"&amp;A189,'Reservations'!$M$11:$M$260,"Checked In"),0))</f>
        <v/>
      </c>
      <c r="M189" s="29">
        <f>IF(A189="","",IFERROR(MAX(0,L189*(1-I189-J189)+K189),0))</f>
        <v/>
      </c>
      <c r="N189" s="30">
        <f>IF(A189="","",IFERROR(M189/G189,0))</f>
        <v/>
      </c>
      <c r="O189" s="24">
        <f>IF(A189="","",IFERROR(G189+H189,0))</f>
        <v/>
      </c>
      <c r="P189" s="24">
        <f>IF(A189="","",IFERROR(MAX(0,ROUNDUP(M189,0)-O189),0))</f>
        <v/>
      </c>
      <c r="Q189" s="24">
        <f>IF(A189="","",IFERROR(MAX(0,ROUNDUP(M189,0)-G189),0))</f>
        <v/>
      </c>
      <c r="R189" s="28" t="n"/>
      <c r="S189" s="24">
        <f>IF(A189="","",IFERROR(IF(Q189&gt;=$B$6,"Critical",IF(OR(P189&gt;0,N189&gt;=$B$5),"Watch","Normal")),""))</f>
        <v/>
      </c>
      <c r="T189" s="22" t="n"/>
      <c r="U189" s="44" t="n"/>
      <c r="V189" s="24">
        <f>IF(A189="","",IFERROR(IF(C189="","Select room type",IF(D189&lt;=0,"Enter base inventory",IF(E189+F189&gt;D189,"Holds exceed inventory",IF(I189+J189&gt;1,"Review forecast rates","OK")))),"Review data"))</f>
        <v/>
      </c>
      <c r="W189" s="22" t="n"/>
    </row>
    <row r="190">
      <c r="A190" s="44" t="n"/>
      <c r="B190" s="24">
        <f>IF(A190="","",IFERROR(IF(MOD(A190,7)=1,"Sun",IF(MOD(A190,7)=2,"Mon",IF(MOD(A190,7)=3,"Tue",IF(MOD(A190,7)=4,"Wed",IF(MOD(A190,7)=5,"Thu",IF(MOD(A190,7)=6,"Fri","Sat")))))),""))</f>
        <v/>
      </c>
      <c r="C190" s="21" t="n"/>
      <c r="D190" s="21" t="n"/>
      <c r="E190" s="21" t="n"/>
      <c r="F190" s="21" t="n"/>
      <c r="G190" s="24">
        <f>IF(A190="","",IFERROR(MAX(0,D190-E190-F190),0))</f>
        <v/>
      </c>
      <c r="H190" s="21" t="n"/>
      <c r="I190" s="28" t="n"/>
      <c r="J190" s="28" t="n"/>
      <c r="K190" s="21" t="n"/>
      <c r="L190" s="24">
        <f>IF(A190="","",IFERROR(SUMIFS('Reservations'!$J$11:$J$260,'Reservations'!$I$11:$I$260,C190,'Reservations'!$F$11:$F$260,"&lt;="&amp;A190,'Reservations'!$G$11:$G$260,"&gt;"&amp;A190,'Reservations'!$M$11:$M$260,"Confirmed")+SUMIFS('Reservations'!$J$11:$J$260,'Reservations'!$I$11:$I$260,C190,'Reservations'!$F$11:$F$260,"&lt;="&amp;A190,'Reservations'!$G$11:$G$260,"&gt;"&amp;A190,'Reservations'!$M$11:$M$260,"Guaranteed")+SUMIFS('Reservations'!$J$11:$J$260,'Reservations'!$I$11:$I$260,C190,'Reservations'!$F$11:$F$260,"&lt;="&amp;A190,'Reservations'!$G$11:$G$260,"&gt;"&amp;A190,'Reservations'!$M$11:$M$260,"Checked In"),0))</f>
        <v/>
      </c>
      <c r="M190" s="29">
        <f>IF(A190="","",IFERROR(MAX(0,L190*(1-I190-J190)+K190),0))</f>
        <v/>
      </c>
      <c r="N190" s="30">
        <f>IF(A190="","",IFERROR(M190/G190,0))</f>
        <v/>
      </c>
      <c r="O190" s="24">
        <f>IF(A190="","",IFERROR(G190+H190,0))</f>
        <v/>
      </c>
      <c r="P190" s="24">
        <f>IF(A190="","",IFERROR(MAX(0,ROUNDUP(M190,0)-O190),0))</f>
        <v/>
      </c>
      <c r="Q190" s="24">
        <f>IF(A190="","",IFERROR(MAX(0,ROUNDUP(M190,0)-G190),0))</f>
        <v/>
      </c>
      <c r="R190" s="28" t="n"/>
      <c r="S190" s="24">
        <f>IF(A190="","",IFERROR(IF(Q190&gt;=$B$6,"Critical",IF(OR(P190&gt;0,N190&gt;=$B$5),"Watch","Normal")),""))</f>
        <v/>
      </c>
      <c r="T190" s="22" t="n"/>
      <c r="U190" s="44" t="n"/>
      <c r="V190" s="24">
        <f>IF(A190="","",IFERROR(IF(C190="","Select room type",IF(D190&lt;=0,"Enter base inventory",IF(E190+F190&gt;D190,"Holds exceed inventory",IF(I190+J190&gt;1,"Review forecast rates","OK")))),"Review data"))</f>
        <v/>
      </c>
      <c r="W190" s="22" t="n"/>
    </row>
    <row r="191">
      <c r="A191" s="44" t="n"/>
      <c r="B191" s="24">
        <f>IF(A191="","",IFERROR(IF(MOD(A191,7)=1,"Sun",IF(MOD(A191,7)=2,"Mon",IF(MOD(A191,7)=3,"Tue",IF(MOD(A191,7)=4,"Wed",IF(MOD(A191,7)=5,"Thu",IF(MOD(A191,7)=6,"Fri","Sat")))))),""))</f>
        <v/>
      </c>
      <c r="C191" s="21" t="n"/>
      <c r="D191" s="21" t="n"/>
      <c r="E191" s="21" t="n"/>
      <c r="F191" s="21" t="n"/>
      <c r="G191" s="24">
        <f>IF(A191="","",IFERROR(MAX(0,D191-E191-F191),0))</f>
        <v/>
      </c>
      <c r="H191" s="21" t="n"/>
      <c r="I191" s="28" t="n"/>
      <c r="J191" s="28" t="n"/>
      <c r="K191" s="21" t="n"/>
      <c r="L191" s="24">
        <f>IF(A191="","",IFERROR(SUMIFS('Reservations'!$J$11:$J$260,'Reservations'!$I$11:$I$260,C191,'Reservations'!$F$11:$F$260,"&lt;="&amp;A191,'Reservations'!$G$11:$G$260,"&gt;"&amp;A191,'Reservations'!$M$11:$M$260,"Confirmed")+SUMIFS('Reservations'!$J$11:$J$260,'Reservations'!$I$11:$I$260,C191,'Reservations'!$F$11:$F$260,"&lt;="&amp;A191,'Reservations'!$G$11:$G$260,"&gt;"&amp;A191,'Reservations'!$M$11:$M$260,"Guaranteed")+SUMIFS('Reservations'!$J$11:$J$260,'Reservations'!$I$11:$I$260,C191,'Reservations'!$F$11:$F$260,"&lt;="&amp;A191,'Reservations'!$G$11:$G$260,"&gt;"&amp;A191,'Reservations'!$M$11:$M$260,"Checked In"),0))</f>
        <v/>
      </c>
      <c r="M191" s="29">
        <f>IF(A191="","",IFERROR(MAX(0,L191*(1-I191-J191)+K191),0))</f>
        <v/>
      </c>
      <c r="N191" s="30">
        <f>IF(A191="","",IFERROR(M191/G191,0))</f>
        <v/>
      </c>
      <c r="O191" s="24">
        <f>IF(A191="","",IFERROR(G191+H191,0))</f>
        <v/>
      </c>
      <c r="P191" s="24">
        <f>IF(A191="","",IFERROR(MAX(0,ROUNDUP(M191,0)-O191),0))</f>
        <v/>
      </c>
      <c r="Q191" s="24">
        <f>IF(A191="","",IFERROR(MAX(0,ROUNDUP(M191,0)-G191),0))</f>
        <v/>
      </c>
      <c r="R191" s="28" t="n"/>
      <c r="S191" s="24">
        <f>IF(A191="","",IFERROR(IF(Q191&gt;=$B$6,"Critical",IF(OR(P191&gt;0,N191&gt;=$B$5),"Watch","Normal")),""))</f>
        <v/>
      </c>
      <c r="T191" s="22" t="n"/>
      <c r="U191" s="44" t="n"/>
      <c r="V191" s="24">
        <f>IF(A191="","",IFERROR(IF(C191="","Select room type",IF(D191&lt;=0,"Enter base inventory",IF(E191+F191&gt;D191,"Holds exceed inventory",IF(I191+J191&gt;1,"Review forecast rates","OK")))),"Review data"))</f>
        <v/>
      </c>
      <c r="W191" s="22" t="n"/>
    </row>
    <row r="192">
      <c r="A192" s="44" t="n"/>
      <c r="B192" s="24">
        <f>IF(A192="","",IFERROR(IF(MOD(A192,7)=1,"Sun",IF(MOD(A192,7)=2,"Mon",IF(MOD(A192,7)=3,"Tue",IF(MOD(A192,7)=4,"Wed",IF(MOD(A192,7)=5,"Thu",IF(MOD(A192,7)=6,"Fri","Sat")))))),""))</f>
        <v/>
      </c>
      <c r="C192" s="21" t="n"/>
      <c r="D192" s="21" t="n"/>
      <c r="E192" s="21" t="n"/>
      <c r="F192" s="21" t="n"/>
      <c r="G192" s="24">
        <f>IF(A192="","",IFERROR(MAX(0,D192-E192-F192),0))</f>
        <v/>
      </c>
      <c r="H192" s="21" t="n"/>
      <c r="I192" s="28" t="n"/>
      <c r="J192" s="28" t="n"/>
      <c r="K192" s="21" t="n"/>
      <c r="L192" s="24">
        <f>IF(A192="","",IFERROR(SUMIFS('Reservations'!$J$11:$J$260,'Reservations'!$I$11:$I$260,C192,'Reservations'!$F$11:$F$260,"&lt;="&amp;A192,'Reservations'!$G$11:$G$260,"&gt;"&amp;A192,'Reservations'!$M$11:$M$260,"Confirmed")+SUMIFS('Reservations'!$J$11:$J$260,'Reservations'!$I$11:$I$260,C192,'Reservations'!$F$11:$F$260,"&lt;="&amp;A192,'Reservations'!$G$11:$G$260,"&gt;"&amp;A192,'Reservations'!$M$11:$M$260,"Guaranteed")+SUMIFS('Reservations'!$J$11:$J$260,'Reservations'!$I$11:$I$260,C192,'Reservations'!$F$11:$F$260,"&lt;="&amp;A192,'Reservations'!$G$11:$G$260,"&gt;"&amp;A192,'Reservations'!$M$11:$M$260,"Checked In"),0))</f>
        <v/>
      </c>
      <c r="M192" s="29">
        <f>IF(A192="","",IFERROR(MAX(0,L192*(1-I192-J192)+K192),0))</f>
        <v/>
      </c>
      <c r="N192" s="30">
        <f>IF(A192="","",IFERROR(M192/G192,0))</f>
        <v/>
      </c>
      <c r="O192" s="24">
        <f>IF(A192="","",IFERROR(G192+H192,0))</f>
        <v/>
      </c>
      <c r="P192" s="24">
        <f>IF(A192="","",IFERROR(MAX(0,ROUNDUP(M192,0)-O192),0))</f>
        <v/>
      </c>
      <c r="Q192" s="24">
        <f>IF(A192="","",IFERROR(MAX(0,ROUNDUP(M192,0)-G192),0))</f>
        <v/>
      </c>
      <c r="R192" s="28" t="n"/>
      <c r="S192" s="24">
        <f>IF(A192="","",IFERROR(IF(Q192&gt;=$B$6,"Critical",IF(OR(P192&gt;0,N192&gt;=$B$5),"Watch","Normal")),""))</f>
        <v/>
      </c>
      <c r="T192" s="22" t="n"/>
      <c r="U192" s="44" t="n"/>
      <c r="V192" s="24">
        <f>IF(A192="","",IFERROR(IF(C192="","Select room type",IF(D192&lt;=0,"Enter base inventory",IF(E192+F192&gt;D192,"Holds exceed inventory",IF(I192+J192&gt;1,"Review forecast rates","OK")))),"Review data"))</f>
        <v/>
      </c>
      <c r="W192" s="22" t="n"/>
    </row>
    <row r="193">
      <c r="A193" s="44" t="n"/>
      <c r="B193" s="24">
        <f>IF(A193="","",IFERROR(IF(MOD(A193,7)=1,"Sun",IF(MOD(A193,7)=2,"Mon",IF(MOD(A193,7)=3,"Tue",IF(MOD(A193,7)=4,"Wed",IF(MOD(A193,7)=5,"Thu",IF(MOD(A193,7)=6,"Fri","Sat")))))),""))</f>
        <v/>
      </c>
      <c r="C193" s="21" t="n"/>
      <c r="D193" s="21" t="n"/>
      <c r="E193" s="21" t="n"/>
      <c r="F193" s="21" t="n"/>
      <c r="G193" s="24">
        <f>IF(A193="","",IFERROR(MAX(0,D193-E193-F193),0))</f>
        <v/>
      </c>
      <c r="H193" s="21" t="n"/>
      <c r="I193" s="28" t="n"/>
      <c r="J193" s="28" t="n"/>
      <c r="K193" s="21" t="n"/>
      <c r="L193" s="24">
        <f>IF(A193="","",IFERROR(SUMIFS('Reservations'!$J$11:$J$260,'Reservations'!$I$11:$I$260,C193,'Reservations'!$F$11:$F$260,"&lt;="&amp;A193,'Reservations'!$G$11:$G$260,"&gt;"&amp;A193,'Reservations'!$M$11:$M$260,"Confirmed")+SUMIFS('Reservations'!$J$11:$J$260,'Reservations'!$I$11:$I$260,C193,'Reservations'!$F$11:$F$260,"&lt;="&amp;A193,'Reservations'!$G$11:$G$260,"&gt;"&amp;A193,'Reservations'!$M$11:$M$260,"Guaranteed")+SUMIFS('Reservations'!$J$11:$J$260,'Reservations'!$I$11:$I$260,C193,'Reservations'!$F$11:$F$260,"&lt;="&amp;A193,'Reservations'!$G$11:$G$260,"&gt;"&amp;A193,'Reservations'!$M$11:$M$260,"Checked In"),0))</f>
        <v/>
      </c>
      <c r="M193" s="29">
        <f>IF(A193="","",IFERROR(MAX(0,L193*(1-I193-J193)+K193),0))</f>
        <v/>
      </c>
      <c r="N193" s="30">
        <f>IF(A193="","",IFERROR(M193/G193,0))</f>
        <v/>
      </c>
      <c r="O193" s="24">
        <f>IF(A193="","",IFERROR(G193+H193,0))</f>
        <v/>
      </c>
      <c r="P193" s="24">
        <f>IF(A193="","",IFERROR(MAX(0,ROUNDUP(M193,0)-O193),0))</f>
        <v/>
      </c>
      <c r="Q193" s="24">
        <f>IF(A193="","",IFERROR(MAX(0,ROUNDUP(M193,0)-G193),0))</f>
        <v/>
      </c>
      <c r="R193" s="28" t="n"/>
      <c r="S193" s="24">
        <f>IF(A193="","",IFERROR(IF(Q193&gt;=$B$6,"Critical",IF(OR(P193&gt;0,N193&gt;=$B$5),"Watch","Normal")),""))</f>
        <v/>
      </c>
      <c r="T193" s="22" t="n"/>
      <c r="U193" s="44" t="n"/>
      <c r="V193" s="24">
        <f>IF(A193="","",IFERROR(IF(C193="","Select room type",IF(D193&lt;=0,"Enter base inventory",IF(E193+F193&gt;D193,"Holds exceed inventory",IF(I193+J193&gt;1,"Review forecast rates","OK")))),"Review data"))</f>
        <v/>
      </c>
      <c r="W193" s="22" t="n"/>
    </row>
    <row r="194">
      <c r="A194" s="44" t="n"/>
      <c r="B194" s="24">
        <f>IF(A194="","",IFERROR(IF(MOD(A194,7)=1,"Sun",IF(MOD(A194,7)=2,"Mon",IF(MOD(A194,7)=3,"Tue",IF(MOD(A194,7)=4,"Wed",IF(MOD(A194,7)=5,"Thu",IF(MOD(A194,7)=6,"Fri","Sat")))))),""))</f>
        <v/>
      </c>
      <c r="C194" s="21" t="n"/>
      <c r="D194" s="21" t="n"/>
      <c r="E194" s="21" t="n"/>
      <c r="F194" s="21" t="n"/>
      <c r="G194" s="24">
        <f>IF(A194="","",IFERROR(MAX(0,D194-E194-F194),0))</f>
        <v/>
      </c>
      <c r="H194" s="21" t="n"/>
      <c r="I194" s="28" t="n"/>
      <c r="J194" s="28" t="n"/>
      <c r="K194" s="21" t="n"/>
      <c r="L194" s="24">
        <f>IF(A194="","",IFERROR(SUMIFS('Reservations'!$J$11:$J$260,'Reservations'!$I$11:$I$260,C194,'Reservations'!$F$11:$F$260,"&lt;="&amp;A194,'Reservations'!$G$11:$G$260,"&gt;"&amp;A194,'Reservations'!$M$11:$M$260,"Confirmed")+SUMIFS('Reservations'!$J$11:$J$260,'Reservations'!$I$11:$I$260,C194,'Reservations'!$F$11:$F$260,"&lt;="&amp;A194,'Reservations'!$G$11:$G$260,"&gt;"&amp;A194,'Reservations'!$M$11:$M$260,"Guaranteed")+SUMIFS('Reservations'!$J$11:$J$260,'Reservations'!$I$11:$I$260,C194,'Reservations'!$F$11:$F$260,"&lt;="&amp;A194,'Reservations'!$G$11:$G$260,"&gt;"&amp;A194,'Reservations'!$M$11:$M$260,"Checked In"),0))</f>
        <v/>
      </c>
      <c r="M194" s="29">
        <f>IF(A194="","",IFERROR(MAX(0,L194*(1-I194-J194)+K194),0))</f>
        <v/>
      </c>
      <c r="N194" s="30">
        <f>IF(A194="","",IFERROR(M194/G194,0))</f>
        <v/>
      </c>
      <c r="O194" s="24">
        <f>IF(A194="","",IFERROR(G194+H194,0))</f>
        <v/>
      </c>
      <c r="P194" s="24">
        <f>IF(A194="","",IFERROR(MAX(0,ROUNDUP(M194,0)-O194),0))</f>
        <v/>
      </c>
      <c r="Q194" s="24">
        <f>IF(A194="","",IFERROR(MAX(0,ROUNDUP(M194,0)-G194),0))</f>
        <v/>
      </c>
      <c r="R194" s="28" t="n"/>
      <c r="S194" s="24">
        <f>IF(A194="","",IFERROR(IF(Q194&gt;=$B$6,"Critical",IF(OR(P194&gt;0,N194&gt;=$B$5),"Watch","Normal")),""))</f>
        <v/>
      </c>
      <c r="T194" s="22" t="n"/>
      <c r="U194" s="44" t="n"/>
      <c r="V194" s="24">
        <f>IF(A194="","",IFERROR(IF(C194="","Select room type",IF(D194&lt;=0,"Enter base inventory",IF(E194+F194&gt;D194,"Holds exceed inventory",IF(I194+J194&gt;1,"Review forecast rates","OK")))),"Review data"))</f>
        <v/>
      </c>
      <c r="W194" s="22" t="n"/>
    </row>
    <row r="195">
      <c r="A195" s="44" t="n"/>
      <c r="B195" s="24">
        <f>IF(A195="","",IFERROR(IF(MOD(A195,7)=1,"Sun",IF(MOD(A195,7)=2,"Mon",IF(MOD(A195,7)=3,"Tue",IF(MOD(A195,7)=4,"Wed",IF(MOD(A195,7)=5,"Thu",IF(MOD(A195,7)=6,"Fri","Sat")))))),""))</f>
        <v/>
      </c>
      <c r="C195" s="21" t="n"/>
      <c r="D195" s="21" t="n"/>
      <c r="E195" s="21" t="n"/>
      <c r="F195" s="21" t="n"/>
      <c r="G195" s="24">
        <f>IF(A195="","",IFERROR(MAX(0,D195-E195-F195),0))</f>
        <v/>
      </c>
      <c r="H195" s="21" t="n"/>
      <c r="I195" s="28" t="n"/>
      <c r="J195" s="28" t="n"/>
      <c r="K195" s="21" t="n"/>
      <c r="L195" s="24">
        <f>IF(A195="","",IFERROR(SUMIFS('Reservations'!$J$11:$J$260,'Reservations'!$I$11:$I$260,C195,'Reservations'!$F$11:$F$260,"&lt;="&amp;A195,'Reservations'!$G$11:$G$260,"&gt;"&amp;A195,'Reservations'!$M$11:$M$260,"Confirmed")+SUMIFS('Reservations'!$J$11:$J$260,'Reservations'!$I$11:$I$260,C195,'Reservations'!$F$11:$F$260,"&lt;="&amp;A195,'Reservations'!$G$11:$G$260,"&gt;"&amp;A195,'Reservations'!$M$11:$M$260,"Guaranteed")+SUMIFS('Reservations'!$J$11:$J$260,'Reservations'!$I$11:$I$260,C195,'Reservations'!$F$11:$F$260,"&lt;="&amp;A195,'Reservations'!$G$11:$G$260,"&gt;"&amp;A195,'Reservations'!$M$11:$M$260,"Checked In"),0))</f>
        <v/>
      </c>
      <c r="M195" s="29">
        <f>IF(A195="","",IFERROR(MAX(0,L195*(1-I195-J195)+K195),0))</f>
        <v/>
      </c>
      <c r="N195" s="30">
        <f>IF(A195="","",IFERROR(M195/G195,0))</f>
        <v/>
      </c>
      <c r="O195" s="24">
        <f>IF(A195="","",IFERROR(G195+H195,0))</f>
        <v/>
      </c>
      <c r="P195" s="24">
        <f>IF(A195="","",IFERROR(MAX(0,ROUNDUP(M195,0)-O195),0))</f>
        <v/>
      </c>
      <c r="Q195" s="24">
        <f>IF(A195="","",IFERROR(MAX(0,ROUNDUP(M195,0)-G195),0))</f>
        <v/>
      </c>
      <c r="R195" s="28" t="n"/>
      <c r="S195" s="24">
        <f>IF(A195="","",IFERROR(IF(Q195&gt;=$B$6,"Critical",IF(OR(P195&gt;0,N195&gt;=$B$5),"Watch","Normal")),""))</f>
        <v/>
      </c>
      <c r="T195" s="22" t="n"/>
      <c r="U195" s="44" t="n"/>
      <c r="V195" s="24">
        <f>IF(A195="","",IFERROR(IF(C195="","Select room type",IF(D195&lt;=0,"Enter base inventory",IF(E195+F195&gt;D195,"Holds exceed inventory",IF(I195+J195&gt;1,"Review forecast rates","OK")))),"Review data"))</f>
        <v/>
      </c>
      <c r="W195" s="22" t="n"/>
    </row>
    <row r="196">
      <c r="A196" s="44" t="n"/>
      <c r="B196" s="24">
        <f>IF(A196="","",IFERROR(IF(MOD(A196,7)=1,"Sun",IF(MOD(A196,7)=2,"Mon",IF(MOD(A196,7)=3,"Tue",IF(MOD(A196,7)=4,"Wed",IF(MOD(A196,7)=5,"Thu",IF(MOD(A196,7)=6,"Fri","Sat")))))),""))</f>
        <v/>
      </c>
      <c r="C196" s="21" t="n"/>
      <c r="D196" s="21" t="n"/>
      <c r="E196" s="21" t="n"/>
      <c r="F196" s="21" t="n"/>
      <c r="G196" s="24">
        <f>IF(A196="","",IFERROR(MAX(0,D196-E196-F196),0))</f>
        <v/>
      </c>
      <c r="H196" s="21" t="n"/>
      <c r="I196" s="28" t="n"/>
      <c r="J196" s="28" t="n"/>
      <c r="K196" s="21" t="n"/>
      <c r="L196" s="24">
        <f>IF(A196="","",IFERROR(SUMIFS('Reservations'!$J$11:$J$260,'Reservations'!$I$11:$I$260,C196,'Reservations'!$F$11:$F$260,"&lt;="&amp;A196,'Reservations'!$G$11:$G$260,"&gt;"&amp;A196,'Reservations'!$M$11:$M$260,"Confirmed")+SUMIFS('Reservations'!$J$11:$J$260,'Reservations'!$I$11:$I$260,C196,'Reservations'!$F$11:$F$260,"&lt;="&amp;A196,'Reservations'!$G$11:$G$260,"&gt;"&amp;A196,'Reservations'!$M$11:$M$260,"Guaranteed")+SUMIFS('Reservations'!$J$11:$J$260,'Reservations'!$I$11:$I$260,C196,'Reservations'!$F$11:$F$260,"&lt;="&amp;A196,'Reservations'!$G$11:$G$260,"&gt;"&amp;A196,'Reservations'!$M$11:$M$260,"Checked In"),0))</f>
        <v/>
      </c>
      <c r="M196" s="29">
        <f>IF(A196="","",IFERROR(MAX(0,L196*(1-I196-J196)+K196),0))</f>
        <v/>
      </c>
      <c r="N196" s="30">
        <f>IF(A196="","",IFERROR(M196/G196,0))</f>
        <v/>
      </c>
      <c r="O196" s="24">
        <f>IF(A196="","",IFERROR(G196+H196,0))</f>
        <v/>
      </c>
      <c r="P196" s="24">
        <f>IF(A196="","",IFERROR(MAX(0,ROUNDUP(M196,0)-O196),0))</f>
        <v/>
      </c>
      <c r="Q196" s="24">
        <f>IF(A196="","",IFERROR(MAX(0,ROUNDUP(M196,0)-G196),0))</f>
        <v/>
      </c>
      <c r="R196" s="28" t="n"/>
      <c r="S196" s="24">
        <f>IF(A196="","",IFERROR(IF(Q196&gt;=$B$6,"Critical",IF(OR(P196&gt;0,N196&gt;=$B$5),"Watch","Normal")),""))</f>
        <v/>
      </c>
      <c r="T196" s="22" t="n"/>
      <c r="U196" s="44" t="n"/>
      <c r="V196" s="24">
        <f>IF(A196="","",IFERROR(IF(C196="","Select room type",IF(D196&lt;=0,"Enter base inventory",IF(E196+F196&gt;D196,"Holds exceed inventory",IF(I196+J196&gt;1,"Review forecast rates","OK")))),"Review data"))</f>
        <v/>
      </c>
      <c r="W196" s="22" t="n"/>
    </row>
    <row r="197">
      <c r="A197" s="44" t="n"/>
      <c r="B197" s="24">
        <f>IF(A197="","",IFERROR(IF(MOD(A197,7)=1,"Sun",IF(MOD(A197,7)=2,"Mon",IF(MOD(A197,7)=3,"Tue",IF(MOD(A197,7)=4,"Wed",IF(MOD(A197,7)=5,"Thu",IF(MOD(A197,7)=6,"Fri","Sat")))))),""))</f>
        <v/>
      </c>
      <c r="C197" s="21" t="n"/>
      <c r="D197" s="21" t="n"/>
      <c r="E197" s="21" t="n"/>
      <c r="F197" s="21" t="n"/>
      <c r="G197" s="24">
        <f>IF(A197="","",IFERROR(MAX(0,D197-E197-F197),0))</f>
        <v/>
      </c>
      <c r="H197" s="21" t="n"/>
      <c r="I197" s="28" t="n"/>
      <c r="J197" s="28" t="n"/>
      <c r="K197" s="21" t="n"/>
      <c r="L197" s="24">
        <f>IF(A197="","",IFERROR(SUMIFS('Reservations'!$J$11:$J$260,'Reservations'!$I$11:$I$260,C197,'Reservations'!$F$11:$F$260,"&lt;="&amp;A197,'Reservations'!$G$11:$G$260,"&gt;"&amp;A197,'Reservations'!$M$11:$M$260,"Confirmed")+SUMIFS('Reservations'!$J$11:$J$260,'Reservations'!$I$11:$I$260,C197,'Reservations'!$F$11:$F$260,"&lt;="&amp;A197,'Reservations'!$G$11:$G$260,"&gt;"&amp;A197,'Reservations'!$M$11:$M$260,"Guaranteed")+SUMIFS('Reservations'!$J$11:$J$260,'Reservations'!$I$11:$I$260,C197,'Reservations'!$F$11:$F$260,"&lt;="&amp;A197,'Reservations'!$G$11:$G$260,"&gt;"&amp;A197,'Reservations'!$M$11:$M$260,"Checked In"),0))</f>
        <v/>
      </c>
      <c r="M197" s="29">
        <f>IF(A197="","",IFERROR(MAX(0,L197*(1-I197-J197)+K197),0))</f>
        <v/>
      </c>
      <c r="N197" s="30">
        <f>IF(A197="","",IFERROR(M197/G197,0))</f>
        <v/>
      </c>
      <c r="O197" s="24">
        <f>IF(A197="","",IFERROR(G197+H197,0))</f>
        <v/>
      </c>
      <c r="P197" s="24">
        <f>IF(A197="","",IFERROR(MAX(0,ROUNDUP(M197,0)-O197),0))</f>
        <v/>
      </c>
      <c r="Q197" s="24">
        <f>IF(A197="","",IFERROR(MAX(0,ROUNDUP(M197,0)-G197),0))</f>
        <v/>
      </c>
      <c r="R197" s="28" t="n"/>
      <c r="S197" s="24">
        <f>IF(A197="","",IFERROR(IF(Q197&gt;=$B$6,"Critical",IF(OR(P197&gt;0,N197&gt;=$B$5),"Watch","Normal")),""))</f>
        <v/>
      </c>
      <c r="T197" s="22" t="n"/>
      <c r="U197" s="44" t="n"/>
      <c r="V197" s="24">
        <f>IF(A197="","",IFERROR(IF(C197="","Select room type",IF(D197&lt;=0,"Enter base inventory",IF(E197+F197&gt;D197,"Holds exceed inventory",IF(I197+J197&gt;1,"Review forecast rates","OK")))),"Review data"))</f>
        <v/>
      </c>
      <c r="W197" s="22" t="n"/>
    </row>
    <row r="198">
      <c r="A198" s="44" t="n"/>
      <c r="B198" s="24">
        <f>IF(A198="","",IFERROR(IF(MOD(A198,7)=1,"Sun",IF(MOD(A198,7)=2,"Mon",IF(MOD(A198,7)=3,"Tue",IF(MOD(A198,7)=4,"Wed",IF(MOD(A198,7)=5,"Thu",IF(MOD(A198,7)=6,"Fri","Sat")))))),""))</f>
        <v/>
      </c>
      <c r="C198" s="21" t="n"/>
      <c r="D198" s="21" t="n"/>
      <c r="E198" s="21" t="n"/>
      <c r="F198" s="21" t="n"/>
      <c r="G198" s="24">
        <f>IF(A198="","",IFERROR(MAX(0,D198-E198-F198),0))</f>
        <v/>
      </c>
      <c r="H198" s="21" t="n"/>
      <c r="I198" s="28" t="n"/>
      <c r="J198" s="28" t="n"/>
      <c r="K198" s="21" t="n"/>
      <c r="L198" s="24">
        <f>IF(A198="","",IFERROR(SUMIFS('Reservations'!$J$11:$J$260,'Reservations'!$I$11:$I$260,C198,'Reservations'!$F$11:$F$260,"&lt;="&amp;A198,'Reservations'!$G$11:$G$260,"&gt;"&amp;A198,'Reservations'!$M$11:$M$260,"Confirmed")+SUMIFS('Reservations'!$J$11:$J$260,'Reservations'!$I$11:$I$260,C198,'Reservations'!$F$11:$F$260,"&lt;="&amp;A198,'Reservations'!$G$11:$G$260,"&gt;"&amp;A198,'Reservations'!$M$11:$M$260,"Guaranteed")+SUMIFS('Reservations'!$J$11:$J$260,'Reservations'!$I$11:$I$260,C198,'Reservations'!$F$11:$F$260,"&lt;="&amp;A198,'Reservations'!$G$11:$G$260,"&gt;"&amp;A198,'Reservations'!$M$11:$M$260,"Checked In"),0))</f>
        <v/>
      </c>
      <c r="M198" s="29">
        <f>IF(A198="","",IFERROR(MAX(0,L198*(1-I198-J198)+K198),0))</f>
        <v/>
      </c>
      <c r="N198" s="30">
        <f>IF(A198="","",IFERROR(M198/G198,0))</f>
        <v/>
      </c>
      <c r="O198" s="24">
        <f>IF(A198="","",IFERROR(G198+H198,0))</f>
        <v/>
      </c>
      <c r="P198" s="24">
        <f>IF(A198="","",IFERROR(MAX(0,ROUNDUP(M198,0)-O198),0))</f>
        <v/>
      </c>
      <c r="Q198" s="24">
        <f>IF(A198="","",IFERROR(MAX(0,ROUNDUP(M198,0)-G198),0))</f>
        <v/>
      </c>
      <c r="R198" s="28" t="n"/>
      <c r="S198" s="24">
        <f>IF(A198="","",IFERROR(IF(Q198&gt;=$B$6,"Critical",IF(OR(P198&gt;0,N198&gt;=$B$5),"Watch","Normal")),""))</f>
        <v/>
      </c>
      <c r="T198" s="22" t="n"/>
      <c r="U198" s="44" t="n"/>
      <c r="V198" s="24">
        <f>IF(A198="","",IFERROR(IF(C198="","Select room type",IF(D198&lt;=0,"Enter base inventory",IF(E198+F198&gt;D198,"Holds exceed inventory",IF(I198+J198&gt;1,"Review forecast rates","OK")))),"Review data"))</f>
        <v/>
      </c>
      <c r="W198" s="22" t="n"/>
    </row>
    <row r="199">
      <c r="A199" s="44" t="n"/>
      <c r="B199" s="24">
        <f>IF(A199="","",IFERROR(IF(MOD(A199,7)=1,"Sun",IF(MOD(A199,7)=2,"Mon",IF(MOD(A199,7)=3,"Tue",IF(MOD(A199,7)=4,"Wed",IF(MOD(A199,7)=5,"Thu",IF(MOD(A199,7)=6,"Fri","Sat")))))),""))</f>
        <v/>
      </c>
      <c r="C199" s="21" t="n"/>
      <c r="D199" s="21" t="n"/>
      <c r="E199" s="21" t="n"/>
      <c r="F199" s="21" t="n"/>
      <c r="G199" s="24">
        <f>IF(A199="","",IFERROR(MAX(0,D199-E199-F199),0))</f>
        <v/>
      </c>
      <c r="H199" s="21" t="n"/>
      <c r="I199" s="28" t="n"/>
      <c r="J199" s="28" t="n"/>
      <c r="K199" s="21" t="n"/>
      <c r="L199" s="24">
        <f>IF(A199="","",IFERROR(SUMIFS('Reservations'!$J$11:$J$260,'Reservations'!$I$11:$I$260,C199,'Reservations'!$F$11:$F$260,"&lt;="&amp;A199,'Reservations'!$G$11:$G$260,"&gt;"&amp;A199,'Reservations'!$M$11:$M$260,"Confirmed")+SUMIFS('Reservations'!$J$11:$J$260,'Reservations'!$I$11:$I$260,C199,'Reservations'!$F$11:$F$260,"&lt;="&amp;A199,'Reservations'!$G$11:$G$260,"&gt;"&amp;A199,'Reservations'!$M$11:$M$260,"Guaranteed")+SUMIFS('Reservations'!$J$11:$J$260,'Reservations'!$I$11:$I$260,C199,'Reservations'!$F$11:$F$260,"&lt;="&amp;A199,'Reservations'!$G$11:$G$260,"&gt;"&amp;A199,'Reservations'!$M$11:$M$260,"Checked In"),0))</f>
        <v/>
      </c>
      <c r="M199" s="29">
        <f>IF(A199="","",IFERROR(MAX(0,L199*(1-I199-J199)+K199),0))</f>
        <v/>
      </c>
      <c r="N199" s="30">
        <f>IF(A199="","",IFERROR(M199/G199,0))</f>
        <v/>
      </c>
      <c r="O199" s="24">
        <f>IF(A199="","",IFERROR(G199+H199,0))</f>
        <v/>
      </c>
      <c r="P199" s="24">
        <f>IF(A199="","",IFERROR(MAX(0,ROUNDUP(M199,0)-O199),0))</f>
        <v/>
      </c>
      <c r="Q199" s="24">
        <f>IF(A199="","",IFERROR(MAX(0,ROUNDUP(M199,0)-G199),0))</f>
        <v/>
      </c>
      <c r="R199" s="28" t="n"/>
      <c r="S199" s="24">
        <f>IF(A199="","",IFERROR(IF(Q199&gt;=$B$6,"Critical",IF(OR(P199&gt;0,N199&gt;=$B$5),"Watch","Normal")),""))</f>
        <v/>
      </c>
      <c r="T199" s="22" t="n"/>
      <c r="U199" s="44" t="n"/>
      <c r="V199" s="24">
        <f>IF(A199="","",IFERROR(IF(C199="","Select room type",IF(D199&lt;=0,"Enter base inventory",IF(E199+F199&gt;D199,"Holds exceed inventory",IF(I199+J199&gt;1,"Review forecast rates","OK")))),"Review data"))</f>
        <v/>
      </c>
      <c r="W199" s="22" t="n"/>
    </row>
    <row r="200">
      <c r="A200" s="44" t="n"/>
      <c r="B200" s="24">
        <f>IF(A200="","",IFERROR(IF(MOD(A200,7)=1,"Sun",IF(MOD(A200,7)=2,"Mon",IF(MOD(A200,7)=3,"Tue",IF(MOD(A200,7)=4,"Wed",IF(MOD(A200,7)=5,"Thu",IF(MOD(A200,7)=6,"Fri","Sat")))))),""))</f>
        <v/>
      </c>
      <c r="C200" s="21" t="n"/>
      <c r="D200" s="21" t="n"/>
      <c r="E200" s="21" t="n"/>
      <c r="F200" s="21" t="n"/>
      <c r="G200" s="24">
        <f>IF(A200="","",IFERROR(MAX(0,D200-E200-F200),0))</f>
        <v/>
      </c>
      <c r="H200" s="21" t="n"/>
      <c r="I200" s="28" t="n"/>
      <c r="J200" s="28" t="n"/>
      <c r="K200" s="21" t="n"/>
      <c r="L200" s="24">
        <f>IF(A200="","",IFERROR(SUMIFS('Reservations'!$J$11:$J$260,'Reservations'!$I$11:$I$260,C200,'Reservations'!$F$11:$F$260,"&lt;="&amp;A200,'Reservations'!$G$11:$G$260,"&gt;"&amp;A200,'Reservations'!$M$11:$M$260,"Confirmed")+SUMIFS('Reservations'!$J$11:$J$260,'Reservations'!$I$11:$I$260,C200,'Reservations'!$F$11:$F$260,"&lt;="&amp;A200,'Reservations'!$G$11:$G$260,"&gt;"&amp;A200,'Reservations'!$M$11:$M$260,"Guaranteed")+SUMIFS('Reservations'!$J$11:$J$260,'Reservations'!$I$11:$I$260,C200,'Reservations'!$F$11:$F$260,"&lt;="&amp;A200,'Reservations'!$G$11:$G$260,"&gt;"&amp;A200,'Reservations'!$M$11:$M$260,"Checked In"),0))</f>
        <v/>
      </c>
      <c r="M200" s="29">
        <f>IF(A200="","",IFERROR(MAX(0,L200*(1-I200-J200)+K200),0))</f>
        <v/>
      </c>
      <c r="N200" s="30">
        <f>IF(A200="","",IFERROR(M200/G200,0))</f>
        <v/>
      </c>
      <c r="O200" s="24">
        <f>IF(A200="","",IFERROR(G200+H200,0))</f>
        <v/>
      </c>
      <c r="P200" s="24">
        <f>IF(A200="","",IFERROR(MAX(0,ROUNDUP(M200,0)-O200),0))</f>
        <v/>
      </c>
      <c r="Q200" s="24">
        <f>IF(A200="","",IFERROR(MAX(0,ROUNDUP(M200,0)-G200),0))</f>
        <v/>
      </c>
      <c r="R200" s="28" t="n"/>
      <c r="S200" s="24">
        <f>IF(A200="","",IFERROR(IF(Q200&gt;=$B$6,"Critical",IF(OR(P200&gt;0,N200&gt;=$B$5),"Watch","Normal")),""))</f>
        <v/>
      </c>
      <c r="T200" s="22" t="n"/>
      <c r="U200" s="44" t="n"/>
      <c r="V200" s="24">
        <f>IF(A200="","",IFERROR(IF(C200="","Select room type",IF(D200&lt;=0,"Enter base inventory",IF(E200+F200&gt;D200,"Holds exceed inventory",IF(I200+J200&gt;1,"Review forecast rates","OK")))),"Review data"))</f>
        <v/>
      </c>
      <c r="W200" s="22" t="n"/>
    </row>
    <row r="201">
      <c r="A201" s="44" t="n"/>
      <c r="B201" s="24">
        <f>IF(A201="","",IFERROR(IF(MOD(A201,7)=1,"Sun",IF(MOD(A201,7)=2,"Mon",IF(MOD(A201,7)=3,"Tue",IF(MOD(A201,7)=4,"Wed",IF(MOD(A201,7)=5,"Thu",IF(MOD(A201,7)=6,"Fri","Sat")))))),""))</f>
        <v/>
      </c>
      <c r="C201" s="21" t="n"/>
      <c r="D201" s="21" t="n"/>
      <c r="E201" s="21" t="n"/>
      <c r="F201" s="21" t="n"/>
      <c r="G201" s="24">
        <f>IF(A201="","",IFERROR(MAX(0,D201-E201-F201),0))</f>
        <v/>
      </c>
      <c r="H201" s="21" t="n"/>
      <c r="I201" s="28" t="n"/>
      <c r="J201" s="28" t="n"/>
      <c r="K201" s="21" t="n"/>
      <c r="L201" s="24">
        <f>IF(A201="","",IFERROR(SUMIFS('Reservations'!$J$11:$J$260,'Reservations'!$I$11:$I$260,C201,'Reservations'!$F$11:$F$260,"&lt;="&amp;A201,'Reservations'!$G$11:$G$260,"&gt;"&amp;A201,'Reservations'!$M$11:$M$260,"Confirmed")+SUMIFS('Reservations'!$J$11:$J$260,'Reservations'!$I$11:$I$260,C201,'Reservations'!$F$11:$F$260,"&lt;="&amp;A201,'Reservations'!$G$11:$G$260,"&gt;"&amp;A201,'Reservations'!$M$11:$M$260,"Guaranteed")+SUMIFS('Reservations'!$J$11:$J$260,'Reservations'!$I$11:$I$260,C201,'Reservations'!$F$11:$F$260,"&lt;="&amp;A201,'Reservations'!$G$11:$G$260,"&gt;"&amp;A201,'Reservations'!$M$11:$M$260,"Checked In"),0))</f>
        <v/>
      </c>
      <c r="M201" s="29">
        <f>IF(A201="","",IFERROR(MAX(0,L201*(1-I201-J201)+K201),0))</f>
        <v/>
      </c>
      <c r="N201" s="30">
        <f>IF(A201="","",IFERROR(M201/G201,0))</f>
        <v/>
      </c>
      <c r="O201" s="24">
        <f>IF(A201="","",IFERROR(G201+H201,0))</f>
        <v/>
      </c>
      <c r="P201" s="24">
        <f>IF(A201="","",IFERROR(MAX(0,ROUNDUP(M201,0)-O201),0))</f>
        <v/>
      </c>
      <c r="Q201" s="24">
        <f>IF(A201="","",IFERROR(MAX(0,ROUNDUP(M201,0)-G201),0))</f>
        <v/>
      </c>
      <c r="R201" s="28" t="n"/>
      <c r="S201" s="24">
        <f>IF(A201="","",IFERROR(IF(Q201&gt;=$B$6,"Critical",IF(OR(P201&gt;0,N201&gt;=$B$5),"Watch","Normal")),""))</f>
        <v/>
      </c>
      <c r="T201" s="22" t="n"/>
      <c r="U201" s="44" t="n"/>
      <c r="V201" s="24">
        <f>IF(A201="","",IFERROR(IF(C201="","Select room type",IF(D201&lt;=0,"Enter base inventory",IF(E201+F201&gt;D201,"Holds exceed inventory",IF(I201+J201&gt;1,"Review forecast rates","OK")))),"Review data"))</f>
        <v/>
      </c>
      <c r="W201" s="22" t="n"/>
    </row>
    <row r="202">
      <c r="A202" s="44" t="n"/>
      <c r="B202" s="24">
        <f>IF(A202="","",IFERROR(IF(MOD(A202,7)=1,"Sun",IF(MOD(A202,7)=2,"Mon",IF(MOD(A202,7)=3,"Tue",IF(MOD(A202,7)=4,"Wed",IF(MOD(A202,7)=5,"Thu",IF(MOD(A202,7)=6,"Fri","Sat")))))),""))</f>
        <v/>
      </c>
      <c r="C202" s="21" t="n"/>
      <c r="D202" s="21" t="n"/>
      <c r="E202" s="21" t="n"/>
      <c r="F202" s="21" t="n"/>
      <c r="G202" s="24">
        <f>IF(A202="","",IFERROR(MAX(0,D202-E202-F202),0))</f>
        <v/>
      </c>
      <c r="H202" s="21" t="n"/>
      <c r="I202" s="28" t="n"/>
      <c r="J202" s="28" t="n"/>
      <c r="K202" s="21" t="n"/>
      <c r="L202" s="24">
        <f>IF(A202="","",IFERROR(SUMIFS('Reservations'!$J$11:$J$260,'Reservations'!$I$11:$I$260,C202,'Reservations'!$F$11:$F$260,"&lt;="&amp;A202,'Reservations'!$G$11:$G$260,"&gt;"&amp;A202,'Reservations'!$M$11:$M$260,"Confirmed")+SUMIFS('Reservations'!$J$11:$J$260,'Reservations'!$I$11:$I$260,C202,'Reservations'!$F$11:$F$260,"&lt;="&amp;A202,'Reservations'!$G$11:$G$260,"&gt;"&amp;A202,'Reservations'!$M$11:$M$260,"Guaranteed")+SUMIFS('Reservations'!$J$11:$J$260,'Reservations'!$I$11:$I$260,C202,'Reservations'!$F$11:$F$260,"&lt;="&amp;A202,'Reservations'!$G$11:$G$260,"&gt;"&amp;A202,'Reservations'!$M$11:$M$260,"Checked In"),0))</f>
        <v/>
      </c>
      <c r="M202" s="29">
        <f>IF(A202="","",IFERROR(MAX(0,L202*(1-I202-J202)+K202),0))</f>
        <v/>
      </c>
      <c r="N202" s="30">
        <f>IF(A202="","",IFERROR(M202/G202,0))</f>
        <v/>
      </c>
      <c r="O202" s="24">
        <f>IF(A202="","",IFERROR(G202+H202,0))</f>
        <v/>
      </c>
      <c r="P202" s="24">
        <f>IF(A202="","",IFERROR(MAX(0,ROUNDUP(M202,0)-O202),0))</f>
        <v/>
      </c>
      <c r="Q202" s="24">
        <f>IF(A202="","",IFERROR(MAX(0,ROUNDUP(M202,0)-G202),0))</f>
        <v/>
      </c>
      <c r="R202" s="28" t="n"/>
      <c r="S202" s="24">
        <f>IF(A202="","",IFERROR(IF(Q202&gt;=$B$6,"Critical",IF(OR(P202&gt;0,N202&gt;=$B$5),"Watch","Normal")),""))</f>
        <v/>
      </c>
      <c r="T202" s="22" t="n"/>
      <c r="U202" s="44" t="n"/>
      <c r="V202" s="24">
        <f>IF(A202="","",IFERROR(IF(C202="","Select room type",IF(D202&lt;=0,"Enter base inventory",IF(E202+F202&gt;D202,"Holds exceed inventory",IF(I202+J202&gt;1,"Review forecast rates","OK")))),"Review data"))</f>
        <v/>
      </c>
      <c r="W202" s="22" t="n"/>
    </row>
    <row r="203">
      <c r="A203" s="44" t="n"/>
      <c r="B203" s="24">
        <f>IF(A203="","",IFERROR(IF(MOD(A203,7)=1,"Sun",IF(MOD(A203,7)=2,"Mon",IF(MOD(A203,7)=3,"Tue",IF(MOD(A203,7)=4,"Wed",IF(MOD(A203,7)=5,"Thu",IF(MOD(A203,7)=6,"Fri","Sat")))))),""))</f>
        <v/>
      </c>
      <c r="C203" s="21" t="n"/>
      <c r="D203" s="21" t="n"/>
      <c r="E203" s="21" t="n"/>
      <c r="F203" s="21" t="n"/>
      <c r="G203" s="24">
        <f>IF(A203="","",IFERROR(MAX(0,D203-E203-F203),0))</f>
        <v/>
      </c>
      <c r="H203" s="21" t="n"/>
      <c r="I203" s="28" t="n"/>
      <c r="J203" s="28" t="n"/>
      <c r="K203" s="21" t="n"/>
      <c r="L203" s="24">
        <f>IF(A203="","",IFERROR(SUMIFS('Reservations'!$J$11:$J$260,'Reservations'!$I$11:$I$260,C203,'Reservations'!$F$11:$F$260,"&lt;="&amp;A203,'Reservations'!$G$11:$G$260,"&gt;"&amp;A203,'Reservations'!$M$11:$M$260,"Confirmed")+SUMIFS('Reservations'!$J$11:$J$260,'Reservations'!$I$11:$I$260,C203,'Reservations'!$F$11:$F$260,"&lt;="&amp;A203,'Reservations'!$G$11:$G$260,"&gt;"&amp;A203,'Reservations'!$M$11:$M$260,"Guaranteed")+SUMIFS('Reservations'!$J$11:$J$260,'Reservations'!$I$11:$I$260,C203,'Reservations'!$F$11:$F$260,"&lt;="&amp;A203,'Reservations'!$G$11:$G$260,"&gt;"&amp;A203,'Reservations'!$M$11:$M$260,"Checked In"),0))</f>
        <v/>
      </c>
      <c r="M203" s="29">
        <f>IF(A203="","",IFERROR(MAX(0,L203*(1-I203-J203)+K203),0))</f>
        <v/>
      </c>
      <c r="N203" s="30">
        <f>IF(A203="","",IFERROR(M203/G203,0))</f>
        <v/>
      </c>
      <c r="O203" s="24">
        <f>IF(A203="","",IFERROR(G203+H203,0))</f>
        <v/>
      </c>
      <c r="P203" s="24">
        <f>IF(A203="","",IFERROR(MAX(0,ROUNDUP(M203,0)-O203),0))</f>
        <v/>
      </c>
      <c r="Q203" s="24">
        <f>IF(A203="","",IFERROR(MAX(0,ROUNDUP(M203,0)-G203),0))</f>
        <v/>
      </c>
      <c r="R203" s="28" t="n"/>
      <c r="S203" s="24">
        <f>IF(A203="","",IFERROR(IF(Q203&gt;=$B$6,"Critical",IF(OR(P203&gt;0,N203&gt;=$B$5),"Watch","Normal")),""))</f>
        <v/>
      </c>
      <c r="T203" s="22" t="n"/>
      <c r="U203" s="44" t="n"/>
      <c r="V203" s="24">
        <f>IF(A203="","",IFERROR(IF(C203="","Select room type",IF(D203&lt;=0,"Enter base inventory",IF(E203+F203&gt;D203,"Holds exceed inventory",IF(I203+J203&gt;1,"Review forecast rates","OK")))),"Review data"))</f>
        <v/>
      </c>
      <c r="W203" s="22" t="n"/>
    </row>
    <row r="204">
      <c r="A204" s="44" t="n"/>
      <c r="B204" s="24">
        <f>IF(A204="","",IFERROR(IF(MOD(A204,7)=1,"Sun",IF(MOD(A204,7)=2,"Mon",IF(MOD(A204,7)=3,"Tue",IF(MOD(A204,7)=4,"Wed",IF(MOD(A204,7)=5,"Thu",IF(MOD(A204,7)=6,"Fri","Sat")))))),""))</f>
        <v/>
      </c>
      <c r="C204" s="21" t="n"/>
      <c r="D204" s="21" t="n"/>
      <c r="E204" s="21" t="n"/>
      <c r="F204" s="21" t="n"/>
      <c r="G204" s="24">
        <f>IF(A204="","",IFERROR(MAX(0,D204-E204-F204),0))</f>
        <v/>
      </c>
      <c r="H204" s="21" t="n"/>
      <c r="I204" s="28" t="n"/>
      <c r="J204" s="28" t="n"/>
      <c r="K204" s="21" t="n"/>
      <c r="L204" s="24">
        <f>IF(A204="","",IFERROR(SUMIFS('Reservations'!$J$11:$J$260,'Reservations'!$I$11:$I$260,C204,'Reservations'!$F$11:$F$260,"&lt;="&amp;A204,'Reservations'!$G$11:$G$260,"&gt;"&amp;A204,'Reservations'!$M$11:$M$260,"Confirmed")+SUMIFS('Reservations'!$J$11:$J$260,'Reservations'!$I$11:$I$260,C204,'Reservations'!$F$11:$F$260,"&lt;="&amp;A204,'Reservations'!$G$11:$G$260,"&gt;"&amp;A204,'Reservations'!$M$11:$M$260,"Guaranteed")+SUMIFS('Reservations'!$J$11:$J$260,'Reservations'!$I$11:$I$260,C204,'Reservations'!$F$11:$F$260,"&lt;="&amp;A204,'Reservations'!$G$11:$G$260,"&gt;"&amp;A204,'Reservations'!$M$11:$M$260,"Checked In"),0))</f>
        <v/>
      </c>
      <c r="M204" s="29">
        <f>IF(A204="","",IFERROR(MAX(0,L204*(1-I204-J204)+K204),0))</f>
        <v/>
      </c>
      <c r="N204" s="30">
        <f>IF(A204="","",IFERROR(M204/G204,0))</f>
        <v/>
      </c>
      <c r="O204" s="24">
        <f>IF(A204="","",IFERROR(G204+H204,0))</f>
        <v/>
      </c>
      <c r="P204" s="24">
        <f>IF(A204="","",IFERROR(MAX(0,ROUNDUP(M204,0)-O204),0))</f>
        <v/>
      </c>
      <c r="Q204" s="24">
        <f>IF(A204="","",IFERROR(MAX(0,ROUNDUP(M204,0)-G204),0))</f>
        <v/>
      </c>
      <c r="R204" s="28" t="n"/>
      <c r="S204" s="24">
        <f>IF(A204="","",IFERROR(IF(Q204&gt;=$B$6,"Critical",IF(OR(P204&gt;0,N204&gt;=$B$5),"Watch","Normal")),""))</f>
        <v/>
      </c>
      <c r="T204" s="22" t="n"/>
      <c r="U204" s="44" t="n"/>
      <c r="V204" s="24">
        <f>IF(A204="","",IFERROR(IF(C204="","Select room type",IF(D204&lt;=0,"Enter base inventory",IF(E204+F204&gt;D204,"Holds exceed inventory",IF(I204+J204&gt;1,"Review forecast rates","OK")))),"Review data"))</f>
        <v/>
      </c>
      <c r="W204" s="22" t="n"/>
    </row>
    <row r="205">
      <c r="A205" s="44" t="n"/>
      <c r="B205" s="24">
        <f>IF(A205="","",IFERROR(IF(MOD(A205,7)=1,"Sun",IF(MOD(A205,7)=2,"Mon",IF(MOD(A205,7)=3,"Tue",IF(MOD(A205,7)=4,"Wed",IF(MOD(A205,7)=5,"Thu",IF(MOD(A205,7)=6,"Fri","Sat")))))),""))</f>
        <v/>
      </c>
      <c r="C205" s="21" t="n"/>
      <c r="D205" s="21" t="n"/>
      <c r="E205" s="21" t="n"/>
      <c r="F205" s="21" t="n"/>
      <c r="G205" s="24">
        <f>IF(A205="","",IFERROR(MAX(0,D205-E205-F205),0))</f>
        <v/>
      </c>
      <c r="H205" s="21" t="n"/>
      <c r="I205" s="28" t="n"/>
      <c r="J205" s="28" t="n"/>
      <c r="K205" s="21" t="n"/>
      <c r="L205" s="24">
        <f>IF(A205="","",IFERROR(SUMIFS('Reservations'!$J$11:$J$260,'Reservations'!$I$11:$I$260,C205,'Reservations'!$F$11:$F$260,"&lt;="&amp;A205,'Reservations'!$G$11:$G$260,"&gt;"&amp;A205,'Reservations'!$M$11:$M$260,"Confirmed")+SUMIFS('Reservations'!$J$11:$J$260,'Reservations'!$I$11:$I$260,C205,'Reservations'!$F$11:$F$260,"&lt;="&amp;A205,'Reservations'!$G$11:$G$260,"&gt;"&amp;A205,'Reservations'!$M$11:$M$260,"Guaranteed")+SUMIFS('Reservations'!$J$11:$J$260,'Reservations'!$I$11:$I$260,C205,'Reservations'!$F$11:$F$260,"&lt;="&amp;A205,'Reservations'!$G$11:$G$260,"&gt;"&amp;A205,'Reservations'!$M$11:$M$260,"Checked In"),0))</f>
        <v/>
      </c>
      <c r="M205" s="29">
        <f>IF(A205="","",IFERROR(MAX(0,L205*(1-I205-J205)+K205),0))</f>
        <v/>
      </c>
      <c r="N205" s="30">
        <f>IF(A205="","",IFERROR(M205/G205,0))</f>
        <v/>
      </c>
      <c r="O205" s="24">
        <f>IF(A205="","",IFERROR(G205+H205,0))</f>
        <v/>
      </c>
      <c r="P205" s="24">
        <f>IF(A205="","",IFERROR(MAX(0,ROUNDUP(M205,0)-O205),0))</f>
        <v/>
      </c>
      <c r="Q205" s="24">
        <f>IF(A205="","",IFERROR(MAX(0,ROUNDUP(M205,0)-G205),0))</f>
        <v/>
      </c>
      <c r="R205" s="28" t="n"/>
      <c r="S205" s="24">
        <f>IF(A205="","",IFERROR(IF(Q205&gt;=$B$6,"Critical",IF(OR(P205&gt;0,N205&gt;=$B$5),"Watch","Normal")),""))</f>
        <v/>
      </c>
      <c r="T205" s="22" t="n"/>
      <c r="U205" s="44" t="n"/>
      <c r="V205" s="24">
        <f>IF(A205="","",IFERROR(IF(C205="","Select room type",IF(D205&lt;=0,"Enter base inventory",IF(E205+F205&gt;D205,"Holds exceed inventory",IF(I205+J205&gt;1,"Review forecast rates","OK")))),"Review data"))</f>
        <v/>
      </c>
      <c r="W205" s="22" t="n"/>
    </row>
    <row r="206">
      <c r="A206" s="44" t="n"/>
      <c r="B206" s="24">
        <f>IF(A206="","",IFERROR(IF(MOD(A206,7)=1,"Sun",IF(MOD(A206,7)=2,"Mon",IF(MOD(A206,7)=3,"Tue",IF(MOD(A206,7)=4,"Wed",IF(MOD(A206,7)=5,"Thu",IF(MOD(A206,7)=6,"Fri","Sat")))))),""))</f>
        <v/>
      </c>
      <c r="C206" s="21" t="n"/>
      <c r="D206" s="21" t="n"/>
      <c r="E206" s="21" t="n"/>
      <c r="F206" s="21" t="n"/>
      <c r="G206" s="24">
        <f>IF(A206="","",IFERROR(MAX(0,D206-E206-F206),0))</f>
        <v/>
      </c>
      <c r="H206" s="21" t="n"/>
      <c r="I206" s="28" t="n"/>
      <c r="J206" s="28" t="n"/>
      <c r="K206" s="21" t="n"/>
      <c r="L206" s="24">
        <f>IF(A206="","",IFERROR(SUMIFS('Reservations'!$J$11:$J$260,'Reservations'!$I$11:$I$260,C206,'Reservations'!$F$11:$F$260,"&lt;="&amp;A206,'Reservations'!$G$11:$G$260,"&gt;"&amp;A206,'Reservations'!$M$11:$M$260,"Confirmed")+SUMIFS('Reservations'!$J$11:$J$260,'Reservations'!$I$11:$I$260,C206,'Reservations'!$F$11:$F$260,"&lt;="&amp;A206,'Reservations'!$G$11:$G$260,"&gt;"&amp;A206,'Reservations'!$M$11:$M$260,"Guaranteed")+SUMIFS('Reservations'!$J$11:$J$260,'Reservations'!$I$11:$I$260,C206,'Reservations'!$F$11:$F$260,"&lt;="&amp;A206,'Reservations'!$G$11:$G$260,"&gt;"&amp;A206,'Reservations'!$M$11:$M$260,"Checked In"),0))</f>
        <v/>
      </c>
      <c r="M206" s="29">
        <f>IF(A206="","",IFERROR(MAX(0,L206*(1-I206-J206)+K206),0))</f>
        <v/>
      </c>
      <c r="N206" s="30">
        <f>IF(A206="","",IFERROR(M206/G206,0))</f>
        <v/>
      </c>
      <c r="O206" s="24">
        <f>IF(A206="","",IFERROR(G206+H206,0))</f>
        <v/>
      </c>
      <c r="P206" s="24">
        <f>IF(A206="","",IFERROR(MAX(0,ROUNDUP(M206,0)-O206),0))</f>
        <v/>
      </c>
      <c r="Q206" s="24">
        <f>IF(A206="","",IFERROR(MAX(0,ROUNDUP(M206,0)-G206),0))</f>
        <v/>
      </c>
      <c r="R206" s="28" t="n"/>
      <c r="S206" s="24">
        <f>IF(A206="","",IFERROR(IF(Q206&gt;=$B$6,"Critical",IF(OR(P206&gt;0,N206&gt;=$B$5),"Watch","Normal")),""))</f>
        <v/>
      </c>
      <c r="T206" s="22" t="n"/>
      <c r="U206" s="44" t="n"/>
      <c r="V206" s="24">
        <f>IF(A206="","",IFERROR(IF(C206="","Select room type",IF(D206&lt;=0,"Enter base inventory",IF(E206+F206&gt;D206,"Holds exceed inventory",IF(I206+J206&gt;1,"Review forecast rates","OK")))),"Review data"))</f>
        <v/>
      </c>
      <c r="W206" s="22" t="n"/>
    </row>
    <row r="207">
      <c r="A207" s="44" t="n"/>
      <c r="B207" s="24">
        <f>IF(A207="","",IFERROR(IF(MOD(A207,7)=1,"Sun",IF(MOD(A207,7)=2,"Mon",IF(MOD(A207,7)=3,"Tue",IF(MOD(A207,7)=4,"Wed",IF(MOD(A207,7)=5,"Thu",IF(MOD(A207,7)=6,"Fri","Sat")))))),""))</f>
        <v/>
      </c>
      <c r="C207" s="21" t="n"/>
      <c r="D207" s="21" t="n"/>
      <c r="E207" s="21" t="n"/>
      <c r="F207" s="21" t="n"/>
      <c r="G207" s="24">
        <f>IF(A207="","",IFERROR(MAX(0,D207-E207-F207),0))</f>
        <v/>
      </c>
      <c r="H207" s="21" t="n"/>
      <c r="I207" s="28" t="n"/>
      <c r="J207" s="28" t="n"/>
      <c r="K207" s="21" t="n"/>
      <c r="L207" s="24">
        <f>IF(A207="","",IFERROR(SUMIFS('Reservations'!$J$11:$J$260,'Reservations'!$I$11:$I$260,C207,'Reservations'!$F$11:$F$260,"&lt;="&amp;A207,'Reservations'!$G$11:$G$260,"&gt;"&amp;A207,'Reservations'!$M$11:$M$260,"Confirmed")+SUMIFS('Reservations'!$J$11:$J$260,'Reservations'!$I$11:$I$260,C207,'Reservations'!$F$11:$F$260,"&lt;="&amp;A207,'Reservations'!$G$11:$G$260,"&gt;"&amp;A207,'Reservations'!$M$11:$M$260,"Guaranteed")+SUMIFS('Reservations'!$J$11:$J$260,'Reservations'!$I$11:$I$260,C207,'Reservations'!$F$11:$F$260,"&lt;="&amp;A207,'Reservations'!$G$11:$G$260,"&gt;"&amp;A207,'Reservations'!$M$11:$M$260,"Checked In"),0))</f>
        <v/>
      </c>
      <c r="M207" s="29">
        <f>IF(A207="","",IFERROR(MAX(0,L207*(1-I207-J207)+K207),0))</f>
        <v/>
      </c>
      <c r="N207" s="30">
        <f>IF(A207="","",IFERROR(M207/G207,0))</f>
        <v/>
      </c>
      <c r="O207" s="24">
        <f>IF(A207="","",IFERROR(G207+H207,0))</f>
        <v/>
      </c>
      <c r="P207" s="24">
        <f>IF(A207="","",IFERROR(MAX(0,ROUNDUP(M207,0)-O207),0))</f>
        <v/>
      </c>
      <c r="Q207" s="24">
        <f>IF(A207="","",IFERROR(MAX(0,ROUNDUP(M207,0)-G207),0))</f>
        <v/>
      </c>
      <c r="R207" s="28" t="n"/>
      <c r="S207" s="24">
        <f>IF(A207="","",IFERROR(IF(Q207&gt;=$B$6,"Critical",IF(OR(P207&gt;0,N207&gt;=$B$5),"Watch","Normal")),""))</f>
        <v/>
      </c>
      <c r="T207" s="22" t="n"/>
      <c r="U207" s="44" t="n"/>
      <c r="V207" s="24">
        <f>IF(A207="","",IFERROR(IF(C207="","Select room type",IF(D207&lt;=0,"Enter base inventory",IF(E207+F207&gt;D207,"Holds exceed inventory",IF(I207+J207&gt;1,"Review forecast rates","OK")))),"Review data"))</f>
        <v/>
      </c>
      <c r="W207" s="22" t="n"/>
    </row>
    <row r="208">
      <c r="A208" s="44" t="n"/>
      <c r="B208" s="24">
        <f>IF(A208="","",IFERROR(IF(MOD(A208,7)=1,"Sun",IF(MOD(A208,7)=2,"Mon",IF(MOD(A208,7)=3,"Tue",IF(MOD(A208,7)=4,"Wed",IF(MOD(A208,7)=5,"Thu",IF(MOD(A208,7)=6,"Fri","Sat")))))),""))</f>
        <v/>
      </c>
      <c r="C208" s="21" t="n"/>
      <c r="D208" s="21" t="n"/>
      <c r="E208" s="21" t="n"/>
      <c r="F208" s="21" t="n"/>
      <c r="G208" s="24">
        <f>IF(A208="","",IFERROR(MAX(0,D208-E208-F208),0))</f>
        <v/>
      </c>
      <c r="H208" s="21" t="n"/>
      <c r="I208" s="28" t="n"/>
      <c r="J208" s="28" t="n"/>
      <c r="K208" s="21" t="n"/>
      <c r="L208" s="24">
        <f>IF(A208="","",IFERROR(SUMIFS('Reservations'!$J$11:$J$260,'Reservations'!$I$11:$I$260,C208,'Reservations'!$F$11:$F$260,"&lt;="&amp;A208,'Reservations'!$G$11:$G$260,"&gt;"&amp;A208,'Reservations'!$M$11:$M$260,"Confirmed")+SUMIFS('Reservations'!$J$11:$J$260,'Reservations'!$I$11:$I$260,C208,'Reservations'!$F$11:$F$260,"&lt;="&amp;A208,'Reservations'!$G$11:$G$260,"&gt;"&amp;A208,'Reservations'!$M$11:$M$260,"Guaranteed")+SUMIFS('Reservations'!$J$11:$J$260,'Reservations'!$I$11:$I$260,C208,'Reservations'!$F$11:$F$260,"&lt;="&amp;A208,'Reservations'!$G$11:$G$260,"&gt;"&amp;A208,'Reservations'!$M$11:$M$260,"Checked In"),0))</f>
        <v/>
      </c>
      <c r="M208" s="29">
        <f>IF(A208="","",IFERROR(MAX(0,L208*(1-I208-J208)+K208),0))</f>
        <v/>
      </c>
      <c r="N208" s="30">
        <f>IF(A208="","",IFERROR(M208/G208,0))</f>
        <v/>
      </c>
      <c r="O208" s="24">
        <f>IF(A208="","",IFERROR(G208+H208,0))</f>
        <v/>
      </c>
      <c r="P208" s="24">
        <f>IF(A208="","",IFERROR(MAX(0,ROUNDUP(M208,0)-O208),0))</f>
        <v/>
      </c>
      <c r="Q208" s="24">
        <f>IF(A208="","",IFERROR(MAX(0,ROUNDUP(M208,0)-G208),0))</f>
        <v/>
      </c>
      <c r="R208" s="28" t="n"/>
      <c r="S208" s="24">
        <f>IF(A208="","",IFERROR(IF(Q208&gt;=$B$6,"Critical",IF(OR(P208&gt;0,N208&gt;=$B$5),"Watch","Normal")),""))</f>
        <v/>
      </c>
      <c r="T208" s="22" t="n"/>
      <c r="U208" s="44" t="n"/>
      <c r="V208" s="24">
        <f>IF(A208="","",IFERROR(IF(C208="","Select room type",IF(D208&lt;=0,"Enter base inventory",IF(E208+F208&gt;D208,"Holds exceed inventory",IF(I208+J208&gt;1,"Review forecast rates","OK")))),"Review data"))</f>
        <v/>
      </c>
      <c r="W208" s="22" t="n"/>
    </row>
    <row r="209">
      <c r="A209" s="44" t="n"/>
      <c r="B209" s="24">
        <f>IF(A209="","",IFERROR(IF(MOD(A209,7)=1,"Sun",IF(MOD(A209,7)=2,"Mon",IF(MOD(A209,7)=3,"Tue",IF(MOD(A209,7)=4,"Wed",IF(MOD(A209,7)=5,"Thu",IF(MOD(A209,7)=6,"Fri","Sat")))))),""))</f>
        <v/>
      </c>
      <c r="C209" s="21" t="n"/>
      <c r="D209" s="21" t="n"/>
      <c r="E209" s="21" t="n"/>
      <c r="F209" s="21" t="n"/>
      <c r="G209" s="24">
        <f>IF(A209="","",IFERROR(MAX(0,D209-E209-F209),0))</f>
        <v/>
      </c>
      <c r="H209" s="21" t="n"/>
      <c r="I209" s="28" t="n"/>
      <c r="J209" s="28" t="n"/>
      <c r="K209" s="21" t="n"/>
      <c r="L209" s="24">
        <f>IF(A209="","",IFERROR(SUMIFS('Reservations'!$J$11:$J$260,'Reservations'!$I$11:$I$260,C209,'Reservations'!$F$11:$F$260,"&lt;="&amp;A209,'Reservations'!$G$11:$G$260,"&gt;"&amp;A209,'Reservations'!$M$11:$M$260,"Confirmed")+SUMIFS('Reservations'!$J$11:$J$260,'Reservations'!$I$11:$I$260,C209,'Reservations'!$F$11:$F$260,"&lt;="&amp;A209,'Reservations'!$G$11:$G$260,"&gt;"&amp;A209,'Reservations'!$M$11:$M$260,"Guaranteed")+SUMIFS('Reservations'!$J$11:$J$260,'Reservations'!$I$11:$I$260,C209,'Reservations'!$F$11:$F$260,"&lt;="&amp;A209,'Reservations'!$G$11:$G$260,"&gt;"&amp;A209,'Reservations'!$M$11:$M$260,"Checked In"),0))</f>
        <v/>
      </c>
      <c r="M209" s="29">
        <f>IF(A209="","",IFERROR(MAX(0,L209*(1-I209-J209)+K209),0))</f>
        <v/>
      </c>
      <c r="N209" s="30">
        <f>IF(A209="","",IFERROR(M209/G209,0))</f>
        <v/>
      </c>
      <c r="O209" s="24">
        <f>IF(A209="","",IFERROR(G209+H209,0))</f>
        <v/>
      </c>
      <c r="P209" s="24">
        <f>IF(A209="","",IFERROR(MAX(0,ROUNDUP(M209,0)-O209),0))</f>
        <v/>
      </c>
      <c r="Q209" s="24">
        <f>IF(A209="","",IFERROR(MAX(0,ROUNDUP(M209,0)-G209),0))</f>
        <v/>
      </c>
      <c r="R209" s="28" t="n"/>
      <c r="S209" s="24">
        <f>IF(A209="","",IFERROR(IF(Q209&gt;=$B$6,"Critical",IF(OR(P209&gt;0,N209&gt;=$B$5),"Watch","Normal")),""))</f>
        <v/>
      </c>
      <c r="T209" s="22" t="n"/>
      <c r="U209" s="44" t="n"/>
      <c r="V209" s="24">
        <f>IF(A209="","",IFERROR(IF(C209="","Select room type",IF(D209&lt;=0,"Enter base inventory",IF(E209+F209&gt;D209,"Holds exceed inventory",IF(I209+J209&gt;1,"Review forecast rates","OK")))),"Review data"))</f>
        <v/>
      </c>
      <c r="W209" s="22" t="n"/>
    </row>
    <row r="210">
      <c r="A210" s="44" t="n"/>
      <c r="B210" s="24">
        <f>IF(A210="","",IFERROR(IF(MOD(A210,7)=1,"Sun",IF(MOD(A210,7)=2,"Mon",IF(MOD(A210,7)=3,"Tue",IF(MOD(A210,7)=4,"Wed",IF(MOD(A210,7)=5,"Thu",IF(MOD(A210,7)=6,"Fri","Sat")))))),""))</f>
        <v/>
      </c>
      <c r="C210" s="21" t="n"/>
      <c r="D210" s="21" t="n"/>
      <c r="E210" s="21" t="n"/>
      <c r="F210" s="21" t="n"/>
      <c r="G210" s="24">
        <f>IF(A210="","",IFERROR(MAX(0,D210-E210-F210),0))</f>
        <v/>
      </c>
      <c r="H210" s="21" t="n"/>
      <c r="I210" s="28" t="n"/>
      <c r="J210" s="28" t="n"/>
      <c r="K210" s="21" t="n"/>
      <c r="L210" s="24">
        <f>IF(A210="","",IFERROR(SUMIFS('Reservations'!$J$11:$J$260,'Reservations'!$I$11:$I$260,C210,'Reservations'!$F$11:$F$260,"&lt;="&amp;A210,'Reservations'!$G$11:$G$260,"&gt;"&amp;A210,'Reservations'!$M$11:$M$260,"Confirmed")+SUMIFS('Reservations'!$J$11:$J$260,'Reservations'!$I$11:$I$260,C210,'Reservations'!$F$11:$F$260,"&lt;="&amp;A210,'Reservations'!$G$11:$G$260,"&gt;"&amp;A210,'Reservations'!$M$11:$M$260,"Guaranteed")+SUMIFS('Reservations'!$J$11:$J$260,'Reservations'!$I$11:$I$260,C210,'Reservations'!$F$11:$F$260,"&lt;="&amp;A210,'Reservations'!$G$11:$G$260,"&gt;"&amp;A210,'Reservations'!$M$11:$M$260,"Checked In"),0))</f>
        <v/>
      </c>
      <c r="M210" s="29">
        <f>IF(A210="","",IFERROR(MAX(0,L210*(1-I210-J210)+K210),0))</f>
        <v/>
      </c>
      <c r="N210" s="30">
        <f>IF(A210="","",IFERROR(M210/G210,0))</f>
        <v/>
      </c>
      <c r="O210" s="24">
        <f>IF(A210="","",IFERROR(G210+H210,0))</f>
        <v/>
      </c>
      <c r="P210" s="24">
        <f>IF(A210="","",IFERROR(MAX(0,ROUNDUP(M210,0)-O210),0))</f>
        <v/>
      </c>
      <c r="Q210" s="24">
        <f>IF(A210="","",IFERROR(MAX(0,ROUNDUP(M210,0)-G210),0))</f>
        <v/>
      </c>
      <c r="R210" s="28" t="n"/>
      <c r="S210" s="24">
        <f>IF(A210="","",IFERROR(IF(Q210&gt;=$B$6,"Critical",IF(OR(P210&gt;0,N210&gt;=$B$5),"Watch","Normal")),""))</f>
        <v/>
      </c>
      <c r="T210" s="22" t="n"/>
      <c r="U210" s="44" t="n"/>
      <c r="V210" s="24">
        <f>IF(A210="","",IFERROR(IF(C210="","Select room type",IF(D210&lt;=0,"Enter base inventory",IF(E210+F210&gt;D210,"Holds exceed inventory",IF(I210+J210&gt;1,"Review forecast rates","OK")))),"Review data"))</f>
        <v/>
      </c>
      <c r="W210" s="22" t="n"/>
    </row>
    <row r="211">
      <c r="A211" s="44" t="n"/>
      <c r="B211" s="24">
        <f>IF(A211="","",IFERROR(IF(MOD(A211,7)=1,"Sun",IF(MOD(A211,7)=2,"Mon",IF(MOD(A211,7)=3,"Tue",IF(MOD(A211,7)=4,"Wed",IF(MOD(A211,7)=5,"Thu",IF(MOD(A211,7)=6,"Fri","Sat")))))),""))</f>
        <v/>
      </c>
      <c r="C211" s="21" t="n"/>
      <c r="D211" s="21" t="n"/>
      <c r="E211" s="21" t="n"/>
      <c r="F211" s="21" t="n"/>
      <c r="G211" s="24">
        <f>IF(A211="","",IFERROR(MAX(0,D211-E211-F211),0))</f>
        <v/>
      </c>
      <c r="H211" s="21" t="n"/>
      <c r="I211" s="28" t="n"/>
      <c r="J211" s="28" t="n"/>
      <c r="K211" s="21" t="n"/>
      <c r="L211" s="24">
        <f>IF(A211="","",IFERROR(SUMIFS('Reservations'!$J$11:$J$260,'Reservations'!$I$11:$I$260,C211,'Reservations'!$F$11:$F$260,"&lt;="&amp;A211,'Reservations'!$G$11:$G$260,"&gt;"&amp;A211,'Reservations'!$M$11:$M$260,"Confirmed")+SUMIFS('Reservations'!$J$11:$J$260,'Reservations'!$I$11:$I$260,C211,'Reservations'!$F$11:$F$260,"&lt;="&amp;A211,'Reservations'!$G$11:$G$260,"&gt;"&amp;A211,'Reservations'!$M$11:$M$260,"Guaranteed")+SUMIFS('Reservations'!$J$11:$J$260,'Reservations'!$I$11:$I$260,C211,'Reservations'!$F$11:$F$260,"&lt;="&amp;A211,'Reservations'!$G$11:$G$260,"&gt;"&amp;A211,'Reservations'!$M$11:$M$260,"Checked In"),0))</f>
        <v/>
      </c>
      <c r="M211" s="29">
        <f>IF(A211="","",IFERROR(MAX(0,L211*(1-I211-J211)+K211),0))</f>
        <v/>
      </c>
      <c r="N211" s="30">
        <f>IF(A211="","",IFERROR(M211/G211,0))</f>
        <v/>
      </c>
      <c r="O211" s="24">
        <f>IF(A211="","",IFERROR(G211+H211,0))</f>
        <v/>
      </c>
      <c r="P211" s="24">
        <f>IF(A211="","",IFERROR(MAX(0,ROUNDUP(M211,0)-O211),0))</f>
        <v/>
      </c>
      <c r="Q211" s="24">
        <f>IF(A211="","",IFERROR(MAX(0,ROUNDUP(M211,0)-G211),0))</f>
        <v/>
      </c>
      <c r="R211" s="28" t="n"/>
      <c r="S211" s="24">
        <f>IF(A211="","",IFERROR(IF(Q211&gt;=$B$6,"Critical",IF(OR(P211&gt;0,N211&gt;=$B$5),"Watch","Normal")),""))</f>
        <v/>
      </c>
      <c r="T211" s="22" t="n"/>
      <c r="U211" s="44" t="n"/>
      <c r="V211" s="24">
        <f>IF(A211="","",IFERROR(IF(C211="","Select room type",IF(D211&lt;=0,"Enter base inventory",IF(E211+F211&gt;D211,"Holds exceed inventory",IF(I211+J211&gt;1,"Review forecast rates","OK")))),"Review data"))</f>
        <v/>
      </c>
      <c r="W211" s="22" t="n"/>
    </row>
    <row r="212">
      <c r="A212" s="44" t="n"/>
      <c r="B212" s="24">
        <f>IF(A212="","",IFERROR(IF(MOD(A212,7)=1,"Sun",IF(MOD(A212,7)=2,"Mon",IF(MOD(A212,7)=3,"Tue",IF(MOD(A212,7)=4,"Wed",IF(MOD(A212,7)=5,"Thu",IF(MOD(A212,7)=6,"Fri","Sat")))))),""))</f>
        <v/>
      </c>
      <c r="C212" s="21" t="n"/>
      <c r="D212" s="21" t="n"/>
      <c r="E212" s="21" t="n"/>
      <c r="F212" s="21" t="n"/>
      <c r="G212" s="24">
        <f>IF(A212="","",IFERROR(MAX(0,D212-E212-F212),0))</f>
        <v/>
      </c>
      <c r="H212" s="21" t="n"/>
      <c r="I212" s="28" t="n"/>
      <c r="J212" s="28" t="n"/>
      <c r="K212" s="21" t="n"/>
      <c r="L212" s="24">
        <f>IF(A212="","",IFERROR(SUMIFS('Reservations'!$J$11:$J$260,'Reservations'!$I$11:$I$260,C212,'Reservations'!$F$11:$F$260,"&lt;="&amp;A212,'Reservations'!$G$11:$G$260,"&gt;"&amp;A212,'Reservations'!$M$11:$M$260,"Confirmed")+SUMIFS('Reservations'!$J$11:$J$260,'Reservations'!$I$11:$I$260,C212,'Reservations'!$F$11:$F$260,"&lt;="&amp;A212,'Reservations'!$G$11:$G$260,"&gt;"&amp;A212,'Reservations'!$M$11:$M$260,"Guaranteed")+SUMIFS('Reservations'!$J$11:$J$260,'Reservations'!$I$11:$I$260,C212,'Reservations'!$F$11:$F$260,"&lt;="&amp;A212,'Reservations'!$G$11:$G$260,"&gt;"&amp;A212,'Reservations'!$M$11:$M$260,"Checked In"),0))</f>
        <v/>
      </c>
      <c r="M212" s="29">
        <f>IF(A212="","",IFERROR(MAX(0,L212*(1-I212-J212)+K212),0))</f>
        <v/>
      </c>
      <c r="N212" s="30">
        <f>IF(A212="","",IFERROR(M212/G212,0))</f>
        <v/>
      </c>
      <c r="O212" s="24">
        <f>IF(A212="","",IFERROR(G212+H212,0))</f>
        <v/>
      </c>
      <c r="P212" s="24">
        <f>IF(A212="","",IFERROR(MAX(0,ROUNDUP(M212,0)-O212),0))</f>
        <v/>
      </c>
      <c r="Q212" s="24">
        <f>IF(A212="","",IFERROR(MAX(0,ROUNDUP(M212,0)-G212),0))</f>
        <v/>
      </c>
      <c r="R212" s="28" t="n"/>
      <c r="S212" s="24">
        <f>IF(A212="","",IFERROR(IF(Q212&gt;=$B$6,"Critical",IF(OR(P212&gt;0,N212&gt;=$B$5),"Watch","Normal")),""))</f>
        <v/>
      </c>
      <c r="T212" s="22" t="n"/>
      <c r="U212" s="44" t="n"/>
      <c r="V212" s="24">
        <f>IF(A212="","",IFERROR(IF(C212="","Select room type",IF(D212&lt;=0,"Enter base inventory",IF(E212+F212&gt;D212,"Holds exceed inventory",IF(I212+J212&gt;1,"Review forecast rates","OK")))),"Review data"))</f>
        <v/>
      </c>
      <c r="W212" s="22" t="n"/>
    </row>
    <row r="213">
      <c r="A213" s="44" t="n"/>
      <c r="B213" s="24">
        <f>IF(A213="","",IFERROR(IF(MOD(A213,7)=1,"Sun",IF(MOD(A213,7)=2,"Mon",IF(MOD(A213,7)=3,"Tue",IF(MOD(A213,7)=4,"Wed",IF(MOD(A213,7)=5,"Thu",IF(MOD(A213,7)=6,"Fri","Sat")))))),""))</f>
        <v/>
      </c>
      <c r="C213" s="21" t="n"/>
      <c r="D213" s="21" t="n"/>
      <c r="E213" s="21" t="n"/>
      <c r="F213" s="21" t="n"/>
      <c r="G213" s="24">
        <f>IF(A213="","",IFERROR(MAX(0,D213-E213-F213),0))</f>
        <v/>
      </c>
      <c r="H213" s="21" t="n"/>
      <c r="I213" s="28" t="n"/>
      <c r="J213" s="28" t="n"/>
      <c r="K213" s="21" t="n"/>
      <c r="L213" s="24">
        <f>IF(A213="","",IFERROR(SUMIFS('Reservations'!$J$11:$J$260,'Reservations'!$I$11:$I$260,C213,'Reservations'!$F$11:$F$260,"&lt;="&amp;A213,'Reservations'!$G$11:$G$260,"&gt;"&amp;A213,'Reservations'!$M$11:$M$260,"Confirmed")+SUMIFS('Reservations'!$J$11:$J$260,'Reservations'!$I$11:$I$260,C213,'Reservations'!$F$11:$F$260,"&lt;="&amp;A213,'Reservations'!$G$11:$G$260,"&gt;"&amp;A213,'Reservations'!$M$11:$M$260,"Guaranteed")+SUMIFS('Reservations'!$J$11:$J$260,'Reservations'!$I$11:$I$260,C213,'Reservations'!$F$11:$F$260,"&lt;="&amp;A213,'Reservations'!$G$11:$G$260,"&gt;"&amp;A213,'Reservations'!$M$11:$M$260,"Checked In"),0))</f>
        <v/>
      </c>
      <c r="M213" s="29">
        <f>IF(A213="","",IFERROR(MAX(0,L213*(1-I213-J213)+K213),0))</f>
        <v/>
      </c>
      <c r="N213" s="30">
        <f>IF(A213="","",IFERROR(M213/G213,0))</f>
        <v/>
      </c>
      <c r="O213" s="24">
        <f>IF(A213="","",IFERROR(G213+H213,0))</f>
        <v/>
      </c>
      <c r="P213" s="24">
        <f>IF(A213="","",IFERROR(MAX(0,ROUNDUP(M213,0)-O213),0))</f>
        <v/>
      </c>
      <c r="Q213" s="24">
        <f>IF(A213="","",IFERROR(MAX(0,ROUNDUP(M213,0)-G213),0))</f>
        <v/>
      </c>
      <c r="R213" s="28" t="n"/>
      <c r="S213" s="24">
        <f>IF(A213="","",IFERROR(IF(Q213&gt;=$B$6,"Critical",IF(OR(P213&gt;0,N213&gt;=$B$5),"Watch","Normal")),""))</f>
        <v/>
      </c>
      <c r="T213" s="22" t="n"/>
      <c r="U213" s="44" t="n"/>
      <c r="V213" s="24">
        <f>IF(A213="","",IFERROR(IF(C213="","Select room type",IF(D213&lt;=0,"Enter base inventory",IF(E213+F213&gt;D213,"Holds exceed inventory",IF(I213+J213&gt;1,"Review forecast rates","OK")))),"Review data"))</f>
        <v/>
      </c>
      <c r="W213" s="22" t="n"/>
    </row>
    <row r="214">
      <c r="A214" s="44" t="n"/>
      <c r="B214" s="24">
        <f>IF(A214="","",IFERROR(IF(MOD(A214,7)=1,"Sun",IF(MOD(A214,7)=2,"Mon",IF(MOD(A214,7)=3,"Tue",IF(MOD(A214,7)=4,"Wed",IF(MOD(A214,7)=5,"Thu",IF(MOD(A214,7)=6,"Fri","Sat")))))),""))</f>
        <v/>
      </c>
      <c r="C214" s="21" t="n"/>
      <c r="D214" s="21" t="n"/>
      <c r="E214" s="21" t="n"/>
      <c r="F214" s="21" t="n"/>
      <c r="G214" s="24">
        <f>IF(A214="","",IFERROR(MAX(0,D214-E214-F214),0))</f>
        <v/>
      </c>
      <c r="H214" s="21" t="n"/>
      <c r="I214" s="28" t="n"/>
      <c r="J214" s="28" t="n"/>
      <c r="K214" s="21" t="n"/>
      <c r="L214" s="24">
        <f>IF(A214="","",IFERROR(SUMIFS('Reservations'!$J$11:$J$260,'Reservations'!$I$11:$I$260,C214,'Reservations'!$F$11:$F$260,"&lt;="&amp;A214,'Reservations'!$G$11:$G$260,"&gt;"&amp;A214,'Reservations'!$M$11:$M$260,"Confirmed")+SUMIFS('Reservations'!$J$11:$J$260,'Reservations'!$I$11:$I$260,C214,'Reservations'!$F$11:$F$260,"&lt;="&amp;A214,'Reservations'!$G$11:$G$260,"&gt;"&amp;A214,'Reservations'!$M$11:$M$260,"Guaranteed")+SUMIFS('Reservations'!$J$11:$J$260,'Reservations'!$I$11:$I$260,C214,'Reservations'!$F$11:$F$260,"&lt;="&amp;A214,'Reservations'!$G$11:$G$260,"&gt;"&amp;A214,'Reservations'!$M$11:$M$260,"Checked In"),0))</f>
        <v/>
      </c>
      <c r="M214" s="29">
        <f>IF(A214="","",IFERROR(MAX(0,L214*(1-I214-J214)+K214),0))</f>
        <v/>
      </c>
      <c r="N214" s="30">
        <f>IF(A214="","",IFERROR(M214/G214,0))</f>
        <v/>
      </c>
      <c r="O214" s="24">
        <f>IF(A214="","",IFERROR(G214+H214,0))</f>
        <v/>
      </c>
      <c r="P214" s="24">
        <f>IF(A214="","",IFERROR(MAX(0,ROUNDUP(M214,0)-O214),0))</f>
        <v/>
      </c>
      <c r="Q214" s="24">
        <f>IF(A214="","",IFERROR(MAX(0,ROUNDUP(M214,0)-G214),0))</f>
        <v/>
      </c>
      <c r="R214" s="28" t="n"/>
      <c r="S214" s="24">
        <f>IF(A214="","",IFERROR(IF(Q214&gt;=$B$6,"Critical",IF(OR(P214&gt;0,N214&gt;=$B$5),"Watch","Normal")),""))</f>
        <v/>
      </c>
      <c r="T214" s="22" t="n"/>
      <c r="U214" s="44" t="n"/>
      <c r="V214" s="24">
        <f>IF(A214="","",IFERROR(IF(C214="","Select room type",IF(D214&lt;=0,"Enter base inventory",IF(E214+F214&gt;D214,"Holds exceed inventory",IF(I214+J214&gt;1,"Review forecast rates","OK")))),"Review data"))</f>
        <v/>
      </c>
      <c r="W214" s="22" t="n"/>
    </row>
    <row r="215">
      <c r="A215" s="44" t="n"/>
      <c r="B215" s="24">
        <f>IF(A215="","",IFERROR(IF(MOD(A215,7)=1,"Sun",IF(MOD(A215,7)=2,"Mon",IF(MOD(A215,7)=3,"Tue",IF(MOD(A215,7)=4,"Wed",IF(MOD(A215,7)=5,"Thu",IF(MOD(A215,7)=6,"Fri","Sat")))))),""))</f>
        <v/>
      </c>
      <c r="C215" s="21" t="n"/>
      <c r="D215" s="21" t="n"/>
      <c r="E215" s="21" t="n"/>
      <c r="F215" s="21" t="n"/>
      <c r="G215" s="24">
        <f>IF(A215="","",IFERROR(MAX(0,D215-E215-F215),0))</f>
        <v/>
      </c>
      <c r="H215" s="21" t="n"/>
      <c r="I215" s="28" t="n"/>
      <c r="J215" s="28" t="n"/>
      <c r="K215" s="21" t="n"/>
      <c r="L215" s="24">
        <f>IF(A215="","",IFERROR(SUMIFS('Reservations'!$J$11:$J$260,'Reservations'!$I$11:$I$260,C215,'Reservations'!$F$11:$F$260,"&lt;="&amp;A215,'Reservations'!$G$11:$G$260,"&gt;"&amp;A215,'Reservations'!$M$11:$M$260,"Confirmed")+SUMIFS('Reservations'!$J$11:$J$260,'Reservations'!$I$11:$I$260,C215,'Reservations'!$F$11:$F$260,"&lt;="&amp;A215,'Reservations'!$G$11:$G$260,"&gt;"&amp;A215,'Reservations'!$M$11:$M$260,"Guaranteed")+SUMIFS('Reservations'!$J$11:$J$260,'Reservations'!$I$11:$I$260,C215,'Reservations'!$F$11:$F$260,"&lt;="&amp;A215,'Reservations'!$G$11:$G$260,"&gt;"&amp;A215,'Reservations'!$M$11:$M$260,"Checked In"),0))</f>
        <v/>
      </c>
      <c r="M215" s="29">
        <f>IF(A215="","",IFERROR(MAX(0,L215*(1-I215-J215)+K215),0))</f>
        <v/>
      </c>
      <c r="N215" s="30">
        <f>IF(A215="","",IFERROR(M215/G215,0))</f>
        <v/>
      </c>
      <c r="O215" s="24">
        <f>IF(A215="","",IFERROR(G215+H215,0))</f>
        <v/>
      </c>
      <c r="P215" s="24">
        <f>IF(A215="","",IFERROR(MAX(0,ROUNDUP(M215,0)-O215),0))</f>
        <v/>
      </c>
      <c r="Q215" s="24">
        <f>IF(A215="","",IFERROR(MAX(0,ROUNDUP(M215,0)-G215),0))</f>
        <v/>
      </c>
      <c r="R215" s="28" t="n"/>
      <c r="S215" s="24">
        <f>IF(A215="","",IFERROR(IF(Q215&gt;=$B$6,"Critical",IF(OR(P215&gt;0,N215&gt;=$B$5),"Watch","Normal")),""))</f>
        <v/>
      </c>
      <c r="T215" s="22" t="n"/>
      <c r="U215" s="44" t="n"/>
      <c r="V215" s="24">
        <f>IF(A215="","",IFERROR(IF(C215="","Select room type",IF(D215&lt;=0,"Enter base inventory",IF(E215+F215&gt;D215,"Holds exceed inventory",IF(I215+J215&gt;1,"Review forecast rates","OK")))),"Review data"))</f>
        <v/>
      </c>
      <c r="W215" s="22" t="n"/>
    </row>
    <row r="216">
      <c r="A216" s="44" t="n"/>
      <c r="B216" s="24">
        <f>IF(A216="","",IFERROR(IF(MOD(A216,7)=1,"Sun",IF(MOD(A216,7)=2,"Mon",IF(MOD(A216,7)=3,"Tue",IF(MOD(A216,7)=4,"Wed",IF(MOD(A216,7)=5,"Thu",IF(MOD(A216,7)=6,"Fri","Sat")))))),""))</f>
        <v/>
      </c>
      <c r="C216" s="21" t="n"/>
      <c r="D216" s="21" t="n"/>
      <c r="E216" s="21" t="n"/>
      <c r="F216" s="21" t="n"/>
      <c r="G216" s="24">
        <f>IF(A216="","",IFERROR(MAX(0,D216-E216-F216),0))</f>
        <v/>
      </c>
      <c r="H216" s="21" t="n"/>
      <c r="I216" s="28" t="n"/>
      <c r="J216" s="28" t="n"/>
      <c r="K216" s="21" t="n"/>
      <c r="L216" s="24">
        <f>IF(A216="","",IFERROR(SUMIFS('Reservations'!$J$11:$J$260,'Reservations'!$I$11:$I$260,C216,'Reservations'!$F$11:$F$260,"&lt;="&amp;A216,'Reservations'!$G$11:$G$260,"&gt;"&amp;A216,'Reservations'!$M$11:$M$260,"Confirmed")+SUMIFS('Reservations'!$J$11:$J$260,'Reservations'!$I$11:$I$260,C216,'Reservations'!$F$11:$F$260,"&lt;="&amp;A216,'Reservations'!$G$11:$G$260,"&gt;"&amp;A216,'Reservations'!$M$11:$M$260,"Guaranteed")+SUMIFS('Reservations'!$J$11:$J$260,'Reservations'!$I$11:$I$260,C216,'Reservations'!$F$11:$F$260,"&lt;="&amp;A216,'Reservations'!$G$11:$G$260,"&gt;"&amp;A216,'Reservations'!$M$11:$M$260,"Checked In"),0))</f>
        <v/>
      </c>
      <c r="M216" s="29">
        <f>IF(A216="","",IFERROR(MAX(0,L216*(1-I216-J216)+K216),0))</f>
        <v/>
      </c>
      <c r="N216" s="30">
        <f>IF(A216="","",IFERROR(M216/G216,0))</f>
        <v/>
      </c>
      <c r="O216" s="24">
        <f>IF(A216="","",IFERROR(G216+H216,0))</f>
        <v/>
      </c>
      <c r="P216" s="24">
        <f>IF(A216="","",IFERROR(MAX(0,ROUNDUP(M216,0)-O216),0))</f>
        <v/>
      </c>
      <c r="Q216" s="24">
        <f>IF(A216="","",IFERROR(MAX(0,ROUNDUP(M216,0)-G216),0))</f>
        <v/>
      </c>
      <c r="R216" s="28" t="n"/>
      <c r="S216" s="24">
        <f>IF(A216="","",IFERROR(IF(Q216&gt;=$B$6,"Critical",IF(OR(P216&gt;0,N216&gt;=$B$5),"Watch","Normal")),""))</f>
        <v/>
      </c>
      <c r="T216" s="22" t="n"/>
      <c r="U216" s="44" t="n"/>
      <c r="V216" s="24">
        <f>IF(A216="","",IFERROR(IF(C216="","Select room type",IF(D216&lt;=0,"Enter base inventory",IF(E216+F216&gt;D216,"Holds exceed inventory",IF(I216+J216&gt;1,"Review forecast rates","OK")))),"Review data"))</f>
        <v/>
      </c>
      <c r="W216" s="22" t="n"/>
    </row>
    <row r="217">
      <c r="A217" s="44" t="n"/>
      <c r="B217" s="24">
        <f>IF(A217="","",IFERROR(IF(MOD(A217,7)=1,"Sun",IF(MOD(A217,7)=2,"Mon",IF(MOD(A217,7)=3,"Tue",IF(MOD(A217,7)=4,"Wed",IF(MOD(A217,7)=5,"Thu",IF(MOD(A217,7)=6,"Fri","Sat")))))),""))</f>
        <v/>
      </c>
      <c r="C217" s="21" t="n"/>
      <c r="D217" s="21" t="n"/>
      <c r="E217" s="21" t="n"/>
      <c r="F217" s="21" t="n"/>
      <c r="G217" s="24">
        <f>IF(A217="","",IFERROR(MAX(0,D217-E217-F217),0))</f>
        <v/>
      </c>
      <c r="H217" s="21" t="n"/>
      <c r="I217" s="28" t="n"/>
      <c r="J217" s="28" t="n"/>
      <c r="K217" s="21" t="n"/>
      <c r="L217" s="24">
        <f>IF(A217="","",IFERROR(SUMIFS('Reservations'!$J$11:$J$260,'Reservations'!$I$11:$I$260,C217,'Reservations'!$F$11:$F$260,"&lt;="&amp;A217,'Reservations'!$G$11:$G$260,"&gt;"&amp;A217,'Reservations'!$M$11:$M$260,"Confirmed")+SUMIFS('Reservations'!$J$11:$J$260,'Reservations'!$I$11:$I$260,C217,'Reservations'!$F$11:$F$260,"&lt;="&amp;A217,'Reservations'!$G$11:$G$260,"&gt;"&amp;A217,'Reservations'!$M$11:$M$260,"Guaranteed")+SUMIFS('Reservations'!$J$11:$J$260,'Reservations'!$I$11:$I$260,C217,'Reservations'!$F$11:$F$260,"&lt;="&amp;A217,'Reservations'!$G$11:$G$260,"&gt;"&amp;A217,'Reservations'!$M$11:$M$260,"Checked In"),0))</f>
        <v/>
      </c>
      <c r="M217" s="29">
        <f>IF(A217="","",IFERROR(MAX(0,L217*(1-I217-J217)+K217),0))</f>
        <v/>
      </c>
      <c r="N217" s="30">
        <f>IF(A217="","",IFERROR(M217/G217,0))</f>
        <v/>
      </c>
      <c r="O217" s="24">
        <f>IF(A217="","",IFERROR(G217+H217,0))</f>
        <v/>
      </c>
      <c r="P217" s="24">
        <f>IF(A217="","",IFERROR(MAX(0,ROUNDUP(M217,0)-O217),0))</f>
        <v/>
      </c>
      <c r="Q217" s="24">
        <f>IF(A217="","",IFERROR(MAX(0,ROUNDUP(M217,0)-G217),0))</f>
        <v/>
      </c>
      <c r="R217" s="28" t="n"/>
      <c r="S217" s="24">
        <f>IF(A217="","",IFERROR(IF(Q217&gt;=$B$6,"Critical",IF(OR(P217&gt;0,N217&gt;=$B$5),"Watch","Normal")),""))</f>
        <v/>
      </c>
      <c r="T217" s="22" t="n"/>
      <c r="U217" s="44" t="n"/>
      <c r="V217" s="24">
        <f>IF(A217="","",IFERROR(IF(C217="","Select room type",IF(D217&lt;=0,"Enter base inventory",IF(E217+F217&gt;D217,"Holds exceed inventory",IF(I217+J217&gt;1,"Review forecast rates","OK")))),"Review data"))</f>
        <v/>
      </c>
      <c r="W217" s="22" t="n"/>
    </row>
    <row r="218">
      <c r="A218" s="44" t="n"/>
      <c r="B218" s="24">
        <f>IF(A218="","",IFERROR(IF(MOD(A218,7)=1,"Sun",IF(MOD(A218,7)=2,"Mon",IF(MOD(A218,7)=3,"Tue",IF(MOD(A218,7)=4,"Wed",IF(MOD(A218,7)=5,"Thu",IF(MOD(A218,7)=6,"Fri","Sat")))))),""))</f>
        <v/>
      </c>
      <c r="C218" s="21" t="n"/>
      <c r="D218" s="21" t="n"/>
      <c r="E218" s="21" t="n"/>
      <c r="F218" s="21" t="n"/>
      <c r="G218" s="24">
        <f>IF(A218="","",IFERROR(MAX(0,D218-E218-F218),0))</f>
        <v/>
      </c>
      <c r="H218" s="21" t="n"/>
      <c r="I218" s="28" t="n"/>
      <c r="J218" s="28" t="n"/>
      <c r="K218" s="21" t="n"/>
      <c r="L218" s="24">
        <f>IF(A218="","",IFERROR(SUMIFS('Reservations'!$J$11:$J$260,'Reservations'!$I$11:$I$260,C218,'Reservations'!$F$11:$F$260,"&lt;="&amp;A218,'Reservations'!$G$11:$G$260,"&gt;"&amp;A218,'Reservations'!$M$11:$M$260,"Confirmed")+SUMIFS('Reservations'!$J$11:$J$260,'Reservations'!$I$11:$I$260,C218,'Reservations'!$F$11:$F$260,"&lt;="&amp;A218,'Reservations'!$G$11:$G$260,"&gt;"&amp;A218,'Reservations'!$M$11:$M$260,"Guaranteed")+SUMIFS('Reservations'!$J$11:$J$260,'Reservations'!$I$11:$I$260,C218,'Reservations'!$F$11:$F$260,"&lt;="&amp;A218,'Reservations'!$G$11:$G$260,"&gt;"&amp;A218,'Reservations'!$M$11:$M$260,"Checked In"),0))</f>
        <v/>
      </c>
      <c r="M218" s="29">
        <f>IF(A218="","",IFERROR(MAX(0,L218*(1-I218-J218)+K218),0))</f>
        <v/>
      </c>
      <c r="N218" s="30">
        <f>IF(A218="","",IFERROR(M218/G218,0))</f>
        <v/>
      </c>
      <c r="O218" s="24">
        <f>IF(A218="","",IFERROR(G218+H218,0))</f>
        <v/>
      </c>
      <c r="P218" s="24">
        <f>IF(A218="","",IFERROR(MAX(0,ROUNDUP(M218,0)-O218),0))</f>
        <v/>
      </c>
      <c r="Q218" s="24">
        <f>IF(A218="","",IFERROR(MAX(0,ROUNDUP(M218,0)-G218),0))</f>
        <v/>
      </c>
      <c r="R218" s="28" t="n"/>
      <c r="S218" s="24">
        <f>IF(A218="","",IFERROR(IF(Q218&gt;=$B$6,"Critical",IF(OR(P218&gt;0,N218&gt;=$B$5),"Watch","Normal")),""))</f>
        <v/>
      </c>
      <c r="T218" s="22" t="n"/>
      <c r="U218" s="44" t="n"/>
      <c r="V218" s="24">
        <f>IF(A218="","",IFERROR(IF(C218="","Select room type",IF(D218&lt;=0,"Enter base inventory",IF(E218+F218&gt;D218,"Holds exceed inventory",IF(I218+J218&gt;1,"Review forecast rates","OK")))),"Review data"))</f>
        <v/>
      </c>
      <c r="W218" s="22" t="n"/>
    </row>
    <row r="219">
      <c r="A219" s="44" t="n"/>
      <c r="B219" s="24">
        <f>IF(A219="","",IFERROR(IF(MOD(A219,7)=1,"Sun",IF(MOD(A219,7)=2,"Mon",IF(MOD(A219,7)=3,"Tue",IF(MOD(A219,7)=4,"Wed",IF(MOD(A219,7)=5,"Thu",IF(MOD(A219,7)=6,"Fri","Sat")))))),""))</f>
        <v/>
      </c>
      <c r="C219" s="21" t="n"/>
      <c r="D219" s="21" t="n"/>
      <c r="E219" s="21" t="n"/>
      <c r="F219" s="21" t="n"/>
      <c r="G219" s="24">
        <f>IF(A219="","",IFERROR(MAX(0,D219-E219-F219),0))</f>
        <v/>
      </c>
      <c r="H219" s="21" t="n"/>
      <c r="I219" s="28" t="n"/>
      <c r="J219" s="28" t="n"/>
      <c r="K219" s="21" t="n"/>
      <c r="L219" s="24">
        <f>IF(A219="","",IFERROR(SUMIFS('Reservations'!$J$11:$J$260,'Reservations'!$I$11:$I$260,C219,'Reservations'!$F$11:$F$260,"&lt;="&amp;A219,'Reservations'!$G$11:$G$260,"&gt;"&amp;A219,'Reservations'!$M$11:$M$260,"Confirmed")+SUMIFS('Reservations'!$J$11:$J$260,'Reservations'!$I$11:$I$260,C219,'Reservations'!$F$11:$F$260,"&lt;="&amp;A219,'Reservations'!$G$11:$G$260,"&gt;"&amp;A219,'Reservations'!$M$11:$M$260,"Guaranteed")+SUMIFS('Reservations'!$J$11:$J$260,'Reservations'!$I$11:$I$260,C219,'Reservations'!$F$11:$F$260,"&lt;="&amp;A219,'Reservations'!$G$11:$G$260,"&gt;"&amp;A219,'Reservations'!$M$11:$M$260,"Checked In"),0))</f>
        <v/>
      </c>
      <c r="M219" s="29">
        <f>IF(A219="","",IFERROR(MAX(0,L219*(1-I219-J219)+K219),0))</f>
        <v/>
      </c>
      <c r="N219" s="30">
        <f>IF(A219="","",IFERROR(M219/G219,0))</f>
        <v/>
      </c>
      <c r="O219" s="24">
        <f>IF(A219="","",IFERROR(G219+H219,0))</f>
        <v/>
      </c>
      <c r="P219" s="24">
        <f>IF(A219="","",IFERROR(MAX(0,ROUNDUP(M219,0)-O219),0))</f>
        <v/>
      </c>
      <c r="Q219" s="24">
        <f>IF(A219="","",IFERROR(MAX(0,ROUNDUP(M219,0)-G219),0))</f>
        <v/>
      </c>
      <c r="R219" s="28" t="n"/>
      <c r="S219" s="24">
        <f>IF(A219="","",IFERROR(IF(Q219&gt;=$B$6,"Critical",IF(OR(P219&gt;0,N219&gt;=$B$5),"Watch","Normal")),""))</f>
        <v/>
      </c>
      <c r="T219" s="22" t="n"/>
      <c r="U219" s="44" t="n"/>
      <c r="V219" s="24">
        <f>IF(A219="","",IFERROR(IF(C219="","Select room type",IF(D219&lt;=0,"Enter base inventory",IF(E219+F219&gt;D219,"Holds exceed inventory",IF(I219+J219&gt;1,"Review forecast rates","OK")))),"Review data"))</f>
        <v/>
      </c>
      <c r="W219" s="22" t="n"/>
    </row>
    <row r="220">
      <c r="A220" s="44" t="n"/>
      <c r="B220" s="24">
        <f>IF(A220="","",IFERROR(IF(MOD(A220,7)=1,"Sun",IF(MOD(A220,7)=2,"Mon",IF(MOD(A220,7)=3,"Tue",IF(MOD(A220,7)=4,"Wed",IF(MOD(A220,7)=5,"Thu",IF(MOD(A220,7)=6,"Fri","Sat")))))),""))</f>
        <v/>
      </c>
      <c r="C220" s="21" t="n"/>
      <c r="D220" s="21" t="n"/>
      <c r="E220" s="21" t="n"/>
      <c r="F220" s="21" t="n"/>
      <c r="G220" s="24">
        <f>IF(A220="","",IFERROR(MAX(0,D220-E220-F220),0))</f>
        <v/>
      </c>
      <c r="H220" s="21" t="n"/>
      <c r="I220" s="28" t="n"/>
      <c r="J220" s="28" t="n"/>
      <c r="K220" s="21" t="n"/>
      <c r="L220" s="24">
        <f>IF(A220="","",IFERROR(SUMIFS('Reservations'!$J$11:$J$260,'Reservations'!$I$11:$I$260,C220,'Reservations'!$F$11:$F$260,"&lt;="&amp;A220,'Reservations'!$G$11:$G$260,"&gt;"&amp;A220,'Reservations'!$M$11:$M$260,"Confirmed")+SUMIFS('Reservations'!$J$11:$J$260,'Reservations'!$I$11:$I$260,C220,'Reservations'!$F$11:$F$260,"&lt;="&amp;A220,'Reservations'!$G$11:$G$260,"&gt;"&amp;A220,'Reservations'!$M$11:$M$260,"Guaranteed")+SUMIFS('Reservations'!$J$11:$J$260,'Reservations'!$I$11:$I$260,C220,'Reservations'!$F$11:$F$260,"&lt;="&amp;A220,'Reservations'!$G$11:$G$260,"&gt;"&amp;A220,'Reservations'!$M$11:$M$260,"Checked In"),0))</f>
        <v/>
      </c>
      <c r="M220" s="29">
        <f>IF(A220="","",IFERROR(MAX(0,L220*(1-I220-J220)+K220),0))</f>
        <v/>
      </c>
      <c r="N220" s="30">
        <f>IF(A220="","",IFERROR(M220/G220,0))</f>
        <v/>
      </c>
      <c r="O220" s="24">
        <f>IF(A220="","",IFERROR(G220+H220,0))</f>
        <v/>
      </c>
      <c r="P220" s="24">
        <f>IF(A220="","",IFERROR(MAX(0,ROUNDUP(M220,0)-O220),0))</f>
        <v/>
      </c>
      <c r="Q220" s="24">
        <f>IF(A220="","",IFERROR(MAX(0,ROUNDUP(M220,0)-G220),0))</f>
        <v/>
      </c>
      <c r="R220" s="28" t="n"/>
      <c r="S220" s="24">
        <f>IF(A220="","",IFERROR(IF(Q220&gt;=$B$6,"Critical",IF(OR(P220&gt;0,N220&gt;=$B$5),"Watch","Normal")),""))</f>
        <v/>
      </c>
      <c r="T220" s="22" t="n"/>
      <c r="U220" s="44" t="n"/>
      <c r="V220" s="24">
        <f>IF(A220="","",IFERROR(IF(C220="","Select room type",IF(D220&lt;=0,"Enter base inventory",IF(E220+F220&gt;D220,"Holds exceed inventory",IF(I220+J220&gt;1,"Review forecast rates","OK")))),"Review data"))</f>
        <v/>
      </c>
      <c r="W220" s="22" t="n"/>
    </row>
    <row r="221">
      <c r="A221" s="44" t="n"/>
      <c r="B221" s="24">
        <f>IF(A221="","",IFERROR(IF(MOD(A221,7)=1,"Sun",IF(MOD(A221,7)=2,"Mon",IF(MOD(A221,7)=3,"Tue",IF(MOD(A221,7)=4,"Wed",IF(MOD(A221,7)=5,"Thu",IF(MOD(A221,7)=6,"Fri","Sat")))))),""))</f>
        <v/>
      </c>
      <c r="C221" s="21" t="n"/>
      <c r="D221" s="21" t="n"/>
      <c r="E221" s="21" t="n"/>
      <c r="F221" s="21" t="n"/>
      <c r="G221" s="24">
        <f>IF(A221="","",IFERROR(MAX(0,D221-E221-F221),0))</f>
        <v/>
      </c>
      <c r="H221" s="21" t="n"/>
      <c r="I221" s="28" t="n"/>
      <c r="J221" s="28" t="n"/>
      <c r="K221" s="21" t="n"/>
      <c r="L221" s="24">
        <f>IF(A221="","",IFERROR(SUMIFS('Reservations'!$J$11:$J$260,'Reservations'!$I$11:$I$260,C221,'Reservations'!$F$11:$F$260,"&lt;="&amp;A221,'Reservations'!$G$11:$G$260,"&gt;"&amp;A221,'Reservations'!$M$11:$M$260,"Confirmed")+SUMIFS('Reservations'!$J$11:$J$260,'Reservations'!$I$11:$I$260,C221,'Reservations'!$F$11:$F$260,"&lt;="&amp;A221,'Reservations'!$G$11:$G$260,"&gt;"&amp;A221,'Reservations'!$M$11:$M$260,"Guaranteed")+SUMIFS('Reservations'!$J$11:$J$260,'Reservations'!$I$11:$I$260,C221,'Reservations'!$F$11:$F$260,"&lt;="&amp;A221,'Reservations'!$G$11:$G$260,"&gt;"&amp;A221,'Reservations'!$M$11:$M$260,"Checked In"),0))</f>
        <v/>
      </c>
      <c r="M221" s="29">
        <f>IF(A221="","",IFERROR(MAX(0,L221*(1-I221-J221)+K221),0))</f>
        <v/>
      </c>
      <c r="N221" s="30">
        <f>IF(A221="","",IFERROR(M221/G221,0))</f>
        <v/>
      </c>
      <c r="O221" s="24">
        <f>IF(A221="","",IFERROR(G221+H221,0))</f>
        <v/>
      </c>
      <c r="P221" s="24">
        <f>IF(A221="","",IFERROR(MAX(0,ROUNDUP(M221,0)-O221),0))</f>
        <v/>
      </c>
      <c r="Q221" s="24">
        <f>IF(A221="","",IFERROR(MAX(0,ROUNDUP(M221,0)-G221),0))</f>
        <v/>
      </c>
      <c r="R221" s="28" t="n"/>
      <c r="S221" s="24">
        <f>IF(A221="","",IFERROR(IF(Q221&gt;=$B$6,"Critical",IF(OR(P221&gt;0,N221&gt;=$B$5),"Watch","Normal")),""))</f>
        <v/>
      </c>
      <c r="T221" s="22" t="n"/>
      <c r="U221" s="44" t="n"/>
      <c r="V221" s="24">
        <f>IF(A221="","",IFERROR(IF(C221="","Select room type",IF(D221&lt;=0,"Enter base inventory",IF(E221+F221&gt;D221,"Holds exceed inventory",IF(I221+J221&gt;1,"Review forecast rates","OK")))),"Review data"))</f>
        <v/>
      </c>
      <c r="W221" s="22" t="n"/>
    </row>
    <row r="222">
      <c r="A222" s="44" t="n"/>
      <c r="B222" s="24">
        <f>IF(A222="","",IFERROR(IF(MOD(A222,7)=1,"Sun",IF(MOD(A222,7)=2,"Mon",IF(MOD(A222,7)=3,"Tue",IF(MOD(A222,7)=4,"Wed",IF(MOD(A222,7)=5,"Thu",IF(MOD(A222,7)=6,"Fri","Sat")))))),""))</f>
        <v/>
      </c>
      <c r="C222" s="21" t="n"/>
      <c r="D222" s="21" t="n"/>
      <c r="E222" s="21" t="n"/>
      <c r="F222" s="21" t="n"/>
      <c r="G222" s="24">
        <f>IF(A222="","",IFERROR(MAX(0,D222-E222-F222),0))</f>
        <v/>
      </c>
      <c r="H222" s="21" t="n"/>
      <c r="I222" s="28" t="n"/>
      <c r="J222" s="28" t="n"/>
      <c r="K222" s="21" t="n"/>
      <c r="L222" s="24">
        <f>IF(A222="","",IFERROR(SUMIFS('Reservations'!$J$11:$J$260,'Reservations'!$I$11:$I$260,C222,'Reservations'!$F$11:$F$260,"&lt;="&amp;A222,'Reservations'!$G$11:$G$260,"&gt;"&amp;A222,'Reservations'!$M$11:$M$260,"Confirmed")+SUMIFS('Reservations'!$J$11:$J$260,'Reservations'!$I$11:$I$260,C222,'Reservations'!$F$11:$F$260,"&lt;="&amp;A222,'Reservations'!$G$11:$G$260,"&gt;"&amp;A222,'Reservations'!$M$11:$M$260,"Guaranteed")+SUMIFS('Reservations'!$J$11:$J$260,'Reservations'!$I$11:$I$260,C222,'Reservations'!$F$11:$F$260,"&lt;="&amp;A222,'Reservations'!$G$11:$G$260,"&gt;"&amp;A222,'Reservations'!$M$11:$M$260,"Checked In"),0))</f>
        <v/>
      </c>
      <c r="M222" s="29">
        <f>IF(A222="","",IFERROR(MAX(0,L222*(1-I222-J222)+K222),0))</f>
        <v/>
      </c>
      <c r="N222" s="30">
        <f>IF(A222="","",IFERROR(M222/G222,0))</f>
        <v/>
      </c>
      <c r="O222" s="24">
        <f>IF(A222="","",IFERROR(G222+H222,0))</f>
        <v/>
      </c>
      <c r="P222" s="24">
        <f>IF(A222="","",IFERROR(MAX(0,ROUNDUP(M222,0)-O222),0))</f>
        <v/>
      </c>
      <c r="Q222" s="24">
        <f>IF(A222="","",IFERROR(MAX(0,ROUNDUP(M222,0)-G222),0))</f>
        <v/>
      </c>
      <c r="R222" s="28" t="n"/>
      <c r="S222" s="24">
        <f>IF(A222="","",IFERROR(IF(Q222&gt;=$B$6,"Critical",IF(OR(P222&gt;0,N222&gt;=$B$5),"Watch","Normal")),""))</f>
        <v/>
      </c>
      <c r="T222" s="22" t="n"/>
      <c r="U222" s="44" t="n"/>
      <c r="V222" s="24">
        <f>IF(A222="","",IFERROR(IF(C222="","Select room type",IF(D222&lt;=0,"Enter base inventory",IF(E222+F222&gt;D222,"Holds exceed inventory",IF(I222+J222&gt;1,"Review forecast rates","OK")))),"Review data"))</f>
        <v/>
      </c>
      <c r="W222" s="22" t="n"/>
    </row>
    <row r="223">
      <c r="A223" s="44" t="n"/>
      <c r="B223" s="24">
        <f>IF(A223="","",IFERROR(IF(MOD(A223,7)=1,"Sun",IF(MOD(A223,7)=2,"Mon",IF(MOD(A223,7)=3,"Tue",IF(MOD(A223,7)=4,"Wed",IF(MOD(A223,7)=5,"Thu",IF(MOD(A223,7)=6,"Fri","Sat")))))),""))</f>
        <v/>
      </c>
      <c r="C223" s="21" t="n"/>
      <c r="D223" s="21" t="n"/>
      <c r="E223" s="21" t="n"/>
      <c r="F223" s="21" t="n"/>
      <c r="G223" s="24">
        <f>IF(A223="","",IFERROR(MAX(0,D223-E223-F223),0))</f>
        <v/>
      </c>
      <c r="H223" s="21" t="n"/>
      <c r="I223" s="28" t="n"/>
      <c r="J223" s="28" t="n"/>
      <c r="K223" s="21" t="n"/>
      <c r="L223" s="24">
        <f>IF(A223="","",IFERROR(SUMIFS('Reservations'!$J$11:$J$260,'Reservations'!$I$11:$I$260,C223,'Reservations'!$F$11:$F$260,"&lt;="&amp;A223,'Reservations'!$G$11:$G$260,"&gt;"&amp;A223,'Reservations'!$M$11:$M$260,"Confirmed")+SUMIFS('Reservations'!$J$11:$J$260,'Reservations'!$I$11:$I$260,C223,'Reservations'!$F$11:$F$260,"&lt;="&amp;A223,'Reservations'!$G$11:$G$260,"&gt;"&amp;A223,'Reservations'!$M$11:$M$260,"Guaranteed")+SUMIFS('Reservations'!$J$11:$J$260,'Reservations'!$I$11:$I$260,C223,'Reservations'!$F$11:$F$260,"&lt;="&amp;A223,'Reservations'!$G$11:$G$260,"&gt;"&amp;A223,'Reservations'!$M$11:$M$260,"Checked In"),0))</f>
        <v/>
      </c>
      <c r="M223" s="29">
        <f>IF(A223="","",IFERROR(MAX(0,L223*(1-I223-J223)+K223),0))</f>
        <v/>
      </c>
      <c r="N223" s="30">
        <f>IF(A223="","",IFERROR(M223/G223,0))</f>
        <v/>
      </c>
      <c r="O223" s="24">
        <f>IF(A223="","",IFERROR(G223+H223,0))</f>
        <v/>
      </c>
      <c r="P223" s="24">
        <f>IF(A223="","",IFERROR(MAX(0,ROUNDUP(M223,0)-O223),0))</f>
        <v/>
      </c>
      <c r="Q223" s="24">
        <f>IF(A223="","",IFERROR(MAX(0,ROUNDUP(M223,0)-G223),0))</f>
        <v/>
      </c>
      <c r="R223" s="28" t="n"/>
      <c r="S223" s="24">
        <f>IF(A223="","",IFERROR(IF(Q223&gt;=$B$6,"Critical",IF(OR(P223&gt;0,N223&gt;=$B$5),"Watch","Normal")),""))</f>
        <v/>
      </c>
      <c r="T223" s="22" t="n"/>
      <c r="U223" s="44" t="n"/>
      <c r="V223" s="24">
        <f>IF(A223="","",IFERROR(IF(C223="","Select room type",IF(D223&lt;=0,"Enter base inventory",IF(E223+F223&gt;D223,"Holds exceed inventory",IF(I223+J223&gt;1,"Review forecast rates","OK")))),"Review data"))</f>
        <v/>
      </c>
      <c r="W223" s="22" t="n"/>
    </row>
    <row r="224">
      <c r="A224" s="44" t="n"/>
      <c r="B224" s="24">
        <f>IF(A224="","",IFERROR(IF(MOD(A224,7)=1,"Sun",IF(MOD(A224,7)=2,"Mon",IF(MOD(A224,7)=3,"Tue",IF(MOD(A224,7)=4,"Wed",IF(MOD(A224,7)=5,"Thu",IF(MOD(A224,7)=6,"Fri","Sat")))))),""))</f>
        <v/>
      </c>
      <c r="C224" s="21" t="n"/>
      <c r="D224" s="21" t="n"/>
      <c r="E224" s="21" t="n"/>
      <c r="F224" s="21" t="n"/>
      <c r="G224" s="24">
        <f>IF(A224="","",IFERROR(MAX(0,D224-E224-F224),0))</f>
        <v/>
      </c>
      <c r="H224" s="21" t="n"/>
      <c r="I224" s="28" t="n"/>
      <c r="J224" s="28" t="n"/>
      <c r="K224" s="21" t="n"/>
      <c r="L224" s="24">
        <f>IF(A224="","",IFERROR(SUMIFS('Reservations'!$J$11:$J$260,'Reservations'!$I$11:$I$260,C224,'Reservations'!$F$11:$F$260,"&lt;="&amp;A224,'Reservations'!$G$11:$G$260,"&gt;"&amp;A224,'Reservations'!$M$11:$M$260,"Confirmed")+SUMIFS('Reservations'!$J$11:$J$260,'Reservations'!$I$11:$I$260,C224,'Reservations'!$F$11:$F$260,"&lt;="&amp;A224,'Reservations'!$G$11:$G$260,"&gt;"&amp;A224,'Reservations'!$M$11:$M$260,"Guaranteed")+SUMIFS('Reservations'!$J$11:$J$260,'Reservations'!$I$11:$I$260,C224,'Reservations'!$F$11:$F$260,"&lt;="&amp;A224,'Reservations'!$G$11:$G$260,"&gt;"&amp;A224,'Reservations'!$M$11:$M$260,"Checked In"),0))</f>
        <v/>
      </c>
      <c r="M224" s="29">
        <f>IF(A224="","",IFERROR(MAX(0,L224*(1-I224-J224)+K224),0))</f>
        <v/>
      </c>
      <c r="N224" s="30">
        <f>IF(A224="","",IFERROR(M224/G224,0))</f>
        <v/>
      </c>
      <c r="O224" s="24">
        <f>IF(A224="","",IFERROR(G224+H224,0))</f>
        <v/>
      </c>
      <c r="P224" s="24">
        <f>IF(A224="","",IFERROR(MAX(0,ROUNDUP(M224,0)-O224),0))</f>
        <v/>
      </c>
      <c r="Q224" s="24">
        <f>IF(A224="","",IFERROR(MAX(0,ROUNDUP(M224,0)-G224),0))</f>
        <v/>
      </c>
      <c r="R224" s="28" t="n"/>
      <c r="S224" s="24">
        <f>IF(A224="","",IFERROR(IF(Q224&gt;=$B$6,"Critical",IF(OR(P224&gt;0,N224&gt;=$B$5),"Watch","Normal")),""))</f>
        <v/>
      </c>
      <c r="T224" s="22" t="n"/>
      <c r="U224" s="44" t="n"/>
      <c r="V224" s="24">
        <f>IF(A224="","",IFERROR(IF(C224="","Select room type",IF(D224&lt;=0,"Enter base inventory",IF(E224+F224&gt;D224,"Holds exceed inventory",IF(I224+J224&gt;1,"Review forecast rates","OK")))),"Review data"))</f>
        <v/>
      </c>
      <c r="W224" s="22" t="n"/>
    </row>
    <row r="225">
      <c r="A225" s="44" t="n"/>
      <c r="B225" s="24">
        <f>IF(A225="","",IFERROR(IF(MOD(A225,7)=1,"Sun",IF(MOD(A225,7)=2,"Mon",IF(MOD(A225,7)=3,"Tue",IF(MOD(A225,7)=4,"Wed",IF(MOD(A225,7)=5,"Thu",IF(MOD(A225,7)=6,"Fri","Sat")))))),""))</f>
        <v/>
      </c>
      <c r="C225" s="21" t="n"/>
      <c r="D225" s="21" t="n"/>
      <c r="E225" s="21" t="n"/>
      <c r="F225" s="21" t="n"/>
      <c r="G225" s="24">
        <f>IF(A225="","",IFERROR(MAX(0,D225-E225-F225),0))</f>
        <v/>
      </c>
      <c r="H225" s="21" t="n"/>
      <c r="I225" s="28" t="n"/>
      <c r="J225" s="28" t="n"/>
      <c r="K225" s="21" t="n"/>
      <c r="L225" s="24">
        <f>IF(A225="","",IFERROR(SUMIFS('Reservations'!$J$11:$J$260,'Reservations'!$I$11:$I$260,C225,'Reservations'!$F$11:$F$260,"&lt;="&amp;A225,'Reservations'!$G$11:$G$260,"&gt;"&amp;A225,'Reservations'!$M$11:$M$260,"Confirmed")+SUMIFS('Reservations'!$J$11:$J$260,'Reservations'!$I$11:$I$260,C225,'Reservations'!$F$11:$F$260,"&lt;="&amp;A225,'Reservations'!$G$11:$G$260,"&gt;"&amp;A225,'Reservations'!$M$11:$M$260,"Guaranteed")+SUMIFS('Reservations'!$J$11:$J$260,'Reservations'!$I$11:$I$260,C225,'Reservations'!$F$11:$F$260,"&lt;="&amp;A225,'Reservations'!$G$11:$G$260,"&gt;"&amp;A225,'Reservations'!$M$11:$M$260,"Checked In"),0))</f>
        <v/>
      </c>
      <c r="M225" s="29">
        <f>IF(A225="","",IFERROR(MAX(0,L225*(1-I225-J225)+K225),0))</f>
        <v/>
      </c>
      <c r="N225" s="30">
        <f>IF(A225="","",IFERROR(M225/G225,0))</f>
        <v/>
      </c>
      <c r="O225" s="24">
        <f>IF(A225="","",IFERROR(G225+H225,0))</f>
        <v/>
      </c>
      <c r="P225" s="24">
        <f>IF(A225="","",IFERROR(MAX(0,ROUNDUP(M225,0)-O225),0))</f>
        <v/>
      </c>
      <c r="Q225" s="24">
        <f>IF(A225="","",IFERROR(MAX(0,ROUNDUP(M225,0)-G225),0))</f>
        <v/>
      </c>
      <c r="R225" s="28" t="n"/>
      <c r="S225" s="24">
        <f>IF(A225="","",IFERROR(IF(Q225&gt;=$B$6,"Critical",IF(OR(P225&gt;0,N225&gt;=$B$5),"Watch","Normal")),""))</f>
        <v/>
      </c>
      <c r="T225" s="22" t="n"/>
      <c r="U225" s="44" t="n"/>
      <c r="V225" s="24">
        <f>IF(A225="","",IFERROR(IF(C225="","Select room type",IF(D225&lt;=0,"Enter base inventory",IF(E225+F225&gt;D225,"Holds exceed inventory",IF(I225+J225&gt;1,"Review forecast rates","OK")))),"Review data"))</f>
        <v/>
      </c>
      <c r="W225" s="22" t="n"/>
    </row>
    <row r="226">
      <c r="A226" s="44" t="n"/>
      <c r="B226" s="24">
        <f>IF(A226="","",IFERROR(IF(MOD(A226,7)=1,"Sun",IF(MOD(A226,7)=2,"Mon",IF(MOD(A226,7)=3,"Tue",IF(MOD(A226,7)=4,"Wed",IF(MOD(A226,7)=5,"Thu",IF(MOD(A226,7)=6,"Fri","Sat")))))),""))</f>
        <v/>
      </c>
      <c r="C226" s="21" t="n"/>
      <c r="D226" s="21" t="n"/>
      <c r="E226" s="21" t="n"/>
      <c r="F226" s="21" t="n"/>
      <c r="G226" s="24">
        <f>IF(A226="","",IFERROR(MAX(0,D226-E226-F226),0))</f>
        <v/>
      </c>
      <c r="H226" s="21" t="n"/>
      <c r="I226" s="28" t="n"/>
      <c r="J226" s="28" t="n"/>
      <c r="K226" s="21" t="n"/>
      <c r="L226" s="24">
        <f>IF(A226="","",IFERROR(SUMIFS('Reservations'!$J$11:$J$260,'Reservations'!$I$11:$I$260,C226,'Reservations'!$F$11:$F$260,"&lt;="&amp;A226,'Reservations'!$G$11:$G$260,"&gt;"&amp;A226,'Reservations'!$M$11:$M$260,"Confirmed")+SUMIFS('Reservations'!$J$11:$J$260,'Reservations'!$I$11:$I$260,C226,'Reservations'!$F$11:$F$260,"&lt;="&amp;A226,'Reservations'!$G$11:$G$260,"&gt;"&amp;A226,'Reservations'!$M$11:$M$260,"Guaranteed")+SUMIFS('Reservations'!$J$11:$J$260,'Reservations'!$I$11:$I$260,C226,'Reservations'!$F$11:$F$260,"&lt;="&amp;A226,'Reservations'!$G$11:$G$260,"&gt;"&amp;A226,'Reservations'!$M$11:$M$260,"Checked In"),0))</f>
        <v/>
      </c>
      <c r="M226" s="29">
        <f>IF(A226="","",IFERROR(MAX(0,L226*(1-I226-J226)+K226),0))</f>
        <v/>
      </c>
      <c r="N226" s="30">
        <f>IF(A226="","",IFERROR(M226/G226,0))</f>
        <v/>
      </c>
      <c r="O226" s="24">
        <f>IF(A226="","",IFERROR(G226+H226,0))</f>
        <v/>
      </c>
      <c r="P226" s="24">
        <f>IF(A226="","",IFERROR(MAX(0,ROUNDUP(M226,0)-O226),0))</f>
        <v/>
      </c>
      <c r="Q226" s="24">
        <f>IF(A226="","",IFERROR(MAX(0,ROUNDUP(M226,0)-G226),0))</f>
        <v/>
      </c>
      <c r="R226" s="28" t="n"/>
      <c r="S226" s="24">
        <f>IF(A226="","",IFERROR(IF(Q226&gt;=$B$6,"Critical",IF(OR(P226&gt;0,N226&gt;=$B$5),"Watch","Normal")),""))</f>
        <v/>
      </c>
      <c r="T226" s="22" t="n"/>
      <c r="U226" s="44" t="n"/>
      <c r="V226" s="24">
        <f>IF(A226="","",IFERROR(IF(C226="","Select room type",IF(D226&lt;=0,"Enter base inventory",IF(E226+F226&gt;D226,"Holds exceed inventory",IF(I226+J226&gt;1,"Review forecast rates","OK")))),"Review data"))</f>
        <v/>
      </c>
      <c r="W226" s="22" t="n"/>
    </row>
    <row r="227">
      <c r="A227" s="44" t="n"/>
      <c r="B227" s="24">
        <f>IF(A227="","",IFERROR(IF(MOD(A227,7)=1,"Sun",IF(MOD(A227,7)=2,"Mon",IF(MOD(A227,7)=3,"Tue",IF(MOD(A227,7)=4,"Wed",IF(MOD(A227,7)=5,"Thu",IF(MOD(A227,7)=6,"Fri","Sat")))))),""))</f>
        <v/>
      </c>
      <c r="C227" s="21" t="n"/>
      <c r="D227" s="21" t="n"/>
      <c r="E227" s="21" t="n"/>
      <c r="F227" s="21" t="n"/>
      <c r="G227" s="24">
        <f>IF(A227="","",IFERROR(MAX(0,D227-E227-F227),0))</f>
        <v/>
      </c>
      <c r="H227" s="21" t="n"/>
      <c r="I227" s="28" t="n"/>
      <c r="J227" s="28" t="n"/>
      <c r="K227" s="21" t="n"/>
      <c r="L227" s="24">
        <f>IF(A227="","",IFERROR(SUMIFS('Reservations'!$J$11:$J$260,'Reservations'!$I$11:$I$260,C227,'Reservations'!$F$11:$F$260,"&lt;="&amp;A227,'Reservations'!$G$11:$G$260,"&gt;"&amp;A227,'Reservations'!$M$11:$M$260,"Confirmed")+SUMIFS('Reservations'!$J$11:$J$260,'Reservations'!$I$11:$I$260,C227,'Reservations'!$F$11:$F$260,"&lt;="&amp;A227,'Reservations'!$G$11:$G$260,"&gt;"&amp;A227,'Reservations'!$M$11:$M$260,"Guaranteed")+SUMIFS('Reservations'!$J$11:$J$260,'Reservations'!$I$11:$I$260,C227,'Reservations'!$F$11:$F$260,"&lt;="&amp;A227,'Reservations'!$G$11:$G$260,"&gt;"&amp;A227,'Reservations'!$M$11:$M$260,"Checked In"),0))</f>
        <v/>
      </c>
      <c r="M227" s="29">
        <f>IF(A227="","",IFERROR(MAX(0,L227*(1-I227-J227)+K227),0))</f>
        <v/>
      </c>
      <c r="N227" s="30">
        <f>IF(A227="","",IFERROR(M227/G227,0))</f>
        <v/>
      </c>
      <c r="O227" s="24">
        <f>IF(A227="","",IFERROR(G227+H227,0))</f>
        <v/>
      </c>
      <c r="P227" s="24">
        <f>IF(A227="","",IFERROR(MAX(0,ROUNDUP(M227,0)-O227),0))</f>
        <v/>
      </c>
      <c r="Q227" s="24">
        <f>IF(A227="","",IFERROR(MAX(0,ROUNDUP(M227,0)-G227),0))</f>
        <v/>
      </c>
      <c r="R227" s="28" t="n"/>
      <c r="S227" s="24">
        <f>IF(A227="","",IFERROR(IF(Q227&gt;=$B$6,"Critical",IF(OR(P227&gt;0,N227&gt;=$B$5),"Watch","Normal")),""))</f>
        <v/>
      </c>
      <c r="T227" s="22" t="n"/>
      <c r="U227" s="44" t="n"/>
      <c r="V227" s="24">
        <f>IF(A227="","",IFERROR(IF(C227="","Select room type",IF(D227&lt;=0,"Enter base inventory",IF(E227+F227&gt;D227,"Holds exceed inventory",IF(I227+J227&gt;1,"Review forecast rates","OK")))),"Review data"))</f>
        <v/>
      </c>
      <c r="W227" s="22" t="n"/>
    </row>
    <row r="228">
      <c r="A228" s="44" t="n"/>
      <c r="B228" s="24">
        <f>IF(A228="","",IFERROR(IF(MOD(A228,7)=1,"Sun",IF(MOD(A228,7)=2,"Mon",IF(MOD(A228,7)=3,"Tue",IF(MOD(A228,7)=4,"Wed",IF(MOD(A228,7)=5,"Thu",IF(MOD(A228,7)=6,"Fri","Sat")))))),""))</f>
        <v/>
      </c>
      <c r="C228" s="21" t="n"/>
      <c r="D228" s="21" t="n"/>
      <c r="E228" s="21" t="n"/>
      <c r="F228" s="21" t="n"/>
      <c r="G228" s="24">
        <f>IF(A228="","",IFERROR(MAX(0,D228-E228-F228),0))</f>
        <v/>
      </c>
      <c r="H228" s="21" t="n"/>
      <c r="I228" s="28" t="n"/>
      <c r="J228" s="28" t="n"/>
      <c r="K228" s="21" t="n"/>
      <c r="L228" s="24">
        <f>IF(A228="","",IFERROR(SUMIFS('Reservations'!$J$11:$J$260,'Reservations'!$I$11:$I$260,C228,'Reservations'!$F$11:$F$260,"&lt;="&amp;A228,'Reservations'!$G$11:$G$260,"&gt;"&amp;A228,'Reservations'!$M$11:$M$260,"Confirmed")+SUMIFS('Reservations'!$J$11:$J$260,'Reservations'!$I$11:$I$260,C228,'Reservations'!$F$11:$F$260,"&lt;="&amp;A228,'Reservations'!$G$11:$G$260,"&gt;"&amp;A228,'Reservations'!$M$11:$M$260,"Guaranteed")+SUMIFS('Reservations'!$J$11:$J$260,'Reservations'!$I$11:$I$260,C228,'Reservations'!$F$11:$F$260,"&lt;="&amp;A228,'Reservations'!$G$11:$G$260,"&gt;"&amp;A228,'Reservations'!$M$11:$M$260,"Checked In"),0))</f>
        <v/>
      </c>
      <c r="M228" s="29">
        <f>IF(A228="","",IFERROR(MAX(0,L228*(1-I228-J228)+K228),0))</f>
        <v/>
      </c>
      <c r="N228" s="30">
        <f>IF(A228="","",IFERROR(M228/G228,0))</f>
        <v/>
      </c>
      <c r="O228" s="24">
        <f>IF(A228="","",IFERROR(G228+H228,0))</f>
        <v/>
      </c>
      <c r="P228" s="24">
        <f>IF(A228="","",IFERROR(MAX(0,ROUNDUP(M228,0)-O228),0))</f>
        <v/>
      </c>
      <c r="Q228" s="24">
        <f>IF(A228="","",IFERROR(MAX(0,ROUNDUP(M228,0)-G228),0))</f>
        <v/>
      </c>
      <c r="R228" s="28" t="n"/>
      <c r="S228" s="24">
        <f>IF(A228="","",IFERROR(IF(Q228&gt;=$B$6,"Critical",IF(OR(P228&gt;0,N228&gt;=$B$5),"Watch","Normal")),""))</f>
        <v/>
      </c>
      <c r="T228" s="22" t="n"/>
      <c r="U228" s="44" t="n"/>
      <c r="V228" s="24">
        <f>IF(A228="","",IFERROR(IF(C228="","Select room type",IF(D228&lt;=0,"Enter base inventory",IF(E228+F228&gt;D228,"Holds exceed inventory",IF(I228+J228&gt;1,"Review forecast rates","OK")))),"Review data"))</f>
        <v/>
      </c>
      <c r="W228" s="22" t="n"/>
    </row>
    <row r="229">
      <c r="A229" s="44" t="n"/>
      <c r="B229" s="24">
        <f>IF(A229="","",IFERROR(IF(MOD(A229,7)=1,"Sun",IF(MOD(A229,7)=2,"Mon",IF(MOD(A229,7)=3,"Tue",IF(MOD(A229,7)=4,"Wed",IF(MOD(A229,7)=5,"Thu",IF(MOD(A229,7)=6,"Fri","Sat")))))),""))</f>
        <v/>
      </c>
      <c r="C229" s="21" t="n"/>
      <c r="D229" s="21" t="n"/>
      <c r="E229" s="21" t="n"/>
      <c r="F229" s="21" t="n"/>
      <c r="G229" s="24">
        <f>IF(A229="","",IFERROR(MAX(0,D229-E229-F229),0))</f>
        <v/>
      </c>
      <c r="H229" s="21" t="n"/>
      <c r="I229" s="28" t="n"/>
      <c r="J229" s="28" t="n"/>
      <c r="K229" s="21" t="n"/>
      <c r="L229" s="24">
        <f>IF(A229="","",IFERROR(SUMIFS('Reservations'!$J$11:$J$260,'Reservations'!$I$11:$I$260,C229,'Reservations'!$F$11:$F$260,"&lt;="&amp;A229,'Reservations'!$G$11:$G$260,"&gt;"&amp;A229,'Reservations'!$M$11:$M$260,"Confirmed")+SUMIFS('Reservations'!$J$11:$J$260,'Reservations'!$I$11:$I$260,C229,'Reservations'!$F$11:$F$260,"&lt;="&amp;A229,'Reservations'!$G$11:$G$260,"&gt;"&amp;A229,'Reservations'!$M$11:$M$260,"Guaranteed")+SUMIFS('Reservations'!$J$11:$J$260,'Reservations'!$I$11:$I$260,C229,'Reservations'!$F$11:$F$260,"&lt;="&amp;A229,'Reservations'!$G$11:$G$260,"&gt;"&amp;A229,'Reservations'!$M$11:$M$260,"Checked In"),0))</f>
        <v/>
      </c>
      <c r="M229" s="29">
        <f>IF(A229="","",IFERROR(MAX(0,L229*(1-I229-J229)+K229),0))</f>
        <v/>
      </c>
      <c r="N229" s="30">
        <f>IF(A229="","",IFERROR(M229/G229,0))</f>
        <v/>
      </c>
      <c r="O229" s="24">
        <f>IF(A229="","",IFERROR(G229+H229,0))</f>
        <v/>
      </c>
      <c r="P229" s="24">
        <f>IF(A229="","",IFERROR(MAX(0,ROUNDUP(M229,0)-O229),0))</f>
        <v/>
      </c>
      <c r="Q229" s="24">
        <f>IF(A229="","",IFERROR(MAX(0,ROUNDUP(M229,0)-G229),0))</f>
        <v/>
      </c>
      <c r="R229" s="28" t="n"/>
      <c r="S229" s="24">
        <f>IF(A229="","",IFERROR(IF(Q229&gt;=$B$6,"Critical",IF(OR(P229&gt;0,N229&gt;=$B$5),"Watch","Normal")),""))</f>
        <v/>
      </c>
      <c r="T229" s="22" t="n"/>
      <c r="U229" s="44" t="n"/>
      <c r="V229" s="24">
        <f>IF(A229="","",IFERROR(IF(C229="","Select room type",IF(D229&lt;=0,"Enter base inventory",IF(E229+F229&gt;D229,"Holds exceed inventory",IF(I229+J229&gt;1,"Review forecast rates","OK")))),"Review data"))</f>
        <v/>
      </c>
      <c r="W229" s="22" t="n"/>
    </row>
    <row r="230">
      <c r="A230" s="44" t="n"/>
      <c r="B230" s="24">
        <f>IF(A230="","",IFERROR(IF(MOD(A230,7)=1,"Sun",IF(MOD(A230,7)=2,"Mon",IF(MOD(A230,7)=3,"Tue",IF(MOD(A230,7)=4,"Wed",IF(MOD(A230,7)=5,"Thu",IF(MOD(A230,7)=6,"Fri","Sat")))))),""))</f>
        <v/>
      </c>
      <c r="C230" s="21" t="n"/>
      <c r="D230" s="21" t="n"/>
      <c r="E230" s="21" t="n"/>
      <c r="F230" s="21" t="n"/>
      <c r="G230" s="24">
        <f>IF(A230="","",IFERROR(MAX(0,D230-E230-F230),0))</f>
        <v/>
      </c>
      <c r="H230" s="21" t="n"/>
      <c r="I230" s="28" t="n"/>
      <c r="J230" s="28" t="n"/>
      <c r="K230" s="21" t="n"/>
      <c r="L230" s="24">
        <f>IF(A230="","",IFERROR(SUMIFS('Reservations'!$J$11:$J$260,'Reservations'!$I$11:$I$260,C230,'Reservations'!$F$11:$F$260,"&lt;="&amp;A230,'Reservations'!$G$11:$G$260,"&gt;"&amp;A230,'Reservations'!$M$11:$M$260,"Confirmed")+SUMIFS('Reservations'!$J$11:$J$260,'Reservations'!$I$11:$I$260,C230,'Reservations'!$F$11:$F$260,"&lt;="&amp;A230,'Reservations'!$G$11:$G$260,"&gt;"&amp;A230,'Reservations'!$M$11:$M$260,"Guaranteed")+SUMIFS('Reservations'!$J$11:$J$260,'Reservations'!$I$11:$I$260,C230,'Reservations'!$F$11:$F$260,"&lt;="&amp;A230,'Reservations'!$G$11:$G$260,"&gt;"&amp;A230,'Reservations'!$M$11:$M$260,"Checked In"),0))</f>
        <v/>
      </c>
      <c r="M230" s="29">
        <f>IF(A230="","",IFERROR(MAX(0,L230*(1-I230-J230)+K230),0))</f>
        <v/>
      </c>
      <c r="N230" s="30">
        <f>IF(A230="","",IFERROR(M230/G230,0))</f>
        <v/>
      </c>
      <c r="O230" s="24">
        <f>IF(A230="","",IFERROR(G230+H230,0))</f>
        <v/>
      </c>
      <c r="P230" s="24">
        <f>IF(A230="","",IFERROR(MAX(0,ROUNDUP(M230,0)-O230),0))</f>
        <v/>
      </c>
      <c r="Q230" s="24">
        <f>IF(A230="","",IFERROR(MAX(0,ROUNDUP(M230,0)-G230),0))</f>
        <v/>
      </c>
      <c r="R230" s="28" t="n"/>
      <c r="S230" s="24">
        <f>IF(A230="","",IFERROR(IF(Q230&gt;=$B$6,"Critical",IF(OR(P230&gt;0,N230&gt;=$B$5),"Watch","Normal")),""))</f>
        <v/>
      </c>
      <c r="T230" s="22" t="n"/>
      <c r="U230" s="44" t="n"/>
      <c r="V230" s="24">
        <f>IF(A230="","",IFERROR(IF(C230="","Select room type",IF(D230&lt;=0,"Enter base inventory",IF(E230+F230&gt;D230,"Holds exceed inventory",IF(I230+J230&gt;1,"Review forecast rates","OK")))),"Review data"))</f>
        <v/>
      </c>
      <c r="W230" s="22" t="n"/>
    </row>
    <row r="231">
      <c r="A231" s="44" t="n"/>
      <c r="B231" s="24">
        <f>IF(A231="","",IFERROR(IF(MOD(A231,7)=1,"Sun",IF(MOD(A231,7)=2,"Mon",IF(MOD(A231,7)=3,"Tue",IF(MOD(A231,7)=4,"Wed",IF(MOD(A231,7)=5,"Thu",IF(MOD(A231,7)=6,"Fri","Sat")))))),""))</f>
        <v/>
      </c>
      <c r="C231" s="21" t="n"/>
      <c r="D231" s="21" t="n"/>
      <c r="E231" s="21" t="n"/>
      <c r="F231" s="21" t="n"/>
      <c r="G231" s="24">
        <f>IF(A231="","",IFERROR(MAX(0,D231-E231-F231),0))</f>
        <v/>
      </c>
      <c r="H231" s="21" t="n"/>
      <c r="I231" s="28" t="n"/>
      <c r="J231" s="28" t="n"/>
      <c r="K231" s="21" t="n"/>
      <c r="L231" s="24">
        <f>IF(A231="","",IFERROR(SUMIFS('Reservations'!$J$11:$J$260,'Reservations'!$I$11:$I$260,C231,'Reservations'!$F$11:$F$260,"&lt;="&amp;A231,'Reservations'!$G$11:$G$260,"&gt;"&amp;A231,'Reservations'!$M$11:$M$260,"Confirmed")+SUMIFS('Reservations'!$J$11:$J$260,'Reservations'!$I$11:$I$260,C231,'Reservations'!$F$11:$F$260,"&lt;="&amp;A231,'Reservations'!$G$11:$G$260,"&gt;"&amp;A231,'Reservations'!$M$11:$M$260,"Guaranteed")+SUMIFS('Reservations'!$J$11:$J$260,'Reservations'!$I$11:$I$260,C231,'Reservations'!$F$11:$F$260,"&lt;="&amp;A231,'Reservations'!$G$11:$G$260,"&gt;"&amp;A231,'Reservations'!$M$11:$M$260,"Checked In"),0))</f>
        <v/>
      </c>
      <c r="M231" s="29">
        <f>IF(A231="","",IFERROR(MAX(0,L231*(1-I231-J231)+K231),0))</f>
        <v/>
      </c>
      <c r="N231" s="30">
        <f>IF(A231="","",IFERROR(M231/G231,0))</f>
        <v/>
      </c>
      <c r="O231" s="24">
        <f>IF(A231="","",IFERROR(G231+H231,0))</f>
        <v/>
      </c>
      <c r="P231" s="24">
        <f>IF(A231="","",IFERROR(MAX(0,ROUNDUP(M231,0)-O231),0))</f>
        <v/>
      </c>
      <c r="Q231" s="24">
        <f>IF(A231="","",IFERROR(MAX(0,ROUNDUP(M231,0)-G231),0))</f>
        <v/>
      </c>
      <c r="R231" s="28" t="n"/>
      <c r="S231" s="24">
        <f>IF(A231="","",IFERROR(IF(Q231&gt;=$B$6,"Critical",IF(OR(P231&gt;0,N231&gt;=$B$5),"Watch","Normal")),""))</f>
        <v/>
      </c>
      <c r="T231" s="22" t="n"/>
      <c r="U231" s="44" t="n"/>
      <c r="V231" s="24">
        <f>IF(A231="","",IFERROR(IF(C231="","Select room type",IF(D231&lt;=0,"Enter base inventory",IF(E231+F231&gt;D231,"Holds exceed inventory",IF(I231+J231&gt;1,"Review forecast rates","OK")))),"Review data"))</f>
        <v/>
      </c>
      <c r="W231" s="22" t="n"/>
    </row>
    <row r="232">
      <c r="A232" s="44" t="n"/>
      <c r="B232" s="24">
        <f>IF(A232="","",IFERROR(IF(MOD(A232,7)=1,"Sun",IF(MOD(A232,7)=2,"Mon",IF(MOD(A232,7)=3,"Tue",IF(MOD(A232,7)=4,"Wed",IF(MOD(A232,7)=5,"Thu",IF(MOD(A232,7)=6,"Fri","Sat")))))),""))</f>
        <v/>
      </c>
      <c r="C232" s="21" t="n"/>
      <c r="D232" s="21" t="n"/>
      <c r="E232" s="21" t="n"/>
      <c r="F232" s="21" t="n"/>
      <c r="G232" s="24">
        <f>IF(A232="","",IFERROR(MAX(0,D232-E232-F232),0))</f>
        <v/>
      </c>
      <c r="H232" s="21" t="n"/>
      <c r="I232" s="28" t="n"/>
      <c r="J232" s="28" t="n"/>
      <c r="K232" s="21" t="n"/>
      <c r="L232" s="24">
        <f>IF(A232="","",IFERROR(SUMIFS('Reservations'!$J$11:$J$260,'Reservations'!$I$11:$I$260,C232,'Reservations'!$F$11:$F$260,"&lt;="&amp;A232,'Reservations'!$G$11:$G$260,"&gt;"&amp;A232,'Reservations'!$M$11:$M$260,"Confirmed")+SUMIFS('Reservations'!$J$11:$J$260,'Reservations'!$I$11:$I$260,C232,'Reservations'!$F$11:$F$260,"&lt;="&amp;A232,'Reservations'!$G$11:$G$260,"&gt;"&amp;A232,'Reservations'!$M$11:$M$260,"Guaranteed")+SUMIFS('Reservations'!$J$11:$J$260,'Reservations'!$I$11:$I$260,C232,'Reservations'!$F$11:$F$260,"&lt;="&amp;A232,'Reservations'!$G$11:$G$260,"&gt;"&amp;A232,'Reservations'!$M$11:$M$260,"Checked In"),0))</f>
        <v/>
      </c>
      <c r="M232" s="29">
        <f>IF(A232="","",IFERROR(MAX(0,L232*(1-I232-J232)+K232),0))</f>
        <v/>
      </c>
      <c r="N232" s="30">
        <f>IF(A232="","",IFERROR(M232/G232,0))</f>
        <v/>
      </c>
      <c r="O232" s="24">
        <f>IF(A232="","",IFERROR(G232+H232,0))</f>
        <v/>
      </c>
      <c r="P232" s="24">
        <f>IF(A232="","",IFERROR(MAX(0,ROUNDUP(M232,0)-O232),0))</f>
        <v/>
      </c>
      <c r="Q232" s="24">
        <f>IF(A232="","",IFERROR(MAX(0,ROUNDUP(M232,0)-G232),0))</f>
        <v/>
      </c>
      <c r="R232" s="28" t="n"/>
      <c r="S232" s="24">
        <f>IF(A232="","",IFERROR(IF(Q232&gt;=$B$6,"Critical",IF(OR(P232&gt;0,N232&gt;=$B$5),"Watch","Normal")),""))</f>
        <v/>
      </c>
      <c r="T232" s="22" t="n"/>
      <c r="U232" s="44" t="n"/>
      <c r="V232" s="24">
        <f>IF(A232="","",IFERROR(IF(C232="","Select room type",IF(D232&lt;=0,"Enter base inventory",IF(E232+F232&gt;D232,"Holds exceed inventory",IF(I232+J232&gt;1,"Review forecast rates","OK")))),"Review data"))</f>
        <v/>
      </c>
      <c r="W232" s="22" t="n"/>
    </row>
    <row r="233">
      <c r="A233" s="44" t="n"/>
      <c r="B233" s="24">
        <f>IF(A233="","",IFERROR(IF(MOD(A233,7)=1,"Sun",IF(MOD(A233,7)=2,"Mon",IF(MOD(A233,7)=3,"Tue",IF(MOD(A233,7)=4,"Wed",IF(MOD(A233,7)=5,"Thu",IF(MOD(A233,7)=6,"Fri","Sat")))))),""))</f>
        <v/>
      </c>
      <c r="C233" s="21" t="n"/>
      <c r="D233" s="21" t="n"/>
      <c r="E233" s="21" t="n"/>
      <c r="F233" s="21" t="n"/>
      <c r="G233" s="24">
        <f>IF(A233="","",IFERROR(MAX(0,D233-E233-F233),0))</f>
        <v/>
      </c>
      <c r="H233" s="21" t="n"/>
      <c r="I233" s="28" t="n"/>
      <c r="J233" s="28" t="n"/>
      <c r="K233" s="21" t="n"/>
      <c r="L233" s="24">
        <f>IF(A233="","",IFERROR(SUMIFS('Reservations'!$J$11:$J$260,'Reservations'!$I$11:$I$260,C233,'Reservations'!$F$11:$F$260,"&lt;="&amp;A233,'Reservations'!$G$11:$G$260,"&gt;"&amp;A233,'Reservations'!$M$11:$M$260,"Confirmed")+SUMIFS('Reservations'!$J$11:$J$260,'Reservations'!$I$11:$I$260,C233,'Reservations'!$F$11:$F$260,"&lt;="&amp;A233,'Reservations'!$G$11:$G$260,"&gt;"&amp;A233,'Reservations'!$M$11:$M$260,"Guaranteed")+SUMIFS('Reservations'!$J$11:$J$260,'Reservations'!$I$11:$I$260,C233,'Reservations'!$F$11:$F$260,"&lt;="&amp;A233,'Reservations'!$G$11:$G$260,"&gt;"&amp;A233,'Reservations'!$M$11:$M$260,"Checked In"),0))</f>
        <v/>
      </c>
      <c r="M233" s="29">
        <f>IF(A233="","",IFERROR(MAX(0,L233*(1-I233-J233)+K233),0))</f>
        <v/>
      </c>
      <c r="N233" s="30">
        <f>IF(A233="","",IFERROR(M233/G233,0))</f>
        <v/>
      </c>
      <c r="O233" s="24">
        <f>IF(A233="","",IFERROR(G233+H233,0))</f>
        <v/>
      </c>
      <c r="P233" s="24">
        <f>IF(A233="","",IFERROR(MAX(0,ROUNDUP(M233,0)-O233),0))</f>
        <v/>
      </c>
      <c r="Q233" s="24">
        <f>IF(A233="","",IFERROR(MAX(0,ROUNDUP(M233,0)-G233),0))</f>
        <v/>
      </c>
      <c r="R233" s="28" t="n"/>
      <c r="S233" s="24">
        <f>IF(A233="","",IFERROR(IF(Q233&gt;=$B$6,"Critical",IF(OR(P233&gt;0,N233&gt;=$B$5),"Watch","Normal")),""))</f>
        <v/>
      </c>
      <c r="T233" s="22" t="n"/>
      <c r="U233" s="44" t="n"/>
      <c r="V233" s="24">
        <f>IF(A233="","",IFERROR(IF(C233="","Select room type",IF(D233&lt;=0,"Enter base inventory",IF(E233+F233&gt;D233,"Holds exceed inventory",IF(I233+J233&gt;1,"Review forecast rates","OK")))),"Review data"))</f>
        <v/>
      </c>
      <c r="W233" s="22" t="n"/>
    </row>
    <row r="234">
      <c r="A234" s="44" t="n"/>
      <c r="B234" s="24">
        <f>IF(A234="","",IFERROR(IF(MOD(A234,7)=1,"Sun",IF(MOD(A234,7)=2,"Mon",IF(MOD(A234,7)=3,"Tue",IF(MOD(A234,7)=4,"Wed",IF(MOD(A234,7)=5,"Thu",IF(MOD(A234,7)=6,"Fri","Sat")))))),""))</f>
        <v/>
      </c>
      <c r="C234" s="21" t="n"/>
      <c r="D234" s="21" t="n"/>
      <c r="E234" s="21" t="n"/>
      <c r="F234" s="21" t="n"/>
      <c r="G234" s="24">
        <f>IF(A234="","",IFERROR(MAX(0,D234-E234-F234),0))</f>
        <v/>
      </c>
      <c r="H234" s="21" t="n"/>
      <c r="I234" s="28" t="n"/>
      <c r="J234" s="28" t="n"/>
      <c r="K234" s="21" t="n"/>
      <c r="L234" s="24">
        <f>IF(A234="","",IFERROR(SUMIFS('Reservations'!$J$11:$J$260,'Reservations'!$I$11:$I$260,C234,'Reservations'!$F$11:$F$260,"&lt;="&amp;A234,'Reservations'!$G$11:$G$260,"&gt;"&amp;A234,'Reservations'!$M$11:$M$260,"Confirmed")+SUMIFS('Reservations'!$J$11:$J$260,'Reservations'!$I$11:$I$260,C234,'Reservations'!$F$11:$F$260,"&lt;="&amp;A234,'Reservations'!$G$11:$G$260,"&gt;"&amp;A234,'Reservations'!$M$11:$M$260,"Guaranteed")+SUMIFS('Reservations'!$J$11:$J$260,'Reservations'!$I$11:$I$260,C234,'Reservations'!$F$11:$F$260,"&lt;="&amp;A234,'Reservations'!$G$11:$G$260,"&gt;"&amp;A234,'Reservations'!$M$11:$M$260,"Checked In"),0))</f>
        <v/>
      </c>
      <c r="M234" s="29">
        <f>IF(A234="","",IFERROR(MAX(0,L234*(1-I234-J234)+K234),0))</f>
        <v/>
      </c>
      <c r="N234" s="30">
        <f>IF(A234="","",IFERROR(M234/G234,0))</f>
        <v/>
      </c>
      <c r="O234" s="24">
        <f>IF(A234="","",IFERROR(G234+H234,0))</f>
        <v/>
      </c>
      <c r="P234" s="24">
        <f>IF(A234="","",IFERROR(MAX(0,ROUNDUP(M234,0)-O234),0))</f>
        <v/>
      </c>
      <c r="Q234" s="24">
        <f>IF(A234="","",IFERROR(MAX(0,ROUNDUP(M234,0)-G234),0))</f>
        <v/>
      </c>
      <c r="R234" s="28" t="n"/>
      <c r="S234" s="24">
        <f>IF(A234="","",IFERROR(IF(Q234&gt;=$B$6,"Critical",IF(OR(P234&gt;0,N234&gt;=$B$5),"Watch","Normal")),""))</f>
        <v/>
      </c>
      <c r="T234" s="22" t="n"/>
      <c r="U234" s="44" t="n"/>
      <c r="V234" s="24">
        <f>IF(A234="","",IFERROR(IF(C234="","Select room type",IF(D234&lt;=0,"Enter base inventory",IF(E234+F234&gt;D234,"Holds exceed inventory",IF(I234+J234&gt;1,"Review forecast rates","OK")))),"Review data"))</f>
        <v/>
      </c>
      <c r="W234" s="22" t="n"/>
    </row>
    <row r="235">
      <c r="A235" s="44" t="n"/>
      <c r="B235" s="24">
        <f>IF(A235="","",IFERROR(IF(MOD(A235,7)=1,"Sun",IF(MOD(A235,7)=2,"Mon",IF(MOD(A235,7)=3,"Tue",IF(MOD(A235,7)=4,"Wed",IF(MOD(A235,7)=5,"Thu",IF(MOD(A235,7)=6,"Fri","Sat")))))),""))</f>
        <v/>
      </c>
      <c r="C235" s="21" t="n"/>
      <c r="D235" s="21" t="n"/>
      <c r="E235" s="21" t="n"/>
      <c r="F235" s="21" t="n"/>
      <c r="G235" s="24">
        <f>IF(A235="","",IFERROR(MAX(0,D235-E235-F235),0))</f>
        <v/>
      </c>
      <c r="H235" s="21" t="n"/>
      <c r="I235" s="28" t="n"/>
      <c r="J235" s="28" t="n"/>
      <c r="K235" s="21" t="n"/>
      <c r="L235" s="24">
        <f>IF(A235="","",IFERROR(SUMIFS('Reservations'!$J$11:$J$260,'Reservations'!$I$11:$I$260,C235,'Reservations'!$F$11:$F$260,"&lt;="&amp;A235,'Reservations'!$G$11:$G$260,"&gt;"&amp;A235,'Reservations'!$M$11:$M$260,"Confirmed")+SUMIFS('Reservations'!$J$11:$J$260,'Reservations'!$I$11:$I$260,C235,'Reservations'!$F$11:$F$260,"&lt;="&amp;A235,'Reservations'!$G$11:$G$260,"&gt;"&amp;A235,'Reservations'!$M$11:$M$260,"Guaranteed")+SUMIFS('Reservations'!$J$11:$J$260,'Reservations'!$I$11:$I$260,C235,'Reservations'!$F$11:$F$260,"&lt;="&amp;A235,'Reservations'!$G$11:$G$260,"&gt;"&amp;A235,'Reservations'!$M$11:$M$260,"Checked In"),0))</f>
        <v/>
      </c>
      <c r="M235" s="29">
        <f>IF(A235="","",IFERROR(MAX(0,L235*(1-I235-J235)+K235),0))</f>
        <v/>
      </c>
      <c r="N235" s="30">
        <f>IF(A235="","",IFERROR(M235/G235,0))</f>
        <v/>
      </c>
      <c r="O235" s="24">
        <f>IF(A235="","",IFERROR(G235+H235,0))</f>
        <v/>
      </c>
      <c r="P235" s="24">
        <f>IF(A235="","",IFERROR(MAX(0,ROUNDUP(M235,0)-O235),0))</f>
        <v/>
      </c>
      <c r="Q235" s="24">
        <f>IF(A235="","",IFERROR(MAX(0,ROUNDUP(M235,0)-G235),0))</f>
        <v/>
      </c>
      <c r="R235" s="28" t="n"/>
      <c r="S235" s="24">
        <f>IF(A235="","",IFERROR(IF(Q235&gt;=$B$6,"Critical",IF(OR(P235&gt;0,N235&gt;=$B$5),"Watch","Normal")),""))</f>
        <v/>
      </c>
      <c r="T235" s="22" t="n"/>
      <c r="U235" s="44" t="n"/>
      <c r="V235" s="24">
        <f>IF(A235="","",IFERROR(IF(C235="","Select room type",IF(D235&lt;=0,"Enter base inventory",IF(E235+F235&gt;D235,"Holds exceed inventory",IF(I235+J235&gt;1,"Review forecast rates","OK")))),"Review data"))</f>
        <v/>
      </c>
      <c r="W235" s="22" t="n"/>
    </row>
    <row r="236">
      <c r="A236" s="44" t="n"/>
      <c r="B236" s="24">
        <f>IF(A236="","",IFERROR(IF(MOD(A236,7)=1,"Sun",IF(MOD(A236,7)=2,"Mon",IF(MOD(A236,7)=3,"Tue",IF(MOD(A236,7)=4,"Wed",IF(MOD(A236,7)=5,"Thu",IF(MOD(A236,7)=6,"Fri","Sat")))))),""))</f>
        <v/>
      </c>
      <c r="C236" s="21" t="n"/>
      <c r="D236" s="21" t="n"/>
      <c r="E236" s="21" t="n"/>
      <c r="F236" s="21" t="n"/>
      <c r="G236" s="24">
        <f>IF(A236="","",IFERROR(MAX(0,D236-E236-F236),0))</f>
        <v/>
      </c>
      <c r="H236" s="21" t="n"/>
      <c r="I236" s="28" t="n"/>
      <c r="J236" s="28" t="n"/>
      <c r="K236" s="21" t="n"/>
      <c r="L236" s="24">
        <f>IF(A236="","",IFERROR(SUMIFS('Reservations'!$J$11:$J$260,'Reservations'!$I$11:$I$260,C236,'Reservations'!$F$11:$F$260,"&lt;="&amp;A236,'Reservations'!$G$11:$G$260,"&gt;"&amp;A236,'Reservations'!$M$11:$M$260,"Confirmed")+SUMIFS('Reservations'!$J$11:$J$260,'Reservations'!$I$11:$I$260,C236,'Reservations'!$F$11:$F$260,"&lt;="&amp;A236,'Reservations'!$G$11:$G$260,"&gt;"&amp;A236,'Reservations'!$M$11:$M$260,"Guaranteed")+SUMIFS('Reservations'!$J$11:$J$260,'Reservations'!$I$11:$I$260,C236,'Reservations'!$F$11:$F$260,"&lt;="&amp;A236,'Reservations'!$G$11:$G$260,"&gt;"&amp;A236,'Reservations'!$M$11:$M$260,"Checked In"),0))</f>
        <v/>
      </c>
      <c r="M236" s="29">
        <f>IF(A236="","",IFERROR(MAX(0,L236*(1-I236-J236)+K236),0))</f>
        <v/>
      </c>
      <c r="N236" s="30">
        <f>IF(A236="","",IFERROR(M236/G236,0))</f>
        <v/>
      </c>
      <c r="O236" s="24">
        <f>IF(A236="","",IFERROR(G236+H236,0))</f>
        <v/>
      </c>
      <c r="P236" s="24">
        <f>IF(A236="","",IFERROR(MAX(0,ROUNDUP(M236,0)-O236),0))</f>
        <v/>
      </c>
      <c r="Q236" s="24">
        <f>IF(A236="","",IFERROR(MAX(0,ROUNDUP(M236,0)-G236),0))</f>
        <v/>
      </c>
      <c r="R236" s="28" t="n"/>
      <c r="S236" s="24">
        <f>IF(A236="","",IFERROR(IF(Q236&gt;=$B$6,"Critical",IF(OR(P236&gt;0,N236&gt;=$B$5),"Watch","Normal")),""))</f>
        <v/>
      </c>
      <c r="T236" s="22" t="n"/>
      <c r="U236" s="44" t="n"/>
      <c r="V236" s="24">
        <f>IF(A236="","",IFERROR(IF(C236="","Select room type",IF(D236&lt;=0,"Enter base inventory",IF(E236+F236&gt;D236,"Holds exceed inventory",IF(I236+J236&gt;1,"Review forecast rates","OK")))),"Review data"))</f>
        <v/>
      </c>
      <c r="W236" s="22" t="n"/>
    </row>
    <row r="237">
      <c r="A237" s="44" t="n"/>
      <c r="B237" s="24">
        <f>IF(A237="","",IFERROR(IF(MOD(A237,7)=1,"Sun",IF(MOD(A237,7)=2,"Mon",IF(MOD(A237,7)=3,"Tue",IF(MOD(A237,7)=4,"Wed",IF(MOD(A237,7)=5,"Thu",IF(MOD(A237,7)=6,"Fri","Sat")))))),""))</f>
        <v/>
      </c>
      <c r="C237" s="21" t="n"/>
      <c r="D237" s="21" t="n"/>
      <c r="E237" s="21" t="n"/>
      <c r="F237" s="21" t="n"/>
      <c r="G237" s="24">
        <f>IF(A237="","",IFERROR(MAX(0,D237-E237-F237),0))</f>
        <v/>
      </c>
      <c r="H237" s="21" t="n"/>
      <c r="I237" s="28" t="n"/>
      <c r="J237" s="28" t="n"/>
      <c r="K237" s="21" t="n"/>
      <c r="L237" s="24">
        <f>IF(A237="","",IFERROR(SUMIFS('Reservations'!$J$11:$J$260,'Reservations'!$I$11:$I$260,C237,'Reservations'!$F$11:$F$260,"&lt;="&amp;A237,'Reservations'!$G$11:$G$260,"&gt;"&amp;A237,'Reservations'!$M$11:$M$260,"Confirmed")+SUMIFS('Reservations'!$J$11:$J$260,'Reservations'!$I$11:$I$260,C237,'Reservations'!$F$11:$F$260,"&lt;="&amp;A237,'Reservations'!$G$11:$G$260,"&gt;"&amp;A237,'Reservations'!$M$11:$M$260,"Guaranteed")+SUMIFS('Reservations'!$J$11:$J$260,'Reservations'!$I$11:$I$260,C237,'Reservations'!$F$11:$F$260,"&lt;="&amp;A237,'Reservations'!$G$11:$G$260,"&gt;"&amp;A237,'Reservations'!$M$11:$M$260,"Checked In"),0))</f>
        <v/>
      </c>
      <c r="M237" s="29">
        <f>IF(A237="","",IFERROR(MAX(0,L237*(1-I237-J237)+K237),0))</f>
        <v/>
      </c>
      <c r="N237" s="30">
        <f>IF(A237="","",IFERROR(M237/G237,0))</f>
        <v/>
      </c>
      <c r="O237" s="24">
        <f>IF(A237="","",IFERROR(G237+H237,0))</f>
        <v/>
      </c>
      <c r="P237" s="24">
        <f>IF(A237="","",IFERROR(MAX(0,ROUNDUP(M237,0)-O237),0))</f>
        <v/>
      </c>
      <c r="Q237" s="24">
        <f>IF(A237="","",IFERROR(MAX(0,ROUNDUP(M237,0)-G237),0))</f>
        <v/>
      </c>
      <c r="R237" s="28" t="n"/>
      <c r="S237" s="24">
        <f>IF(A237="","",IFERROR(IF(Q237&gt;=$B$6,"Critical",IF(OR(P237&gt;0,N237&gt;=$B$5),"Watch","Normal")),""))</f>
        <v/>
      </c>
      <c r="T237" s="22" t="n"/>
      <c r="U237" s="44" t="n"/>
      <c r="V237" s="24">
        <f>IF(A237="","",IFERROR(IF(C237="","Select room type",IF(D237&lt;=0,"Enter base inventory",IF(E237+F237&gt;D237,"Holds exceed inventory",IF(I237+J237&gt;1,"Review forecast rates","OK")))),"Review data"))</f>
        <v/>
      </c>
      <c r="W237" s="22" t="n"/>
    </row>
    <row r="238">
      <c r="A238" s="44" t="n"/>
      <c r="B238" s="24">
        <f>IF(A238="","",IFERROR(IF(MOD(A238,7)=1,"Sun",IF(MOD(A238,7)=2,"Mon",IF(MOD(A238,7)=3,"Tue",IF(MOD(A238,7)=4,"Wed",IF(MOD(A238,7)=5,"Thu",IF(MOD(A238,7)=6,"Fri","Sat")))))),""))</f>
        <v/>
      </c>
      <c r="C238" s="21" t="n"/>
      <c r="D238" s="21" t="n"/>
      <c r="E238" s="21" t="n"/>
      <c r="F238" s="21" t="n"/>
      <c r="G238" s="24">
        <f>IF(A238="","",IFERROR(MAX(0,D238-E238-F238),0))</f>
        <v/>
      </c>
      <c r="H238" s="21" t="n"/>
      <c r="I238" s="28" t="n"/>
      <c r="J238" s="28" t="n"/>
      <c r="K238" s="21" t="n"/>
      <c r="L238" s="24">
        <f>IF(A238="","",IFERROR(SUMIFS('Reservations'!$J$11:$J$260,'Reservations'!$I$11:$I$260,C238,'Reservations'!$F$11:$F$260,"&lt;="&amp;A238,'Reservations'!$G$11:$G$260,"&gt;"&amp;A238,'Reservations'!$M$11:$M$260,"Confirmed")+SUMIFS('Reservations'!$J$11:$J$260,'Reservations'!$I$11:$I$260,C238,'Reservations'!$F$11:$F$260,"&lt;="&amp;A238,'Reservations'!$G$11:$G$260,"&gt;"&amp;A238,'Reservations'!$M$11:$M$260,"Guaranteed")+SUMIFS('Reservations'!$J$11:$J$260,'Reservations'!$I$11:$I$260,C238,'Reservations'!$F$11:$F$260,"&lt;="&amp;A238,'Reservations'!$G$11:$G$260,"&gt;"&amp;A238,'Reservations'!$M$11:$M$260,"Checked In"),0))</f>
        <v/>
      </c>
      <c r="M238" s="29">
        <f>IF(A238="","",IFERROR(MAX(0,L238*(1-I238-J238)+K238),0))</f>
        <v/>
      </c>
      <c r="N238" s="30">
        <f>IF(A238="","",IFERROR(M238/G238,0))</f>
        <v/>
      </c>
      <c r="O238" s="24">
        <f>IF(A238="","",IFERROR(G238+H238,0))</f>
        <v/>
      </c>
      <c r="P238" s="24">
        <f>IF(A238="","",IFERROR(MAX(0,ROUNDUP(M238,0)-O238),0))</f>
        <v/>
      </c>
      <c r="Q238" s="24">
        <f>IF(A238="","",IFERROR(MAX(0,ROUNDUP(M238,0)-G238),0))</f>
        <v/>
      </c>
      <c r="R238" s="28" t="n"/>
      <c r="S238" s="24">
        <f>IF(A238="","",IFERROR(IF(Q238&gt;=$B$6,"Critical",IF(OR(P238&gt;0,N238&gt;=$B$5),"Watch","Normal")),""))</f>
        <v/>
      </c>
      <c r="T238" s="22" t="n"/>
      <c r="U238" s="44" t="n"/>
      <c r="V238" s="24">
        <f>IF(A238="","",IFERROR(IF(C238="","Select room type",IF(D238&lt;=0,"Enter base inventory",IF(E238+F238&gt;D238,"Holds exceed inventory",IF(I238+J238&gt;1,"Review forecast rates","OK")))),"Review data"))</f>
        <v/>
      </c>
      <c r="W238" s="22" t="n"/>
    </row>
    <row r="239">
      <c r="A239" s="44" t="n"/>
      <c r="B239" s="24">
        <f>IF(A239="","",IFERROR(IF(MOD(A239,7)=1,"Sun",IF(MOD(A239,7)=2,"Mon",IF(MOD(A239,7)=3,"Tue",IF(MOD(A239,7)=4,"Wed",IF(MOD(A239,7)=5,"Thu",IF(MOD(A239,7)=6,"Fri","Sat")))))),""))</f>
        <v/>
      </c>
      <c r="C239" s="21" t="n"/>
      <c r="D239" s="21" t="n"/>
      <c r="E239" s="21" t="n"/>
      <c r="F239" s="21" t="n"/>
      <c r="G239" s="24">
        <f>IF(A239="","",IFERROR(MAX(0,D239-E239-F239),0))</f>
        <v/>
      </c>
      <c r="H239" s="21" t="n"/>
      <c r="I239" s="28" t="n"/>
      <c r="J239" s="28" t="n"/>
      <c r="K239" s="21" t="n"/>
      <c r="L239" s="24">
        <f>IF(A239="","",IFERROR(SUMIFS('Reservations'!$J$11:$J$260,'Reservations'!$I$11:$I$260,C239,'Reservations'!$F$11:$F$260,"&lt;="&amp;A239,'Reservations'!$G$11:$G$260,"&gt;"&amp;A239,'Reservations'!$M$11:$M$260,"Confirmed")+SUMIFS('Reservations'!$J$11:$J$260,'Reservations'!$I$11:$I$260,C239,'Reservations'!$F$11:$F$260,"&lt;="&amp;A239,'Reservations'!$G$11:$G$260,"&gt;"&amp;A239,'Reservations'!$M$11:$M$260,"Guaranteed")+SUMIFS('Reservations'!$J$11:$J$260,'Reservations'!$I$11:$I$260,C239,'Reservations'!$F$11:$F$260,"&lt;="&amp;A239,'Reservations'!$G$11:$G$260,"&gt;"&amp;A239,'Reservations'!$M$11:$M$260,"Checked In"),0))</f>
        <v/>
      </c>
      <c r="M239" s="29">
        <f>IF(A239="","",IFERROR(MAX(0,L239*(1-I239-J239)+K239),0))</f>
        <v/>
      </c>
      <c r="N239" s="30">
        <f>IF(A239="","",IFERROR(M239/G239,0))</f>
        <v/>
      </c>
      <c r="O239" s="24">
        <f>IF(A239="","",IFERROR(G239+H239,0))</f>
        <v/>
      </c>
      <c r="P239" s="24">
        <f>IF(A239="","",IFERROR(MAX(0,ROUNDUP(M239,0)-O239),0))</f>
        <v/>
      </c>
      <c r="Q239" s="24">
        <f>IF(A239="","",IFERROR(MAX(0,ROUNDUP(M239,0)-G239),0))</f>
        <v/>
      </c>
      <c r="R239" s="28" t="n"/>
      <c r="S239" s="24">
        <f>IF(A239="","",IFERROR(IF(Q239&gt;=$B$6,"Critical",IF(OR(P239&gt;0,N239&gt;=$B$5),"Watch","Normal")),""))</f>
        <v/>
      </c>
      <c r="T239" s="22" t="n"/>
      <c r="U239" s="44" t="n"/>
      <c r="V239" s="24">
        <f>IF(A239="","",IFERROR(IF(C239="","Select room type",IF(D239&lt;=0,"Enter base inventory",IF(E239+F239&gt;D239,"Holds exceed inventory",IF(I239+J239&gt;1,"Review forecast rates","OK")))),"Review data"))</f>
        <v/>
      </c>
      <c r="W239" s="22" t="n"/>
    </row>
    <row r="240">
      <c r="A240" s="44" t="n"/>
      <c r="B240" s="24">
        <f>IF(A240="","",IFERROR(IF(MOD(A240,7)=1,"Sun",IF(MOD(A240,7)=2,"Mon",IF(MOD(A240,7)=3,"Tue",IF(MOD(A240,7)=4,"Wed",IF(MOD(A240,7)=5,"Thu",IF(MOD(A240,7)=6,"Fri","Sat")))))),""))</f>
        <v/>
      </c>
      <c r="C240" s="21" t="n"/>
      <c r="D240" s="21" t="n"/>
      <c r="E240" s="21" t="n"/>
      <c r="F240" s="21" t="n"/>
      <c r="G240" s="24">
        <f>IF(A240="","",IFERROR(MAX(0,D240-E240-F240),0))</f>
        <v/>
      </c>
      <c r="H240" s="21" t="n"/>
      <c r="I240" s="28" t="n"/>
      <c r="J240" s="28" t="n"/>
      <c r="K240" s="21" t="n"/>
      <c r="L240" s="24">
        <f>IF(A240="","",IFERROR(SUMIFS('Reservations'!$J$11:$J$260,'Reservations'!$I$11:$I$260,C240,'Reservations'!$F$11:$F$260,"&lt;="&amp;A240,'Reservations'!$G$11:$G$260,"&gt;"&amp;A240,'Reservations'!$M$11:$M$260,"Confirmed")+SUMIFS('Reservations'!$J$11:$J$260,'Reservations'!$I$11:$I$260,C240,'Reservations'!$F$11:$F$260,"&lt;="&amp;A240,'Reservations'!$G$11:$G$260,"&gt;"&amp;A240,'Reservations'!$M$11:$M$260,"Guaranteed")+SUMIFS('Reservations'!$J$11:$J$260,'Reservations'!$I$11:$I$260,C240,'Reservations'!$F$11:$F$260,"&lt;="&amp;A240,'Reservations'!$G$11:$G$260,"&gt;"&amp;A240,'Reservations'!$M$11:$M$260,"Checked In"),0))</f>
        <v/>
      </c>
      <c r="M240" s="29">
        <f>IF(A240="","",IFERROR(MAX(0,L240*(1-I240-J240)+K240),0))</f>
        <v/>
      </c>
      <c r="N240" s="30">
        <f>IF(A240="","",IFERROR(M240/G240,0))</f>
        <v/>
      </c>
      <c r="O240" s="24">
        <f>IF(A240="","",IFERROR(G240+H240,0))</f>
        <v/>
      </c>
      <c r="P240" s="24">
        <f>IF(A240="","",IFERROR(MAX(0,ROUNDUP(M240,0)-O240),0))</f>
        <v/>
      </c>
      <c r="Q240" s="24">
        <f>IF(A240="","",IFERROR(MAX(0,ROUNDUP(M240,0)-G240),0))</f>
        <v/>
      </c>
      <c r="R240" s="28" t="n"/>
      <c r="S240" s="24">
        <f>IF(A240="","",IFERROR(IF(Q240&gt;=$B$6,"Critical",IF(OR(P240&gt;0,N240&gt;=$B$5),"Watch","Normal")),""))</f>
        <v/>
      </c>
      <c r="T240" s="22" t="n"/>
      <c r="U240" s="44" t="n"/>
      <c r="V240" s="24">
        <f>IF(A240="","",IFERROR(IF(C240="","Select room type",IF(D240&lt;=0,"Enter base inventory",IF(E240+F240&gt;D240,"Holds exceed inventory",IF(I240+J240&gt;1,"Review forecast rates","OK")))),"Review data"))</f>
        <v/>
      </c>
      <c r="W240" s="22" t="n"/>
    </row>
    <row r="241">
      <c r="A241" s="44" t="n"/>
      <c r="B241" s="24">
        <f>IF(A241="","",IFERROR(IF(MOD(A241,7)=1,"Sun",IF(MOD(A241,7)=2,"Mon",IF(MOD(A241,7)=3,"Tue",IF(MOD(A241,7)=4,"Wed",IF(MOD(A241,7)=5,"Thu",IF(MOD(A241,7)=6,"Fri","Sat")))))),""))</f>
        <v/>
      </c>
      <c r="C241" s="21" t="n"/>
      <c r="D241" s="21" t="n"/>
      <c r="E241" s="21" t="n"/>
      <c r="F241" s="21" t="n"/>
      <c r="G241" s="24">
        <f>IF(A241="","",IFERROR(MAX(0,D241-E241-F241),0))</f>
        <v/>
      </c>
      <c r="H241" s="21" t="n"/>
      <c r="I241" s="28" t="n"/>
      <c r="J241" s="28" t="n"/>
      <c r="K241" s="21" t="n"/>
      <c r="L241" s="24">
        <f>IF(A241="","",IFERROR(SUMIFS('Reservations'!$J$11:$J$260,'Reservations'!$I$11:$I$260,C241,'Reservations'!$F$11:$F$260,"&lt;="&amp;A241,'Reservations'!$G$11:$G$260,"&gt;"&amp;A241,'Reservations'!$M$11:$M$260,"Confirmed")+SUMIFS('Reservations'!$J$11:$J$260,'Reservations'!$I$11:$I$260,C241,'Reservations'!$F$11:$F$260,"&lt;="&amp;A241,'Reservations'!$G$11:$G$260,"&gt;"&amp;A241,'Reservations'!$M$11:$M$260,"Guaranteed")+SUMIFS('Reservations'!$J$11:$J$260,'Reservations'!$I$11:$I$260,C241,'Reservations'!$F$11:$F$260,"&lt;="&amp;A241,'Reservations'!$G$11:$G$260,"&gt;"&amp;A241,'Reservations'!$M$11:$M$260,"Checked In"),0))</f>
        <v/>
      </c>
      <c r="M241" s="29">
        <f>IF(A241="","",IFERROR(MAX(0,L241*(1-I241-J241)+K241),0))</f>
        <v/>
      </c>
      <c r="N241" s="30">
        <f>IF(A241="","",IFERROR(M241/G241,0))</f>
        <v/>
      </c>
      <c r="O241" s="24">
        <f>IF(A241="","",IFERROR(G241+H241,0))</f>
        <v/>
      </c>
      <c r="P241" s="24">
        <f>IF(A241="","",IFERROR(MAX(0,ROUNDUP(M241,0)-O241),0))</f>
        <v/>
      </c>
      <c r="Q241" s="24">
        <f>IF(A241="","",IFERROR(MAX(0,ROUNDUP(M241,0)-G241),0))</f>
        <v/>
      </c>
      <c r="R241" s="28" t="n"/>
      <c r="S241" s="24">
        <f>IF(A241="","",IFERROR(IF(Q241&gt;=$B$6,"Critical",IF(OR(P241&gt;0,N241&gt;=$B$5),"Watch","Normal")),""))</f>
        <v/>
      </c>
      <c r="T241" s="22" t="n"/>
      <c r="U241" s="44" t="n"/>
      <c r="V241" s="24">
        <f>IF(A241="","",IFERROR(IF(C241="","Select room type",IF(D241&lt;=0,"Enter base inventory",IF(E241+F241&gt;D241,"Holds exceed inventory",IF(I241+J241&gt;1,"Review forecast rates","OK")))),"Review data"))</f>
        <v/>
      </c>
      <c r="W241" s="22" t="n"/>
    </row>
    <row r="242">
      <c r="A242" s="44" t="n"/>
      <c r="B242" s="24">
        <f>IF(A242="","",IFERROR(IF(MOD(A242,7)=1,"Sun",IF(MOD(A242,7)=2,"Mon",IF(MOD(A242,7)=3,"Tue",IF(MOD(A242,7)=4,"Wed",IF(MOD(A242,7)=5,"Thu",IF(MOD(A242,7)=6,"Fri","Sat")))))),""))</f>
        <v/>
      </c>
      <c r="C242" s="21" t="n"/>
      <c r="D242" s="21" t="n"/>
      <c r="E242" s="21" t="n"/>
      <c r="F242" s="21" t="n"/>
      <c r="G242" s="24">
        <f>IF(A242="","",IFERROR(MAX(0,D242-E242-F242),0))</f>
        <v/>
      </c>
      <c r="H242" s="21" t="n"/>
      <c r="I242" s="28" t="n"/>
      <c r="J242" s="28" t="n"/>
      <c r="K242" s="21" t="n"/>
      <c r="L242" s="24">
        <f>IF(A242="","",IFERROR(SUMIFS('Reservations'!$J$11:$J$260,'Reservations'!$I$11:$I$260,C242,'Reservations'!$F$11:$F$260,"&lt;="&amp;A242,'Reservations'!$G$11:$G$260,"&gt;"&amp;A242,'Reservations'!$M$11:$M$260,"Confirmed")+SUMIFS('Reservations'!$J$11:$J$260,'Reservations'!$I$11:$I$260,C242,'Reservations'!$F$11:$F$260,"&lt;="&amp;A242,'Reservations'!$G$11:$G$260,"&gt;"&amp;A242,'Reservations'!$M$11:$M$260,"Guaranteed")+SUMIFS('Reservations'!$J$11:$J$260,'Reservations'!$I$11:$I$260,C242,'Reservations'!$F$11:$F$260,"&lt;="&amp;A242,'Reservations'!$G$11:$G$260,"&gt;"&amp;A242,'Reservations'!$M$11:$M$260,"Checked In"),0))</f>
        <v/>
      </c>
      <c r="M242" s="29">
        <f>IF(A242="","",IFERROR(MAX(0,L242*(1-I242-J242)+K242),0))</f>
        <v/>
      </c>
      <c r="N242" s="30">
        <f>IF(A242="","",IFERROR(M242/G242,0))</f>
        <v/>
      </c>
      <c r="O242" s="24">
        <f>IF(A242="","",IFERROR(G242+H242,0))</f>
        <v/>
      </c>
      <c r="P242" s="24">
        <f>IF(A242="","",IFERROR(MAX(0,ROUNDUP(M242,0)-O242),0))</f>
        <v/>
      </c>
      <c r="Q242" s="24">
        <f>IF(A242="","",IFERROR(MAX(0,ROUNDUP(M242,0)-G242),0))</f>
        <v/>
      </c>
      <c r="R242" s="28" t="n"/>
      <c r="S242" s="24">
        <f>IF(A242="","",IFERROR(IF(Q242&gt;=$B$6,"Critical",IF(OR(P242&gt;0,N242&gt;=$B$5),"Watch","Normal")),""))</f>
        <v/>
      </c>
      <c r="T242" s="22" t="n"/>
      <c r="U242" s="44" t="n"/>
      <c r="V242" s="24">
        <f>IF(A242="","",IFERROR(IF(C242="","Select room type",IF(D242&lt;=0,"Enter base inventory",IF(E242+F242&gt;D242,"Holds exceed inventory",IF(I242+J242&gt;1,"Review forecast rates","OK")))),"Review data"))</f>
        <v/>
      </c>
      <c r="W242" s="22" t="n"/>
    </row>
    <row r="243">
      <c r="A243" s="44" t="n"/>
      <c r="B243" s="24">
        <f>IF(A243="","",IFERROR(IF(MOD(A243,7)=1,"Sun",IF(MOD(A243,7)=2,"Mon",IF(MOD(A243,7)=3,"Tue",IF(MOD(A243,7)=4,"Wed",IF(MOD(A243,7)=5,"Thu",IF(MOD(A243,7)=6,"Fri","Sat")))))),""))</f>
        <v/>
      </c>
      <c r="C243" s="21" t="n"/>
      <c r="D243" s="21" t="n"/>
      <c r="E243" s="21" t="n"/>
      <c r="F243" s="21" t="n"/>
      <c r="G243" s="24">
        <f>IF(A243="","",IFERROR(MAX(0,D243-E243-F243),0))</f>
        <v/>
      </c>
      <c r="H243" s="21" t="n"/>
      <c r="I243" s="28" t="n"/>
      <c r="J243" s="28" t="n"/>
      <c r="K243" s="21" t="n"/>
      <c r="L243" s="24">
        <f>IF(A243="","",IFERROR(SUMIFS('Reservations'!$J$11:$J$260,'Reservations'!$I$11:$I$260,C243,'Reservations'!$F$11:$F$260,"&lt;="&amp;A243,'Reservations'!$G$11:$G$260,"&gt;"&amp;A243,'Reservations'!$M$11:$M$260,"Confirmed")+SUMIFS('Reservations'!$J$11:$J$260,'Reservations'!$I$11:$I$260,C243,'Reservations'!$F$11:$F$260,"&lt;="&amp;A243,'Reservations'!$G$11:$G$260,"&gt;"&amp;A243,'Reservations'!$M$11:$M$260,"Guaranteed")+SUMIFS('Reservations'!$J$11:$J$260,'Reservations'!$I$11:$I$260,C243,'Reservations'!$F$11:$F$260,"&lt;="&amp;A243,'Reservations'!$G$11:$G$260,"&gt;"&amp;A243,'Reservations'!$M$11:$M$260,"Checked In"),0))</f>
        <v/>
      </c>
      <c r="M243" s="29">
        <f>IF(A243="","",IFERROR(MAX(0,L243*(1-I243-J243)+K243),0))</f>
        <v/>
      </c>
      <c r="N243" s="30">
        <f>IF(A243="","",IFERROR(M243/G243,0))</f>
        <v/>
      </c>
      <c r="O243" s="24">
        <f>IF(A243="","",IFERROR(G243+H243,0))</f>
        <v/>
      </c>
      <c r="P243" s="24">
        <f>IF(A243="","",IFERROR(MAX(0,ROUNDUP(M243,0)-O243),0))</f>
        <v/>
      </c>
      <c r="Q243" s="24">
        <f>IF(A243="","",IFERROR(MAX(0,ROUNDUP(M243,0)-G243),0))</f>
        <v/>
      </c>
      <c r="R243" s="28" t="n"/>
      <c r="S243" s="24">
        <f>IF(A243="","",IFERROR(IF(Q243&gt;=$B$6,"Critical",IF(OR(P243&gt;0,N243&gt;=$B$5),"Watch","Normal")),""))</f>
        <v/>
      </c>
      <c r="T243" s="22" t="n"/>
      <c r="U243" s="44" t="n"/>
      <c r="V243" s="24">
        <f>IF(A243="","",IFERROR(IF(C243="","Select room type",IF(D243&lt;=0,"Enter base inventory",IF(E243+F243&gt;D243,"Holds exceed inventory",IF(I243+J243&gt;1,"Review forecast rates","OK")))),"Review data"))</f>
        <v/>
      </c>
      <c r="W243" s="22" t="n"/>
    </row>
    <row r="244">
      <c r="A244" s="44" t="n"/>
      <c r="B244" s="24">
        <f>IF(A244="","",IFERROR(IF(MOD(A244,7)=1,"Sun",IF(MOD(A244,7)=2,"Mon",IF(MOD(A244,7)=3,"Tue",IF(MOD(A244,7)=4,"Wed",IF(MOD(A244,7)=5,"Thu",IF(MOD(A244,7)=6,"Fri","Sat")))))),""))</f>
        <v/>
      </c>
      <c r="C244" s="21" t="n"/>
      <c r="D244" s="21" t="n"/>
      <c r="E244" s="21" t="n"/>
      <c r="F244" s="21" t="n"/>
      <c r="G244" s="24">
        <f>IF(A244="","",IFERROR(MAX(0,D244-E244-F244),0))</f>
        <v/>
      </c>
      <c r="H244" s="21" t="n"/>
      <c r="I244" s="28" t="n"/>
      <c r="J244" s="28" t="n"/>
      <c r="K244" s="21" t="n"/>
      <c r="L244" s="24">
        <f>IF(A244="","",IFERROR(SUMIFS('Reservations'!$J$11:$J$260,'Reservations'!$I$11:$I$260,C244,'Reservations'!$F$11:$F$260,"&lt;="&amp;A244,'Reservations'!$G$11:$G$260,"&gt;"&amp;A244,'Reservations'!$M$11:$M$260,"Confirmed")+SUMIFS('Reservations'!$J$11:$J$260,'Reservations'!$I$11:$I$260,C244,'Reservations'!$F$11:$F$260,"&lt;="&amp;A244,'Reservations'!$G$11:$G$260,"&gt;"&amp;A244,'Reservations'!$M$11:$M$260,"Guaranteed")+SUMIFS('Reservations'!$J$11:$J$260,'Reservations'!$I$11:$I$260,C244,'Reservations'!$F$11:$F$260,"&lt;="&amp;A244,'Reservations'!$G$11:$G$260,"&gt;"&amp;A244,'Reservations'!$M$11:$M$260,"Checked In"),0))</f>
        <v/>
      </c>
      <c r="M244" s="29">
        <f>IF(A244="","",IFERROR(MAX(0,L244*(1-I244-J244)+K244),0))</f>
        <v/>
      </c>
      <c r="N244" s="30">
        <f>IF(A244="","",IFERROR(M244/G244,0))</f>
        <v/>
      </c>
      <c r="O244" s="24">
        <f>IF(A244="","",IFERROR(G244+H244,0))</f>
        <v/>
      </c>
      <c r="P244" s="24">
        <f>IF(A244="","",IFERROR(MAX(0,ROUNDUP(M244,0)-O244),0))</f>
        <v/>
      </c>
      <c r="Q244" s="24">
        <f>IF(A244="","",IFERROR(MAX(0,ROUNDUP(M244,0)-G244),0))</f>
        <v/>
      </c>
      <c r="R244" s="28" t="n"/>
      <c r="S244" s="24">
        <f>IF(A244="","",IFERROR(IF(Q244&gt;=$B$6,"Critical",IF(OR(P244&gt;0,N244&gt;=$B$5),"Watch","Normal")),""))</f>
        <v/>
      </c>
      <c r="T244" s="22" t="n"/>
      <c r="U244" s="44" t="n"/>
      <c r="V244" s="24">
        <f>IF(A244="","",IFERROR(IF(C244="","Select room type",IF(D244&lt;=0,"Enter base inventory",IF(E244+F244&gt;D244,"Holds exceed inventory",IF(I244+J244&gt;1,"Review forecast rates","OK")))),"Review data"))</f>
        <v/>
      </c>
      <c r="W244" s="22" t="n"/>
    </row>
    <row r="245">
      <c r="A245" s="44" t="n"/>
      <c r="B245" s="24">
        <f>IF(A245="","",IFERROR(IF(MOD(A245,7)=1,"Sun",IF(MOD(A245,7)=2,"Mon",IF(MOD(A245,7)=3,"Tue",IF(MOD(A245,7)=4,"Wed",IF(MOD(A245,7)=5,"Thu",IF(MOD(A245,7)=6,"Fri","Sat")))))),""))</f>
        <v/>
      </c>
      <c r="C245" s="21" t="n"/>
      <c r="D245" s="21" t="n"/>
      <c r="E245" s="21" t="n"/>
      <c r="F245" s="21" t="n"/>
      <c r="G245" s="24">
        <f>IF(A245="","",IFERROR(MAX(0,D245-E245-F245),0))</f>
        <v/>
      </c>
      <c r="H245" s="21" t="n"/>
      <c r="I245" s="28" t="n"/>
      <c r="J245" s="28" t="n"/>
      <c r="K245" s="21" t="n"/>
      <c r="L245" s="24">
        <f>IF(A245="","",IFERROR(SUMIFS('Reservations'!$J$11:$J$260,'Reservations'!$I$11:$I$260,C245,'Reservations'!$F$11:$F$260,"&lt;="&amp;A245,'Reservations'!$G$11:$G$260,"&gt;"&amp;A245,'Reservations'!$M$11:$M$260,"Confirmed")+SUMIFS('Reservations'!$J$11:$J$260,'Reservations'!$I$11:$I$260,C245,'Reservations'!$F$11:$F$260,"&lt;="&amp;A245,'Reservations'!$G$11:$G$260,"&gt;"&amp;A245,'Reservations'!$M$11:$M$260,"Guaranteed")+SUMIFS('Reservations'!$J$11:$J$260,'Reservations'!$I$11:$I$260,C245,'Reservations'!$F$11:$F$260,"&lt;="&amp;A245,'Reservations'!$G$11:$G$260,"&gt;"&amp;A245,'Reservations'!$M$11:$M$260,"Checked In"),0))</f>
        <v/>
      </c>
      <c r="M245" s="29">
        <f>IF(A245="","",IFERROR(MAX(0,L245*(1-I245-J245)+K245),0))</f>
        <v/>
      </c>
      <c r="N245" s="30">
        <f>IF(A245="","",IFERROR(M245/G245,0))</f>
        <v/>
      </c>
      <c r="O245" s="24">
        <f>IF(A245="","",IFERROR(G245+H245,0))</f>
        <v/>
      </c>
      <c r="P245" s="24">
        <f>IF(A245="","",IFERROR(MAX(0,ROUNDUP(M245,0)-O245),0))</f>
        <v/>
      </c>
      <c r="Q245" s="24">
        <f>IF(A245="","",IFERROR(MAX(0,ROUNDUP(M245,0)-G245),0))</f>
        <v/>
      </c>
      <c r="R245" s="28" t="n"/>
      <c r="S245" s="24">
        <f>IF(A245="","",IFERROR(IF(Q245&gt;=$B$6,"Critical",IF(OR(P245&gt;0,N245&gt;=$B$5),"Watch","Normal")),""))</f>
        <v/>
      </c>
      <c r="T245" s="22" t="n"/>
      <c r="U245" s="44" t="n"/>
      <c r="V245" s="24">
        <f>IF(A245="","",IFERROR(IF(C245="","Select room type",IF(D245&lt;=0,"Enter base inventory",IF(E245+F245&gt;D245,"Holds exceed inventory",IF(I245+J245&gt;1,"Review forecast rates","OK")))),"Review data"))</f>
        <v/>
      </c>
      <c r="W245" s="22" t="n"/>
    </row>
    <row r="246">
      <c r="A246" s="44" t="n"/>
      <c r="B246" s="24">
        <f>IF(A246="","",IFERROR(IF(MOD(A246,7)=1,"Sun",IF(MOD(A246,7)=2,"Mon",IF(MOD(A246,7)=3,"Tue",IF(MOD(A246,7)=4,"Wed",IF(MOD(A246,7)=5,"Thu",IF(MOD(A246,7)=6,"Fri","Sat")))))),""))</f>
        <v/>
      </c>
      <c r="C246" s="21" t="n"/>
      <c r="D246" s="21" t="n"/>
      <c r="E246" s="21" t="n"/>
      <c r="F246" s="21" t="n"/>
      <c r="G246" s="24">
        <f>IF(A246="","",IFERROR(MAX(0,D246-E246-F246),0))</f>
        <v/>
      </c>
      <c r="H246" s="21" t="n"/>
      <c r="I246" s="28" t="n"/>
      <c r="J246" s="28" t="n"/>
      <c r="K246" s="21" t="n"/>
      <c r="L246" s="24">
        <f>IF(A246="","",IFERROR(SUMIFS('Reservations'!$J$11:$J$260,'Reservations'!$I$11:$I$260,C246,'Reservations'!$F$11:$F$260,"&lt;="&amp;A246,'Reservations'!$G$11:$G$260,"&gt;"&amp;A246,'Reservations'!$M$11:$M$260,"Confirmed")+SUMIFS('Reservations'!$J$11:$J$260,'Reservations'!$I$11:$I$260,C246,'Reservations'!$F$11:$F$260,"&lt;="&amp;A246,'Reservations'!$G$11:$G$260,"&gt;"&amp;A246,'Reservations'!$M$11:$M$260,"Guaranteed")+SUMIFS('Reservations'!$J$11:$J$260,'Reservations'!$I$11:$I$260,C246,'Reservations'!$F$11:$F$260,"&lt;="&amp;A246,'Reservations'!$G$11:$G$260,"&gt;"&amp;A246,'Reservations'!$M$11:$M$260,"Checked In"),0))</f>
        <v/>
      </c>
      <c r="M246" s="29">
        <f>IF(A246="","",IFERROR(MAX(0,L246*(1-I246-J246)+K246),0))</f>
        <v/>
      </c>
      <c r="N246" s="30">
        <f>IF(A246="","",IFERROR(M246/G246,0))</f>
        <v/>
      </c>
      <c r="O246" s="24">
        <f>IF(A246="","",IFERROR(G246+H246,0))</f>
        <v/>
      </c>
      <c r="P246" s="24">
        <f>IF(A246="","",IFERROR(MAX(0,ROUNDUP(M246,0)-O246),0))</f>
        <v/>
      </c>
      <c r="Q246" s="24">
        <f>IF(A246="","",IFERROR(MAX(0,ROUNDUP(M246,0)-G246),0))</f>
        <v/>
      </c>
      <c r="R246" s="28" t="n"/>
      <c r="S246" s="24">
        <f>IF(A246="","",IFERROR(IF(Q246&gt;=$B$6,"Critical",IF(OR(P246&gt;0,N246&gt;=$B$5),"Watch","Normal")),""))</f>
        <v/>
      </c>
      <c r="T246" s="22" t="n"/>
      <c r="U246" s="44" t="n"/>
      <c r="V246" s="24">
        <f>IF(A246="","",IFERROR(IF(C246="","Select room type",IF(D246&lt;=0,"Enter base inventory",IF(E246+F246&gt;D246,"Holds exceed inventory",IF(I246+J246&gt;1,"Review forecast rates","OK")))),"Review data"))</f>
        <v/>
      </c>
      <c r="W246" s="22" t="n"/>
    </row>
    <row r="247">
      <c r="A247" s="44" t="n"/>
      <c r="B247" s="24">
        <f>IF(A247="","",IFERROR(IF(MOD(A247,7)=1,"Sun",IF(MOD(A247,7)=2,"Mon",IF(MOD(A247,7)=3,"Tue",IF(MOD(A247,7)=4,"Wed",IF(MOD(A247,7)=5,"Thu",IF(MOD(A247,7)=6,"Fri","Sat")))))),""))</f>
        <v/>
      </c>
      <c r="C247" s="21" t="n"/>
      <c r="D247" s="21" t="n"/>
      <c r="E247" s="21" t="n"/>
      <c r="F247" s="21" t="n"/>
      <c r="G247" s="24">
        <f>IF(A247="","",IFERROR(MAX(0,D247-E247-F247),0))</f>
        <v/>
      </c>
      <c r="H247" s="21" t="n"/>
      <c r="I247" s="28" t="n"/>
      <c r="J247" s="28" t="n"/>
      <c r="K247" s="21" t="n"/>
      <c r="L247" s="24">
        <f>IF(A247="","",IFERROR(SUMIFS('Reservations'!$J$11:$J$260,'Reservations'!$I$11:$I$260,C247,'Reservations'!$F$11:$F$260,"&lt;="&amp;A247,'Reservations'!$G$11:$G$260,"&gt;"&amp;A247,'Reservations'!$M$11:$M$260,"Confirmed")+SUMIFS('Reservations'!$J$11:$J$260,'Reservations'!$I$11:$I$260,C247,'Reservations'!$F$11:$F$260,"&lt;="&amp;A247,'Reservations'!$G$11:$G$260,"&gt;"&amp;A247,'Reservations'!$M$11:$M$260,"Guaranteed")+SUMIFS('Reservations'!$J$11:$J$260,'Reservations'!$I$11:$I$260,C247,'Reservations'!$F$11:$F$260,"&lt;="&amp;A247,'Reservations'!$G$11:$G$260,"&gt;"&amp;A247,'Reservations'!$M$11:$M$260,"Checked In"),0))</f>
        <v/>
      </c>
      <c r="M247" s="29">
        <f>IF(A247="","",IFERROR(MAX(0,L247*(1-I247-J247)+K247),0))</f>
        <v/>
      </c>
      <c r="N247" s="30">
        <f>IF(A247="","",IFERROR(M247/G247,0))</f>
        <v/>
      </c>
      <c r="O247" s="24">
        <f>IF(A247="","",IFERROR(G247+H247,0))</f>
        <v/>
      </c>
      <c r="P247" s="24">
        <f>IF(A247="","",IFERROR(MAX(0,ROUNDUP(M247,0)-O247),0))</f>
        <v/>
      </c>
      <c r="Q247" s="24">
        <f>IF(A247="","",IFERROR(MAX(0,ROUNDUP(M247,0)-G247),0))</f>
        <v/>
      </c>
      <c r="R247" s="28" t="n"/>
      <c r="S247" s="24">
        <f>IF(A247="","",IFERROR(IF(Q247&gt;=$B$6,"Critical",IF(OR(P247&gt;0,N247&gt;=$B$5),"Watch","Normal")),""))</f>
        <v/>
      </c>
      <c r="T247" s="22" t="n"/>
      <c r="U247" s="44" t="n"/>
      <c r="V247" s="24">
        <f>IF(A247="","",IFERROR(IF(C247="","Select room type",IF(D247&lt;=0,"Enter base inventory",IF(E247+F247&gt;D247,"Holds exceed inventory",IF(I247+J247&gt;1,"Review forecast rates","OK")))),"Review data"))</f>
        <v/>
      </c>
      <c r="W247" s="22" t="n"/>
    </row>
    <row r="248">
      <c r="A248" s="44" t="n"/>
      <c r="B248" s="24">
        <f>IF(A248="","",IFERROR(IF(MOD(A248,7)=1,"Sun",IF(MOD(A248,7)=2,"Mon",IF(MOD(A248,7)=3,"Tue",IF(MOD(A248,7)=4,"Wed",IF(MOD(A248,7)=5,"Thu",IF(MOD(A248,7)=6,"Fri","Sat")))))),""))</f>
        <v/>
      </c>
      <c r="C248" s="21" t="n"/>
      <c r="D248" s="21" t="n"/>
      <c r="E248" s="21" t="n"/>
      <c r="F248" s="21" t="n"/>
      <c r="G248" s="24">
        <f>IF(A248="","",IFERROR(MAX(0,D248-E248-F248),0))</f>
        <v/>
      </c>
      <c r="H248" s="21" t="n"/>
      <c r="I248" s="28" t="n"/>
      <c r="J248" s="28" t="n"/>
      <c r="K248" s="21" t="n"/>
      <c r="L248" s="24">
        <f>IF(A248="","",IFERROR(SUMIFS('Reservations'!$J$11:$J$260,'Reservations'!$I$11:$I$260,C248,'Reservations'!$F$11:$F$260,"&lt;="&amp;A248,'Reservations'!$G$11:$G$260,"&gt;"&amp;A248,'Reservations'!$M$11:$M$260,"Confirmed")+SUMIFS('Reservations'!$J$11:$J$260,'Reservations'!$I$11:$I$260,C248,'Reservations'!$F$11:$F$260,"&lt;="&amp;A248,'Reservations'!$G$11:$G$260,"&gt;"&amp;A248,'Reservations'!$M$11:$M$260,"Guaranteed")+SUMIFS('Reservations'!$J$11:$J$260,'Reservations'!$I$11:$I$260,C248,'Reservations'!$F$11:$F$260,"&lt;="&amp;A248,'Reservations'!$G$11:$G$260,"&gt;"&amp;A248,'Reservations'!$M$11:$M$260,"Checked In"),0))</f>
        <v/>
      </c>
      <c r="M248" s="29">
        <f>IF(A248="","",IFERROR(MAX(0,L248*(1-I248-J248)+K248),0))</f>
        <v/>
      </c>
      <c r="N248" s="30">
        <f>IF(A248="","",IFERROR(M248/G248,0))</f>
        <v/>
      </c>
      <c r="O248" s="24">
        <f>IF(A248="","",IFERROR(G248+H248,0))</f>
        <v/>
      </c>
      <c r="P248" s="24">
        <f>IF(A248="","",IFERROR(MAX(0,ROUNDUP(M248,0)-O248),0))</f>
        <v/>
      </c>
      <c r="Q248" s="24">
        <f>IF(A248="","",IFERROR(MAX(0,ROUNDUP(M248,0)-G248),0))</f>
        <v/>
      </c>
      <c r="R248" s="28" t="n"/>
      <c r="S248" s="24">
        <f>IF(A248="","",IFERROR(IF(Q248&gt;=$B$6,"Critical",IF(OR(P248&gt;0,N248&gt;=$B$5),"Watch","Normal")),""))</f>
        <v/>
      </c>
      <c r="T248" s="22" t="n"/>
      <c r="U248" s="44" t="n"/>
      <c r="V248" s="24">
        <f>IF(A248="","",IFERROR(IF(C248="","Select room type",IF(D248&lt;=0,"Enter base inventory",IF(E248+F248&gt;D248,"Holds exceed inventory",IF(I248+J248&gt;1,"Review forecast rates","OK")))),"Review data"))</f>
        <v/>
      </c>
      <c r="W248" s="22" t="n"/>
    </row>
    <row r="249">
      <c r="A249" s="44" t="n"/>
      <c r="B249" s="24">
        <f>IF(A249="","",IFERROR(IF(MOD(A249,7)=1,"Sun",IF(MOD(A249,7)=2,"Mon",IF(MOD(A249,7)=3,"Tue",IF(MOD(A249,7)=4,"Wed",IF(MOD(A249,7)=5,"Thu",IF(MOD(A249,7)=6,"Fri","Sat")))))),""))</f>
        <v/>
      </c>
      <c r="C249" s="21" t="n"/>
      <c r="D249" s="21" t="n"/>
      <c r="E249" s="21" t="n"/>
      <c r="F249" s="21" t="n"/>
      <c r="G249" s="24">
        <f>IF(A249="","",IFERROR(MAX(0,D249-E249-F249),0))</f>
        <v/>
      </c>
      <c r="H249" s="21" t="n"/>
      <c r="I249" s="28" t="n"/>
      <c r="J249" s="28" t="n"/>
      <c r="K249" s="21" t="n"/>
      <c r="L249" s="24">
        <f>IF(A249="","",IFERROR(SUMIFS('Reservations'!$J$11:$J$260,'Reservations'!$I$11:$I$260,C249,'Reservations'!$F$11:$F$260,"&lt;="&amp;A249,'Reservations'!$G$11:$G$260,"&gt;"&amp;A249,'Reservations'!$M$11:$M$260,"Confirmed")+SUMIFS('Reservations'!$J$11:$J$260,'Reservations'!$I$11:$I$260,C249,'Reservations'!$F$11:$F$260,"&lt;="&amp;A249,'Reservations'!$G$11:$G$260,"&gt;"&amp;A249,'Reservations'!$M$11:$M$260,"Guaranteed")+SUMIFS('Reservations'!$J$11:$J$260,'Reservations'!$I$11:$I$260,C249,'Reservations'!$F$11:$F$260,"&lt;="&amp;A249,'Reservations'!$G$11:$G$260,"&gt;"&amp;A249,'Reservations'!$M$11:$M$260,"Checked In"),0))</f>
        <v/>
      </c>
      <c r="M249" s="29">
        <f>IF(A249="","",IFERROR(MAX(0,L249*(1-I249-J249)+K249),0))</f>
        <v/>
      </c>
      <c r="N249" s="30">
        <f>IF(A249="","",IFERROR(M249/G249,0))</f>
        <v/>
      </c>
      <c r="O249" s="24">
        <f>IF(A249="","",IFERROR(G249+H249,0))</f>
        <v/>
      </c>
      <c r="P249" s="24">
        <f>IF(A249="","",IFERROR(MAX(0,ROUNDUP(M249,0)-O249),0))</f>
        <v/>
      </c>
      <c r="Q249" s="24">
        <f>IF(A249="","",IFERROR(MAX(0,ROUNDUP(M249,0)-G249),0))</f>
        <v/>
      </c>
      <c r="R249" s="28" t="n"/>
      <c r="S249" s="24">
        <f>IF(A249="","",IFERROR(IF(Q249&gt;=$B$6,"Critical",IF(OR(P249&gt;0,N249&gt;=$B$5),"Watch","Normal")),""))</f>
        <v/>
      </c>
      <c r="T249" s="22" t="n"/>
      <c r="U249" s="44" t="n"/>
      <c r="V249" s="24">
        <f>IF(A249="","",IFERROR(IF(C249="","Select room type",IF(D249&lt;=0,"Enter base inventory",IF(E249+F249&gt;D249,"Holds exceed inventory",IF(I249+J249&gt;1,"Review forecast rates","OK")))),"Review data"))</f>
        <v/>
      </c>
      <c r="W249" s="22" t="n"/>
    </row>
    <row r="250">
      <c r="A250" s="44" t="n"/>
      <c r="B250" s="24">
        <f>IF(A250="","",IFERROR(IF(MOD(A250,7)=1,"Sun",IF(MOD(A250,7)=2,"Mon",IF(MOD(A250,7)=3,"Tue",IF(MOD(A250,7)=4,"Wed",IF(MOD(A250,7)=5,"Thu",IF(MOD(A250,7)=6,"Fri","Sat")))))),""))</f>
        <v/>
      </c>
      <c r="C250" s="21" t="n"/>
      <c r="D250" s="21" t="n"/>
      <c r="E250" s="21" t="n"/>
      <c r="F250" s="21" t="n"/>
      <c r="G250" s="24">
        <f>IF(A250="","",IFERROR(MAX(0,D250-E250-F250),0))</f>
        <v/>
      </c>
      <c r="H250" s="21" t="n"/>
      <c r="I250" s="28" t="n"/>
      <c r="J250" s="28" t="n"/>
      <c r="K250" s="21" t="n"/>
      <c r="L250" s="24">
        <f>IF(A250="","",IFERROR(SUMIFS('Reservations'!$J$11:$J$260,'Reservations'!$I$11:$I$260,C250,'Reservations'!$F$11:$F$260,"&lt;="&amp;A250,'Reservations'!$G$11:$G$260,"&gt;"&amp;A250,'Reservations'!$M$11:$M$260,"Confirmed")+SUMIFS('Reservations'!$J$11:$J$260,'Reservations'!$I$11:$I$260,C250,'Reservations'!$F$11:$F$260,"&lt;="&amp;A250,'Reservations'!$G$11:$G$260,"&gt;"&amp;A250,'Reservations'!$M$11:$M$260,"Guaranteed")+SUMIFS('Reservations'!$J$11:$J$260,'Reservations'!$I$11:$I$260,C250,'Reservations'!$F$11:$F$260,"&lt;="&amp;A250,'Reservations'!$G$11:$G$260,"&gt;"&amp;A250,'Reservations'!$M$11:$M$260,"Checked In"),0))</f>
        <v/>
      </c>
      <c r="M250" s="29">
        <f>IF(A250="","",IFERROR(MAX(0,L250*(1-I250-J250)+K250),0))</f>
        <v/>
      </c>
      <c r="N250" s="30">
        <f>IF(A250="","",IFERROR(M250/G250,0))</f>
        <v/>
      </c>
      <c r="O250" s="24">
        <f>IF(A250="","",IFERROR(G250+H250,0))</f>
        <v/>
      </c>
      <c r="P250" s="24">
        <f>IF(A250="","",IFERROR(MAX(0,ROUNDUP(M250,0)-O250),0))</f>
        <v/>
      </c>
      <c r="Q250" s="24">
        <f>IF(A250="","",IFERROR(MAX(0,ROUNDUP(M250,0)-G250),0))</f>
        <v/>
      </c>
      <c r="R250" s="28" t="n"/>
      <c r="S250" s="24">
        <f>IF(A250="","",IFERROR(IF(Q250&gt;=$B$6,"Critical",IF(OR(P250&gt;0,N250&gt;=$B$5),"Watch","Normal")),""))</f>
        <v/>
      </c>
      <c r="T250" s="22" t="n"/>
      <c r="U250" s="44" t="n"/>
      <c r="V250" s="24">
        <f>IF(A250="","",IFERROR(IF(C250="","Select room type",IF(D250&lt;=0,"Enter base inventory",IF(E250+F250&gt;D250,"Holds exceed inventory",IF(I250+J250&gt;1,"Review forecast rates","OK")))),"Review data"))</f>
        <v/>
      </c>
      <c r="W250" s="22" t="n"/>
    </row>
    <row r="251">
      <c r="A251" s="44" t="n"/>
      <c r="B251" s="24">
        <f>IF(A251="","",IFERROR(IF(MOD(A251,7)=1,"Sun",IF(MOD(A251,7)=2,"Mon",IF(MOD(A251,7)=3,"Tue",IF(MOD(A251,7)=4,"Wed",IF(MOD(A251,7)=5,"Thu",IF(MOD(A251,7)=6,"Fri","Sat")))))),""))</f>
        <v/>
      </c>
      <c r="C251" s="21" t="n"/>
      <c r="D251" s="21" t="n"/>
      <c r="E251" s="21" t="n"/>
      <c r="F251" s="21" t="n"/>
      <c r="G251" s="24">
        <f>IF(A251="","",IFERROR(MAX(0,D251-E251-F251),0))</f>
        <v/>
      </c>
      <c r="H251" s="21" t="n"/>
      <c r="I251" s="28" t="n"/>
      <c r="J251" s="28" t="n"/>
      <c r="K251" s="21" t="n"/>
      <c r="L251" s="24">
        <f>IF(A251="","",IFERROR(SUMIFS('Reservations'!$J$11:$J$260,'Reservations'!$I$11:$I$260,C251,'Reservations'!$F$11:$F$260,"&lt;="&amp;A251,'Reservations'!$G$11:$G$260,"&gt;"&amp;A251,'Reservations'!$M$11:$M$260,"Confirmed")+SUMIFS('Reservations'!$J$11:$J$260,'Reservations'!$I$11:$I$260,C251,'Reservations'!$F$11:$F$260,"&lt;="&amp;A251,'Reservations'!$G$11:$G$260,"&gt;"&amp;A251,'Reservations'!$M$11:$M$260,"Guaranteed")+SUMIFS('Reservations'!$J$11:$J$260,'Reservations'!$I$11:$I$260,C251,'Reservations'!$F$11:$F$260,"&lt;="&amp;A251,'Reservations'!$G$11:$G$260,"&gt;"&amp;A251,'Reservations'!$M$11:$M$260,"Checked In"),0))</f>
        <v/>
      </c>
      <c r="M251" s="29">
        <f>IF(A251="","",IFERROR(MAX(0,L251*(1-I251-J251)+K251),0))</f>
        <v/>
      </c>
      <c r="N251" s="30">
        <f>IF(A251="","",IFERROR(M251/G251,0))</f>
        <v/>
      </c>
      <c r="O251" s="24">
        <f>IF(A251="","",IFERROR(G251+H251,0))</f>
        <v/>
      </c>
      <c r="P251" s="24">
        <f>IF(A251="","",IFERROR(MAX(0,ROUNDUP(M251,0)-O251),0))</f>
        <v/>
      </c>
      <c r="Q251" s="24">
        <f>IF(A251="","",IFERROR(MAX(0,ROUNDUP(M251,0)-G251),0))</f>
        <v/>
      </c>
      <c r="R251" s="28" t="n"/>
      <c r="S251" s="24">
        <f>IF(A251="","",IFERROR(IF(Q251&gt;=$B$6,"Critical",IF(OR(P251&gt;0,N251&gt;=$B$5),"Watch","Normal")),""))</f>
        <v/>
      </c>
      <c r="T251" s="22" t="n"/>
      <c r="U251" s="44" t="n"/>
      <c r="V251" s="24">
        <f>IF(A251="","",IFERROR(IF(C251="","Select room type",IF(D251&lt;=0,"Enter base inventory",IF(E251+F251&gt;D251,"Holds exceed inventory",IF(I251+J251&gt;1,"Review forecast rates","OK")))),"Review data"))</f>
        <v/>
      </c>
      <c r="W251" s="22" t="n"/>
    </row>
    <row r="252">
      <c r="A252" s="44" t="n"/>
      <c r="B252" s="24">
        <f>IF(A252="","",IFERROR(IF(MOD(A252,7)=1,"Sun",IF(MOD(A252,7)=2,"Mon",IF(MOD(A252,7)=3,"Tue",IF(MOD(A252,7)=4,"Wed",IF(MOD(A252,7)=5,"Thu",IF(MOD(A252,7)=6,"Fri","Sat")))))),""))</f>
        <v/>
      </c>
      <c r="C252" s="21" t="n"/>
      <c r="D252" s="21" t="n"/>
      <c r="E252" s="21" t="n"/>
      <c r="F252" s="21" t="n"/>
      <c r="G252" s="24">
        <f>IF(A252="","",IFERROR(MAX(0,D252-E252-F252),0))</f>
        <v/>
      </c>
      <c r="H252" s="21" t="n"/>
      <c r="I252" s="28" t="n"/>
      <c r="J252" s="28" t="n"/>
      <c r="K252" s="21" t="n"/>
      <c r="L252" s="24">
        <f>IF(A252="","",IFERROR(SUMIFS('Reservations'!$J$11:$J$260,'Reservations'!$I$11:$I$260,C252,'Reservations'!$F$11:$F$260,"&lt;="&amp;A252,'Reservations'!$G$11:$G$260,"&gt;"&amp;A252,'Reservations'!$M$11:$M$260,"Confirmed")+SUMIFS('Reservations'!$J$11:$J$260,'Reservations'!$I$11:$I$260,C252,'Reservations'!$F$11:$F$260,"&lt;="&amp;A252,'Reservations'!$G$11:$G$260,"&gt;"&amp;A252,'Reservations'!$M$11:$M$260,"Guaranteed")+SUMIFS('Reservations'!$J$11:$J$260,'Reservations'!$I$11:$I$260,C252,'Reservations'!$F$11:$F$260,"&lt;="&amp;A252,'Reservations'!$G$11:$G$260,"&gt;"&amp;A252,'Reservations'!$M$11:$M$260,"Checked In"),0))</f>
        <v/>
      </c>
      <c r="M252" s="29">
        <f>IF(A252="","",IFERROR(MAX(0,L252*(1-I252-J252)+K252),0))</f>
        <v/>
      </c>
      <c r="N252" s="30">
        <f>IF(A252="","",IFERROR(M252/G252,0))</f>
        <v/>
      </c>
      <c r="O252" s="24">
        <f>IF(A252="","",IFERROR(G252+H252,0))</f>
        <v/>
      </c>
      <c r="P252" s="24">
        <f>IF(A252="","",IFERROR(MAX(0,ROUNDUP(M252,0)-O252),0))</f>
        <v/>
      </c>
      <c r="Q252" s="24">
        <f>IF(A252="","",IFERROR(MAX(0,ROUNDUP(M252,0)-G252),0))</f>
        <v/>
      </c>
      <c r="R252" s="28" t="n"/>
      <c r="S252" s="24">
        <f>IF(A252="","",IFERROR(IF(Q252&gt;=$B$6,"Critical",IF(OR(P252&gt;0,N252&gt;=$B$5),"Watch","Normal")),""))</f>
        <v/>
      </c>
      <c r="T252" s="22" t="n"/>
      <c r="U252" s="44" t="n"/>
      <c r="V252" s="24">
        <f>IF(A252="","",IFERROR(IF(C252="","Select room type",IF(D252&lt;=0,"Enter base inventory",IF(E252+F252&gt;D252,"Holds exceed inventory",IF(I252+J252&gt;1,"Review forecast rates","OK")))),"Review data"))</f>
        <v/>
      </c>
      <c r="W252" s="22" t="n"/>
    </row>
    <row r="253">
      <c r="A253" s="44" t="n"/>
      <c r="B253" s="24">
        <f>IF(A253="","",IFERROR(IF(MOD(A253,7)=1,"Sun",IF(MOD(A253,7)=2,"Mon",IF(MOD(A253,7)=3,"Tue",IF(MOD(A253,7)=4,"Wed",IF(MOD(A253,7)=5,"Thu",IF(MOD(A253,7)=6,"Fri","Sat")))))),""))</f>
        <v/>
      </c>
      <c r="C253" s="21" t="n"/>
      <c r="D253" s="21" t="n"/>
      <c r="E253" s="21" t="n"/>
      <c r="F253" s="21" t="n"/>
      <c r="G253" s="24">
        <f>IF(A253="","",IFERROR(MAX(0,D253-E253-F253),0))</f>
        <v/>
      </c>
      <c r="H253" s="21" t="n"/>
      <c r="I253" s="28" t="n"/>
      <c r="J253" s="28" t="n"/>
      <c r="K253" s="21" t="n"/>
      <c r="L253" s="24">
        <f>IF(A253="","",IFERROR(SUMIFS('Reservations'!$J$11:$J$260,'Reservations'!$I$11:$I$260,C253,'Reservations'!$F$11:$F$260,"&lt;="&amp;A253,'Reservations'!$G$11:$G$260,"&gt;"&amp;A253,'Reservations'!$M$11:$M$260,"Confirmed")+SUMIFS('Reservations'!$J$11:$J$260,'Reservations'!$I$11:$I$260,C253,'Reservations'!$F$11:$F$260,"&lt;="&amp;A253,'Reservations'!$G$11:$G$260,"&gt;"&amp;A253,'Reservations'!$M$11:$M$260,"Guaranteed")+SUMIFS('Reservations'!$J$11:$J$260,'Reservations'!$I$11:$I$260,C253,'Reservations'!$F$11:$F$260,"&lt;="&amp;A253,'Reservations'!$G$11:$G$260,"&gt;"&amp;A253,'Reservations'!$M$11:$M$260,"Checked In"),0))</f>
        <v/>
      </c>
      <c r="M253" s="29">
        <f>IF(A253="","",IFERROR(MAX(0,L253*(1-I253-J253)+K253),0))</f>
        <v/>
      </c>
      <c r="N253" s="30">
        <f>IF(A253="","",IFERROR(M253/G253,0))</f>
        <v/>
      </c>
      <c r="O253" s="24">
        <f>IF(A253="","",IFERROR(G253+H253,0))</f>
        <v/>
      </c>
      <c r="P253" s="24">
        <f>IF(A253="","",IFERROR(MAX(0,ROUNDUP(M253,0)-O253),0))</f>
        <v/>
      </c>
      <c r="Q253" s="24">
        <f>IF(A253="","",IFERROR(MAX(0,ROUNDUP(M253,0)-G253),0))</f>
        <v/>
      </c>
      <c r="R253" s="28" t="n"/>
      <c r="S253" s="24">
        <f>IF(A253="","",IFERROR(IF(Q253&gt;=$B$6,"Critical",IF(OR(P253&gt;0,N253&gt;=$B$5),"Watch","Normal")),""))</f>
        <v/>
      </c>
      <c r="T253" s="22" t="n"/>
      <c r="U253" s="44" t="n"/>
      <c r="V253" s="24">
        <f>IF(A253="","",IFERROR(IF(C253="","Select room type",IF(D253&lt;=0,"Enter base inventory",IF(E253+F253&gt;D253,"Holds exceed inventory",IF(I253+J253&gt;1,"Review forecast rates","OK")))),"Review data"))</f>
        <v/>
      </c>
      <c r="W253" s="22" t="n"/>
    </row>
    <row r="254">
      <c r="A254" s="44" t="n"/>
      <c r="B254" s="24">
        <f>IF(A254="","",IFERROR(IF(MOD(A254,7)=1,"Sun",IF(MOD(A254,7)=2,"Mon",IF(MOD(A254,7)=3,"Tue",IF(MOD(A254,7)=4,"Wed",IF(MOD(A254,7)=5,"Thu",IF(MOD(A254,7)=6,"Fri","Sat")))))),""))</f>
        <v/>
      </c>
      <c r="C254" s="21" t="n"/>
      <c r="D254" s="21" t="n"/>
      <c r="E254" s="21" t="n"/>
      <c r="F254" s="21" t="n"/>
      <c r="G254" s="24">
        <f>IF(A254="","",IFERROR(MAX(0,D254-E254-F254),0))</f>
        <v/>
      </c>
      <c r="H254" s="21" t="n"/>
      <c r="I254" s="28" t="n"/>
      <c r="J254" s="28" t="n"/>
      <c r="K254" s="21" t="n"/>
      <c r="L254" s="24">
        <f>IF(A254="","",IFERROR(SUMIFS('Reservations'!$J$11:$J$260,'Reservations'!$I$11:$I$260,C254,'Reservations'!$F$11:$F$260,"&lt;="&amp;A254,'Reservations'!$G$11:$G$260,"&gt;"&amp;A254,'Reservations'!$M$11:$M$260,"Confirmed")+SUMIFS('Reservations'!$J$11:$J$260,'Reservations'!$I$11:$I$260,C254,'Reservations'!$F$11:$F$260,"&lt;="&amp;A254,'Reservations'!$G$11:$G$260,"&gt;"&amp;A254,'Reservations'!$M$11:$M$260,"Guaranteed")+SUMIFS('Reservations'!$J$11:$J$260,'Reservations'!$I$11:$I$260,C254,'Reservations'!$F$11:$F$260,"&lt;="&amp;A254,'Reservations'!$G$11:$G$260,"&gt;"&amp;A254,'Reservations'!$M$11:$M$260,"Checked In"),0))</f>
        <v/>
      </c>
      <c r="M254" s="29">
        <f>IF(A254="","",IFERROR(MAX(0,L254*(1-I254-J254)+K254),0))</f>
        <v/>
      </c>
      <c r="N254" s="30">
        <f>IF(A254="","",IFERROR(M254/G254,0))</f>
        <v/>
      </c>
      <c r="O254" s="24">
        <f>IF(A254="","",IFERROR(G254+H254,0))</f>
        <v/>
      </c>
      <c r="P254" s="24">
        <f>IF(A254="","",IFERROR(MAX(0,ROUNDUP(M254,0)-O254),0))</f>
        <v/>
      </c>
      <c r="Q254" s="24">
        <f>IF(A254="","",IFERROR(MAX(0,ROUNDUP(M254,0)-G254),0))</f>
        <v/>
      </c>
      <c r="R254" s="28" t="n"/>
      <c r="S254" s="24">
        <f>IF(A254="","",IFERROR(IF(Q254&gt;=$B$6,"Critical",IF(OR(P254&gt;0,N254&gt;=$B$5),"Watch","Normal")),""))</f>
        <v/>
      </c>
      <c r="T254" s="22" t="n"/>
      <c r="U254" s="44" t="n"/>
      <c r="V254" s="24">
        <f>IF(A254="","",IFERROR(IF(C254="","Select room type",IF(D254&lt;=0,"Enter base inventory",IF(E254+F254&gt;D254,"Holds exceed inventory",IF(I254+J254&gt;1,"Review forecast rates","OK")))),"Review data"))</f>
        <v/>
      </c>
      <c r="W254" s="22" t="n"/>
    </row>
    <row r="255">
      <c r="A255" s="44" t="n"/>
      <c r="B255" s="24">
        <f>IF(A255="","",IFERROR(IF(MOD(A255,7)=1,"Sun",IF(MOD(A255,7)=2,"Mon",IF(MOD(A255,7)=3,"Tue",IF(MOD(A255,7)=4,"Wed",IF(MOD(A255,7)=5,"Thu",IF(MOD(A255,7)=6,"Fri","Sat")))))),""))</f>
        <v/>
      </c>
      <c r="C255" s="21" t="n"/>
      <c r="D255" s="21" t="n"/>
      <c r="E255" s="21" t="n"/>
      <c r="F255" s="21" t="n"/>
      <c r="G255" s="24">
        <f>IF(A255="","",IFERROR(MAX(0,D255-E255-F255),0))</f>
        <v/>
      </c>
      <c r="H255" s="21" t="n"/>
      <c r="I255" s="28" t="n"/>
      <c r="J255" s="28" t="n"/>
      <c r="K255" s="21" t="n"/>
      <c r="L255" s="24">
        <f>IF(A255="","",IFERROR(SUMIFS('Reservations'!$J$11:$J$260,'Reservations'!$I$11:$I$260,C255,'Reservations'!$F$11:$F$260,"&lt;="&amp;A255,'Reservations'!$G$11:$G$260,"&gt;"&amp;A255,'Reservations'!$M$11:$M$260,"Confirmed")+SUMIFS('Reservations'!$J$11:$J$260,'Reservations'!$I$11:$I$260,C255,'Reservations'!$F$11:$F$260,"&lt;="&amp;A255,'Reservations'!$G$11:$G$260,"&gt;"&amp;A255,'Reservations'!$M$11:$M$260,"Guaranteed")+SUMIFS('Reservations'!$J$11:$J$260,'Reservations'!$I$11:$I$260,C255,'Reservations'!$F$11:$F$260,"&lt;="&amp;A255,'Reservations'!$G$11:$G$260,"&gt;"&amp;A255,'Reservations'!$M$11:$M$260,"Checked In"),0))</f>
        <v/>
      </c>
      <c r="M255" s="29">
        <f>IF(A255="","",IFERROR(MAX(0,L255*(1-I255-J255)+K255),0))</f>
        <v/>
      </c>
      <c r="N255" s="30">
        <f>IF(A255="","",IFERROR(M255/G255,0))</f>
        <v/>
      </c>
      <c r="O255" s="24">
        <f>IF(A255="","",IFERROR(G255+H255,0))</f>
        <v/>
      </c>
      <c r="P255" s="24">
        <f>IF(A255="","",IFERROR(MAX(0,ROUNDUP(M255,0)-O255),0))</f>
        <v/>
      </c>
      <c r="Q255" s="24">
        <f>IF(A255="","",IFERROR(MAX(0,ROUNDUP(M255,0)-G255),0))</f>
        <v/>
      </c>
      <c r="R255" s="28" t="n"/>
      <c r="S255" s="24">
        <f>IF(A255="","",IFERROR(IF(Q255&gt;=$B$6,"Critical",IF(OR(P255&gt;0,N255&gt;=$B$5),"Watch","Normal")),""))</f>
        <v/>
      </c>
      <c r="T255" s="22" t="n"/>
      <c r="U255" s="44" t="n"/>
      <c r="V255" s="24">
        <f>IF(A255="","",IFERROR(IF(C255="","Select room type",IF(D255&lt;=0,"Enter base inventory",IF(E255+F255&gt;D255,"Holds exceed inventory",IF(I255+J255&gt;1,"Review forecast rates","OK")))),"Review data"))</f>
        <v/>
      </c>
      <c r="W255" s="22" t="n"/>
    </row>
    <row r="256">
      <c r="A256" s="44" t="n"/>
      <c r="B256" s="24">
        <f>IF(A256="","",IFERROR(IF(MOD(A256,7)=1,"Sun",IF(MOD(A256,7)=2,"Mon",IF(MOD(A256,7)=3,"Tue",IF(MOD(A256,7)=4,"Wed",IF(MOD(A256,7)=5,"Thu",IF(MOD(A256,7)=6,"Fri","Sat")))))),""))</f>
        <v/>
      </c>
      <c r="C256" s="21" t="n"/>
      <c r="D256" s="21" t="n"/>
      <c r="E256" s="21" t="n"/>
      <c r="F256" s="21" t="n"/>
      <c r="G256" s="24">
        <f>IF(A256="","",IFERROR(MAX(0,D256-E256-F256),0))</f>
        <v/>
      </c>
      <c r="H256" s="21" t="n"/>
      <c r="I256" s="28" t="n"/>
      <c r="J256" s="28" t="n"/>
      <c r="K256" s="21" t="n"/>
      <c r="L256" s="24">
        <f>IF(A256="","",IFERROR(SUMIFS('Reservations'!$J$11:$J$260,'Reservations'!$I$11:$I$260,C256,'Reservations'!$F$11:$F$260,"&lt;="&amp;A256,'Reservations'!$G$11:$G$260,"&gt;"&amp;A256,'Reservations'!$M$11:$M$260,"Confirmed")+SUMIFS('Reservations'!$J$11:$J$260,'Reservations'!$I$11:$I$260,C256,'Reservations'!$F$11:$F$260,"&lt;="&amp;A256,'Reservations'!$G$11:$G$260,"&gt;"&amp;A256,'Reservations'!$M$11:$M$260,"Guaranteed")+SUMIFS('Reservations'!$J$11:$J$260,'Reservations'!$I$11:$I$260,C256,'Reservations'!$F$11:$F$260,"&lt;="&amp;A256,'Reservations'!$G$11:$G$260,"&gt;"&amp;A256,'Reservations'!$M$11:$M$260,"Checked In"),0))</f>
        <v/>
      </c>
      <c r="M256" s="29">
        <f>IF(A256="","",IFERROR(MAX(0,L256*(1-I256-J256)+K256),0))</f>
        <v/>
      </c>
      <c r="N256" s="30">
        <f>IF(A256="","",IFERROR(M256/G256,0))</f>
        <v/>
      </c>
      <c r="O256" s="24">
        <f>IF(A256="","",IFERROR(G256+H256,0))</f>
        <v/>
      </c>
      <c r="P256" s="24">
        <f>IF(A256="","",IFERROR(MAX(0,ROUNDUP(M256,0)-O256),0))</f>
        <v/>
      </c>
      <c r="Q256" s="24">
        <f>IF(A256="","",IFERROR(MAX(0,ROUNDUP(M256,0)-G256),0))</f>
        <v/>
      </c>
      <c r="R256" s="28" t="n"/>
      <c r="S256" s="24">
        <f>IF(A256="","",IFERROR(IF(Q256&gt;=$B$6,"Critical",IF(OR(P256&gt;0,N256&gt;=$B$5),"Watch","Normal")),""))</f>
        <v/>
      </c>
      <c r="T256" s="22" t="n"/>
      <c r="U256" s="44" t="n"/>
      <c r="V256" s="24">
        <f>IF(A256="","",IFERROR(IF(C256="","Select room type",IF(D256&lt;=0,"Enter base inventory",IF(E256+F256&gt;D256,"Holds exceed inventory",IF(I256+J256&gt;1,"Review forecast rates","OK")))),"Review data"))</f>
        <v/>
      </c>
      <c r="W256" s="22" t="n"/>
    </row>
    <row r="257">
      <c r="A257" s="44" t="n"/>
      <c r="B257" s="24">
        <f>IF(A257="","",IFERROR(IF(MOD(A257,7)=1,"Sun",IF(MOD(A257,7)=2,"Mon",IF(MOD(A257,7)=3,"Tue",IF(MOD(A257,7)=4,"Wed",IF(MOD(A257,7)=5,"Thu",IF(MOD(A257,7)=6,"Fri","Sat")))))),""))</f>
        <v/>
      </c>
      <c r="C257" s="21" t="n"/>
      <c r="D257" s="21" t="n"/>
      <c r="E257" s="21" t="n"/>
      <c r="F257" s="21" t="n"/>
      <c r="G257" s="24">
        <f>IF(A257="","",IFERROR(MAX(0,D257-E257-F257),0))</f>
        <v/>
      </c>
      <c r="H257" s="21" t="n"/>
      <c r="I257" s="28" t="n"/>
      <c r="J257" s="28" t="n"/>
      <c r="K257" s="21" t="n"/>
      <c r="L257" s="24">
        <f>IF(A257="","",IFERROR(SUMIFS('Reservations'!$J$11:$J$260,'Reservations'!$I$11:$I$260,C257,'Reservations'!$F$11:$F$260,"&lt;="&amp;A257,'Reservations'!$G$11:$G$260,"&gt;"&amp;A257,'Reservations'!$M$11:$M$260,"Confirmed")+SUMIFS('Reservations'!$J$11:$J$260,'Reservations'!$I$11:$I$260,C257,'Reservations'!$F$11:$F$260,"&lt;="&amp;A257,'Reservations'!$G$11:$G$260,"&gt;"&amp;A257,'Reservations'!$M$11:$M$260,"Guaranteed")+SUMIFS('Reservations'!$J$11:$J$260,'Reservations'!$I$11:$I$260,C257,'Reservations'!$F$11:$F$260,"&lt;="&amp;A257,'Reservations'!$G$11:$G$260,"&gt;"&amp;A257,'Reservations'!$M$11:$M$260,"Checked In"),0))</f>
        <v/>
      </c>
      <c r="M257" s="29">
        <f>IF(A257="","",IFERROR(MAX(0,L257*(1-I257-J257)+K257),0))</f>
        <v/>
      </c>
      <c r="N257" s="30">
        <f>IF(A257="","",IFERROR(M257/G257,0))</f>
        <v/>
      </c>
      <c r="O257" s="24">
        <f>IF(A257="","",IFERROR(G257+H257,0))</f>
        <v/>
      </c>
      <c r="P257" s="24">
        <f>IF(A257="","",IFERROR(MAX(0,ROUNDUP(M257,0)-O257),0))</f>
        <v/>
      </c>
      <c r="Q257" s="24">
        <f>IF(A257="","",IFERROR(MAX(0,ROUNDUP(M257,0)-G257),0))</f>
        <v/>
      </c>
      <c r="R257" s="28" t="n"/>
      <c r="S257" s="24">
        <f>IF(A257="","",IFERROR(IF(Q257&gt;=$B$6,"Critical",IF(OR(P257&gt;0,N257&gt;=$B$5),"Watch","Normal")),""))</f>
        <v/>
      </c>
      <c r="T257" s="22" t="n"/>
      <c r="U257" s="44" t="n"/>
      <c r="V257" s="24">
        <f>IF(A257="","",IFERROR(IF(C257="","Select room type",IF(D257&lt;=0,"Enter base inventory",IF(E257+F257&gt;D257,"Holds exceed inventory",IF(I257+J257&gt;1,"Review forecast rates","OK")))),"Review data"))</f>
        <v/>
      </c>
      <c r="W257" s="22" t="n"/>
    </row>
    <row r="258">
      <c r="A258" s="44" t="n"/>
      <c r="B258" s="24">
        <f>IF(A258="","",IFERROR(IF(MOD(A258,7)=1,"Sun",IF(MOD(A258,7)=2,"Mon",IF(MOD(A258,7)=3,"Tue",IF(MOD(A258,7)=4,"Wed",IF(MOD(A258,7)=5,"Thu",IF(MOD(A258,7)=6,"Fri","Sat")))))),""))</f>
        <v/>
      </c>
      <c r="C258" s="21" t="n"/>
      <c r="D258" s="21" t="n"/>
      <c r="E258" s="21" t="n"/>
      <c r="F258" s="21" t="n"/>
      <c r="G258" s="24">
        <f>IF(A258="","",IFERROR(MAX(0,D258-E258-F258),0))</f>
        <v/>
      </c>
      <c r="H258" s="21" t="n"/>
      <c r="I258" s="28" t="n"/>
      <c r="J258" s="28" t="n"/>
      <c r="K258" s="21" t="n"/>
      <c r="L258" s="24">
        <f>IF(A258="","",IFERROR(SUMIFS('Reservations'!$J$11:$J$260,'Reservations'!$I$11:$I$260,C258,'Reservations'!$F$11:$F$260,"&lt;="&amp;A258,'Reservations'!$G$11:$G$260,"&gt;"&amp;A258,'Reservations'!$M$11:$M$260,"Confirmed")+SUMIFS('Reservations'!$J$11:$J$260,'Reservations'!$I$11:$I$260,C258,'Reservations'!$F$11:$F$260,"&lt;="&amp;A258,'Reservations'!$G$11:$G$260,"&gt;"&amp;A258,'Reservations'!$M$11:$M$260,"Guaranteed")+SUMIFS('Reservations'!$J$11:$J$260,'Reservations'!$I$11:$I$260,C258,'Reservations'!$F$11:$F$260,"&lt;="&amp;A258,'Reservations'!$G$11:$G$260,"&gt;"&amp;A258,'Reservations'!$M$11:$M$260,"Checked In"),0))</f>
        <v/>
      </c>
      <c r="M258" s="29">
        <f>IF(A258="","",IFERROR(MAX(0,L258*(1-I258-J258)+K258),0))</f>
        <v/>
      </c>
      <c r="N258" s="30">
        <f>IF(A258="","",IFERROR(M258/G258,0))</f>
        <v/>
      </c>
      <c r="O258" s="24">
        <f>IF(A258="","",IFERROR(G258+H258,0))</f>
        <v/>
      </c>
      <c r="P258" s="24">
        <f>IF(A258="","",IFERROR(MAX(0,ROUNDUP(M258,0)-O258),0))</f>
        <v/>
      </c>
      <c r="Q258" s="24">
        <f>IF(A258="","",IFERROR(MAX(0,ROUNDUP(M258,0)-G258),0))</f>
        <v/>
      </c>
      <c r="R258" s="28" t="n"/>
      <c r="S258" s="24">
        <f>IF(A258="","",IFERROR(IF(Q258&gt;=$B$6,"Critical",IF(OR(P258&gt;0,N258&gt;=$B$5),"Watch","Normal")),""))</f>
        <v/>
      </c>
      <c r="T258" s="22" t="n"/>
      <c r="U258" s="44" t="n"/>
      <c r="V258" s="24">
        <f>IF(A258="","",IFERROR(IF(C258="","Select room type",IF(D258&lt;=0,"Enter base inventory",IF(E258+F258&gt;D258,"Holds exceed inventory",IF(I258+J258&gt;1,"Review forecast rates","OK")))),"Review data"))</f>
        <v/>
      </c>
      <c r="W258" s="22" t="n"/>
    </row>
    <row r="259">
      <c r="A259" s="44" t="n"/>
      <c r="B259" s="24">
        <f>IF(A259="","",IFERROR(IF(MOD(A259,7)=1,"Sun",IF(MOD(A259,7)=2,"Mon",IF(MOD(A259,7)=3,"Tue",IF(MOD(A259,7)=4,"Wed",IF(MOD(A259,7)=5,"Thu",IF(MOD(A259,7)=6,"Fri","Sat")))))),""))</f>
        <v/>
      </c>
      <c r="C259" s="21" t="n"/>
      <c r="D259" s="21" t="n"/>
      <c r="E259" s="21" t="n"/>
      <c r="F259" s="21" t="n"/>
      <c r="G259" s="24">
        <f>IF(A259="","",IFERROR(MAX(0,D259-E259-F259),0))</f>
        <v/>
      </c>
      <c r="H259" s="21" t="n"/>
      <c r="I259" s="28" t="n"/>
      <c r="J259" s="28" t="n"/>
      <c r="K259" s="21" t="n"/>
      <c r="L259" s="24">
        <f>IF(A259="","",IFERROR(SUMIFS('Reservations'!$J$11:$J$260,'Reservations'!$I$11:$I$260,C259,'Reservations'!$F$11:$F$260,"&lt;="&amp;A259,'Reservations'!$G$11:$G$260,"&gt;"&amp;A259,'Reservations'!$M$11:$M$260,"Confirmed")+SUMIFS('Reservations'!$J$11:$J$260,'Reservations'!$I$11:$I$260,C259,'Reservations'!$F$11:$F$260,"&lt;="&amp;A259,'Reservations'!$G$11:$G$260,"&gt;"&amp;A259,'Reservations'!$M$11:$M$260,"Guaranteed")+SUMIFS('Reservations'!$J$11:$J$260,'Reservations'!$I$11:$I$260,C259,'Reservations'!$F$11:$F$260,"&lt;="&amp;A259,'Reservations'!$G$11:$G$260,"&gt;"&amp;A259,'Reservations'!$M$11:$M$260,"Checked In"),0))</f>
        <v/>
      </c>
      <c r="M259" s="29">
        <f>IF(A259="","",IFERROR(MAX(0,L259*(1-I259-J259)+K259),0))</f>
        <v/>
      </c>
      <c r="N259" s="30">
        <f>IF(A259="","",IFERROR(M259/G259,0))</f>
        <v/>
      </c>
      <c r="O259" s="24">
        <f>IF(A259="","",IFERROR(G259+H259,0))</f>
        <v/>
      </c>
      <c r="P259" s="24">
        <f>IF(A259="","",IFERROR(MAX(0,ROUNDUP(M259,0)-O259),0))</f>
        <v/>
      </c>
      <c r="Q259" s="24">
        <f>IF(A259="","",IFERROR(MAX(0,ROUNDUP(M259,0)-G259),0))</f>
        <v/>
      </c>
      <c r="R259" s="28" t="n"/>
      <c r="S259" s="24">
        <f>IF(A259="","",IFERROR(IF(Q259&gt;=$B$6,"Critical",IF(OR(P259&gt;0,N259&gt;=$B$5),"Watch","Normal")),""))</f>
        <v/>
      </c>
      <c r="T259" s="22" t="n"/>
      <c r="U259" s="44" t="n"/>
      <c r="V259" s="24">
        <f>IF(A259="","",IFERROR(IF(C259="","Select room type",IF(D259&lt;=0,"Enter base inventory",IF(E259+F259&gt;D259,"Holds exceed inventory",IF(I259+J259&gt;1,"Review forecast rates","OK")))),"Review data"))</f>
        <v/>
      </c>
      <c r="W259" s="22" t="n"/>
    </row>
    <row r="260">
      <c r="A260" s="44" t="n"/>
      <c r="B260" s="24">
        <f>IF(A260="","",IFERROR(IF(MOD(A260,7)=1,"Sun",IF(MOD(A260,7)=2,"Mon",IF(MOD(A260,7)=3,"Tue",IF(MOD(A260,7)=4,"Wed",IF(MOD(A260,7)=5,"Thu",IF(MOD(A260,7)=6,"Fri","Sat")))))),""))</f>
        <v/>
      </c>
      <c r="C260" s="21" t="n"/>
      <c r="D260" s="21" t="n"/>
      <c r="E260" s="21" t="n"/>
      <c r="F260" s="21" t="n"/>
      <c r="G260" s="24">
        <f>IF(A260="","",IFERROR(MAX(0,D260-E260-F260),0))</f>
        <v/>
      </c>
      <c r="H260" s="21" t="n"/>
      <c r="I260" s="28" t="n"/>
      <c r="J260" s="28" t="n"/>
      <c r="K260" s="21" t="n"/>
      <c r="L260" s="24">
        <f>IF(A260="","",IFERROR(SUMIFS('Reservations'!$J$11:$J$260,'Reservations'!$I$11:$I$260,C260,'Reservations'!$F$11:$F$260,"&lt;="&amp;A260,'Reservations'!$G$11:$G$260,"&gt;"&amp;A260,'Reservations'!$M$11:$M$260,"Confirmed")+SUMIFS('Reservations'!$J$11:$J$260,'Reservations'!$I$11:$I$260,C260,'Reservations'!$F$11:$F$260,"&lt;="&amp;A260,'Reservations'!$G$11:$G$260,"&gt;"&amp;A260,'Reservations'!$M$11:$M$260,"Guaranteed")+SUMIFS('Reservations'!$J$11:$J$260,'Reservations'!$I$11:$I$260,C260,'Reservations'!$F$11:$F$260,"&lt;="&amp;A260,'Reservations'!$G$11:$G$260,"&gt;"&amp;A260,'Reservations'!$M$11:$M$260,"Checked In"),0))</f>
        <v/>
      </c>
      <c r="M260" s="29">
        <f>IF(A260="","",IFERROR(MAX(0,L260*(1-I260-J260)+K260),0))</f>
        <v/>
      </c>
      <c r="N260" s="30">
        <f>IF(A260="","",IFERROR(M260/G260,0))</f>
        <v/>
      </c>
      <c r="O260" s="24">
        <f>IF(A260="","",IFERROR(G260+H260,0))</f>
        <v/>
      </c>
      <c r="P260" s="24">
        <f>IF(A260="","",IFERROR(MAX(0,ROUNDUP(M260,0)-O260),0))</f>
        <v/>
      </c>
      <c r="Q260" s="24">
        <f>IF(A260="","",IFERROR(MAX(0,ROUNDUP(M260,0)-G260),0))</f>
        <v/>
      </c>
      <c r="R260" s="28" t="n"/>
      <c r="S260" s="24">
        <f>IF(A260="","",IFERROR(IF(Q260&gt;=$B$6,"Critical",IF(OR(P260&gt;0,N260&gt;=$B$5),"Watch","Normal")),""))</f>
        <v/>
      </c>
      <c r="T260" s="22" t="n"/>
      <c r="U260" s="44" t="n"/>
      <c r="V260" s="24">
        <f>IF(A260="","",IFERROR(IF(C260="","Select room type",IF(D260&lt;=0,"Enter base inventory",IF(E260+F260&gt;D260,"Holds exceed inventory",IF(I260+J260&gt;1,"Review forecast rates","OK")))),"Review data"))</f>
        <v/>
      </c>
      <c r="W260" s="22" t="n"/>
    </row>
    <row r="261">
      <c r="A261" s="44" t="n"/>
      <c r="B261" s="24">
        <f>IF(A261="","",IFERROR(IF(MOD(A261,7)=1,"Sun",IF(MOD(A261,7)=2,"Mon",IF(MOD(A261,7)=3,"Tue",IF(MOD(A261,7)=4,"Wed",IF(MOD(A261,7)=5,"Thu",IF(MOD(A261,7)=6,"Fri","Sat")))))),""))</f>
        <v/>
      </c>
      <c r="C261" s="21" t="n"/>
      <c r="D261" s="21" t="n"/>
      <c r="E261" s="21" t="n"/>
      <c r="F261" s="21" t="n"/>
      <c r="G261" s="24">
        <f>IF(A261="","",IFERROR(MAX(0,D261-E261-F261),0))</f>
        <v/>
      </c>
      <c r="H261" s="21" t="n"/>
      <c r="I261" s="28" t="n"/>
      <c r="J261" s="28" t="n"/>
      <c r="K261" s="21" t="n"/>
      <c r="L261" s="24">
        <f>IF(A261="","",IFERROR(SUMIFS('Reservations'!$J$11:$J$260,'Reservations'!$I$11:$I$260,C261,'Reservations'!$F$11:$F$260,"&lt;="&amp;A261,'Reservations'!$G$11:$G$260,"&gt;"&amp;A261,'Reservations'!$M$11:$M$260,"Confirmed")+SUMIFS('Reservations'!$J$11:$J$260,'Reservations'!$I$11:$I$260,C261,'Reservations'!$F$11:$F$260,"&lt;="&amp;A261,'Reservations'!$G$11:$G$260,"&gt;"&amp;A261,'Reservations'!$M$11:$M$260,"Guaranteed")+SUMIFS('Reservations'!$J$11:$J$260,'Reservations'!$I$11:$I$260,C261,'Reservations'!$F$11:$F$260,"&lt;="&amp;A261,'Reservations'!$G$11:$G$260,"&gt;"&amp;A261,'Reservations'!$M$11:$M$260,"Checked In"),0))</f>
        <v/>
      </c>
      <c r="M261" s="29">
        <f>IF(A261="","",IFERROR(MAX(0,L261*(1-I261-J261)+K261),0))</f>
        <v/>
      </c>
      <c r="N261" s="30">
        <f>IF(A261="","",IFERROR(M261/G261,0))</f>
        <v/>
      </c>
      <c r="O261" s="24">
        <f>IF(A261="","",IFERROR(G261+H261,0))</f>
        <v/>
      </c>
      <c r="P261" s="24">
        <f>IF(A261="","",IFERROR(MAX(0,ROUNDUP(M261,0)-O261),0))</f>
        <v/>
      </c>
      <c r="Q261" s="24">
        <f>IF(A261="","",IFERROR(MAX(0,ROUNDUP(M261,0)-G261),0))</f>
        <v/>
      </c>
      <c r="R261" s="28" t="n"/>
      <c r="S261" s="24">
        <f>IF(A261="","",IFERROR(IF(Q261&gt;=$B$6,"Critical",IF(OR(P261&gt;0,N261&gt;=$B$5),"Watch","Normal")),""))</f>
        <v/>
      </c>
      <c r="T261" s="22" t="n"/>
      <c r="U261" s="44" t="n"/>
      <c r="V261" s="24">
        <f>IF(A261="","",IFERROR(IF(C261="","Select room type",IF(D261&lt;=0,"Enter base inventory",IF(E261+F261&gt;D261,"Holds exceed inventory",IF(I261+J261&gt;1,"Review forecast rates","OK")))),"Review data"))</f>
        <v/>
      </c>
      <c r="W261" s="22" t="n"/>
    </row>
    <row r="262">
      <c r="A262" s="44" t="n"/>
      <c r="B262" s="24">
        <f>IF(A262="","",IFERROR(IF(MOD(A262,7)=1,"Sun",IF(MOD(A262,7)=2,"Mon",IF(MOD(A262,7)=3,"Tue",IF(MOD(A262,7)=4,"Wed",IF(MOD(A262,7)=5,"Thu",IF(MOD(A262,7)=6,"Fri","Sat")))))),""))</f>
        <v/>
      </c>
      <c r="C262" s="21" t="n"/>
      <c r="D262" s="21" t="n"/>
      <c r="E262" s="21" t="n"/>
      <c r="F262" s="21" t="n"/>
      <c r="G262" s="24">
        <f>IF(A262="","",IFERROR(MAX(0,D262-E262-F262),0))</f>
        <v/>
      </c>
      <c r="H262" s="21" t="n"/>
      <c r="I262" s="28" t="n"/>
      <c r="J262" s="28" t="n"/>
      <c r="K262" s="21" t="n"/>
      <c r="L262" s="24">
        <f>IF(A262="","",IFERROR(SUMIFS('Reservations'!$J$11:$J$260,'Reservations'!$I$11:$I$260,C262,'Reservations'!$F$11:$F$260,"&lt;="&amp;A262,'Reservations'!$G$11:$G$260,"&gt;"&amp;A262,'Reservations'!$M$11:$M$260,"Confirmed")+SUMIFS('Reservations'!$J$11:$J$260,'Reservations'!$I$11:$I$260,C262,'Reservations'!$F$11:$F$260,"&lt;="&amp;A262,'Reservations'!$G$11:$G$260,"&gt;"&amp;A262,'Reservations'!$M$11:$M$260,"Guaranteed")+SUMIFS('Reservations'!$J$11:$J$260,'Reservations'!$I$11:$I$260,C262,'Reservations'!$F$11:$F$260,"&lt;="&amp;A262,'Reservations'!$G$11:$G$260,"&gt;"&amp;A262,'Reservations'!$M$11:$M$260,"Checked In"),0))</f>
        <v/>
      </c>
      <c r="M262" s="29">
        <f>IF(A262="","",IFERROR(MAX(0,L262*(1-I262-J262)+K262),0))</f>
        <v/>
      </c>
      <c r="N262" s="30">
        <f>IF(A262="","",IFERROR(M262/G262,0))</f>
        <v/>
      </c>
      <c r="O262" s="24">
        <f>IF(A262="","",IFERROR(G262+H262,0))</f>
        <v/>
      </c>
      <c r="P262" s="24">
        <f>IF(A262="","",IFERROR(MAX(0,ROUNDUP(M262,0)-O262),0))</f>
        <v/>
      </c>
      <c r="Q262" s="24">
        <f>IF(A262="","",IFERROR(MAX(0,ROUNDUP(M262,0)-G262),0))</f>
        <v/>
      </c>
      <c r="R262" s="28" t="n"/>
      <c r="S262" s="24">
        <f>IF(A262="","",IFERROR(IF(Q262&gt;=$B$6,"Critical",IF(OR(P262&gt;0,N262&gt;=$B$5),"Watch","Normal")),""))</f>
        <v/>
      </c>
      <c r="T262" s="22" t="n"/>
      <c r="U262" s="44" t="n"/>
      <c r="V262" s="24">
        <f>IF(A262="","",IFERROR(IF(C262="","Select room type",IF(D262&lt;=0,"Enter base inventory",IF(E262+F262&gt;D262,"Holds exceed inventory",IF(I262+J262&gt;1,"Review forecast rates","OK")))),"Review data"))</f>
        <v/>
      </c>
      <c r="W262" s="22" t="n"/>
    </row>
    <row r="263">
      <c r="A263" s="44" t="n"/>
      <c r="B263" s="24">
        <f>IF(A263="","",IFERROR(IF(MOD(A263,7)=1,"Sun",IF(MOD(A263,7)=2,"Mon",IF(MOD(A263,7)=3,"Tue",IF(MOD(A263,7)=4,"Wed",IF(MOD(A263,7)=5,"Thu",IF(MOD(A263,7)=6,"Fri","Sat")))))),""))</f>
        <v/>
      </c>
      <c r="C263" s="21" t="n"/>
      <c r="D263" s="21" t="n"/>
      <c r="E263" s="21" t="n"/>
      <c r="F263" s="21" t="n"/>
      <c r="G263" s="24">
        <f>IF(A263="","",IFERROR(MAX(0,D263-E263-F263),0))</f>
        <v/>
      </c>
      <c r="H263" s="21" t="n"/>
      <c r="I263" s="28" t="n"/>
      <c r="J263" s="28" t="n"/>
      <c r="K263" s="21" t="n"/>
      <c r="L263" s="24">
        <f>IF(A263="","",IFERROR(SUMIFS('Reservations'!$J$11:$J$260,'Reservations'!$I$11:$I$260,C263,'Reservations'!$F$11:$F$260,"&lt;="&amp;A263,'Reservations'!$G$11:$G$260,"&gt;"&amp;A263,'Reservations'!$M$11:$M$260,"Confirmed")+SUMIFS('Reservations'!$J$11:$J$260,'Reservations'!$I$11:$I$260,C263,'Reservations'!$F$11:$F$260,"&lt;="&amp;A263,'Reservations'!$G$11:$G$260,"&gt;"&amp;A263,'Reservations'!$M$11:$M$260,"Guaranteed")+SUMIFS('Reservations'!$J$11:$J$260,'Reservations'!$I$11:$I$260,C263,'Reservations'!$F$11:$F$260,"&lt;="&amp;A263,'Reservations'!$G$11:$G$260,"&gt;"&amp;A263,'Reservations'!$M$11:$M$260,"Checked In"),0))</f>
        <v/>
      </c>
      <c r="M263" s="29">
        <f>IF(A263="","",IFERROR(MAX(0,L263*(1-I263-J263)+K263),0))</f>
        <v/>
      </c>
      <c r="N263" s="30">
        <f>IF(A263="","",IFERROR(M263/G263,0))</f>
        <v/>
      </c>
      <c r="O263" s="24">
        <f>IF(A263="","",IFERROR(G263+H263,0))</f>
        <v/>
      </c>
      <c r="P263" s="24">
        <f>IF(A263="","",IFERROR(MAX(0,ROUNDUP(M263,0)-O263),0))</f>
        <v/>
      </c>
      <c r="Q263" s="24">
        <f>IF(A263="","",IFERROR(MAX(0,ROUNDUP(M263,0)-G263),0))</f>
        <v/>
      </c>
      <c r="R263" s="28" t="n"/>
      <c r="S263" s="24">
        <f>IF(A263="","",IFERROR(IF(Q263&gt;=$B$6,"Critical",IF(OR(P263&gt;0,N263&gt;=$B$5),"Watch","Normal")),""))</f>
        <v/>
      </c>
      <c r="T263" s="22" t="n"/>
      <c r="U263" s="44" t="n"/>
      <c r="V263" s="24">
        <f>IF(A263="","",IFERROR(IF(C263="","Select room type",IF(D263&lt;=0,"Enter base inventory",IF(E263+F263&gt;D263,"Holds exceed inventory",IF(I263+J263&gt;1,"Review forecast rates","OK")))),"Review data"))</f>
        <v/>
      </c>
      <c r="W263" s="22" t="n"/>
    </row>
    <row r="264">
      <c r="A264" s="44" t="n"/>
      <c r="B264" s="24">
        <f>IF(A264="","",IFERROR(IF(MOD(A264,7)=1,"Sun",IF(MOD(A264,7)=2,"Mon",IF(MOD(A264,7)=3,"Tue",IF(MOD(A264,7)=4,"Wed",IF(MOD(A264,7)=5,"Thu",IF(MOD(A264,7)=6,"Fri","Sat")))))),""))</f>
        <v/>
      </c>
      <c r="C264" s="21" t="n"/>
      <c r="D264" s="21" t="n"/>
      <c r="E264" s="21" t="n"/>
      <c r="F264" s="21" t="n"/>
      <c r="G264" s="24">
        <f>IF(A264="","",IFERROR(MAX(0,D264-E264-F264),0))</f>
        <v/>
      </c>
      <c r="H264" s="21" t="n"/>
      <c r="I264" s="28" t="n"/>
      <c r="J264" s="28" t="n"/>
      <c r="K264" s="21" t="n"/>
      <c r="L264" s="24">
        <f>IF(A264="","",IFERROR(SUMIFS('Reservations'!$J$11:$J$260,'Reservations'!$I$11:$I$260,C264,'Reservations'!$F$11:$F$260,"&lt;="&amp;A264,'Reservations'!$G$11:$G$260,"&gt;"&amp;A264,'Reservations'!$M$11:$M$260,"Confirmed")+SUMIFS('Reservations'!$J$11:$J$260,'Reservations'!$I$11:$I$260,C264,'Reservations'!$F$11:$F$260,"&lt;="&amp;A264,'Reservations'!$G$11:$G$260,"&gt;"&amp;A264,'Reservations'!$M$11:$M$260,"Guaranteed")+SUMIFS('Reservations'!$J$11:$J$260,'Reservations'!$I$11:$I$260,C264,'Reservations'!$F$11:$F$260,"&lt;="&amp;A264,'Reservations'!$G$11:$G$260,"&gt;"&amp;A264,'Reservations'!$M$11:$M$260,"Checked In"),0))</f>
        <v/>
      </c>
      <c r="M264" s="29">
        <f>IF(A264="","",IFERROR(MAX(0,L264*(1-I264-J264)+K264),0))</f>
        <v/>
      </c>
      <c r="N264" s="30">
        <f>IF(A264="","",IFERROR(M264/G264,0))</f>
        <v/>
      </c>
      <c r="O264" s="24">
        <f>IF(A264="","",IFERROR(G264+H264,0))</f>
        <v/>
      </c>
      <c r="P264" s="24">
        <f>IF(A264="","",IFERROR(MAX(0,ROUNDUP(M264,0)-O264),0))</f>
        <v/>
      </c>
      <c r="Q264" s="24">
        <f>IF(A264="","",IFERROR(MAX(0,ROUNDUP(M264,0)-G264),0))</f>
        <v/>
      </c>
      <c r="R264" s="28" t="n"/>
      <c r="S264" s="24">
        <f>IF(A264="","",IFERROR(IF(Q264&gt;=$B$6,"Critical",IF(OR(P264&gt;0,N264&gt;=$B$5),"Watch","Normal")),""))</f>
        <v/>
      </c>
      <c r="T264" s="22" t="n"/>
      <c r="U264" s="44" t="n"/>
      <c r="V264" s="24">
        <f>IF(A264="","",IFERROR(IF(C264="","Select room type",IF(D264&lt;=0,"Enter base inventory",IF(E264+F264&gt;D264,"Holds exceed inventory",IF(I264+J264&gt;1,"Review forecast rates","OK")))),"Review data"))</f>
        <v/>
      </c>
      <c r="W264" s="22" t="n"/>
    </row>
    <row r="265">
      <c r="A265" s="44" t="n"/>
      <c r="B265" s="24">
        <f>IF(A265="","",IFERROR(IF(MOD(A265,7)=1,"Sun",IF(MOD(A265,7)=2,"Mon",IF(MOD(A265,7)=3,"Tue",IF(MOD(A265,7)=4,"Wed",IF(MOD(A265,7)=5,"Thu",IF(MOD(A265,7)=6,"Fri","Sat")))))),""))</f>
        <v/>
      </c>
      <c r="C265" s="21" t="n"/>
      <c r="D265" s="21" t="n"/>
      <c r="E265" s="21" t="n"/>
      <c r="F265" s="21" t="n"/>
      <c r="G265" s="24">
        <f>IF(A265="","",IFERROR(MAX(0,D265-E265-F265),0))</f>
        <v/>
      </c>
      <c r="H265" s="21" t="n"/>
      <c r="I265" s="28" t="n"/>
      <c r="J265" s="28" t="n"/>
      <c r="K265" s="21" t="n"/>
      <c r="L265" s="24">
        <f>IF(A265="","",IFERROR(SUMIFS('Reservations'!$J$11:$J$260,'Reservations'!$I$11:$I$260,C265,'Reservations'!$F$11:$F$260,"&lt;="&amp;A265,'Reservations'!$G$11:$G$260,"&gt;"&amp;A265,'Reservations'!$M$11:$M$260,"Confirmed")+SUMIFS('Reservations'!$J$11:$J$260,'Reservations'!$I$11:$I$260,C265,'Reservations'!$F$11:$F$260,"&lt;="&amp;A265,'Reservations'!$G$11:$G$260,"&gt;"&amp;A265,'Reservations'!$M$11:$M$260,"Guaranteed")+SUMIFS('Reservations'!$J$11:$J$260,'Reservations'!$I$11:$I$260,C265,'Reservations'!$F$11:$F$260,"&lt;="&amp;A265,'Reservations'!$G$11:$G$260,"&gt;"&amp;A265,'Reservations'!$M$11:$M$260,"Checked In"),0))</f>
        <v/>
      </c>
      <c r="M265" s="29">
        <f>IF(A265="","",IFERROR(MAX(0,L265*(1-I265-J265)+K265),0))</f>
        <v/>
      </c>
      <c r="N265" s="30">
        <f>IF(A265="","",IFERROR(M265/G265,0))</f>
        <v/>
      </c>
      <c r="O265" s="24">
        <f>IF(A265="","",IFERROR(G265+H265,0))</f>
        <v/>
      </c>
      <c r="P265" s="24">
        <f>IF(A265="","",IFERROR(MAX(0,ROUNDUP(M265,0)-O265),0))</f>
        <v/>
      </c>
      <c r="Q265" s="24">
        <f>IF(A265="","",IFERROR(MAX(0,ROUNDUP(M265,0)-G265),0))</f>
        <v/>
      </c>
      <c r="R265" s="28" t="n"/>
      <c r="S265" s="24">
        <f>IF(A265="","",IFERROR(IF(Q265&gt;=$B$6,"Critical",IF(OR(P265&gt;0,N265&gt;=$B$5),"Watch","Normal")),""))</f>
        <v/>
      </c>
      <c r="T265" s="22" t="n"/>
      <c r="U265" s="44" t="n"/>
      <c r="V265" s="24">
        <f>IF(A265="","",IFERROR(IF(C265="","Select room type",IF(D265&lt;=0,"Enter base inventory",IF(E265+F265&gt;D265,"Holds exceed inventory",IF(I265+J265&gt;1,"Review forecast rates","OK")))),"Review data"))</f>
        <v/>
      </c>
      <c r="W265" s="22" t="n"/>
    </row>
    <row r="266">
      <c r="A266" s="44" t="n"/>
      <c r="B266" s="24">
        <f>IF(A266="","",IFERROR(IF(MOD(A266,7)=1,"Sun",IF(MOD(A266,7)=2,"Mon",IF(MOD(A266,7)=3,"Tue",IF(MOD(A266,7)=4,"Wed",IF(MOD(A266,7)=5,"Thu",IF(MOD(A266,7)=6,"Fri","Sat")))))),""))</f>
        <v/>
      </c>
      <c r="C266" s="21" t="n"/>
      <c r="D266" s="21" t="n"/>
      <c r="E266" s="21" t="n"/>
      <c r="F266" s="21" t="n"/>
      <c r="G266" s="24">
        <f>IF(A266="","",IFERROR(MAX(0,D266-E266-F266),0))</f>
        <v/>
      </c>
      <c r="H266" s="21" t="n"/>
      <c r="I266" s="28" t="n"/>
      <c r="J266" s="28" t="n"/>
      <c r="K266" s="21" t="n"/>
      <c r="L266" s="24">
        <f>IF(A266="","",IFERROR(SUMIFS('Reservations'!$J$11:$J$260,'Reservations'!$I$11:$I$260,C266,'Reservations'!$F$11:$F$260,"&lt;="&amp;A266,'Reservations'!$G$11:$G$260,"&gt;"&amp;A266,'Reservations'!$M$11:$M$260,"Confirmed")+SUMIFS('Reservations'!$J$11:$J$260,'Reservations'!$I$11:$I$260,C266,'Reservations'!$F$11:$F$260,"&lt;="&amp;A266,'Reservations'!$G$11:$G$260,"&gt;"&amp;A266,'Reservations'!$M$11:$M$260,"Guaranteed")+SUMIFS('Reservations'!$J$11:$J$260,'Reservations'!$I$11:$I$260,C266,'Reservations'!$F$11:$F$260,"&lt;="&amp;A266,'Reservations'!$G$11:$G$260,"&gt;"&amp;A266,'Reservations'!$M$11:$M$260,"Checked In"),0))</f>
        <v/>
      </c>
      <c r="M266" s="29">
        <f>IF(A266="","",IFERROR(MAX(0,L266*(1-I266-J266)+K266),0))</f>
        <v/>
      </c>
      <c r="N266" s="30">
        <f>IF(A266="","",IFERROR(M266/G266,0))</f>
        <v/>
      </c>
      <c r="O266" s="24">
        <f>IF(A266="","",IFERROR(G266+H266,0))</f>
        <v/>
      </c>
      <c r="P266" s="24">
        <f>IF(A266="","",IFERROR(MAX(0,ROUNDUP(M266,0)-O266),0))</f>
        <v/>
      </c>
      <c r="Q266" s="24">
        <f>IF(A266="","",IFERROR(MAX(0,ROUNDUP(M266,0)-G266),0))</f>
        <v/>
      </c>
      <c r="R266" s="28" t="n"/>
      <c r="S266" s="24">
        <f>IF(A266="","",IFERROR(IF(Q266&gt;=$B$6,"Critical",IF(OR(P266&gt;0,N266&gt;=$B$5),"Watch","Normal")),""))</f>
        <v/>
      </c>
      <c r="T266" s="22" t="n"/>
      <c r="U266" s="44" t="n"/>
      <c r="V266" s="24">
        <f>IF(A266="","",IFERROR(IF(C266="","Select room type",IF(D266&lt;=0,"Enter base inventory",IF(E266+F266&gt;D266,"Holds exceed inventory",IF(I266+J266&gt;1,"Review forecast rates","OK")))),"Review data"))</f>
        <v/>
      </c>
      <c r="W266" s="22" t="n"/>
    </row>
    <row r="267">
      <c r="A267" s="44" t="n"/>
      <c r="B267" s="24">
        <f>IF(A267="","",IFERROR(IF(MOD(A267,7)=1,"Sun",IF(MOD(A267,7)=2,"Mon",IF(MOD(A267,7)=3,"Tue",IF(MOD(A267,7)=4,"Wed",IF(MOD(A267,7)=5,"Thu",IF(MOD(A267,7)=6,"Fri","Sat")))))),""))</f>
        <v/>
      </c>
      <c r="C267" s="21" t="n"/>
      <c r="D267" s="21" t="n"/>
      <c r="E267" s="21" t="n"/>
      <c r="F267" s="21" t="n"/>
      <c r="G267" s="24">
        <f>IF(A267="","",IFERROR(MAX(0,D267-E267-F267),0))</f>
        <v/>
      </c>
      <c r="H267" s="21" t="n"/>
      <c r="I267" s="28" t="n"/>
      <c r="J267" s="28" t="n"/>
      <c r="K267" s="21" t="n"/>
      <c r="L267" s="24">
        <f>IF(A267="","",IFERROR(SUMIFS('Reservations'!$J$11:$J$260,'Reservations'!$I$11:$I$260,C267,'Reservations'!$F$11:$F$260,"&lt;="&amp;A267,'Reservations'!$G$11:$G$260,"&gt;"&amp;A267,'Reservations'!$M$11:$M$260,"Confirmed")+SUMIFS('Reservations'!$J$11:$J$260,'Reservations'!$I$11:$I$260,C267,'Reservations'!$F$11:$F$260,"&lt;="&amp;A267,'Reservations'!$G$11:$G$260,"&gt;"&amp;A267,'Reservations'!$M$11:$M$260,"Guaranteed")+SUMIFS('Reservations'!$J$11:$J$260,'Reservations'!$I$11:$I$260,C267,'Reservations'!$F$11:$F$260,"&lt;="&amp;A267,'Reservations'!$G$11:$G$260,"&gt;"&amp;A267,'Reservations'!$M$11:$M$260,"Checked In"),0))</f>
        <v/>
      </c>
      <c r="M267" s="29">
        <f>IF(A267="","",IFERROR(MAX(0,L267*(1-I267-J267)+K267),0))</f>
        <v/>
      </c>
      <c r="N267" s="30">
        <f>IF(A267="","",IFERROR(M267/G267,0))</f>
        <v/>
      </c>
      <c r="O267" s="24">
        <f>IF(A267="","",IFERROR(G267+H267,0))</f>
        <v/>
      </c>
      <c r="P267" s="24">
        <f>IF(A267="","",IFERROR(MAX(0,ROUNDUP(M267,0)-O267),0))</f>
        <v/>
      </c>
      <c r="Q267" s="24">
        <f>IF(A267="","",IFERROR(MAX(0,ROUNDUP(M267,0)-G267),0))</f>
        <v/>
      </c>
      <c r="R267" s="28" t="n"/>
      <c r="S267" s="24">
        <f>IF(A267="","",IFERROR(IF(Q267&gt;=$B$6,"Critical",IF(OR(P267&gt;0,N267&gt;=$B$5),"Watch","Normal")),""))</f>
        <v/>
      </c>
      <c r="T267" s="22" t="n"/>
      <c r="U267" s="44" t="n"/>
      <c r="V267" s="24">
        <f>IF(A267="","",IFERROR(IF(C267="","Select room type",IF(D267&lt;=0,"Enter base inventory",IF(E267+F267&gt;D267,"Holds exceed inventory",IF(I267+J267&gt;1,"Review forecast rates","OK")))),"Review data"))</f>
        <v/>
      </c>
      <c r="W267" s="22" t="n"/>
    </row>
    <row r="268">
      <c r="A268" s="44" t="n"/>
      <c r="B268" s="24">
        <f>IF(A268="","",IFERROR(IF(MOD(A268,7)=1,"Sun",IF(MOD(A268,7)=2,"Mon",IF(MOD(A268,7)=3,"Tue",IF(MOD(A268,7)=4,"Wed",IF(MOD(A268,7)=5,"Thu",IF(MOD(A268,7)=6,"Fri","Sat")))))),""))</f>
        <v/>
      </c>
      <c r="C268" s="21" t="n"/>
      <c r="D268" s="21" t="n"/>
      <c r="E268" s="21" t="n"/>
      <c r="F268" s="21" t="n"/>
      <c r="G268" s="24">
        <f>IF(A268="","",IFERROR(MAX(0,D268-E268-F268),0))</f>
        <v/>
      </c>
      <c r="H268" s="21" t="n"/>
      <c r="I268" s="28" t="n"/>
      <c r="J268" s="28" t="n"/>
      <c r="K268" s="21" t="n"/>
      <c r="L268" s="24">
        <f>IF(A268="","",IFERROR(SUMIFS('Reservations'!$J$11:$J$260,'Reservations'!$I$11:$I$260,C268,'Reservations'!$F$11:$F$260,"&lt;="&amp;A268,'Reservations'!$G$11:$G$260,"&gt;"&amp;A268,'Reservations'!$M$11:$M$260,"Confirmed")+SUMIFS('Reservations'!$J$11:$J$260,'Reservations'!$I$11:$I$260,C268,'Reservations'!$F$11:$F$260,"&lt;="&amp;A268,'Reservations'!$G$11:$G$260,"&gt;"&amp;A268,'Reservations'!$M$11:$M$260,"Guaranteed")+SUMIFS('Reservations'!$J$11:$J$260,'Reservations'!$I$11:$I$260,C268,'Reservations'!$F$11:$F$260,"&lt;="&amp;A268,'Reservations'!$G$11:$G$260,"&gt;"&amp;A268,'Reservations'!$M$11:$M$260,"Checked In"),0))</f>
        <v/>
      </c>
      <c r="M268" s="29">
        <f>IF(A268="","",IFERROR(MAX(0,L268*(1-I268-J268)+K268),0))</f>
        <v/>
      </c>
      <c r="N268" s="30">
        <f>IF(A268="","",IFERROR(M268/G268,0))</f>
        <v/>
      </c>
      <c r="O268" s="24">
        <f>IF(A268="","",IFERROR(G268+H268,0))</f>
        <v/>
      </c>
      <c r="P268" s="24">
        <f>IF(A268="","",IFERROR(MAX(0,ROUNDUP(M268,0)-O268),0))</f>
        <v/>
      </c>
      <c r="Q268" s="24">
        <f>IF(A268="","",IFERROR(MAX(0,ROUNDUP(M268,0)-G268),0))</f>
        <v/>
      </c>
      <c r="R268" s="28" t="n"/>
      <c r="S268" s="24">
        <f>IF(A268="","",IFERROR(IF(Q268&gt;=$B$6,"Critical",IF(OR(P268&gt;0,N268&gt;=$B$5),"Watch","Normal")),""))</f>
        <v/>
      </c>
      <c r="T268" s="22" t="n"/>
      <c r="U268" s="44" t="n"/>
      <c r="V268" s="24">
        <f>IF(A268="","",IFERROR(IF(C268="","Select room type",IF(D268&lt;=0,"Enter base inventory",IF(E268+F268&gt;D268,"Holds exceed inventory",IF(I268+J268&gt;1,"Review forecast rates","OK")))),"Review data"))</f>
        <v/>
      </c>
      <c r="W268" s="22" t="n"/>
    </row>
    <row r="269">
      <c r="A269" s="44" t="n"/>
      <c r="B269" s="24">
        <f>IF(A269="","",IFERROR(IF(MOD(A269,7)=1,"Sun",IF(MOD(A269,7)=2,"Mon",IF(MOD(A269,7)=3,"Tue",IF(MOD(A269,7)=4,"Wed",IF(MOD(A269,7)=5,"Thu",IF(MOD(A269,7)=6,"Fri","Sat")))))),""))</f>
        <v/>
      </c>
      <c r="C269" s="21" t="n"/>
      <c r="D269" s="21" t="n"/>
      <c r="E269" s="21" t="n"/>
      <c r="F269" s="21" t="n"/>
      <c r="G269" s="24">
        <f>IF(A269="","",IFERROR(MAX(0,D269-E269-F269),0))</f>
        <v/>
      </c>
      <c r="H269" s="21" t="n"/>
      <c r="I269" s="28" t="n"/>
      <c r="J269" s="28" t="n"/>
      <c r="K269" s="21" t="n"/>
      <c r="L269" s="24">
        <f>IF(A269="","",IFERROR(SUMIFS('Reservations'!$J$11:$J$260,'Reservations'!$I$11:$I$260,C269,'Reservations'!$F$11:$F$260,"&lt;="&amp;A269,'Reservations'!$G$11:$G$260,"&gt;"&amp;A269,'Reservations'!$M$11:$M$260,"Confirmed")+SUMIFS('Reservations'!$J$11:$J$260,'Reservations'!$I$11:$I$260,C269,'Reservations'!$F$11:$F$260,"&lt;="&amp;A269,'Reservations'!$G$11:$G$260,"&gt;"&amp;A269,'Reservations'!$M$11:$M$260,"Guaranteed")+SUMIFS('Reservations'!$J$11:$J$260,'Reservations'!$I$11:$I$260,C269,'Reservations'!$F$11:$F$260,"&lt;="&amp;A269,'Reservations'!$G$11:$G$260,"&gt;"&amp;A269,'Reservations'!$M$11:$M$260,"Checked In"),0))</f>
        <v/>
      </c>
      <c r="M269" s="29">
        <f>IF(A269="","",IFERROR(MAX(0,L269*(1-I269-J269)+K269),0))</f>
        <v/>
      </c>
      <c r="N269" s="30">
        <f>IF(A269="","",IFERROR(M269/G269,0))</f>
        <v/>
      </c>
      <c r="O269" s="24">
        <f>IF(A269="","",IFERROR(G269+H269,0))</f>
        <v/>
      </c>
      <c r="P269" s="24">
        <f>IF(A269="","",IFERROR(MAX(0,ROUNDUP(M269,0)-O269),0))</f>
        <v/>
      </c>
      <c r="Q269" s="24">
        <f>IF(A269="","",IFERROR(MAX(0,ROUNDUP(M269,0)-G269),0))</f>
        <v/>
      </c>
      <c r="R269" s="28" t="n"/>
      <c r="S269" s="24">
        <f>IF(A269="","",IFERROR(IF(Q269&gt;=$B$6,"Critical",IF(OR(P269&gt;0,N269&gt;=$B$5),"Watch","Normal")),""))</f>
        <v/>
      </c>
      <c r="T269" s="22" t="n"/>
      <c r="U269" s="44" t="n"/>
      <c r="V269" s="24">
        <f>IF(A269="","",IFERROR(IF(C269="","Select room type",IF(D269&lt;=0,"Enter base inventory",IF(E269+F269&gt;D269,"Holds exceed inventory",IF(I269+J269&gt;1,"Review forecast rates","OK")))),"Review data"))</f>
        <v/>
      </c>
      <c r="W269" s="22" t="n"/>
    </row>
    <row r="270">
      <c r="A270" s="44" t="n"/>
      <c r="B270" s="24">
        <f>IF(A270="","",IFERROR(IF(MOD(A270,7)=1,"Sun",IF(MOD(A270,7)=2,"Mon",IF(MOD(A270,7)=3,"Tue",IF(MOD(A270,7)=4,"Wed",IF(MOD(A270,7)=5,"Thu",IF(MOD(A270,7)=6,"Fri","Sat")))))),""))</f>
        <v/>
      </c>
      <c r="C270" s="21" t="n"/>
      <c r="D270" s="21" t="n"/>
      <c r="E270" s="21" t="n"/>
      <c r="F270" s="21" t="n"/>
      <c r="G270" s="24">
        <f>IF(A270="","",IFERROR(MAX(0,D270-E270-F270),0))</f>
        <v/>
      </c>
      <c r="H270" s="21" t="n"/>
      <c r="I270" s="28" t="n"/>
      <c r="J270" s="28" t="n"/>
      <c r="K270" s="21" t="n"/>
      <c r="L270" s="24">
        <f>IF(A270="","",IFERROR(SUMIFS('Reservations'!$J$11:$J$260,'Reservations'!$I$11:$I$260,C270,'Reservations'!$F$11:$F$260,"&lt;="&amp;A270,'Reservations'!$G$11:$G$260,"&gt;"&amp;A270,'Reservations'!$M$11:$M$260,"Confirmed")+SUMIFS('Reservations'!$J$11:$J$260,'Reservations'!$I$11:$I$260,C270,'Reservations'!$F$11:$F$260,"&lt;="&amp;A270,'Reservations'!$G$11:$G$260,"&gt;"&amp;A270,'Reservations'!$M$11:$M$260,"Guaranteed")+SUMIFS('Reservations'!$J$11:$J$260,'Reservations'!$I$11:$I$260,C270,'Reservations'!$F$11:$F$260,"&lt;="&amp;A270,'Reservations'!$G$11:$G$260,"&gt;"&amp;A270,'Reservations'!$M$11:$M$260,"Checked In"),0))</f>
        <v/>
      </c>
      <c r="M270" s="29">
        <f>IF(A270="","",IFERROR(MAX(0,L270*(1-I270-J270)+K270),0))</f>
        <v/>
      </c>
      <c r="N270" s="30">
        <f>IF(A270="","",IFERROR(M270/G270,0))</f>
        <v/>
      </c>
      <c r="O270" s="24">
        <f>IF(A270="","",IFERROR(G270+H270,0))</f>
        <v/>
      </c>
      <c r="P270" s="24">
        <f>IF(A270="","",IFERROR(MAX(0,ROUNDUP(M270,0)-O270),0))</f>
        <v/>
      </c>
      <c r="Q270" s="24">
        <f>IF(A270="","",IFERROR(MAX(0,ROUNDUP(M270,0)-G270),0))</f>
        <v/>
      </c>
      <c r="R270" s="28" t="n"/>
      <c r="S270" s="24">
        <f>IF(A270="","",IFERROR(IF(Q270&gt;=$B$6,"Critical",IF(OR(P270&gt;0,N270&gt;=$B$5),"Watch","Normal")),""))</f>
        <v/>
      </c>
      <c r="T270" s="22" t="n"/>
      <c r="U270" s="44" t="n"/>
      <c r="V270" s="24">
        <f>IF(A270="","",IFERROR(IF(C270="","Select room type",IF(D270&lt;=0,"Enter base inventory",IF(E270+F270&gt;D270,"Holds exceed inventory",IF(I270+J270&gt;1,"Review forecast rates","OK")))),"Review data"))</f>
        <v/>
      </c>
      <c r="W270" s="22" t="n"/>
    </row>
    <row r="271">
      <c r="A271" s="44" t="n"/>
      <c r="B271" s="24">
        <f>IF(A271="","",IFERROR(IF(MOD(A271,7)=1,"Sun",IF(MOD(A271,7)=2,"Mon",IF(MOD(A271,7)=3,"Tue",IF(MOD(A271,7)=4,"Wed",IF(MOD(A271,7)=5,"Thu",IF(MOD(A271,7)=6,"Fri","Sat")))))),""))</f>
        <v/>
      </c>
      <c r="C271" s="21" t="n"/>
      <c r="D271" s="21" t="n"/>
      <c r="E271" s="21" t="n"/>
      <c r="F271" s="21" t="n"/>
      <c r="G271" s="24">
        <f>IF(A271="","",IFERROR(MAX(0,D271-E271-F271),0))</f>
        <v/>
      </c>
      <c r="H271" s="21" t="n"/>
      <c r="I271" s="28" t="n"/>
      <c r="J271" s="28" t="n"/>
      <c r="K271" s="21" t="n"/>
      <c r="L271" s="24">
        <f>IF(A271="","",IFERROR(SUMIFS('Reservations'!$J$11:$J$260,'Reservations'!$I$11:$I$260,C271,'Reservations'!$F$11:$F$260,"&lt;="&amp;A271,'Reservations'!$G$11:$G$260,"&gt;"&amp;A271,'Reservations'!$M$11:$M$260,"Confirmed")+SUMIFS('Reservations'!$J$11:$J$260,'Reservations'!$I$11:$I$260,C271,'Reservations'!$F$11:$F$260,"&lt;="&amp;A271,'Reservations'!$G$11:$G$260,"&gt;"&amp;A271,'Reservations'!$M$11:$M$260,"Guaranteed")+SUMIFS('Reservations'!$J$11:$J$260,'Reservations'!$I$11:$I$260,C271,'Reservations'!$F$11:$F$260,"&lt;="&amp;A271,'Reservations'!$G$11:$G$260,"&gt;"&amp;A271,'Reservations'!$M$11:$M$260,"Checked In"),0))</f>
        <v/>
      </c>
      <c r="M271" s="29">
        <f>IF(A271="","",IFERROR(MAX(0,L271*(1-I271-J271)+K271),0))</f>
        <v/>
      </c>
      <c r="N271" s="30">
        <f>IF(A271="","",IFERROR(M271/G271,0))</f>
        <v/>
      </c>
      <c r="O271" s="24">
        <f>IF(A271="","",IFERROR(G271+H271,0))</f>
        <v/>
      </c>
      <c r="P271" s="24">
        <f>IF(A271="","",IFERROR(MAX(0,ROUNDUP(M271,0)-O271),0))</f>
        <v/>
      </c>
      <c r="Q271" s="24">
        <f>IF(A271="","",IFERROR(MAX(0,ROUNDUP(M271,0)-G271),0))</f>
        <v/>
      </c>
      <c r="R271" s="28" t="n"/>
      <c r="S271" s="24">
        <f>IF(A271="","",IFERROR(IF(Q271&gt;=$B$6,"Critical",IF(OR(P271&gt;0,N271&gt;=$B$5),"Watch","Normal")),""))</f>
        <v/>
      </c>
      <c r="T271" s="22" t="n"/>
      <c r="U271" s="44" t="n"/>
      <c r="V271" s="24">
        <f>IF(A271="","",IFERROR(IF(C271="","Select room type",IF(D271&lt;=0,"Enter base inventory",IF(E271+F271&gt;D271,"Holds exceed inventory",IF(I271+J271&gt;1,"Review forecast rates","OK")))),"Review data"))</f>
        <v/>
      </c>
      <c r="W271" s="22" t="n"/>
    </row>
    <row r="272">
      <c r="A272" s="44" t="n"/>
      <c r="B272" s="24">
        <f>IF(A272="","",IFERROR(IF(MOD(A272,7)=1,"Sun",IF(MOD(A272,7)=2,"Mon",IF(MOD(A272,7)=3,"Tue",IF(MOD(A272,7)=4,"Wed",IF(MOD(A272,7)=5,"Thu",IF(MOD(A272,7)=6,"Fri","Sat")))))),""))</f>
        <v/>
      </c>
      <c r="C272" s="21" t="n"/>
      <c r="D272" s="21" t="n"/>
      <c r="E272" s="21" t="n"/>
      <c r="F272" s="21" t="n"/>
      <c r="G272" s="24">
        <f>IF(A272="","",IFERROR(MAX(0,D272-E272-F272),0))</f>
        <v/>
      </c>
      <c r="H272" s="21" t="n"/>
      <c r="I272" s="28" t="n"/>
      <c r="J272" s="28" t="n"/>
      <c r="K272" s="21" t="n"/>
      <c r="L272" s="24">
        <f>IF(A272="","",IFERROR(SUMIFS('Reservations'!$J$11:$J$260,'Reservations'!$I$11:$I$260,C272,'Reservations'!$F$11:$F$260,"&lt;="&amp;A272,'Reservations'!$G$11:$G$260,"&gt;"&amp;A272,'Reservations'!$M$11:$M$260,"Confirmed")+SUMIFS('Reservations'!$J$11:$J$260,'Reservations'!$I$11:$I$260,C272,'Reservations'!$F$11:$F$260,"&lt;="&amp;A272,'Reservations'!$G$11:$G$260,"&gt;"&amp;A272,'Reservations'!$M$11:$M$260,"Guaranteed")+SUMIFS('Reservations'!$J$11:$J$260,'Reservations'!$I$11:$I$260,C272,'Reservations'!$F$11:$F$260,"&lt;="&amp;A272,'Reservations'!$G$11:$G$260,"&gt;"&amp;A272,'Reservations'!$M$11:$M$260,"Checked In"),0))</f>
        <v/>
      </c>
      <c r="M272" s="29">
        <f>IF(A272="","",IFERROR(MAX(0,L272*(1-I272-J272)+K272),0))</f>
        <v/>
      </c>
      <c r="N272" s="30">
        <f>IF(A272="","",IFERROR(M272/G272,0))</f>
        <v/>
      </c>
      <c r="O272" s="24">
        <f>IF(A272="","",IFERROR(G272+H272,0))</f>
        <v/>
      </c>
      <c r="P272" s="24">
        <f>IF(A272="","",IFERROR(MAX(0,ROUNDUP(M272,0)-O272),0))</f>
        <v/>
      </c>
      <c r="Q272" s="24">
        <f>IF(A272="","",IFERROR(MAX(0,ROUNDUP(M272,0)-G272),0))</f>
        <v/>
      </c>
      <c r="R272" s="28" t="n"/>
      <c r="S272" s="24">
        <f>IF(A272="","",IFERROR(IF(Q272&gt;=$B$6,"Critical",IF(OR(P272&gt;0,N272&gt;=$B$5),"Watch","Normal")),""))</f>
        <v/>
      </c>
      <c r="T272" s="22" t="n"/>
      <c r="U272" s="44" t="n"/>
      <c r="V272" s="24">
        <f>IF(A272="","",IFERROR(IF(C272="","Select room type",IF(D272&lt;=0,"Enter base inventory",IF(E272+F272&gt;D272,"Holds exceed inventory",IF(I272+J272&gt;1,"Review forecast rates","OK")))),"Review data"))</f>
        <v/>
      </c>
      <c r="W272" s="22" t="n"/>
    </row>
    <row r="273">
      <c r="A273" s="44" t="n"/>
      <c r="B273" s="24">
        <f>IF(A273="","",IFERROR(IF(MOD(A273,7)=1,"Sun",IF(MOD(A273,7)=2,"Mon",IF(MOD(A273,7)=3,"Tue",IF(MOD(A273,7)=4,"Wed",IF(MOD(A273,7)=5,"Thu",IF(MOD(A273,7)=6,"Fri","Sat")))))),""))</f>
        <v/>
      </c>
      <c r="C273" s="21" t="n"/>
      <c r="D273" s="21" t="n"/>
      <c r="E273" s="21" t="n"/>
      <c r="F273" s="21" t="n"/>
      <c r="G273" s="24">
        <f>IF(A273="","",IFERROR(MAX(0,D273-E273-F273),0))</f>
        <v/>
      </c>
      <c r="H273" s="21" t="n"/>
      <c r="I273" s="28" t="n"/>
      <c r="J273" s="28" t="n"/>
      <c r="K273" s="21" t="n"/>
      <c r="L273" s="24">
        <f>IF(A273="","",IFERROR(SUMIFS('Reservations'!$J$11:$J$260,'Reservations'!$I$11:$I$260,C273,'Reservations'!$F$11:$F$260,"&lt;="&amp;A273,'Reservations'!$G$11:$G$260,"&gt;"&amp;A273,'Reservations'!$M$11:$M$260,"Confirmed")+SUMIFS('Reservations'!$J$11:$J$260,'Reservations'!$I$11:$I$260,C273,'Reservations'!$F$11:$F$260,"&lt;="&amp;A273,'Reservations'!$G$11:$G$260,"&gt;"&amp;A273,'Reservations'!$M$11:$M$260,"Guaranteed")+SUMIFS('Reservations'!$J$11:$J$260,'Reservations'!$I$11:$I$260,C273,'Reservations'!$F$11:$F$260,"&lt;="&amp;A273,'Reservations'!$G$11:$G$260,"&gt;"&amp;A273,'Reservations'!$M$11:$M$260,"Checked In"),0))</f>
        <v/>
      </c>
      <c r="M273" s="29">
        <f>IF(A273="","",IFERROR(MAX(0,L273*(1-I273-J273)+K273),0))</f>
        <v/>
      </c>
      <c r="N273" s="30">
        <f>IF(A273="","",IFERROR(M273/G273,0))</f>
        <v/>
      </c>
      <c r="O273" s="24">
        <f>IF(A273="","",IFERROR(G273+H273,0))</f>
        <v/>
      </c>
      <c r="P273" s="24">
        <f>IF(A273="","",IFERROR(MAX(0,ROUNDUP(M273,0)-O273),0))</f>
        <v/>
      </c>
      <c r="Q273" s="24">
        <f>IF(A273="","",IFERROR(MAX(0,ROUNDUP(M273,0)-G273),0))</f>
        <v/>
      </c>
      <c r="R273" s="28" t="n"/>
      <c r="S273" s="24">
        <f>IF(A273="","",IFERROR(IF(Q273&gt;=$B$6,"Critical",IF(OR(P273&gt;0,N273&gt;=$B$5),"Watch","Normal")),""))</f>
        <v/>
      </c>
      <c r="T273" s="22" t="n"/>
      <c r="U273" s="44" t="n"/>
      <c r="V273" s="24">
        <f>IF(A273="","",IFERROR(IF(C273="","Select room type",IF(D273&lt;=0,"Enter base inventory",IF(E273+F273&gt;D273,"Holds exceed inventory",IF(I273+J273&gt;1,"Review forecast rates","OK")))),"Review data"))</f>
        <v/>
      </c>
      <c r="W273" s="22" t="n"/>
    </row>
    <row r="274">
      <c r="A274" s="44" t="n"/>
      <c r="B274" s="24">
        <f>IF(A274="","",IFERROR(IF(MOD(A274,7)=1,"Sun",IF(MOD(A274,7)=2,"Mon",IF(MOD(A274,7)=3,"Tue",IF(MOD(A274,7)=4,"Wed",IF(MOD(A274,7)=5,"Thu",IF(MOD(A274,7)=6,"Fri","Sat")))))),""))</f>
        <v/>
      </c>
      <c r="C274" s="21" t="n"/>
      <c r="D274" s="21" t="n"/>
      <c r="E274" s="21" t="n"/>
      <c r="F274" s="21" t="n"/>
      <c r="G274" s="24">
        <f>IF(A274="","",IFERROR(MAX(0,D274-E274-F274),0))</f>
        <v/>
      </c>
      <c r="H274" s="21" t="n"/>
      <c r="I274" s="28" t="n"/>
      <c r="J274" s="28" t="n"/>
      <c r="K274" s="21" t="n"/>
      <c r="L274" s="24">
        <f>IF(A274="","",IFERROR(SUMIFS('Reservations'!$J$11:$J$260,'Reservations'!$I$11:$I$260,C274,'Reservations'!$F$11:$F$260,"&lt;="&amp;A274,'Reservations'!$G$11:$G$260,"&gt;"&amp;A274,'Reservations'!$M$11:$M$260,"Confirmed")+SUMIFS('Reservations'!$J$11:$J$260,'Reservations'!$I$11:$I$260,C274,'Reservations'!$F$11:$F$260,"&lt;="&amp;A274,'Reservations'!$G$11:$G$260,"&gt;"&amp;A274,'Reservations'!$M$11:$M$260,"Guaranteed")+SUMIFS('Reservations'!$J$11:$J$260,'Reservations'!$I$11:$I$260,C274,'Reservations'!$F$11:$F$260,"&lt;="&amp;A274,'Reservations'!$G$11:$G$260,"&gt;"&amp;A274,'Reservations'!$M$11:$M$260,"Checked In"),0))</f>
        <v/>
      </c>
      <c r="M274" s="29">
        <f>IF(A274="","",IFERROR(MAX(0,L274*(1-I274-J274)+K274),0))</f>
        <v/>
      </c>
      <c r="N274" s="30">
        <f>IF(A274="","",IFERROR(M274/G274,0))</f>
        <v/>
      </c>
      <c r="O274" s="24">
        <f>IF(A274="","",IFERROR(G274+H274,0))</f>
        <v/>
      </c>
      <c r="P274" s="24">
        <f>IF(A274="","",IFERROR(MAX(0,ROUNDUP(M274,0)-O274),0))</f>
        <v/>
      </c>
      <c r="Q274" s="24">
        <f>IF(A274="","",IFERROR(MAX(0,ROUNDUP(M274,0)-G274),0))</f>
        <v/>
      </c>
      <c r="R274" s="28" t="n"/>
      <c r="S274" s="24">
        <f>IF(A274="","",IFERROR(IF(Q274&gt;=$B$6,"Critical",IF(OR(P274&gt;0,N274&gt;=$B$5),"Watch","Normal")),""))</f>
        <v/>
      </c>
      <c r="T274" s="22" t="n"/>
      <c r="U274" s="44" t="n"/>
      <c r="V274" s="24">
        <f>IF(A274="","",IFERROR(IF(C274="","Select room type",IF(D274&lt;=0,"Enter base inventory",IF(E274+F274&gt;D274,"Holds exceed inventory",IF(I274+J274&gt;1,"Review forecast rates","OK")))),"Review data"))</f>
        <v/>
      </c>
      <c r="W274" s="22" t="n"/>
    </row>
    <row r="275">
      <c r="A275" s="44" t="n"/>
      <c r="B275" s="24">
        <f>IF(A275="","",IFERROR(IF(MOD(A275,7)=1,"Sun",IF(MOD(A275,7)=2,"Mon",IF(MOD(A275,7)=3,"Tue",IF(MOD(A275,7)=4,"Wed",IF(MOD(A275,7)=5,"Thu",IF(MOD(A275,7)=6,"Fri","Sat")))))),""))</f>
        <v/>
      </c>
      <c r="C275" s="21" t="n"/>
      <c r="D275" s="21" t="n"/>
      <c r="E275" s="21" t="n"/>
      <c r="F275" s="21" t="n"/>
      <c r="G275" s="24">
        <f>IF(A275="","",IFERROR(MAX(0,D275-E275-F275),0))</f>
        <v/>
      </c>
      <c r="H275" s="21" t="n"/>
      <c r="I275" s="28" t="n"/>
      <c r="J275" s="28" t="n"/>
      <c r="K275" s="21" t="n"/>
      <c r="L275" s="24">
        <f>IF(A275="","",IFERROR(SUMIFS('Reservations'!$J$11:$J$260,'Reservations'!$I$11:$I$260,C275,'Reservations'!$F$11:$F$260,"&lt;="&amp;A275,'Reservations'!$G$11:$G$260,"&gt;"&amp;A275,'Reservations'!$M$11:$M$260,"Confirmed")+SUMIFS('Reservations'!$J$11:$J$260,'Reservations'!$I$11:$I$260,C275,'Reservations'!$F$11:$F$260,"&lt;="&amp;A275,'Reservations'!$G$11:$G$260,"&gt;"&amp;A275,'Reservations'!$M$11:$M$260,"Guaranteed")+SUMIFS('Reservations'!$J$11:$J$260,'Reservations'!$I$11:$I$260,C275,'Reservations'!$F$11:$F$260,"&lt;="&amp;A275,'Reservations'!$G$11:$G$260,"&gt;"&amp;A275,'Reservations'!$M$11:$M$260,"Checked In"),0))</f>
        <v/>
      </c>
      <c r="M275" s="29">
        <f>IF(A275="","",IFERROR(MAX(0,L275*(1-I275-J275)+K275),0))</f>
        <v/>
      </c>
      <c r="N275" s="30">
        <f>IF(A275="","",IFERROR(M275/G275,0))</f>
        <v/>
      </c>
      <c r="O275" s="24">
        <f>IF(A275="","",IFERROR(G275+H275,0))</f>
        <v/>
      </c>
      <c r="P275" s="24">
        <f>IF(A275="","",IFERROR(MAX(0,ROUNDUP(M275,0)-O275),0))</f>
        <v/>
      </c>
      <c r="Q275" s="24">
        <f>IF(A275="","",IFERROR(MAX(0,ROUNDUP(M275,0)-G275),0))</f>
        <v/>
      </c>
      <c r="R275" s="28" t="n"/>
      <c r="S275" s="24">
        <f>IF(A275="","",IFERROR(IF(Q275&gt;=$B$6,"Critical",IF(OR(P275&gt;0,N275&gt;=$B$5),"Watch","Normal")),""))</f>
        <v/>
      </c>
      <c r="T275" s="22" t="n"/>
      <c r="U275" s="44" t="n"/>
      <c r="V275" s="24">
        <f>IF(A275="","",IFERROR(IF(C275="","Select room type",IF(D275&lt;=0,"Enter base inventory",IF(E275+F275&gt;D275,"Holds exceed inventory",IF(I275+J275&gt;1,"Review forecast rates","OK")))),"Review data"))</f>
        <v/>
      </c>
      <c r="W275" s="22" t="n"/>
    </row>
    <row r="276">
      <c r="A276" s="44" t="n"/>
      <c r="B276" s="24">
        <f>IF(A276="","",IFERROR(IF(MOD(A276,7)=1,"Sun",IF(MOD(A276,7)=2,"Mon",IF(MOD(A276,7)=3,"Tue",IF(MOD(A276,7)=4,"Wed",IF(MOD(A276,7)=5,"Thu",IF(MOD(A276,7)=6,"Fri","Sat")))))),""))</f>
        <v/>
      </c>
      <c r="C276" s="21" t="n"/>
      <c r="D276" s="21" t="n"/>
      <c r="E276" s="21" t="n"/>
      <c r="F276" s="21" t="n"/>
      <c r="G276" s="24">
        <f>IF(A276="","",IFERROR(MAX(0,D276-E276-F276),0))</f>
        <v/>
      </c>
      <c r="H276" s="21" t="n"/>
      <c r="I276" s="28" t="n"/>
      <c r="J276" s="28" t="n"/>
      <c r="K276" s="21" t="n"/>
      <c r="L276" s="24">
        <f>IF(A276="","",IFERROR(SUMIFS('Reservations'!$J$11:$J$260,'Reservations'!$I$11:$I$260,C276,'Reservations'!$F$11:$F$260,"&lt;="&amp;A276,'Reservations'!$G$11:$G$260,"&gt;"&amp;A276,'Reservations'!$M$11:$M$260,"Confirmed")+SUMIFS('Reservations'!$J$11:$J$260,'Reservations'!$I$11:$I$260,C276,'Reservations'!$F$11:$F$260,"&lt;="&amp;A276,'Reservations'!$G$11:$G$260,"&gt;"&amp;A276,'Reservations'!$M$11:$M$260,"Guaranteed")+SUMIFS('Reservations'!$J$11:$J$260,'Reservations'!$I$11:$I$260,C276,'Reservations'!$F$11:$F$260,"&lt;="&amp;A276,'Reservations'!$G$11:$G$260,"&gt;"&amp;A276,'Reservations'!$M$11:$M$260,"Checked In"),0))</f>
        <v/>
      </c>
      <c r="M276" s="29">
        <f>IF(A276="","",IFERROR(MAX(0,L276*(1-I276-J276)+K276),0))</f>
        <v/>
      </c>
      <c r="N276" s="30">
        <f>IF(A276="","",IFERROR(M276/G276,0))</f>
        <v/>
      </c>
      <c r="O276" s="24">
        <f>IF(A276="","",IFERROR(G276+H276,0))</f>
        <v/>
      </c>
      <c r="P276" s="24">
        <f>IF(A276="","",IFERROR(MAX(0,ROUNDUP(M276,0)-O276),0))</f>
        <v/>
      </c>
      <c r="Q276" s="24">
        <f>IF(A276="","",IFERROR(MAX(0,ROUNDUP(M276,0)-G276),0))</f>
        <v/>
      </c>
      <c r="R276" s="28" t="n"/>
      <c r="S276" s="24">
        <f>IF(A276="","",IFERROR(IF(Q276&gt;=$B$6,"Critical",IF(OR(P276&gt;0,N276&gt;=$B$5),"Watch","Normal")),""))</f>
        <v/>
      </c>
      <c r="T276" s="22" t="n"/>
      <c r="U276" s="44" t="n"/>
      <c r="V276" s="24">
        <f>IF(A276="","",IFERROR(IF(C276="","Select room type",IF(D276&lt;=0,"Enter base inventory",IF(E276+F276&gt;D276,"Holds exceed inventory",IF(I276+J276&gt;1,"Review forecast rates","OK")))),"Review data"))</f>
        <v/>
      </c>
      <c r="W276" s="22" t="n"/>
    </row>
    <row r="277">
      <c r="A277" s="44" t="n"/>
      <c r="B277" s="24">
        <f>IF(A277="","",IFERROR(IF(MOD(A277,7)=1,"Sun",IF(MOD(A277,7)=2,"Mon",IF(MOD(A277,7)=3,"Tue",IF(MOD(A277,7)=4,"Wed",IF(MOD(A277,7)=5,"Thu",IF(MOD(A277,7)=6,"Fri","Sat")))))),""))</f>
        <v/>
      </c>
      <c r="C277" s="21" t="n"/>
      <c r="D277" s="21" t="n"/>
      <c r="E277" s="21" t="n"/>
      <c r="F277" s="21" t="n"/>
      <c r="G277" s="24">
        <f>IF(A277="","",IFERROR(MAX(0,D277-E277-F277),0))</f>
        <v/>
      </c>
      <c r="H277" s="21" t="n"/>
      <c r="I277" s="28" t="n"/>
      <c r="J277" s="28" t="n"/>
      <c r="K277" s="21" t="n"/>
      <c r="L277" s="24">
        <f>IF(A277="","",IFERROR(SUMIFS('Reservations'!$J$11:$J$260,'Reservations'!$I$11:$I$260,C277,'Reservations'!$F$11:$F$260,"&lt;="&amp;A277,'Reservations'!$G$11:$G$260,"&gt;"&amp;A277,'Reservations'!$M$11:$M$260,"Confirmed")+SUMIFS('Reservations'!$J$11:$J$260,'Reservations'!$I$11:$I$260,C277,'Reservations'!$F$11:$F$260,"&lt;="&amp;A277,'Reservations'!$G$11:$G$260,"&gt;"&amp;A277,'Reservations'!$M$11:$M$260,"Guaranteed")+SUMIFS('Reservations'!$J$11:$J$260,'Reservations'!$I$11:$I$260,C277,'Reservations'!$F$11:$F$260,"&lt;="&amp;A277,'Reservations'!$G$11:$G$260,"&gt;"&amp;A277,'Reservations'!$M$11:$M$260,"Checked In"),0))</f>
        <v/>
      </c>
      <c r="M277" s="29">
        <f>IF(A277="","",IFERROR(MAX(0,L277*(1-I277-J277)+K277),0))</f>
        <v/>
      </c>
      <c r="N277" s="30">
        <f>IF(A277="","",IFERROR(M277/G277,0))</f>
        <v/>
      </c>
      <c r="O277" s="24">
        <f>IF(A277="","",IFERROR(G277+H277,0))</f>
        <v/>
      </c>
      <c r="P277" s="24">
        <f>IF(A277="","",IFERROR(MAX(0,ROUNDUP(M277,0)-O277),0))</f>
        <v/>
      </c>
      <c r="Q277" s="24">
        <f>IF(A277="","",IFERROR(MAX(0,ROUNDUP(M277,0)-G277),0))</f>
        <v/>
      </c>
      <c r="R277" s="28" t="n"/>
      <c r="S277" s="24">
        <f>IF(A277="","",IFERROR(IF(Q277&gt;=$B$6,"Critical",IF(OR(P277&gt;0,N277&gt;=$B$5),"Watch","Normal")),""))</f>
        <v/>
      </c>
      <c r="T277" s="22" t="n"/>
      <c r="U277" s="44" t="n"/>
      <c r="V277" s="24">
        <f>IF(A277="","",IFERROR(IF(C277="","Select room type",IF(D277&lt;=0,"Enter base inventory",IF(E277+F277&gt;D277,"Holds exceed inventory",IF(I277+J277&gt;1,"Review forecast rates","OK")))),"Review data"))</f>
        <v/>
      </c>
      <c r="W277" s="22" t="n"/>
    </row>
    <row r="278">
      <c r="A278" s="44" t="n"/>
      <c r="B278" s="24">
        <f>IF(A278="","",IFERROR(IF(MOD(A278,7)=1,"Sun",IF(MOD(A278,7)=2,"Mon",IF(MOD(A278,7)=3,"Tue",IF(MOD(A278,7)=4,"Wed",IF(MOD(A278,7)=5,"Thu",IF(MOD(A278,7)=6,"Fri","Sat")))))),""))</f>
        <v/>
      </c>
      <c r="C278" s="21" t="n"/>
      <c r="D278" s="21" t="n"/>
      <c r="E278" s="21" t="n"/>
      <c r="F278" s="21" t="n"/>
      <c r="G278" s="24">
        <f>IF(A278="","",IFERROR(MAX(0,D278-E278-F278),0))</f>
        <v/>
      </c>
      <c r="H278" s="21" t="n"/>
      <c r="I278" s="28" t="n"/>
      <c r="J278" s="28" t="n"/>
      <c r="K278" s="21" t="n"/>
      <c r="L278" s="24">
        <f>IF(A278="","",IFERROR(SUMIFS('Reservations'!$J$11:$J$260,'Reservations'!$I$11:$I$260,C278,'Reservations'!$F$11:$F$260,"&lt;="&amp;A278,'Reservations'!$G$11:$G$260,"&gt;"&amp;A278,'Reservations'!$M$11:$M$260,"Confirmed")+SUMIFS('Reservations'!$J$11:$J$260,'Reservations'!$I$11:$I$260,C278,'Reservations'!$F$11:$F$260,"&lt;="&amp;A278,'Reservations'!$G$11:$G$260,"&gt;"&amp;A278,'Reservations'!$M$11:$M$260,"Guaranteed")+SUMIFS('Reservations'!$J$11:$J$260,'Reservations'!$I$11:$I$260,C278,'Reservations'!$F$11:$F$260,"&lt;="&amp;A278,'Reservations'!$G$11:$G$260,"&gt;"&amp;A278,'Reservations'!$M$11:$M$260,"Checked In"),0))</f>
        <v/>
      </c>
      <c r="M278" s="29">
        <f>IF(A278="","",IFERROR(MAX(0,L278*(1-I278-J278)+K278),0))</f>
        <v/>
      </c>
      <c r="N278" s="30">
        <f>IF(A278="","",IFERROR(M278/G278,0))</f>
        <v/>
      </c>
      <c r="O278" s="24">
        <f>IF(A278="","",IFERROR(G278+H278,0))</f>
        <v/>
      </c>
      <c r="P278" s="24">
        <f>IF(A278="","",IFERROR(MAX(0,ROUNDUP(M278,0)-O278),0))</f>
        <v/>
      </c>
      <c r="Q278" s="24">
        <f>IF(A278="","",IFERROR(MAX(0,ROUNDUP(M278,0)-G278),0))</f>
        <v/>
      </c>
      <c r="R278" s="28" t="n"/>
      <c r="S278" s="24">
        <f>IF(A278="","",IFERROR(IF(Q278&gt;=$B$6,"Critical",IF(OR(P278&gt;0,N278&gt;=$B$5),"Watch","Normal")),""))</f>
        <v/>
      </c>
      <c r="T278" s="22" t="n"/>
      <c r="U278" s="44" t="n"/>
      <c r="V278" s="24">
        <f>IF(A278="","",IFERROR(IF(C278="","Select room type",IF(D278&lt;=0,"Enter base inventory",IF(E278+F278&gt;D278,"Holds exceed inventory",IF(I278+J278&gt;1,"Review forecast rates","OK")))),"Review data"))</f>
        <v/>
      </c>
      <c r="W278" s="22" t="n"/>
    </row>
    <row r="279">
      <c r="A279" s="44" t="n"/>
      <c r="B279" s="24">
        <f>IF(A279="","",IFERROR(IF(MOD(A279,7)=1,"Sun",IF(MOD(A279,7)=2,"Mon",IF(MOD(A279,7)=3,"Tue",IF(MOD(A279,7)=4,"Wed",IF(MOD(A279,7)=5,"Thu",IF(MOD(A279,7)=6,"Fri","Sat")))))),""))</f>
        <v/>
      </c>
      <c r="C279" s="21" t="n"/>
      <c r="D279" s="21" t="n"/>
      <c r="E279" s="21" t="n"/>
      <c r="F279" s="21" t="n"/>
      <c r="G279" s="24">
        <f>IF(A279="","",IFERROR(MAX(0,D279-E279-F279),0))</f>
        <v/>
      </c>
      <c r="H279" s="21" t="n"/>
      <c r="I279" s="28" t="n"/>
      <c r="J279" s="28" t="n"/>
      <c r="K279" s="21" t="n"/>
      <c r="L279" s="24">
        <f>IF(A279="","",IFERROR(SUMIFS('Reservations'!$J$11:$J$260,'Reservations'!$I$11:$I$260,C279,'Reservations'!$F$11:$F$260,"&lt;="&amp;A279,'Reservations'!$G$11:$G$260,"&gt;"&amp;A279,'Reservations'!$M$11:$M$260,"Confirmed")+SUMIFS('Reservations'!$J$11:$J$260,'Reservations'!$I$11:$I$260,C279,'Reservations'!$F$11:$F$260,"&lt;="&amp;A279,'Reservations'!$G$11:$G$260,"&gt;"&amp;A279,'Reservations'!$M$11:$M$260,"Guaranteed")+SUMIFS('Reservations'!$J$11:$J$260,'Reservations'!$I$11:$I$260,C279,'Reservations'!$F$11:$F$260,"&lt;="&amp;A279,'Reservations'!$G$11:$G$260,"&gt;"&amp;A279,'Reservations'!$M$11:$M$260,"Checked In"),0))</f>
        <v/>
      </c>
      <c r="M279" s="29">
        <f>IF(A279="","",IFERROR(MAX(0,L279*(1-I279-J279)+K279),0))</f>
        <v/>
      </c>
      <c r="N279" s="30">
        <f>IF(A279="","",IFERROR(M279/G279,0))</f>
        <v/>
      </c>
      <c r="O279" s="24">
        <f>IF(A279="","",IFERROR(G279+H279,0))</f>
        <v/>
      </c>
      <c r="P279" s="24">
        <f>IF(A279="","",IFERROR(MAX(0,ROUNDUP(M279,0)-O279),0))</f>
        <v/>
      </c>
      <c r="Q279" s="24">
        <f>IF(A279="","",IFERROR(MAX(0,ROUNDUP(M279,0)-G279),0))</f>
        <v/>
      </c>
      <c r="R279" s="28" t="n"/>
      <c r="S279" s="24">
        <f>IF(A279="","",IFERROR(IF(Q279&gt;=$B$6,"Critical",IF(OR(P279&gt;0,N279&gt;=$B$5),"Watch","Normal")),""))</f>
        <v/>
      </c>
      <c r="T279" s="22" t="n"/>
      <c r="U279" s="44" t="n"/>
      <c r="V279" s="24">
        <f>IF(A279="","",IFERROR(IF(C279="","Select room type",IF(D279&lt;=0,"Enter base inventory",IF(E279+F279&gt;D279,"Holds exceed inventory",IF(I279+J279&gt;1,"Review forecast rates","OK")))),"Review data"))</f>
        <v/>
      </c>
      <c r="W279" s="22" t="n"/>
    </row>
    <row r="280">
      <c r="A280" s="44" t="n"/>
      <c r="B280" s="24">
        <f>IF(A280="","",IFERROR(IF(MOD(A280,7)=1,"Sun",IF(MOD(A280,7)=2,"Mon",IF(MOD(A280,7)=3,"Tue",IF(MOD(A280,7)=4,"Wed",IF(MOD(A280,7)=5,"Thu",IF(MOD(A280,7)=6,"Fri","Sat")))))),""))</f>
        <v/>
      </c>
      <c r="C280" s="21" t="n"/>
      <c r="D280" s="21" t="n"/>
      <c r="E280" s="21" t="n"/>
      <c r="F280" s="21" t="n"/>
      <c r="G280" s="24">
        <f>IF(A280="","",IFERROR(MAX(0,D280-E280-F280),0))</f>
        <v/>
      </c>
      <c r="H280" s="21" t="n"/>
      <c r="I280" s="28" t="n"/>
      <c r="J280" s="28" t="n"/>
      <c r="K280" s="21" t="n"/>
      <c r="L280" s="24">
        <f>IF(A280="","",IFERROR(SUMIFS('Reservations'!$J$11:$J$260,'Reservations'!$I$11:$I$260,C280,'Reservations'!$F$11:$F$260,"&lt;="&amp;A280,'Reservations'!$G$11:$G$260,"&gt;"&amp;A280,'Reservations'!$M$11:$M$260,"Confirmed")+SUMIFS('Reservations'!$J$11:$J$260,'Reservations'!$I$11:$I$260,C280,'Reservations'!$F$11:$F$260,"&lt;="&amp;A280,'Reservations'!$G$11:$G$260,"&gt;"&amp;A280,'Reservations'!$M$11:$M$260,"Guaranteed")+SUMIFS('Reservations'!$J$11:$J$260,'Reservations'!$I$11:$I$260,C280,'Reservations'!$F$11:$F$260,"&lt;="&amp;A280,'Reservations'!$G$11:$G$260,"&gt;"&amp;A280,'Reservations'!$M$11:$M$260,"Checked In"),0))</f>
        <v/>
      </c>
      <c r="M280" s="29">
        <f>IF(A280="","",IFERROR(MAX(0,L280*(1-I280-J280)+K280),0))</f>
        <v/>
      </c>
      <c r="N280" s="30">
        <f>IF(A280="","",IFERROR(M280/G280,0))</f>
        <v/>
      </c>
      <c r="O280" s="24">
        <f>IF(A280="","",IFERROR(G280+H280,0))</f>
        <v/>
      </c>
      <c r="P280" s="24">
        <f>IF(A280="","",IFERROR(MAX(0,ROUNDUP(M280,0)-O280),0))</f>
        <v/>
      </c>
      <c r="Q280" s="24">
        <f>IF(A280="","",IFERROR(MAX(0,ROUNDUP(M280,0)-G280),0))</f>
        <v/>
      </c>
      <c r="R280" s="28" t="n"/>
      <c r="S280" s="24">
        <f>IF(A280="","",IFERROR(IF(Q280&gt;=$B$6,"Critical",IF(OR(P280&gt;0,N280&gt;=$B$5),"Watch","Normal")),""))</f>
        <v/>
      </c>
      <c r="T280" s="22" t="n"/>
      <c r="U280" s="44" t="n"/>
      <c r="V280" s="24">
        <f>IF(A280="","",IFERROR(IF(C280="","Select room type",IF(D280&lt;=0,"Enter base inventory",IF(E280+F280&gt;D280,"Holds exceed inventory",IF(I280+J280&gt;1,"Review forecast rates","OK")))),"Review data"))</f>
        <v/>
      </c>
      <c r="W280" s="22" t="n"/>
    </row>
    <row r="281">
      <c r="A281" s="44" t="n"/>
      <c r="B281" s="24">
        <f>IF(A281="","",IFERROR(IF(MOD(A281,7)=1,"Sun",IF(MOD(A281,7)=2,"Mon",IF(MOD(A281,7)=3,"Tue",IF(MOD(A281,7)=4,"Wed",IF(MOD(A281,7)=5,"Thu",IF(MOD(A281,7)=6,"Fri","Sat")))))),""))</f>
        <v/>
      </c>
      <c r="C281" s="21" t="n"/>
      <c r="D281" s="21" t="n"/>
      <c r="E281" s="21" t="n"/>
      <c r="F281" s="21" t="n"/>
      <c r="G281" s="24">
        <f>IF(A281="","",IFERROR(MAX(0,D281-E281-F281),0))</f>
        <v/>
      </c>
      <c r="H281" s="21" t="n"/>
      <c r="I281" s="28" t="n"/>
      <c r="J281" s="28" t="n"/>
      <c r="K281" s="21" t="n"/>
      <c r="L281" s="24">
        <f>IF(A281="","",IFERROR(SUMIFS('Reservations'!$J$11:$J$260,'Reservations'!$I$11:$I$260,C281,'Reservations'!$F$11:$F$260,"&lt;="&amp;A281,'Reservations'!$G$11:$G$260,"&gt;"&amp;A281,'Reservations'!$M$11:$M$260,"Confirmed")+SUMIFS('Reservations'!$J$11:$J$260,'Reservations'!$I$11:$I$260,C281,'Reservations'!$F$11:$F$260,"&lt;="&amp;A281,'Reservations'!$G$11:$G$260,"&gt;"&amp;A281,'Reservations'!$M$11:$M$260,"Guaranteed")+SUMIFS('Reservations'!$J$11:$J$260,'Reservations'!$I$11:$I$260,C281,'Reservations'!$F$11:$F$260,"&lt;="&amp;A281,'Reservations'!$G$11:$G$260,"&gt;"&amp;A281,'Reservations'!$M$11:$M$260,"Checked In"),0))</f>
        <v/>
      </c>
      <c r="M281" s="29">
        <f>IF(A281="","",IFERROR(MAX(0,L281*(1-I281-J281)+K281),0))</f>
        <v/>
      </c>
      <c r="N281" s="30">
        <f>IF(A281="","",IFERROR(M281/G281,0))</f>
        <v/>
      </c>
      <c r="O281" s="24">
        <f>IF(A281="","",IFERROR(G281+H281,0))</f>
        <v/>
      </c>
      <c r="P281" s="24">
        <f>IF(A281="","",IFERROR(MAX(0,ROUNDUP(M281,0)-O281),0))</f>
        <v/>
      </c>
      <c r="Q281" s="24">
        <f>IF(A281="","",IFERROR(MAX(0,ROUNDUP(M281,0)-G281),0))</f>
        <v/>
      </c>
      <c r="R281" s="28" t="n"/>
      <c r="S281" s="24">
        <f>IF(A281="","",IFERROR(IF(Q281&gt;=$B$6,"Critical",IF(OR(P281&gt;0,N281&gt;=$B$5),"Watch","Normal")),""))</f>
        <v/>
      </c>
      <c r="T281" s="22" t="n"/>
      <c r="U281" s="44" t="n"/>
      <c r="V281" s="24">
        <f>IF(A281="","",IFERROR(IF(C281="","Select room type",IF(D281&lt;=0,"Enter base inventory",IF(E281+F281&gt;D281,"Holds exceed inventory",IF(I281+J281&gt;1,"Review forecast rates","OK")))),"Review data"))</f>
        <v/>
      </c>
      <c r="W281" s="22" t="n"/>
    </row>
    <row r="282">
      <c r="A282" s="44" t="n"/>
      <c r="B282" s="24">
        <f>IF(A282="","",IFERROR(IF(MOD(A282,7)=1,"Sun",IF(MOD(A282,7)=2,"Mon",IF(MOD(A282,7)=3,"Tue",IF(MOD(A282,7)=4,"Wed",IF(MOD(A282,7)=5,"Thu",IF(MOD(A282,7)=6,"Fri","Sat")))))),""))</f>
        <v/>
      </c>
      <c r="C282" s="21" t="n"/>
      <c r="D282" s="21" t="n"/>
      <c r="E282" s="21" t="n"/>
      <c r="F282" s="21" t="n"/>
      <c r="G282" s="24">
        <f>IF(A282="","",IFERROR(MAX(0,D282-E282-F282),0))</f>
        <v/>
      </c>
      <c r="H282" s="21" t="n"/>
      <c r="I282" s="28" t="n"/>
      <c r="J282" s="28" t="n"/>
      <c r="K282" s="21" t="n"/>
      <c r="L282" s="24">
        <f>IF(A282="","",IFERROR(SUMIFS('Reservations'!$J$11:$J$260,'Reservations'!$I$11:$I$260,C282,'Reservations'!$F$11:$F$260,"&lt;="&amp;A282,'Reservations'!$G$11:$G$260,"&gt;"&amp;A282,'Reservations'!$M$11:$M$260,"Confirmed")+SUMIFS('Reservations'!$J$11:$J$260,'Reservations'!$I$11:$I$260,C282,'Reservations'!$F$11:$F$260,"&lt;="&amp;A282,'Reservations'!$G$11:$G$260,"&gt;"&amp;A282,'Reservations'!$M$11:$M$260,"Guaranteed")+SUMIFS('Reservations'!$J$11:$J$260,'Reservations'!$I$11:$I$260,C282,'Reservations'!$F$11:$F$260,"&lt;="&amp;A282,'Reservations'!$G$11:$G$260,"&gt;"&amp;A282,'Reservations'!$M$11:$M$260,"Checked In"),0))</f>
        <v/>
      </c>
      <c r="M282" s="29">
        <f>IF(A282="","",IFERROR(MAX(0,L282*(1-I282-J282)+K282),0))</f>
        <v/>
      </c>
      <c r="N282" s="30">
        <f>IF(A282="","",IFERROR(M282/G282,0))</f>
        <v/>
      </c>
      <c r="O282" s="24">
        <f>IF(A282="","",IFERROR(G282+H282,0))</f>
        <v/>
      </c>
      <c r="P282" s="24">
        <f>IF(A282="","",IFERROR(MAX(0,ROUNDUP(M282,0)-O282),0))</f>
        <v/>
      </c>
      <c r="Q282" s="24">
        <f>IF(A282="","",IFERROR(MAX(0,ROUNDUP(M282,0)-G282),0))</f>
        <v/>
      </c>
      <c r="R282" s="28" t="n"/>
      <c r="S282" s="24">
        <f>IF(A282="","",IFERROR(IF(Q282&gt;=$B$6,"Critical",IF(OR(P282&gt;0,N282&gt;=$B$5),"Watch","Normal")),""))</f>
        <v/>
      </c>
      <c r="T282" s="22" t="n"/>
      <c r="U282" s="44" t="n"/>
      <c r="V282" s="24">
        <f>IF(A282="","",IFERROR(IF(C282="","Select room type",IF(D282&lt;=0,"Enter base inventory",IF(E282+F282&gt;D282,"Holds exceed inventory",IF(I282+J282&gt;1,"Review forecast rates","OK")))),"Review data"))</f>
        <v/>
      </c>
      <c r="W282" s="22" t="n"/>
    </row>
    <row r="283">
      <c r="A283" s="44" t="n"/>
      <c r="B283" s="24">
        <f>IF(A283="","",IFERROR(IF(MOD(A283,7)=1,"Sun",IF(MOD(A283,7)=2,"Mon",IF(MOD(A283,7)=3,"Tue",IF(MOD(A283,7)=4,"Wed",IF(MOD(A283,7)=5,"Thu",IF(MOD(A283,7)=6,"Fri","Sat")))))),""))</f>
        <v/>
      </c>
      <c r="C283" s="21" t="n"/>
      <c r="D283" s="21" t="n"/>
      <c r="E283" s="21" t="n"/>
      <c r="F283" s="21" t="n"/>
      <c r="G283" s="24">
        <f>IF(A283="","",IFERROR(MAX(0,D283-E283-F283),0))</f>
        <v/>
      </c>
      <c r="H283" s="21" t="n"/>
      <c r="I283" s="28" t="n"/>
      <c r="J283" s="28" t="n"/>
      <c r="K283" s="21" t="n"/>
      <c r="L283" s="24">
        <f>IF(A283="","",IFERROR(SUMIFS('Reservations'!$J$11:$J$260,'Reservations'!$I$11:$I$260,C283,'Reservations'!$F$11:$F$260,"&lt;="&amp;A283,'Reservations'!$G$11:$G$260,"&gt;"&amp;A283,'Reservations'!$M$11:$M$260,"Confirmed")+SUMIFS('Reservations'!$J$11:$J$260,'Reservations'!$I$11:$I$260,C283,'Reservations'!$F$11:$F$260,"&lt;="&amp;A283,'Reservations'!$G$11:$G$260,"&gt;"&amp;A283,'Reservations'!$M$11:$M$260,"Guaranteed")+SUMIFS('Reservations'!$J$11:$J$260,'Reservations'!$I$11:$I$260,C283,'Reservations'!$F$11:$F$260,"&lt;="&amp;A283,'Reservations'!$G$11:$G$260,"&gt;"&amp;A283,'Reservations'!$M$11:$M$260,"Checked In"),0))</f>
        <v/>
      </c>
      <c r="M283" s="29">
        <f>IF(A283="","",IFERROR(MAX(0,L283*(1-I283-J283)+K283),0))</f>
        <v/>
      </c>
      <c r="N283" s="30">
        <f>IF(A283="","",IFERROR(M283/G283,0))</f>
        <v/>
      </c>
      <c r="O283" s="24">
        <f>IF(A283="","",IFERROR(G283+H283,0))</f>
        <v/>
      </c>
      <c r="P283" s="24">
        <f>IF(A283="","",IFERROR(MAX(0,ROUNDUP(M283,0)-O283),0))</f>
        <v/>
      </c>
      <c r="Q283" s="24">
        <f>IF(A283="","",IFERROR(MAX(0,ROUNDUP(M283,0)-G283),0))</f>
        <v/>
      </c>
      <c r="R283" s="28" t="n"/>
      <c r="S283" s="24">
        <f>IF(A283="","",IFERROR(IF(Q283&gt;=$B$6,"Critical",IF(OR(P283&gt;0,N283&gt;=$B$5),"Watch","Normal")),""))</f>
        <v/>
      </c>
      <c r="T283" s="22" t="n"/>
      <c r="U283" s="44" t="n"/>
      <c r="V283" s="24">
        <f>IF(A283="","",IFERROR(IF(C283="","Select room type",IF(D283&lt;=0,"Enter base inventory",IF(E283+F283&gt;D283,"Holds exceed inventory",IF(I283+J283&gt;1,"Review forecast rates","OK")))),"Review data"))</f>
        <v/>
      </c>
      <c r="W283" s="22" t="n"/>
    </row>
    <row r="284">
      <c r="A284" s="44" t="n"/>
      <c r="B284" s="24">
        <f>IF(A284="","",IFERROR(IF(MOD(A284,7)=1,"Sun",IF(MOD(A284,7)=2,"Mon",IF(MOD(A284,7)=3,"Tue",IF(MOD(A284,7)=4,"Wed",IF(MOD(A284,7)=5,"Thu",IF(MOD(A284,7)=6,"Fri","Sat")))))),""))</f>
        <v/>
      </c>
      <c r="C284" s="21" t="n"/>
      <c r="D284" s="21" t="n"/>
      <c r="E284" s="21" t="n"/>
      <c r="F284" s="21" t="n"/>
      <c r="G284" s="24">
        <f>IF(A284="","",IFERROR(MAX(0,D284-E284-F284),0))</f>
        <v/>
      </c>
      <c r="H284" s="21" t="n"/>
      <c r="I284" s="28" t="n"/>
      <c r="J284" s="28" t="n"/>
      <c r="K284" s="21" t="n"/>
      <c r="L284" s="24">
        <f>IF(A284="","",IFERROR(SUMIFS('Reservations'!$J$11:$J$260,'Reservations'!$I$11:$I$260,C284,'Reservations'!$F$11:$F$260,"&lt;="&amp;A284,'Reservations'!$G$11:$G$260,"&gt;"&amp;A284,'Reservations'!$M$11:$M$260,"Confirmed")+SUMIFS('Reservations'!$J$11:$J$260,'Reservations'!$I$11:$I$260,C284,'Reservations'!$F$11:$F$260,"&lt;="&amp;A284,'Reservations'!$G$11:$G$260,"&gt;"&amp;A284,'Reservations'!$M$11:$M$260,"Guaranteed")+SUMIFS('Reservations'!$J$11:$J$260,'Reservations'!$I$11:$I$260,C284,'Reservations'!$F$11:$F$260,"&lt;="&amp;A284,'Reservations'!$G$11:$G$260,"&gt;"&amp;A284,'Reservations'!$M$11:$M$260,"Checked In"),0))</f>
        <v/>
      </c>
      <c r="M284" s="29">
        <f>IF(A284="","",IFERROR(MAX(0,L284*(1-I284-J284)+K284),0))</f>
        <v/>
      </c>
      <c r="N284" s="30">
        <f>IF(A284="","",IFERROR(M284/G284,0))</f>
        <v/>
      </c>
      <c r="O284" s="24">
        <f>IF(A284="","",IFERROR(G284+H284,0))</f>
        <v/>
      </c>
      <c r="P284" s="24">
        <f>IF(A284="","",IFERROR(MAX(0,ROUNDUP(M284,0)-O284),0))</f>
        <v/>
      </c>
      <c r="Q284" s="24">
        <f>IF(A284="","",IFERROR(MAX(0,ROUNDUP(M284,0)-G284),0))</f>
        <v/>
      </c>
      <c r="R284" s="28" t="n"/>
      <c r="S284" s="24">
        <f>IF(A284="","",IFERROR(IF(Q284&gt;=$B$6,"Critical",IF(OR(P284&gt;0,N284&gt;=$B$5),"Watch","Normal")),""))</f>
        <v/>
      </c>
      <c r="T284" s="22" t="n"/>
      <c r="U284" s="44" t="n"/>
      <c r="V284" s="24">
        <f>IF(A284="","",IFERROR(IF(C284="","Select room type",IF(D284&lt;=0,"Enter base inventory",IF(E284+F284&gt;D284,"Holds exceed inventory",IF(I284+J284&gt;1,"Review forecast rates","OK")))),"Review data"))</f>
        <v/>
      </c>
      <c r="W284" s="22" t="n"/>
    </row>
    <row r="285">
      <c r="A285" s="44" t="n"/>
      <c r="B285" s="24">
        <f>IF(A285="","",IFERROR(IF(MOD(A285,7)=1,"Sun",IF(MOD(A285,7)=2,"Mon",IF(MOD(A285,7)=3,"Tue",IF(MOD(A285,7)=4,"Wed",IF(MOD(A285,7)=5,"Thu",IF(MOD(A285,7)=6,"Fri","Sat")))))),""))</f>
        <v/>
      </c>
      <c r="C285" s="21" t="n"/>
      <c r="D285" s="21" t="n"/>
      <c r="E285" s="21" t="n"/>
      <c r="F285" s="21" t="n"/>
      <c r="G285" s="24">
        <f>IF(A285="","",IFERROR(MAX(0,D285-E285-F285),0))</f>
        <v/>
      </c>
      <c r="H285" s="21" t="n"/>
      <c r="I285" s="28" t="n"/>
      <c r="J285" s="28" t="n"/>
      <c r="K285" s="21" t="n"/>
      <c r="L285" s="24">
        <f>IF(A285="","",IFERROR(SUMIFS('Reservations'!$J$11:$J$260,'Reservations'!$I$11:$I$260,C285,'Reservations'!$F$11:$F$260,"&lt;="&amp;A285,'Reservations'!$G$11:$G$260,"&gt;"&amp;A285,'Reservations'!$M$11:$M$260,"Confirmed")+SUMIFS('Reservations'!$J$11:$J$260,'Reservations'!$I$11:$I$260,C285,'Reservations'!$F$11:$F$260,"&lt;="&amp;A285,'Reservations'!$G$11:$G$260,"&gt;"&amp;A285,'Reservations'!$M$11:$M$260,"Guaranteed")+SUMIFS('Reservations'!$J$11:$J$260,'Reservations'!$I$11:$I$260,C285,'Reservations'!$F$11:$F$260,"&lt;="&amp;A285,'Reservations'!$G$11:$G$260,"&gt;"&amp;A285,'Reservations'!$M$11:$M$260,"Checked In"),0))</f>
        <v/>
      </c>
      <c r="M285" s="29">
        <f>IF(A285="","",IFERROR(MAX(0,L285*(1-I285-J285)+K285),0))</f>
        <v/>
      </c>
      <c r="N285" s="30">
        <f>IF(A285="","",IFERROR(M285/G285,0))</f>
        <v/>
      </c>
      <c r="O285" s="24">
        <f>IF(A285="","",IFERROR(G285+H285,0))</f>
        <v/>
      </c>
      <c r="P285" s="24">
        <f>IF(A285="","",IFERROR(MAX(0,ROUNDUP(M285,0)-O285),0))</f>
        <v/>
      </c>
      <c r="Q285" s="24">
        <f>IF(A285="","",IFERROR(MAX(0,ROUNDUP(M285,0)-G285),0))</f>
        <v/>
      </c>
      <c r="R285" s="28" t="n"/>
      <c r="S285" s="24">
        <f>IF(A285="","",IFERROR(IF(Q285&gt;=$B$6,"Critical",IF(OR(P285&gt;0,N285&gt;=$B$5),"Watch","Normal")),""))</f>
        <v/>
      </c>
      <c r="T285" s="22" t="n"/>
      <c r="U285" s="44" t="n"/>
      <c r="V285" s="24">
        <f>IF(A285="","",IFERROR(IF(C285="","Select room type",IF(D285&lt;=0,"Enter base inventory",IF(E285+F285&gt;D285,"Holds exceed inventory",IF(I285+J285&gt;1,"Review forecast rates","OK")))),"Review data"))</f>
        <v/>
      </c>
      <c r="W285" s="22" t="n"/>
    </row>
    <row r="286">
      <c r="A286" s="44" t="n"/>
      <c r="B286" s="24">
        <f>IF(A286="","",IFERROR(IF(MOD(A286,7)=1,"Sun",IF(MOD(A286,7)=2,"Mon",IF(MOD(A286,7)=3,"Tue",IF(MOD(A286,7)=4,"Wed",IF(MOD(A286,7)=5,"Thu",IF(MOD(A286,7)=6,"Fri","Sat")))))),""))</f>
        <v/>
      </c>
      <c r="C286" s="21" t="n"/>
      <c r="D286" s="21" t="n"/>
      <c r="E286" s="21" t="n"/>
      <c r="F286" s="21" t="n"/>
      <c r="G286" s="24">
        <f>IF(A286="","",IFERROR(MAX(0,D286-E286-F286),0))</f>
        <v/>
      </c>
      <c r="H286" s="21" t="n"/>
      <c r="I286" s="28" t="n"/>
      <c r="J286" s="28" t="n"/>
      <c r="K286" s="21" t="n"/>
      <c r="L286" s="24">
        <f>IF(A286="","",IFERROR(SUMIFS('Reservations'!$J$11:$J$260,'Reservations'!$I$11:$I$260,C286,'Reservations'!$F$11:$F$260,"&lt;="&amp;A286,'Reservations'!$G$11:$G$260,"&gt;"&amp;A286,'Reservations'!$M$11:$M$260,"Confirmed")+SUMIFS('Reservations'!$J$11:$J$260,'Reservations'!$I$11:$I$260,C286,'Reservations'!$F$11:$F$260,"&lt;="&amp;A286,'Reservations'!$G$11:$G$260,"&gt;"&amp;A286,'Reservations'!$M$11:$M$260,"Guaranteed")+SUMIFS('Reservations'!$J$11:$J$260,'Reservations'!$I$11:$I$260,C286,'Reservations'!$F$11:$F$260,"&lt;="&amp;A286,'Reservations'!$G$11:$G$260,"&gt;"&amp;A286,'Reservations'!$M$11:$M$260,"Checked In"),0))</f>
        <v/>
      </c>
      <c r="M286" s="29">
        <f>IF(A286="","",IFERROR(MAX(0,L286*(1-I286-J286)+K286),0))</f>
        <v/>
      </c>
      <c r="N286" s="30">
        <f>IF(A286="","",IFERROR(M286/G286,0))</f>
        <v/>
      </c>
      <c r="O286" s="24">
        <f>IF(A286="","",IFERROR(G286+H286,0))</f>
        <v/>
      </c>
      <c r="P286" s="24">
        <f>IF(A286="","",IFERROR(MAX(0,ROUNDUP(M286,0)-O286),0))</f>
        <v/>
      </c>
      <c r="Q286" s="24">
        <f>IF(A286="","",IFERROR(MAX(0,ROUNDUP(M286,0)-G286),0))</f>
        <v/>
      </c>
      <c r="R286" s="28" t="n"/>
      <c r="S286" s="24">
        <f>IF(A286="","",IFERROR(IF(Q286&gt;=$B$6,"Critical",IF(OR(P286&gt;0,N286&gt;=$B$5),"Watch","Normal")),""))</f>
        <v/>
      </c>
      <c r="T286" s="22" t="n"/>
      <c r="U286" s="44" t="n"/>
      <c r="V286" s="24">
        <f>IF(A286="","",IFERROR(IF(C286="","Select room type",IF(D286&lt;=0,"Enter base inventory",IF(E286+F286&gt;D286,"Holds exceed inventory",IF(I286+J286&gt;1,"Review forecast rates","OK")))),"Review data"))</f>
        <v/>
      </c>
      <c r="W286" s="22" t="n"/>
    </row>
    <row r="287">
      <c r="A287" s="44" t="n"/>
      <c r="B287" s="24">
        <f>IF(A287="","",IFERROR(IF(MOD(A287,7)=1,"Sun",IF(MOD(A287,7)=2,"Mon",IF(MOD(A287,7)=3,"Tue",IF(MOD(A287,7)=4,"Wed",IF(MOD(A287,7)=5,"Thu",IF(MOD(A287,7)=6,"Fri","Sat")))))),""))</f>
        <v/>
      </c>
      <c r="C287" s="21" t="n"/>
      <c r="D287" s="21" t="n"/>
      <c r="E287" s="21" t="n"/>
      <c r="F287" s="21" t="n"/>
      <c r="G287" s="24">
        <f>IF(A287="","",IFERROR(MAX(0,D287-E287-F287),0))</f>
        <v/>
      </c>
      <c r="H287" s="21" t="n"/>
      <c r="I287" s="28" t="n"/>
      <c r="J287" s="28" t="n"/>
      <c r="K287" s="21" t="n"/>
      <c r="L287" s="24">
        <f>IF(A287="","",IFERROR(SUMIFS('Reservations'!$J$11:$J$260,'Reservations'!$I$11:$I$260,C287,'Reservations'!$F$11:$F$260,"&lt;="&amp;A287,'Reservations'!$G$11:$G$260,"&gt;"&amp;A287,'Reservations'!$M$11:$M$260,"Confirmed")+SUMIFS('Reservations'!$J$11:$J$260,'Reservations'!$I$11:$I$260,C287,'Reservations'!$F$11:$F$260,"&lt;="&amp;A287,'Reservations'!$G$11:$G$260,"&gt;"&amp;A287,'Reservations'!$M$11:$M$260,"Guaranteed")+SUMIFS('Reservations'!$J$11:$J$260,'Reservations'!$I$11:$I$260,C287,'Reservations'!$F$11:$F$260,"&lt;="&amp;A287,'Reservations'!$G$11:$G$260,"&gt;"&amp;A287,'Reservations'!$M$11:$M$260,"Checked In"),0))</f>
        <v/>
      </c>
      <c r="M287" s="29">
        <f>IF(A287="","",IFERROR(MAX(0,L287*(1-I287-J287)+K287),0))</f>
        <v/>
      </c>
      <c r="N287" s="30">
        <f>IF(A287="","",IFERROR(M287/G287,0))</f>
        <v/>
      </c>
      <c r="O287" s="24">
        <f>IF(A287="","",IFERROR(G287+H287,0))</f>
        <v/>
      </c>
      <c r="P287" s="24">
        <f>IF(A287="","",IFERROR(MAX(0,ROUNDUP(M287,0)-O287),0))</f>
        <v/>
      </c>
      <c r="Q287" s="24">
        <f>IF(A287="","",IFERROR(MAX(0,ROUNDUP(M287,0)-G287),0))</f>
        <v/>
      </c>
      <c r="R287" s="28" t="n"/>
      <c r="S287" s="24">
        <f>IF(A287="","",IFERROR(IF(Q287&gt;=$B$6,"Critical",IF(OR(P287&gt;0,N287&gt;=$B$5),"Watch","Normal")),""))</f>
        <v/>
      </c>
      <c r="T287" s="22" t="n"/>
      <c r="U287" s="44" t="n"/>
      <c r="V287" s="24">
        <f>IF(A287="","",IFERROR(IF(C287="","Select room type",IF(D287&lt;=0,"Enter base inventory",IF(E287+F287&gt;D287,"Holds exceed inventory",IF(I287+J287&gt;1,"Review forecast rates","OK")))),"Review data"))</f>
        <v/>
      </c>
      <c r="W287" s="22" t="n"/>
    </row>
    <row r="288">
      <c r="A288" s="44" t="n"/>
      <c r="B288" s="24">
        <f>IF(A288="","",IFERROR(IF(MOD(A288,7)=1,"Sun",IF(MOD(A288,7)=2,"Mon",IF(MOD(A288,7)=3,"Tue",IF(MOD(A288,7)=4,"Wed",IF(MOD(A288,7)=5,"Thu",IF(MOD(A288,7)=6,"Fri","Sat")))))),""))</f>
        <v/>
      </c>
      <c r="C288" s="21" t="n"/>
      <c r="D288" s="21" t="n"/>
      <c r="E288" s="21" t="n"/>
      <c r="F288" s="21" t="n"/>
      <c r="G288" s="24">
        <f>IF(A288="","",IFERROR(MAX(0,D288-E288-F288),0))</f>
        <v/>
      </c>
      <c r="H288" s="21" t="n"/>
      <c r="I288" s="28" t="n"/>
      <c r="J288" s="28" t="n"/>
      <c r="K288" s="21" t="n"/>
      <c r="L288" s="24">
        <f>IF(A288="","",IFERROR(SUMIFS('Reservations'!$J$11:$J$260,'Reservations'!$I$11:$I$260,C288,'Reservations'!$F$11:$F$260,"&lt;="&amp;A288,'Reservations'!$G$11:$G$260,"&gt;"&amp;A288,'Reservations'!$M$11:$M$260,"Confirmed")+SUMIFS('Reservations'!$J$11:$J$260,'Reservations'!$I$11:$I$260,C288,'Reservations'!$F$11:$F$260,"&lt;="&amp;A288,'Reservations'!$G$11:$G$260,"&gt;"&amp;A288,'Reservations'!$M$11:$M$260,"Guaranteed")+SUMIFS('Reservations'!$J$11:$J$260,'Reservations'!$I$11:$I$260,C288,'Reservations'!$F$11:$F$260,"&lt;="&amp;A288,'Reservations'!$G$11:$G$260,"&gt;"&amp;A288,'Reservations'!$M$11:$M$260,"Checked In"),0))</f>
        <v/>
      </c>
      <c r="M288" s="29">
        <f>IF(A288="","",IFERROR(MAX(0,L288*(1-I288-J288)+K288),0))</f>
        <v/>
      </c>
      <c r="N288" s="30">
        <f>IF(A288="","",IFERROR(M288/G288,0))</f>
        <v/>
      </c>
      <c r="O288" s="24">
        <f>IF(A288="","",IFERROR(G288+H288,0))</f>
        <v/>
      </c>
      <c r="P288" s="24">
        <f>IF(A288="","",IFERROR(MAX(0,ROUNDUP(M288,0)-O288),0))</f>
        <v/>
      </c>
      <c r="Q288" s="24">
        <f>IF(A288="","",IFERROR(MAX(0,ROUNDUP(M288,0)-G288),0))</f>
        <v/>
      </c>
      <c r="R288" s="28" t="n"/>
      <c r="S288" s="24">
        <f>IF(A288="","",IFERROR(IF(Q288&gt;=$B$6,"Critical",IF(OR(P288&gt;0,N288&gt;=$B$5),"Watch","Normal")),""))</f>
        <v/>
      </c>
      <c r="T288" s="22" t="n"/>
      <c r="U288" s="44" t="n"/>
      <c r="V288" s="24">
        <f>IF(A288="","",IFERROR(IF(C288="","Select room type",IF(D288&lt;=0,"Enter base inventory",IF(E288+F288&gt;D288,"Holds exceed inventory",IF(I288+J288&gt;1,"Review forecast rates","OK")))),"Review data"))</f>
        <v/>
      </c>
      <c r="W288" s="22" t="n"/>
    </row>
    <row r="289">
      <c r="A289" s="44" t="n"/>
      <c r="B289" s="24">
        <f>IF(A289="","",IFERROR(IF(MOD(A289,7)=1,"Sun",IF(MOD(A289,7)=2,"Mon",IF(MOD(A289,7)=3,"Tue",IF(MOD(A289,7)=4,"Wed",IF(MOD(A289,7)=5,"Thu",IF(MOD(A289,7)=6,"Fri","Sat")))))),""))</f>
        <v/>
      </c>
      <c r="C289" s="21" t="n"/>
      <c r="D289" s="21" t="n"/>
      <c r="E289" s="21" t="n"/>
      <c r="F289" s="21" t="n"/>
      <c r="G289" s="24">
        <f>IF(A289="","",IFERROR(MAX(0,D289-E289-F289),0))</f>
        <v/>
      </c>
      <c r="H289" s="21" t="n"/>
      <c r="I289" s="28" t="n"/>
      <c r="J289" s="28" t="n"/>
      <c r="K289" s="21" t="n"/>
      <c r="L289" s="24">
        <f>IF(A289="","",IFERROR(SUMIFS('Reservations'!$J$11:$J$260,'Reservations'!$I$11:$I$260,C289,'Reservations'!$F$11:$F$260,"&lt;="&amp;A289,'Reservations'!$G$11:$G$260,"&gt;"&amp;A289,'Reservations'!$M$11:$M$260,"Confirmed")+SUMIFS('Reservations'!$J$11:$J$260,'Reservations'!$I$11:$I$260,C289,'Reservations'!$F$11:$F$260,"&lt;="&amp;A289,'Reservations'!$G$11:$G$260,"&gt;"&amp;A289,'Reservations'!$M$11:$M$260,"Guaranteed")+SUMIFS('Reservations'!$J$11:$J$260,'Reservations'!$I$11:$I$260,C289,'Reservations'!$F$11:$F$260,"&lt;="&amp;A289,'Reservations'!$G$11:$G$260,"&gt;"&amp;A289,'Reservations'!$M$11:$M$260,"Checked In"),0))</f>
        <v/>
      </c>
      <c r="M289" s="29">
        <f>IF(A289="","",IFERROR(MAX(0,L289*(1-I289-J289)+K289),0))</f>
        <v/>
      </c>
      <c r="N289" s="30">
        <f>IF(A289="","",IFERROR(M289/G289,0))</f>
        <v/>
      </c>
      <c r="O289" s="24">
        <f>IF(A289="","",IFERROR(G289+H289,0))</f>
        <v/>
      </c>
      <c r="P289" s="24">
        <f>IF(A289="","",IFERROR(MAX(0,ROUNDUP(M289,0)-O289),0))</f>
        <v/>
      </c>
      <c r="Q289" s="24">
        <f>IF(A289="","",IFERROR(MAX(0,ROUNDUP(M289,0)-G289),0))</f>
        <v/>
      </c>
      <c r="R289" s="28" t="n"/>
      <c r="S289" s="24">
        <f>IF(A289="","",IFERROR(IF(Q289&gt;=$B$6,"Critical",IF(OR(P289&gt;0,N289&gt;=$B$5),"Watch","Normal")),""))</f>
        <v/>
      </c>
      <c r="T289" s="22" t="n"/>
      <c r="U289" s="44" t="n"/>
      <c r="V289" s="24">
        <f>IF(A289="","",IFERROR(IF(C289="","Select room type",IF(D289&lt;=0,"Enter base inventory",IF(E289+F289&gt;D289,"Holds exceed inventory",IF(I289+J289&gt;1,"Review forecast rates","OK")))),"Review data"))</f>
        <v/>
      </c>
      <c r="W289" s="22" t="n"/>
    </row>
    <row r="290">
      <c r="A290" s="44" t="n"/>
      <c r="B290" s="24">
        <f>IF(A290="","",IFERROR(IF(MOD(A290,7)=1,"Sun",IF(MOD(A290,7)=2,"Mon",IF(MOD(A290,7)=3,"Tue",IF(MOD(A290,7)=4,"Wed",IF(MOD(A290,7)=5,"Thu",IF(MOD(A290,7)=6,"Fri","Sat")))))),""))</f>
        <v/>
      </c>
      <c r="C290" s="21" t="n"/>
      <c r="D290" s="21" t="n"/>
      <c r="E290" s="21" t="n"/>
      <c r="F290" s="21" t="n"/>
      <c r="G290" s="24">
        <f>IF(A290="","",IFERROR(MAX(0,D290-E290-F290),0))</f>
        <v/>
      </c>
      <c r="H290" s="21" t="n"/>
      <c r="I290" s="28" t="n"/>
      <c r="J290" s="28" t="n"/>
      <c r="K290" s="21" t="n"/>
      <c r="L290" s="24">
        <f>IF(A290="","",IFERROR(SUMIFS('Reservations'!$J$11:$J$260,'Reservations'!$I$11:$I$260,C290,'Reservations'!$F$11:$F$260,"&lt;="&amp;A290,'Reservations'!$G$11:$G$260,"&gt;"&amp;A290,'Reservations'!$M$11:$M$260,"Confirmed")+SUMIFS('Reservations'!$J$11:$J$260,'Reservations'!$I$11:$I$260,C290,'Reservations'!$F$11:$F$260,"&lt;="&amp;A290,'Reservations'!$G$11:$G$260,"&gt;"&amp;A290,'Reservations'!$M$11:$M$260,"Guaranteed")+SUMIFS('Reservations'!$J$11:$J$260,'Reservations'!$I$11:$I$260,C290,'Reservations'!$F$11:$F$260,"&lt;="&amp;A290,'Reservations'!$G$11:$G$260,"&gt;"&amp;A290,'Reservations'!$M$11:$M$260,"Checked In"),0))</f>
        <v/>
      </c>
      <c r="M290" s="29">
        <f>IF(A290="","",IFERROR(MAX(0,L290*(1-I290-J290)+K290),0))</f>
        <v/>
      </c>
      <c r="N290" s="30">
        <f>IF(A290="","",IFERROR(M290/G290,0))</f>
        <v/>
      </c>
      <c r="O290" s="24">
        <f>IF(A290="","",IFERROR(G290+H290,0))</f>
        <v/>
      </c>
      <c r="P290" s="24">
        <f>IF(A290="","",IFERROR(MAX(0,ROUNDUP(M290,0)-O290),0))</f>
        <v/>
      </c>
      <c r="Q290" s="24">
        <f>IF(A290="","",IFERROR(MAX(0,ROUNDUP(M290,0)-G290),0))</f>
        <v/>
      </c>
      <c r="R290" s="28" t="n"/>
      <c r="S290" s="24">
        <f>IF(A290="","",IFERROR(IF(Q290&gt;=$B$6,"Critical",IF(OR(P290&gt;0,N290&gt;=$B$5),"Watch","Normal")),""))</f>
        <v/>
      </c>
      <c r="T290" s="22" t="n"/>
      <c r="U290" s="44" t="n"/>
      <c r="V290" s="24">
        <f>IF(A290="","",IFERROR(IF(C290="","Select room type",IF(D290&lt;=0,"Enter base inventory",IF(E290+F290&gt;D290,"Holds exceed inventory",IF(I290+J290&gt;1,"Review forecast rates","OK")))),"Review data"))</f>
        <v/>
      </c>
      <c r="W290" s="22" t="n"/>
    </row>
    <row r="291">
      <c r="A291" s="44" t="n"/>
      <c r="B291" s="24">
        <f>IF(A291="","",IFERROR(IF(MOD(A291,7)=1,"Sun",IF(MOD(A291,7)=2,"Mon",IF(MOD(A291,7)=3,"Tue",IF(MOD(A291,7)=4,"Wed",IF(MOD(A291,7)=5,"Thu",IF(MOD(A291,7)=6,"Fri","Sat")))))),""))</f>
        <v/>
      </c>
      <c r="C291" s="21" t="n"/>
      <c r="D291" s="21" t="n"/>
      <c r="E291" s="21" t="n"/>
      <c r="F291" s="21" t="n"/>
      <c r="G291" s="24">
        <f>IF(A291="","",IFERROR(MAX(0,D291-E291-F291),0))</f>
        <v/>
      </c>
      <c r="H291" s="21" t="n"/>
      <c r="I291" s="28" t="n"/>
      <c r="J291" s="28" t="n"/>
      <c r="K291" s="21" t="n"/>
      <c r="L291" s="24">
        <f>IF(A291="","",IFERROR(SUMIFS('Reservations'!$J$11:$J$260,'Reservations'!$I$11:$I$260,C291,'Reservations'!$F$11:$F$260,"&lt;="&amp;A291,'Reservations'!$G$11:$G$260,"&gt;"&amp;A291,'Reservations'!$M$11:$M$260,"Confirmed")+SUMIFS('Reservations'!$J$11:$J$260,'Reservations'!$I$11:$I$260,C291,'Reservations'!$F$11:$F$260,"&lt;="&amp;A291,'Reservations'!$G$11:$G$260,"&gt;"&amp;A291,'Reservations'!$M$11:$M$260,"Guaranteed")+SUMIFS('Reservations'!$J$11:$J$260,'Reservations'!$I$11:$I$260,C291,'Reservations'!$F$11:$F$260,"&lt;="&amp;A291,'Reservations'!$G$11:$G$260,"&gt;"&amp;A291,'Reservations'!$M$11:$M$260,"Checked In"),0))</f>
        <v/>
      </c>
      <c r="M291" s="29">
        <f>IF(A291="","",IFERROR(MAX(0,L291*(1-I291-J291)+K291),0))</f>
        <v/>
      </c>
      <c r="N291" s="30">
        <f>IF(A291="","",IFERROR(M291/G291,0))</f>
        <v/>
      </c>
      <c r="O291" s="24">
        <f>IF(A291="","",IFERROR(G291+H291,0))</f>
        <v/>
      </c>
      <c r="P291" s="24">
        <f>IF(A291="","",IFERROR(MAX(0,ROUNDUP(M291,0)-O291),0))</f>
        <v/>
      </c>
      <c r="Q291" s="24">
        <f>IF(A291="","",IFERROR(MAX(0,ROUNDUP(M291,0)-G291),0))</f>
        <v/>
      </c>
      <c r="R291" s="28" t="n"/>
      <c r="S291" s="24">
        <f>IF(A291="","",IFERROR(IF(Q291&gt;=$B$6,"Critical",IF(OR(P291&gt;0,N291&gt;=$B$5),"Watch","Normal")),""))</f>
        <v/>
      </c>
      <c r="T291" s="22" t="n"/>
      <c r="U291" s="44" t="n"/>
      <c r="V291" s="24">
        <f>IF(A291="","",IFERROR(IF(C291="","Select room type",IF(D291&lt;=0,"Enter base inventory",IF(E291+F291&gt;D291,"Holds exceed inventory",IF(I291+J291&gt;1,"Review forecast rates","OK")))),"Review data"))</f>
        <v/>
      </c>
      <c r="W291" s="22" t="n"/>
    </row>
    <row r="292">
      <c r="A292" s="44" t="n"/>
      <c r="B292" s="24">
        <f>IF(A292="","",IFERROR(IF(MOD(A292,7)=1,"Sun",IF(MOD(A292,7)=2,"Mon",IF(MOD(A292,7)=3,"Tue",IF(MOD(A292,7)=4,"Wed",IF(MOD(A292,7)=5,"Thu",IF(MOD(A292,7)=6,"Fri","Sat")))))),""))</f>
        <v/>
      </c>
      <c r="C292" s="21" t="n"/>
      <c r="D292" s="21" t="n"/>
      <c r="E292" s="21" t="n"/>
      <c r="F292" s="21" t="n"/>
      <c r="G292" s="24">
        <f>IF(A292="","",IFERROR(MAX(0,D292-E292-F292),0))</f>
        <v/>
      </c>
      <c r="H292" s="21" t="n"/>
      <c r="I292" s="28" t="n"/>
      <c r="J292" s="28" t="n"/>
      <c r="K292" s="21" t="n"/>
      <c r="L292" s="24">
        <f>IF(A292="","",IFERROR(SUMIFS('Reservations'!$J$11:$J$260,'Reservations'!$I$11:$I$260,C292,'Reservations'!$F$11:$F$260,"&lt;="&amp;A292,'Reservations'!$G$11:$G$260,"&gt;"&amp;A292,'Reservations'!$M$11:$M$260,"Confirmed")+SUMIFS('Reservations'!$J$11:$J$260,'Reservations'!$I$11:$I$260,C292,'Reservations'!$F$11:$F$260,"&lt;="&amp;A292,'Reservations'!$G$11:$G$260,"&gt;"&amp;A292,'Reservations'!$M$11:$M$260,"Guaranteed")+SUMIFS('Reservations'!$J$11:$J$260,'Reservations'!$I$11:$I$260,C292,'Reservations'!$F$11:$F$260,"&lt;="&amp;A292,'Reservations'!$G$11:$G$260,"&gt;"&amp;A292,'Reservations'!$M$11:$M$260,"Checked In"),0))</f>
        <v/>
      </c>
      <c r="M292" s="29">
        <f>IF(A292="","",IFERROR(MAX(0,L292*(1-I292-J292)+K292),0))</f>
        <v/>
      </c>
      <c r="N292" s="30">
        <f>IF(A292="","",IFERROR(M292/G292,0))</f>
        <v/>
      </c>
      <c r="O292" s="24">
        <f>IF(A292="","",IFERROR(G292+H292,0))</f>
        <v/>
      </c>
      <c r="P292" s="24">
        <f>IF(A292="","",IFERROR(MAX(0,ROUNDUP(M292,0)-O292),0))</f>
        <v/>
      </c>
      <c r="Q292" s="24">
        <f>IF(A292="","",IFERROR(MAX(0,ROUNDUP(M292,0)-G292),0))</f>
        <v/>
      </c>
      <c r="R292" s="28" t="n"/>
      <c r="S292" s="24">
        <f>IF(A292="","",IFERROR(IF(Q292&gt;=$B$6,"Critical",IF(OR(P292&gt;0,N292&gt;=$B$5),"Watch","Normal")),""))</f>
        <v/>
      </c>
      <c r="T292" s="22" t="n"/>
      <c r="U292" s="44" t="n"/>
      <c r="V292" s="24">
        <f>IF(A292="","",IFERROR(IF(C292="","Select room type",IF(D292&lt;=0,"Enter base inventory",IF(E292+F292&gt;D292,"Holds exceed inventory",IF(I292+J292&gt;1,"Review forecast rates","OK")))),"Review data"))</f>
        <v/>
      </c>
      <c r="W292" s="22" t="n"/>
    </row>
    <row r="293">
      <c r="A293" s="44" t="n"/>
      <c r="B293" s="24">
        <f>IF(A293="","",IFERROR(IF(MOD(A293,7)=1,"Sun",IF(MOD(A293,7)=2,"Mon",IF(MOD(A293,7)=3,"Tue",IF(MOD(A293,7)=4,"Wed",IF(MOD(A293,7)=5,"Thu",IF(MOD(A293,7)=6,"Fri","Sat")))))),""))</f>
        <v/>
      </c>
      <c r="C293" s="21" t="n"/>
      <c r="D293" s="21" t="n"/>
      <c r="E293" s="21" t="n"/>
      <c r="F293" s="21" t="n"/>
      <c r="G293" s="24">
        <f>IF(A293="","",IFERROR(MAX(0,D293-E293-F293),0))</f>
        <v/>
      </c>
      <c r="H293" s="21" t="n"/>
      <c r="I293" s="28" t="n"/>
      <c r="J293" s="28" t="n"/>
      <c r="K293" s="21" t="n"/>
      <c r="L293" s="24">
        <f>IF(A293="","",IFERROR(SUMIFS('Reservations'!$J$11:$J$260,'Reservations'!$I$11:$I$260,C293,'Reservations'!$F$11:$F$260,"&lt;="&amp;A293,'Reservations'!$G$11:$G$260,"&gt;"&amp;A293,'Reservations'!$M$11:$M$260,"Confirmed")+SUMIFS('Reservations'!$J$11:$J$260,'Reservations'!$I$11:$I$260,C293,'Reservations'!$F$11:$F$260,"&lt;="&amp;A293,'Reservations'!$G$11:$G$260,"&gt;"&amp;A293,'Reservations'!$M$11:$M$260,"Guaranteed")+SUMIFS('Reservations'!$J$11:$J$260,'Reservations'!$I$11:$I$260,C293,'Reservations'!$F$11:$F$260,"&lt;="&amp;A293,'Reservations'!$G$11:$G$260,"&gt;"&amp;A293,'Reservations'!$M$11:$M$260,"Checked In"),0))</f>
        <v/>
      </c>
      <c r="M293" s="29">
        <f>IF(A293="","",IFERROR(MAX(0,L293*(1-I293-J293)+K293),0))</f>
        <v/>
      </c>
      <c r="N293" s="30">
        <f>IF(A293="","",IFERROR(M293/G293,0))</f>
        <v/>
      </c>
      <c r="O293" s="24">
        <f>IF(A293="","",IFERROR(G293+H293,0))</f>
        <v/>
      </c>
      <c r="P293" s="24">
        <f>IF(A293="","",IFERROR(MAX(0,ROUNDUP(M293,0)-O293),0))</f>
        <v/>
      </c>
      <c r="Q293" s="24">
        <f>IF(A293="","",IFERROR(MAX(0,ROUNDUP(M293,0)-G293),0))</f>
        <v/>
      </c>
      <c r="R293" s="28" t="n"/>
      <c r="S293" s="24">
        <f>IF(A293="","",IFERROR(IF(Q293&gt;=$B$6,"Critical",IF(OR(P293&gt;0,N293&gt;=$B$5),"Watch","Normal")),""))</f>
        <v/>
      </c>
      <c r="T293" s="22" t="n"/>
      <c r="U293" s="44" t="n"/>
      <c r="V293" s="24">
        <f>IF(A293="","",IFERROR(IF(C293="","Select room type",IF(D293&lt;=0,"Enter base inventory",IF(E293+F293&gt;D293,"Holds exceed inventory",IF(I293+J293&gt;1,"Review forecast rates","OK")))),"Review data"))</f>
        <v/>
      </c>
      <c r="W293" s="22" t="n"/>
    </row>
    <row r="294">
      <c r="A294" s="44" t="n"/>
      <c r="B294" s="24">
        <f>IF(A294="","",IFERROR(IF(MOD(A294,7)=1,"Sun",IF(MOD(A294,7)=2,"Mon",IF(MOD(A294,7)=3,"Tue",IF(MOD(A294,7)=4,"Wed",IF(MOD(A294,7)=5,"Thu",IF(MOD(A294,7)=6,"Fri","Sat")))))),""))</f>
        <v/>
      </c>
      <c r="C294" s="21" t="n"/>
      <c r="D294" s="21" t="n"/>
      <c r="E294" s="21" t="n"/>
      <c r="F294" s="21" t="n"/>
      <c r="G294" s="24">
        <f>IF(A294="","",IFERROR(MAX(0,D294-E294-F294),0))</f>
        <v/>
      </c>
      <c r="H294" s="21" t="n"/>
      <c r="I294" s="28" t="n"/>
      <c r="J294" s="28" t="n"/>
      <c r="K294" s="21" t="n"/>
      <c r="L294" s="24">
        <f>IF(A294="","",IFERROR(SUMIFS('Reservations'!$J$11:$J$260,'Reservations'!$I$11:$I$260,C294,'Reservations'!$F$11:$F$260,"&lt;="&amp;A294,'Reservations'!$G$11:$G$260,"&gt;"&amp;A294,'Reservations'!$M$11:$M$260,"Confirmed")+SUMIFS('Reservations'!$J$11:$J$260,'Reservations'!$I$11:$I$260,C294,'Reservations'!$F$11:$F$260,"&lt;="&amp;A294,'Reservations'!$G$11:$G$260,"&gt;"&amp;A294,'Reservations'!$M$11:$M$260,"Guaranteed")+SUMIFS('Reservations'!$J$11:$J$260,'Reservations'!$I$11:$I$260,C294,'Reservations'!$F$11:$F$260,"&lt;="&amp;A294,'Reservations'!$G$11:$G$260,"&gt;"&amp;A294,'Reservations'!$M$11:$M$260,"Checked In"),0))</f>
        <v/>
      </c>
      <c r="M294" s="29">
        <f>IF(A294="","",IFERROR(MAX(0,L294*(1-I294-J294)+K294),0))</f>
        <v/>
      </c>
      <c r="N294" s="30">
        <f>IF(A294="","",IFERROR(M294/G294,0))</f>
        <v/>
      </c>
      <c r="O294" s="24">
        <f>IF(A294="","",IFERROR(G294+H294,0))</f>
        <v/>
      </c>
      <c r="P294" s="24">
        <f>IF(A294="","",IFERROR(MAX(0,ROUNDUP(M294,0)-O294),0))</f>
        <v/>
      </c>
      <c r="Q294" s="24">
        <f>IF(A294="","",IFERROR(MAX(0,ROUNDUP(M294,0)-G294),0))</f>
        <v/>
      </c>
      <c r="R294" s="28" t="n"/>
      <c r="S294" s="24">
        <f>IF(A294="","",IFERROR(IF(Q294&gt;=$B$6,"Critical",IF(OR(P294&gt;0,N294&gt;=$B$5),"Watch","Normal")),""))</f>
        <v/>
      </c>
      <c r="T294" s="22" t="n"/>
      <c r="U294" s="44" t="n"/>
      <c r="V294" s="24">
        <f>IF(A294="","",IFERROR(IF(C294="","Select room type",IF(D294&lt;=0,"Enter base inventory",IF(E294+F294&gt;D294,"Holds exceed inventory",IF(I294+J294&gt;1,"Review forecast rates","OK")))),"Review data"))</f>
        <v/>
      </c>
      <c r="W294" s="22" t="n"/>
    </row>
    <row r="295">
      <c r="A295" s="44" t="n"/>
      <c r="B295" s="24">
        <f>IF(A295="","",IFERROR(IF(MOD(A295,7)=1,"Sun",IF(MOD(A295,7)=2,"Mon",IF(MOD(A295,7)=3,"Tue",IF(MOD(A295,7)=4,"Wed",IF(MOD(A295,7)=5,"Thu",IF(MOD(A295,7)=6,"Fri","Sat")))))),""))</f>
        <v/>
      </c>
      <c r="C295" s="21" t="n"/>
      <c r="D295" s="21" t="n"/>
      <c r="E295" s="21" t="n"/>
      <c r="F295" s="21" t="n"/>
      <c r="G295" s="24">
        <f>IF(A295="","",IFERROR(MAX(0,D295-E295-F295),0))</f>
        <v/>
      </c>
      <c r="H295" s="21" t="n"/>
      <c r="I295" s="28" t="n"/>
      <c r="J295" s="28" t="n"/>
      <c r="K295" s="21" t="n"/>
      <c r="L295" s="24">
        <f>IF(A295="","",IFERROR(SUMIFS('Reservations'!$J$11:$J$260,'Reservations'!$I$11:$I$260,C295,'Reservations'!$F$11:$F$260,"&lt;="&amp;A295,'Reservations'!$G$11:$G$260,"&gt;"&amp;A295,'Reservations'!$M$11:$M$260,"Confirmed")+SUMIFS('Reservations'!$J$11:$J$260,'Reservations'!$I$11:$I$260,C295,'Reservations'!$F$11:$F$260,"&lt;="&amp;A295,'Reservations'!$G$11:$G$260,"&gt;"&amp;A295,'Reservations'!$M$11:$M$260,"Guaranteed")+SUMIFS('Reservations'!$J$11:$J$260,'Reservations'!$I$11:$I$260,C295,'Reservations'!$F$11:$F$260,"&lt;="&amp;A295,'Reservations'!$G$11:$G$260,"&gt;"&amp;A295,'Reservations'!$M$11:$M$260,"Checked In"),0))</f>
        <v/>
      </c>
      <c r="M295" s="29">
        <f>IF(A295="","",IFERROR(MAX(0,L295*(1-I295-J295)+K295),0))</f>
        <v/>
      </c>
      <c r="N295" s="30">
        <f>IF(A295="","",IFERROR(M295/G295,0))</f>
        <v/>
      </c>
      <c r="O295" s="24">
        <f>IF(A295="","",IFERROR(G295+H295,0))</f>
        <v/>
      </c>
      <c r="P295" s="24">
        <f>IF(A295="","",IFERROR(MAX(0,ROUNDUP(M295,0)-O295),0))</f>
        <v/>
      </c>
      <c r="Q295" s="24">
        <f>IF(A295="","",IFERROR(MAX(0,ROUNDUP(M295,0)-G295),0))</f>
        <v/>
      </c>
      <c r="R295" s="28" t="n"/>
      <c r="S295" s="24">
        <f>IF(A295="","",IFERROR(IF(Q295&gt;=$B$6,"Critical",IF(OR(P295&gt;0,N295&gt;=$B$5),"Watch","Normal")),""))</f>
        <v/>
      </c>
      <c r="T295" s="22" t="n"/>
      <c r="U295" s="44" t="n"/>
      <c r="V295" s="24">
        <f>IF(A295="","",IFERROR(IF(C295="","Select room type",IF(D295&lt;=0,"Enter base inventory",IF(E295+F295&gt;D295,"Holds exceed inventory",IF(I295+J295&gt;1,"Review forecast rates","OK")))),"Review data"))</f>
        <v/>
      </c>
      <c r="W295" s="22" t="n"/>
    </row>
    <row r="296">
      <c r="A296" s="44" t="n"/>
      <c r="B296" s="24">
        <f>IF(A296="","",IFERROR(IF(MOD(A296,7)=1,"Sun",IF(MOD(A296,7)=2,"Mon",IF(MOD(A296,7)=3,"Tue",IF(MOD(A296,7)=4,"Wed",IF(MOD(A296,7)=5,"Thu",IF(MOD(A296,7)=6,"Fri","Sat")))))),""))</f>
        <v/>
      </c>
      <c r="C296" s="21" t="n"/>
      <c r="D296" s="21" t="n"/>
      <c r="E296" s="21" t="n"/>
      <c r="F296" s="21" t="n"/>
      <c r="G296" s="24">
        <f>IF(A296="","",IFERROR(MAX(0,D296-E296-F296),0))</f>
        <v/>
      </c>
      <c r="H296" s="21" t="n"/>
      <c r="I296" s="28" t="n"/>
      <c r="J296" s="28" t="n"/>
      <c r="K296" s="21" t="n"/>
      <c r="L296" s="24">
        <f>IF(A296="","",IFERROR(SUMIFS('Reservations'!$J$11:$J$260,'Reservations'!$I$11:$I$260,C296,'Reservations'!$F$11:$F$260,"&lt;="&amp;A296,'Reservations'!$G$11:$G$260,"&gt;"&amp;A296,'Reservations'!$M$11:$M$260,"Confirmed")+SUMIFS('Reservations'!$J$11:$J$260,'Reservations'!$I$11:$I$260,C296,'Reservations'!$F$11:$F$260,"&lt;="&amp;A296,'Reservations'!$G$11:$G$260,"&gt;"&amp;A296,'Reservations'!$M$11:$M$260,"Guaranteed")+SUMIFS('Reservations'!$J$11:$J$260,'Reservations'!$I$11:$I$260,C296,'Reservations'!$F$11:$F$260,"&lt;="&amp;A296,'Reservations'!$G$11:$G$260,"&gt;"&amp;A296,'Reservations'!$M$11:$M$260,"Checked In"),0))</f>
        <v/>
      </c>
      <c r="M296" s="29">
        <f>IF(A296="","",IFERROR(MAX(0,L296*(1-I296-J296)+K296),0))</f>
        <v/>
      </c>
      <c r="N296" s="30">
        <f>IF(A296="","",IFERROR(M296/G296,0))</f>
        <v/>
      </c>
      <c r="O296" s="24">
        <f>IF(A296="","",IFERROR(G296+H296,0))</f>
        <v/>
      </c>
      <c r="P296" s="24">
        <f>IF(A296="","",IFERROR(MAX(0,ROUNDUP(M296,0)-O296),0))</f>
        <v/>
      </c>
      <c r="Q296" s="24">
        <f>IF(A296="","",IFERROR(MAX(0,ROUNDUP(M296,0)-G296),0))</f>
        <v/>
      </c>
      <c r="R296" s="28" t="n"/>
      <c r="S296" s="24">
        <f>IF(A296="","",IFERROR(IF(Q296&gt;=$B$6,"Critical",IF(OR(P296&gt;0,N296&gt;=$B$5),"Watch","Normal")),""))</f>
        <v/>
      </c>
      <c r="T296" s="22" t="n"/>
      <c r="U296" s="44" t="n"/>
      <c r="V296" s="24">
        <f>IF(A296="","",IFERROR(IF(C296="","Select room type",IF(D296&lt;=0,"Enter base inventory",IF(E296+F296&gt;D296,"Holds exceed inventory",IF(I296+J296&gt;1,"Review forecast rates","OK")))),"Review data"))</f>
        <v/>
      </c>
      <c r="W296" s="22" t="n"/>
    </row>
    <row r="297">
      <c r="A297" s="44" t="n"/>
      <c r="B297" s="24">
        <f>IF(A297="","",IFERROR(IF(MOD(A297,7)=1,"Sun",IF(MOD(A297,7)=2,"Mon",IF(MOD(A297,7)=3,"Tue",IF(MOD(A297,7)=4,"Wed",IF(MOD(A297,7)=5,"Thu",IF(MOD(A297,7)=6,"Fri","Sat")))))),""))</f>
        <v/>
      </c>
      <c r="C297" s="21" t="n"/>
      <c r="D297" s="21" t="n"/>
      <c r="E297" s="21" t="n"/>
      <c r="F297" s="21" t="n"/>
      <c r="G297" s="24">
        <f>IF(A297="","",IFERROR(MAX(0,D297-E297-F297),0))</f>
        <v/>
      </c>
      <c r="H297" s="21" t="n"/>
      <c r="I297" s="28" t="n"/>
      <c r="J297" s="28" t="n"/>
      <c r="K297" s="21" t="n"/>
      <c r="L297" s="24">
        <f>IF(A297="","",IFERROR(SUMIFS('Reservations'!$J$11:$J$260,'Reservations'!$I$11:$I$260,C297,'Reservations'!$F$11:$F$260,"&lt;="&amp;A297,'Reservations'!$G$11:$G$260,"&gt;"&amp;A297,'Reservations'!$M$11:$M$260,"Confirmed")+SUMIFS('Reservations'!$J$11:$J$260,'Reservations'!$I$11:$I$260,C297,'Reservations'!$F$11:$F$260,"&lt;="&amp;A297,'Reservations'!$G$11:$G$260,"&gt;"&amp;A297,'Reservations'!$M$11:$M$260,"Guaranteed")+SUMIFS('Reservations'!$J$11:$J$260,'Reservations'!$I$11:$I$260,C297,'Reservations'!$F$11:$F$260,"&lt;="&amp;A297,'Reservations'!$G$11:$G$260,"&gt;"&amp;A297,'Reservations'!$M$11:$M$260,"Checked In"),0))</f>
        <v/>
      </c>
      <c r="M297" s="29">
        <f>IF(A297="","",IFERROR(MAX(0,L297*(1-I297-J297)+K297),0))</f>
        <v/>
      </c>
      <c r="N297" s="30">
        <f>IF(A297="","",IFERROR(M297/G297,0))</f>
        <v/>
      </c>
      <c r="O297" s="24">
        <f>IF(A297="","",IFERROR(G297+H297,0))</f>
        <v/>
      </c>
      <c r="P297" s="24">
        <f>IF(A297="","",IFERROR(MAX(0,ROUNDUP(M297,0)-O297),0))</f>
        <v/>
      </c>
      <c r="Q297" s="24">
        <f>IF(A297="","",IFERROR(MAX(0,ROUNDUP(M297,0)-G297),0))</f>
        <v/>
      </c>
      <c r="R297" s="28" t="n"/>
      <c r="S297" s="24">
        <f>IF(A297="","",IFERROR(IF(Q297&gt;=$B$6,"Critical",IF(OR(P297&gt;0,N297&gt;=$B$5),"Watch","Normal")),""))</f>
        <v/>
      </c>
      <c r="T297" s="22" t="n"/>
      <c r="U297" s="44" t="n"/>
      <c r="V297" s="24">
        <f>IF(A297="","",IFERROR(IF(C297="","Select room type",IF(D297&lt;=0,"Enter base inventory",IF(E297+F297&gt;D297,"Holds exceed inventory",IF(I297+J297&gt;1,"Review forecast rates","OK")))),"Review data"))</f>
        <v/>
      </c>
      <c r="W297" s="22" t="n"/>
    </row>
    <row r="298">
      <c r="A298" s="44" t="n"/>
      <c r="B298" s="24">
        <f>IF(A298="","",IFERROR(IF(MOD(A298,7)=1,"Sun",IF(MOD(A298,7)=2,"Mon",IF(MOD(A298,7)=3,"Tue",IF(MOD(A298,7)=4,"Wed",IF(MOD(A298,7)=5,"Thu",IF(MOD(A298,7)=6,"Fri","Sat")))))),""))</f>
        <v/>
      </c>
      <c r="C298" s="21" t="n"/>
      <c r="D298" s="21" t="n"/>
      <c r="E298" s="21" t="n"/>
      <c r="F298" s="21" t="n"/>
      <c r="G298" s="24">
        <f>IF(A298="","",IFERROR(MAX(0,D298-E298-F298),0))</f>
        <v/>
      </c>
      <c r="H298" s="21" t="n"/>
      <c r="I298" s="28" t="n"/>
      <c r="J298" s="28" t="n"/>
      <c r="K298" s="21" t="n"/>
      <c r="L298" s="24">
        <f>IF(A298="","",IFERROR(SUMIFS('Reservations'!$J$11:$J$260,'Reservations'!$I$11:$I$260,C298,'Reservations'!$F$11:$F$260,"&lt;="&amp;A298,'Reservations'!$G$11:$G$260,"&gt;"&amp;A298,'Reservations'!$M$11:$M$260,"Confirmed")+SUMIFS('Reservations'!$J$11:$J$260,'Reservations'!$I$11:$I$260,C298,'Reservations'!$F$11:$F$260,"&lt;="&amp;A298,'Reservations'!$G$11:$G$260,"&gt;"&amp;A298,'Reservations'!$M$11:$M$260,"Guaranteed")+SUMIFS('Reservations'!$J$11:$J$260,'Reservations'!$I$11:$I$260,C298,'Reservations'!$F$11:$F$260,"&lt;="&amp;A298,'Reservations'!$G$11:$G$260,"&gt;"&amp;A298,'Reservations'!$M$11:$M$260,"Checked In"),0))</f>
        <v/>
      </c>
      <c r="M298" s="29">
        <f>IF(A298="","",IFERROR(MAX(0,L298*(1-I298-J298)+K298),0))</f>
        <v/>
      </c>
      <c r="N298" s="30">
        <f>IF(A298="","",IFERROR(M298/G298,0))</f>
        <v/>
      </c>
      <c r="O298" s="24">
        <f>IF(A298="","",IFERROR(G298+H298,0))</f>
        <v/>
      </c>
      <c r="P298" s="24">
        <f>IF(A298="","",IFERROR(MAX(0,ROUNDUP(M298,0)-O298),0))</f>
        <v/>
      </c>
      <c r="Q298" s="24">
        <f>IF(A298="","",IFERROR(MAX(0,ROUNDUP(M298,0)-G298),0))</f>
        <v/>
      </c>
      <c r="R298" s="28" t="n"/>
      <c r="S298" s="24">
        <f>IF(A298="","",IFERROR(IF(Q298&gt;=$B$6,"Critical",IF(OR(P298&gt;0,N298&gt;=$B$5),"Watch","Normal")),""))</f>
        <v/>
      </c>
      <c r="T298" s="22" t="n"/>
      <c r="U298" s="44" t="n"/>
      <c r="V298" s="24">
        <f>IF(A298="","",IFERROR(IF(C298="","Select room type",IF(D298&lt;=0,"Enter base inventory",IF(E298+F298&gt;D298,"Holds exceed inventory",IF(I298+J298&gt;1,"Review forecast rates","OK")))),"Review data"))</f>
        <v/>
      </c>
      <c r="W298" s="22" t="n"/>
    </row>
    <row r="299">
      <c r="A299" s="44" t="n"/>
      <c r="B299" s="24">
        <f>IF(A299="","",IFERROR(IF(MOD(A299,7)=1,"Sun",IF(MOD(A299,7)=2,"Mon",IF(MOD(A299,7)=3,"Tue",IF(MOD(A299,7)=4,"Wed",IF(MOD(A299,7)=5,"Thu",IF(MOD(A299,7)=6,"Fri","Sat")))))),""))</f>
        <v/>
      </c>
      <c r="C299" s="21" t="n"/>
      <c r="D299" s="21" t="n"/>
      <c r="E299" s="21" t="n"/>
      <c r="F299" s="21" t="n"/>
      <c r="G299" s="24">
        <f>IF(A299="","",IFERROR(MAX(0,D299-E299-F299),0))</f>
        <v/>
      </c>
      <c r="H299" s="21" t="n"/>
      <c r="I299" s="28" t="n"/>
      <c r="J299" s="28" t="n"/>
      <c r="K299" s="21" t="n"/>
      <c r="L299" s="24">
        <f>IF(A299="","",IFERROR(SUMIFS('Reservations'!$J$11:$J$260,'Reservations'!$I$11:$I$260,C299,'Reservations'!$F$11:$F$260,"&lt;="&amp;A299,'Reservations'!$G$11:$G$260,"&gt;"&amp;A299,'Reservations'!$M$11:$M$260,"Confirmed")+SUMIFS('Reservations'!$J$11:$J$260,'Reservations'!$I$11:$I$260,C299,'Reservations'!$F$11:$F$260,"&lt;="&amp;A299,'Reservations'!$G$11:$G$260,"&gt;"&amp;A299,'Reservations'!$M$11:$M$260,"Guaranteed")+SUMIFS('Reservations'!$J$11:$J$260,'Reservations'!$I$11:$I$260,C299,'Reservations'!$F$11:$F$260,"&lt;="&amp;A299,'Reservations'!$G$11:$G$260,"&gt;"&amp;A299,'Reservations'!$M$11:$M$260,"Checked In"),0))</f>
        <v/>
      </c>
      <c r="M299" s="29">
        <f>IF(A299="","",IFERROR(MAX(0,L299*(1-I299-J299)+K299),0))</f>
        <v/>
      </c>
      <c r="N299" s="30">
        <f>IF(A299="","",IFERROR(M299/G299,0))</f>
        <v/>
      </c>
      <c r="O299" s="24">
        <f>IF(A299="","",IFERROR(G299+H299,0))</f>
        <v/>
      </c>
      <c r="P299" s="24">
        <f>IF(A299="","",IFERROR(MAX(0,ROUNDUP(M299,0)-O299),0))</f>
        <v/>
      </c>
      <c r="Q299" s="24">
        <f>IF(A299="","",IFERROR(MAX(0,ROUNDUP(M299,0)-G299),0))</f>
        <v/>
      </c>
      <c r="R299" s="28" t="n"/>
      <c r="S299" s="24">
        <f>IF(A299="","",IFERROR(IF(Q299&gt;=$B$6,"Critical",IF(OR(P299&gt;0,N299&gt;=$B$5),"Watch","Normal")),""))</f>
        <v/>
      </c>
      <c r="T299" s="22" t="n"/>
      <c r="U299" s="44" t="n"/>
      <c r="V299" s="24">
        <f>IF(A299="","",IFERROR(IF(C299="","Select room type",IF(D299&lt;=0,"Enter base inventory",IF(E299+F299&gt;D299,"Holds exceed inventory",IF(I299+J299&gt;1,"Review forecast rates","OK")))),"Review data"))</f>
        <v/>
      </c>
      <c r="W299" s="22" t="n"/>
    </row>
    <row r="300">
      <c r="A300" s="44" t="n"/>
      <c r="B300" s="24">
        <f>IF(A300="","",IFERROR(IF(MOD(A300,7)=1,"Sun",IF(MOD(A300,7)=2,"Mon",IF(MOD(A300,7)=3,"Tue",IF(MOD(A300,7)=4,"Wed",IF(MOD(A300,7)=5,"Thu",IF(MOD(A300,7)=6,"Fri","Sat")))))),""))</f>
        <v/>
      </c>
      <c r="C300" s="21" t="n"/>
      <c r="D300" s="21" t="n"/>
      <c r="E300" s="21" t="n"/>
      <c r="F300" s="21" t="n"/>
      <c r="G300" s="24">
        <f>IF(A300="","",IFERROR(MAX(0,D300-E300-F300),0))</f>
        <v/>
      </c>
      <c r="H300" s="21" t="n"/>
      <c r="I300" s="28" t="n"/>
      <c r="J300" s="28" t="n"/>
      <c r="K300" s="21" t="n"/>
      <c r="L300" s="24">
        <f>IF(A300="","",IFERROR(SUMIFS('Reservations'!$J$11:$J$260,'Reservations'!$I$11:$I$260,C300,'Reservations'!$F$11:$F$260,"&lt;="&amp;A300,'Reservations'!$G$11:$G$260,"&gt;"&amp;A300,'Reservations'!$M$11:$M$260,"Confirmed")+SUMIFS('Reservations'!$J$11:$J$260,'Reservations'!$I$11:$I$260,C300,'Reservations'!$F$11:$F$260,"&lt;="&amp;A300,'Reservations'!$G$11:$G$260,"&gt;"&amp;A300,'Reservations'!$M$11:$M$260,"Guaranteed")+SUMIFS('Reservations'!$J$11:$J$260,'Reservations'!$I$11:$I$260,C300,'Reservations'!$F$11:$F$260,"&lt;="&amp;A300,'Reservations'!$G$11:$G$260,"&gt;"&amp;A300,'Reservations'!$M$11:$M$260,"Checked In"),0))</f>
        <v/>
      </c>
      <c r="M300" s="29">
        <f>IF(A300="","",IFERROR(MAX(0,L300*(1-I300-J300)+K300),0))</f>
        <v/>
      </c>
      <c r="N300" s="30">
        <f>IF(A300="","",IFERROR(M300/G300,0))</f>
        <v/>
      </c>
      <c r="O300" s="24">
        <f>IF(A300="","",IFERROR(G300+H300,0))</f>
        <v/>
      </c>
      <c r="P300" s="24">
        <f>IF(A300="","",IFERROR(MAX(0,ROUNDUP(M300,0)-O300),0))</f>
        <v/>
      </c>
      <c r="Q300" s="24">
        <f>IF(A300="","",IFERROR(MAX(0,ROUNDUP(M300,0)-G300),0))</f>
        <v/>
      </c>
      <c r="R300" s="28" t="n"/>
      <c r="S300" s="24">
        <f>IF(A300="","",IFERROR(IF(Q300&gt;=$B$6,"Critical",IF(OR(P300&gt;0,N300&gt;=$B$5),"Watch","Normal")),""))</f>
        <v/>
      </c>
      <c r="T300" s="22" t="n"/>
      <c r="U300" s="44" t="n"/>
      <c r="V300" s="24">
        <f>IF(A300="","",IFERROR(IF(C300="","Select room type",IF(D300&lt;=0,"Enter base inventory",IF(E300+F300&gt;D300,"Holds exceed inventory",IF(I300+J300&gt;1,"Review forecast rates","OK")))),"Review data"))</f>
        <v/>
      </c>
      <c r="W300" s="22" t="n"/>
    </row>
    <row r="301">
      <c r="A301" s="44" t="n"/>
      <c r="B301" s="24">
        <f>IF(A301="","",IFERROR(IF(MOD(A301,7)=1,"Sun",IF(MOD(A301,7)=2,"Mon",IF(MOD(A301,7)=3,"Tue",IF(MOD(A301,7)=4,"Wed",IF(MOD(A301,7)=5,"Thu",IF(MOD(A301,7)=6,"Fri","Sat")))))),""))</f>
        <v/>
      </c>
      <c r="C301" s="21" t="n"/>
      <c r="D301" s="21" t="n"/>
      <c r="E301" s="21" t="n"/>
      <c r="F301" s="21" t="n"/>
      <c r="G301" s="24">
        <f>IF(A301="","",IFERROR(MAX(0,D301-E301-F301),0))</f>
        <v/>
      </c>
      <c r="H301" s="21" t="n"/>
      <c r="I301" s="28" t="n"/>
      <c r="J301" s="28" t="n"/>
      <c r="K301" s="21" t="n"/>
      <c r="L301" s="24">
        <f>IF(A301="","",IFERROR(SUMIFS('Reservations'!$J$11:$J$260,'Reservations'!$I$11:$I$260,C301,'Reservations'!$F$11:$F$260,"&lt;="&amp;A301,'Reservations'!$G$11:$G$260,"&gt;"&amp;A301,'Reservations'!$M$11:$M$260,"Confirmed")+SUMIFS('Reservations'!$J$11:$J$260,'Reservations'!$I$11:$I$260,C301,'Reservations'!$F$11:$F$260,"&lt;="&amp;A301,'Reservations'!$G$11:$G$260,"&gt;"&amp;A301,'Reservations'!$M$11:$M$260,"Guaranteed")+SUMIFS('Reservations'!$J$11:$J$260,'Reservations'!$I$11:$I$260,C301,'Reservations'!$F$11:$F$260,"&lt;="&amp;A301,'Reservations'!$G$11:$G$260,"&gt;"&amp;A301,'Reservations'!$M$11:$M$260,"Checked In"),0))</f>
        <v/>
      </c>
      <c r="M301" s="29">
        <f>IF(A301="","",IFERROR(MAX(0,L301*(1-I301-J301)+K301),0))</f>
        <v/>
      </c>
      <c r="N301" s="30">
        <f>IF(A301="","",IFERROR(M301/G301,0))</f>
        <v/>
      </c>
      <c r="O301" s="24">
        <f>IF(A301="","",IFERROR(G301+H301,0))</f>
        <v/>
      </c>
      <c r="P301" s="24">
        <f>IF(A301="","",IFERROR(MAX(0,ROUNDUP(M301,0)-O301),0))</f>
        <v/>
      </c>
      <c r="Q301" s="24">
        <f>IF(A301="","",IFERROR(MAX(0,ROUNDUP(M301,0)-G301),0))</f>
        <v/>
      </c>
      <c r="R301" s="28" t="n"/>
      <c r="S301" s="24">
        <f>IF(A301="","",IFERROR(IF(Q301&gt;=$B$6,"Critical",IF(OR(P301&gt;0,N301&gt;=$B$5),"Watch","Normal")),""))</f>
        <v/>
      </c>
      <c r="T301" s="22" t="n"/>
      <c r="U301" s="44" t="n"/>
      <c r="V301" s="24">
        <f>IF(A301="","",IFERROR(IF(C301="","Select room type",IF(D301&lt;=0,"Enter base inventory",IF(E301+F301&gt;D301,"Holds exceed inventory",IF(I301+J301&gt;1,"Review forecast rates","OK")))),"Review data"))</f>
        <v/>
      </c>
      <c r="W301" s="22" t="n"/>
    </row>
    <row r="302">
      <c r="A302" s="44" t="n"/>
      <c r="B302" s="24">
        <f>IF(A302="","",IFERROR(IF(MOD(A302,7)=1,"Sun",IF(MOD(A302,7)=2,"Mon",IF(MOD(A302,7)=3,"Tue",IF(MOD(A302,7)=4,"Wed",IF(MOD(A302,7)=5,"Thu",IF(MOD(A302,7)=6,"Fri","Sat")))))),""))</f>
        <v/>
      </c>
      <c r="C302" s="21" t="n"/>
      <c r="D302" s="21" t="n"/>
      <c r="E302" s="21" t="n"/>
      <c r="F302" s="21" t="n"/>
      <c r="G302" s="24">
        <f>IF(A302="","",IFERROR(MAX(0,D302-E302-F302),0))</f>
        <v/>
      </c>
      <c r="H302" s="21" t="n"/>
      <c r="I302" s="28" t="n"/>
      <c r="J302" s="28" t="n"/>
      <c r="K302" s="21" t="n"/>
      <c r="L302" s="24">
        <f>IF(A302="","",IFERROR(SUMIFS('Reservations'!$J$11:$J$260,'Reservations'!$I$11:$I$260,C302,'Reservations'!$F$11:$F$260,"&lt;="&amp;A302,'Reservations'!$G$11:$G$260,"&gt;"&amp;A302,'Reservations'!$M$11:$M$260,"Confirmed")+SUMIFS('Reservations'!$J$11:$J$260,'Reservations'!$I$11:$I$260,C302,'Reservations'!$F$11:$F$260,"&lt;="&amp;A302,'Reservations'!$G$11:$G$260,"&gt;"&amp;A302,'Reservations'!$M$11:$M$260,"Guaranteed")+SUMIFS('Reservations'!$J$11:$J$260,'Reservations'!$I$11:$I$260,C302,'Reservations'!$F$11:$F$260,"&lt;="&amp;A302,'Reservations'!$G$11:$G$260,"&gt;"&amp;A302,'Reservations'!$M$11:$M$260,"Checked In"),0))</f>
        <v/>
      </c>
      <c r="M302" s="29">
        <f>IF(A302="","",IFERROR(MAX(0,L302*(1-I302-J302)+K302),0))</f>
        <v/>
      </c>
      <c r="N302" s="30">
        <f>IF(A302="","",IFERROR(M302/G302,0))</f>
        <v/>
      </c>
      <c r="O302" s="24">
        <f>IF(A302="","",IFERROR(G302+H302,0))</f>
        <v/>
      </c>
      <c r="P302" s="24">
        <f>IF(A302="","",IFERROR(MAX(0,ROUNDUP(M302,0)-O302),0))</f>
        <v/>
      </c>
      <c r="Q302" s="24">
        <f>IF(A302="","",IFERROR(MAX(0,ROUNDUP(M302,0)-G302),0))</f>
        <v/>
      </c>
      <c r="R302" s="28" t="n"/>
      <c r="S302" s="24">
        <f>IF(A302="","",IFERROR(IF(Q302&gt;=$B$6,"Critical",IF(OR(P302&gt;0,N302&gt;=$B$5),"Watch","Normal")),""))</f>
        <v/>
      </c>
      <c r="T302" s="22" t="n"/>
      <c r="U302" s="44" t="n"/>
      <c r="V302" s="24">
        <f>IF(A302="","",IFERROR(IF(C302="","Select room type",IF(D302&lt;=0,"Enter base inventory",IF(E302+F302&gt;D302,"Holds exceed inventory",IF(I302+J302&gt;1,"Review forecast rates","OK")))),"Review data"))</f>
        <v/>
      </c>
      <c r="W302" s="22" t="n"/>
    </row>
    <row r="303">
      <c r="A303" s="44" t="n"/>
      <c r="B303" s="24">
        <f>IF(A303="","",IFERROR(IF(MOD(A303,7)=1,"Sun",IF(MOD(A303,7)=2,"Mon",IF(MOD(A303,7)=3,"Tue",IF(MOD(A303,7)=4,"Wed",IF(MOD(A303,7)=5,"Thu",IF(MOD(A303,7)=6,"Fri","Sat")))))),""))</f>
        <v/>
      </c>
      <c r="C303" s="21" t="n"/>
      <c r="D303" s="21" t="n"/>
      <c r="E303" s="21" t="n"/>
      <c r="F303" s="21" t="n"/>
      <c r="G303" s="24">
        <f>IF(A303="","",IFERROR(MAX(0,D303-E303-F303),0))</f>
        <v/>
      </c>
      <c r="H303" s="21" t="n"/>
      <c r="I303" s="28" t="n"/>
      <c r="J303" s="28" t="n"/>
      <c r="K303" s="21" t="n"/>
      <c r="L303" s="24">
        <f>IF(A303="","",IFERROR(SUMIFS('Reservations'!$J$11:$J$260,'Reservations'!$I$11:$I$260,C303,'Reservations'!$F$11:$F$260,"&lt;="&amp;A303,'Reservations'!$G$11:$G$260,"&gt;"&amp;A303,'Reservations'!$M$11:$M$260,"Confirmed")+SUMIFS('Reservations'!$J$11:$J$260,'Reservations'!$I$11:$I$260,C303,'Reservations'!$F$11:$F$260,"&lt;="&amp;A303,'Reservations'!$G$11:$G$260,"&gt;"&amp;A303,'Reservations'!$M$11:$M$260,"Guaranteed")+SUMIFS('Reservations'!$J$11:$J$260,'Reservations'!$I$11:$I$260,C303,'Reservations'!$F$11:$F$260,"&lt;="&amp;A303,'Reservations'!$G$11:$G$260,"&gt;"&amp;A303,'Reservations'!$M$11:$M$260,"Checked In"),0))</f>
        <v/>
      </c>
      <c r="M303" s="29">
        <f>IF(A303="","",IFERROR(MAX(0,L303*(1-I303-J303)+K303),0))</f>
        <v/>
      </c>
      <c r="N303" s="30">
        <f>IF(A303="","",IFERROR(M303/G303,0))</f>
        <v/>
      </c>
      <c r="O303" s="24">
        <f>IF(A303="","",IFERROR(G303+H303,0))</f>
        <v/>
      </c>
      <c r="P303" s="24">
        <f>IF(A303="","",IFERROR(MAX(0,ROUNDUP(M303,0)-O303),0))</f>
        <v/>
      </c>
      <c r="Q303" s="24">
        <f>IF(A303="","",IFERROR(MAX(0,ROUNDUP(M303,0)-G303),0))</f>
        <v/>
      </c>
      <c r="R303" s="28" t="n"/>
      <c r="S303" s="24">
        <f>IF(A303="","",IFERROR(IF(Q303&gt;=$B$6,"Critical",IF(OR(P303&gt;0,N303&gt;=$B$5),"Watch","Normal")),""))</f>
        <v/>
      </c>
      <c r="T303" s="22" t="n"/>
      <c r="U303" s="44" t="n"/>
      <c r="V303" s="24">
        <f>IF(A303="","",IFERROR(IF(C303="","Select room type",IF(D303&lt;=0,"Enter base inventory",IF(E303+F303&gt;D303,"Holds exceed inventory",IF(I303+J303&gt;1,"Review forecast rates","OK")))),"Review data"))</f>
        <v/>
      </c>
      <c r="W303" s="22" t="n"/>
    </row>
    <row r="304">
      <c r="A304" s="44" t="n"/>
      <c r="B304" s="24">
        <f>IF(A304="","",IFERROR(IF(MOD(A304,7)=1,"Sun",IF(MOD(A304,7)=2,"Mon",IF(MOD(A304,7)=3,"Tue",IF(MOD(A304,7)=4,"Wed",IF(MOD(A304,7)=5,"Thu",IF(MOD(A304,7)=6,"Fri","Sat")))))),""))</f>
        <v/>
      </c>
      <c r="C304" s="21" t="n"/>
      <c r="D304" s="21" t="n"/>
      <c r="E304" s="21" t="n"/>
      <c r="F304" s="21" t="n"/>
      <c r="G304" s="24">
        <f>IF(A304="","",IFERROR(MAX(0,D304-E304-F304),0))</f>
        <v/>
      </c>
      <c r="H304" s="21" t="n"/>
      <c r="I304" s="28" t="n"/>
      <c r="J304" s="28" t="n"/>
      <c r="K304" s="21" t="n"/>
      <c r="L304" s="24">
        <f>IF(A304="","",IFERROR(SUMIFS('Reservations'!$J$11:$J$260,'Reservations'!$I$11:$I$260,C304,'Reservations'!$F$11:$F$260,"&lt;="&amp;A304,'Reservations'!$G$11:$G$260,"&gt;"&amp;A304,'Reservations'!$M$11:$M$260,"Confirmed")+SUMIFS('Reservations'!$J$11:$J$260,'Reservations'!$I$11:$I$260,C304,'Reservations'!$F$11:$F$260,"&lt;="&amp;A304,'Reservations'!$G$11:$G$260,"&gt;"&amp;A304,'Reservations'!$M$11:$M$260,"Guaranteed")+SUMIFS('Reservations'!$J$11:$J$260,'Reservations'!$I$11:$I$260,C304,'Reservations'!$F$11:$F$260,"&lt;="&amp;A304,'Reservations'!$G$11:$G$260,"&gt;"&amp;A304,'Reservations'!$M$11:$M$260,"Checked In"),0))</f>
        <v/>
      </c>
      <c r="M304" s="29">
        <f>IF(A304="","",IFERROR(MAX(0,L304*(1-I304-J304)+K304),0))</f>
        <v/>
      </c>
      <c r="N304" s="30">
        <f>IF(A304="","",IFERROR(M304/G304,0))</f>
        <v/>
      </c>
      <c r="O304" s="24">
        <f>IF(A304="","",IFERROR(G304+H304,0))</f>
        <v/>
      </c>
      <c r="P304" s="24">
        <f>IF(A304="","",IFERROR(MAX(0,ROUNDUP(M304,0)-O304),0))</f>
        <v/>
      </c>
      <c r="Q304" s="24">
        <f>IF(A304="","",IFERROR(MAX(0,ROUNDUP(M304,0)-G304),0))</f>
        <v/>
      </c>
      <c r="R304" s="28" t="n"/>
      <c r="S304" s="24">
        <f>IF(A304="","",IFERROR(IF(Q304&gt;=$B$6,"Critical",IF(OR(P304&gt;0,N304&gt;=$B$5),"Watch","Normal")),""))</f>
        <v/>
      </c>
      <c r="T304" s="22" t="n"/>
      <c r="U304" s="44" t="n"/>
      <c r="V304" s="24">
        <f>IF(A304="","",IFERROR(IF(C304="","Select room type",IF(D304&lt;=0,"Enter base inventory",IF(E304+F304&gt;D304,"Holds exceed inventory",IF(I304+J304&gt;1,"Review forecast rates","OK")))),"Review data"))</f>
        <v/>
      </c>
      <c r="W304" s="22" t="n"/>
    </row>
    <row r="305">
      <c r="A305" s="44" t="n"/>
      <c r="B305" s="24">
        <f>IF(A305="","",IFERROR(IF(MOD(A305,7)=1,"Sun",IF(MOD(A305,7)=2,"Mon",IF(MOD(A305,7)=3,"Tue",IF(MOD(A305,7)=4,"Wed",IF(MOD(A305,7)=5,"Thu",IF(MOD(A305,7)=6,"Fri","Sat")))))),""))</f>
        <v/>
      </c>
      <c r="C305" s="21" t="n"/>
      <c r="D305" s="21" t="n"/>
      <c r="E305" s="21" t="n"/>
      <c r="F305" s="21" t="n"/>
      <c r="G305" s="24">
        <f>IF(A305="","",IFERROR(MAX(0,D305-E305-F305),0))</f>
        <v/>
      </c>
      <c r="H305" s="21" t="n"/>
      <c r="I305" s="28" t="n"/>
      <c r="J305" s="28" t="n"/>
      <c r="K305" s="21" t="n"/>
      <c r="L305" s="24">
        <f>IF(A305="","",IFERROR(SUMIFS('Reservations'!$J$11:$J$260,'Reservations'!$I$11:$I$260,C305,'Reservations'!$F$11:$F$260,"&lt;="&amp;A305,'Reservations'!$G$11:$G$260,"&gt;"&amp;A305,'Reservations'!$M$11:$M$260,"Confirmed")+SUMIFS('Reservations'!$J$11:$J$260,'Reservations'!$I$11:$I$260,C305,'Reservations'!$F$11:$F$260,"&lt;="&amp;A305,'Reservations'!$G$11:$G$260,"&gt;"&amp;A305,'Reservations'!$M$11:$M$260,"Guaranteed")+SUMIFS('Reservations'!$J$11:$J$260,'Reservations'!$I$11:$I$260,C305,'Reservations'!$F$11:$F$260,"&lt;="&amp;A305,'Reservations'!$G$11:$G$260,"&gt;"&amp;A305,'Reservations'!$M$11:$M$260,"Checked In"),0))</f>
        <v/>
      </c>
      <c r="M305" s="29">
        <f>IF(A305="","",IFERROR(MAX(0,L305*(1-I305-J305)+K305),0))</f>
        <v/>
      </c>
      <c r="N305" s="30">
        <f>IF(A305="","",IFERROR(M305/G305,0))</f>
        <v/>
      </c>
      <c r="O305" s="24">
        <f>IF(A305="","",IFERROR(G305+H305,0))</f>
        <v/>
      </c>
      <c r="P305" s="24">
        <f>IF(A305="","",IFERROR(MAX(0,ROUNDUP(M305,0)-O305),0))</f>
        <v/>
      </c>
      <c r="Q305" s="24">
        <f>IF(A305="","",IFERROR(MAX(0,ROUNDUP(M305,0)-G305),0))</f>
        <v/>
      </c>
      <c r="R305" s="28" t="n"/>
      <c r="S305" s="24">
        <f>IF(A305="","",IFERROR(IF(Q305&gt;=$B$6,"Critical",IF(OR(P305&gt;0,N305&gt;=$B$5),"Watch","Normal")),""))</f>
        <v/>
      </c>
      <c r="T305" s="22" t="n"/>
      <c r="U305" s="44" t="n"/>
      <c r="V305" s="24">
        <f>IF(A305="","",IFERROR(IF(C305="","Select room type",IF(D305&lt;=0,"Enter base inventory",IF(E305+F305&gt;D305,"Holds exceed inventory",IF(I305+J305&gt;1,"Review forecast rates","OK")))),"Review data"))</f>
        <v/>
      </c>
      <c r="W305" s="22" t="n"/>
    </row>
    <row r="306">
      <c r="A306" s="44" t="n"/>
      <c r="B306" s="24">
        <f>IF(A306="","",IFERROR(IF(MOD(A306,7)=1,"Sun",IF(MOD(A306,7)=2,"Mon",IF(MOD(A306,7)=3,"Tue",IF(MOD(A306,7)=4,"Wed",IF(MOD(A306,7)=5,"Thu",IF(MOD(A306,7)=6,"Fri","Sat")))))),""))</f>
        <v/>
      </c>
      <c r="C306" s="21" t="n"/>
      <c r="D306" s="21" t="n"/>
      <c r="E306" s="21" t="n"/>
      <c r="F306" s="21" t="n"/>
      <c r="G306" s="24">
        <f>IF(A306="","",IFERROR(MAX(0,D306-E306-F306),0))</f>
        <v/>
      </c>
      <c r="H306" s="21" t="n"/>
      <c r="I306" s="28" t="n"/>
      <c r="J306" s="28" t="n"/>
      <c r="K306" s="21" t="n"/>
      <c r="L306" s="24">
        <f>IF(A306="","",IFERROR(SUMIFS('Reservations'!$J$11:$J$260,'Reservations'!$I$11:$I$260,C306,'Reservations'!$F$11:$F$260,"&lt;="&amp;A306,'Reservations'!$G$11:$G$260,"&gt;"&amp;A306,'Reservations'!$M$11:$M$260,"Confirmed")+SUMIFS('Reservations'!$J$11:$J$260,'Reservations'!$I$11:$I$260,C306,'Reservations'!$F$11:$F$260,"&lt;="&amp;A306,'Reservations'!$G$11:$G$260,"&gt;"&amp;A306,'Reservations'!$M$11:$M$260,"Guaranteed")+SUMIFS('Reservations'!$J$11:$J$260,'Reservations'!$I$11:$I$260,C306,'Reservations'!$F$11:$F$260,"&lt;="&amp;A306,'Reservations'!$G$11:$G$260,"&gt;"&amp;A306,'Reservations'!$M$11:$M$260,"Checked In"),0))</f>
        <v/>
      </c>
      <c r="M306" s="29">
        <f>IF(A306="","",IFERROR(MAX(0,L306*(1-I306-J306)+K306),0))</f>
        <v/>
      </c>
      <c r="N306" s="30">
        <f>IF(A306="","",IFERROR(M306/G306,0))</f>
        <v/>
      </c>
      <c r="O306" s="24">
        <f>IF(A306="","",IFERROR(G306+H306,0))</f>
        <v/>
      </c>
      <c r="P306" s="24">
        <f>IF(A306="","",IFERROR(MAX(0,ROUNDUP(M306,0)-O306),0))</f>
        <v/>
      </c>
      <c r="Q306" s="24">
        <f>IF(A306="","",IFERROR(MAX(0,ROUNDUP(M306,0)-G306),0))</f>
        <v/>
      </c>
      <c r="R306" s="28" t="n"/>
      <c r="S306" s="24">
        <f>IF(A306="","",IFERROR(IF(Q306&gt;=$B$6,"Critical",IF(OR(P306&gt;0,N306&gt;=$B$5),"Watch","Normal")),""))</f>
        <v/>
      </c>
      <c r="T306" s="22" t="n"/>
      <c r="U306" s="44" t="n"/>
      <c r="V306" s="24">
        <f>IF(A306="","",IFERROR(IF(C306="","Select room type",IF(D306&lt;=0,"Enter base inventory",IF(E306+F306&gt;D306,"Holds exceed inventory",IF(I306+J306&gt;1,"Review forecast rates","OK")))),"Review data"))</f>
        <v/>
      </c>
      <c r="W306" s="22" t="n"/>
    </row>
    <row r="307">
      <c r="A307" s="44" t="n"/>
      <c r="B307" s="24">
        <f>IF(A307="","",IFERROR(IF(MOD(A307,7)=1,"Sun",IF(MOD(A307,7)=2,"Mon",IF(MOD(A307,7)=3,"Tue",IF(MOD(A307,7)=4,"Wed",IF(MOD(A307,7)=5,"Thu",IF(MOD(A307,7)=6,"Fri","Sat")))))),""))</f>
        <v/>
      </c>
      <c r="C307" s="21" t="n"/>
      <c r="D307" s="21" t="n"/>
      <c r="E307" s="21" t="n"/>
      <c r="F307" s="21" t="n"/>
      <c r="G307" s="24">
        <f>IF(A307="","",IFERROR(MAX(0,D307-E307-F307),0))</f>
        <v/>
      </c>
      <c r="H307" s="21" t="n"/>
      <c r="I307" s="28" t="n"/>
      <c r="J307" s="28" t="n"/>
      <c r="K307" s="21" t="n"/>
      <c r="L307" s="24">
        <f>IF(A307="","",IFERROR(SUMIFS('Reservations'!$J$11:$J$260,'Reservations'!$I$11:$I$260,C307,'Reservations'!$F$11:$F$260,"&lt;="&amp;A307,'Reservations'!$G$11:$G$260,"&gt;"&amp;A307,'Reservations'!$M$11:$M$260,"Confirmed")+SUMIFS('Reservations'!$J$11:$J$260,'Reservations'!$I$11:$I$260,C307,'Reservations'!$F$11:$F$260,"&lt;="&amp;A307,'Reservations'!$G$11:$G$260,"&gt;"&amp;A307,'Reservations'!$M$11:$M$260,"Guaranteed")+SUMIFS('Reservations'!$J$11:$J$260,'Reservations'!$I$11:$I$260,C307,'Reservations'!$F$11:$F$260,"&lt;="&amp;A307,'Reservations'!$G$11:$G$260,"&gt;"&amp;A307,'Reservations'!$M$11:$M$260,"Checked In"),0))</f>
        <v/>
      </c>
      <c r="M307" s="29">
        <f>IF(A307="","",IFERROR(MAX(0,L307*(1-I307-J307)+K307),0))</f>
        <v/>
      </c>
      <c r="N307" s="30">
        <f>IF(A307="","",IFERROR(M307/G307,0))</f>
        <v/>
      </c>
      <c r="O307" s="24">
        <f>IF(A307="","",IFERROR(G307+H307,0))</f>
        <v/>
      </c>
      <c r="P307" s="24">
        <f>IF(A307="","",IFERROR(MAX(0,ROUNDUP(M307,0)-O307),0))</f>
        <v/>
      </c>
      <c r="Q307" s="24">
        <f>IF(A307="","",IFERROR(MAX(0,ROUNDUP(M307,0)-G307),0))</f>
        <v/>
      </c>
      <c r="R307" s="28" t="n"/>
      <c r="S307" s="24">
        <f>IF(A307="","",IFERROR(IF(Q307&gt;=$B$6,"Critical",IF(OR(P307&gt;0,N307&gt;=$B$5),"Watch","Normal")),""))</f>
        <v/>
      </c>
      <c r="T307" s="22" t="n"/>
      <c r="U307" s="44" t="n"/>
      <c r="V307" s="24">
        <f>IF(A307="","",IFERROR(IF(C307="","Select room type",IF(D307&lt;=0,"Enter base inventory",IF(E307+F307&gt;D307,"Holds exceed inventory",IF(I307+J307&gt;1,"Review forecast rates","OK")))),"Review data"))</f>
        <v/>
      </c>
      <c r="W307" s="22" t="n"/>
    </row>
    <row r="308">
      <c r="A308" s="44" t="n"/>
      <c r="B308" s="24">
        <f>IF(A308="","",IFERROR(IF(MOD(A308,7)=1,"Sun",IF(MOD(A308,7)=2,"Mon",IF(MOD(A308,7)=3,"Tue",IF(MOD(A308,7)=4,"Wed",IF(MOD(A308,7)=5,"Thu",IF(MOD(A308,7)=6,"Fri","Sat")))))),""))</f>
        <v/>
      </c>
      <c r="C308" s="21" t="n"/>
      <c r="D308" s="21" t="n"/>
      <c r="E308" s="21" t="n"/>
      <c r="F308" s="21" t="n"/>
      <c r="G308" s="24">
        <f>IF(A308="","",IFERROR(MAX(0,D308-E308-F308),0))</f>
        <v/>
      </c>
      <c r="H308" s="21" t="n"/>
      <c r="I308" s="28" t="n"/>
      <c r="J308" s="28" t="n"/>
      <c r="K308" s="21" t="n"/>
      <c r="L308" s="24">
        <f>IF(A308="","",IFERROR(SUMIFS('Reservations'!$J$11:$J$260,'Reservations'!$I$11:$I$260,C308,'Reservations'!$F$11:$F$260,"&lt;="&amp;A308,'Reservations'!$G$11:$G$260,"&gt;"&amp;A308,'Reservations'!$M$11:$M$260,"Confirmed")+SUMIFS('Reservations'!$J$11:$J$260,'Reservations'!$I$11:$I$260,C308,'Reservations'!$F$11:$F$260,"&lt;="&amp;A308,'Reservations'!$G$11:$G$260,"&gt;"&amp;A308,'Reservations'!$M$11:$M$260,"Guaranteed")+SUMIFS('Reservations'!$J$11:$J$260,'Reservations'!$I$11:$I$260,C308,'Reservations'!$F$11:$F$260,"&lt;="&amp;A308,'Reservations'!$G$11:$G$260,"&gt;"&amp;A308,'Reservations'!$M$11:$M$260,"Checked In"),0))</f>
        <v/>
      </c>
      <c r="M308" s="29">
        <f>IF(A308="","",IFERROR(MAX(0,L308*(1-I308-J308)+K308),0))</f>
        <v/>
      </c>
      <c r="N308" s="30">
        <f>IF(A308="","",IFERROR(M308/G308,0))</f>
        <v/>
      </c>
      <c r="O308" s="24">
        <f>IF(A308="","",IFERROR(G308+H308,0))</f>
        <v/>
      </c>
      <c r="P308" s="24">
        <f>IF(A308="","",IFERROR(MAX(0,ROUNDUP(M308,0)-O308),0))</f>
        <v/>
      </c>
      <c r="Q308" s="24">
        <f>IF(A308="","",IFERROR(MAX(0,ROUNDUP(M308,0)-G308),0))</f>
        <v/>
      </c>
      <c r="R308" s="28" t="n"/>
      <c r="S308" s="24">
        <f>IF(A308="","",IFERROR(IF(Q308&gt;=$B$6,"Critical",IF(OR(P308&gt;0,N308&gt;=$B$5),"Watch","Normal")),""))</f>
        <v/>
      </c>
      <c r="T308" s="22" t="n"/>
      <c r="U308" s="44" t="n"/>
      <c r="V308" s="24">
        <f>IF(A308="","",IFERROR(IF(C308="","Select room type",IF(D308&lt;=0,"Enter base inventory",IF(E308+F308&gt;D308,"Holds exceed inventory",IF(I308+J308&gt;1,"Review forecast rates","OK")))),"Review data"))</f>
        <v/>
      </c>
      <c r="W308" s="22" t="n"/>
    </row>
    <row r="309">
      <c r="A309" s="44" t="n"/>
      <c r="B309" s="24">
        <f>IF(A309="","",IFERROR(IF(MOD(A309,7)=1,"Sun",IF(MOD(A309,7)=2,"Mon",IF(MOD(A309,7)=3,"Tue",IF(MOD(A309,7)=4,"Wed",IF(MOD(A309,7)=5,"Thu",IF(MOD(A309,7)=6,"Fri","Sat")))))),""))</f>
        <v/>
      </c>
      <c r="C309" s="21" t="n"/>
      <c r="D309" s="21" t="n"/>
      <c r="E309" s="21" t="n"/>
      <c r="F309" s="21" t="n"/>
      <c r="G309" s="24">
        <f>IF(A309="","",IFERROR(MAX(0,D309-E309-F309),0))</f>
        <v/>
      </c>
      <c r="H309" s="21" t="n"/>
      <c r="I309" s="28" t="n"/>
      <c r="J309" s="28" t="n"/>
      <c r="K309" s="21" t="n"/>
      <c r="L309" s="24">
        <f>IF(A309="","",IFERROR(SUMIFS('Reservations'!$J$11:$J$260,'Reservations'!$I$11:$I$260,C309,'Reservations'!$F$11:$F$260,"&lt;="&amp;A309,'Reservations'!$G$11:$G$260,"&gt;"&amp;A309,'Reservations'!$M$11:$M$260,"Confirmed")+SUMIFS('Reservations'!$J$11:$J$260,'Reservations'!$I$11:$I$260,C309,'Reservations'!$F$11:$F$260,"&lt;="&amp;A309,'Reservations'!$G$11:$G$260,"&gt;"&amp;A309,'Reservations'!$M$11:$M$260,"Guaranteed")+SUMIFS('Reservations'!$J$11:$J$260,'Reservations'!$I$11:$I$260,C309,'Reservations'!$F$11:$F$260,"&lt;="&amp;A309,'Reservations'!$G$11:$G$260,"&gt;"&amp;A309,'Reservations'!$M$11:$M$260,"Checked In"),0))</f>
        <v/>
      </c>
      <c r="M309" s="29">
        <f>IF(A309="","",IFERROR(MAX(0,L309*(1-I309-J309)+K309),0))</f>
        <v/>
      </c>
      <c r="N309" s="30">
        <f>IF(A309="","",IFERROR(M309/G309,0))</f>
        <v/>
      </c>
      <c r="O309" s="24">
        <f>IF(A309="","",IFERROR(G309+H309,0))</f>
        <v/>
      </c>
      <c r="P309" s="24">
        <f>IF(A309="","",IFERROR(MAX(0,ROUNDUP(M309,0)-O309),0))</f>
        <v/>
      </c>
      <c r="Q309" s="24">
        <f>IF(A309="","",IFERROR(MAX(0,ROUNDUP(M309,0)-G309),0))</f>
        <v/>
      </c>
      <c r="R309" s="28" t="n"/>
      <c r="S309" s="24">
        <f>IF(A309="","",IFERROR(IF(Q309&gt;=$B$6,"Critical",IF(OR(P309&gt;0,N309&gt;=$B$5),"Watch","Normal")),""))</f>
        <v/>
      </c>
      <c r="T309" s="22" t="n"/>
      <c r="U309" s="44" t="n"/>
      <c r="V309" s="24">
        <f>IF(A309="","",IFERROR(IF(C309="","Select room type",IF(D309&lt;=0,"Enter base inventory",IF(E309+F309&gt;D309,"Holds exceed inventory",IF(I309+J309&gt;1,"Review forecast rates","OK")))),"Review data"))</f>
        <v/>
      </c>
      <c r="W309" s="22" t="n"/>
    </row>
    <row r="310">
      <c r="A310" s="44" t="n"/>
      <c r="B310" s="24">
        <f>IF(A310="","",IFERROR(IF(MOD(A310,7)=1,"Sun",IF(MOD(A310,7)=2,"Mon",IF(MOD(A310,7)=3,"Tue",IF(MOD(A310,7)=4,"Wed",IF(MOD(A310,7)=5,"Thu",IF(MOD(A310,7)=6,"Fri","Sat")))))),""))</f>
        <v/>
      </c>
      <c r="C310" s="21" t="n"/>
      <c r="D310" s="21" t="n"/>
      <c r="E310" s="21" t="n"/>
      <c r="F310" s="21" t="n"/>
      <c r="G310" s="24">
        <f>IF(A310="","",IFERROR(MAX(0,D310-E310-F310),0))</f>
        <v/>
      </c>
      <c r="H310" s="21" t="n"/>
      <c r="I310" s="28" t="n"/>
      <c r="J310" s="28" t="n"/>
      <c r="K310" s="21" t="n"/>
      <c r="L310" s="24">
        <f>IF(A310="","",IFERROR(SUMIFS('Reservations'!$J$11:$J$260,'Reservations'!$I$11:$I$260,C310,'Reservations'!$F$11:$F$260,"&lt;="&amp;A310,'Reservations'!$G$11:$G$260,"&gt;"&amp;A310,'Reservations'!$M$11:$M$260,"Confirmed")+SUMIFS('Reservations'!$J$11:$J$260,'Reservations'!$I$11:$I$260,C310,'Reservations'!$F$11:$F$260,"&lt;="&amp;A310,'Reservations'!$G$11:$G$260,"&gt;"&amp;A310,'Reservations'!$M$11:$M$260,"Guaranteed")+SUMIFS('Reservations'!$J$11:$J$260,'Reservations'!$I$11:$I$260,C310,'Reservations'!$F$11:$F$260,"&lt;="&amp;A310,'Reservations'!$G$11:$G$260,"&gt;"&amp;A310,'Reservations'!$M$11:$M$260,"Checked In"),0))</f>
        <v/>
      </c>
      <c r="M310" s="29">
        <f>IF(A310="","",IFERROR(MAX(0,L310*(1-I310-J310)+K310),0))</f>
        <v/>
      </c>
      <c r="N310" s="30">
        <f>IF(A310="","",IFERROR(M310/G310,0))</f>
        <v/>
      </c>
      <c r="O310" s="24">
        <f>IF(A310="","",IFERROR(G310+H310,0))</f>
        <v/>
      </c>
      <c r="P310" s="24">
        <f>IF(A310="","",IFERROR(MAX(0,ROUNDUP(M310,0)-O310),0))</f>
        <v/>
      </c>
      <c r="Q310" s="24">
        <f>IF(A310="","",IFERROR(MAX(0,ROUNDUP(M310,0)-G310),0))</f>
        <v/>
      </c>
      <c r="R310" s="28" t="n"/>
      <c r="S310" s="24">
        <f>IF(A310="","",IFERROR(IF(Q310&gt;=$B$6,"Critical",IF(OR(P310&gt;0,N310&gt;=$B$5),"Watch","Normal")),""))</f>
        <v/>
      </c>
      <c r="T310" s="22" t="n"/>
      <c r="U310" s="44" t="n"/>
      <c r="V310" s="24">
        <f>IF(A310="","",IFERROR(IF(C310="","Select room type",IF(D310&lt;=0,"Enter base inventory",IF(E310+F310&gt;D310,"Holds exceed inventory",IF(I310+J310&gt;1,"Review forecast rates","OK")))),"Review data"))</f>
        <v/>
      </c>
      <c r="W310" s="22" t="n"/>
    </row>
    <row r="311">
      <c r="A311" s="44" t="n"/>
      <c r="B311" s="24">
        <f>IF(A311="","",IFERROR(IF(MOD(A311,7)=1,"Sun",IF(MOD(A311,7)=2,"Mon",IF(MOD(A311,7)=3,"Tue",IF(MOD(A311,7)=4,"Wed",IF(MOD(A311,7)=5,"Thu",IF(MOD(A311,7)=6,"Fri","Sat")))))),""))</f>
        <v/>
      </c>
      <c r="C311" s="21" t="n"/>
      <c r="D311" s="21" t="n"/>
      <c r="E311" s="21" t="n"/>
      <c r="F311" s="21" t="n"/>
      <c r="G311" s="24">
        <f>IF(A311="","",IFERROR(MAX(0,D311-E311-F311),0))</f>
        <v/>
      </c>
      <c r="H311" s="21" t="n"/>
      <c r="I311" s="28" t="n"/>
      <c r="J311" s="28" t="n"/>
      <c r="K311" s="21" t="n"/>
      <c r="L311" s="24">
        <f>IF(A311="","",IFERROR(SUMIFS('Reservations'!$J$11:$J$260,'Reservations'!$I$11:$I$260,C311,'Reservations'!$F$11:$F$260,"&lt;="&amp;A311,'Reservations'!$G$11:$G$260,"&gt;"&amp;A311,'Reservations'!$M$11:$M$260,"Confirmed")+SUMIFS('Reservations'!$J$11:$J$260,'Reservations'!$I$11:$I$260,C311,'Reservations'!$F$11:$F$260,"&lt;="&amp;A311,'Reservations'!$G$11:$G$260,"&gt;"&amp;A311,'Reservations'!$M$11:$M$260,"Guaranteed")+SUMIFS('Reservations'!$J$11:$J$260,'Reservations'!$I$11:$I$260,C311,'Reservations'!$F$11:$F$260,"&lt;="&amp;A311,'Reservations'!$G$11:$G$260,"&gt;"&amp;A311,'Reservations'!$M$11:$M$260,"Checked In"),0))</f>
        <v/>
      </c>
      <c r="M311" s="29">
        <f>IF(A311="","",IFERROR(MAX(0,L311*(1-I311-J311)+K311),0))</f>
        <v/>
      </c>
      <c r="N311" s="30">
        <f>IF(A311="","",IFERROR(M311/G311,0))</f>
        <v/>
      </c>
      <c r="O311" s="24">
        <f>IF(A311="","",IFERROR(G311+H311,0))</f>
        <v/>
      </c>
      <c r="P311" s="24">
        <f>IF(A311="","",IFERROR(MAX(0,ROUNDUP(M311,0)-O311),0))</f>
        <v/>
      </c>
      <c r="Q311" s="24">
        <f>IF(A311="","",IFERROR(MAX(0,ROUNDUP(M311,0)-G311),0))</f>
        <v/>
      </c>
      <c r="R311" s="28" t="n"/>
      <c r="S311" s="24">
        <f>IF(A311="","",IFERROR(IF(Q311&gt;=$B$6,"Critical",IF(OR(P311&gt;0,N311&gt;=$B$5),"Watch","Normal")),""))</f>
        <v/>
      </c>
      <c r="T311" s="22" t="n"/>
      <c r="U311" s="44" t="n"/>
      <c r="V311" s="24">
        <f>IF(A311="","",IFERROR(IF(C311="","Select room type",IF(D311&lt;=0,"Enter base inventory",IF(E311+F311&gt;D311,"Holds exceed inventory",IF(I311+J311&gt;1,"Review forecast rates","OK")))),"Review data"))</f>
        <v/>
      </c>
      <c r="W311" s="22" t="n"/>
    </row>
    <row r="312">
      <c r="A312" s="44" t="n"/>
      <c r="B312" s="24">
        <f>IF(A312="","",IFERROR(IF(MOD(A312,7)=1,"Sun",IF(MOD(A312,7)=2,"Mon",IF(MOD(A312,7)=3,"Tue",IF(MOD(A312,7)=4,"Wed",IF(MOD(A312,7)=5,"Thu",IF(MOD(A312,7)=6,"Fri","Sat")))))),""))</f>
        <v/>
      </c>
      <c r="C312" s="21" t="n"/>
      <c r="D312" s="21" t="n"/>
      <c r="E312" s="21" t="n"/>
      <c r="F312" s="21" t="n"/>
      <c r="G312" s="24">
        <f>IF(A312="","",IFERROR(MAX(0,D312-E312-F312),0))</f>
        <v/>
      </c>
      <c r="H312" s="21" t="n"/>
      <c r="I312" s="28" t="n"/>
      <c r="J312" s="28" t="n"/>
      <c r="K312" s="21" t="n"/>
      <c r="L312" s="24">
        <f>IF(A312="","",IFERROR(SUMIFS('Reservations'!$J$11:$J$260,'Reservations'!$I$11:$I$260,C312,'Reservations'!$F$11:$F$260,"&lt;="&amp;A312,'Reservations'!$G$11:$G$260,"&gt;"&amp;A312,'Reservations'!$M$11:$M$260,"Confirmed")+SUMIFS('Reservations'!$J$11:$J$260,'Reservations'!$I$11:$I$260,C312,'Reservations'!$F$11:$F$260,"&lt;="&amp;A312,'Reservations'!$G$11:$G$260,"&gt;"&amp;A312,'Reservations'!$M$11:$M$260,"Guaranteed")+SUMIFS('Reservations'!$J$11:$J$260,'Reservations'!$I$11:$I$260,C312,'Reservations'!$F$11:$F$260,"&lt;="&amp;A312,'Reservations'!$G$11:$G$260,"&gt;"&amp;A312,'Reservations'!$M$11:$M$260,"Checked In"),0))</f>
        <v/>
      </c>
      <c r="M312" s="29">
        <f>IF(A312="","",IFERROR(MAX(0,L312*(1-I312-J312)+K312),0))</f>
        <v/>
      </c>
      <c r="N312" s="30">
        <f>IF(A312="","",IFERROR(M312/G312,0))</f>
        <v/>
      </c>
      <c r="O312" s="24">
        <f>IF(A312="","",IFERROR(G312+H312,0))</f>
        <v/>
      </c>
      <c r="P312" s="24">
        <f>IF(A312="","",IFERROR(MAX(0,ROUNDUP(M312,0)-O312),0))</f>
        <v/>
      </c>
      <c r="Q312" s="24">
        <f>IF(A312="","",IFERROR(MAX(0,ROUNDUP(M312,0)-G312),0))</f>
        <v/>
      </c>
      <c r="R312" s="28" t="n"/>
      <c r="S312" s="24">
        <f>IF(A312="","",IFERROR(IF(Q312&gt;=$B$6,"Critical",IF(OR(P312&gt;0,N312&gt;=$B$5),"Watch","Normal")),""))</f>
        <v/>
      </c>
      <c r="T312" s="22" t="n"/>
      <c r="U312" s="44" t="n"/>
      <c r="V312" s="24">
        <f>IF(A312="","",IFERROR(IF(C312="","Select room type",IF(D312&lt;=0,"Enter base inventory",IF(E312+F312&gt;D312,"Holds exceed inventory",IF(I312+J312&gt;1,"Review forecast rates","OK")))),"Review data"))</f>
        <v/>
      </c>
      <c r="W312" s="22" t="n"/>
    </row>
    <row r="313">
      <c r="A313" s="44" t="n"/>
      <c r="B313" s="24">
        <f>IF(A313="","",IFERROR(IF(MOD(A313,7)=1,"Sun",IF(MOD(A313,7)=2,"Mon",IF(MOD(A313,7)=3,"Tue",IF(MOD(A313,7)=4,"Wed",IF(MOD(A313,7)=5,"Thu",IF(MOD(A313,7)=6,"Fri","Sat")))))),""))</f>
        <v/>
      </c>
      <c r="C313" s="21" t="n"/>
      <c r="D313" s="21" t="n"/>
      <c r="E313" s="21" t="n"/>
      <c r="F313" s="21" t="n"/>
      <c r="G313" s="24">
        <f>IF(A313="","",IFERROR(MAX(0,D313-E313-F313),0))</f>
        <v/>
      </c>
      <c r="H313" s="21" t="n"/>
      <c r="I313" s="28" t="n"/>
      <c r="J313" s="28" t="n"/>
      <c r="K313" s="21" t="n"/>
      <c r="L313" s="24">
        <f>IF(A313="","",IFERROR(SUMIFS('Reservations'!$J$11:$J$260,'Reservations'!$I$11:$I$260,C313,'Reservations'!$F$11:$F$260,"&lt;="&amp;A313,'Reservations'!$G$11:$G$260,"&gt;"&amp;A313,'Reservations'!$M$11:$M$260,"Confirmed")+SUMIFS('Reservations'!$J$11:$J$260,'Reservations'!$I$11:$I$260,C313,'Reservations'!$F$11:$F$260,"&lt;="&amp;A313,'Reservations'!$G$11:$G$260,"&gt;"&amp;A313,'Reservations'!$M$11:$M$260,"Guaranteed")+SUMIFS('Reservations'!$J$11:$J$260,'Reservations'!$I$11:$I$260,C313,'Reservations'!$F$11:$F$260,"&lt;="&amp;A313,'Reservations'!$G$11:$G$260,"&gt;"&amp;A313,'Reservations'!$M$11:$M$260,"Checked In"),0))</f>
        <v/>
      </c>
      <c r="M313" s="29">
        <f>IF(A313="","",IFERROR(MAX(0,L313*(1-I313-J313)+K313),0))</f>
        <v/>
      </c>
      <c r="N313" s="30">
        <f>IF(A313="","",IFERROR(M313/G313,0))</f>
        <v/>
      </c>
      <c r="O313" s="24">
        <f>IF(A313="","",IFERROR(G313+H313,0))</f>
        <v/>
      </c>
      <c r="P313" s="24">
        <f>IF(A313="","",IFERROR(MAX(0,ROUNDUP(M313,0)-O313),0))</f>
        <v/>
      </c>
      <c r="Q313" s="24">
        <f>IF(A313="","",IFERROR(MAX(0,ROUNDUP(M313,0)-G313),0))</f>
        <v/>
      </c>
      <c r="R313" s="28" t="n"/>
      <c r="S313" s="24">
        <f>IF(A313="","",IFERROR(IF(Q313&gt;=$B$6,"Critical",IF(OR(P313&gt;0,N313&gt;=$B$5),"Watch","Normal")),""))</f>
        <v/>
      </c>
      <c r="T313" s="22" t="n"/>
      <c r="U313" s="44" t="n"/>
      <c r="V313" s="24">
        <f>IF(A313="","",IFERROR(IF(C313="","Select room type",IF(D313&lt;=0,"Enter base inventory",IF(E313+F313&gt;D313,"Holds exceed inventory",IF(I313+J313&gt;1,"Review forecast rates","OK")))),"Review data"))</f>
        <v/>
      </c>
      <c r="W313" s="22" t="n"/>
    </row>
    <row r="314">
      <c r="A314" s="44" t="n"/>
      <c r="B314" s="24">
        <f>IF(A314="","",IFERROR(IF(MOD(A314,7)=1,"Sun",IF(MOD(A314,7)=2,"Mon",IF(MOD(A314,7)=3,"Tue",IF(MOD(A314,7)=4,"Wed",IF(MOD(A314,7)=5,"Thu",IF(MOD(A314,7)=6,"Fri","Sat")))))),""))</f>
        <v/>
      </c>
      <c r="C314" s="21" t="n"/>
      <c r="D314" s="21" t="n"/>
      <c r="E314" s="21" t="n"/>
      <c r="F314" s="21" t="n"/>
      <c r="G314" s="24">
        <f>IF(A314="","",IFERROR(MAX(0,D314-E314-F314),0))</f>
        <v/>
      </c>
      <c r="H314" s="21" t="n"/>
      <c r="I314" s="28" t="n"/>
      <c r="J314" s="28" t="n"/>
      <c r="K314" s="21" t="n"/>
      <c r="L314" s="24">
        <f>IF(A314="","",IFERROR(SUMIFS('Reservations'!$J$11:$J$260,'Reservations'!$I$11:$I$260,C314,'Reservations'!$F$11:$F$260,"&lt;="&amp;A314,'Reservations'!$G$11:$G$260,"&gt;"&amp;A314,'Reservations'!$M$11:$M$260,"Confirmed")+SUMIFS('Reservations'!$J$11:$J$260,'Reservations'!$I$11:$I$260,C314,'Reservations'!$F$11:$F$260,"&lt;="&amp;A314,'Reservations'!$G$11:$G$260,"&gt;"&amp;A314,'Reservations'!$M$11:$M$260,"Guaranteed")+SUMIFS('Reservations'!$J$11:$J$260,'Reservations'!$I$11:$I$260,C314,'Reservations'!$F$11:$F$260,"&lt;="&amp;A314,'Reservations'!$G$11:$G$260,"&gt;"&amp;A314,'Reservations'!$M$11:$M$260,"Checked In"),0))</f>
        <v/>
      </c>
      <c r="M314" s="29">
        <f>IF(A314="","",IFERROR(MAX(0,L314*(1-I314-J314)+K314),0))</f>
        <v/>
      </c>
      <c r="N314" s="30">
        <f>IF(A314="","",IFERROR(M314/G314,0))</f>
        <v/>
      </c>
      <c r="O314" s="24">
        <f>IF(A314="","",IFERROR(G314+H314,0))</f>
        <v/>
      </c>
      <c r="P314" s="24">
        <f>IF(A314="","",IFERROR(MAX(0,ROUNDUP(M314,0)-O314),0))</f>
        <v/>
      </c>
      <c r="Q314" s="24">
        <f>IF(A314="","",IFERROR(MAX(0,ROUNDUP(M314,0)-G314),0))</f>
        <v/>
      </c>
      <c r="R314" s="28" t="n"/>
      <c r="S314" s="24">
        <f>IF(A314="","",IFERROR(IF(Q314&gt;=$B$6,"Critical",IF(OR(P314&gt;0,N314&gt;=$B$5),"Watch","Normal")),""))</f>
        <v/>
      </c>
      <c r="T314" s="22" t="n"/>
      <c r="U314" s="44" t="n"/>
      <c r="V314" s="24">
        <f>IF(A314="","",IFERROR(IF(C314="","Select room type",IF(D314&lt;=0,"Enter base inventory",IF(E314+F314&gt;D314,"Holds exceed inventory",IF(I314+J314&gt;1,"Review forecast rates","OK")))),"Review data"))</f>
        <v/>
      </c>
      <c r="W314" s="22" t="n"/>
    </row>
    <row r="315">
      <c r="A315" s="44" t="n"/>
      <c r="B315" s="24">
        <f>IF(A315="","",IFERROR(IF(MOD(A315,7)=1,"Sun",IF(MOD(A315,7)=2,"Mon",IF(MOD(A315,7)=3,"Tue",IF(MOD(A315,7)=4,"Wed",IF(MOD(A315,7)=5,"Thu",IF(MOD(A315,7)=6,"Fri","Sat")))))),""))</f>
        <v/>
      </c>
      <c r="C315" s="21" t="n"/>
      <c r="D315" s="21" t="n"/>
      <c r="E315" s="21" t="n"/>
      <c r="F315" s="21" t="n"/>
      <c r="G315" s="24">
        <f>IF(A315="","",IFERROR(MAX(0,D315-E315-F315),0))</f>
        <v/>
      </c>
      <c r="H315" s="21" t="n"/>
      <c r="I315" s="28" t="n"/>
      <c r="J315" s="28" t="n"/>
      <c r="K315" s="21" t="n"/>
      <c r="L315" s="24">
        <f>IF(A315="","",IFERROR(SUMIFS('Reservations'!$J$11:$J$260,'Reservations'!$I$11:$I$260,C315,'Reservations'!$F$11:$F$260,"&lt;="&amp;A315,'Reservations'!$G$11:$G$260,"&gt;"&amp;A315,'Reservations'!$M$11:$M$260,"Confirmed")+SUMIFS('Reservations'!$J$11:$J$260,'Reservations'!$I$11:$I$260,C315,'Reservations'!$F$11:$F$260,"&lt;="&amp;A315,'Reservations'!$G$11:$G$260,"&gt;"&amp;A315,'Reservations'!$M$11:$M$260,"Guaranteed")+SUMIFS('Reservations'!$J$11:$J$260,'Reservations'!$I$11:$I$260,C315,'Reservations'!$F$11:$F$260,"&lt;="&amp;A315,'Reservations'!$G$11:$G$260,"&gt;"&amp;A315,'Reservations'!$M$11:$M$260,"Checked In"),0))</f>
        <v/>
      </c>
      <c r="M315" s="29">
        <f>IF(A315="","",IFERROR(MAX(0,L315*(1-I315-J315)+K315),0))</f>
        <v/>
      </c>
      <c r="N315" s="30">
        <f>IF(A315="","",IFERROR(M315/G315,0))</f>
        <v/>
      </c>
      <c r="O315" s="24">
        <f>IF(A315="","",IFERROR(G315+H315,0))</f>
        <v/>
      </c>
      <c r="P315" s="24">
        <f>IF(A315="","",IFERROR(MAX(0,ROUNDUP(M315,0)-O315),0))</f>
        <v/>
      </c>
      <c r="Q315" s="24">
        <f>IF(A315="","",IFERROR(MAX(0,ROUNDUP(M315,0)-G315),0))</f>
        <v/>
      </c>
      <c r="R315" s="28" t="n"/>
      <c r="S315" s="24">
        <f>IF(A315="","",IFERROR(IF(Q315&gt;=$B$6,"Critical",IF(OR(P315&gt;0,N315&gt;=$B$5),"Watch","Normal")),""))</f>
        <v/>
      </c>
      <c r="T315" s="22" t="n"/>
      <c r="U315" s="44" t="n"/>
      <c r="V315" s="24">
        <f>IF(A315="","",IFERROR(IF(C315="","Select room type",IF(D315&lt;=0,"Enter base inventory",IF(E315+F315&gt;D315,"Holds exceed inventory",IF(I315+J315&gt;1,"Review forecast rates","OK")))),"Review data"))</f>
        <v/>
      </c>
      <c r="W315" s="22" t="n"/>
    </row>
    <row r="316">
      <c r="A316" s="44" t="n"/>
      <c r="B316" s="24">
        <f>IF(A316="","",IFERROR(IF(MOD(A316,7)=1,"Sun",IF(MOD(A316,7)=2,"Mon",IF(MOD(A316,7)=3,"Tue",IF(MOD(A316,7)=4,"Wed",IF(MOD(A316,7)=5,"Thu",IF(MOD(A316,7)=6,"Fri","Sat")))))),""))</f>
        <v/>
      </c>
      <c r="C316" s="21" t="n"/>
      <c r="D316" s="21" t="n"/>
      <c r="E316" s="21" t="n"/>
      <c r="F316" s="21" t="n"/>
      <c r="G316" s="24">
        <f>IF(A316="","",IFERROR(MAX(0,D316-E316-F316),0))</f>
        <v/>
      </c>
      <c r="H316" s="21" t="n"/>
      <c r="I316" s="28" t="n"/>
      <c r="J316" s="28" t="n"/>
      <c r="K316" s="21" t="n"/>
      <c r="L316" s="24">
        <f>IF(A316="","",IFERROR(SUMIFS('Reservations'!$J$11:$J$260,'Reservations'!$I$11:$I$260,C316,'Reservations'!$F$11:$F$260,"&lt;="&amp;A316,'Reservations'!$G$11:$G$260,"&gt;"&amp;A316,'Reservations'!$M$11:$M$260,"Confirmed")+SUMIFS('Reservations'!$J$11:$J$260,'Reservations'!$I$11:$I$260,C316,'Reservations'!$F$11:$F$260,"&lt;="&amp;A316,'Reservations'!$G$11:$G$260,"&gt;"&amp;A316,'Reservations'!$M$11:$M$260,"Guaranteed")+SUMIFS('Reservations'!$J$11:$J$260,'Reservations'!$I$11:$I$260,C316,'Reservations'!$F$11:$F$260,"&lt;="&amp;A316,'Reservations'!$G$11:$G$260,"&gt;"&amp;A316,'Reservations'!$M$11:$M$260,"Checked In"),0))</f>
        <v/>
      </c>
      <c r="M316" s="29">
        <f>IF(A316="","",IFERROR(MAX(0,L316*(1-I316-J316)+K316),0))</f>
        <v/>
      </c>
      <c r="N316" s="30">
        <f>IF(A316="","",IFERROR(M316/G316,0))</f>
        <v/>
      </c>
      <c r="O316" s="24">
        <f>IF(A316="","",IFERROR(G316+H316,0))</f>
        <v/>
      </c>
      <c r="P316" s="24">
        <f>IF(A316="","",IFERROR(MAX(0,ROUNDUP(M316,0)-O316),0))</f>
        <v/>
      </c>
      <c r="Q316" s="24">
        <f>IF(A316="","",IFERROR(MAX(0,ROUNDUP(M316,0)-G316),0))</f>
        <v/>
      </c>
      <c r="R316" s="28" t="n"/>
      <c r="S316" s="24">
        <f>IF(A316="","",IFERROR(IF(Q316&gt;=$B$6,"Critical",IF(OR(P316&gt;0,N316&gt;=$B$5),"Watch","Normal")),""))</f>
        <v/>
      </c>
      <c r="T316" s="22" t="n"/>
      <c r="U316" s="44" t="n"/>
      <c r="V316" s="24">
        <f>IF(A316="","",IFERROR(IF(C316="","Select room type",IF(D316&lt;=0,"Enter base inventory",IF(E316+F316&gt;D316,"Holds exceed inventory",IF(I316+J316&gt;1,"Review forecast rates","OK")))),"Review data"))</f>
        <v/>
      </c>
      <c r="W316" s="22" t="n"/>
    </row>
    <row r="317">
      <c r="A317" s="44" t="n"/>
      <c r="B317" s="24">
        <f>IF(A317="","",IFERROR(IF(MOD(A317,7)=1,"Sun",IF(MOD(A317,7)=2,"Mon",IF(MOD(A317,7)=3,"Tue",IF(MOD(A317,7)=4,"Wed",IF(MOD(A317,7)=5,"Thu",IF(MOD(A317,7)=6,"Fri","Sat")))))),""))</f>
        <v/>
      </c>
      <c r="C317" s="21" t="n"/>
      <c r="D317" s="21" t="n"/>
      <c r="E317" s="21" t="n"/>
      <c r="F317" s="21" t="n"/>
      <c r="G317" s="24">
        <f>IF(A317="","",IFERROR(MAX(0,D317-E317-F317),0))</f>
        <v/>
      </c>
      <c r="H317" s="21" t="n"/>
      <c r="I317" s="28" t="n"/>
      <c r="J317" s="28" t="n"/>
      <c r="K317" s="21" t="n"/>
      <c r="L317" s="24">
        <f>IF(A317="","",IFERROR(SUMIFS('Reservations'!$J$11:$J$260,'Reservations'!$I$11:$I$260,C317,'Reservations'!$F$11:$F$260,"&lt;="&amp;A317,'Reservations'!$G$11:$G$260,"&gt;"&amp;A317,'Reservations'!$M$11:$M$260,"Confirmed")+SUMIFS('Reservations'!$J$11:$J$260,'Reservations'!$I$11:$I$260,C317,'Reservations'!$F$11:$F$260,"&lt;="&amp;A317,'Reservations'!$G$11:$G$260,"&gt;"&amp;A317,'Reservations'!$M$11:$M$260,"Guaranteed")+SUMIFS('Reservations'!$J$11:$J$260,'Reservations'!$I$11:$I$260,C317,'Reservations'!$F$11:$F$260,"&lt;="&amp;A317,'Reservations'!$G$11:$G$260,"&gt;"&amp;A317,'Reservations'!$M$11:$M$260,"Checked In"),0))</f>
        <v/>
      </c>
      <c r="M317" s="29">
        <f>IF(A317="","",IFERROR(MAX(0,L317*(1-I317-J317)+K317),0))</f>
        <v/>
      </c>
      <c r="N317" s="30">
        <f>IF(A317="","",IFERROR(M317/G317,0))</f>
        <v/>
      </c>
      <c r="O317" s="24">
        <f>IF(A317="","",IFERROR(G317+H317,0))</f>
        <v/>
      </c>
      <c r="P317" s="24">
        <f>IF(A317="","",IFERROR(MAX(0,ROUNDUP(M317,0)-O317),0))</f>
        <v/>
      </c>
      <c r="Q317" s="24">
        <f>IF(A317="","",IFERROR(MAX(0,ROUNDUP(M317,0)-G317),0))</f>
        <v/>
      </c>
      <c r="R317" s="28" t="n"/>
      <c r="S317" s="24">
        <f>IF(A317="","",IFERROR(IF(Q317&gt;=$B$6,"Critical",IF(OR(P317&gt;0,N317&gt;=$B$5),"Watch","Normal")),""))</f>
        <v/>
      </c>
      <c r="T317" s="22" t="n"/>
      <c r="U317" s="44" t="n"/>
      <c r="V317" s="24">
        <f>IF(A317="","",IFERROR(IF(C317="","Select room type",IF(D317&lt;=0,"Enter base inventory",IF(E317+F317&gt;D317,"Holds exceed inventory",IF(I317+J317&gt;1,"Review forecast rates","OK")))),"Review data"))</f>
        <v/>
      </c>
      <c r="W317" s="22" t="n"/>
    </row>
    <row r="318">
      <c r="A318" s="44" t="n"/>
      <c r="B318" s="24">
        <f>IF(A318="","",IFERROR(IF(MOD(A318,7)=1,"Sun",IF(MOD(A318,7)=2,"Mon",IF(MOD(A318,7)=3,"Tue",IF(MOD(A318,7)=4,"Wed",IF(MOD(A318,7)=5,"Thu",IF(MOD(A318,7)=6,"Fri","Sat")))))),""))</f>
        <v/>
      </c>
      <c r="C318" s="21" t="n"/>
      <c r="D318" s="21" t="n"/>
      <c r="E318" s="21" t="n"/>
      <c r="F318" s="21" t="n"/>
      <c r="G318" s="24">
        <f>IF(A318="","",IFERROR(MAX(0,D318-E318-F318),0))</f>
        <v/>
      </c>
      <c r="H318" s="21" t="n"/>
      <c r="I318" s="28" t="n"/>
      <c r="J318" s="28" t="n"/>
      <c r="K318" s="21" t="n"/>
      <c r="L318" s="24">
        <f>IF(A318="","",IFERROR(SUMIFS('Reservations'!$J$11:$J$260,'Reservations'!$I$11:$I$260,C318,'Reservations'!$F$11:$F$260,"&lt;="&amp;A318,'Reservations'!$G$11:$G$260,"&gt;"&amp;A318,'Reservations'!$M$11:$M$260,"Confirmed")+SUMIFS('Reservations'!$J$11:$J$260,'Reservations'!$I$11:$I$260,C318,'Reservations'!$F$11:$F$260,"&lt;="&amp;A318,'Reservations'!$G$11:$G$260,"&gt;"&amp;A318,'Reservations'!$M$11:$M$260,"Guaranteed")+SUMIFS('Reservations'!$J$11:$J$260,'Reservations'!$I$11:$I$260,C318,'Reservations'!$F$11:$F$260,"&lt;="&amp;A318,'Reservations'!$G$11:$G$260,"&gt;"&amp;A318,'Reservations'!$M$11:$M$260,"Checked In"),0))</f>
        <v/>
      </c>
      <c r="M318" s="29">
        <f>IF(A318="","",IFERROR(MAX(0,L318*(1-I318-J318)+K318),0))</f>
        <v/>
      </c>
      <c r="N318" s="30">
        <f>IF(A318="","",IFERROR(M318/G318,0))</f>
        <v/>
      </c>
      <c r="O318" s="24">
        <f>IF(A318="","",IFERROR(G318+H318,0))</f>
        <v/>
      </c>
      <c r="P318" s="24">
        <f>IF(A318="","",IFERROR(MAX(0,ROUNDUP(M318,0)-O318),0))</f>
        <v/>
      </c>
      <c r="Q318" s="24">
        <f>IF(A318="","",IFERROR(MAX(0,ROUNDUP(M318,0)-G318),0))</f>
        <v/>
      </c>
      <c r="R318" s="28" t="n"/>
      <c r="S318" s="24">
        <f>IF(A318="","",IFERROR(IF(Q318&gt;=$B$6,"Critical",IF(OR(P318&gt;0,N318&gt;=$B$5),"Watch","Normal")),""))</f>
        <v/>
      </c>
      <c r="T318" s="22" t="n"/>
      <c r="U318" s="44" t="n"/>
      <c r="V318" s="24">
        <f>IF(A318="","",IFERROR(IF(C318="","Select room type",IF(D318&lt;=0,"Enter base inventory",IF(E318+F318&gt;D318,"Holds exceed inventory",IF(I318+J318&gt;1,"Review forecast rates","OK")))),"Review data"))</f>
        <v/>
      </c>
      <c r="W318" s="22" t="n"/>
    </row>
    <row r="319">
      <c r="A319" s="44" t="n"/>
      <c r="B319" s="24">
        <f>IF(A319="","",IFERROR(IF(MOD(A319,7)=1,"Sun",IF(MOD(A319,7)=2,"Mon",IF(MOD(A319,7)=3,"Tue",IF(MOD(A319,7)=4,"Wed",IF(MOD(A319,7)=5,"Thu",IF(MOD(A319,7)=6,"Fri","Sat")))))),""))</f>
        <v/>
      </c>
      <c r="C319" s="21" t="n"/>
      <c r="D319" s="21" t="n"/>
      <c r="E319" s="21" t="n"/>
      <c r="F319" s="21" t="n"/>
      <c r="G319" s="24">
        <f>IF(A319="","",IFERROR(MAX(0,D319-E319-F319),0))</f>
        <v/>
      </c>
      <c r="H319" s="21" t="n"/>
      <c r="I319" s="28" t="n"/>
      <c r="J319" s="28" t="n"/>
      <c r="K319" s="21" t="n"/>
      <c r="L319" s="24">
        <f>IF(A319="","",IFERROR(SUMIFS('Reservations'!$J$11:$J$260,'Reservations'!$I$11:$I$260,C319,'Reservations'!$F$11:$F$260,"&lt;="&amp;A319,'Reservations'!$G$11:$G$260,"&gt;"&amp;A319,'Reservations'!$M$11:$M$260,"Confirmed")+SUMIFS('Reservations'!$J$11:$J$260,'Reservations'!$I$11:$I$260,C319,'Reservations'!$F$11:$F$260,"&lt;="&amp;A319,'Reservations'!$G$11:$G$260,"&gt;"&amp;A319,'Reservations'!$M$11:$M$260,"Guaranteed")+SUMIFS('Reservations'!$J$11:$J$260,'Reservations'!$I$11:$I$260,C319,'Reservations'!$F$11:$F$260,"&lt;="&amp;A319,'Reservations'!$G$11:$G$260,"&gt;"&amp;A319,'Reservations'!$M$11:$M$260,"Checked In"),0))</f>
        <v/>
      </c>
      <c r="M319" s="29">
        <f>IF(A319="","",IFERROR(MAX(0,L319*(1-I319-J319)+K319),0))</f>
        <v/>
      </c>
      <c r="N319" s="30">
        <f>IF(A319="","",IFERROR(M319/G319,0))</f>
        <v/>
      </c>
      <c r="O319" s="24">
        <f>IF(A319="","",IFERROR(G319+H319,0))</f>
        <v/>
      </c>
      <c r="P319" s="24">
        <f>IF(A319="","",IFERROR(MAX(0,ROUNDUP(M319,0)-O319),0))</f>
        <v/>
      </c>
      <c r="Q319" s="24">
        <f>IF(A319="","",IFERROR(MAX(0,ROUNDUP(M319,0)-G319),0))</f>
        <v/>
      </c>
      <c r="R319" s="28" t="n"/>
      <c r="S319" s="24">
        <f>IF(A319="","",IFERROR(IF(Q319&gt;=$B$6,"Critical",IF(OR(P319&gt;0,N319&gt;=$B$5),"Watch","Normal")),""))</f>
        <v/>
      </c>
      <c r="T319" s="22" t="n"/>
      <c r="U319" s="44" t="n"/>
      <c r="V319" s="24">
        <f>IF(A319="","",IFERROR(IF(C319="","Select room type",IF(D319&lt;=0,"Enter base inventory",IF(E319+F319&gt;D319,"Holds exceed inventory",IF(I319+J319&gt;1,"Review forecast rates","OK")))),"Review data"))</f>
        <v/>
      </c>
      <c r="W319" s="22" t="n"/>
    </row>
    <row r="320">
      <c r="A320" s="44" t="n"/>
      <c r="B320" s="24">
        <f>IF(A320="","",IFERROR(IF(MOD(A320,7)=1,"Sun",IF(MOD(A320,7)=2,"Mon",IF(MOD(A320,7)=3,"Tue",IF(MOD(A320,7)=4,"Wed",IF(MOD(A320,7)=5,"Thu",IF(MOD(A320,7)=6,"Fri","Sat")))))),""))</f>
        <v/>
      </c>
      <c r="C320" s="21" t="n"/>
      <c r="D320" s="21" t="n"/>
      <c r="E320" s="21" t="n"/>
      <c r="F320" s="21" t="n"/>
      <c r="G320" s="24">
        <f>IF(A320="","",IFERROR(MAX(0,D320-E320-F320),0))</f>
        <v/>
      </c>
      <c r="H320" s="21" t="n"/>
      <c r="I320" s="28" t="n"/>
      <c r="J320" s="28" t="n"/>
      <c r="K320" s="21" t="n"/>
      <c r="L320" s="24">
        <f>IF(A320="","",IFERROR(SUMIFS('Reservations'!$J$11:$J$260,'Reservations'!$I$11:$I$260,C320,'Reservations'!$F$11:$F$260,"&lt;="&amp;A320,'Reservations'!$G$11:$G$260,"&gt;"&amp;A320,'Reservations'!$M$11:$M$260,"Confirmed")+SUMIFS('Reservations'!$J$11:$J$260,'Reservations'!$I$11:$I$260,C320,'Reservations'!$F$11:$F$260,"&lt;="&amp;A320,'Reservations'!$G$11:$G$260,"&gt;"&amp;A320,'Reservations'!$M$11:$M$260,"Guaranteed")+SUMIFS('Reservations'!$J$11:$J$260,'Reservations'!$I$11:$I$260,C320,'Reservations'!$F$11:$F$260,"&lt;="&amp;A320,'Reservations'!$G$11:$G$260,"&gt;"&amp;A320,'Reservations'!$M$11:$M$260,"Checked In"),0))</f>
        <v/>
      </c>
      <c r="M320" s="29">
        <f>IF(A320="","",IFERROR(MAX(0,L320*(1-I320-J320)+K320),0))</f>
        <v/>
      </c>
      <c r="N320" s="30">
        <f>IF(A320="","",IFERROR(M320/G320,0))</f>
        <v/>
      </c>
      <c r="O320" s="24">
        <f>IF(A320="","",IFERROR(G320+H320,0))</f>
        <v/>
      </c>
      <c r="P320" s="24">
        <f>IF(A320="","",IFERROR(MAX(0,ROUNDUP(M320,0)-O320),0))</f>
        <v/>
      </c>
      <c r="Q320" s="24">
        <f>IF(A320="","",IFERROR(MAX(0,ROUNDUP(M320,0)-G320),0))</f>
        <v/>
      </c>
      <c r="R320" s="28" t="n"/>
      <c r="S320" s="24">
        <f>IF(A320="","",IFERROR(IF(Q320&gt;=$B$6,"Critical",IF(OR(P320&gt;0,N320&gt;=$B$5),"Watch","Normal")),""))</f>
        <v/>
      </c>
      <c r="T320" s="22" t="n"/>
      <c r="U320" s="44" t="n"/>
      <c r="V320" s="24">
        <f>IF(A320="","",IFERROR(IF(C320="","Select room type",IF(D320&lt;=0,"Enter base inventory",IF(E320+F320&gt;D320,"Holds exceed inventory",IF(I320+J320&gt;1,"Review forecast rates","OK")))),"Review data"))</f>
        <v/>
      </c>
      <c r="W320" s="22" t="n"/>
    </row>
    <row r="321">
      <c r="A321" s="44" t="n"/>
      <c r="B321" s="24">
        <f>IF(A321="","",IFERROR(IF(MOD(A321,7)=1,"Sun",IF(MOD(A321,7)=2,"Mon",IF(MOD(A321,7)=3,"Tue",IF(MOD(A321,7)=4,"Wed",IF(MOD(A321,7)=5,"Thu",IF(MOD(A321,7)=6,"Fri","Sat")))))),""))</f>
        <v/>
      </c>
      <c r="C321" s="21" t="n"/>
      <c r="D321" s="21" t="n"/>
      <c r="E321" s="21" t="n"/>
      <c r="F321" s="21" t="n"/>
      <c r="G321" s="24">
        <f>IF(A321="","",IFERROR(MAX(0,D321-E321-F321),0))</f>
        <v/>
      </c>
      <c r="H321" s="21" t="n"/>
      <c r="I321" s="28" t="n"/>
      <c r="J321" s="28" t="n"/>
      <c r="K321" s="21" t="n"/>
      <c r="L321" s="24">
        <f>IF(A321="","",IFERROR(SUMIFS('Reservations'!$J$11:$J$260,'Reservations'!$I$11:$I$260,C321,'Reservations'!$F$11:$F$260,"&lt;="&amp;A321,'Reservations'!$G$11:$G$260,"&gt;"&amp;A321,'Reservations'!$M$11:$M$260,"Confirmed")+SUMIFS('Reservations'!$J$11:$J$260,'Reservations'!$I$11:$I$260,C321,'Reservations'!$F$11:$F$260,"&lt;="&amp;A321,'Reservations'!$G$11:$G$260,"&gt;"&amp;A321,'Reservations'!$M$11:$M$260,"Guaranteed")+SUMIFS('Reservations'!$J$11:$J$260,'Reservations'!$I$11:$I$260,C321,'Reservations'!$F$11:$F$260,"&lt;="&amp;A321,'Reservations'!$G$11:$G$260,"&gt;"&amp;A321,'Reservations'!$M$11:$M$260,"Checked In"),0))</f>
        <v/>
      </c>
      <c r="M321" s="29">
        <f>IF(A321="","",IFERROR(MAX(0,L321*(1-I321-J321)+K321),0))</f>
        <v/>
      </c>
      <c r="N321" s="30">
        <f>IF(A321="","",IFERROR(M321/G321,0))</f>
        <v/>
      </c>
      <c r="O321" s="24">
        <f>IF(A321="","",IFERROR(G321+H321,0))</f>
        <v/>
      </c>
      <c r="P321" s="24">
        <f>IF(A321="","",IFERROR(MAX(0,ROUNDUP(M321,0)-O321),0))</f>
        <v/>
      </c>
      <c r="Q321" s="24">
        <f>IF(A321="","",IFERROR(MAX(0,ROUNDUP(M321,0)-G321),0))</f>
        <v/>
      </c>
      <c r="R321" s="28" t="n"/>
      <c r="S321" s="24">
        <f>IF(A321="","",IFERROR(IF(Q321&gt;=$B$6,"Critical",IF(OR(P321&gt;0,N321&gt;=$B$5),"Watch","Normal")),""))</f>
        <v/>
      </c>
      <c r="T321" s="22" t="n"/>
      <c r="U321" s="44" t="n"/>
      <c r="V321" s="24">
        <f>IF(A321="","",IFERROR(IF(C321="","Select room type",IF(D321&lt;=0,"Enter base inventory",IF(E321+F321&gt;D321,"Holds exceed inventory",IF(I321+J321&gt;1,"Review forecast rates","OK")))),"Review data"))</f>
        <v/>
      </c>
      <c r="W321" s="22" t="n"/>
    </row>
    <row r="322">
      <c r="A322" s="44" t="n"/>
      <c r="B322" s="24">
        <f>IF(A322="","",IFERROR(IF(MOD(A322,7)=1,"Sun",IF(MOD(A322,7)=2,"Mon",IF(MOD(A322,7)=3,"Tue",IF(MOD(A322,7)=4,"Wed",IF(MOD(A322,7)=5,"Thu",IF(MOD(A322,7)=6,"Fri","Sat")))))),""))</f>
        <v/>
      </c>
      <c r="C322" s="21" t="n"/>
      <c r="D322" s="21" t="n"/>
      <c r="E322" s="21" t="n"/>
      <c r="F322" s="21" t="n"/>
      <c r="G322" s="24">
        <f>IF(A322="","",IFERROR(MAX(0,D322-E322-F322),0))</f>
        <v/>
      </c>
      <c r="H322" s="21" t="n"/>
      <c r="I322" s="28" t="n"/>
      <c r="J322" s="28" t="n"/>
      <c r="K322" s="21" t="n"/>
      <c r="L322" s="24">
        <f>IF(A322="","",IFERROR(SUMIFS('Reservations'!$J$11:$J$260,'Reservations'!$I$11:$I$260,C322,'Reservations'!$F$11:$F$260,"&lt;="&amp;A322,'Reservations'!$G$11:$G$260,"&gt;"&amp;A322,'Reservations'!$M$11:$M$260,"Confirmed")+SUMIFS('Reservations'!$J$11:$J$260,'Reservations'!$I$11:$I$260,C322,'Reservations'!$F$11:$F$260,"&lt;="&amp;A322,'Reservations'!$G$11:$G$260,"&gt;"&amp;A322,'Reservations'!$M$11:$M$260,"Guaranteed")+SUMIFS('Reservations'!$J$11:$J$260,'Reservations'!$I$11:$I$260,C322,'Reservations'!$F$11:$F$260,"&lt;="&amp;A322,'Reservations'!$G$11:$G$260,"&gt;"&amp;A322,'Reservations'!$M$11:$M$260,"Checked In"),0))</f>
        <v/>
      </c>
      <c r="M322" s="29">
        <f>IF(A322="","",IFERROR(MAX(0,L322*(1-I322-J322)+K322),0))</f>
        <v/>
      </c>
      <c r="N322" s="30">
        <f>IF(A322="","",IFERROR(M322/G322,0))</f>
        <v/>
      </c>
      <c r="O322" s="24">
        <f>IF(A322="","",IFERROR(G322+H322,0))</f>
        <v/>
      </c>
      <c r="P322" s="24">
        <f>IF(A322="","",IFERROR(MAX(0,ROUNDUP(M322,0)-O322),0))</f>
        <v/>
      </c>
      <c r="Q322" s="24">
        <f>IF(A322="","",IFERROR(MAX(0,ROUNDUP(M322,0)-G322),0))</f>
        <v/>
      </c>
      <c r="R322" s="28" t="n"/>
      <c r="S322" s="24">
        <f>IF(A322="","",IFERROR(IF(Q322&gt;=$B$6,"Critical",IF(OR(P322&gt;0,N322&gt;=$B$5),"Watch","Normal")),""))</f>
        <v/>
      </c>
      <c r="T322" s="22" t="n"/>
      <c r="U322" s="44" t="n"/>
      <c r="V322" s="24">
        <f>IF(A322="","",IFERROR(IF(C322="","Select room type",IF(D322&lt;=0,"Enter base inventory",IF(E322+F322&gt;D322,"Holds exceed inventory",IF(I322+J322&gt;1,"Review forecast rates","OK")))),"Review data"))</f>
        <v/>
      </c>
      <c r="W322" s="22" t="n"/>
    </row>
    <row r="323">
      <c r="A323" s="44" t="n"/>
      <c r="B323" s="24">
        <f>IF(A323="","",IFERROR(IF(MOD(A323,7)=1,"Sun",IF(MOD(A323,7)=2,"Mon",IF(MOD(A323,7)=3,"Tue",IF(MOD(A323,7)=4,"Wed",IF(MOD(A323,7)=5,"Thu",IF(MOD(A323,7)=6,"Fri","Sat")))))),""))</f>
        <v/>
      </c>
      <c r="C323" s="21" t="n"/>
      <c r="D323" s="21" t="n"/>
      <c r="E323" s="21" t="n"/>
      <c r="F323" s="21" t="n"/>
      <c r="G323" s="24">
        <f>IF(A323="","",IFERROR(MAX(0,D323-E323-F323),0))</f>
        <v/>
      </c>
      <c r="H323" s="21" t="n"/>
      <c r="I323" s="28" t="n"/>
      <c r="J323" s="28" t="n"/>
      <c r="K323" s="21" t="n"/>
      <c r="L323" s="24">
        <f>IF(A323="","",IFERROR(SUMIFS('Reservations'!$J$11:$J$260,'Reservations'!$I$11:$I$260,C323,'Reservations'!$F$11:$F$260,"&lt;="&amp;A323,'Reservations'!$G$11:$G$260,"&gt;"&amp;A323,'Reservations'!$M$11:$M$260,"Confirmed")+SUMIFS('Reservations'!$J$11:$J$260,'Reservations'!$I$11:$I$260,C323,'Reservations'!$F$11:$F$260,"&lt;="&amp;A323,'Reservations'!$G$11:$G$260,"&gt;"&amp;A323,'Reservations'!$M$11:$M$260,"Guaranteed")+SUMIFS('Reservations'!$J$11:$J$260,'Reservations'!$I$11:$I$260,C323,'Reservations'!$F$11:$F$260,"&lt;="&amp;A323,'Reservations'!$G$11:$G$260,"&gt;"&amp;A323,'Reservations'!$M$11:$M$260,"Checked In"),0))</f>
        <v/>
      </c>
      <c r="M323" s="29">
        <f>IF(A323="","",IFERROR(MAX(0,L323*(1-I323-J323)+K323),0))</f>
        <v/>
      </c>
      <c r="N323" s="30">
        <f>IF(A323="","",IFERROR(M323/G323,0))</f>
        <v/>
      </c>
      <c r="O323" s="24">
        <f>IF(A323="","",IFERROR(G323+H323,0))</f>
        <v/>
      </c>
      <c r="P323" s="24">
        <f>IF(A323="","",IFERROR(MAX(0,ROUNDUP(M323,0)-O323),0))</f>
        <v/>
      </c>
      <c r="Q323" s="24">
        <f>IF(A323="","",IFERROR(MAX(0,ROUNDUP(M323,0)-G323),0))</f>
        <v/>
      </c>
      <c r="R323" s="28" t="n"/>
      <c r="S323" s="24">
        <f>IF(A323="","",IFERROR(IF(Q323&gt;=$B$6,"Critical",IF(OR(P323&gt;0,N323&gt;=$B$5),"Watch","Normal")),""))</f>
        <v/>
      </c>
      <c r="T323" s="22" t="n"/>
      <c r="U323" s="44" t="n"/>
      <c r="V323" s="24">
        <f>IF(A323="","",IFERROR(IF(C323="","Select room type",IF(D323&lt;=0,"Enter base inventory",IF(E323+F323&gt;D323,"Holds exceed inventory",IF(I323+J323&gt;1,"Review forecast rates","OK")))),"Review data"))</f>
        <v/>
      </c>
      <c r="W323" s="22" t="n"/>
    </row>
    <row r="324">
      <c r="A324" s="44" t="n"/>
      <c r="B324" s="24">
        <f>IF(A324="","",IFERROR(IF(MOD(A324,7)=1,"Sun",IF(MOD(A324,7)=2,"Mon",IF(MOD(A324,7)=3,"Tue",IF(MOD(A324,7)=4,"Wed",IF(MOD(A324,7)=5,"Thu",IF(MOD(A324,7)=6,"Fri","Sat")))))),""))</f>
        <v/>
      </c>
      <c r="C324" s="21" t="n"/>
      <c r="D324" s="21" t="n"/>
      <c r="E324" s="21" t="n"/>
      <c r="F324" s="21" t="n"/>
      <c r="G324" s="24">
        <f>IF(A324="","",IFERROR(MAX(0,D324-E324-F324),0))</f>
        <v/>
      </c>
      <c r="H324" s="21" t="n"/>
      <c r="I324" s="28" t="n"/>
      <c r="J324" s="28" t="n"/>
      <c r="K324" s="21" t="n"/>
      <c r="L324" s="24">
        <f>IF(A324="","",IFERROR(SUMIFS('Reservations'!$J$11:$J$260,'Reservations'!$I$11:$I$260,C324,'Reservations'!$F$11:$F$260,"&lt;="&amp;A324,'Reservations'!$G$11:$G$260,"&gt;"&amp;A324,'Reservations'!$M$11:$M$260,"Confirmed")+SUMIFS('Reservations'!$J$11:$J$260,'Reservations'!$I$11:$I$260,C324,'Reservations'!$F$11:$F$260,"&lt;="&amp;A324,'Reservations'!$G$11:$G$260,"&gt;"&amp;A324,'Reservations'!$M$11:$M$260,"Guaranteed")+SUMIFS('Reservations'!$J$11:$J$260,'Reservations'!$I$11:$I$260,C324,'Reservations'!$F$11:$F$260,"&lt;="&amp;A324,'Reservations'!$G$11:$G$260,"&gt;"&amp;A324,'Reservations'!$M$11:$M$260,"Checked In"),0))</f>
        <v/>
      </c>
      <c r="M324" s="29">
        <f>IF(A324="","",IFERROR(MAX(0,L324*(1-I324-J324)+K324),0))</f>
        <v/>
      </c>
      <c r="N324" s="30">
        <f>IF(A324="","",IFERROR(M324/G324,0))</f>
        <v/>
      </c>
      <c r="O324" s="24">
        <f>IF(A324="","",IFERROR(G324+H324,0))</f>
        <v/>
      </c>
      <c r="P324" s="24">
        <f>IF(A324="","",IFERROR(MAX(0,ROUNDUP(M324,0)-O324),0))</f>
        <v/>
      </c>
      <c r="Q324" s="24">
        <f>IF(A324="","",IFERROR(MAX(0,ROUNDUP(M324,0)-G324),0))</f>
        <v/>
      </c>
      <c r="R324" s="28" t="n"/>
      <c r="S324" s="24">
        <f>IF(A324="","",IFERROR(IF(Q324&gt;=$B$6,"Critical",IF(OR(P324&gt;0,N324&gt;=$B$5),"Watch","Normal")),""))</f>
        <v/>
      </c>
      <c r="T324" s="22" t="n"/>
      <c r="U324" s="44" t="n"/>
      <c r="V324" s="24">
        <f>IF(A324="","",IFERROR(IF(C324="","Select room type",IF(D324&lt;=0,"Enter base inventory",IF(E324+F324&gt;D324,"Holds exceed inventory",IF(I324+J324&gt;1,"Review forecast rates","OK")))),"Review data"))</f>
        <v/>
      </c>
      <c r="W324" s="22" t="n"/>
    </row>
    <row r="325">
      <c r="A325" s="44" t="n"/>
      <c r="B325" s="24">
        <f>IF(A325="","",IFERROR(IF(MOD(A325,7)=1,"Sun",IF(MOD(A325,7)=2,"Mon",IF(MOD(A325,7)=3,"Tue",IF(MOD(A325,7)=4,"Wed",IF(MOD(A325,7)=5,"Thu",IF(MOD(A325,7)=6,"Fri","Sat")))))),""))</f>
        <v/>
      </c>
      <c r="C325" s="21" t="n"/>
      <c r="D325" s="21" t="n"/>
      <c r="E325" s="21" t="n"/>
      <c r="F325" s="21" t="n"/>
      <c r="G325" s="24">
        <f>IF(A325="","",IFERROR(MAX(0,D325-E325-F325),0))</f>
        <v/>
      </c>
      <c r="H325" s="21" t="n"/>
      <c r="I325" s="28" t="n"/>
      <c r="J325" s="28" t="n"/>
      <c r="K325" s="21" t="n"/>
      <c r="L325" s="24">
        <f>IF(A325="","",IFERROR(SUMIFS('Reservations'!$J$11:$J$260,'Reservations'!$I$11:$I$260,C325,'Reservations'!$F$11:$F$260,"&lt;="&amp;A325,'Reservations'!$G$11:$G$260,"&gt;"&amp;A325,'Reservations'!$M$11:$M$260,"Confirmed")+SUMIFS('Reservations'!$J$11:$J$260,'Reservations'!$I$11:$I$260,C325,'Reservations'!$F$11:$F$260,"&lt;="&amp;A325,'Reservations'!$G$11:$G$260,"&gt;"&amp;A325,'Reservations'!$M$11:$M$260,"Guaranteed")+SUMIFS('Reservations'!$J$11:$J$260,'Reservations'!$I$11:$I$260,C325,'Reservations'!$F$11:$F$260,"&lt;="&amp;A325,'Reservations'!$G$11:$G$260,"&gt;"&amp;A325,'Reservations'!$M$11:$M$260,"Checked In"),0))</f>
        <v/>
      </c>
      <c r="M325" s="29">
        <f>IF(A325="","",IFERROR(MAX(0,L325*(1-I325-J325)+K325),0))</f>
        <v/>
      </c>
      <c r="N325" s="30">
        <f>IF(A325="","",IFERROR(M325/G325,0))</f>
        <v/>
      </c>
      <c r="O325" s="24">
        <f>IF(A325="","",IFERROR(G325+H325,0))</f>
        <v/>
      </c>
      <c r="P325" s="24">
        <f>IF(A325="","",IFERROR(MAX(0,ROUNDUP(M325,0)-O325),0))</f>
        <v/>
      </c>
      <c r="Q325" s="24">
        <f>IF(A325="","",IFERROR(MAX(0,ROUNDUP(M325,0)-G325),0))</f>
        <v/>
      </c>
      <c r="R325" s="28" t="n"/>
      <c r="S325" s="24">
        <f>IF(A325="","",IFERROR(IF(Q325&gt;=$B$6,"Critical",IF(OR(P325&gt;0,N325&gt;=$B$5),"Watch","Normal")),""))</f>
        <v/>
      </c>
      <c r="T325" s="22" t="n"/>
      <c r="U325" s="44" t="n"/>
      <c r="V325" s="24">
        <f>IF(A325="","",IFERROR(IF(C325="","Select room type",IF(D325&lt;=0,"Enter base inventory",IF(E325+F325&gt;D325,"Holds exceed inventory",IF(I325+J325&gt;1,"Review forecast rates","OK")))),"Review data"))</f>
        <v/>
      </c>
      <c r="W325" s="22" t="n"/>
    </row>
    <row r="326">
      <c r="A326" s="44" t="n"/>
      <c r="B326" s="24">
        <f>IF(A326="","",IFERROR(IF(MOD(A326,7)=1,"Sun",IF(MOD(A326,7)=2,"Mon",IF(MOD(A326,7)=3,"Tue",IF(MOD(A326,7)=4,"Wed",IF(MOD(A326,7)=5,"Thu",IF(MOD(A326,7)=6,"Fri","Sat")))))),""))</f>
        <v/>
      </c>
      <c r="C326" s="21" t="n"/>
      <c r="D326" s="21" t="n"/>
      <c r="E326" s="21" t="n"/>
      <c r="F326" s="21" t="n"/>
      <c r="G326" s="24">
        <f>IF(A326="","",IFERROR(MAX(0,D326-E326-F326),0))</f>
        <v/>
      </c>
      <c r="H326" s="21" t="n"/>
      <c r="I326" s="28" t="n"/>
      <c r="J326" s="28" t="n"/>
      <c r="K326" s="21" t="n"/>
      <c r="L326" s="24">
        <f>IF(A326="","",IFERROR(SUMIFS('Reservations'!$J$11:$J$260,'Reservations'!$I$11:$I$260,C326,'Reservations'!$F$11:$F$260,"&lt;="&amp;A326,'Reservations'!$G$11:$G$260,"&gt;"&amp;A326,'Reservations'!$M$11:$M$260,"Confirmed")+SUMIFS('Reservations'!$J$11:$J$260,'Reservations'!$I$11:$I$260,C326,'Reservations'!$F$11:$F$260,"&lt;="&amp;A326,'Reservations'!$G$11:$G$260,"&gt;"&amp;A326,'Reservations'!$M$11:$M$260,"Guaranteed")+SUMIFS('Reservations'!$J$11:$J$260,'Reservations'!$I$11:$I$260,C326,'Reservations'!$F$11:$F$260,"&lt;="&amp;A326,'Reservations'!$G$11:$G$260,"&gt;"&amp;A326,'Reservations'!$M$11:$M$260,"Checked In"),0))</f>
        <v/>
      </c>
      <c r="M326" s="29">
        <f>IF(A326="","",IFERROR(MAX(0,L326*(1-I326-J326)+K326),0))</f>
        <v/>
      </c>
      <c r="N326" s="30">
        <f>IF(A326="","",IFERROR(M326/G326,0))</f>
        <v/>
      </c>
      <c r="O326" s="24">
        <f>IF(A326="","",IFERROR(G326+H326,0))</f>
        <v/>
      </c>
      <c r="P326" s="24">
        <f>IF(A326="","",IFERROR(MAX(0,ROUNDUP(M326,0)-O326),0))</f>
        <v/>
      </c>
      <c r="Q326" s="24">
        <f>IF(A326="","",IFERROR(MAX(0,ROUNDUP(M326,0)-G326),0))</f>
        <v/>
      </c>
      <c r="R326" s="28" t="n"/>
      <c r="S326" s="24">
        <f>IF(A326="","",IFERROR(IF(Q326&gt;=$B$6,"Critical",IF(OR(P326&gt;0,N326&gt;=$B$5),"Watch","Normal")),""))</f>
        <v/>
      </c>
      <c r="T326" s="22" t="n"/>
      <c r="U326" s="44" t="n"/>
      <c r="V326" s="24">
        <f>IF(A326="","",IFERROR(IF(C326="","Select room type",IF(D326&lt;=0,"Enter base inventory",IF(E326+F326&gt;D326,"Holds exceed inventory",IF(I326+J326&gt;1,"Review forecast rates","OK")))),"Review data"))</f>
        <v/>
      </c>
      <c r="W326" s="22" t="n"/>
    </row>
    <row r="327">
      <c r="A327" s="44" t="n"/>
      <c r="B327" s="24">
        <f>IF(A327="","",IFERROR(IF(MOD(A327,7)=1,"Sun",IF(MOD(A327,7)=2,"Mon",IF(MOD(A327,7)=3,"Tue",IF(MOD(A327,7)=4,"Wed",IF(MOD(A327,7)=5,"Thu",IF(MOD(A327,7)=6,"Fri","Sat")))))),""))</f>
        <v/>
      </c>
      <c r="C327" s="21" t="n"/>
      <c r="D327" s="21" t="n"/>
      <c r="E327" s="21" t="n"/>
      <c r="F327" s="21" t="n"/>
      <c r="G327" s="24">
        <f>IF(A327="","",IFERROR(MAX(0,D327-E327-F327),0))</f>
        <v/>
      </c>
      <c r="H327" s="21" t="n"/>
      <c r="I327" s="28" t="n"/>
      <c r="J327" s="28" t="n"/>
      <c r="K327" s="21" t="n"/>
      <c r="L327" s="24">
        <f>IF(A327="","",IFERROR(SUMIFS('Reservations'!$J$11:$J$260,'Reservations'!$I$11:$I$260,C327,'Reservations'!$F$11:$F$260,"&lt;="&amp;A327,'Reservations'!$G$11:$G$260,"&gt;"&amp;A327,'Reservations'!$M$11:$M$260,"Confirmed")+SUMIFS('Reservations'!$J$11:$J$260,'Reservations'!$I$11:$I$260,C327,'Reservations'!$F$11:$F$260,"&lt;="&amp;A327,'Reservations'!$G$11:$G$260,"&gt;"&amp;A327,'Reservations'!$M$11:$M$260,"Guaranteed")+SUMIFS('Reservations'!$J$11:$J$260,'Reservations'!$I$11:$I$260,C327,'Reservations'!$F$11:$F$260,"&lt;="&amp;A327,'Reservations'!$G$11:$G$260,"&gt;"&amp;A327,'Reservations'!$M$11:$M$260,"Checked In"),0))</f>
        <v/>
      </c>
      <c r="M327" s="29">
        <f>IF(A327="","",IFERROR(MAX(0,L327*(1-I327-J327)+K327),0))</f>
        <v/>
      </c>
      <c r="N327" s="30">
        <f>IF(A327="","",IFERROR(M327/G327,0))</f>
        <v/>
      </c>
      <c r="O327" s="24">
        <f>IF(A327="","",IFERROR(G327+H327,0))</f>
        <v/>
      </c>
      <c r="P327" s="24">
        <f>IF(A327="","",IFERROR(MAX(0,ROUNDUP(M327,0)-O327),0))</f>
        <v/>
      </c>
      <c r="Q327" s="24">
        <f>IF(A327="","",IFERROR(MAX(0,ROUNDUP(M327,0)-G327),0))</f>
        <v/>
      </c>
      <c r="R327" s="28" t="n"/>
      <c r="S327" s="24">
        <f>IF(A327="","",IFERROR(IF(Q327&gt;=$B$6,"Critical",IF(OR(P327&gt;0,N327&gt;=$B$5),"Watch","Normal")),""))</f>
        <v/>
      </c>
      <c r="T327" s="22" t="n"/>
      <c r="U327" s="44" t="n"/>
      <c r="V327" s="24">
        <f>IF(A327="","",IFERROR(IF(C327="","Select room type",IF(D327&lt;=0,"Enter base inventory",IF(E327+F327&gt;D327,"Holds exceed inventory",IF(I327+J327&gt;1,"Review forecast rates","OK")))),"Review data"))</f>
        <v/>
      </c>
      <c r="W327" s="22" t="n"/>
    </row>
    <row r="328">
      <c r="A328" s="44" t="n"/>
      <c r="B328" s="24">
        <f>IF(A328="","",IFERROR(IF(MOD(A328,7)=1,"Sun",IF(MOD(A328,7)=2,"Mon",IF(MOD(A328,7)=3,"Tue",IF(MOD(A328,7)=4,"Wed",IF(MOD(A328,7)=5,"Thu",IF(MOD(A328,7)=6,"Fri","Sat")))))),""))</f>
        <v/>
      </c>
      <c r="C328" s="21" t="n"/>
      <c r="D328" s="21" t="n"/>
      <c r="E328" s="21" t="n"/>
      <c r="F328" s="21" t="n"/>
      <c r="G328" s="24">
        <f>IF(A328="","",IFERROR(MAX(0,D328-E328-F328),0))</f>
        <v/>
      </c>
      <c r="H328" s="21" t="n"/>
      <c r="I328" s="28" t="n"/>
      <c r="J328" s="28" t="n"/>
      <c r="K328" s="21" t="n"/>
      <c r="L328" s="24">
        <f>IF(A328="","",IFERROR(SUMIFS('Reservations'!$J$11:$J$260,'Reservations'!$I$11:$I$260,C328,'Reservations'!$F$11:$F$260,"&lt;="&amp;A328,'Reservations'!$G$11:$G$260,"&gt;"&amp;A328,'Reservations'!$M$11:$M$260,"Confirmed")+SUMIFS('Reservations'!$J$11:$J$260,'Reservations'!$I$11:$I$260,C328,'Reservations'!$F$11:$F$260,"&lt;="&amp;A328,'Reservations'!$G$11:$G$260,"&gt;"&amp;A328,'Reservations'!$M$11:$M$260,"Guaranteed")+SUMIFS('Reservations'!$J$11:$J$260,'Reservations'!$I$11:$I$260,C328,'Reservations'!$F$11:$F$260,"&lt;="&amp;A328,'Reservations'!$G$11:$G$260,"&gt;"&amp;A328,'Reservations'!$M$11:$M$260,"Checked In"),0))</f>
        <v/>
      </c>
      <c r="M328" s="29">
        <f>IF(A328="","",IFERROR(MAX(0,L328*(1-I328-J328)+K328),0))</f>
        <v/>
      </c>
      <c r="N328" s="30">
        <f>IF(A328="","",IFERROR(M328/G328,0))</f>
        <v/>
      </c>
      <c r="O328" s="24">
        <f>IF(A328="","",IFERROR(G328+H328,0))</f>
        <v/>
      </c>
      <c r="P328" s="24">
        <f>IF(A328="","",IFERROR(MAX(0,ROUNDUP(M328,0)-O328),0))</f>
        <v/>
      </c>
      <c r="Q328" s="24">
        <f>IF(A328="","",IFERROR(MAX(0,ROUNDUP(M328,0)-G328),0))</f>
        <v/>
      </c>
      <c r="R328" s="28" t="n"/>
      <c r="S328" s="24">
        <f>IF(A328="","",IFERROR(IF(Q328&gt;=$B$6,"Critical",IF(OR(P328&gt;0,N328&gt;=$B$5),"Watch","Normal")),""))</f>
        <v/>
      </c>
      <c r="T328" s="22" t="n"/>
      <c r="U328" s="44" t="n"/>
      <c r="V328" s="24">
        <f>IF(A328="","",IFERROR(IF(C328="","Select room type",IF(D328&lt;=0,"Enter base inventory",IF(E328+F328&gt;D328,"Holds exceed inventory",IF(I328+J328&gt;1,"Review forecast rates","OK")))),"Review data"))</f>
        <v/>
      </c>
      <c r="W328" s="22" t="n"/>
    </row>
    <row r="329">
      <c r="A329" s="44" t="n"/>
      <c r="B329" s="24">
        <f>IF(A329="","",IFERROR(IF(MOD(A329,7)=1,"Sun",IF(MOD(A329,7)=2,"Mon",IF(MOD(A329,7)=3,"Tue",IF(MOD(A329,7)=4,"Wed",IF(MOD(A329,7)=5,"Thu",IF(MOD(A329,7)=6,"Fri","Sat")))))),""))</f>
        <v/>
      </c>
      <c r="C329" s="21" t="n"/>
      <c r="D329" s="21" t="n"/>
      <c r="E329" s="21" t="n"/>
      <c r="F329" s="21" t="n"/>
      <c r="G329" s="24">
        <f>IF(A329="","",IFERROR(MAX(0,D329-E329-F329),0))</f>
        <v/>
      </c>
      <c r="H329" s="21" t="n"/>
      <c r="I329" s="28" t="n"/>
      <c r="J329" s="28" t="n"/>
      <c r="K329" s="21" t="n"/>
      <c r="L329" s="24">
        <f>IF(A329="","",IFERROR(SUMIFS('Reservations'!$J$11:$J$260,'Reservations'!$I$11:$I$260,C329,'Reservations'!$F$11:$F$260,"&lt;="&amp;A329,'Reservations'!$G$11:$G$260,"&gt;"&amp;A329,'Reservations'!$M$11:$M$260,"Confirmed")+SUMIFS('Reservations'!$J$11:$J$260,'Reservations'!$I$11:$I$260,C329,'Reservations'!$F$11:$F$260,"&lt;="&amp;A329,'Reservations'!$G$11:$G$260,"&gt;"&amp;A329,'Reservations'!$M$11:$M$260,"Guaranteed")+SUMIFS('Reservations'!$J$11:$J$260,'Reservations'!$I$11:$I$260,C329,'Reservations'!$F$11:$F$260,"&lt;="&amp;A329,'Reservations'!$G$11:$G$260,"&gt;"&amp;A329,'Reservations'!$M$11:$M$260,"Checked In"),0))</f>
        <v/>
      </c>
      <c r="M329" s="29">
        <f>IF(A329="","",IFERROR(MAX(0,L329*(1-I329-J329)+K329),0))</f>
        <v/>
      </c>
      <c r="N329" s="30">
        <f>IF(A329="","",IFERROR(M329/G329,0))</f>
        <v/>
      </c>
      <c r="O329" s="24">
        <f>IF(A329="","",IFERROR(G329+H329,0))</f>
        <v/>
      </c>
      <c r="P329" s="24">
        <f>IF(A329="","",IFERROR(MAX(0,ROUNDUP(M329,0)-O329),0))</f>
        <v/>
      </c>
      <c r="Q329" s="24">
        <f>IF(A329="","",IFERROR(MAX(0,ROUNDUP(M329,0)-G329),0))</f>
        <v/>
      </c>
      <c r="R329" s="28" t="n"/>
      <c r="S329" s="24">
        <f>IF(A329="","",IFERROR(IF(Q329&gt;=$B$6,"Critical",IF(OR(P329&gt;0,N329&gt;=$B$5),"Watch","Normal")),""))</f>
        <v/>
      </c>
      <c r="T329" s="22" t="n"/>
      <c r="U329" s="44" t="n"/>
      <c r="V329" s="24">
        <f>IF(A329="","",IFERROR(IF(C329="","Select room type",IF(D329&lt;=0,"Enter base inventory",IF(E329+F329&gt;D329,"Holds exceed inventory",IF(I329+J329&gt;1,"Review forecast rates","OK")))),"Review data"))</f>
        <v/>
      </c>
      <c r="W329" s="22" t="n"/>
    </row>
    <row r="330">
      <c r="A330" s="44" t="n"/>
      <c r="B330" s="24">
        <f>IF(A330="","",IFERROR(IF(MOD(A330,7)=1,"Sun",IF(MOD(A330,7)=2,"Mon",IF(MOD(A330,7)=3,"Tue",IF(MOD(A330,7)=4,"Wed",IF(MOD(A330,7)=5,"Thu",IF(MOD(A330,7)=6,"Fri","Sat")))))),""))</f>
        <v/>
      </c>
      <c r="C330" s="21" t="n"/>
      <c r="D330" s="21" t="n"/>
      <c r="E330" s="21" t="n"/>
      <c r="F330" s="21" t="n"/>
      <c r="G330" s="24">
        <f>IF(A330="","",IFERROR(MAX(0,D330-E330-F330),0))</f>
        <v/>
      </c>
      <c r="H330" s="21" t="n"/>
      <c r="I330" s="28" t="n"/>
      <c r="J330" s="28" t="n"/>
      <c r="K330" s="21" t="n"/>
      <c r="L330" s="24">
        <f>IF(A330="","",IFERROR(SUMIFS('Reservations'!$J$11:$J$260,'Reservations'!$I$11:$I$260,C330,'Reservations'!$F$11:$F$260,"&lt;="&amp;A330,'Reservations'!$G$11:$G$260,"&gt;"&amp;A330,'Reservations'!$M$11:$M$260,"Confirmed")+SUMIFS('Reservations'!$J$11:$J$260,'Reservations'!$I$11:$I$260,C330,'Reservations'!$F$11:$F$260,"&lt;="&amp;A330,'Reservations'!$G$11:$G$260,"&gt;"&amp;A330,'Reservations'!$M$11:$M$260,"Guaranteed")+SUMIFS('Reservations'!$J$11:$J$260,'Reservations'!$I$11:$I$260,C330,'Reservations'!$F$11:$F$260,"&lt;="&amp;A330,'Reservations'!$G$11:$G$260,"&gt;"&amp;A330,'Reservations'!$M$11:$M$260,"Checked In"),0))</f>
        <v/>
      </c>
      <c r="M330" s="29">
        <f>IF(A330="","",IFERROR(MAX(0,L330*(1-I330-J330)+K330),0))</f>
        <v/>
      </c>
      <c r="N330" s="30">
        <f>IF(A330="","",IFERROR(M330/G330,0))</f>
        <v/>
      </c>
      <c r="O330" s="24">
        <f>IF(A330="","",IFERROR(G330+H330,0))</f>
        <v/>
      </c>
      <c r="P330" s="24">
        <f>IF(A330="","",IFERROR(MAX(0,ROUNDUP(M330,0)-O330),0))</f>
        <v/>
      </c>
      <c r="Q330" s="24">
        <f>IF(A330="","",IFERROR(MAX(0,ROUNDUP(M330,0)-G330),0))</f>
        <v/>
      </c>
      <c r="R330" s="28" t="n"/>
      <c r="S330" s="24">
        <f>IF(A330="","",IFERROR(IF(Q330&gt;=$B$6,"Critical",IF(OR(P330&gt;0,N330&gt;=$B$5),"Watch","Normal")),""))</f>
        <v/>
      </c>
      <c r="T330" s="22" t="n"/>
      <c r="U330" s="44" t="n"/>
      <c r="V330" s="24">
        <f>IF(A330="","",IFERROR(IF(C330="","Select room type",IF(D330&lt;=0,"Enter base inventory",IF(E330+F330&gt;D330,"Holds exceed inventory",IF(I330+J330&gt;1,"Review forecast rates","OK")))),"Review data"))</f>
        <v/>
      </c>
      <c r="W330" s="22" t="n"/>
    </row>
    <row r="331">
      <c r="A331" s="44" t="n"/>
      <c r="B331" s="24">
        <f>IF(A331="","",IFERROR(IF(MOD(A331,7)=1,"Sun",IF(MOD(A331,7)=2,"Mon",IF(MOD(A331,7)=3,"Tue",IF(MOD(A331,7)=4,"Wed",IF(MOD(A331,7)=5,"Thu",IF(MOD(A331,7)=6,"Fri","Sat")))))),""))</f>
        <v/>
      </c>
      <c r="C331" s="21" t="n"/>
      <c r="D331" s="21" t="n"/>
      <c r="E331" s="21" t="n"/>
      <c r="F331" s="21" t="n"/>
      <c r="G331" s="24">
        <f>IF(A331="","",IFERROR(MAX(0,D331-E331-F331),0))</f>
        <v/>
      </c>
      <c r="H331" s="21" t="n"/>
      <c r="I331" s="28" t="n"/>
      <c r="J331" s="28" t="n"/>
      <c r="K331" s="21" t="n"/>
      <c r="L331" s="24">
        <f>IF(A331="","",IFERROR(SUMIFS('Reservations'!$J$11:$J$260,'Reservations'!$I$11:$I$260,C331,'Reservations'!$F$11:$F$260,"&lt;="&amp;A331,'Reservations'!$G$11:$G$260,"&gt;"&amp;A331,'Reservations'!$M$11:$M$260,"Confirmed")+SUMIFS('Reservations'!$J$11:$J$260,'Reservations'!$I$11:$I$260,C331,'Reservations'!$F$11:$F$260,"&lt;="&amp;A331,'Reservations'!$G$11:$G$260,"&gt;"&amp;A331,'Reservations'!$M$11:$M$260,"Guaranteed")+SUMIFS('Reservations'!$J$11:$J$260,'Reservations'!$I$11:$I$260,C331,'Reservations'!$F$11:$F$260,"&lt;="&amp;A331,'Reservations'!$G$11:$G$260,"&gt;"&amp;A331,'Reservations'!$M$11:$M$260,"Checked In"),0))</f>
        <v/>
      </c>
      <c r="M331" s="29">
        <f>IF(A331="","",IFERROR(MAX(0,L331*(1-I331-J331)+K331),0))</f>
        <v/>
      </c>
      <c r="N331" s="30">
        <f>IF(A331="","",IFERROR(M331/G331,0))</f>
        <v/>
      </c>
      <c r="O331" s="24">
        <f>IF(A331="","",IFERROR(G331+H331,0))</f>
        <v/>
      </c>
      <c r="P331" s="24">
        <f>IF(A331="","",IFERROR(MAX(0,ROUNDUP(M331,0)-O331),0))</f>
        <v/>
      </c>
      <c r="Q331" s="24">
        <f>IF(A331="","",IFERROR(MAX(0,ROUNDUP(M331,0)-G331),0))</f>
        <v/>
      </c>
      <c r="R331" s="28" t="n"/>
      <c r="S331" s="24">
        <f>IF(A331="","",IFERROR(IF(Q331&gt;=$B$6,"Critical",IF(OR(P331&gt;0,N331&gt;=$B$5),"Watch","Normal")),""))</f>
        <v/>
      </c>
      <c r="T331" s="22" t="n"/>
      <c r="U331" s="44" t="n"/>
      <c r="V331" s="24">
        <f>IF(A331="","",IFERROR(IF(C331="","Select room type",IF(D331&lt;=0,"Enter base inventory",IF(E331+F331&gt;D331,"Holds exceed inventory",IF(I331+J331&gt;1,"Review forecast rates","OK")))),"Review data"))</f>
        <v/>
      </c>
      <c r="W331" s="22" t="n"/>
    </row>
    <row r="332">
      <c r="A332" s="44" t="n"/>
      <c r="B332" s="24">
        <f>IF(A332="","",IFERROR(IF(MOD(A332,7)=1,"Sun",IF(MOD(A332,7)=2,"Mon",IF(MOD(A332,7)=3,"Tue",IF(MOD(A332,7)=4,"Wed",IF(MOD(A332,7)=5,"Thu",IF(MOD(A332,7)=6,"Fri","Sat")))))),""))</f>
        <v/>
      </c>
      <c r="C332" s="21" t="n"/>
      <c r="D332" s="21" t="n"/>
      <c r="E332" s="21" t="n"/>
      <c r="F332" s="21" t="n"/>
      <c r="G332" s="24">
        <f>IF(A332="","",IFERROR(MAX(0,D332-E332-F332),0))</f>
        <v/>
      </c>
      <c r="H332" s="21" t="n"/>
      <c r="I332" s="28" t="n"/>
      <c r="J332" s="28" t="n"/>
      <c r="K332" s="21" t="n"/>
      <c r="L332" s="24">
        <f>IF(A332="","",IFERROR(SUMIFS('Reservations'!$J$11:$J$260,'Reservations'!$I$11:$I$260,C332,'Reservations'!$F$11:$F$260,"&lt;="&amp;A332,'Reservations'!$G$11:$G$260,"&gt;"&amp;A332,'Reservations'!$M$11:$M$260,"Confirmed")+SUMIFS('Reservations'!$J$11:$J$260,'Reservations'!$I$11:$I$260,C332,'Reservations'!$F$11:$F$260,"&lt;="&amp;A332,'Reservations'!$G$11:$G$260,"&gt;"&amp;A332,'Reservations'!$M$11:$M$260,"Guaranteed")+SUMIFS('Reservations'!$J$11:$J$260,'Reservations'!$I$11:$I$260,C332,'Reservations'!$F$11:$F$260,"&lt;="&amp;A332,'Reservations'!$G$11:$G$260,"&gt;"&amp;A332,'Reservations'!$M$11:$M$260,"Checked In"),0))</f>
        <v/>
      </c>
      <c r="M332" s="29">
        <f>IF(A332="","",IFERROR(MAX(0,L332*(1-I332-J332)+K332),0))</f>
        <v/>
      </c>
      <c r="N332" s="30">
        <f>IF(A332="","",IFERROR(M332/G332,0))</f>
        <v/>
      </c>
      <c r="O332" s="24">
        <f>IF(A332="","",IFERROR(G332+H332,0))</f>
        <v/>
      </c>
      <c r="P332" s="24">
        <f>IF(A332="","",IFERROR(MAX(0,ROUNDUP(M332,0)-O332),0))</f>
        <v/>
      </c>
      <c r="Q332" s="24">
        <f>IF(A332="","",IFERROR(MAX(0,ROUNDUP(M332,0)-G332),0))</f>
        <v/>
      </c>
      <c r="R332" s="28" t="n"/>
      <c r="S332" s="24">
        <f>IF(A332="","",IFERROR(IF(Q332&gt;=$B$6,"Critical",IF(OR(P332&gt;0,N332&gt;=$B$5),"Watch","Normal")),""))</f>
        <v/>
      </c>
      <c r="T332" s="22" t="n"/>
      <c r="U332" s="44" t="n"/>
      <c r="V332" s="24">
        <f>IF(A332="","",IFERROR(IF(C332="","Select room type",IF(D332&lt;=0,"Enter base inventory",IF(E332+F332&gt;D332,"Holds exceed inventory",IF(I332+J332&gt;1,"Review forecast rates","OK")))),"Review data"))</f>
        <v/>
      </c>
      <c r="W332" s="22" t="n"/>
    </row>
    <row r="333">
      <c r="A333" s="44" t="n"/>
      <c r="B333" s="24">
        <f>IF(A333="","",IFERROR(IF(MOD(A333,7)=1,"Sun",IF(MOD(A333,7)=2,"Mon",IF(MOD(A333,7)=3,"Tue",IF(MOD(A333,7)=4,"Wed",IF(MOD(A333,7)=5,"Thu",IF(MOD(A333,7)=6,"Fri","Sat")))))),""))</f>
        <v/>
      </c>
      <c r="C333" s="21" t="n"/>
      <c r="D333" s="21" t="n"/>
      <c r="E333" s="21" t="n"/>
      <c r="F333" s="21" t="n"/>
      <c r="G333" s="24">
        <f>IF(A333="","",IFERROR(MAX(0,D333-E333-F333),0))</f>
        <v/>
      </c>
      <c r="H333" s="21" t="n"/>
      <c r="I333" s="28" t="n"/>
      <c r="J333" s="28" t="n"/>
      <c r="K333" s="21" t="n"/>
      <c r="L333" s="24">
        <f>IF(A333="","",IFERROR(SUMIFS('Reservations'!$J$11:$J$260,'Reservations'!$I$11:$I$260,C333,'Reservations'!$F$11:$F$260,"&lt;="&amp;A333,'Reservations'!$G$11:$G$260,"&gt;"&amp;A333,'Reservations'!$M$11:$M$260,"Confirmed")+SUMIFS('Reservations'!$J$11:$J$260,'Reservations'!$I$11:$I$260,C333,'Reservations'!$F$11:$F$260,"&lt;="&amp;A333,'Reservations'!$G$11:$G$260,"&gt;"&amp;A333,'Reservations'!$M$11:$M$260,"Guaranteed")+SUMIFS('Reservations'!$J$11:$J$260,'Reservations'!$I$11:$I$260,C333,'Reservations'!$F$11:$F$260,"&lt;="&amp;A333,'Reservations'!$G$11:$G$260,"&gt;"&amp;A333,'Reservations'!$M$11:$M$260,"Checked In"),0))</f>
        <v/>
      </c>
      <c r="M333" s="29">
        <f>IF(A333="","",IFERROR(MAX(0,L333*(1-I333-J333)+K333),0))</f>
        <v/>
      </c>
      <c r="N333" s="30">
        <f>IF(A333="","",IFERROR(M333/G333,0))</f>
        <v/>
      </c>
      <c r="O333" s="24">
        <f>IF(A333="","",IFERROR(G333+H333,0))</f>
        <v/>
      </c>
      <c r="P333" s="24">
        <f>IF(A333="","",IFERROR(MAX(0,ROUNDUP(M333,0)-O333),0))</f>
        <v/>
      </c>
      <c r="Q333" s="24">
        <f>IF(A333="","",IFERROR(MAX(0,ROUNDUP(M333,0)-G333),0))</f>
        <v/>
      </c>
      <c r="R333" s="28" t="n"/>
      <c r="S333" s="24">
        <f>IF(A333="","",IFERROR(IF(Q333&gt;=$B$6,"Critical",IF(OR(P333&gt;0,N333&gt;=$B$5),"Watch","Normal")),""))</f>
        <v/>
      </c>
      <c r="T333" s="22" t="n"/>
      <c r="U333" s="44" t="n"/>
      <c r="V333" s="24">
        <f>IF(A333="","",IFERROR(IF(C333="","Select room type",IF(D333&lt;=0,"Enter base inventory",IF(E333+F333&gt;D333,"Holds exceed inventory",IF(I333+J333&gt;1,"Review forecast rates","OK")))),"Review data"))</f>
        <v/>
      </c>
      <c r="W333" s="22" t="n"/>
    </row>
    <row r="334">
      <c r="A334" s="44" t="n"/>
      <c r="B334" s="24">
        <f>IF(A334="","",IFERROR(IF(MOD(A334,7)=1,"Sun",IF(MOD(A334,7)=2,"Mon",IF(MOD(A334,7)=3,"Tue",IF(MOD(A334,7)=4,"Wed",IF(MOD(A334,7)=5,"Thu",IF(MOD(A334,7)=6,"Fri","Sat")))))),""))</f>
        <v/>
      </c>
      <c r="C334" s="21" t="n"/>
      <c r="D334" s="21" t="n"/>
      <c r="E334" s="21" t="n"/>
      <c r="F334" s="21" t="n"/>
      <c r="G334" s="24">
        <f>IF(A334="","",IFERROR(MAX(0,D334-E334-F334),0))</f>
        <v/>
      </c>
      <c r="H334" s="21" t="n"/>
      <c r="I334" s="28" t="n"/>
      <c r="J334" s="28" t="n"/>
      <c r="K334" s="21" t="n"/>
      <c r="L334" s="24">
        <f>IF(A334="","",IFERROR(SUMIFS('Reservations'!$J$11:$J$260,'Reservations'!$I$11:$I$260,C334,'Reservations'!$F$11:$F$260,"&lt;="&amp;A334,'Reservations'!$G$11:$G$260,"&gt;"&amp;A334,'Reservations'!$M$11:$M$260,"Confirmed")+SUMIFS('Reservations'!$J$11:$J$260,'Reservations'!$I$11:$I$260,C334,'Reservations'!$F$11:$F$260,"&lt;="&amp;A334,'Reservations'!$G$11:$G$260,"&gt;"&amp;A334,'Reservations'!$M$11:$M$260,"Guaranteed")+SUMIFS('Reservations'!$J$11:$J$260,'Reservations'!$I$11:$I$260,C334,'Reservations'!$F$11:$F$260,"&lt;="&amp;A334,'Reservations'!$G$11:$G$260,"&gt;"&amp;A334,'Reservations'!$M$11:$M$260,"Checked In"),0))</f>
        <v/>
      </c>
      <c r="M334" s="29">
        <f>IF(A334="","",IFERROR(MAX(0,L334*(1-I334-J334)+K334),0))</f>
        <v/>
      </c>
      <c r="N334" s="30">
        <f>IF(A334="","",IFERROR(M334/G334,0))</f>
        <v/>
      </c>
      <c r="O334" s="24">
        <f>IF(A334="","",IFERROR(G334+H334,0))</f>
        <v/>
      </c>
      <c r="P334" s="24">
        <f>IF(A334="","",IFERROR(MAX(0,ROUNDUP(M334,0)-O334),0))</f>
        <v/>
      </c>
      <c r="Q334" s="24">
        <f>IF(A334="","",IFERROR(MAX(0,ROUNDUP(M334,0)-G334),0))</f>
        <v/>
      </c>
      <c r="R334" s="28" t="n"/>
      <c r="S334" s="24">
        <f>IF(A334="","",IFERROR(IF(Q334&gt;=$B$6,"Critical",IF(OR(P334&gt;0,N334&gt;=$B$5),"Watch","Normal")),""))</f>
        <v/>
      </c>
      <c r="T334" s="22" t="n"/>
      <c r="U334" s="44" t="n"/>
      <c r="V334" s="24">
        <f>IF(A334="","",IFERROR(IF(C334="","Select room type",IF(D334&lt;=0,"Enter base inventory",IF(E334+F334&gt;D334,"Holds exceed inventory",IF(I334+J334&gt;1,"Review forecast rates","OK")))),"Review data"))</f>
        <v/>
      </c>
      <c r="W334" s="22" t="n"/>
    </row>
    <row r="335">
      <c r="A335" s="44" t="n"/>
      <c r="B335" s="24">
        <f>IF(A335="","",IFERROR(IF(MOD(A335,7)=1,"Sun",IF(MOD(A335,7)=2,"Mon",IF(MOD(A335,7)=3,"Tue",IF(MOD(A335,7)=4,"Wed",IF(MOD(A335,7)=5,"Thu",IF(MOD(A335,7)=6,"Fri","Sat")))))),""))</f>
        <v/>
      </c>
      <c r="C335" s="21" t="n"/>
      <c r="D335" s="21" t="n"/>
      <c r="E335" s="21" t="n"/>
      <c r="F335" s="21" t="n"/>
      <c r="G335" s="24">
        <f>IF(A335="","",IFERROR(MAX(0,D335-E335-F335),0))</f>
        <v/>
      </c>
      <c r="H335" s="21" t="n"/>
      <c r="I335" s="28" t="n"/>
      <c r="J335" s="28" t="n"/>
      <c r="K335" s="21" t="n"/>
      <c r="L335" s="24">
        <f>IF(A335="","",IFERROR(SUMIFS('Reservations'!$J$11:$J$260,'Reservations'!$I$11:$I$260,C335,'Reservations'!$F$11:$F$260,"&lt;="&amp;A335,'Reservations'!$G$11:$G$260,"&gt;"&amp;A335,'Reservations'!$M$11:$M$260,"Confirmed")+SUMIFS('Reservations'!$J$11:$J$260,'Reservations'!$I$11:$I$260,C335,'Reservations'!$F$11:$F$260,"&lt;="&amp;A335,'Reservations'!$G$11:$G$260,"&gt;"&amp;A335,'Reservations'!$M$11:$M$260,"Guaranteed")+SUMIFS('Reservations'!$J$11:$J$260,'Reservations'!$I$11:$I$260,C335,'Reservations'!$F$11:$F$260,"&lt;="&amp;A335,'Reservations'!$G$11:$G$260,"&gt;"&amp;A335,'Reservations'!$M$11:$M$260,"Checked In"),0))</f>
        <v/>
      </c>
      <c r="M335" s="29">
        <f>IF(A335="","",IFERROR(MAX(0,L335*(1-I335-J335)+K335),0))</f>
        <v/>
      </c>
      <c r="N335" s="30">
        <f>IF(A335="","",IFERROR(M335/G335,0))</f>
        <v/>
      </c>
      <c r="O335" s="24">
        <f>IF(A335="","",IFERROR(G335+H335,0))</f>
        <v/>
      </c>
      <c r="P335" s="24">
        <f>IF(A335="","",IFERROR(MAX(0,ROUNDUP(M335,0)-O335),0))</f>
        <v/>
      </c>
      <c r="Q335" s="24">
        <f>IF(A335="","",IFERROR(MAX(0,ROUNDUP(M335,0)-G335),0))</f>
        <v/>
      </c>
      <c r="R335" s="28" t="n"/>
      <c r="S335" s="24">
        <f>IF(A335="","",IFERROR(IF(Q335&gt;=$B$6,"Critical",IF(OR(P335&gt;0,N335&gt;=$B$5),"Watch","Normal")),""))</f>
        <v/>
      </c>
      <c r="T335" s="22" t="n"/>
      <c r="U335" s="44" t="n"/>
      <c r="V335" s="24">
        <f>IF(A335="","",IFERROR(IF(C335="","Select room type",IF(D335&lt;=0,"Enter base inventory",IF(E335+F335&gt;D335,"Holds exceed inventory",IF(I335+J335&gt;1,"Review forecast rates","OK")))),"Review data"))</f>
        <v/>
      </c>
      <c r="W335" s="22" t="n"/>
    </row>
    <row r="336">
      <c r="A336" s="44" t="n"/>
      <c r="B336" s="24">
        <f>IF(A336="","",IFERROR(IF(MOD(A336,7)=1,"Sun",IF(MOD(A336,7)=2,"Mon",IF(MOD(A336,7)=3,"Tue",IF(MOD(A336,7)=4,"Wed",IF(MOD(A336,7)=5,"Thu",IF(MOD(A336,7)=6,"Fri","Sat")))))),""))</f>
        <v/>
      </c>
      <c r="C336" s="21" t="n"/>
      <c r="D336" s="21" t="n"/>
      <c r="E336" s="21" t="n"/>
      <c r="F336" s="21" t="n"/>
      <c r="G336" s="24">
        <f>IF(A336="","",IFERROR(MAX(0,D336-E336-F336),0))</f>
        <v/>
      </c>
      <c r="H336" s="21" t="n"/>
      <c r="I336" s="28" t="n"/>
      <c r="J336" s="28" t="n"/>
      <c r="K336" s="21" t="n"/>
      <c r="L336" s="24">
        <f>IF(A336="","",IFERROR(SUMIFS('Reservations'!$J$11:$J$260,'Reservations'!$I$11:$I$260,C336,'Reservations'!$F$11:$F$260,"&lt;="&amp;A336,'Reservations'!$G$11:$G$260,"&gt;"&amp;A336,'Reservations'!$M$11:$M$260,"Confirmed")+SUMIFS('Reservations'!$J$11:$J$260,'Reservations'!$I$11:$I$260,C336,'Reservations'!$F$11:$F$260,"&lt;="&amp;A336,'Reservations'!$G$11:$G$260,"&gt;"&amp;A336,'Reservations'!$M$11:$M$260,"Guaranteed")+SUMIFS('Reservations'!$J$11:$J$260,'Reservations'!$I$11:$I$260,C336,'Reservations'!$F$11:$F$260,"&lt;="&amp;A336,'Reservations'!$G$11:$G$260,"&gt;"&amp;A336,'Reservations'!$M$11:$M$260,"Checked In"),0))</f>
        <v/>
      </c>
      <c r="M336" s="29">
        <f>IF(A336="","",IFERROR(MAX(0,L336*(1-I336-J336)+K336),0))</f>
        <v/>
      </c>
      <c r="N336" s="30">
        <f>IF(A336="","",IFERROR(M336/G336,0))</f>
        <v/>
      </c>
      <c r="O336" s="24">
        <f>IF(A336="","",IFERROR(G336+H336,0))</f>
        <v/>
      </c>
      <c r="P336" s="24">
        <f>IF(A336="","",IFERROR(MAX(0,ROUNDUP(M336,0)-O336),0))</f>
        <v/>
      </c>
      <c r="Q336" s="24">
        <f>IF(A336="","",IFERROR(MAX(0,ROUNDUP(M336,0)-G336),0))</f>
        <v/>
      </c>
      <c r="R336" s="28" t="n"/>
      <c r="S336" s="24">
        <f>IF(A336="","",IFERROR(IF(Q336&gt;=$B$6,"Critical",IF(OR(P336&gt;0,N336&gt;=$B$5),"Watch","Normal")),""))</f>
        <v/>
      </c>
      <c r="T336" s="22" t="n"/>
      <c r="U336" s="44" t="n"/>
      <c r="V336" s="24">
        <f>IF(A336="","",IFERROR(IF(C336="","Select room type",IF(D336&lt;=0,"Enter base inventory",IF(E336+F336&gt;D336,"Holds exceed inventory",IF(I336+J336&gt;1,"Review forecast rates","OK")))),"Review data"))</f>
        <v/>
      </c>
      <c r="W336" s="22" t="n"/>
    </row>
    <row r="337">
      <c r="A337" s="44" t="n"/>
      <c r="B337" s="24">
        <f>IF(A337="","",IFERROR(IF(MOD(A337,7)=1,"Sun",IF(MOD(A337,7)=2,"Mon",IF(MOD(A337,7)=3,"Tue",IF(MOD(A337,7)=4,"Wed",IF(MOD(A337,7)=5,"Thu",IF(MOD(A337,7)=6,"Fri","Sat")))))),""))</f>
        <v/>
      </c>
      <c r="C337" s="21" t="n"/>
      <c r="D337" s="21" t="n"/>
      <c r="E337" s="21" t="n"/>
      <c r="F337" s="21" t="n"/>
      <c r="G337" s="24">
        <f>IF(A337="","",IFERROR(MAX(0,D337-E337-F337),0))</f>
        <v/>
      </c>
      <c r="H337" s="21" t="n"/>
      <c r="I337" s="28" t="n"/>
      <c r="J337" s="28" t="n"/>
      <c r="K337" s="21" t="n"/>
      <c r="L337" s="24">
        <f>IF(A337="","",IFERROR(SUMIFS('Reservations'!$J$11:$J$260,'Reservations'!$I$11:$I$260,C337,'Reservations'!$F$11:$F$260,"&lt;="&amp;A337,'Reservations'!$G$11:$G$260,"&gt;"&amp;A337,'Reservations'!$M$11:$M$260,"Confirmed")+SUMIFS('Reservations'!$J$11:$J$260,'Reservations'!$I$11:$I$260,C337,'Reservations'!$F$11:$F$260,"&lt;="&amp;A337,'Reservations'!$G$11:$G$260,"&gt;"&amp;A337,'Reservations'!$M$11:$M$260,"Guaranteed")+SUMIFS('Reservations'!$J$11:$J$260,'Reservations'!$I$11:$I$260,C337,'Reservations'!$F$11:$F$260,"&lt;="&amp;A337,'Reservations'!$G$11:$G$260,"&gt;"&amp;A337,'Reservations'!$M$11:$M$260,"Checked In"),0))</f>
        <v/>
      </c>
      <c r="M337" s="29">
        <f>IF(A337="","",IFERROR(MAX(0,L337*(1-I337-J337)+K337),0))</f>
        <v/>
      </c>
      <c r="N337" s="30">
        <f>IF(A337="","",IFERROR(M337/G337,0))</f>
        <v/>
      </c>
      <c r="O337" s="24">
        <f>IF(A337="","",IFERROR(G337+H337,0))</f>
        <v/>
      </c>
      <c r="P337" s="24">
        <f>IF(A337="","",IFERROR(MAX(0,ROUNDUP(M337,0)-O337),0))</f>
        <v/>
      </c>
      <c r="Q337" s="24">
        <f>IF(A337="","",IFERROR(MAX(0,ROUNDUP(M337,0)-G337),0))</f>
        <v/>
      </c>
      <c r="R337" s="28" t="n"/>
      <c r="S337" s="24">
        <f>IF(A337="","",IFERROR(IF(Q337&gt;=$B$6,"Critical",IF(OR(P337&gt;0,N337&gt;=$B$5),"Watch","Normal")),""))</f>
        <v/>
      </c>
      <c r="T337" s="22" t="n"/>
      <c r="U337" s="44" t="n"/>
      <c r="V337" s="24">
        <f>IF(A337="","",IFERROR(IF(C337="","Select room type",IF(D337&lt;=0,"Enter base inventory",IF(E337+F337&gt;D337,"Holds exceed inventory",IF(I337+J337&gt;1,"Review forecast rates","OK")))),"Review data"))</f>
        <v/>
      </c>
      <c r="W337" s="22" t="n"/>
    </row>
    <row r="338">
      <c r="A338" s="44" t="n"/>
      <c r="B338" s="24">
        <f>IF(A338="","",IFERROR(IF(MOD(A338,7)=1,"Sun",IF(MOD(A338,7)=2,"Mon",IF(MOD(A338,7)=3,"Tue",IF(MOD(A338,7)=4,"Wed",IF(MOD(A338,7)=5,"Thu",IF(MOD(A338,7)=6,"Fri","Sat")))))),""))</f>
        <v/>
      </c>
      <c r="C338" s="21" t="n"/>
      <c r="D338" s="21" t="n"/>
      <c r="E338" s="21" t="n"/>
      <c r="F338" s="21" t="n"/>
      <c r="G338" s="24">
        <f>IF(A338="","",IFERROR(MAX(0,D338-E338-F338),0))</f>
        <v/>
      </c>
      <c r="H338" s="21" t="n"/>
      <c r="I338" s="28" t="n"/>
      <c r="J338" s="28" t="n"/>
      <c r="K338" s="21" t="n"/>
      <c r="L338" s="24">
        <f>IF(A338="","",IFERROR(SUMIFS('Reservations'!$J$11:$J$260,'Reservations'!$I$11:$I$260,C338,'Reservations'!$F$11:$F$260,"&lt;="&amp;A338,'Reservations'!$G$11:$G$260,"&gt;"&amp;A338,'Reservations'!$M$11:$M$260,"Confirmed")+SUMIFS('Reservations'!$J$11:$J$260,'Reservations'!$I$11:$I$260,C338,'Reservations'!$F$11:$F$260,"&lt;="&amp;A338,'Reservations'!$G$11:$G$260,"&gt;"&amp;A338,'Reservations'!$M$11:$M$260,"Guaranteed")+SUMIFS('Reservations'!$J$11:$J$260,'Reservations'!$I$11:$I$260,C338,'Reservations'!$F$11:$F$260,"&lt;="&amp;A338,'Reservations'!$G$11:$G$260,"&gt;"&amp;A338,'Reservations'!$M$11:$M$260,"Checked In"),0))</f>
        <v/>
      </c>
      <c r="M338" s="29">
        <f>IF(A338="","",IFERROR(MAX(0,L338*(1-I338-J338)+K338),0))</f>
        <v/>
      </c>
      <c r="N338" s="30">
        <f>IF(A338="","",IFERROR(M338/G338,0))</f>
        <v/>
      </c>
      <c r="O338" s="24">
        <f>IF(A338="","",IFERROR(G338+H338,0))</f>
        <v/>
      </c>
      <c r="P338" s="24">
        <f>IF(A338="","",IFERROR(MAX(0,ROUNDUP(M338,0)-O338),0))</f>
        <v/>
      </c>
      <c r="Q338" s="24">
        <f>IF(A338="","",IFERROR(MAX(0,ROUNDUP(M338,0)-G338),0))</f>
        <v/>
      </c>
      <c r="R338" s="28" t="n"/>
      <c r="S338" s="24">
        <f>IF(A338="","",IFERROR(IF(Q338&gt;=$B$6,"Critical",IF(OR(P338&gt;0,N338&gt;=$B$5),"Watch","Normal")),""))</f>
        <v/>
      </c>
      <c r="T338" s="22" t="n"/>
      <c r="U338" s="44" t="n"/>
      <c r="V338" s="24">
        <f>IF(A338="","",IFERROR(IF(C338="","Select room type",IF(D338&lt;=0,"Enter base inventory",IF(E338+F338&gt;D338,"Holds exceed inventory",IF(I338+J338&gt;1,"Review forecast rates","OK")))),"Review data"))</f>
        <v/>
      </c>
      <c r="W338" s="22" t="n"/>
    </row>
    <row r="339">
      <c r="A339" s="44" t="n"/>
      <c r="B339" s="24">
        <f>IF(A339="","",IFERROR(IF(MOD(A339,7)=1,"Sun",IF(MOD(A339,7)=2,"Mon",IF(MOD(A339,7)=3,"Tue",IF(MOD(A339,7)=4,"Wed",IF(MOD(A339,7)=5,"Thu",IF(MOD(A339,7)=6,"Fri","Sat")))))),""))</f>
        <v/>
      </c>
      <c r="C339" s="21" t="n"/>
      <c r="D339" s="21" t="n"/>
      <c r="E339" s="21" t="n"/>
      <c r="F339" s="21" t="n"/>
      <c r="G339" s="24">
        <f>IF(A339="","",IFERROR(MAX(0,D339-E339-F339),0))</f>
        <v/>
      </c>
      <c r="H339" s="21" t="n"/>
      <c r="I339" s="28" t="n"/>
      <c r="J339" s="28" t="n"/>
      <c r="K339" s="21" t="n"/>
      <c r="L339" s="24">
        <f>IF(A339="","",IFERROR(SUMIFS('Reservations'!$J$11:$J$260,'Reservations'!$I$11:$I$260,C339,'Reservations'!$F$11:$F$260,"&lt;="&amp;A339,'Reservations'!$G$11:$G$260,"&gt;"&amp;A339,'Reservations'!$M$11:$M$260,"Confirmed")+SUMIFS('Reservations'!$J$11:$J$260,'Reservations'!$I$11:$I$260,C339,'Reservations'!$F$11:$F$260,"&lt;="&amp;A339,'Reservations'!$G$11:$G$260,"&gt;"&amp;A339,'Reservations'!$M$11:$M$260,"Guaranteed")+SUMIFS('Reservations'!$J$11:$J$260,'Reservations'!$I$11:$I$260,C339,'Reservations'!$F$11:$F$260,"&lt;="&amp;A339,'Reservations'!$G$11:$G$260,"&gt;"&amp;A339,'Reservations'!$M$11:$M$260,"Checked In"),0))</f>
        <v/>
      </c>
      <c r="M339" s="29">
        <f>IF(A339="","",IFERROR(MAX(0,L339*(1-I339-J339)+K339),0))</f>
        <v/>
      </c>
      <c r="N339" s="30">
        <f>IF(A339="","",IFERROR(M339/G339,0))</f>
        <v/>
      </c>
      <c r="O339" s="24">
        <f>IF(A339="","",IFERROR(G339+H339,0))</f>
        <v/>
      </c>
      <c r="P339" s="24">
        <f>IF(A339="","",IFERROR(MAX(0,ROUNDUP(M339,0)-O339),0))</f>
        <v/>
      </c>
      <c r="Q339" s="24">
        <f>IF(A339="","",IFERROR(MAX(0,ROUNDUP(M339,0)-G339),0))</f>
        <v/>
      </c>
      <c r="R339" s="28" t="n"/>
      <c r="S339" s="24">
        <f>IF(A339="","",IFERROR(IF(Q339&gt;=$B$6,"Critical",IF(OR(P339&gt;0,N339&gt;=$B$5),"Watch","Normal")),""))</f>
        <v/>
      </c>
      <c r="T339" s="22" t="n"/>
      <c r="U339" s="44" t="n"/>
      <c r="V339" s="24">
        <f>IF(A339="","",IFERROR(IF(C339="","Select room type",IF(D339&lt;=0,"Enter base inventory",IF(E339+F339&gt;D339,"Holds exceed inventory",IF(I339+J339&gt;1,"Review forecast rates","OK")))),"Review data"))</f>
        <v/>
      </c>
      <c r="W339" s="22" t="n"/>
    </row>
    <row r="340">
      <c r="A340" s="44" t="n"/>
      <c r="B340" s="24">
        <f>IF(A340="","",IFERROR(IF(MOD(A340,7)=1,"Sun",IF(MOD(A340,7)=2,"Mon",IF(MOD(A340,7)=3,"Tue",IF(MOD(A340,7)=4,"Wed",IF(MOD(A340,7)=5,"Thu",IF(MOD(A340,7)=6,"Fri","Sat")))))),""))</f>
        <v/>
      </c>
      <c r="C340" s="21" t="n"/>
      <c r="D340" s="21" t="n"/>
      <c r="E340" s="21" t="n"/>
      <c r="F340" s="21" t="n"/>
      <c r="G340" s="24">
        <f>IF(A340="","",IFERROR(MAX(0,D340-E340-F340),0))</f>
        <v/>
      </c>
      <c r="H340" s="21" t="n"/>
      <c r="I340" s="28" t="n"/>
      <c r="J340" s="28" t="n"/>
      <c r="K340" s="21" t="n"/>
      <c r="L340" s="24">
        <f>IF(A340="","",IFERROR(SUMIFS('Reservations'!$J$11:$J$260,'Reservations'!$I$11:$I$260,C340,'Reservations'!$F$11:$F$260,"&lt;="&amp;A340,'Reservations'!$G$11:$G$260,"&gt;"&amp;A340,'Reservations'!$M$11:$M$260,"Confirmed")+SUMIFS('Reservations'!$J$11:$J$260,'Reservations'!$I$11:$I$260,C340,'Reservations'!$F$11:$F$260,"&lt;="&amp;A340,'Reservations'!$G$11:$G$260,"&gt;"&amp;A340,'Reservations'!$M$11:$M$260,"Guaranteed")+SUMIFS('Reservations'!$J$11:$J$260,'Reservations'!$I$11:$I$260,C340,'Reservations'!$F$11:$F$260,"&lt;="&amp;A340,'Reservations'!$G$11:$G$260,"&gt;"&amp;A340,'Reservations'!$M$11:$M$260,"Checked In"),0))</f>
        <v/>
      </c>
      <c r="M340" s="29">
        <f>IF(A340="","",IFERROR(MAX(0,L340*(1-I340-J340)+K340),0))</f>
        <v/>
      </c>
      <c r="N340" s="30">
        <f>IF(A340="","",IFERROR(M340/G340,0))</f>
        <v/>
      </c>
      <c r="O340" s="24">
        <f>IF(A340="","",IFERROR(G340+H340,0))</f>
        <v/>
      </c>
      <c r="P340" s="24">
        <f>IF(A340="","",IFERROR(MAX(0,ROUNDUP(M340,0)-O340),0))</f>
        <v/>
      </c>
      <c r="Q340" s="24">
        <f>IF(A340="","",IFERROR(MAX(0,ROUNDUP(M340,0)-G340),0))</f>
        <v/>
      </c>
      <c r="R340" s="28" t="n"/>
      <c r="S340" s="24">
        <f>IF(A340="","",IFERROR(IF(Q340&gt;=$B$6,"Critical",IF(OR(P340&gt;0,N340&gt;=$B$5),"Watch","Normal")),""))</f>
        <v/>
      </c>
      <c r="T340" s="22" t="n"/>
      <c r="U340" s="44" t="n"/>
      <c r="V340" s="24">
        <f>IF(A340="","",IFERROR(IF(C340="","Select room type",IF(D340&lt;=0,"Enter base inventory",IF(E340+F340&gt;D340,"Holds exceed inventory",IF(I340+J340&gt;1,"Review forecast rates","OK")))),"Review data"))</f>
        <v/>
      </c>
      <c r="W340" s="22" t="n"/>
    </row>
    <row r="341">
      <c r="A341" s="44" t="n"/>
      <c r="B341" s="24">
        <f>IF(A341="","",IFERROR(IF(MOD(A341,7)=1,"Sun",IF(MOD(A341,7)=2,"Mon",IF(MOD(A341,7)=3,"Tue",IF(MOD(A341,7)=4,"Wed",IF(MOD(A341,7)=5,"Thu",IF(MOD(A341,7)=6,"Fri","Sat")))))),""))</f>
        <v/>
      </c>
      <c r="C341" s="21" t="n"/>
      <c r="D341" s="21" t="n"/>
      <c r="E341" s="21" t="n"/>
      <c r="F341" s="21" t="n"/>
      <c r="G341" s="24">
        <f>IF(A341="","",IFERROR(MAX(0,D341-E341-F341),0))</f>
        <v/>
      </c>
      <c r="H341" s="21" t="n"/>
      <c r="I341" s="28" t="n"/>
      <c r="J341" s="28" t="n"/>
      <c r="K341" s="21" t="n"/>
      <c r="L341" s="24">
        <f>IF(A341="","",IFERROR(SUMIFS('Reservations'!$J$11:$J$260,'Reservations'!$I$11:$I$260,C341,'Reservations'!$F$11:$F$260,"&lt;="&amp;A341,'Reservations'!$G$11:$G$260,"&gt;"&amp;A341,'Reservations'!$M$11:$M$260,"Confirmed")+SUMIFS('Reservations'!$J$11:$J$260,'Reservations'!$I$11:$I$260,C341,'Reservations'!$F$11:$F$260,"&lt;="&amp;A341,'Reservations'!$G$11:$G$260,"&gt;"&amp;A341,'Reservations'!$M$11:$M$260,"Guaranteed")+SUMIFS('Reservations'!$J$11:$J$260,'Reservations'!$I$11:$I$260,C341,'Reservations'!$F$11:$F$260,"&lt;="&amp;A341,'Reservations'!$G$11:$G$260,"&gt;"&amp;A341,'Reservations'!$M$11:$M$260,"Checked In"),0))</f>
        <v/>
      </c>
      <c r="M341" s="29">
        <f>IF(A341="","",IFERROR(MAX(0,L341*(1-I341-J341)+K341),0))</f>
        <v/>
      </c>
      <c r="N341" s="30">
        <f>IF(A341="","",IFERROR(M341/G341,0))</f>
        <v/>
      </c>
      <c r="O341" s="24">
        <f>IF(A341="","",IFERROR(G341+H341,0))</f>
        <v/>
      </c>
      <c r="P341" s="24">
        <f>IF(A341="","",IFERROR(MAX(0,ROUNDUP(M341,0)-O341),0))</f>
        <v/>
      </c>
      <c r="Q341" s="24">
        <f>IF(A341="","",IFERROR(MAX(0,ROUNDUP(M341,0)-G341),0))</f>
        <v/>
      </c>
      <c r="R341" s="28" t="n"/>
      <c r="S341" s="24">
        <f>IF(A341="","",IFERROR(IF(Q341&gt;=$B$6,"Critical",IF(OR(P341&gt;0,N341&gt;=$B$5),"Watch","Normal")),""))</f>
        <v/>
      </c>
      <c r="T341" s="22" t="n"/>
      <c r="U341" s="44" t="n"/>
      <c r="V341" s="24">
        <f>IF(A341="","",IFERROR(IF(C341="","Select room type",IF(D341&lt;=0,"Enter base inventory",IF(E341+F341&gt;D341,"Holds exceed inventory",IF(I341+J341&gt;1,"Review forecast rates","OK")))),"Review data"))</f>
        <v/>
      </c>
      <c r="W341" s="22" t="n"/>
    </row>
    <row r="342">
      <c r="A342" s="44" t="n"/>
      <c r="B342" s="24">
        <f>IF(A342="","",IFERROR(IF(MOD(A342,7)=1,"Sun",IF(MOD(A342,7)=2,"Mon",IF(MOD(A342,7)=3,"Tue",IF(MOD(A342,7)=4,"Wed",IF(MOD(A342,7)=5,"Thu",IF(MOD(A342,7)=6,"Fri","Sat")))))),""))</f>
        <v/>
      </c>
      <c r="C342" s="21" t="n"/>
      <c r="D342" s="21" t="n"/>
      <c r="E342" s="21" t="n"/>
      <c r="F342" s="21" t="n"/>
      <c r="G342" s="24">
        <f>IF(A342="","",IFERROR(MAX(0,D342-E342-F342),0))</f>
        <v/>
      </c>
      <c r="H342" s="21" t="n"/>
      <c r="I342" s="28" t="n"/>
      <c r="J342" s="28" t="n"/>
      <c r="K342" s="21" t="n"/>
      <c r="L342" s="24">
        <f>IF(A342="","",IFERROR(SUMIFS('Reservations'!$J$11:$J$260,'Reservations'!$I$11:$I$260,C342,'Reservations'!$F$11:$F$260,"&lt;="&amp;A342,'Reservations'!$G$11:$G$260,"&gt;"&amp;A342,'Reservations'!$M$11:$M$260,"Confirmed")+SUMIFS('Reservations'!$J$11:$J$260,'Reservations'!$I$11:$I$260,C342,'Reservations'!$F$11:$F$260,"&lt;="&amp;A342,'Reservations'!$G$11:$G$260,"&gt;"&amp;A342,'Reservations'!$M$11:$M$260,"Guaranteed")+SUMIFS('Reservations'!$J$11:$J$260,'Reservations'!$I$11:$I$260,C342,'Reservations'!$F$11:$F$260,"&lt;="&amp;A342,'Reservations'!$G$11:$G$260,"&gt;"&amp;A342,'Reservations'!$M$11:$M$260,"Checked In"),0))</f>
        <v/>
      </c>
      <c r="M342" s="29">
        <f>IF(A342="","",IFERROR(MAX(0,L342*(1-I342-J342)+K342),0))</f>
        <v/>
      </c>
      <c r="N342" s="30">
        <f>IF(A342="","",IFERROR(M342/G342,0))</f>
        <v/>
      </c>
      <c r="O342" s="24">
        <f>IF(A342="","",IFERROR(G342+H342,0))</f>
        <v/>
      </c>
      <c r="P342" s="24">
        <f>IF(A342="","",IFERROR(MAX(0,ROUNDUP(M342,0)-O342),0))</f>
        <v/>
      </c>
      <c r="Q342" s="24">
        <f>IF(A342="","",IFERROR(MAX(0,ROUNDUP(M342,0)-G342),0))</f>
        <v/>
      </c>
      <c r="R342" s="28" t="n"/>
      <c r="S342" s="24">
        <f>IF(A342="","",IFERROR(IF(Q342&gt;=$B$6,"Critical",IF(OR(P342&gt;0,N342&gt;=$B$5),"Watch","Normal")),""))</f>
        <v/>
      </c>
      <c r="T342" s="22" t="n"/>
      <c r="U342" s="44" t="n"/>
      <c r="V342" s="24">
        <f>IF(A342="","",IFERROR(IF(C342="","Select room type",IF(D342&lt;=0,"Enter base inventory",IF(E342+F342&gt;D342,"Holds exceed inventory",IF(I342+J342&gt;1,"Review forecast rates","OK")))),"Review data"))</f>
        <v/>
      </c>
      <c r="W342" s="22" t="n"/>
    </row>
    <row r="343">
      <c r="A343" s="44" t="n"/>
      <c r="B343" s="24">
        <f>IF(A343="","",IFERROR(IF(MOD(A343,7)=1,"Sun",IF(MOD(A343,7)=2,"Mon",IF(MOD(A343,7)=3,"Tue",IF(MOD(A343,7)=4,"Wed",IF(MOD(A343,7)=5,"Thu",IF(MOD(A343,7)=6,"Fri","Sat")))))),""))</f>
        <v/>
      </c>
      <c r="C343" s="21" t="n"/>
      <c r="D343" s="21" t="n"/>
      <c r="E343" s="21" t="n"/>
      <c r="F343" s="21" t="n"/>
      <c r="G343" s="24">
        <f>IF(A343="","",IFERROR(MAX(0,D343-E343-F343),0))</f>
        <v/>
      </c>
      <c r="H343" s="21" t="n"/>
      <c r="I343" s="28" t="n"/>
      <c r="J343" s="28" t="n"/>
      <c r="K343" s="21" t="n"/>
      <c r="L343" s="24">
        <f>IF(A343="","",IFERROR(SUMIFS('Reservations'!$J$11:$J$260,'Reservations'!$I$11:$I$260,C343,'Reservations'!$F$11:$F$260,"&lt;="&amp;A343,'Reservations'!$G$11:$G$260,"&gt;"&amp;A343,'Reservations'!$M$11:$M$260,"Confirmed")+SUMIFS('Reservations'!$J$11:$J$260,'Reservations'!$I$11:$I$260,C343,'Reservations'!$F$11:$F$260,"&lt;="&amp;A343,'Reservations'!$G$11:$G$260,"&gt;"&amp;A343,'Reservations'!$M$11:$M$260,"Guaranteed")+SUMIFS('Reservations'!$J$11:$J$260,'Reservations'!$I$11:$I$260,C343,'Reservations'!$F$11:$F$260,"&lt;="&amp;A343,'Reservations'!$G$11:$G$260,"&gt;"&amp;A343,'Reservations'!$M$11:$M$260,"Checked In"),0))</f>
        <v/>
      </c>
      <c r="M343" s="29">
        <f>IF(A343="","",IFERROR(MAX(0,L343*(1-I343-J343)+K343),0))</f>
        <v/>
      </c>
      <c r="N343" s="30">
        <f>IF(A343="","",IFERROR(M343/G343,0))</f>
        <v/>
      </c>
      <c r="O343" s="24">
        <f>IF(A343="","",IFERROR(G343+H343,0))</f>
        <v/>
      </c>
      <c r="P343" s="24">
        <f>IF(A343="","",IFERROR(MAX(0,ROUNDUP(M343,0)-O343),0))</f>
        <v/>
      </c>
      <c r="Q343" s="24">
        <f>IF(A343="","",IFERROR(MAX(0,ROUNDUP(M343,0)-G343),0))</f>
        <v/>
      </c>
      <c r="R343" s="28" t="n"/>
      <c r="S343" s="24">
        <f>IF(A343="","",IFERROR(IF(Q343&gt;=$B$6,"Critical",IF(OR(P343&gt;0,N343&gt;=$B$5),"Watch","Normal")),""))</f>
        <v/>
      </c>
      <c r="T343" s="22" t="n"/>
      <c r="U343" s="44" t="n"/>
      <c r="V343" s="24">
        <f>IF(A343="","",IFERROR(IF(C343="","Select room type",IF(D343&lt;=0,"Enter base inventory",IF(E343+F343&gt;D343,"Holds exceed inventory",IF(I343+J343&gt;1,"Review forecast rates","OK")))),"Review data"))</f>
        <v/>
      </c>
      <c r="W343" s="22" t="n"/>
    </row>
    <row r="344">
      <c r="A344" s="44" t="n"/>
      <c r="B344" s="24">
        <f>IF(A344="","",IFERROR(IF(MOD(A344,7)=1,"Sun",IF(MOD(A344,7)=2,"Mon",IF(MOD(A344,7)=3,"Tue",IF(MOD(A344,7)=4,"Wed",IF(MOD(A344,7)=5,"Thu",IF(MOD(A344,7)=6,"Fri","Sat")))))),""))</f>
        <v/>
      </c>
      <c r="C344" s="21" t="n"/>
      <c r="D344" s="21" t="n"/>
      <c r="E344" s="21" t="n"/>
      <c r="F344" s="21" t="n"/>
      <c r="G344" s="24">
        <f>IF(A344="","",IFERROR(MAX(0,D344-E344-F344),0))</f>
        <v/>
      </c>
      <c r="H344" s="21" t="n"/>
      <c r="I344" s="28" t="n"/>
      <c r="J344" s="28" t="n"/>
      <c r="K344" s="21" t="n"/>
      <c r="L344" s="24">
        <f>IF(A344="","",IFERROR(SUMIFS('Reservations'!$J$11:$J$260,'Reservations'!$I$11:$I$260,C344,'Reservations'!$F$11:$F$260,"&lt;="&amp;A344,'Reservations'!$G$11:$G$260,"&gt;"&amp;A344,'Reservations'!$M$11:$M$260,"Confirmed")+SUMIFS('Reservations'!$J$11:$J$260,'Reservations'!$I$11:$I$260,C344,'Reservations'!$F$11:$F$260,"&lt;="&amp;A344,'Reservations'!$G$11:$G$260,"&gt;"&amp;A344,'Reservations'!$M$11:$M$260,"Guaranteed")+SUMIFS('Reservations'!$J$11:$J$260,'Reservations'!$I$11:$I$260,C344,'Reservations'!$F$11:$F$260,"&lt;="&amp;A344,'Reservations'!$G$11:$G$260,"&gt;"&amp;A344,'Reservations'!$M$11:$M$260,"Checked In"),0))</f>
        <v/>
      </c>
      <c r="M344" s="29">
        <f>IF(A344="","",IFERROR(MAX(0,L344*(1-I344-J344)+K344),0))</f>
        <v/>
      </c>
      <c r="N344" s="30">
        <f>IF(A344="","",IFERROR(M344/G344,0))</f>
        <v/>
      </c>
      <c r="O344" s="24">
        <f>IF(A344="","",IFERROR(G344+H344,0))</f>
        <v/>
      </c>
      <c r="P344" s="24">
        <f>IF(A344="","",IFERROR(MAX(0,ROUNDUP(M344,0)-O344),0))</f>
        <v/>
      </c>
      <c r="Q344" s="24">
        <f>IF(A344="","",IFERROR(MAX(0,ROUNDUP(M344,0)-G344),0))</f>
        <v/>
      </c>
      <c r="R344" s="28" t="n"/>
      <c r="S344" s="24">
        <f>IF(A344="","",IFERROR(IF(Q344&gt;=$B$6,"Critical",IF(OR(P344&gt;0,N344&gt;=$B$5),"Watch","Normal")),""))</f>
        <v/>
      </c>
      <c r="T344" s="22" t="n"/>
      <c r="U344" s="44" t="n"/>
      <c r="V344" s="24">
        <f>IF(A344="","",IFERROR(IF(C344="","Select room type",IF(D344&lt;=0,"Enter base inventory",IF(E344+F344&gt;D344,"Holds exceed inventory",IF(I344+J344&gt;1,"Review forecast rates","OK")))),"Review data"))</f>
        <v/>
      </c>
      <c r="W344" s="22" t="n"/>
    </row>
    <row r="345">
      <c r="A345" s="44" t="n"/>
      <c r="B345" s="24">
        <f>IF(A345="","",IFERROR(IF(MOD(A345,7)=1,"Sun",IF(MOD(A345,7)=2,"Mon",IF(MOD(A345,7)=3,"Tue",IF(MOD(A345,7)=4,"Wed",IF(MOD(A345,7)=5,"Thu",IF(MOD(A345,7)=6,"Fri","Sat")))))),""))</f>
        <v/>
      </c>
      <c r="C345" s="21" t="n"/>
      <c r="D345" s="21" t="n"/>
      <c r="E345" s="21" t="n"/>
      <c r="F345" s="21" t="n"/>
      <c r="G345" s="24">
        <f>IF(A345="","",IFERROR(MAX(0,D345-E345-F345),0))</f>
        <v/>
      </c>
      <c r="H345" s="21" t="n"/>
      <c r="I345" s="28" t="n"/>
      <c r="J345" s="28" t="n"/>
      <c r="K345" s="21" t="n"/>
      <c r="L345" s="24">
        <f>IF(A345="","",IFERROR(SUMIFS('Reservations'!$J$11:$J$260,'Reservations'!$I$11:$I$260,C345,'Reservations'!$F$11:$F$260,"&lt;="&amp;A345,'Reservations'!$G$11:$G$260,"&gt;"&amp;A345,'Reservations'!$M$11:$M$260,"Confirmed")+SUMIFS('Reservations'!$J$11:$J$260,'Reservations'!$I$11:$I$260,C345,'Reservations'!$F$11:$F$260,"&lt;="&amp;A345,'Reservations'!$G$11:$G$260,"&gt;"&amp;A345,'Reservations'!$M$11:$M$260,"Guaranteed")+SUMIFS('Reservations'!$J$11:$J$260,'Reservations'!$I$11:$I$260,C345,'Reservations'!$F$11:$F$260,"&lt;="&amp;A345,'Reservations'!$G$11:$G$260,"&gt;"&amp;A345,'Reservations'!$M$11:$M$260,"Checked In"),0))</f>
        <v/>
      </c>
      <c r="M345" s="29">
        <f>IF(A345="","",IFERROR(MAX(0,L345*(1-I345-J345)+K345),0))</f>
        <v/>
      </c>
      <c r="N345" s="30">
        <f>IF(A345="","",IFERROR(M345/G345,0))</f>
        <v/>
      </c>
      <c r="O345" s="24">
        <f>IF(A345="","",IFERROR(G345+H345,0))</f>
        <v/>
      </c>
      <c r="P345" s="24">
        <f>IF(A345="","",IFERROR(MAX(0,ROUNDUP(M345,0)-O345),0))</f>
        <v/>
      </c>
      <c r="Q345" s="24">
        <f>IF(A345="","",IFERROR(MAX(0,ROUNDUP(M345,0)-G345),0))</f>
        <v/>
      </c>
      <c r="R345" s="28" t="n"/>
      <c r="S345" s="24">
        <f>IF(A345="","",IFERROR(IF(Q345&gt;=$B$6,"Critical",IF(OR(P345&gt;0,N345&gt;=$B$5),"Watch","Normal")),""))</f>
        <v/>
      </c>
      <c r="T345" s="22" t="n"/>
      <c r="U345" s="44" t="n"/>
      <c r="V345" s="24">
        <f>IF(A345="","",IFERROR(IF(C345="","Select room type",IF(D345&lt;=0,"Enter base inventory",IF(E345+F345&gt;D345,"Holds exceed inventory",IF(I345+J345&gt;1,"Review forecast rates","OK")))),"Review data"))</f>
        <v/>
      </c>
      <c r="W345" s="22" t="n"/>
    </row>
    <row r="346">
      <c r="A346" s="44" t="n"/>
      <c r="B346" s="24">
        <f>IF(A346="","",IFERROR(IF(MOD(A346,7)=1,"Sun",IF(MOD(A346,7)=2,"Mon",IF(MOD(A346,7)=3,"Tue",IF(MOD(A346,7)=4,"Wed",IF(MOD(A346,7)=5,"Thu",IF(MOD(A346,7)=6,"Fri","Sat")))))),""))</f>
        <v/>
      </c>
      <c r="C346" s="21" t="n"/>
      <c r="D346" s="21" t="n"/>
      <c r="E346" s="21" t="n"/>
      <c r="F346" s="21" t="n"/>
      <c r="G346" s="24">
        <f>IF(A346="","",IFERROR(MAX(0,D346-E346-F346),0))</f>
        <v/>
      </c>
      <c r="H346" s="21" t="n"/>
      <c r="I346" s="28" t="n"/>
      <c r="J346" s="28" t="n"/>
      <c r="K346" s="21" t="n"/>
      <c r="L346" s="24">
        <f>IF(A346="","",IFERROR(SUMIFS('Reservations'!$J$11:$J$260,'Reservations'!$I$11:$I$260,C346,'Reservations'!$F$11:$F$260,"&lt;="&amp;A346,'Reservations'!$G$11:$G$260,"&gt;"&amp;A346,'Reservations'!$M$11:$M$260,"Confirmed")+SUMIFS('Reservations'!$J$11:$J$260,'Reservations'!$I$11:$I$260,C346,'Reservations'!$F$11:$F$260,"&lt;="&amp;A346,'Reservations'!$G$11:$G$260,"&gt;"&amp;A346,'Reservations'!$M$11:$M$260,"Guaranteed")+SUMIFS('Reservations'!$J$11:$J$260,'Reservations'!$I$11:$I$260,C346,'Reservations'!$F$11:$F$260,"&lt;="&amp;A346,'Reservations'!$G$11:$G$260,"&gt;"&amp;A346,'Reservations'!$M$11:$M$260,"Checked In"),0))</f>
        <v/>
      </c>
      <c r="M346" s="29">
        <f>IF(A346="","",IFERROR(MAX(0,L346*(1-I346-J346)+K346),0))</f>
        <v/>
      </c>
      <c r="N346" s="30">
        <f>IF(A346="","",IFERROR(M346/G346,0))</f>
        <v/>
      </c>
      <c r="O346" s="24">
        <f>IF(A346="","",IFERROR(G346+H346,0))</f>
        <v/>
      </c>
      <c r="P346" s="24">
        <f>IF(A346="","",IFERROR(MAX(0,ROUNDUP(M346,0)-O346),0))</f>
        <v/>
      </c>
      <c r="Q346" s="24">
        <f>IF(A346="","",IFERROR(MAX(0,ROUNDUP(M346,0)-G346),0))</f>
        <v/>
      </c>
      <c r="R346" s="28" t="n"/>
      <c r="S346" s="24">
        <f>IF(A346="","",IFERROR(IF(Q346&gt;=$B$6,"Critical",IF(OR(P346&gt;0,N346&gt;=$B$5),"Watch","Normal")),""))</f>
        <v/>
      </c>
      <c r="T346" s="22" t="n"/>
      <c r="U346" s="44" t="n"/>
      <c r="V346" s="24">
        <f>IF(A346="","",IFERROR(IF(C346="","Select room type",IF(D346&lt;=0,"Enter base inventory",IF(E346+F346&gt;D346,"Holds exceed inventory",IF(I346+J346&gt;1,"Review forecast rates","OK")))),"Review data"))</f>
        <v/>
      </c>
      <c r="W346" s="22" t="n"/>
    </row>
    <row r="347">
      <c r="A347" s="44" t="n"/>
      <c r="B347" s="24">
        <f>IF(A347="","",IFERROR(IF(MOD(A347,7)=1,"Sun",IF(MOD(A347,7)=2,"Mon",IF(MOD(A347,7)=3,"Tue",IF(MOD(A347,7)=4,"Wed",IF(MOD(A347,7)=5,"Thu",IF(MOD(A347,7)=6,"Fri","Sat")))))),""))</f>
        <v/>
      </c>
      <c r="C347" s="21" t="n"/>
      <c r="D347" s="21" t="n"/>
      <c r="E347" s="21" t="n"/>
      <c r="F347" s="21" t="n"/>
      <c r="G347" s="24">
        <f>IF(A347="","",IFERROR(MAX(0,D347-E347-F347),0))</f>
        <v/>
      </c>
      <c r="H347" s="21" t="n"/>
      <c r="I347" s="28" t="n"/>
      <c r="J347" s="28" t="n"/>
      <c r="K347" s="21" t="n"/>
      <c r="L347" s="24">
        <f>IF(A347="","",IFERROR(SUMIFS('Reservations'!$J$11:$J$260,'Reservations'!$I$11:$I$260,C347,'Reservations'!$F$11:$F$260,"&lt;="&amp;A347,'Reservations'!$G$11:$G$260,"&gt;"&amp;A347,'Reservations'!$M$11:$M$260,"Confirmed")+SUMIFS('Reservations'!$J$11:$J$260,'Reservations'!$I$11:$I$260,C347,'Reservations'!$F$11:$F$260,"&lt;="&amp;A347,'Reservations'!$G$11:$G$260,"&gt;"&amp;A347,'Reservations'!$M$11:$M$260,"Guaranteed")+SUMIFS('Reservations'!$J$11:$J$260,'Reservations'!$I$11:$I$260,C347,'Reservations'!$F$11:$F$260,"&lt;="&amp;A347,'Reservations'!$G$11:$G$260,"&gt;"&amp;A347,'Reservations'!$M$11:$M$260,"Checked In"),0))</f>
        <v/>
      </c>
      <c r="M347" s="29">
        <f>IF(A347="","",IFERROR(MAX(0,L347*(1-I347-J347)+K347),0))</f>
        <v/>
      </c>
      <c r="N347" s="30">
        <f>IF(A347="","",IFERROR(M347/G347,0))</f>
        <v/>
      </c>
      <c r="O347" s="24">
        <f>IF(A347="","",IFERROR(G347+H347,0))</f>
        <v/>
      </c>
      <c r="P347" s="24">
        <f>IF(A347="","",IFERROR(MAX(0,ROUNDUP(M347,0)-O347),0))</f>
        <v/>
      </c>
      <c r="Q347" s="24">
        <f>IF(A347="","",IFERROR(MAX(0,ROUNDUP(M347,0)-G347),0))</f>
        <v/>
      </c>
      <c r="R347" s="28" t="n"/>
      <c r="S347" s="24">
        <f>IF(A347="","",IFERROR(IF(Q347&gt;=$B$6,"Critical",IF(OR(P347&gt;0,N347&gt;=$B$5),"Watch","Normal")),""))</f>
        <v/>
      </c>
      <c r="T347" s="22" t="n"/>
      <c r="U347" s="44" t="n"/>
      <c r="V347" s="24">
        <f>IF(A347="","",IFERROR(IF(C347="","Select room type",IF(D347&lt;=0,"Enter base inventory",IF(E347+F347&gt;D347,"Holds exceed inventory",IF(I347+J347&gt;1,"Review forecast rates","OK")))),"Review data"))</f>
        <v/>
      </c>
      <c r="W347" s="22" t="n"/>
    </row>
    <row r="348">
      <c r="A348" s="44" t="n"/>
      <c r="B348" s="24">
        <f>IF(A348="","",IFERROR(IF(MOD(A348,7)=1,"Sun",IF(MOD(A348,7)=2,"Mon",IF(MOD(A348,7)=3,"Tue",IF(MOD(A348,7)=4,"Wed",IF(MOD(A348,7)=5,"Thu",IF(MOD(A348,7)=6,"Fri","Sat")))))),""))</f>
        <v/>
      </c>
      <c r="C348" s="21" t="n"/>
      <c r="D348" s="21" t="n"/>
      <c r="E348" s="21" t="n"/>
      <c r="F348" s="21" t="n"/>
      <c r="G348" s="24">
        <f>IF(A348="","",IFERROR(MAX(0,D348-E348-F348),0))</f>
        <v/>
      </c>
      <c r="H348" s="21" t="n"/>
      <c r="I348" s="28" t="n"/>
      <c r="J348" s="28" t="n"/>
      <c r="K348" s="21" t="n"/>
      <c r="L348" s="24">
        <f>IF(A348="","",IFERROR(SUMIFS('Reservations'!$J$11:$J$260,'Reservations'!$I$11:$I$260,C348,'Reservations'!$F$11:$F$260,"&lt;="&amp;A348,'Reservations'!$G$11:$G$260,"&gt;"&amp;A348,'Reservations'!$M$11:$M$260,"Confirmed")+SUMIFS('Reservations'!$J$11:$J$260,'Reservations'!$I$11:$I$260,C348,'Reservations'!$F$11:$F$260,"&lt;="&amp;A348,'Reservations'!$G$11:$G$260,"&gt;"&amp;A348,'Reservations'!$M$11:$M$260,"Guaranteed")+SUMIFS('Reservations'!$J$11:$J$260,'Reservations'!$I$11:$I$260,C348,'Reservations'!$F$11:$F$260,"&lt;="&amp;A348,'Reservations'!$G$11:$G$260,"&gt;"&amp;A348,'Reservations'!$M$11:$M$260,"Checked In"),0))</f>
        <v/>
      </c>
      <c r="M348" s="29">
        <f>IF(A348="","",IFERROR(MAX(0,L348*(1-I348-J348)+K348),0))</f>
        <v/>
      </c>
      <c r="N348" s="30">
        <f>IF(A348="","",IFERROR(M348/G348,0))</f>
        <v/>
      </c>
      <c r="O348" s="24">
        <f>IF(A348="","",IFERROR(G348+H348,0))</f>
        <v/>
      </c>
      <c r="P348" s="24">
        <f>IF(A348="","",IFERROR(MAX(0,ROUNDUP(M348,0)-O348),0))</f>
        <v/>
      </c>
      <c r="Q348" s="24">
        <f>IF(A348="","",IFERROR(MAX(0,ROUNDUP(M348,0)-G348),0))</f>
        <v/>
      </c>
      <c r="R348" s="28" t="n"/>
      <c r="S348" s="24">
        <f>IF(A348="","",IFERROR(IF(Q348&gt;=$B$6,"Critical",IF(OR(P348&gt;0,N348&gt;=$B$5),"Watch","Normal")),""))</f>
        <v/>
      </c>
      <c r="T348" s="22" t="n"/>
      <c r="U348" s="44" t="n"/>
      <c r="V348" s="24">
        <f>IF(A348="","",IFERROR(IF(C348="","Select room type",IF(D348&lt;=0,"Enter base inventory",IF(E348+F348&gt;D348,"Holds exceed inventory",IF(I348+J348&gt;1,"Review forecast rates","OK")))),"Review data"))</f>
        <v/>
      </c>
      <c r="W348" s="22" t="n"/>
    </row>
    <row r="349">
      <c r="A349" s="44" t="n"/>
      <c r="B349" s="24">
        <f>IF(A349="","",IFERROR(IF(MOD(A349,7)=1,"Sun",IF(MOD(A349,7)=2,"Mon",IF(MOD(A349,7)=3,"Tue",IF(MOD(A349,7)=4,"Wed",IF(MOD(A349,7)=5,"Thu",IF(MOD(A349,7)=6,"Fri","Sat")))))),""))</f>
        <v/>
      </c>
      <c r="C349" s="21" t="n"/>
      <c r="D349" s="21" t="n"/>
      <c r="E349" s="21" t="n"/>
      <c r="F349" s="21" t="n"/>
      <c r="G349" s="24">
        <f>IF(A349="","",IFERROR(MAX(0,D349-E349-F349),0))</f>
        <v/>
      </c>
      <c r="H349" s="21" t="n"/>
      <c r="I349" s="28" t="n"/>
      <c r="J349" s="28" t="n"/>
      <c r="K349" s="21" t="n"/>
      <c r="L349" s="24">
        <f>IF(A349="","",IFERROR(SUMIFS('Reservations'!$J$11:$J$260,'Reservations'!$I$11:$I$260,C349,'Reservations'!$F$11:$F$260,"&lt;="&amp;A349,'Reservations'!$G$11:$G$260,"&gt;"&amp;A349,'Reservations'!$M$11:$M$260,"Confirmed")+SUMIFS('Reservations'!$J$11:$J$260,'Reservations'!$I$11:$I$260,C349,'Reservations'!$F$11:$F$260,"&lt;="&amp;A349,'Reservations'!$G$11:$G$260,"&gt;"&amp;A349,'Reservations'!$M$11:$M$260,"Guaranteed")+SUMIFS('Reservations'!$J$11:$J$260,'Reservations'!$I$11:$I$260,C349,'Reservations'!$F$11:$F$260,"&lt;="&amp;A349,'Reservations'!$G$11:$G$260,"&gt;"&amp;A349,'Reservations'!$M$11:$M$260,"Checked In"),0))</f>
        <v/>
      </c>
      <c r="M349" s="29">
        <f>IF(A349="","",IFERROR(MAX(0,L349*(1-I349-J349)+K349),0))</f>
        <v/>
      </c>
      <c r="N349" s="30">
        <f>IF(A349="","",IFERROR(M349/G349,0))</f>
        <v/>
      </c>
      <c r="O349" s="24">
        <f>IF(A349="","",IFERROR(G349+H349,0))</f>
        <v/>
      </c>
      <c r="P349" s="24">
        <f>IF(A349="","",IFERROR(MAX(0,ROUNDUP(M349,0)-O349),0))</f>
        <v/>
      </c>
      <c r="Q349" s="24">
        <f>IF(A349="","",IFERROR(MAX(0,ROUNDUP(M349,0)-G349),0))</f>
        <v/>
      </c>
      <c r="R349" s="28" t="n"/>
      <c r="S349" s="24">
        <f>IF(A349="","",IFERROR(IF(Q349&gt;=$B$6,"Critical",IF(OR(P349&gt;0,N349&gt;=$B$5),"Watch","Normal")),""))</f>
        <v/>
      </c>
      <c r="T349" s="22" t="n"/>
      <c r="U349" s="44" t="n"/>
      <c r="V349" s="24">
        <f>IF(A349="","",IFERROR(IF(C349="","Select room type",IF(D349&lt;=0,"Enter base inventory",IF(E349+F349&gt;D349,"Holds exceed inventory",IF(I349+J349&gt;1,"Review forecast rates","OK")))),"Review data"))</f>
        <v/>
      </c>
      <c r="W349" s="22" t="n"/>
    </row>
    <row r="350">
      <c r="A350" s="44" t="n"/>
      <c r="B350" s="24">
        <f>IF(A350="","",IFERROR(IF(MOD(A350,7)=1,"Sun",IF(MOD(A350,7)=2,"Mon",IF(MOD(A350,7)=3,"Tue",IF(MOD(A350,7)=4,"Wed",IF(MOD(A350,7)=5,"Thu",IF(MOD(A350,7)=6,"Fri","Sat")))))),""))</f>
        <v/>
      </c>
      <c r="C350" s="21" t="n"/>
      <c r="D350" s="21" t="n"/>
      <c r="E350" s="21" t="n"/>
      <c r="F350" s="21" t="n"/>
      <c r="G350" s="24">
        <f>IF(A350="","",IFERROR(MAX(0,D350-E350-F350),0))</f>
        <v/>
      </c>
      <c r="H350" s="21" t="n"/>
      <c r="I350" s="28" t="n"/>
      <c r="J350" s="28" t="n"/>
      <c r="K350" s="21" t="n"/>
      <c r="L350" s="24">
        <f>IF(A350="","",IFERROR(SUMIFS('Reservations'!$J$11:$J$260,'Reservations'!$I$11:$I$260,C350,'Reservations'!$F$11:$F$260,"&lt;="&amp;A350,'Reservations'!$G$11:$G$260,"&gt;"&amp;A350,'Reservations'!$M$11:$M$260,"Confirmed")+SUMIFS('Reservations'!$J$11:$J$260,'Reservations'!$I$11:$I$260,C350,'Reservations'!$F$11:$F$260,"&lt;="&amp;A350,'Reservations'!$G$11:$G$260,"&gt;"&amp;A350,'Reservations'!$M$11:$M$260,"Guaranteed")+SUMIFS('Reservations'!$J$11:$J$260,'Reservations'!$I$11:$I$260,C350,'Reservations'!$F$11:$F$260,"&lt;="&amp;A350,'Reservations'!$G$11:$G$260,"&gt;"&amp;A350,'Reservations'!$M$11:$M$260,"Checked In"),0))</f>
        <v/>
      </c>
      <c r="M350" s="29">
        <f>IF(A350="","",IFERROR(MAX(0,L350*(1-I350-J350)+K350),0))</f>
        <v/>
      </c>
      <c r="N350" s="30">
        <f>IF(A350="","",IFERROR(M350/G350,0))</f>
        <v/>
      </c>
      <c r="O350" s="24">
        <f>IF(A350="","",IFERROR(G350+H350,0))</f>
        <v/>
      </c>
      <c r="P350" s="24">
        <f>IF(A350="","",IFERROR(MAX(0,ROUNDUP(M350,0)-O350),0))</f>
        <v/>
      </c>
      <c r="Q350" s="24">
        <f>IF(A350="","",IFERROR(MAX(0,ROUNDUP(M350,0)-G350),0))</f>
        <v/>
      </c>
      <c r="R350" s="28" t="n"/>
      <c r="S350" s="24">
        <f>IF(A350="","",IFERROR(IF(Q350&gt;=$B$6,"Critical",IF(OR(P350&gt;0,N350&gt;=$B$5),"Watch","Normal")),""))</f>
        <v/>
      </c>
      <c r="T350" s="22" t="n"/>
      <c r="U350" s="44" t="n"/>
      <c r="V350" s="24">
        <f>IF(A350="","",IFERROR(IF(C350="","Select room type",IF(D350&lt;=0,"Enter base inventory",IF(E350+F350&gt;D350,"Holds exceed inventory",IF(I350+J350&gt;1,"Review forecast rates","OK")))),"Review data"))</f>
        <v/>
      </c>
      <c r="W350" s="22" t="n"/>
    </row>
    <row r="351">
      <c r="A351" s="44" t="n"/>
      <c r="B351" s="24">
        <f>IF(A351="","",IFERROR(IF(MOD(A351,7)=1,"Sun",IF(MOD(A351,7)=2,"Mon",IF(MOD(A351,7)=3,"Tue",IF(MOD(A351,7)=4,"Wed",IF(MOD(A351,7)=5,"Thu",IF(MOD(A351,7)=6,"Fri","Sat")))))),""))</f>
        <v/>
      </c>
      <c r="C351" s="21" t="n"/>
      <c r="D351" s="21" t="n"/>
      <c r="E351" s="21" t="n"/>
      <c r="F351" s="21" t="n"/>
      <c r="G351" s="24">
        <f>IF(A351="","",IFERROR(MAX(0,D351-E351-F351),0))</f>
        <v/>
      </c>
      <c r="H351" s="21" t="n"/>
      <c r="I351" s="28" t="n"/>
      <c r="J351" s="28" t="n"/>
      <c r="K351" s="21" t="n"/>
      <c r="L351" s="24">
        <f>IF(A351="","",IFERROR(SUMIFS('Reservations'!$J$11:$J$260,'Reservations'!$I$11:$I$260,C351,'Reservations'!$F$11:$F$260,"&lt;="&amp;A351,'Reservations'!$G$11:$G$260,"&gt;"&amp;A351,'Reservations'!$M$11:$M$260,"Confirmed")+SUMIFS('Reservations'!$J$11:$J$260,'Reservations'!$I$11:$I$260,C351,'Reservations'!$F$11:$F$260,"&lt;="&amp;A351,'Reservations'!$G$11:$G$260,"&gt;"&amp;A351,'Reservations'!$M$11:$M$260,"Guaranteed")+SUMIFS('Reservations'!$J$11:$J$260,'Reservations'!$I$11:$I$260,C351,'Reservations'!$F$11:$F$260,"&lt;="&amp;A351,'Reservations'!$G$11:$G$260,"&gt;"&amp;A351,'Reservations'!$M$11:$M$260,"Checked In"),0))</f>
        <v/>
      </c>
      <c r="M351" s="29">
        <f>IF(A351="","",IFERROR(MAX(0,L351*(1-I351-J351)+K351),0))</f>
        <v/>
      </c>
      <c r="N351" s="30">
        <f>IF(A351="","",IFERROR(M351/G351,0))</f>
        <v/>
      </c>
      <c r="O351" s="24">
        <f>IF(A351="","",IFERROR(G351+H351,0))</f>
        <v/>
      </c>
      <c r="P351" s="24">
        <f>IF(A351="","",IFERROR(MAX(0,ROUNDUP(M351,0)-O351),0))</f>
        <v/>
      </c>
      <c r="Q351" s="24">
        <f>IF(A351="","",IFERROR(MAX(0,ROUNDUP(M351,0)-G351),0))</f>
        <v/>
      </c>
      <c r="R351" s="28" t="n"/>
      <c r="S351" s="24">
        <f>IF(A351="","",IFERROR(IF(Q351&gt;=$B$6,"Critical",IF(OR(P351&gt;0,N351&gt;=$B$5),"Watch","Normal")),""))</f>
        <v/>
      </c>
      <c r="T351" s="22" t="n"/>
      <c r="U351" s="44" t="n"/>
      <c r="V351" s="24">
        <f>IF(A351="","",IFERROR(IF(C351="","Select room type",IF(D351&lt;=0,"Enter base inventory",IF(E351+F351&gt;D351,"Holds exceed inventory",IF(I351+J351&gt;1,"Review forecast rates","OK")))),"Review data"))</f>
        <v/>
      </c>
      <c r="W351" s="22" t="n"/>
    </row>
    <row r="352">
      <c r="A352" s="44" t="n"/>
      <c r="B352" s="24">
        <f>IF(A352="","",IFERROR(IF(MOD(A352,7)=1,"Sun",IF(MOD(A352,7)=2,"Mon",IF(MOD(A352,7)=3,"Tue",IF(MOD(A352,7)=4,"Wed",IF(MOD(A352,7)=5,"Thu",IF(MOD(A352,7)=6,"Fri","Sat")))))),""))</f>
        <v/>
      </c>
      <c r="C352" s="21" t="n"/>
      <c r="D352" s="21" t="n"/>
      <c r="E352" s="21" t="n"/>
      <c r="F352" s="21" t="n"/>
      <c r="G352" s="24">
        <f>IF(A352="","",IFERROR(MAX(0,D352-E352-F352),0))</f>
        <v/>
      </c>
      <c r="H352" s="21" t="n"/>
      <c r="I352" s="28" t="n"/>
      <c r="J352" s="28" t="n"/>
      <c r="K352" s="21" t="n"/>
      <c r="L352" s="24">
        <f>IF(A352="","",IFERROR(SUMIFS('Reservations'!$J$11:$J$260,'Reservations'!$I$11:$I$260,C352,'Reservations'!$F$11:$F$260,"&lt;="&amp;A352,'Reservations'!$G$11:$G$260,"&gt;"&amp;A352,'Reservations'!$M$11:$M$260,"Confirmed")+SUMIFS('Reservations'!$J$11:$J$260,'Reservations'!$I$11:$I$260,C352,'Reservations'!$F$11:$F$260,"&lt;="&amp;A352,'Reservations'!$G$11:$G$260,"&gt;"&amp;A352,'Reservations'!$M$11:$M$260,"Guaranteed")+SUMIFS('Reservations'!$J$11:$J$260,'Reservations'!$I$11:$I$260,C352,'Reservations'!$F$11:$F$260,"&lt;="&amp;A352,'Reservations'!$G$11:$G$260,"&gt;"&amp;A352,'Reservations'!$M$11:$M$260,"Checked In"),0))</f>
        <v/>
      </c>
      <c r="M352" s="29">
        <f>IF(A352="","",IFERROR(MAX(0,L352*(1-I352-J352)+K352),0))</f>
        <v/>
      </c>
      <c r="N352" s="30">
        <f>IF(A352="","",IFERROR(M352/G352,0))</f>
        <v/>
      </c>
      <c r="O352" s="24">
        <f>IF(A352="","",IFERROR(G352+H352,0))</f>
        <v/>
      </c>
      <c r="P352" s="24">
        <f>IF(A352="","",IFERROR(MAX(0,ROUNDUP(M352,0)-O352),0))</f>
        <v/>
      </c>
      <c r="Q352" s="24">
        <f>IF(A352="","",IFERROR(MAX(0,ROUNDUP(M352,0)-G352),0))</f>
        <v/>
      </c>
      <c r="R352" s="28" t="n"/>
      <c r="S352" s="24">
        <f>IF(A352="","",IFERROR(IF(Q352&gt;=$B$6,"Critical",IF(OR(P352&gt;0,N352&gt;=$B$5),"Watch","Normal")),""))</f>
        <v/>
      </c>
      <c r="T352" s="22" t="n"/>
      <c r="U352" s="44" t="n"/>
      <c r="V352" s="24">
        <f>IF(A352="","",IFERROR(IF(C352="","Select room type",IF(D352&lt;=0,"Enter base inventory",IF(E352+F352&gt;D352,"Holds exceed inventory",IF(I352+J352&gt;1,"Review forecast rates","OK")))),"Review data"))</f>
        <v/>
      </c>
      <c r="W352" s="22" t="n"/>
    </row>
    <row r="353">
      <c r="A353" s="44" t="n"/>
      <c r="B353" s="24">
        <f>IF(A353="","",IFERROR(IF(MOD(A353,7)=1,"Sun",IF(MOD(A353,7)=2,"Mon",IF(MOD(A353,7)=3,"Tue",IF(MOD(A353,7)=4,"Wed",IF(MOD(A353,7)=5,"Thu",IF(MOD(A353,7)=6,"Fri","Sat")))))),""))</f>
        <v/>
      </c>
      <c r="C353" s="21" t="n"/>
      <c r="D353" s="21" t="n"/>
      <c r="E353" s="21" t="n"/>
      <c r="F353" s="21" t="n"/>
      <c r="G353" s="24">
        <f>IF(A353="","",IFERROR(MAX(0,D353-E353-F353),0))</f>
        <v/>
      </c>
      <c r="H353" s="21" t="n"/>
      <c r="I353" s="28" t="n"/>
      <c r="J353" s="28" t="n"/>
      <c r="K353" s="21" t="n"/>
      <c r="L353" s="24">
        <f>IF(A353="","",IFERROR(SUMIFS('Reservations'!$J$11:$J$260,'Reservations'!$I$11:$I$260,C353,'Reservations'!$F$11:$F$260,"&lt;="&amp;A353,'Reservations'!$G$11:$G$260,"&gt;"&amp;A353,'Reservations'!$M$11:$M$260,"Confirmed")+SUMIFS('Reservations'!$J$11:$J$260,'Reservations'!$I$11:$I$260,C353,'Reservations'!$F$11:$F$260,"&lt;="&amp;A353,'Reservations'!$G$11:$G$260,"&gt;"&amp;A353,'Reservations'!$M$11:$M$260,"Guaranteed")+SUMIFS('Reservations'!$J$11:$J$260,'Reservations'!$I$11:$I$260,C353,'Reservations'!$F$11:$F$260,"&lt;="&amp;A353,'Reservations'!$G$11:$G$260,"&gt;"&amp;A353,'Reservations'!$M$11:$M$260,"Checked In"),0))</f>
        <v/>
      </c>
      <c r="M353" s="29">
        <f>IF(A353="","",IFERROR(MAX(0,L353*(1-I353-J353)+K353),0))</f>
        <v/>
      </c>
      <c r="N353" s="30">
        <f>IF(A353="","",IFERROR(M353/G353,0))</f>
        <v/>
      </c>
      <c r="O353" s="24">
        <f>IF(A353="","",IFERROR(G353+H353,0))</f>
        <v/>
      </c>
      <c r="P353" s="24">
        <f>IF(A353="","",IFERROR(MAX(0,ROUNDUP(M353,0)-O353),0))</f>
        <v/>
      </c>
      <c r="Q353" s="24">
        <f>IF(A353="","",IFERROR(MAX(0,ROUNDUP(M353,0)-G353),0))</f>
        <v/>
      </c>
      <c r="R353" s="28" t="n"/>
      <c r="S353" s="24">
        <f>IF(A353="","",IFERROR(IF(Q353&gt;=$B$6,"Critical",IF(OR(P353&gt;0,N353&gt;=$B$5),"Watch","Normal")),""))</f>
        <v/>
      </c>
      <c r="T353" s="22" t="n"/>
      <c r="U353" s="44" t="n"/>
      <c r="V353" s="24">
        <f>IF(A353="","",IFERROR(IF(C353="","Select room type",IF(D353&lt;=0,"Enter base inventory",IF(E353+F353&gt;D353,"Holds exceed inventory",IF(I353+J353&gt;1,"Review forecast rates","OK")))),"Review data"))</f>
        <v/>
      </c>
      <c r="W353" s="22" t="n"/>
    </row>
    <row r="354">
      <c r="A354" s="44" t="n"/>
      <c r="B354" s="24">
        <f>IF(A354="","",IFERROR(IF(MOD(A354,7)=1,"Sun",IF(MOD(A354,7)=2,"Mon",IF(MOD(A354,7)=3,"Tue",IF(MOD(A354,7)=4,"Wed",IF(MOD(A354,7)=5,"Thu",IF(MOD(A354,7)=6,"Fri","Sat")))))),""))</f>
        <v/>
      </c>
      <c r="C354" s="21" t="n"/>
      <c r="D354" s="21" t="n"/>
      <c r="E354" s="21" t="n"/>
      <c r="F354" s="21" t="n"/>
      <c r="G354" s="24">
        <f>IF(A354="","",IFERROR(MAX(0,D354-E354-F354),0))</f>
        <v/>
      </c>
      <c r="H354" s="21" t="n"/>
      <c r="I354" s="28" t="n"/>
      <c r="J354" s="28" t="n"/>
      <c r="K354" s="21" t="n"/>
      <c r="L354" s="24">
        <f>IF(A354="","",IFERROR(SUMIFS('Reservations'!$J$11:$J$260,'Reservations'!$I$11:$I$260,C354,'Reservations'!$F$11:$F$260,"&lt;="&amp;A354,'Reservations'!$G$11:$G$260,"&gt;"&amp;A354,'Reservations'!$M$11:$M$260,"Confirmed")+SUMIFS('Reservations'!$J$11:$J$260,'Reservations'!$I$11:$I$260,C354,'Reservations'!$F$11:$F$260,"&lt;="&amp;A354,'Reservations'!$G$11:$G$260,"&gt;"&amp;A354,'Reservations'!$M$11:$M$260,"Guaranteed")+SUMIFS('Reservations'!$J$11:$J$260,'Reservations'!$I$11:$I$260,C354,'Reservations'!$F$11:$F$260,"&lt;="&amp;A354,'Reservations'!$G$11:$G$260,"&gt;"&amp;A354,'Reservations'!$M$11:$M$260,"Checked In"),0))</f>
        <v/>
      </c>
      <c r="M354" s="29">
        <f>IF(A354="","",IFERROR(MAX(0,L354*(1-I354-J354)+K354),0))</f>
        <v/>
      </c>
      <c r="N354" s="30">
        <f>IF(A354="","",IFERROR(M354/G354,0))</f>
        <v/>
      </c>
      <c r="O354" s="24">
        <f>IF(A354="","",IFERROR(G354+H354,0))</f>
        <v/>
      </c>
      <c r="P354" s="24">
        <f>IF(A354="","",IFERROR(MAX(0,ROUNDUP(M354,0)-O354),0))</f>
        <v/>
      </c>
      <c r="Q354" s="24">
        <f>IF(A354="","",IFERROR(MAX(0,ROUNDUP(M354,0)-G354),0))</f>
        <v/>
      </c>
      <c r="R354" s="28" t="n"/>
      <c r="S354" s="24">
        <f>IF(A354="","",IFERROR(IF(Q354&gt;=$B$6,"Critical",IF(OR(P354&gt;0,N354&gt;=$B$5),"Watch","Normal")),""))</f>
        <v/>
      </c>
      <c r="T354" s="22" t="n"/>
      <c r="U354" s="44" t="n"/>
      <c r="V354" s="24">
        <f>IF(A354="","",IFERROR(IF(C354="","Select room type",IF(D354&lt;=0,"Enter base inventory",IF(E354+F354&gt;D354,"Holds exceed inventory",IF(I354+J354&gt;1,"Review forecast rates","OK")))),"Review data"))</f>
        <v/>
      </c>
      <c r="W354" s="22" t="n"/>
    </row>
    <row r="355">
      <c r="A355" s="44" t="n"/>
      <c r="B355" s="24">
        <f>IF(A355="","",IFERROR(IF(MOD(A355,7)=1,"Sun",IF(MOD(A355,7)=2,"Mon",IF(MOD(A355,7)=3,"Tue",IF(MOD(A355,7)=4,"Wed",IF(MOD(A355,7)=5,"Thu",IF(MOD(A355,7)=6,"Fri","Sat")))))),""))</f>
        <v/>
      </c>
      <c r="C355" s="21" t="n"/>
      <c r="D355" s="21" t="n"/>
      <c r="E355" s="21" t="n"/>
      <c r="F355" s="21" t="n"/>
      <c r="G355" s="24">
        <f>IF(A355="","",IFERROR(MAX(0,D355-E355-F355),0))</f>
        <v/>
      </c>
      <c r="H355" s="21" t="n"/>
      <c r="I355" s="28" t="n"/>
      <c r="J355" s="28" t="n"/>
      <c r="K355" s="21" t="n"/>
      <c r="L355" s="24">
        <f>IF(A355="","",IFERROR(SUMIFS('Reservations'!$J$11:$J$260,'Reservations'!$I$11:$I$260,C355,'Reservations'!$F$11:$F$260,"&lt;="&amp;A355,'Reservations'!$G$11:$G$260,"&gt;"&amp;A355,'Reservations'!$M$11:$M$260,"Confirmed")+SUMIFS('Reservations'!$J$11:$J$260,'Reservations'!$I$11:$I$260,C355,'Reservations'!$F$11:$F$260,"&lt;="&amp;A355,'Reservations'!$G$11:$G$260,"&gt;"&amp;A355,'Reservations'!$M$11:$M$260,"Guaranteed")+SUMIFS('Reservations'!$J$11:$J$260,'Reservations'!$I$11:$I$260,C355,'Reservations'!$F$11:$F$260,"&lt;="&amp;A355,'Reservations'!$G$11:$G$260,"&gt;"&amp;A355,'Reservations'!$M$11:$M$260,"Checked In"),0))</f>
        <v/>
      </c>
      <c r="M355" s="29">
        <f>IF(A355="","",IFERROR(MAX(0,L355*(1-I355-J355)+K355),0))</f>
        <v/>
      </c>
      <c r="N355" s="30">
        <f>IF(A355="","",IFERROR(M355/G355,0))</f>
        <v/>
      </c>
      <c r="O355" s="24">
        <f>IF(A355="","",IFERROR(G355+H355,0))</f>
        <v/>
      </c>
      <c r="P355" s="24">
        <f>IF(A355="","",IFERROR(MAX(0,ROUNDUP(M355,0)-O355),0))</f>
        <v/>
      </c>
      <c r="Q355" s="24">
        <f>IF(A355="","",IFERROR(MAX(0,ROUNDUP(M355,0)-G355),0))</f>
        <v/>
      </c>
      <c r="R355" s="28" t="n"/>
      <c r="S355" s="24">
        <f>IF(A355="","",IFERROR(IF(Q355&gt;=$B$6,"Critical",IF(OR(P355&gt;0,N355&gt;=$B$5),"Watch","Normal")),""))</f>
        <v/>
      </c>
      <c r="T355" s="22" t="n"/>
      <c r="U355" s="44" t="n"/>
      <c r="V355" s="24">
        <f>IF(A355="","",IFERROR(IF(C355="","Select room type",IF(D355&lt;=0,"Enter base inventory",IF(E355+F355&gt;D355,"Holds exceed inventory",IF(I355+J355&gt;1,"Review forecast rates","OK")))),"Review data"))</f>
        <v/>
      </c>
      <c r="W355" s="22" t="n"/>
    </row>
    <row r="356">
      <c r="A356" s="44" t="n"/>
      <c r="B356" s="24">
        <f>IF(A356="","",IFERROR(IF(MOD(A356,7)=1,"Sun",IF(MOD(A356,7)=2,"Mon",IF(MOD(A356,7)=3,"Tue",IF(MOD(A356,7)=4,"Wed",IF(MOD(A356,7)=5,"Thu",IF(MOD(A356,7)=6,"Fri","Sat")))))),""))</f>
        <v/>
      </c>
      <c r="C356" s="21" t="n"/>
      <c r="D356" s="21" t="n"/>
      <c r="E356" s="21" t="n"/>
      <c r="F356" s="21" t="n"/>
      <c r="G356" s="24">
        <f>IF(A356="","",IFERROR(MAX(0,D356-E356-F356),0))</f>
        <v/>
      </c>
      <c r="H356" s="21" t="n"/>
      <c r="I356" s="28" t="n"/>
      <c r="J356" s="28" t="n"/>
      <c r="K356" s="21" t="n"/>
      <c r="L356" s="24">
        <f>IF(A356="","",IFERROR(SUMIFS('Reservations'!$J$11:$J$260,'Reservations'!$I$11:$I$260,C356,'Reservations'!$F$11:$F$260,"&lt;="&amp;A356,'Reservations'!$G$11:$G$260,"&gt;"&amp;A356,'Reservations'!$M$11:$M$260,"Confirmed")+SUMIFS('Reservations'!$J$11:$J$260,'Reservations'!$I$11:$I$260,C356,'Reservations'!$F$11:$F$260,"&lt;="&amp;A356,'Reservations'!$G$11:$G$260,"&gt;"&amp;A356,'Reservations'!$M$11:$M$260,"Guaranteed")+SUMIFS('Reservations'!$J$11:$J$260,'Reservations'!$I$11:$I$260,C356,'Reservations'!$F$11:$F$260,"&lt;="&amp;A356,'Reservations'!$G$11:$G$260,"&gt;"&amp;A356,'Reservations'!$M$11:$M$260,"Checked In"),0))</f>
        <v/>
      </c>
      <c r="M356" s="29">
        <f>IF(A356="","",IFERROR(MAX(0,L356*(1-I356-J356)+K356),0))</f>
        <v/>
      </c>
      <c r="N356" s="30">
        <f>IF(A356="","",IFERROR(M356/G356,0))</f>
        <v/>
      </c>
      <c r="O356" s="24">
        <f>IF(A356="","",IFERROR(G356+H356,0))</f>
        <v/>
      </c>
      <c r="P356" s="24">
        <f>IF(A356="","",IFERROR(MAX(0,ROUNDUP(M356,0)-O356),0))</f>
        <v/>
      </c>
      <c r="Q356" s="24">
        <f>IF(A356="","",IFERROR(MAX(0,ROUNDUP(M356,0)-G356),0))</f>
        <v/>
      </c>
      <c r="R356" s="28" t="n"/>
      <c r="S356" s="24">
        <f>IF(A356="","",IFERROR(IF(Q356&gt;=$B$6,"Critical",IF(OR(P356&gt;0,N356&gt;=$B$5),"Watch","Normal")),""))</f>
        <v/>
      </c>
      <c r="T356" s="22" t="n"/>
      <c r="U356" s="44" t="n"/>
      <c r="V356" s="24">
        <f>IF(A356="","",IFERROR(IF(C356="","Select room type",IF(D356&lt;=0,"Enter base inventory",IF(E356+F356&gt;D356,"Holds exceed inventory",IF(I356+J356&gt;1,"Review forecast rates","OK")))),"Review data"))</f>
        <v/>
      </c>
      <c r="W356" s="22" t="n"/>
    </row>
    <row r="357">
      <c r="A357" s="44" t="n"/>
      <c r="B357" s="24">
        <f>IF(A357="","",IFERROR(IF(MOD(A357,7)=1,"Sun",IF(MOD(A357,7)=2,"Mon",IF(MOD(A357,7)=3,"Tue",IF(MOD(A357,7)=4,"Wed",IF(MOD(A357,7)=5,"Thu",IF(MOD(A357,7)=6,"Fri","Sat")))))),""))</f>
        <v/>
      </c>
      <c r="C357" s="21" t="n"/>
      <c r="D357" s="21" t="n"/>
      <c r="E357" s="21" t="n"/>
      <c r="F357" s="21" t="n"/>
      <c r="G357" s="24">
        <f>IF(A357="","",IFERROR(MAX(0,D357-E357-F357),0))</f>
        <v/>
      </c>
      <c r="H357" s="21" t="n"/>
      <c r="I357" s="28" t="n"/>
      <c r="J357" s="28" t="n"/>
      <c r="K357" s="21" t="n"/>
      <c r="L357" s="24">
        <f>IF(A357="","",IFERROR(SUMIFS('Reservations'!$J$11:$J$260,'Reservations'!$I$11:$I$260,C357,'Reservations'!$F$11:$F$260,"&lt;="&amp;A357,'Reservations'!$G$11:$G$260,"&gt;"&amp;A357,'Reservations'!$M$11:$M$260,"Confirmed")+SUMIFS('Reservations'!$J$11:$J$260,'Reservations'!$I$11:$I$260,C357,'Reservations'!$F$11:$F$260,"&lt;="&amp;A357,'Reservations'!$G$11:$G$260,"&gt;"&amp;A357,'Reservations'!$M$11:$M$260,"Guaranteed")+SUMIFS('Reservations'!$J$11:$J$260,'Reservations'!$I$11:$I$260,C357,'Reservations'!$F$11:$F$260,"&lt;="&amp;A357,'Reservations'!$G$11:$G$260,"&gt;"&amp;A357,'Reservations'!$M$11:$M$260,"Checked In"),0))</f>
        <v/>
      </c>
      <c r="M357" s="29">
        <f>IF(A357="","",IFERROR(MAX(0,L357*(1-I357-J357)+K357),0))</f>
        <v/>
      </c>
      <c r="N357" s="30">
        <f>IF(A357="","",IFERROR(M357/G357,0))</f>
        <v/>
      </c>
      <c r="O357" s="24">
        <f>IF(A357="","",IFERROR(G357+H357,0))</f>
        <v/>
      </c>
      <c r="P357" s="24">
        <f>IF(A357="","",IFERROR(MAX(0,ROUNDUP(M357,0)-O357),0))</f>
        <v/>
      </c>
      <c r="Q357" s="24">
        <f>IF(A357="","",IFERROR(MAX(0,ROUNDUP(M357,0)-G357),0))</f>
        <v/>
      </c>
      <c r="R357" s="28" t="n"/>
      <c r="S357" s="24">
        <f>IF(A357="","",IFERROR(IF(Q357&gt;=$B$6,"Critical",IF(OR(P357&gt;0,N357&gt;=$B$5),"Watch","Normal")),""))</f>
        <v/>
      </c>
      <c r="T357" s="22" t="n"/>
      <c r="U357" s="44" t="n"/>
      <c r="V357" s="24">
        <f>IF(A357="","",IFERROR(IF(C357="","Select room type",IF(D357&lt;=0,"Enter base inventory",IF(E357+F357&gt;D357,"Holds exceed inventory",IF(I357+J357&gt;1,"Review forecast rates","OK")))),"Review data"))</f>
        <v/>
      </c>
      <c r="W357" s="22" t="n"/>
    </row>
    <row r="358">
      <c r="A358" s="44" t="n"/>
      <c r="B358" s="24">
        <f>IF(A358="","",IFERROR(IF(MOD(A358,7)=1,"Sun",IF(MOD(A358,7)=2,"Mon",IF(MOD(A358,7)=3,"Tue",IF(MOD(A358,7)=4,"Wed",IF(MOD(A358,7)=5,"Thu",IF(MOD(A358,7)=6,"Fri","Sat")))))),""))</f>
        <v/>
      </c>
      <c r="C358" s="21" t="n"/>
      <c r="D358" s="21" t="n"/>
      <c r="E358" s="21" t="n"/>
      <c r="F358" s="21" t="n"/>
      <c r="G358" s="24">
        <f>IF(A358="","",IFERROR(MAX(0,D358-E358-F358),0))</f>
        <v/>
      </c>
      <c r="H358" s="21" t="n"/>
      <c r="I358" s="28" t="n"/>
      <c r="J358" s="28" t="n"/>
      <c r="K358" s="21" t="n"/>
      <c r="L358" s="24">
        <f>IF(A358="","",IFERROR(SUMIFS('Reservations'!$J$11:$J$260,'Reservations'!$I$11:$I$260,C358,'Reservations'!$F$11:$F$260,"&lt;="&amp;A358,'Reservations'!$G$11:$G$260,"&gt;"&amp;A358,'Reservations'!$M$11:$M$260,"Confirmed")+SUMIFS('Reservations'!$J$11:$J$260,'Reservations'!$I$11:$I$260,C358,'Reservations'!$F$11:$F$260,"&lt;="&amp;A358,'Reservations'!$G$11:$G$260,"&gt;"&amp;A358,'Reservations'!$M$11:$M$260,"Guaranteed")+SUMIFS('Reservations'!$J$11:$J$260,'Reservations'!$I$11:$I$260,C358,'Reservations'!$F$11:$F$260,"&lt;="&amp;A358,'Reservations'!$G$11:$G$260,"&gt;"&amp;A358,'Reservations'!$M$11:$M$260,"Checked In"),0))</f>
        <v/>
      </c>
      <c r="M358" s="29">
        <f>IF(A358="","",IFERROR(MAX(0,L358*(1-I358-J358)+K358),0))</f>
        <v/>
      </c>
      <c r="N358" s="30">
        <f>IF(A358="","",IFERROR(M358/G358,0))</f>
        <v/>
      </c>
      <c r="O358" s="24">
        <f>IF(A358="","",IFERROR(G358+H358,0))</f>
        <v/>
      </c>
      <c r="P358" s="24">
        <f>IF(A358="","",IFERROR(MAX(0,ROUNDUP(M358,0)-O358),0))</f>
        <v/>
      </c>
      <c r="Q358" s="24">
        <f>IF(A358="","",IFERROR(MAX(0,ROUNDUP(M358,0)-G358),0))</f>
        <v/>
      </c>
      <c r="R358" s="28" t="n"/>
      <c r="S358" s="24">
        <f>IF(A358="","",IFERROR(IF(Q358&gt;=$B$6,"Critical",IF(OR(P358&gt;0,N358&gt;=$B$5),"Watch","Normal")),""))</f>
        <v/>
      </c>
      <c r="T358" s="22" t="n"/>
      <c r="U358" s="44" t="n"/>
      <c r="V358" s="24">
        <f>IF(A358="","",IFERROR(IF(C358="","Select room type",IF(D358&lt;=0,"Enter base inventory",IF(E358+F358&gt;D358,"Holds exceed inventory",IF(I358+J358&gt;1,"Review forecast rates","OK")))),"Review data"))</f>
        <v/>
      </c>
      <c r="W358" s="22" t="n"/>
    </row>
    <row r="359">
      <c r="A359" s="44" t="n"/>
      <c r="B359" s="24">
        <f>IF(A359="","",IFERROR(IF(MOD(A359,7)=1,"Sun",IF(MOD(A359,7)=2,"Mon",IF(MOD(A359,7)=3,"Tue",IF(MOD(A359,7)=4,"Wed",IF(MOD(A359,7)=5,"Thu",IF(MOD(A359,7)=6,"Fri","Sat")))))),""))</f>
        <v/>
      </c>
      <c r="C359" s="21" t="n"/>
      <c r="D359" s="21" t="n"/>
      <c r="E359" s="21" t="n"/>
      <c r="F359" s="21" t="n"/>
      <c r="G359" s="24">
        <f>IF(A359="","",IFERROR(MAX(0,D359-E359-F359),0))</f>
        <v/>
      </c>
      <c r="H359" s="21" t="n"/>
      <c r="I359" s="28" t="n"/>
      <c r="J359" s="28" t="n"/>
      <c r="K359" s="21" t="n"/>
      <c r="L359" s="24">
        <f>IF(A359="","",IFERROR(SUMIFS('Reservations'!$J$11:$J$260,'Reservations'!$I$11:$I$260,C359,'Reservations'!$F$11:$F$260,"&lt;="&amp;A359,'Reservations'!$G$11:$G$260,"&gt;"&amp;A359,'Reservations'!$M$11:$M$260,"Confirmed")+SUMIFS('Reservations'!$J$11:$J$260,'Reservations'!$I$11:$I$260,C359,'Reservations'!$F$11:$F$260,"&lt;="&amp;A359,'Reservations'!$G$11:$G$260,"&gt;"&amp;A359,'Reservations'!$M$11:$M$260,"Guaranteed")+SUMIFS('Reservations'!$J$11:$J$260,'Reservations'!$I$11:$I$260,C359,'Reservations'!$F$11:$F$260,"&lt;="&amp;A359,'Reservations'!$G$11:$G$260,"&gt;"&amp;A359,'Reservations'!$M$11:$M$260,"Checked In"),0))</f>
        <v/>
      </c>
      <c r="M359" s="29">
        <f>IF(A359="","",IFERROR(MAX(0,L359*(1-I359-J359)+K359),0))</f>
        <v/>
      </c>
      <c r="N359" s="30">
        <f>IF(A359="","",IFERROR(M359/G359,0))</f>
        <v/>
      </c>
      <c r="O359" s="24">
        <f>IF(A359="","",IFERROR(G359+H359,0))</f>
        <v/>
      </c>
      <c r="P359" s="24">
        <f>IF(A359="","",IFERROR(MAX(0,ROUNDUP(M359,0)-O359),0))</f>
        <v/>
      </c>
      <c r="Q359" s="24">
        <f>IF(A359="","",IFERROR(MAX(0,ROUNDUP(M359,0)-G359),0))</f>
        <v/>
      </c>
      <c r="R359" s="28" t="n"/>
      <c r="S359" s="24">
        <f>IF(A359="","",IFERROR(IF(Q359&gt;=$B$6,"Critical",IF(OR(P359&gt;0,N359&gt;=$B$5),"Watch","Normal")),""))</f>
        <v/>
      </c>
      <c r="T359" s="22" t="n"/>
      <c r="U359" s="44" t="n"/>
      <c r="V359" s="24">
        <f>IF(A359="","",IFERROR(IF(C359="","Select room type",IF(D359&lt;=0,"Enter base inventory",IF(E359+F359&gt;D359,"Holds exceed inventory",IF(I359+J359&gt;1,"Review forecast rates","OK")))),"Review data"))</f>
        <v/>
      </c>
      <c r="W359" s="22" t="n"/>
    </row>
    <row r="360">
      <c r="A360" s="44" t="n"/>
      <c r="B360" s="24">
        <f>IF(A360="","",IFERROR(IF(MOD(A360,7)=1,"Sun",IF(MOD(A360,7)=2,"Mon",IF(MOD(A360,7)=3,"Tue",IF(MOD(A360,7)=4,"Wed",IF(MOD(A360,7)=5,"Thu",IF(MOD(A360,7)=6,"Fri","Sat")))))),""))</f>
        <v/>
      </c>
      <c r="C360" s="21" t="n"/>
      <c r="D360" s="21" t="n"/>
      <c r="E360" s="21" t="n"/>
      <c r="F360" s="21" t="n"/>
      <c r="G360" s="24">
        <f>IF(A360="","",IFERROR(MAX(0,D360-E360-F360),0))</f>
        <v/>
      </c>
      <c r="H360" s="21" t="n"/>
      <c r="I360" s="28" t="n"/>
      <c r="J360" s="28" t="n"/>
      <c r="K360" s="21" t="n"/>
      <c r="L360" s="24">
        <f>IF(A360="","",IFERROR(SUMIFS('Reservations'!$J$11:$J$260,'Reservations'!$I$11:$I$260,C360,'Reservations'!$F$11:$F$260,"&lt;="&amp;A360,'Reservations'!$G$11:$G$260,"&gt;"&amp;A360,'Reservations'!$M$11:$M$260,"Confirmed")+SUMIFS('Reservations'!$J$11:$J$260,'Reservations'!$I$11:$I$260,C360,'Reservations'!$F$11:$F$260,"&lt;="&amp;A360,'Reservations'!$G$11:$G$260,"&gt;"&amp;A360,'Reservations'!$M$11:$M$260,"Guaranteed")+SUMIFS('Reservations'!$J$11:$J$260,'Reservations'!$I$11:$I$260,C360,'Reservations'!$F$11:$F$260,"&lt;="&amp;A360,'Reservations'!$G$11:$G$260,"&gt;"&amp;A360,'Reservations'!$M$11:$M$260,"Checked In"),0))</f>
        <v/>
      </c>
      <c r="M360" s="29">
        <f>IF(A360="","",IFERROR(MAX(0,L360*(1-I360-J360)+K360),0))</f>
        <v/>
      </c>
      <c r="N360" s="30">
        <f>IF(A360="","",IFERROR(M360/G360,0))</f>
        <v/>
      </c>
      <c r="O360" s="24">
        <f>IF(A360="","",IFERROR(G360+H360,0))</f>
        <v/>
      </c>
      <c r="P360" s="24">
        <f>IF(A360="","",IFERROR(MAX(0,ROUNDUP(M360,0)-O360),0))</f>
        <v/>
      </c>
      <c r="Q360" s="24">
        <f>IF(A360="","",IFERROR(MAX(0,ROUNDUP(M360,0)-G360),0))</f>
        <v/>
      </c>
      <c r="R360" s="28" t="n"/>
      <c r="S360" s="24">
        <f>IF(A360="","",IFERROR(IF(Q360&gt;=$B$6,"Critical",IF(OR(P360&gt;0,N360&gt;=$B$5),"Watch","Normal")),""))</f>
        <v/>
      </c>
      <c r="T360" s="22" t="n"/>
      <c r="U360" s="44" t="n"/>
      <c r="V360" s="24">
        <f>IF(A360="","",IFERROR(IF(C360="","Select room type",IF(D360&lt;=0,"Enter base inventory",IF(E360+F360&gt;D360,"Holds exceed inventory",IF(I360+J360&gt;1,"Review forecast rates","OK")))),"Review data"))</f>
        <v/>
      </c>
      <c r="W360" s="22" t="n"/>
    </row>
    <row r="361">
      <c r="A361" s="44" t="n"/>
      <c r="B361" s="24">
        <f>IF(A361="","",IFERROR(IF(MOD(A361,7)=1,"Sun",IF(MOD(A361,7)=2,"Mon",IF(MOD(A361,7)=3,"Tue",IF(MOD(A361,7)=4,"Wed",IF(MOD(A361,7)=5,"Thu",IF(MOD(A361,7)=6,"Fri","Sat")))))),""))</f>
        <v/>
      </c>
      <c r="C361" s="21" t="n"/>
      <c r="D361" s="21" t="n"/>
      <c r="E361" s="21" t="n"/>
      <c r="F361" s="21" t="n"/>
      <c r="G361" s="24">
        <f>IF(A361="","",IFERROR(MAX(0,D361-E361-F361),0))</f>
        <v/>
      </c>
      <c r="H361" s="21" t="n"/>
      <c r="I361" s="28" t="n"/>
      <c r="J361" s="28" t="n"/>
      <c r="K361" s="21" t="n"/>
      <c r="L361" s="24">
        <f>IF(A361="","",IFERROR(SUMIFS('Reservations'!$J$11:$J$260,'Reservations'!$I$11:$I$260,C361,'Reservations'!$F$11:$F$260,"&lt;="&amp;A361,'Reservations'!$G$11:$G$260,"&gt;"&amp;A361,'Reservations'!$M$11:$M$260,"Confirmed")+SUMIFS('Reservations'!$J$11:$J$260,'Reservations'!$I$11:$I$260,C361,'Reservations'!$F$11:$F$260,"&lt;="&amp;A361,'Reservations'!$G$11:$G$260,"&gt;"&amp;A361,'Reservations'!$M$11:$M$260,"Guaranteed")+SUMIFS('Reservations'!$J$11:$J$260,'Reservations'!$I$11:$I$260,C361,'Reservations'!$F$11:$F$260,"&lt;="&amp;A361,'Reservations'!$G$11:$G$260,"&gt;"&amp;A361,'Reservations'!$M$11:$M$260,"Checked In"),0))</f>
        <v/>
      </c>
      <c r="M361" s="29">
        <f>IF(A361="","",IFERROR(MAX(0,L361*(1-I361-J361)+K361),0))</f>
        <v/>
      </c>
      <c r="N361" s="30">
        <f>IF(A361="","",IFERROR(M361/G361,0))</f>
        <v/>
      </c>
      <c r="O361" s="24">
        <f>IF(A361="","",IFERROR(G361+H361,0))</f>
        <v/>
      </c>
      <c r="P361" s="24">
        <f>IF(A361="","",IFERROR(MAX(0,ROUNDUP(M361,0)-O361),0))</f>
        <v/>
      </c>
      <c r="Q361" s="24">
        <f>IF(A361="","",IFERROR(MAX(0,ROUNDUP(M361,0)-G361),0))</f>
        <v/>
      </c>
      <c r="R361" s="28" t="n"/>
      <c r="S361" s="24">
        <f>IF(A361="","",IFERROR(IF(Q361&gt;=$B$6,"Critical",IF(OR(P361&gt;0,N361&gt;=$B$5),"Watch","Normal")),""))</f>
        <v/>
      </c>
      <c r="T361" s="22" t="n"/>
      <c r="U361" s="44" t="n"/>
      <c r="V361" s="24">
        <f>IF(A361="","",IFERROR(IF(C361="","Select room type",IF(D361&lt;=0,"Enter base inventory",IF(E361+F361&gt;D361,"Holds exceed inventory",IF(I361+J361&gt;1,"Review forecast rates","OK")))),"Review data"))</f>
        <v/>
      </c>
      <c r="W361" s="22" t="n"/>
    </row>
    <row r="362">
      <c r="A362" s="44" t="n"/>
      <c r="B362" s="24">
        <f>IF(A362="","",IFERROR(IF(MOD(A362,7)=1,"Sun",IF(MOD(A362,7)=2,"Mon",IF(MOD(A362,7)=3,"Tue",IF(MOD(A362,7)=4,"Wed",IF(MOD(A362,7)=5,"Thu",IF(MOD(A362,7)=6,"Fri","Sat")))))),""))</f>
        <v/>
      </c>
      <c r="C362" s="21" t="n"/>
      <c r="D362" s="21" t="n"/>
      <c r="E362" s="21" t="n"/>
      <c r="F362" s="21" t="n"/>
      <c r="G362" s="24">
        <f>IF(A362="","",IFERROR(MAX(0,D362-E362-F362),0))</f>
        <v/>
      </c>
      <c r="H362" s="21" t="n"/>
      <c r="I362" s="28" t="n"/>
      <c r="J362" s="28" t="n"/>
      <c r="K362" s="21" t="n"/>
      <c r="L362" s="24">
        <f>IF(A362="","",IFERROR(SUMIFS('Reservations'!$J$11:$J$260,'Reservations'!$I$11:$I$260,C362,'Reservations'!$F$11:$F$260,"&lt;="&amp;A362,'Reservations'!$G$11:$G$260,"&gt;"&amp;A362,'Reservations'!$M$11:$M$260,"Confirmed")+SUMIFS('Reservations'!$J$11:$J$260,'Reservations'!$I$11:$I$260,C362,'Reservations'!$F$11:$F$260,"&lt;="&amp;A362,'Reservations'!$G$11:$G$260,"&gt;"&amp;A362,'Reservations'!$M$11:$M$260,"Guaranteed")+SUMIFS('Reservations'!$J$11:$J$260,'Reservations'!$I$11:$I$260,C362,'Reservations'!$F$11:$F$260,"&lt;="&amp;A362,'Reservations'!$G$11:$G$260,"&gt;"&amp;A362,'Reservations'!$M$11:$M$260,"Checked In"),0))</f>
        <v/>
      </c>
      <c r="M362" s="29">
        <f>IF(A362="","",IFERROR(MAX(0,L362*(1-I362-J362)+K362),0))</f>
        <v/>
      </c>
      <c r="N362" s="30">
        <f>IF(A362="","",IFERROR(M362/G362,0))</f>
        <v/>
      </c>
      <c r="O362" s="24">
        <f>IF(A362="","",IFERROR(G362+H362,0))</f>
        <v/>
      </c>
      <c r="P362" s="24">
        <f>IF(A362="","",IFERROR(MAX(0,ROUNDUP(M362,0)-O362),0))</f>
        <v/>
      </c>
      <c r="Q362" s="24">
        <f>IF(A362="","",IFERROR(MAX(0,ROUNDUP(M362,0)-G362),0))</f>
        <v/>
      </c>
      <c r="R362" s="28" t="n"/>
      <c r="S362" s="24">
        <f>IF(A362="","",IFERROR(IF(Q362&gt;=$B$6,"Critical",IF(OR(P362&gt;0,N362&gt;=$B$5),"Watch","Normal")),""))</f>
        <v/>
      </c>
      <c r="T362" s="22" t="n"/>
      <c r="U362" s="44" t="n"/>
      <c r="V362" s="24">
        <f>IF(A362="","",IFERROR(IF(C362="","Select room type",IF(D362&lt;=0,"Enter base inventory",IF(E362+F362&gt;D362,"Holds exceed inventory",IF(I362+J362&gt;1,"Review forecast rates","OK")))),"Review data"))</f>
        <v/>
      </c>
      <c r="W362" s="22" t="n"/>
    </row>
    <row r="363">
      <c r="A363" s="44" t="n"/>
      <c r="B363" s="24">
        <f>IF(A363="","",IFERROR(IF(MOD(A363,7)=1,"Sun",IF(MOD(A363,7)=2,"Mon",IF(MOD(A363,7)=3,"Tue",IF(MOD(A363,7)=4,"Wed",IF(MOD(A363,7)=5,"Thu",IF(MOD(A363,7)=6,"Fri","Sat")))))),""))</f>
        <v/>
      </c>
      <c r="C363" s="21" t="n"/>
      <c r="D363" s="21" t="n"/>
      <c r="E363" s="21" t="n"/>
      <c r="F363" s="21" t="n"/>
      <c r="G363" s="24">
        <f>IF(A363="","",IFERROR(MAX(0,D363-E363-F363),0))</f>
        <v/>
      </c>
      <c r="H363" s="21" t="n"/>
      <c r="I363" s="28" t="n"/>
      <c r="J363" s="28" t="n"/>
      <c r="K363" s="21" t="n"/>
      <c r="L363" s="24">
        <f>IF(A363="","",IFERROR(SUMIFS('Reservations'!$J$11:$J$260,'Reservations'!$I$11:$I$260,C363,'Reservations'!$F$11:$F$260,"&lt;="&amp;A363,'Reservations'!$G$11:$G$260,"&gt;"&amp;A363,'Reservations'!$M$11:$M$260,"Confirmed")+SUMIFS('Reservations'!$J$11:$J$260,'Reservations'!$I$11:$I$260,C363,'Reservations'!$F$11:$F$260,"&lt;="&amp;A363,'Reservations'!$G$11:$G$260,"&gt;"&amp;A363,'Reservations'!$M$11:$M$260,"Guaranteed")+SUMIFS('Reservations'!$J$11:$J$260,'Reservations'!$I$11:$I$260,C363,'Reservations'!$F$11:$F$260,"&lt;="&amp;A363,'Reservations'!$G$11:$G$260,"&gt;"&amp;A363,'Reservations'!$M$11:$M$260,"Checked In"),0))</f>
        <v/>
      </c>
      <c r="M363" s="29">
        <f>IF(A363="","",IFERROR(MAX(0,L363*(1-I363-J363)+K363),0))</f>
        <v/>
      </c>
      <c r="N363" s="30">
        <f>IF(A363="","",IFERROR(M363/G363,0))</f>
        <v/>
      </c>
      <c r="O363" s="24">
        <f>IF(A363="","",IFERROR(G363+H363,0))</f>
        <v/>
      </c>
      <c r="P363" s="24">
        <f>IF(A363="","",IFERROR(MAX(0,ROUNDUP(M363,0)-O363),0))</f>
        <v/>
      </c>
      <c r="Q363" s="24">
        <f>IF(A363="","",IFERROR(MAX(0,ROUNDUP(M363,0)-G363),0))</f>
        <v/>
      </c>
      <c r="R363" s="28" t="n"/>
      <c r="S363" s="24">
        <f>IF(A363="","",IFERROR(IF(Q363&gt;=$B$6,"Critical",IF(OR(P363&gt;0,N363&gt;=$B$5),"Watch","Normal")),""))</f>
        <v/>
      </c>
      <c r="T363" s="22" t="n"/>
      <c r="U363" s="44" t="n"/>
      <c r="V363" s="24">
        <f>IF(A363="","",IFERROR(IF(C363="","Select room type",IF(D363&lt;=0,"Enter base inventory",IF(E363+F363&gt;D363,"Holds exceed inventory",IF(I363+J363&gt;1,"Review forecast rates","OK")))),"Review data"))</f>
        <v/>
      </c>
      <c r="W363" s="22" t="n"/>
    </row>
    <row r="364">
      <c r="A364" s="44" t="n"/>
      <c r="B364" s="24">
        <f>IF(A364="","",IFERROR(IF(MOD(A364,7)=1,"Sun",IF(MOD(A364,7)=2,"Mon",IF(MOD(A364,7)=3,"Tue",IF(MOD(A364,7)=4,"Wed",IF(MOD(A364,7)=5,"Thu",IF(MOD(A364,7)=6,"Fri","Sat")))))),""))</f>
        <v/>
      </c>
      <c r="C364" s="21" t="n"/>
      <c r="D364" s="21" t="n"/>
      <c r="E364" s="21" t="n"/>
      <c r="F364" s="21" t="n"/>
      <c r="G364" s="24">
        <f>IF(A364="","",IFERROR(MAX(0,D364-E364-F364),0))</f>
        <v/>
      </c>
      <c r="H364" s="21" t="n"/>
      <c r="I364" s="28" t="n"/>
      <c r="J364" s="28" t="n"/>
      <c r="K364" s="21" t="n"/>
      <c r="L364" s="24">
        <f>IF(A364="","",IFERROR(SUMIFS('Reservations'!$J$11:$J$260,'Reservations'!$I$11:$I$260,C364,'Reservations'!$F$11:$F$260,"&lt;="&amp;A364,'Reservations'!$G$11:$G$260,"&gt;"&amp;A364,'Reservations'!$M$11:$M$260,"Confirmed")+SUMIFS('Reservations'!$J$11:$J$260,'Reservations'!$I$11:$I$260,C364,'Reservations'!$F$11:$F$260,"&lt;="&amp;A364,'Reservations'!$G$11:$G$260,"&gt;"&amp;A364,'Reservations'!$M$11:$M$260,"Guaranteed")+SUMIFS('Reservations'!$J$11:$J$260,'Reservations'!$I$11:$I$260,C364,'Reservations'!$F$11:$F$260,"&lt;="&amp;A364,'Reservations'!$G$11:$G$260,"&gt;"&amp;A364,'Reservations'!$M$11:$M$260,"Checked In"),0))</f>
        <v/>
      </c>
      <c r="M364" s="29">
        <f>IF(A364="","",IFERROR(MAX(0,L364*(1-I364-J364)+K364),0))</f>
        <v/>
      </c>
      <c r="N364" s="30">
        <f>IF(A364="","",IFERROR(M364/G364,0))</f>
        <v/>
      </c>
      <c r="O364" s="24">
        <f>IF(A364="","",IFERROR(G364+H364,0))</f>
        <v/>
      </c>
      <c r="P364" s="24">
        <f>IF(A364="","",IFERROR(MAX(0,ROUNDUP(M364,0)-O364),0))</f>
        <v/>
      </c>
      <c r="Q364" s="24">
        <f>IF(A364="","",IFERROR(MAX(0,ROUNDUP(M364,0)-G364),0))</f>
        <v/>
      </c>
      <c r="R364" s="28" t="n"/>
      <c r="S364" s="24">
        <f>IF(A364="","",IFERROR(IF(Q364&gt;=$B$6,"Critical",IF(OR(P364&gt;0,N364&gt;=$B$5),"Watch","Normal")),""))</f>
        <v/>
      </c>
      <c r="T364" s="22" t="n"/>
      <c r="U364" s="44" t="n"/>
      <c r="V364" s="24">
        <f>IF(A364="","",IFERROR(IF(C364="","Select room type",IF(D364&lt;=0,"Enter base inventory",IF(E364+F364&gt;D364,"Holds exceed inventory",IF(I364+J364&gt;1,"Review forecast rates","OK")))),"Review data"))</f>
        <v/>
      </c>
      <c r="W364" s="22" t="n"/>
    </row>
    <row r="365">
      <c r="A365" s="44" t="n"/>
      <c r="B365" s="24">
        <f>IF(A365="","",IFERROR(IF(MOD(A365,7)=1,"Sun",IF(MOD(A365,7)=2,"Mon",IF(MOD(A365,7)=3,"Tue",IF(MOD(A365,7)=4,"Wed",IF(MOD(A365,7)=5,"Thu",IF(MOD(A365,7)=6,"Fri","Sat")))))),""))</f>
        <v/>
      </c>
      <c r="C365" s="21" t="n"/>
      <c r="D365" s="21" t="n"/>
      <c r="E365" s="21" t="n"/>
      <c r="F365" s="21" t="n"/>
      <c r="G365" s="24">
        <f>IF(A365="","",IFERROR(MAX(0,D365-E365-F365),0))</f>
        <v/>
      </c>
      <c r="H365" s="21" t="n"/>
      <c r="I365" s="28" t="n"/>
      <c r="J365" s="28" t="n"/>
      <c r="K365" s="21" t="n"/>
      <c r="L365" s="24">
        <f>IF(A365="","",IFERROR(SUMIFS('Reservations'!$J$11:$J$260,'Reservations'!$I$11:$I$260,C365,'Reservations'!$F$11:$F$260,"&lt;="&amp;A365,'Reservations'!$G$11:$G$260,"&gt;"&amp;A365,'Reservations'!$M$11:$M$260,"Confirmed")+SUMIFS('Reservations'!$J$11:$J$260,'Reservations'!$I$11:$I$260,C365,'Reservations'!$F$11:$F$260,"&lt;="&amp;A365,'Reservations'!$G$11:$G$260,"&gt;"&amp;A365,'Reservations'!$M$11:$M$260,"Guaranteed")+SUMIFS('Reservations'!$J$11:$J$260,'Reservations'!$I$11:$I$260,C365,'Reservations'!$F$11:$F$260,"&lt;="&amp;A365,'Reservations'!$G$11:$G$260,"&gt;"&amp;A365,'Reservations'!$M$11:$M$260,"Checked In"),0))</f>
        <v/>
      </c>
      <c r="M365" s="29">
        <f>IF(A365="","",IFERROR(MAX(0,L365*(1-I365-J365)+K365),0))</f>
        <v/>
      </c>
      <c r="N365" s="30">
        <f>IF(A365="","",IFERROR(M365/G365,0))</f>
        <v/>
      </c>
      <c r="O365" s="24">
        <f>IF(A365="","",IFERROR(G365+H365,0))</f>
        <v/>
      </c>
      <c r="P365" s="24">
        <f>IF(A365="","",IFERROR(MAX(0,ROUNDUP(M365,0)-O365),0))</f>
        <v/>
      </c>
      <c r="Q365" s="24">
        <f>IF(A365="","",IFERROR(MAX(0,ROUNDUP(M365,0)-G365),0))</f>
        <v/>
      </c>
      <c r="R365" s="28" t="n"/>
      <c r="S365" s="24">
        <f>IF(A365="","",IFERROR(IF(Q365&gt;=$B$6,"Critical",IF(OR(P365&gt;0,N365&gt;=$B$5),"Watch","Normal")),""))</f>
        <v/>
      </c>
      <c r="T365" s="22" t="n"/>
      <c r="U365" s="44" t="n"/>
      <c r="V365" s="24">
        <f>IF(A365="","",IFERROR(IF(C365="","Select room type",IF(D365&lt;=0,"Enter base inventory",IF(E365+F365&gt;D365,"Holds exceed inventory",IF(I365+J365&gt;1,"Review forecast rates","OK")))),"Review data"))</f>
        <v/>
      </c>
      <c r="W365" s="22" t="n"/>
    </row>
    <row r="366">
      <c r="A366" s="44" t="n"/>
      <c r="B366" s="24">
        <f>IF(A366="","",IFERROR(IF(MOD(A366,7)=1,"Sun",IF(MOD(A366,7)=2,"Mon",IF(MOD(A366,7)=3,"Tue",IF(MOD(A366,7)=4,"Wed",IF(MOD(A366,7)=5,"Thu",IF(MOD(A366,7)=6,"Fri","Sat")))))),""))</f>
        <v/>
      </c>
      <c r="C366" s="21" t="n"/>
      <c r="D366" s="21" t="n"/>
      <c r="E366" s="21" t="n"/>
      <c r="F366" s="21" t="n"/>
      <c r="G366" s="24">
        <f>IF(A366="","",IFERROR(MAX(0,D366-E366-F366),0))</f>
        <v/>
      </c>
      <c r="H366" s="21" t="n"/>
      <c r="I366" s="28" t="n"/>
      <c r="J366" s="28" t="n"/>
      <c r="K366" s="21" t="n"/>
      <c r="L366" s="24">
        <f>IF(A366="","",IFERROR(SUMIFS('Reservations'!$J$11:$J$260,'Reservations'!$I$11:$I$260,C366,'Reservations'!$F$11:$F$260,"&lt;="&amp;A366,'Reservations'!$G$11:$G$260,"&gt;"&amp;A366,'Reservations'!$M$11:$M$260,"Confirmed")+SUMIFS('Reservations'!$J$11:$J$260,'Reservations'!$I$11:$I$260,C366,'Reservations'!$F$11:$F$260,"&lt;="&amp;A366,'Reservations'!$G$11:$G$260,"&gt;"&amp;A366,'Reservations'!$M$11:$M$260,"Guaranteed")+SUMIFS('Reservations'!$J$11:$J$260,'Reservations'!$I$11:$I$260,C366,'Reservations'!$F$11:$F$260,"&lt;="&amp;A366,'Reservations'!$G$11:$G$260,"&gt;"&amp;A366,'Reservations'!$M$11:$M$260,"Checked In"),0))</f>
        <v/>
      </c>
      <c r="M366" s="29">
        <f>IF(A366="","",IFERROR(MAX(0,L366*(1-I366-J366)+K366),0))</f>
        <v/>
      </c>
      <c r="N366" s="30">
        <f>IF(A366="","",IFERROR(M366/G366,0))</f>
        <v/>
      </c>
      <c r="O366" s="24">
        <f>IF(A366="","",IFERROR(G366+H366,0))</f>
        <v/>
      </c>
      <c r="P366" s="24">
        <f>IF(A366="","",IFERROR(MAX(0,ROUNDUP(M366,0)-O366),0))</f>
        <v/>
      </c>
      <c r="Q366" s="24">
        <f>IF(A366="","",IFERROR(MAX(0,ROUNDUP(M366,0)-G366),0))</f>
        <v/>
      </c>
      <c r="R366" s="28" t="n"/>
      <c r="S366" s="24">
        <f>IF(A366="","",IFERROR(IF(Q366&gt;=$B$6,"Critical",IF(OR(P366&gt;0,N366&gt;=$B$5),"Watch","Normal")),""))</f>
        <v/>
      </c>
      <c r="T366" s="22" t="n"/>
      <c r="U366" s="44" t="n"/>
      <c r="V366" s="24">
        <f>IF(A366="","",IFERROR(IF(C366="","Select room type",IF(D366&lt;=0,"Enter base inventory",IF(E366+F366&gt;D366,"Holds exceed inventory",IF(I366+J366&gt;1,"Review forecast rates","OK")))),"Review data"))</f>
        <v/>
      </c>
      <c r="W366" s="22" t="n"/>
    </row>
    <row r="367">
      <c r="A367" s="44" t="n"/>
      <c r="B367" s="24">
        <f>IF(A367="","",IFERROR(IF(MOD(A367,7)=1,"Sun",IF(MOD(A367,7)=2,"Mon",IF(MOD(A367,7)=3,"Tue",IF(MOD(A367,7)=4,"Wed",IF(MOD(A367,7)=5,"Thu",IF(MOD(A367,7)=6,"Fri","Sat")))))),""))</f>
        <v/>
      </c>
      <c r="C367" s="21" t="n"/>
      <c r="D367" s="21" t="n"/>
      <c r="E367" s="21" t="n"/>
      <c r="F367" s="21" t="n"/>
      <c r="G367" s="24">
        <f>IF(A367="","",IFERROR(MAX(0,D367-E367-F367),0))</f>
        <v/>
      </c>
      <c r="H367" s="21" t="n"/>
      <c r="I367" s="28" t="n"/>
      <c r="J367" s="28" t="n"/>
      <c r="K367" s="21" t="n"/>
      <c r="L367" s="24">
        <f>IF(A367="","",IFERROR(SUMIFS('Reservations'!$J$11:$J$260,'Reservations'!$I$11:$I$260,C367,'Reservations'!$F$11:$F$260,"&lt;="&amp;A367,'Reservations'!$G$11:$G$260,"&gt;"&amp;A367,'Reservations'!$M$11:$M$260,"Confirmed")+SUMIFS('Reservations'!$J$11:$J$260,'Reservations'!$I$11:$I$260,C367,'Reservations'!$F$11:$F$260,"&lt;="&amp;A367,'Reservations'!$G$11:$G$260,"&gt;"&amp;A367,'Reservations'!$M$11:$M$260,"Guaranteed")+SUMIFS('Reservations'!$J$11:$J$260,'Reservations'!$I$11:$I$260,C367,'Reservations'!$F$11:$F$260,"&lt;="&amp;A367,'Reservations'!$G$11:$G$260,"&gt;"&amp;A367,'Reservations'!$M$11:$M$260,"Checked In"),0))</f>
        <v/>
      </c>
      <c r="M367" s="29">
        <f>IF(A367="","",IFERROR(MAX(0,L367*(1-I367-J367)+K367),0))</f>
        <v/>
      </c>
      <c r="N367" s="30">
        <f>IF(A367="","",IFERROR(M367/G367,0))</f>
        <v/>
      </c>
      <c r="O367" s="24">
        <f>IF(A367="","",IFERROR(G367+H367,0))</f>
        <v/>
      </c>
      <c r="P367" s="24">
        <f>IF(A367="","",IFERROR(MAX(0,ROUNDUP(M367,0)-O367),0))</f>
        <v/>
      </c>
      <c r="Q367" s="24">
        <f>IF(A367="","",IFERROR(MAX(0,ROUNDUP(M367,0)-G367),0))</f>
        <v/>
      </c>
      <c r="R367" s="28" t="n"/>
      <c r="S367" s="24">
        <f>IF(A367="","",IFERROR(IF(Q367&gt;=$B$6,"Critical",IF(OR(P367&gt;0,N367&gt;=$B$5),"Watch","Normal")),""))</f>
        <v/>
      </c>
      <c r="T367" s="22" t="n"/>
      <c r="U367" s="44" t="n"/>
      <c r="V367" s="24">
        <f>IF(A367="","",IFERROR(IF(C367="","Select room type",IF(D367&lt;=0,"Enter base inventory",IF(E367+F367&gt;D367,"Holds exceed inventory",IF(I367+J367&gt;1,"Review forecast rates","OK")))),"Review data"))</f>
        <v/>
      </c>
      <c r="W367" s="22" t="n"/>
    </row>
    <row r="368">
      <c r="A368" s="44" t="n"/>
      <c r="B368" s="24">
        <f>IF(A368="","",IFERROR(IF(MOD(A368,7)=1,"Sun",IF(MOD(A368,7)=2,"Mon",IF(MOD(A368,7)=3,"Tue",IF(MOD(A368,7)=4,"Wed",IF(MOD(A368,7)=5,"Thu",IF(MOD(A368,7)=6,"Fri","Sat")))))),""))</f>
        <v/>
      </c>
      <c r="C368" s="21" t="n"/>
      <c r="D368" s="21" t="n"/>
      <c r="E368" s="21" t="n"/>
      <c r="F368" s="21" t="n"/>
      <c r="G368" s="24">
        <f>IF(A368="","",IFERROR(MAX(0,D368-E368-F368),0))</f>
        <v/>
      </c>
      <c r="H368" s="21" t="n"/>
      <c r="I368" s="28" t="n"/>
      <c r="J368" s="28" t="n"/>
      <c r="K368" s="21" t="n"/>
      <c r="L368" s="24">
        <f>IF(A368="","",IFERROR(SUMIFS('Reservations'!$J$11:$J$260,'Reservations'!$I$11:$I$260,C368,'Reservations'!$F$11:$F$260,"&lt;="&amp;A368,'Reservations'!$G$11:$G$260,"&gt;"&amp;A368,'Reservations'!$M$11:$M$260,"Confirmed")+SUMIFS('Reservations'!$J$11:$J$260,'Reservations'!$I$11:$I$260,C368,'Reservations'!$F$11:$F$260,"&lt;="&amp;A368,'Reservations'!$G$11:$G$260,"&gt;"&amp;A368,'Reservations'!$M$11:$M$260,"Guaranteed")+SUMIFS('Reservations'!$J$11:$J$260,'Reservations'!$I$11:$I$260,C368,'Reservations'!$F$11:$F$260,"&lt;="&amp;A368,'Reservations'!$G$11:$G$260,"&gt;"&amp;A368,'Reservations'!$M$11:$M$260,"Checked In"),0))</f>
        <v/>
      </c>
      <c r="M368" s="29">
        <f>IF(A368="","",IFERROR(MAX(0,L368*(1-I368-J368)+K368),0))</f>
        <v/>
      </c>
      <c r="N368" s="30">
        <f>IF(A368="","",IFERROR(M368/G368,0))</f>
        <v/>
      </c>
      <c r="O368" s="24">
        <f>IF(A368="","",IFERROR(G368+H368,0))</f>
        <v/>
      </c>
      <c r="P368" s="24">
        <f>IF(A368="","",IFERROR(MAX(0,ROUNDUP(M368,0)-O368),0))</f>
        <v/>
      </c>
      <c r="Q368" s="24">
        <f>IF(A368="","",IFERROR(MAX(0,ROUNDUP(M368,0)-G368),0))</f>
        <v/>
      </c>
      <c r="R368" s="28" t="n"/>
      <c r="S368" s="24">
        <f>IF(A368="","",IFERROR(IF(Q368&gt;=$B$6,"Critical",IF(OR(P368&gt;0,N368&gt;=$B$5),"Watch","Normal")),""))</f>
        <v/>
      </c>
      <c r="T368" s="22" t="n"/>
      <c r="U368" s="44" t="n"/>
      <c r="V368" s="24">
        <f>IF(A368="","",IFERROR(IF(C368="","Select room type",IF(D368&lt;=0,"Enter base inventory",IF(E368+F368&gt;D368,"Holds exceed inventory",IF(I368+J368&gt;1,"Review forecast rates","OK")))),"Review data"))</f>
        <v/>
      </c>
      <c r="W368" s="22" t="n"/>
    </row>
    <row r="369">
      <c r="A369" s="44" t="n"/>
      <c r="B369" s="24">
        <f>IF(A369="","",IFERROR(IF(MOD(A369,7)=1,"Sun",IF(MOD(A369,7)=2,"Mon",IF(MOD(A369,7)=3,"Tue",IF(MOD(A369,7)=4,"Wed",IF(MOD(A369,7)=5,"Thu",IF(MOD(A369,7)=6,"Fri","Sat")))))),""))</f>
        <v/>
      </c>
      <c r="C369" s="21" t="n"/>
      <c r="D369" s="21" t="n"/>
      <c r="E369" s="21" t="n"/>
      <c r="F369" s="21" t="n"/>
      <c r="G369" s="24">
        <f>IF(A369="","",IFERROR(MAX(0,D369-E369-F369),0))</f>
        <v/>
      </c>
      <c r="H369" s="21" t="n"/>
      <c r="I369" s="28" t="n"/>
      <c r="J369" s="28" t="n"/>
      <c r="K369" s="21" t="n"/>
      <c r="L369" s="24">
        <f>IF(A369="","",IFERROR(SUMIFS('Reservations'!$J$11:$J$260,'Reservations'!$I$11:$I$260,C369,'Reservations'!$F$11:$F$260,"&lt;="&amp;A369,'Reservations'!$G$11:$G$260,"&gt;"&amp;A369,'Reservations'!$M$11:$M$260,"Confirmed")+SUMIFS('Reservations'!$J$11:$J$260,'Reservations'!$I$11:$I$260,C369,'Reservations'!$F$11:$F$260,"&lt;="&amp;A369,'Reservations'!$G$11:$G$260,"&gt;"&amp;A369,'Reservations'!$M$11:$M$260,"Guaranteed")+SUMIFS('Reservations'!$J$11:$J$260,'Reservations'!$I$11:$I$260,C369,'Reservations'!$F$11:$F$260,"&lt;="&amp;A369,'Reservations'!$G$11:$G$260,"&gt;"&amp;A369,'Reservations'!$M$11:$M$260,"Checked In"),0))</f>
        <v/>
      </c>
      <c r="M369" s="29">
        <f>IF(A369="","",IFERROR(MAX(0,L369*(1-I369-J369)+K369),0))</f>
        <v/>
      </c>
      <c r="N369" s="30">
        <f>IF(A369="","",IFERROR(M369/G369,0))</f>
        <v/>
      </c>
      <c r="O369" s="24">
        <f>IF(A369="","",IFERROR(G369+H369,0))</f>
        <v/>
      </c>
      <c r="P369" s="24">
        <f>IF(A369="","",IFERROR(MAX(0,ROUNDUP(M369,0)-O369),0))</f>
        <v/>
      </c>
      <c r="Q369" s="24">
        <f>IF(A369="","",IFERROR(MAX(0,ROUNDUP(M369,0)-G369),0))</f>
        <v/>
      </c>
      <c r="R369" s="28" t="n"/>
      <c r="S369" s="24">
        <f>IF(A369="","",IFERROR(IF(Q369&gt;=$B$6,"Critical",IF(OR(P369&gt;0,N369&gt;=$B$5),"Watch","Normal")),""))</f>
        <v/>
      </c>
      <c r="T369" s="22" t="n"/>
      <c r="U369" s="44" t="n"/>
      <c r="V369" s="24">
        <f>IF(A369="","",IFERROR(IF(C369="","Select room type",IF(D369&lt;=0,"Enter base inventory",IF(E369+F369&gt;D369,"Holds exceed inventory",IF(I369+J369&gt;1,"Review forecast rates","OK")))),"Review data"))</f>
        <v/>
      </c>
      <c r="W369" s="22" t="n"/>
    </row>
    <row r="370">
      <c r="A370" s="44" t="n"/>
      <c r="B370" s="24">
        <f>IF(A370="","",IFERROR(IF(MOD(A370,7)=1,"Sun",IF(MOD(A370,7)=2,"Mon",IF(MOD(A370,7)=3,"Tue",IF(MOD(A370,7)=4,"Wed",IF(MOD(A370,7)=5,"Thu",IF(MOD(A370,7)=6,"Fri","Sat")))))),""))</f>
        <v/>
      </c>
      <c r="C370" s="21" t="n"/>
      <c r="D370" s="21" t="n"/>
      <c r="E370" s="21" t="n"/>
      <c r="F370" s="21" t="n"/>
      <c r="G370" s="24">
        <f>IF(A370="","",IFERROR(MAX(0,D370-E370-F370),0))</f>
        <v/>
      </c>
      <c r="H370" s="21" t="n"/>
      <c r="I370" s="28" t="n"/>
      <c r="J370" s="28" t="n"/>
      <c r="K370" s="21" t="n"/>
      <c r="L370" s="24">
        <f>IF(A370="","",IFERROR(SUMIFS('Reservations'!$J$11:$J$260,'Reservations'!$I$11:$I$260,C370,'Reservations'!$F$11:$F$260,"&lt;="&amp;A370,'Reservations'!$G$11:$G$260,"&gt;"&amp;A370,'Reservations'!$M$11:$M$260,"Confirmed")+SUMIFS('Reservations'!$J$11:$J$260,'Reservations'!$I$11:$I$260,C370,'Reservations'!$F$11:$F$260,"&lt;="&amp;A370,'Reservations'!$G$11:$G$260,"&gt;"&amp;A370,'Reservations'!$M$11:$M$260,"Guaranteed")+SUMIFS('Reservations'!$J$11:$J$260,'Reservations'!$I$11:$I$260,C370,'Reservations'!$F$11:$F$260,"&lt;="&amp;A370,'Reservations'!$G$11:$G$260,"&gt;"&amp;A370,'Reservations'!$M$11:$M$260,"Checked In"),0))</f>
        <v/>
      </c>
      <c r="M370" s="29">
        <f>IF(A370="","",IFERROR(MAX(0,L370*(1-I370-J370)+K370),0))</f>
        <v/>
      </c>
      <c r="N370" s="30">
        <f>IF(A370="","",IFERROR(M370/G370,0))</f>
        <v/>
      </c>
      <c r="O370" s="24">
        <f>IF(A370="","",IFERROR(G370+H370,0))</f>
        <v/>
      </c>
      <c r="P370" s="24">
        <f>IF(A370="","",IFERROR(MAX(0,ROUNDUP(M370,0)-O370),0))</f>
        <v/>
      </c>
      <c r="Q370" s="24">
        <f>IF(A370="","",IFERROR(MAX(0,ROUNDUP(M370,0)-G370),0))</f>
        <v/>
      </c>
      <c r="R370" s="28" t="n"/>
      <c r="S370" s="24">
        <f>IF(A370="","",IFERROR(IF(Q370&gt;=$B$6,"Critical",IF(OR(P370&gt;0,N370&gt;=$B$5),"Watch","Normal")),""))</f>
        <v/>
      </c>
      <c r="T370" s="22" t="n"/>
      <c r="U370" s="44" t="n"/>
      <c r="V370" s="24">
        <f>IF(A370="","",IFERROR(IF(C370="","Select room type",IF(D370&lt;=0,"Enter base inventory",IF(E370+F370&gt;D370,"Holds exceed inventory",IF(I370+J370&gt;1,"Review forecast rates","OK")))),"Review data"))</f>
        <v/>
      </c>
      <c r="W370" s="22" t="n"/>
    </row>
    <row r="371">
      <c r="A371" s="44" t="n"/>
      <c r="B371" s="24">
        <f>IF(A371="","",IFERROR(IF(MOD(A371,7)=1,"Sun",IF(MOD(A371,7)=2,"Mon",IF(MOD(A371,7)=3,"Tue",IF(MOD(A371,7)=4,"Wed",IF(MOD(A371,7)=5,"Thu",IF(MOD(A371,7)=6,"Fri","Sat")))))),""))</f>
        <v/>
      </c>
      <c r="C371" s="21" t="n"/>
      <c r="D371" s="21" t="n"/>
      <c r="E371" s="21" t="n"/>
      <c r="F371" s="21" t="n"/>
      <c r="G371" s="24">
        <f>IF(A371="","",IFERROR(MAX(0,D371-E371-F371),0))</f>
        <v/>
      </c>
      <c r="H371" s="21" t="n"/>
      <c r="I371" s="28" t="n"/>
      <c r="J371" s="28" t="n"/>
      <c r="K371" s="21" t="n"/>
      <c r="L371" s="24">
        <f>IF(A371="","",IFERROR(SUMIFS('Reservations'!$J$11:$J$260,'Reservations'!$I$11:$I$260,C371,'Reservations'!$F$11:$F$260,"&lt;="&amp;A371,'Reservations'!$G$11:$G$260,"&gt;"&amp;A371,'Reservations'!$M$11:$M$260,"Confirmed")+SUMIFS('Reservations'!$J$11:$J$260,'Reservations'!$I$11:$I$260,C371,'Reservations'!$F$11:$F$260,"&lt;="&amp;A371,'Reservations'!$G$11:$G$260,"&gt;"&amp;A371,'Reservations'!$M$11:$M$260,"Guaranteed")+SUMIFS('Reservations'!$J$11:$J$260,'Reservations'!$I$11:$I$260,C371,'Reservations'!$F$11:$F$260,"&lt;="&amp;A371,'Reservations'!$G$11:$G$260,"&gt;"&amp;A371,'Reservations'!$M$11:$M$260,"Checked In"),0))</f>
        <v/>
      </c>
      <c r="M371" s="29">
        <f>IF(A371="","",IFERROR(MAX(0,L371*(1-I371-J371)+K371),0))</f>
        <v/>
      </c>
      <c r="N371" s="30">
        <f>IF(A371="","",IFERROR(M371/G371,0))</f>
        <v/>
      </c>
      <c r="O371" s="24">
        <f>IF(A371="","",IFERROR(G371+H371,0))</f>
        <v/>
      </c>
      <c r="P371" s="24">
        <f>IF(A371="","",IFERROR(MAX(0,ROUNDUP(M371,0)-O371),0))</f>
        <v/>
      </c>
      <c r="Q371" s="24">
        <f>IF(A371="","",IFERROR(MAX(0,ROUNDUP(M371,0)-G371),0))</f>
        <v/>
      </c>
      <c r="R371" s="28" t="n"/>
      <c r="S371" s="24">
        <f>IF(A371="","",IFERROR(IF(Q371&gt;=$B$6,"Critical",IF(OR(P371&gt;0,N371&gt;=$B$5),"Watch","Normal")),""))</f>
        <v/>
      </c>
      <c r="T371" s="22" t="n"/>
      <c r="U371" s="44" t="n"/>
      <c r="V371" s="24">
        <f>IF(A371="","",IFERROR(IF(C371="","Select room type",IF(D371&lt;=0,"Enter base inventory",IF(E371+F371&gt;D371,"Holds exceed inventory",IF(I371+J371&gt;1,"Review forecast rates","OK")))),"Review data"))</f>
        <v/>
      </c>
      <c r="W371" s="22" t="n"/>
    </row>
    <row r="372">
      <c r="A372" s="44" t="n"/>
      <c r="B372" s="24">
        <f>IF(A372="","",IFERROR(IF(MOD(A372,7)=1,"Sun",IF(MOD(A372,7)=2,"Mon",IF(MOD(A372,7)=3,"Tue",IF(MOD(A372,7)=4,"Wed",IF(MOD(A372,7)=5,"Thu",IF(MOD(A372,7)=6,"Fri","Sat")))))),""))</f>
        <v/>
      </c>
      <c r="C372" s="21" t="n"/>
      <c r="D372" s="21" t="n"/>
      <c r="E372" s="21" t="n"/>
      <c r="F372" s="21" t="n"/>
      <c r="G372" s="24">
        <f>IF(A372="","",IFERROR(MAX(0,D372-E372-F372),0))</f>
        <v/>
      </c>
      <c r="H372" s="21" t="n"/>
      <c r="I372" s="28" t="n"/>
      <c r="J372" s="28" t="n"/>
      <c r="K372" s="21" t="n"/>
      <c r="L372" s="24">
        <f>IF(A372="","",IFERROR(SUMIFS('Reservations'!$J$11:$J$260,'Reservations'!$I$11:$I$260,C372,'Reservations'!$F$11:$F$260,"&lt;="&amp;A372,'Reservations'!$G$11:$G$260,"&gt;"&amp;A372,'Reservations'!$M$11:$M$260,"Confirmed")+SUMIFS('Reservations'!$J$11:$J$260,'Reservations'!$I$11:$I$260,C372,'Reservations'!$F$11:$F$260,"&lt;="&amp;A372,'Reservations'!$G$11:$G$260,"&gt;"&amp;A372,'Reservations'!$M$11:$M$260,"Guaranteed")+SUMIFS('Reservations'!$J$11:$J$260,'Reservations'!$I$11:$I$260,C372,'Reservations'!$F$11:$F$260,"&lt;="&amp;A372,'Reservations'!$G$11:$G$260,"&gt;"&amp;A372,'Reservations'!$M$11:$M$260,"Checked In"),0))</f>
        <v/>
      </c>
      <c r="M372" s="29">
        <f>IF(A372="","",IFERROR(MAX(0,L372*(1-I372-J372)+K372),0))</f>
        <v/>
      </c>
      <c r="N372" s="30">
        <f>IF(A372="","",IFERROR(M372/G372,0))</f>
        <v/>
      </c>
      <c r="O372" s="24">
        <f>IF(A372="","",IFERROR(G372+H372,0))</f>
        <v/>
      </c>
      <c r="P372" s="24">
        <f>IF(A372="","",IFERROR(MAX(0,ROUNDUP(M372,0)-O372),0))</f>
        <v/>
      </c>
      <c r="Q372" s="24">
        <f>IF(A372="","",IFERROR(MAX(0,ROUNDUP(M372,0)-G372),0))</f>
        <v/>
      </c>
      <c r="R372" s="28" t="n"/>
      <c r="S372" s="24">
        <f>IF(A372="","",IFERROR(IF(Q372&gt;=$B$6,"Critical",IF(OR(P372&gt;0,N372&gt;=$B$5),"Watch","Normal")),""))</f>
        <v/>
      </c>
      <c r="T372" s="22" t="n"/>
      <c r="U372" s="44" t="n"/>
      <c r="V372" s="24">
        <f>IF(A372="","",IFERROR(IF(C372="","Select room type",IF(D372&lt;=0,"Enter base inventory",IF(E372+F372&gt;D372,"Holds exceed inventory",IF(I372+J372&gt;1,"Review forecast rates","OK")))),"Review data"))</f>
        <v/>
      </c>
      <c r="W372" s="22" t="n"/>
    </row>
    <row r="373">
      <c r="A373" s="44" t="n"/>
      <c r="B373" s="24">
        <f>IF(A373="","",IFERROR(IF(MOD(A373,7)=1,"Sun",IF(MOD(A373,7)=2,"Mon",IF(MOD(A373,7)=3,"Tue",IF(MOD(A373,7)=4,"Wed",IF(MOD(A373,7)=5,"Thu",IF(MOD(A373,7)=6,"Fri","Sat")))))),""))</f>
        <v/>
      </c>
      <c r="C373" s="21" t="n"/>
      <c r="D373" s="21" t="n"/>
      <c r="E373" s="21" t="n"/>
      <c r="F373" s="21" t="n"/>
      <c r="G373" s="24">
        <f>IF(A373="","",IFERROR(MAX(0,D373-E373-F373),0))</f>
        <v/>
      </c>
      <c r="H373" s="21" t="n"/>
      <c r="I373" s="28" t="n"/>
      <c r="J373" s="28" t="n"/>
      <c r="K373" s="21" t="n"/>
      <c r="L373" s="24">
        <f>IF(A373="","",IFERROR(SUMIFS('Reservations'!$J$11:$J$260,'Reservations'!$I$11:$I$260,C373,'Reservations'!$F$11:$F$260,"&lt;="&amp;A373,'Reservations'!$G$11:$G$260,"&gt;"&amp;A373,'Reservations'!$M$11:$M$260,"Confirmed")+SUMIFS('Reservations'!$J$11:$J$260,'Reservations'!$I$11:$I$260,C373,'Reservations'!$F$11:$F$260,"&lt;="&amp;A373,'Reservations'!$G$11:$G$260,"&gt;"&amp;A373,'Reservations'!$M$11:$M$260,"Guaranteed")+SUMIFS('Reservations'!$J$11:$J$260,'Reservations'!$I$11:$I$260,C373,'Reservations'!$F$11:$F$260,"&lt;="&amp;A373,'Reservations'!$G$11:$G$260,"&gt;"&amp;A373,'Reservations'!$M$11:$M$260,"Checked In"),0))</f>
        <v/>
      </c>
      <c r="M373" s="29">
        <f>IF(A373="","",IFERROR(MAX(0,L373*(1-I373-J373)+K373),0))</f>
        <v/>
      </c>
      <c r="N373" s="30">
        <f>IF(A373="","",IFERROR(M373/G373,0))</f>
        <v/>
      </c>
      <c r="O373" s="24">
        <f>IF(A373="","",IFERROR(G373+H373,0))</f>
        <v/>
      </c>
      <c r="P373" s="24">
        <f>IF(A373="","",IFERROR(MAX(0,ROUNDUP(M373,0)-O373),0))</f>
        <v/>
      </c>
      <c r="Q373" s="24">
        <f>IF(A373="","",IFERROR(MAX(0,ROUNDUP(M373,0)-G373),0))</f>
        <v/>
      </c>
      <c r="R373" s="28" t="n"/>
      <c r="S373" s="24">
        <f>IF(A373="","",IFERROR(IF(Q373&gt;=$B$6,"Critical",IF(OR(P373&gt;0,N373&gt;=$B$5),"Watch","Normal")),""))</f>
        <v/>
      </c>
      <c r="T373" s="22" t="n"/>
      <c r="U373" s="44" t="n"/>
      <c r="V373" s="24">
        <f>IF(A373="","",IFERROR(IF(C373="","Select room type",IF(D373&lt;=0,"Enter base inventory",IF(E373+F373&gt;D373,"Holds exceed inventory",IF(I373+J373&gt;1,"Review forecast rates","OK")))),"Review data"))</f>
        <v/>
      </c>
      <c r="W373" s="22" t="n"/>
    </row>
    <row r="374">
      <c r="A374" s="44" t="n"/>
      <c r="B374" s="24">
        <f>IF(A374="","",IFERROR(IF(MOD(A374,7)=1,"Sun",IF(MOD(A374,7)=2,"Mon",IF(MOD(A374,7)=3,"Tue",IF(MOD(A374,7)=4,"Wed",IF(MOD(A374,7)=5,"Thu",IF(MOD(A374,7)=6,"Fri","Sat")))))),""))</f>
        <v/>
      </c>
      <c r="C374" s="21" t="n"/>
      <c r="D374" s="21" t="n"/>
      <c r="E374" s="21" t="n"/>
      <c r="F374" s="21" t="n"/>
      <c r="G374" s="24">
        <f>IF(A374="","",IFERROR(MAX(0,D374-E374-F374),0))</f>
        <v/>
      </c>
      <c r="H374" s="21" t="n"/>
      <c r="I374" s="28" t="n"/>
      <c r="J374" s="28" t="n"/>
      <c r="K374" s="21" t="n"/>
      <c r="L374" s="24">
        <f>IF(A374="","",IFERROR(SUMIFS('Reservations'!$J$11:$J$260,'Reservations'!$I$11:$I$260,C374,'Reservations'!$F$11:$F$260,"&lt;="&amp;A374,'Reservations'!$G$11:$G$260,"&gt;"&amp;A374,'Reservations'!$M$11:$M$260,"Confirmed")+SUMIFS('Reservations'!$J$11:$J$260,'Reservations'!$I$11:$I$260,C374,'Reservations'!$F$11:$F$260,"&lt;="&amp;A374,'Reservations'!$G$11:$G$260,"&gt;"&amp;A374,'Reservations'!$M$11:$M$260,"Guaranteed")+SUMIFS('Reservations'!$J$11:$J$260,'Reservations'!$I$11:$I$260,C374,'Reservations'!$F$11:$F$260,"&lt;="&amp;A374,'Reservations'!$G$11:$G$260,"&gt;"&amp;A374,'Reservations'!$M$11:$M$260,"Checked In"),0))</f>
        <v/>
      </c>
      <c r="M374" s="29">
        <f>IF(A374="","",IFERROR(MAX(0,L374*(1-I374-J374)+K374),0))</f>
        <v/>
      </c>
      <c r="N374" s="30">
        <f>IF(A374="","",IFERROR(M374/G374,0))</f>
        <v/>
      </c>
      <c r="O374" s="24">
        <f>IF(A374="","",IFERROR(G374+H374,0))</f>
        <v/>
      </c>
      <c r="P374" s="24">
        <f>IF(A374="","",IFERROR(MAX(0,ROUNDUP(M374,0)-O374),0))</f>
        <v/>
      </c>
      <c r="Q374" s="24">
        <f>IF(A374="","",IFERROR(MAX(0,ROUNDUP(M374,0)-G374),0))</f>
        <v/>
      </c>
      <c r="R374" s="28" t="n"/>
      <c r="S374" s="24">
        <f>IF(A374="","",IFERROR(IF(Q374&gt;=$B$6,"Critical",IF(OR(P374&gt;0,N374&gt;=$B$5),"Watch","Normal")),""))</f>
        <v/>
      </c>
      <c r="T374" s="22" t="n"/>
      <c r="U374" s="44" t="n"/>
      <c r="V374" s="24">
        <f>IF(A374="","",IFERROR(IF(C374="","Select room type",IF(D374&lt;=0,"Enter base inventory",IF(E374+F374&gt;D374,"Holds exceed inventory",IF(I374+J374&gt;1,"Review forecast rates","OK")))),"Review data"))</f>
        <v/>
      </c>
      <c r="W374" s="22" t="n"/>
    </row>
    <row r="375">
      <c r="A375" s="44" t="n"/>
      <c r="B375" s="24">
        <f>IF(A375="","",IFERROR(IF(MOD(A375,7)=1,"Sun",IF(MOD(A375,7)=2,"Mon",IF(MOD(A375,7)=3,"Tue",IF(MOD(A375,7)=4,"Wed",IF(MOD(A375,7)=5,"Thu",IF(MOD(A375,7)=6,"Fri","Sat")))))),""))</f>
        <v/>
      </c>
      <c r="C375" s="21" t="n"/>
      <c r="D375" s="21" t="n"/>
      <c r="E375" s="21" t="n"/>
      <c r="F375" s="21" t="n"/>
      <c r="G375" s="24">
        <f>IF(A375="","",IFERROR(MAX(0,D375-E375-F375),0))</f>
        <v/>
      </c>
      <c r="H375" s="21" t="n"/>
      <c r="I375" s="28" t="n"/>
      <c r="J375" s="28" t="n"/>
      <c r="K375" s="21" t="n"/>
      <c r="L375" s="24">
        <f>IF(A375="","",IFERROR(SUMIFS('Reservations'!$J$11:$J$260,'Reservations'!$I$11:$I$260,C375,'Reservations'!$F$11:$F$260,"&lt;="&amp;A375,'Reservations'!$G$11:$G$260,"&gt;"&amp;A375,'Reservations'!$M$11:$M$260,"Confirmed")+SUMIFS('Reservations'!$J$11:$J$260,'Reservations'!$I$11:$I$260,C375,'Reservations'!$F$11:$F$260,"&lt;="&amp;A375,'Reservations'!$G$11:$G$260,"&gt;"&amp;A375,'Reservations'!$M$11:$M$260,"Guaranteed")+SUMIFS('Reservations'!$J$11:$J$260,'Reservations'!$I$11:$I$260,C375,'Reservations'!$F$11:$F$260,"&lt;="&amp;A375,'Reservations'!$G$11:$G$260,"&gt;"&amp;A375,'Reservations'!$M$11:$M$260,"Checked In"),0))</f>
        <v/>
      </c>
      <c r="M375" s="29">
        <f>IF(A375="","",IFERROR(MAX(0,L375*(1-I375-J375)+K375),0))</f>
        <v/>
      </c>
      <c r="N375" s="30">
        <f>IF(A375="","",IFERROR(M375/G375,0))</f>
        <v/>
      </c>
      <c r="O375" s="24">
        <f>IF(A375="","",IFERROR(G375+H375,0))</f>
        <v/>
      </c>
      <c r="P375" s="24">
        <f>IF(A375="","",IFERROR(MAX(0,ROUNDUP(M375,0)-O375),0))</f>
        <v/>
      </c>
      <c r="Q375" s="24">
        <f>IF(A375="","",IFERROR(MAX(0,ROUNDUP(M375,0)-G375),0))</f>
        <v/>
      </c>
      <c r="R375" s="28" t="n"/>
      <c r="S375" s="24">
        <f>IF(A375="","",IFERROR(IF(Q375&gt;=$B$6,"Critical",IF(OR(P375&gt;0,N375&gt;=$B$5),"Watch","Normal")),""))</f>
        <v/>
      </c>
      <c r="T375" s="22" t="n"/>
      <c r="U375" s="44" t="n"/>
      <c r="V375" s="24">
        <f>IF(A375="","",IFERROR(IF(C375="","Select room type",IF(D375&lt;=0,"Enter base inventory",IF(E375+F375&gt;D375,"Holds exceed inventory",IF(I375+J375&gt;1,"Review forecast rates","OK")))),"Review data"))</f>
        <v/>
      </c>
      <c r="W375" s="22" t="n"/>
    </row>
    <row r="376">
      <c r="A376" s="44" t="n"/>
      <c r="B376" s="24">
        <f>IF(A376="","",IFERROR(IF(MOD(A376,7)=1,"Sun",IF(MOD(A376,7)=2,"Mon",IF(MOD(A376,7)=3,"Tue",IF(MOD(A376,7)=4,"Wed",IF(MOD(A376,7)=5,"Thu",IF(MOD(A376,7)=6,"Fri","Sat")))))),""))</f>
        <v/>
      </c>
      <c r="C376" s="21" t="n"/>
      <c r="D376" s="21" t="n"/>
      <c r="E376" s="21" t="n"/>
      <c r="F376" s="21" t="n"/>
      <c r="G376" s="24">
        <f>IF(A376="","",IFERROR(MAX(0,D376-E376-F376),0))</f>
        <v/>
      </c>
      <c r="H376" s="21" t="n"/>
      <c r="I376" s="28" t="n"/>
      <c r="J376" s="28" t="n"/>
      <c r="K376" s="21" t="n"/>
      <c r="L376" s="24">
        <f>IF(A376="","",IFERROR(SUMIFS('Reservations'!$J$11:$J$260,'Reservations'!$I$11:$I$260,C376,'Reservations'!$F$11:$F$260,"&lt;="&amp;A376,'Reservations'!$G$11:$G$260,"&gt;"&amp;A376,'Reservations'!$M$11:$M$260,"Confirmed")+SUMIFS('Reservations'!$J$11:$J$260,'Reservations'!$I$11:$I$260,C376,'Reservations'!$F$11:$F$260,"&lt;="&amp;A376,'Reservations'!$G$11:$G$260,"&gt;"&amp;A376,'Reservations'!$M$11:$M$260,"Guaranteed")+SUMIFS('Reservations'!$J$11:$J$260,'Reservations'!$I$11:$I$260,C376,'Reservations'!$F$11:$F$260,"&lt;="&amp;A376,'Reservations'!$G$11:$G$260,"&gt;"&amp;A376,'Reservations'!$M$11:$M$260,"Checked In"),0))</f>
        <v/>
      </c>
      <c r="M376" s="29">
        <f>IF(A376="","",IFERROR(MAX(0,L376*(1-I376-J376)+K376),0))</f>
        <v/>
      </c>
      <c r="N376" s="30">
        <f>IF(A376="","",IFERROR(M376/G376,0))</f>
        <v/>
      </c>
      <c r="O376" s="24">
        <f>IF(A376="","",IFERROR(G376+H376,0))</f>
        <v/>
      </c>
      <c r="P376" s="24">
        <f>IF(A376="","",IFERROR(MAX(0,ROUNDUP(M376,0)-O376),0))</f>
        <v/>
      </c>
      <c r="Q376" s="24">
        <f>IF(A376="","",IFERROR(MAX(0,ROUNDUP(M376,0)-G376),0))</f>
        <v/>
      </c>
      <c r="R376" s="28" t="n"/>
      <c r="S376" s="24">
        <f>IF(A376="","",IFERROR(IF(Q376&gt;=$B$6,"Critical",IF(OR(P376&gt;0,N376&gt;=$B$5),"Watch","Normal")),""))</f>
        <v/>
      </c>
      <c r="T376" s="22" t="n"/>
      <c r="U376" s="44" t="n"/>
      <c r="V376" s="24">
        <f>IF(A376="","",IFERROR(IF(C376="","Select room type",IF(D376&lt;=0,"Enter base inventory",IF(E376+F376&gt;D376,"Holds exceed inventory",IF(I376+J376&gt;1,"Review forecast rates","OK")))),"Review data"))</f>
        <v/>
      </c>
      <c r="W376" s="22" t="n"/>
    </row>
    <row r="377">
      <c r="A377" s="44" t="n"/>
      <c r="B377" s="24">
        <f>IF(A377="","",IFERROR(IF(MOD(A377,7)=1,"Sun",IF(MOD(A377,7)=2,"Mon",IF(MOD(A377,7)=3,"Tue",IF(MOD(A377,7)=4,"Wed",IF(MOD(A377,7)=5,"Thu",IF(MOD(A377,7)=6,"Fri","Sat")))))),""))</f>
        <v/>
      </c>
      <c r="C377" s="21" t="n"/>
      <c r="D377" s="21" t="n"/>
      <c r="E377" s="21" t="n"/>
      <c r="F377" s="21" t="n"/>
      <c r="G377" s="24">
        <f>IF(A377="","",IFERROR(MAX(0,D377-E377-F377),0))</f>
        <v/>
      </c>
      <c r="H377" s="21" t="n"/>
      <c r="I377" s="28" t="n"/>
      <c r="J377" s="28" t="n"/>
      <c r="K377" s="21" t="n"/>
      <c r="L377" s="24">
        <f>IF(A377="","",IFERROR(SUMIFS('Reservations'!$J$11:$J$260,'Reservations'!$I$11:$I$260,C377,'Reservations'!$F$11:$F$260,"&lt;="&amp;A377,'Reservations'!$G$11:$G$260,"&gt;"&amp;A377,'Reservations'!$M$11:$M$260,"Confirmed")+SUMIFS('Reservations'!$J$11:$J$260,'Reservations'!$I$11:$I$260,C377,'Reservations'!$F$11:$F$260,"&lt;="&amp;A377,'Reservations'!$G$11:$G$260,"&gt;"&amp;A377,'Reservations'!$M$11:$M$260,"Guaranteed")+SUMIFS('Reservations'!$J$11:$J$260,'Reservations'!$I$11:$I$260,C377,'Reservations'!$F$11:$F$260,"&lt;="&amp;A377,'Reservations'!$G$11:$G$260,"&gt;"&amp;A377,'Reservations'!$M$11:$M$260,"Checked In"),0))</f>
        <v/>
      </c>
      <c r="M377" s="29">
        <f>IF(A377="","",IFERROR(MAX(0,L377*(1-I377-J377)+K377),0))</f>
        <v/>
      </c>
      <c r="N377" s="30">
        <f>IF(A377="","",IFERROR(M377/G377,0))</f>
        <v/>
      </c>
      <c r="O377" s="24">
        <f>IF(A377="","",IFERROR(G377+H377,0))</f>
        <v/>
      </c>
      <c r="P377" s="24">
        <f>IF(A377="","",IFERROR(MAX(0,ROUNDUP(M377,0)-O377),0))</f>
        <v/>
      </c>
      <c r="Q377" s="24">
        <f>IF(A377="","",IFERROR(MAX(0,ROUNDUP(M377,0)-G377),0))</f>
        <v/>
      </c>
      <c r="R377" s="28" t="n"/>
      <c r="S377" s="24">
        <f>IF(A377="","",IFERROR(IF(Q377&gt;=$B$6,"Critical",IF(OR(P377&gt;0,N377&gt;=$B$5),"Watch","Normal")),""))</f>
        <v/>
      </c>
      <c r="T377" s="22" t="n"/>
      <c r="U377" s="44" t="n"/>
      <c r="V377" s="24">
        <f>IF(A377="","",IFERROR(IF(C377="","Select room type",IF(D377&lt;=0,"Enter base inventory",IF(E377+F377&gt;D377,"Holds exceed inventory",IF(I377+J377&gt;1,"Review forecast rates","OK")))),"Review data"))</f>
        <v/>
      </c>
      <c r="W377" s="22" t="n"/>
    </row>
    <row r="378">
      <c r="A378" s="44" t="n"/>
      <c r="B378" s="24">
        <f>IF(A378="","",IFERROR(IF(MOD(A378,7)=1,"Sun",IF(MOD(A378,7)=2,"Mon",IF(MOD(A378,7)=3,"Tue",IF(MOD(A378,7)=4,"Wed",IF(MOD(A378,7)=5,"Thu",IF(MOD(A378,7)=6,"Fri","Sat")))))),""))</f>
        <v/>
      </c>
      <c r="C378" s="21" t="n"/>
      <c r="D378" s="21" t="n"/>
      <c r="E378" s="21" t="n"/>
      <c r="F378" s="21" t="n"/>
      <c r="G378" s="24">
        <f>IF(A378="","",IFERROR(MAX(0,D378-E378-F378),0))</f>
        <v/>
      </c>
      <c r="H378" s="21" t="n"/>
      <c r="I378" s="28" t="n"/>
      <c r="J378" s="28" t="n"/>
      <c r="K378" s="21" t="n"/>
      <c r="L378" s="24">
        <f>IF(A378="","",IFERROR(SUMIFS('Reservations'!$J$11:$J$260,'Reservations'!$I$11:$I$260,C378,'Reservations'!$F$11:$F$260,"&lt;="&amp;A378,'Reservations'!$G$11:$G$260,"&gt;"&amp;A378,'Reservations'!$M$11:$M$260,"Confirmed")+SUMIFS('Reservations'!$J$11:$J$260,'Reservations'!$I$11:$I$260,C378,'Reservations'!$F$11:$F$260,"&lt;="&amp;A378,'Reservations'!$G$11:$G$260,"&gt;"&amp;A378,'Reservations'!$M$11:$M$260,"Guaranteed")+SUMIFS('Reservations'!$J$11:$J$260,'Reservations'!$I$11:$I$260,C378,'Reservations'!$F$11:$F$260,"&lt;="&amp;A378,'Reservations'!$G$11:$G$260,"&gt;"&amp;A378,'Reservations'!$M$11:$M$260,"Checked In"),0))</f>
        <v/>
      </c>
      <c r="M378" s="29">
        <f>IF(A378="","",IFERROR(MAX(0,L378*(1-I378-J378)+K378),0))</f>
        <v/>
      </c>
      <c r="N378" s="30">
        <f>IF(A378="","",IFERROR(M378/G378,0))</f>
        <v/>
      </c>
      <c r="O378" s="24">
        <f>IF(A378="","",IFERROR(G378+H378,0))</f>
        <v/>
      </c>
      <c r="P378" s="24">
        <f>IF(A378="","",IFERROR(MAX(0,ROUNDUP(M378,0)-O378),0))</f>
        <v/>
      </c>
      <c r="Q378" s="24">
        <f>IF(A378="","",IFERROR(MAX(0,ROUNDUP(M378,0)-G378),0))</f>
        <v/>
      </c>
      <c r="R378" s="28" t="n"/>
      <c r="S378" s="24">
        <f>IF(A378="","",IFERROR(IF(Q378&gt;=$B$6,"Critical",IF(OR(P378&gt;0,N378&gt;=$B$5),"Watch","Normal")),""))</f>
        <v/>
      </c>
      <c r="T378" s="22" t="n"/>
      <c r="U378" s="44" t="n"/>
      <c r="V378" s="24">
        <f>IF(A378="","",IFERROR(IF(C378="","Select room type",IF(D378&lt;=0,"Enter base inventory",IF(E378+F378&gt;D378,"Holds exceed inventory",IF(I378+J378&gt;1,"Review forecast rates","OK")))),"Review data"))</f>
        <v/>
      </c>
      <c r="W378" s="22" t="n"/>
    </row>
    <row r="379">
      <c r="A379" s="44" t="n"/>
      <c r="B379" s="24">
        <f>IF(A379="","",IFERROR(IF(MOD(A379,7)=1,"Sun",IF(MOD(A379,7)=2,"Mon",IF(MOD(A379,7)=3,"Tue",IF(MOD(A379,7)=4,"Wed",IF(MOD(A379,7)=5,"Thu",IF(MOD(A379,7)=6,"Fri","Sat")))))),""))</f>
        <v/>
      </c>
      <c r="C379" s="21" t="n"/>
      <c r="D379" s="21" t="n"/>
      <c r="E379" s="21" t="n"/>
      <c r="F379" s="21" t="n"/>
      <c r="G379" s="24">
        <f>IF(A379="","",IFERROR(MAX(0,D379-E379-F379),0))</f>
        <v/>
      </c>
      <c r="H379" s="21" t="n"/>
      <c r="I379" s="28" t="n"/>
      <c r="J379" s="28" t="n"/>
      <c r="K379" s="21" t="n"/>
      <c r="L379" s="24">
        <f>IF(A379="","",IFERROR(SUMIFS('Reservations'!$J$11:$J$260,'Reservations'!$I$11:$I$260,C379,'Reservations'!$F$11:$F$260,"&lt;="&amp;A379,'Reservations'!$G$11:$G$260,"&gt;"&amp;A379,'Reservations'!$M$11:$M$260,"Confirmed")+SUMIFS('Reservations'!$J$11:$J$260,'Reservations'!$I$11:$I$260,C379,'Reservations'!$F$11:$F$260,"&lt;="&amp;A379,'Reservations'!$G$11:$G$260,"&gt;"&amp;A379,'Reservations'!$M$11:$M$260,"Guaranteed")+SUMIFS('Reservations'!$J$11:$J$260,'Reservations'!$I$11:$I$260,C379,'Reservations'!$F$11:$F$260,"&lt;="&amp;A379,'Reservations'!$G$11:$G$260,"&gt;"&amp;A379,'Reservations'!$M$11:$M$260,"Checked In"),0))</f>
        <v/>
      </c>
      <c r="M379" s="29">
        <f>IF(A379="","",IFERROR(MAX(0,L379*(1-I379-J379)+K379),0))</f>
        <v/>
      </c>
      <c r="N379" s="30">
        <f>IF(A379="","",IFERROR(M379/G379,0))</f>
        <v/>
      </c>
      <c r="O379" s="24">
        <f>IF(A379="","",IFERROR(G379+H379,0))</f>
        <v/>
      </c>
      <c r="P379" s="24">
        <f>IF(A379="","",IFERROR(MAX(0,ROUNDUP(M379,0)-O379),0))</f>
        <v/>
      </c>
      <c r="Q379" s="24">
        <f>IF(A379="","",IFERROR(MAX(0,ROUNDUP(M379,0)-G379),0))</f>
        <v/>
      </c>
      <c r="R379" s="28" t="n"/>
      <c r="S379" s="24">
        <f>IF(A379="","",IFERROR(IF(Q379&gt;=$B$6,"Critical",IF(OR(P379&gt;0,N379&gt;=$B$5),"Watch","Normal")),""))</f>
        <v/>
      </c>
      <c r="T379" s="22" t="n"/>
      <c r="U379" s="44" t="n"/>
      <c r="V379" s="24">
        <f>IF(A379="","",IFERROR(IF(C379="","Select room type",IF(D379&lt;=0,"Enter base inventory",IF(E379+F379&gt;D379,"Holds exceed inventory",IF(I379+J379&gt;1,"Review forecast rates","OK")))),"Review data"))</f>
        <v/>
      </c>
      <c r="W379" s="22" t="n"/>
    </row>
    <row r="380">
      <c r="A380" s="44" t="n"/>
      <c r="B380" s="24">
        <f>IF(A380="","",IFERROR(IF(MOD(A380,7)=1,"Sun",IF(MOD(A380,7)=2,"Mon",IF(MOD(A380,7)=3,"Tue",IF(MOD(A380,7)=4,"Wed",IF(MOD(A380,7)=5,"Thu",IF(MOD(A380,7)=6,"Fri","Sat")))))),""))</f>
        <v/>
      </c>
      <c r="C380" s="21" t="n"/>
      <c r="D380" s="21" t="n"/>
      <c r="E380" s="21" t="n"/>
      <c r="F380" s="21" t="n"/>
      <c r="G380" s="24">
        <f>IF(A380="","",IFERROR(MAX(0,D380-E380-F380),0))</f>
        <v/>
      </c>
      <c r="H380" s="21" t="n"/>
      <c r="I380" s="28" t="n"/>
      <c r="J380" s="28" t="n"/>
      <c r="K380" s="21" t="n"/>
      <c r="L380" s="24">
        <f>IF(A380="","",IFERROR(SUMIFS('Reservations'!$J$11:$J$260,'Reservations'!$I$11:$I$260,C380,'Reservations'!$F$11:$F$260,"&lt;="&amp;A380,'Reservations'!$G$11:$G$260,"&gt;"&amp;A380,'Reservations'!$M$11:$M$260,"Confirmed")+SUMIFS('Reservations'!$J$11:$J$260,'Reservations'!$I$11:$I$260,C380,'Reservations'!$F$11:$F$260,"&lt;="&amp;A380,'Reservations'!$G$11:$G$260,"&gt;"&amp;A380,'Reservations'!$M$11:$M$260,"Guaranteed")+SUMIFS('Reservations'!$J$11:$J$260,'Reservations'!$I$11:$I$260,C380,'Reservations'!$F$11:$F$260,"&lt;="&amp;A380,'Reservations'!$G$11:$G$260,"&gt;"&amp;A380,'Reservations'!$M$11:$M$260,"Checked In"),0))</f>
        <v/>
      </c>
      <c r="M380" s="29">
        <f>IF(A380="","",IFERROR(MAX(0,L380*(1-I380-J380)+K380),0))</f>
        <v/>
      </c>
      <c r="N380" s="30">
        <f>IF(A380="","",IFERROR(M380/G380,0))</f>
        <v/>
      </c>
      <c r="O380" s="24">
        <f>IF(A380="","",IFERROR(G380+H380,0))</f>
        <v/>
      </c>
      <c r="P380" s="24">
        <f>IF(A380="","",IFERROR(MAX(0,ROUNDUP(M380,0)-O380),0))</f>
        <v/>
      </c>
      <c r="Q380" s="24">
        <f>IF(A380="","",IFERROR(MAX(0,ROUNDUP(M380,0)-G380),0))</f>
        <v/>
      </c>
      <c r="R380" s="28" t="n"/>
      <c r="S380" s="24">
        <f>IF(A380="","",IFERROR(IF(Q380&gt;=$B$6,"Critical",IF(OR(P380&gt;0,N380&gt;=$B$5),"Watch","Normal")),""))</f>
        <v/>
      </c>
      <c r="T380" s="22" t="n"/>
      <c r="U380" s="44" t="n"/>
      <c r="V380" s="24">
        <f>IF(A380="","",IFERROR(IF(C380="","Select room type",IF(D380&lt;=0,"Enter base inventory",IF(E380+F380&gt;D380,"Holds exceed inventory",IF(I380+J380&gt;1,"Review forecast rates","OK")))),"Review data"))</f>
        <v/>
      </c>
      <c r="W380" s="22" t="n"/>
    </row>
    <row r="381">
      <c r="A381" s="44" t="n"/>
      <c r="B381" s="24">
        <f>IF(A381="","",IFERROR(IF(MOD(A381,7)=1,"Sun",IF(MOD(A381,7)=2,"Mon",IF(MOD(A381,7)=3,"Tue",IF(MOD(A381,7)=4,"Wed",IF(MOD(A381,7)=5,"Thu",IF(MOD(A381,7)=6,"Fri","Sat")))))),""))</f>
        <v/>
      </c>
      <c r="C381" s="21" t="n"/>
      <c r="D381" s="21" t="n"/>
      <c r="E381" s="21" t="n"/>
      <c r="F381" s="21" t="n"/>
      <c r="G381" s="24">
        <f>IF(A381="","",IFERROR(MAX(0,D381-E381-F381),0))</f>
        <v/>
      </c>
      <c r="H381" s="21" t="n"/>
      <c r="I381" s="28" t="n"/>
      <c r="J381" s="28" t="n"/>
      <c r="K381" s="21" t="n"/>
      <c r="L381" s="24">
        <f>IF(A381="","",IFERROR(SUMIFS('Reservations'!$J$11:$J$260,'Reservations'!$I$11:$I$260,C381,'Reservations'!$F$11:$F$260,"&lt;="&amp;A381,'Reservations'!$G$11:$G$260,"&gt;"&amp;A381,'Reservations'!$M$11:$M$260,"Confirmed")+SUMIFS('Reservations'!$J$11:$J$260,'Reservations'!$I$11:$I$260,C381,'Reservations'!$F$11:$F$260,"&lt;="&amp;A381,'Reservations'!$G$11:$G$260,"&gt;"&amp;A381,'Reservations'!$M$11:$M$260,"Guaranteed")+SUMIFS('Reservations'!$J$11:$J$260,'Reservations'!$I$11:$I$260,C381,'Reservations'!$F$11:$F$260,"&lt;="&amp;A381,'Reservations'!$G$11:$G$260,"&gt;"&amp;A381,'Reservations'!$M$11:$M$260,"Checked In"),0))</f>
        <v/>
      </c>
      <c r="M381" s="29">
        <f>IF(A381="","",IFERROR(MAX(0,L381*(1-I381-J381)+K381),0))</f>
        <v/>
      </c>
      <c r="N381" s="30">
        <f>IF(A381="","",IFERROR(M381/G381,0))</f>
        <v/>
      </c>
      <c r="O381" s="24">
        <f>IF(A381="","",IFERROR(G381+H381,0))</f>
        <v/>
      </c>
      <c r="P381" s="24">
        <f>IF(A381="","",IFERROR(MAX(0,ROUNDUP(M381,0)-O381),0))</f>
        <v/>
      </c>
      <c r="Q381" s="24">
        <f>IF(A381="","",IFERROR(MAX(0,ROUNDUP(M381,0)-G381),0))</f>
        <v/>
      </c>
      <c r="R381" s="28" t="n"/>
      <c r="S381" s="24">
        <f>IF(A381="","",IFERROR(IF(Q381&gt;=$B$6,"Critical",IF(OR(P381&gt;0,N381&gt;=$B$5),"Watch","Normal")),""))</f>
        <v/>
      </c>
      <c r="T381" s="22" t="n"/>
      <c r="U381" s="44" t="n"/>
      <c r="V381" s="24">
        <f>IF(A381="","",IFERROR(IF(C381="","Select room type",IF(D381&lt;=0,"Enter base inventory",IF(E381+F381&gt;D381,"Holds exceed inventory",IF(I381+J381&gt;1,"Review forecast rates","OK")))),"Review data"))</f>
        <v/>
      </c>
      <c r="W381" s="22" t="n"/>
    </row>
    <row r="382">
      <c r="A382" s="44" t="n"/>
      <c r="B382" s="24">
        <f>IF(A382="","",IFERROR(IF(MOD(A382,7)=1,"Sun",IF(MOD(A382,7)=2,"Mon",IF(MOD(A382,7)=3,"Tue",IF(MOD(A382,7)=4,"Wed",IF(MOD(A382,7)=5,"Thu",IF(MOD(A382,7)=6,"Fri","Sat")))))),""))</f>
        <v/>
      </c>
      <c r="C382" s="21" t="n"/>
      <c r="D382" s="21" t="n"/>
      <c r="E382" s="21" t="n"/>
      <c r="F382" s="21" t="n"/>
      <c r="G382" s="24">
        <f>IF(A382="","",IFERROR(MAX(0,D382-E382-F382),0))</f>
        <v/>
      </c>
      <c r="H382" s="21" t="n"/>
      <c r="I382" s="28" t="n"/>
      <c r="J382" s="28" t="n"/>
      <c r="K382" s="21" t="n"/>
      <c r="L382" s="24">
        <f>IF(A382="","",IFERROR(SUMIFS('Reservations'!$J$11:$J$260,'Reservations'!$I$11:$I$260,C382,'Reservations'!$F$11:$F$260,"&lt;="&amp;A382,'Reservations'!$G$11:$G$260,"&gt;"&amp;A382,'Reservations'!$M$11:$M$260,"Confirmed")+SUMIFS('Reservations'!$J$11:$J$260,'Reservations'!$I$11:$I$260,C382,'Reservations'!$F$11:$F$260,"&lt;="&amp;A382,'Reservations'!$G$11:$G$260,"&gt;"&amp;A382,'Reservations'!$M$11:$M$260,"Guaranteed")+SUMIFS('Reservations'!$J$11:$J$260,'Reservations'!$I$11:$I$260,C382,'Reservations'!$F$11:$F$260,"&lt;="&amp;A382,'Reservations'!$G$11:$G$260,"&gt;"&amp;A382,'Reservations'!$M$11:$M$260,"Checked In"),0))</f>
        <v/>
      </c>
      <c r="M382" s="29">
        <f>IF(A382="","",IFERROR(MAX(0,L382*(1-I382-J382)+K382),0))</f>
        <v/>
      </c>
      <c r="N382" s="30">
        <f>IF(A382="","",IFERROR(M382/G382,0))</f>
        <v/>
      </c>
      <c r="O382" s="24">
        <f>IF(A382="","",IFERROR(G382+H382,0))</f>
        <v/>
      </c>
      <c r="P382" s="24">
        <f>IF(A382="","",IFERROR(MAX(0,ROUNDUP(M382,0)-O382),0))</f>
        <v/>
      </c>
      <c r="Q382" s="24">
        <f>IF(A382="","",IFERROR(MAX(0,ROUNDUP(M382,0)-G382),0))</f>
        <v/>
      </c>
      <c r="R382" s="28" t="n"/>
      <c r="S382" s="24">
        <f>IF(A382="","",IFERROR(IF(Q382&gt;=$B$6,"Critical",IF(OR(P382&gt;0,N382&gt;=$B$5),"Watch","Normal")),""))</f>
        <v/>
      </c>
      <c r="T382" s="22" t="n"/>
      <c r="U382" s="44" t="n"/>
      <c r="V382" s="24">
        <f>IF(A382="","",IFERROR(IF(C382="","Select room type",IF(D382&lt;=0,"Enter base inventory",IF(E382+F382&gt;D382,"Holds exceed inventory",IF(I382+J382&gt;1,"Review forecast rates","OK")))),"Review data"))</f>
        <v/>
      </c>
      <c r="W382" s="22" t="n"/>
    </row>
    <row r="383">
      <c r="A383" s="44" t="n"/>
      <c r="B383" s="24">
        <f>IF(A383="","",IFERROR(IF(MOD(A383,7)=1,"Sun",IF(MOD(A383,7)=2,"Mon",IF(MOD(A383,7)=3,"Tue",IF(MOD(A383,7)=4,"Wed",IF(MOD(A383,7)=5,"Thu",IF(MOD(A383,7)=6,"Fri","Sat")))))),""))</f>
        <v/>
      </c>
      <c r="C383" s="21" t="n"/>
      <c r="D383" s="21" t="n"/>
      <c r="E383" s="21" t="n"/>
      <c r="F383" s="21" t="n"/>
      <c r="G383" s="24">
        <f>IF(A383="","",IFERROR(MAX(0,D383-E383-F383),0))</f>
        <v/>
      </c>
      <c r="H383" s="21" t="n"/>
      <c r="I383" s="28" t="n"/>
      <c r="J383" s="28" t="n"/>
      <c r="K383" s="21" t="n"/>
      <c r="L383" s="24">
        <f>IF(A383="","",IFERROR(SUMIFS('Reservations'!$J$11:$J$260,'Reservations'!$I$11:$I$260,C383,'Reservations'!$F$11:$F$260,"&lt;="&amp;A383,'Reservations'!$G$11:$G$260,"&gt;"&amp;A383,'Reservations'!$M$11:$M$260,"Confirmed")+SUMIFS('Reservations'!$J$11:$J$260,'Reservations'!$I$11:$I$260,C383,'Reservations'!$F$11:$F$260,"&lt;="&amp;A383,'Reservations'!$G$11:$G$260,"&gt;"&amp;A383,'Reservations'!$M$11:$M$260,"Guaranteed")+SUMIFS('Reservations'!$J$11:$J$260,'Reservations'!$I$11:$I$260,C383,'Reservations'!$F$11:$F$260,"&lt;="&amp;A383,'Reservations'!$G$11:$G$260,"&gt;"&amp;A383,'Reservations'!$M$11:$M$260,"Checked In"),0))</f>
        <v/>
      </c>
      <c r="M383" s="29">
        <f>IF(A383="","",IFERROR(MAX(0,L383*(1-I383-J383)+K383),0))</f>
        <v/>
      </c>
      <c r="N383" s="30">
        <f>IF(A383="","",IFERROR(M383/G383,0))</f>
        <v/>
      </c>
      <c r="O383" s="24">
        <f>IF(A383="","",IFERROR(G383+H383,0))</f>
        <v/>
      </c>
      <c r="P383" s="24">
        <f>IF(A383="","",IFERROR(MAX(0,ROUNDUP(M383,0)-O383),0))</f>
        <v/>
      </c>
      <c r="Q383" s="24">
        <f>IF(A383="","",IFERROR(MAX(0,ROUNDUP(M383,0)-G383),0))</f>
        <v/>
      </c>
      <c r="R383" s="28" t="n"/>
      <c r="S383" s="24">
        <f>IF(A383="","",IFERROR(IF(Q383&gt;=$B$6,"Critical",IF(OR(P383&gt;0,N383&gt;=$B$5),"Watch","Normal")),""))</f>
        <v/>
      </c>
      <c r="T383" s="22" t="n"/>
      <c r="U383" s="44" t="n"/>
      <c r="V383" s="24">
        <f>IF(A383="","",IFERROR(IF(C383="","Select room type",IF(D383&lt;=0,"Enter base inventory",IF(E383+F383&gt;D383,"Holds exceed inventory",IF(I383+J383&gt;1,"Review forecast rates","OK")))),"Review data"))</f>
        <v/>
      </c>
      <c r="W383" s="22" t="n"/>
    </row>
    <row r="384">
      <c r="A384" s="44" t="n"/>
      <c r="B384" s="24">
        <f>IF(A384="","",IFERROR(IF(MOD(A384,7)=1,"Sun",IF(MOD(A384,7)=2,"Mon",IF(MOD(A384,7)=3,"Tue",IF(MOD(A384,7)=4,"Wed",IF(MOD(A384,7)=5,"Thu",IF(MOD(A384,7)=6,"Fri","Sat")))))),""))</f>
        <v/>
      </c>
      <c r="C384" s="21" t="n"/>
      <c r="D384" s="21" t="n"/>
      <c r="E384" s="21" t="n"/>
      <c r="F384" s="21" t="n"/>
      <c r="G384" s="24">
        <f>IF(A384="","",IFERROR(MAX(0,D384-E384-F384),0))</f>
        <v/>
      </c>
      <c r="H384" s="21" t="n"/>
      <c r="I384" s="28" t="n"/>
      <c r="J384" s="28" t="n"/>
      <c r="K384" s="21" t="n"/>
      <c r="L384" s="24">
        <f>IF(A384="","",IFERROR(SUMIFS('Reservations'!$J$11:$J$260,'Reservations'!$I$11:$I$260,C384,'Reservations'!$F$11:$F$260,"&lt;="&amp;A384,'Reservations'!$G$11:$G$260,"&gt;"&amp;A384,'Reservations'!$M$11:$M$260,"Confirmed")+SUMIFS('Reservations'!$J$11:$J$260,'Reservations'!$I$11:$I$260,C384,'Reservations'!$F$11:$F$260,"&lt;="&amp;A384,'Reservations'!$G$11:$G$260,"&gt;"&amp;A384,'Reservations'!$M$11:$M$260,"Guaranteed")+SUMIFS('Reservations'!$J$11:$J$260,'Reservations'!$I$11:$I$260,C384,'Reservations'!$F$11:$F$260,"&lt;="&amp;A384,'Reservations'!$G$11:$G$260,"&gt;"&amp;A384,'Reservations'!$M$11:$M$260,"Checked In"),0))</f>
        <v/>
      </c>
      <c r="M384" s="29">
        <f>IF(A384="","",IFERROR(MAX(0,L384*(1-I384-J384)+K384),0))</f>
        <v/>
      </c>
      <c r="N384" s="30">
        <f>IF(A384="","",IFERROR(M384/G384,0))</f>
        <v/>
      </c>
      <c r="O384" s="24">
        <f>IF(A384="","",IFERROR(G384+H384,0))</f>
        <v/>
      </c>
      <c r="P384" s="24">
        <f>IF(A384="","",IFERROR(MAX(0,ROUNDUP(M384,0)-O384),0))</f>
        <v/>
      </c>
      <c r="Q384" s="24">
        <f>IF(A384="","",IFERROR(MAX(0,ROUNDUP(M384,0)-G384),0))</f>
        <v/>
      </c>
      <c r="R384" s="28" t="n"/>
      <c r="S384" s="24">
        <f>IF(A384="","",IFERROR(IF(Q384&gt;=$B$6,"Critical",IF(OR(P384&gt;0,N384&gt;=$B$5),"Watch","Normal")),""))</f>
        <v/>
      </c>
      <c r="T384" s="22" t="n"/>
      <c r="U384" s="44" t="n"/>
      <c r="V384" s="24">
        <f>IF(A384="","",IFERROR(IF(C384="","Select room type",IF(D384&lt;=0,"Enter base inventory",IF(E384+F384&gt;D384,"Holds exceed inventory",IF(I384+J384&gt;1,"Review forecast rates","OK")))),"Review data"))</f>
        <v/>
      </c>
      <c r="W384" s="22" t="n"/>
    </row>
    <row r="385">
      <c r="A385" s="44" t="n"/>
      <c r="B385" s="24">
        <f>IF(A385="","",IFERROR(IF(MOD(A385,7)=1,"Sun",IF(MOD(A385,7)=2,"Mon",IF(MOD(A385,7)=3,"Tue",IF(MOD(A385,7)=4,"Wed",IF(MOD(A385,7)=5,"Thu",IF(MOD(A385,7)=6,"Fri","Sat")))))),""))</f>
        <v/>
      </c>
      <c r="C385" s="21" t="n"/>
      <c r="D385" s="21" t="n"/>
      <c r="E385" s="21" t="n"/>
      <c r="F385" s="21" t="n"/>
      <c r="G385" s="24">
        <f>IF(A385="","",IFERROR(MAX(0,D385-E385-F385),0))</f>
        <v/>
      </c>
      <c r="H385" s="21" t="n"/>
      <c r="I385" s="28" t="n"/>
      <c r="J385" s="28" t="n"/>
      <c r="K385" s="21" t="n"/>
      <c r="L385" s="24">
        <f>IF(A385="","",IFERROR(SUMIFS('Reservations'!$J$11:$J$260,'Reservations'!$I$11:$I$260,C385,'Reservations'!$F$11:$F$260,"&lt;="&amp;A385,'Reservations'!$G$11:$G$260,"&gt;"&amp;A385,'Reservations'!$M$11:$M$260,"Confirmed")+SUMIFS('Reservations'!$J$11:$J$260,'Reservations'!$I$11:$I$260,C385,'Reservations'!$F$11:$F$260,"&lt;="&amp;A385,'Reservations'!$G$11:$G$260,"&gt;"&amp;A385,'Reservations'!$M$11:$M$260,"Guaranteed")+SUMIFS('Reservations'!$J$11:$J$260,'Reservations'!$I$11:$I$260,C385,'Reservations'!$F$11:$F$260,"&lt;="&amp;A385,'Reservations'!$G$11:$G$260,"&gt;"&amp;A385,'Reservations'!$M$11:$M$260,"Checked In"),0))</f>
        <v/>
      </c>
      <c r="M385" s="29">
        <f>IF(A385="","",IFERROR(MAX(0,L385*(1-I385-J385)+K385),0))</f>
        <v/>
      </c>
      <c r="N385" s="30">
        <f>IF(A385="","",IFERROR(M385/G385,0))</f>
        <v/>
      </c>
      <c r="O385" s="24">
        <f>IF(A385="","",IFERROR(G385+H385,0))</f>
        <v/>
      </c>
      <c r="P385" s="24">
        <f>IF(A385="","",IFERROR(MAX(0,ROUNDUP(M385,0)-O385),0))</f>
        <v/>
      </c>
      <c r="Q385" s="24">
        <f>IF(A385="","",IFERROR(MAX(0,ROUNDUP(M385,0)-G385),0))</f>
        <v/>
      </c>
      <c r="R385" s="28" t="n"/>
      <c r="S385" s="24">
        <f>IF(A385="","",IFERROR(IF(Q385&gt;=$B$6,"Critical",IF(OR(P385&gt;0,N385&gt;=$B$5),"Watch","Normal")),""))</f>
        <v/>
      </c>
      <c r="T385" s="22" t="n"/>
      <c r="U385" s="44" t="n"/>
      <c r="V385" s="24">
        <f>IF(A385="","",IFERROR(IF(C385="","Select room type",IF(D385&lt;=0,"Enter base inventory",IF(E385+F385&gt;D385,"Holds exceed inventory",IF(I385+J385&gt;1,"Review forecast rates","OK")))),"Review data"))</f>
        <v/>
      </c>
      <c r="W385" s="22" t="n"/>
    </row>
    <row r="386">
      <c r="A386" s="44" t="n"/>
      <c r="B386" s="24">
        <f>IF(A386="","",IFERROR(IF(MOD(A386,7)=1,"Sun",IF(MOD(A386,7)=2,"Mon",IF(MOD(A386,7)=3,"Tue",IF(MOD(A386,7)=4,"Wed",IF(MOD(A386,7)=5,"Thu",IF(MOD(A386,7)=6,"Fri","Sat")))))),""))</f>
        <v/>
      </c>
      <c r="C386" s="21" t="n"/>
      <c r="D386" s="21" t="n"/>
      <c r="E386" s="21" t="n"/>
      <c r="F386" s="21" t="n"/>
      <c r="G386" s="24">
        <f>IF(A386="","",IFERROR(MAX(0,D386-E386-F386),0))</f>
        <v/>
      </c>
      <c r="H386" s="21" t="n"/>
      <c r="I386" s="28" t="n"/>
      <c r="J386" s="28" t="n"/>
      <c r="K386" s="21" t="n"/>
      <c r="L386" s="24">
        <f>IF(A386="","",IFERROR(SUMIFS('Reservations'!$J$11:$J$260,'Reservations'!$I$11:$I$260,C386,'Reservations'!$F$11:$F$260,"&lt;="&amp;A386,'Reservations'!$G$11:$G$260,"&gt;"&amp;A386,'Reservations'!$M$11:$M$260,"Confirmed")+SUMIFS('Reservations'!$J$11:$J$260,'Reservations'!$I$11:$I$260,C386,'Reservations'!$F$11:$F$260,"&lt;="&amp;A386,'Reservations'!$G$11:$G$260,"&gt;"&amp;A386,'Reservations'!$M$11:$M$260,"Guaranteed")+SUMIFS('Reservations'!$J$11:$J$260,'Reservations'!$I$11:$I$260,C386,'Reservations'!$F$11:$F$260,"&lt;="&amp;A386,'Reservations'!$G$11:$G$260,"&gt;"&amp;A386,'Reservations'!$M$11:$M$260,"Checked In"),0))</f>
        <v/>
      </c>
      <c r="M386" s="29">
        <f>IF(A386="","",IFERROR(MAX(0,L386*(1-I386-J386)+K386),0))</f>
        <v/>
      </c>
      <c r="N386" s="30">
        <f>IF(A386="","",IFERROR(M386/G386,0))</f>
        <v/>
      </c>
      <c r="O386" s="24">
        <f>IF(A386="","",IFERROR(G386+H386,0))</f>
        <v/>
      </c>
      <c r="P386" s="24">
        <f>IF(A386="","",IFERROR(MAX(0,ROUNDUP(M386,0)-O386),0))</f>
        <v/>
      </c>
      <c r="Q386" s="24">
        <f>IF(A386="","",IFERROR(MAX(0,ROUNDUP(M386,0)-G386),0))</f>
        <v/>
      </c>
      <c r="R386" s="28" t="n"/>
      <c r="S386" s="24">
        <f>IF(A386="","",IFERROR(IF(Q386&gt;=$B$6,"Critical",IF(OR(P386&gt;0,N386&gt;=$B$5),"Watch","Normal")),""))</f>
        <v/>
      </c>
      <c r="T386" s="22" t="n"/>
      <c r="U386" s="44" t="n"/>
      <c r="V386" s="24">
        <f>IF(A386="","",IFERROR(IF(C386="","Select room type",IF(D386&lt;=0,"Enter base inventory",IF(E386+F386&gt;D386,"Holds exceed inventory",IF(I386+J386&gt;1,"Review forecast rates","OK")))),"Review data"))</f>
        <v/>
      </c>
      <c r="W386" s="22" t="n"/>
    </row>
    <row r="387">
      <c r="A387" s="44" t="n"/>
      <c r="B387" s="24">
        <f>IF(A387="","",IFERROR(IF(MOD(A387,7)=1,"Sun",IF(MOD(A387,7)=2,"Mon",IF(MOD(A387,7)=3,"Tue",IF(MOD(A387,7)=4,"Wed",IF(MOD(A387,7)=5,"Thu",IF(MOD(A387,7)=6,"Fri","Sat")))))),""))</f>
        <v/>
      </c>
      <c r="C387" s="21" t="n"/>
      <c r="D387" s="21" t="n"/>
      <c r="E387" s="21" t="n"/>
      <c r="F387" s="21" t="n"/>
      <c r="G387" s="24">
        <f>IF(A387="","",IFERROR(MAX(0,D387-E387-F387),0))</f>
        <v/>
      </c>
      <c r="H387" s="21" t="n"/>
      <c r="I387" s="28" t="n"/>
      <c r="J387" s="28" t="n"/>
      <c r="K387" s="21" t="n"/>
      <c r="L387" s="24">
        <f>IF(A387="","",IFERROR(SUMIFS('Reservations'!$J$11:$J$260,'Reservations'!$I$11:$I$260,C387,'Reservations'!$F$11:$F$260,"&lt;="&amp;A387,'Reservations'!$G$11:$G$260,"&gt;"&amp;A387,'Reservations'!$M$11:$M$260,"Confirmed")+SUMIFS('Reservations'!$J$11:$J$260,'Reservations'!$I$11:$I$260,C387,'Reservations'!$F$11:$F$260,"&lt;="&amp;A387,'Reservations'!$G$11:$G$260,"&gt;"&amp;A387,'Reservations'!$M$11:$M$260,"Guaranteed")+SUMIFS('Reservations'!$J$11:$J$260,'Reservations'!$I$11:$I$260,C387,'Reservations'!$F$11:$F$260,"&lt;="&amp;A387,'Reservations'!$G$11:$G$260,"&gt;"&amp;A387,'Reservations'!$M$11:$M$260,"Checked In"),0))</f>
        <v/>
      </c>
      <c r="M387" s="29">
        <f>IF(A387="","",IFERROR(MAX(0,L387*(1-I387-J387)+K387),0))</f>
        <v/>
      </c>
      <c r="N387" s="30">
        <f>IF(A387="","",IFERROR(M387/G387,0))</f>
        <v/>
      </c>
      <c r="O387" s="24">
        <f>IF(A387="","",IFERROR(G387+H387,0))</f>
        <v/>
      </c>
      <c r="P387" s="24">
        <f>IF(A387="","",IFERROR(MAX(0,ROUNDUP(M387,0)-O387),0))</f>
        <v/>
      </c>
      <c r="Q387" s="24">
        <f>IF(A387="","",IFERROR(MAX(0,ROUNDUP(M387,0)-G387),0))</f>
        <v/>
      </c>
      <c r="R387" s="28" t="n"/>
      <c r="S387" s="24">
        <f>IF(A387="","",IFERROR(IF(Q387&gt;=$B$6,"Critical",IF(OR(P387&gt;0,N387&gt;=$B$5),"Watch","Normal")),""))</f>
        <v/>
      </c>
      <c r="T387" s="22" t="n"/>
      <c r="U387" s="44" t="n"/>
      <c r="V387" s="24">
        <f>IF(A387="","",IFERROR(IF(C387="","Select room type",IF(D387&lt;=0,"Enter base inventory",IF(E387+F387&gt;D387,"Holds exceed inventory",IF(I387+J387&gt;1,"Review forecast rates","OK")))),"Review data"))</f>
        <v/>
      </c>
      <c r="W387" s="22" t="n"/>
    </row>
    <row r="388">
      <c r="A388" s="44" t="n"/>
      <c r="B388" s="24">
        <f>IF(A388="","",IFERROR(IF(MOD(A388,7)=1,"Sun",IF(MOD(A388,7)=2,"Mon",IF(MOD(A388,7)=3,"Tue",IF(MOD(A388,7)=4,"Wed",IF(MOD(A388,7)=5,"Thu",IF(MOD(A388,7)=6,"Fri","Sat")))))),""))</f>
        <v/>
      </c>
      <c r="C388" s="21" t="n"/>
      <c r="D388" s="21" t="n"/>
      <c r="E388" s="21" t="n"/>
      <c r="F388" s="21" t="n"/>
      <c r="G388" s="24">
        <f>IF(A388="","",IFERROR(MAX(0,D388-E388-F388),0))</f>
        <v/>
      </c>
      <c r="H388" s="21" t="n"/>
      <c r="I388" s="28" t="n"/>
      <c r="J388" s="28" t="n"/>
      <c r="K388" s="21" t="n"/>
      <c r="L388" s="24">
        <f>IF(A388="","",IFERROR(SUMIFS('Reservations'!$J$11:$J$260,'Reservations'!$I$11:$I$260,C388,'Reservations'!$F$11:$F$260,"&lt;="&amp;A388,'Reservations'!$G$11:$G$260,"&gt;"&amp;A388,'Reservations'!$M$11:$M$260,"Confirmed")+SUMIFS('Reservations'!$J$11:$J$260,'Reservations'!$I$11:$I$260,C388,'Reservations'!$F$11:$F$260,"&lt;="&amp;A388,'Reservations'!$G$11:$G$260,"&gt;"&amp;A388,'Reservations'!$M$11:$M$260,"Guaranteed")+SUMIFS('Reservations'!$J$11:$J$260,'Reservations'!$I$11:$I$260,C388,'Reservations'!$F$11:$F$260,"&lt;="&amp;A388,'Reservations'!$G$11:$G$260,"&gt;"&amp;A388,'Reservations'!$M$11:$M$260,"Checked In"),0))</f>
        <v/>
      </c>
      <c r="M388" s="29">
        <f>IF(A388="","",IFERROR(MAX(0,L388*(1-I388-J388)+K388),0))</f>
        <v/>
      </c>
      <c r="N388" s="30">
        <f>IF(A388="","",IFERROR(M388/G388,0))</f>
        <v/>
      </c>
      <c r="O388" s="24">
        <f>IF(A388="","",IFERROR(G388+H388,0))</f>
        <v/>
      </c>
      <c r="P388" s="24">
        <f>IF(A388="","",IFERROR(MAX(0,ROUNDUP(M388,0)-O388),0))</f>
        <v/>
      </c>
      <c r="Q388" s="24">
        <f>IF(A388="","",IFERROR(MAX(0,ROUNDUP(M388,0)-G388),0))</f>
        <v/>
      </c>
      <c r="R388" s="28" t="n"/>
      <c r="S388" s="24">
        <f>IF(A388="","",IFERROR(IF(Q388&gt;=$B$6,"Critical",IF(OR(P388&gt;0,N388&gt;=$B$5),"Watch","Normal")),""))</f>
        <v/>
      </c>
      <c r="T388" s="22" t="n"/>
      <c r="U388" s="44" t="n"/>
      <c r="V388" s="24">
        <f>IF(A388="","",IFERROR(IF(C388="","Select room type",IF(D388&lt;=0,"Enter base inventory",IF(E388+F388&gt;D388,"Holds exceed inventory",IF(I388+J388&gt;1,"Review forecast rates","OK")))),"Review data"))</f>
        <v/>
      </c>
      <c r="W388" s="22" t="n"/>
    </row>
    <row r="389">
      <c r="A389" s="44" t="n"/>
      <c r="B389" s="24">
        <f>IF(A389="","",IFERROR(IF(MOD(A389,7)=1,"Sun",IF(MOD(A389,7)=2,"Mon",IF(MOD(A389,7)=3,"Tue",IF(MOD(A389,7)=4,"Wed",IF(MOD(A389,7)=5,"Thu",IF(MOD(A389,7)=6,"Fri","Sat")))))),""))</f>
        <v/>
      </c>
      <c r="C389" s="21" t="n"/>
      <c r="D389" s="21" t="n"/>
      <c r="E389" s="21" t="n"/>
      <c r="F389" s="21" t="n"/>
      <c r="G389" s="24">
        <f>IF(A389="","",IFERROR(MAX(0,D389-E389-F389),0))</f>
        <v/>
      </c>
      <c r="H389" s="21" t="n"/>
      <c r="I389" s="28" t="n"/>
      <c r="J389" s="28" t="n"/>
      <c r="K389" s="21" t="n"/>
      <c r="L389" s="24">
        <f>IF(A389="","",IFERROR(SUMIFS('Reservations'!$J$11:$J$260,'Reservations'!$I$11:$I$260,C389,'Reservations'!$F$11:$F$260,"&lt;="&amp;A389,'Reservations'!$G$11:$G$260,"&gt;"&amp;A389,'Reservations'!$M$11:$M$260,"Confirmed")+SUMIFS('Reservations'!$J$11:$J$260,'Reservations'!$I$11:$I$260,C389,'Reservations'!$F$11:$F$260,"&lt;="&amp;A389,'Reservations'!$G$11:$G$260,"&gt;"&amp;A389,'Reservations'!$M$11:$M$260,"Guaranteed")+SUMIFS('Reservations'!$J$11:$J$260,'Reservations'!$I$11:$I$260,C389,'Reservations'!$F$11:$F$260,"&lt;="&amp;A389,'Reservations'!$G$11:$G$260,"&gt;"&amp;A389,'Reservations'!$M$11:$M$260,"Checked In"),0))</f>
        <v/>
      </c>
      <c r="M389" s="29">
        <f>IF(A389="","",IFERROR(MAX(0,L389*(1-I389-J389)+K389),0))</f>
        <v/>
      </c>
      <c r="N389" s="30">
        <f>IF(A389="","",IFERROR(M389/G389,0))</f>
        <v/>
      </c>
      <c r="O389" s="24">
        <f>IF(A389="","",IFERROR(G389+H389,0))</f>
        <v/>
      </c>
      <c r="P389" s="24">
        <f>IF(A389="","",IFERROR(MAX(0,ROUNDUP(M389,0)-O389),0))</f>
        <v/>
      </c>
      <c r="Q389" s="24">
        <f>IF(A389="","",IFERROR(MAX(0,ROUNDUP(M389,0)-G389),0))</f>
        <v/>
      </c>
      <c r="R389" s="28" t="n"/>
      <c r="S389" s="24">
        <f>IF(A389="","",IFERROR(IF(Q389&gt;=$B$6,"Critical",IF(OR(P389&gt;0,N389&gt;=$B$5),"Watch","Normal")),""))</f>
        <v/>
      </c>
      <c r="T389" s="22" t="n"/>
      <c r="U389" s="44" t="n"/>
      <c r="V389" s="24">
        <f>IF(A389="","",IFERROR(IF(C389="","Select room type",IF(D389&lt;=0,"Enter base inventory",IF(E389+F389&gt;D389,"Holds exceed inventory",IF(I389+J389&gt;1,"Review forecast rates","OK")))),"Review data"))</f>
        <v/>
      </c>
      <c r="W389" s="22" t="n"/>
    </row>
    <row r="390">
      <c r="A390" s="44" t="n"/>
      <c r="B390" s="24">
        <f>IF(A390="","",IFERROR(IF(MOD(A390,7)=1,"Sun",IF(MOD(A390,7)=2,"Mon",IF(MOD(A390,7)=3,"Tue",IF(MOD(A390,7)=4,"Wed",IF(MOD(A390,7)=5,"Thu",IF(MOD(A390,7)=6,"Fri","Sat")))))),""))</f>
        <v/>
      </c>
      <c r="C390" s="21" t="n"/>
      <c r="D390" s="21" t="n"/>
      <c r="E390" s="21" t="n"/>
      <c r="F390" s="21" t="n"/>
      <c r="G390" s="24">
        <f>IF(A390="","",IFERROR(MAX(0,D390-E390-F390),0))</f>
        <v/>
      </c>
      <c r="H390" s="21" t="n"/>
      <c r="I390" s="28" t="n"/>
      <c r="J390" s="28" t="n"/>
      <c r="K390" s="21" t="n"/>
      <c r="L390" s="24">
        <f>IF(A390="","",IFERROR(SUMIFS('Reservations'!$J$11:$J$260,'Reservations'!$I$11:$I$260,C390,'Reservations'!$F$11:$F$260,"&lt;="&amp;A390,'Reservations'!$G$11:$G$260,"&gt;"&amp;A390,'Reservations'!$M$11:$M$260,"Confirmed")+SUMIFS('Reservations'!$J$11:$J$260,'Reservations'!$I$11:$I$260,C390,'Reservations'!$F$11:$F$260,"&lt;="&amp;A390,'Reservations'!$G$11:$G$260,"&gt;"&amp;A390,'Reservations'!$M$11:$M$260,"Guaranteed")+SUMIFS('Reservations'!$J$11:$J$260,'Reservations'!$I$11:$I$260,C390,'Reservations'!$F$11:$F$260,"&lt;="&amp;A390,'Reservations'!$G$11:$G$260,"&gt;"&amp;A390,'Reservations'!$M$11:$M$260,"Checked In"),0))</f>
        <v/>
      </c>
      <c r="M390" s="29">
        <f>IF(A390="","",IFERROR(MAX(0,L390*(1-I390-J390)+K390),0))</f>
        <v/>
      </c>
      <c r="N390" s="30">
        <f>IF(A390="","",IFERROR(M390/G390,0))</f>
        <v/>
      </c>
      <c r="O390" s="24">
        <f>IF(A390="","",IFERROR(G390+H390,0))</f>
        <v/>
      </c>
      <c r="P390" s="24">
        <f>IF(A390="","",IFERROR(MAX(0,ROUNDUP(M390,0)-O390),0))</f>
        <v/>
      </c>
      <c r="Q390" s="24">
        <f>IF(A390="","",IFERROR(MAX(0,ROUNDUP(M390,0)-G390),0))</f>
        <v/>
      </c>
      <c r="R390" s="28" t="n"/>
      <c r="S390" s="24">
        <f>IF(A390="","",IFERROR(IF(Q390&gt;=$B$6,"Critical",IF(OR(P390&gt;0,N390&gt;=$B$5),"Watch","Normal")),""))</f>
        <v/>
      </c>
      <c r="T390" s="22" t="n"/>
      <c r="U390" s="44" t="n"/>
      <c r="V390" s="24">
        <f>IF(A390="","",IFERROR(IF(C390="","Select room type",IF(D390&lt;=0,"Enter base inventory",IF(E390+F390&gt;D390,"Holds exceed inventory",IF(I390+J390&gt;1,"Review forecast rates","OK")))),"Review data"))</f>
        <v/>
      </c>
      <c r="W390" s="22" t="n"/>
    </row>
    <row r="391">
      <c r="A391" s="44" t="n"/>
      <c r="B391" s="24">
        <f>IF(A391="","",IFERROR(IF(MOD(A391,7)=1,"Sun",IF(MOD(A391,7)=2,"Mon",IF(MOD(A391,7)=3,"Tue",IF(MOD(A391,7)=4,"Wed",IF(MOD(A391,7)=5,"Thu",IF(MOD(A391,7)=6,"Fri","Sat")))))),""))</f>
        <v/>
      </c>
      <c r="C391" s="21" t="n"/>
      <c r="D391" s="21" t="n"/>
      <c r="E391" s="21" t="n"/>
      <c r="F391" s="21" t="n"/>
      <c r="G391" s="24">
        <f>IF(A391="","",IFERROR(MAX(0,D391-E391-F391),0))</f>
        <v/>
      </c>
      <c r="H391" s="21" t="n"/>
      <c r="I391" s="28" t="n"/>
      <c r="J391" s="28" t="n"/>
      <c r="K391" s="21" t="n"/>
      <c r="L391" s="24">
        <f>IF(A391="","",IFERROR(SUMIFS('Reservations'!$J$11:$J$260,'Reservations'!$I$11:$I$260,C391,'Reservations'!$F$11:$F$260,"&lt;="&amp;A391,'Reservations'!$G$11:$G$260,"&gt;"&amp;A391,'Reservations'!$M$11:$M$260,"Confirmed")+SUMIFS('Reservations'!$J$11:$J$260,'Reservations'!$I$11:$I$260,C391,'Reservations'!$F$11:$F$260,"&lt;="&amp;A391,'Reservations'!$G$11:$G$260,"&gt;"&amp;A391,'Reservations'!$M$11:$M$260,"Guaranteed")+SUMIFS('Reservations'!$J$11:$J$260,'Reservations'!$I$11:$I$260,C391,'Reservations'!$F$11:$F$260,"&lt;="&amp;A391,'Reservations'!$G$11:$G$260,"&gt;"&amp;A391,'Reservations'!$M$11:$M$260,"Checked In"),0))</f>
        <v/>
      </c>
      <c r="M391" s="29">
        <f>IF(A391="","",IFERROR(MAX(0,L391*(1-I391-J391)+K391),0))</f>
        <v/>
      </c>
      <c r="N391" s="30">
        <f>IF(A391="","",IFERROR(M391/G391,0))</f>
        <v/>
      </c>
      <c r="O391" s="24">
        <f>IF(A391="","",IFERROR(G391+H391,0))</f>
        <v/>
      </c>
      <c r="P391" s="24">
        <f>IF(A391="","",IFERROR(MAX(0,ROUNDUP(M391,0)-O391),0))</f>
        <v/>
      </c>
      <c r="Q391" s="24">
        <f>IF(A391="","",IFERROR(MAX(0,ROUNDUP(M391,0)-G391),0))</f>
        <v/>
      </c>
      <c r="R391" s="28" t="n"/>
      <c r="S391" s="24">
        <f>IF(A391="","",IFERROR(IF(Q391&gt;=$B$6,"Critical",IF(OR(P391&gt;0,N391&gt;=$B$5),"Watch","Normal")),""))</f>
        <v/>
      </c>
      <c r="T391" s="22" t="n"/>
      <c r="U391" s="44" t="n"/>
      <c r="V391" s="24">
        <f>IF(A391="","",IFERROR(IF(C391="","Select room type",IF(D391&lt;=0,"Enter base inventory",IF(E391+F391&gt;D391,"Holds exceed inventory",IF(I391+J391&gt;1,"Review forecast rates","OK")))),"Review data"))</f>
        <v/>
      </c>
      <c r="W391" s="22" t="n"/>
    </row>
    <row r="392">
      <c r="A392" s="44" t="n"/>
      <c r="B392" s="24">
        <f>IF(A392="","",IFERROR(IF(MOD(A392,7)=1,"Sun",IF(MOD(A392,7)=2,"Mon",IF(MOD(A392,7)=3,"Tue",IF(MOD(A392,7)=4,"Wed",IF(MOD(A392,7)=5,"Thu",IF(MOD(A392,7)=6,"Fri","Sat")))))),""))</f>
        <v/>
      </c>
      <c r="C392" s="21" t="n"/>
      <c r="D392" s="21" t="n"/>
      <c r="E392" s="21" t="n"/>
      <c r="F392" s="21" t="n"/>
      <c r="G392" s="24">
        <f>IF(A392="","",IFERROR(MAX(0,D392-E392-F392),0))</f>
        <v/>
      </c>
      <c r="H392" s="21" t="n"/>
      <c r="I392" s="28" t="n"/>
      <c r="J392" s="28" t="n"/>
      <c r="K392" s="21" t="n"/>
      <c r="L392" s="24">
        <f>IF(A392="","",IFERROR(SUMIFS('Reservations'!$J$11:$J$260,'Reservations'!$I$11:$I$260,C392,'Reservations'!$F$11:$F$260,"&lt;="&amp;A392,'Reservations'!$G$11:$G$260,"&gt;"&amp;A392,'Reservations'!$M$11:$M$260,"Confirmed")+SUMIFS('Reservations'!$J$11:$J$260,'Reservations'!$I$11:$I$260,C392,'Reservations'!$F$11:$F$260,"&lt;="&amp;A392,'Reservations'!$G$11:$G$260,"&gt;"&amp;A392,'Reservations'!$M$11:$M$260,"Guaranteed")+SUMIFS('Reservations'!$J$11:$J$260,'Reservations'!$I$11:$I$260,C392,'Reservations'!$F$11:$F$260,"&lt;="&amp;A392,'Reservations'!$G$11:$G$260,"&gt;"&amp;A392,'Reservations'!$M$11:$M$260,"Checked In"),0))</f>
        <v/>
      </c>
      <c r="M392" s="29">
        <f>IF(A392="","",IFERROR(MAX(0,L392*(1-I392-J392)+K392),0))</f>
        <v/>
      </c>
      <c r="N392" s="30">
        <f>IF(A392="","",IFERROR(M392/G392,0))</f>
        <v/>
      </c>
      <c r="O392" s="24">
        <f>IF(A392="","",IFERROR(G392+H392,0))</f>
        <v/>
      </c>
      <c r="P392" s="24">
        <f>IF(A392="","",IFERROR(MAX(0,ROUNDUP(M392,0)-O392),0))</f>
        <v/>
      </c>
      <c r="Q392" s="24">
        <f>IF(A392="","",IFERROR(MAX(0,ROUNDUP(M392,0)-G392),0))</f>
        <v/>
      </c>
      <c r="R392" s="28" t="n"/>
      <c r="S392" s="24">
        <f>IF(A392="","",IFERROR(IF(Q392&gt;=$B$6,"Critical",IF(OR(P392&gt;0,N392&gt;=$B$5),"Watch","Normal")),""))</f>
        <v/>
      </c>
      <c r="T392" s="22" t="n"/>
      <c r="U392" s="44" t="n"/>
      <c r="V392" s="24">
        <f>IF(A392="","",IFERROR(IF(C392="","Select room type",IF(D392&lt;=0,"Enter base inventory",IF(E392+F392&gt;D392,"Holds exceed inventory",IF(I392+J392&gt;1,"Review forecast rates","OK")))),"Review data"))</f>
        <v/>
      </c>
      <c r="W392" s="22" t="n"/>
    </row>
    <row r="393">
      <c r="A393" s="44" t="n"/>
      <c r="B393" s="24">
        <f>IF(A393="","",IFERROR(IF(MOD(A393,7)=1,"Sun",IF(MOD(A393,7)=2,"Mon",IF(MOD(A393,7)=3,"Tue",IF(MOD(A393,7)=4,"Wed",IF(MOD(A393,7)=5,"Thu",IF(MOD(A393,7)=6,"Fri","Sat")))))),""))</f>
        <v/>
      </c>
      <c r="C393" s="21" t="n"/>
      <c r="D393" s="21" t="n"/>
      <c r="E393" s="21" t="n"/>
      <c r="F393" s="21" t="n"/>
      <c r="G393" s="24">
        <f>IF(A393="","",IFERROR(MAX(0,D393-E393-F393),0))</f>
        <v/>
      </c>
      <c r="H393" s="21" t="n"/>
      <c r="I393" s="28" t="n"/>
      <c r="J393" s="28" t="n"/>
      <c r="K393" s="21" t="n"/>
      <c r="L393" s="24">
        <f>IF(A393="","",IFERROR(SUMIFS('Reservations'!$J$11:$J$260,'Reservations'!$I$11:$I$260,C393,'Reservations'!$F$11:$F$260,"&lt;="&amp;A393,'Reservations'!$G$11:$G$260,"&gt;"&amp;A393,'Reservations'!$M$11:$M$260,"Confirmed")+SUMIFS('Reservations'!$J$11:$J$260,'Reservations'!$I$11:$I$260,C393,'Reservations'!$F$11:$F$260,"&lt;="&amp;A393,'Reservations'!$G$11:$G$260,"&gt;"&amp;A393,'Reservations'!$M$11:$M$260,"Guaranteed")+SUMIFS('Reservations'!$J$11:$J$260,'Reservations'!$I$11:$I$260,C393,'Reservations'!$F$11:$F$260,"&lt;="&amp;A393,'Reservations'!$G$11:$G$260,"&gt;"&amp;A393,'Reservations'!$M$11:$M$260,"Checked In"),0))</f>
        <v/>
      </c>
      <c r="M393" s="29">
        <f>IF(A393="","",IFERROR(MAX(0,L393*(1-I393-J393)+K393),0))</f>
        <v/>
      </c>
      <c r="N393" s="30">
        <f>IF(A393="","",IFERROR(M393/G393,0))</f>
        <v/>
      </c>
      <c r="O393" s="24">
        <f>IF(A393="","",IFERROR(G393+H393,0))</f>
        <v/>
      </c>
      <c r="P393" s="24">
        <f>IF(A393="","",IFERROR(MAX(0,ROUNDUP(M393,0)-O393),0))</f>
        <v/>
      </c>
      <c r="Q393" s="24">
        <f>IF(A393="","",IFERROR(MAX(0,ROUNDUP(M393,0)-G393),0))</f>
        <v/>
      </c>
      <c r="R393" s="28" t="n"/>
      <c r="S393" s="24">
        <f>IF(A393="","",IFERROR(IF(Q393&gt;=$B$6,"Critical",IF(OR(P393&gt;0,N393&gt;=$B$5),"Watch","Normal")),""))</f>
        <v/>
      </c>
      <c r="T393" s="22" t="n"/>
      <c r="U393" s="44" t="n"/>
      <c r="V393" s="24">
        <f>IF(A393="","",IFERROR(IF(C393="","Select room type",IF(D393&lt;=0,"Enter base inventory",IF(E393+F393&gt;D393,"Holds exceed inventory",IF(I393+J393&gt;1,"Review forecast rates","OK")))),"Review data"))</f>
        <v/>
      </c>
      <c r="W393" s="22" t="n"/>
    </row>
    <row r="394">
      <c r="A394" s="44" t="n"/>
      <c r="B394" s="24">
        <f>IF(A394="","",IFERROR(IF(MOD(A394,7)=1,"Sun",IF(MOD(A394,7)=2,"Mon",IF(MOD(A394,7)=3,"Tue",IF(MOD(A394,7)=4,"Wed",IF(MOD(A394,7)=5,"Thu",IF(MOD(A394,7)=6,"Fri","Sat")))))),""))</f>
        <v/>
      </c>
      <c r="C394" s="21" t="n"/>
      <c r="D394" s="21" t="n"/>
      <c r="E394" s="21" t="n"/>
      <c r="F394" s="21" t="n"/>
      <c r="G394" s="24">
        <f>IF(A394="","",IFERROR(MAX(0,D394-E394-F394),0))</f>
        <v/>
      </c>
      <c r="H394" s="21" t="n"/>
      <c r="I394" s="28" t="n"/>
      <c r="J394" s="28" t="n"/>
      <c r="K394" s="21" t="n"/>
      <c r="L394" s="24">
        <f>IF(A394="","",IFERROR(SUMIFS('Reservations'!$J$11:$J$260,'Reservations'!$I$11:$I$260,C394,'Reservations'!$F$11:$F$260,"&lt;="&amp;A394,'Reservations'!$G$11:$G$260,"&gt;"&amp;A394,'Reservations'!$M$11:$M$260,"Confirmed")+SUMIFS('Reservations'!$J$11:$J$260,'Reservations'!$I$11:$I$260,C394,'Reservations'!$F$11:$F$260,"&lt;="&amp;A394,'Reservations'!$G$11:$G$260,"&gt;"&amp;A394,'Reservations'!$M$11:$M$260,"Guaranteed")+SUMIFS('Reservations'!$J$11:$J$260,'Reservations'!$I$11:$I$260,C394,'Reservations'!$F$11:$F$260,"&lt;="&amp;A394,'Reservations'!$G$11:$G$260,"&gt;"&amp;A394,'Reservations'!$M$11:$M$260,"Checked In"),0))</f>
        <v/>
      </c>
      <c r="M394" s="29">
        <f>IF(A394="","",IFERROR(MAX(0,L394*(1-I394-J394)+K394),0))</f>
        <v/>
      </c>
      <c r="N394" s="30">
        <f>IF(A394="","",IFERROR(M394/G394,0))</f>
        <v/>
      </c>
      <c r="O394" s="24">
        <f>IF(A394="","",IFERROR(G394+H394,0))</f>
        <v/>
      </c>
      <c r="P394" s="24">
        <f>IF(A394="","",IFERROR(MAX(0,ROUNDUP(M394,0)-O394),0))</f>
        <v/>
      </c>
      <c r="Q394" s="24">
        <f>IF(A394="","",IFERROR(MAX(0,ROUNDUP(M394,0)-G394),0))</f>
        <v/>
      </c>
      <c r="R394" s="28" t="n"/>
      <c r="S394" s="24">
        <f>IF(A394="","",IFERROR(IF(Q394&gt;=$B$6,"Critical",IF(OR(P394&gt;0,N394&gt;=$B$5),"Watch","Normal")),""))</f>
        <v/>
      </c>
      <c r="T394" s="22" t="n"/>
      <c r="U394" s="44" t="n"/>
      <c r="V394" s="24">
        <f>IF(A394="","",IFERROR(IF(C394="","Select room type",IF(D394&lt;=0,"Enter base inventory",IF(E394+F394&gt;D394,"Holds exceed inventory",IF(I394+J394&gt;1,"Review forecast rates","OK")))),"Review data"))</f>
        <v/>
      </c>
      <c r="W394" s="22" t="n"/>
    </row>
    <row r="395">
      <c r="A395" s="44" t="n"/>
      <c r="B395" s="24">
        <f>IF(A395="","",IFERROR(IF(MOD(A395,7)=1,"Sun",IF(MOD(A395,7)=2,"Mon",IF(MOD(A395,7)=3,"Tue",IF(MOD(A395,7)=4,"Wed",IF(MOD(A395,7)=5,"Thu",IF(MOD(A395,7)=6,"Fri","Sat")))))),""))</f>
        <v/>
      </c>
      <c r="C395" s="21" t="n"/>
      <c r="D395" s="21" t="n"/>
      <c r="E395" s="21" t="n"/>
      <c r="F395" s="21" t="n"/>
      <c r="G395" s="24">
        <f>IF(A395="","",IFERROR(MAX(0,D395-E395-F395),0))</f>
        <v/>
      </c>
      <c r="H395" s="21" t="n"/>
      <c r="I395" s="28" t="n"/>
      <c r="J395" s="28" t="n"/>
      <c r="K395" s="21" t="n"/>
      <c r="L395" s="24">
        <f>IF(A395="","",IFERROR(SUMIFS('Reservations'!$J$11:$J$260,'Reservations'!$I$11:$I$260,C395,'Reservations'!$F$11:$F$260,"&lt;="&amp;A395,'Reservations'!$G$11:$G$260,"&gt;"&amp;A395,'Reservations'!$M$11:$M$260,"Confirmed")+SUMIFS('Reservations'!$J$11:$J$260,'Reservations'!$I$11:$I$260,C395,'Reservations'!$F$11:$F$260,"&lt;="&amp;A395,'Reservations'!$G$11:$G$260,"&gt;"&amp;A395,'Reservations'!$M$11:$M$260,"Guaranteed")+SUMIFS('Reservations'!$J$11:$J$260,'Reservations'!$I$11:$I$260,C395,'Reservations'!$F$11:$F$260,"&lt;="&amp;A395,'Reservations'!$G$11:$G$260,"&gt;"&amp;A395,'Reservations'!$M$11:$M$260,"Checked In"),0))</f>
        <v/>
      </c>
      <c r="M395" s="29">
        <f>IF(A395="","",IFERROR(MAX(0,L395*(1-I395-J395)+K395),0))</f>
        <v/>
      </c>
      <c r="N395" s="30">
        <f>IF(A395="","",IFERROR(M395/G395,0))</f>
        <v/>
      </c>
      <c r="O395" s="24">
        <f>IF(A395="","",IFERROR(G395+H395,0))</f>
        <v/>
      </c>
      <c r="P395" s="24">
        <f>IF(A395="","",IFERROR(MAX(0,ROUNDUP(M395,0)-O395),0))</f>
        <v/>
      </c>
      <c r="Q395" s="24">
        <f>IF(A395="","",IFERROR(MAX(0,ROUNDUP(M395,0)-G395),0))</f>
        <v/>
      </c>
      <c r="R395" s="28" t="n"/>
      <c r="S395" s="24">
        <f>IF(A395="","",IFERROR(IF(Q395&gt;=$B$6,"Critical",IF(OR(P395&gt;0,N395&gt;=$B$5),"Watch","Normal")),""))</f>
        <v/>
      </c>
      <c r="T395" s="22" t="n"/>
      <c r="U395" s="44" t="n"/>
      <c r="V395" s="24">
        <f>IF(A395="","",IFERROR(IF(C395="","Select room type",IF(D395&lt;=0,"Enter base inventory",IF(E395+F395&gt;D395,"Holds exceed inventory",IF(I395+J395&gt;1,"Review forecast rates","OK")))),"Review data"))</f>
        <v/>
      </c>
      <c r="W395" s="22" t="n"/>
    </row>
    <row r="396">
      <c r="A396" s="44" t="n"/>
      <c r="B396" s="24">
        <f>IF(A396="","",IFERROR(IF(MOD(A396,7)=1,"Sun",IF(MOD(A396,7)=2,"Mon",IF(MOD(A396,7)=3,"Tue",IF(MOD(A396,7)=4,"Wed",IF(MOD(A396,7)=5,"Thu",IF(MOD(A396,7)=6,"Fri","Sat")))))),""))</f>
        <v/>
      </c>
      <c r="C396" s="21" t="n"/>
      <c r="D396" s="21" t="n"/>
      <c r="E396" s="21" t="n"/>
      <c r="F396" s="21" t="n"/>
      <c r="G396" s="24">
        <f>IF(A396="","",IFERROR(MAX(0,D396-E396-F396),0))</f>
        <v/>
      </c>
      <c r="H396" s="21" t="n"/>
      <c r="I396" s="28" t="n"/>
      <c r="J396" s="28" t="n"/>
      <c r="K396" s="21" t="n"/>
      <c r="L396" s="24">
        <f>IF(A396="","",IFERROR(SUMIFS('Reservations'!$J$11:$J$260,'Reservations'!$I$11:$I$260,C396,'Reservations'!$F$11:$F$260,"&lt;="&amp;A396,'Reservations'!$G$11:$G$260,"&gt;"&amp;A396,'Reservations'!$M$11:$M$260,"Confirmed")+SUMIFS('Reservations'!$J$11:$J$260,'Reservations'!$I$11:$I$260,C396,'Reservations'!$F$11:$F$260,"&lt;="&amp;A396,'Reservations'!$G$11:$G$260,"&gt;"&amp;A396,'Reservations'!$M$11:$M$260,"Guaranteed")+SUMIFS('Reservations'!$J$11:$J$260,'Reservations'!$I$11:$I$260,C396,'Reservations'!$F$11:$F$260,"&lt;="&amp;A396,'Reservations'!$G$11:$G$260,"&gt;"&amp;A396,'Reservations'!$M$11:$M$260,"Checked In"),0))</f>
        <v/>
      </c>
      <c r="M396" s="29">
        <f>IF(A396="","",IFERROR(MAX(0,L396*(1-I396-J396)+K396),0))</f>
        <v/>
      </c>
      <c r="N396" s="30">
        <f>IF(A396="","",IFERROR(M396/G396,0))</f>
        <v/>
      </c>
      <c r="O396" s="24">
        <f>IF(A396="","",IFERROR(G396+H396,0))</f>
        <v/>
      </c>
      <c r="P396" s="24">
        <f>IF(A396="","",IFERROR(MAX(0,ROUNDUP(M396,0)-O396),0))</f>
        <v/>
      </c>
      <c r="Q396" s="24">
        <f>IF(A396="","",IFERROR(MAX(0,ROUNDUP(M396,0)-G396),0))</f>
        <v/>
      </c>
      <c r="R396" s="28" t="n"/>
      <c r="S396" s="24">
        <f>IF(A396="","",IFERROR(IF(Q396&gt;=$B$6,"Critical",IF(OR(P396&gt;0,N396&gt;=$B$5),"Watch","Normal")),""))</f>
        <v/>
      </c>
      <c r="T396" s="22" t="n"/>
      <c r="U396" s="44" t="n"/>
      <c r="V396" s="24">
        <f>IF(A396="","",IFERROR(IF(C396="","Select room type",IF(D396&lt;=0,"Enter base inventory",IF(E396+F396&gt;D396,"Holds exceed inventory",IF(I396+J396&gt;1,"Review forecast rates","OK")))),"Review data"))</f>
        <v/>
      </c>
      <c r="W396" s="22" t="n"/>
    </row>
    <row r="397">
      <c r="A397" s="44" t="n"/>
      <c r="B397" s="24">
        <f>IF(A397="","",IFERROR(IF(MOD(A397,7)=1,"Sun",IF(MOD(A397,7)=2,"Mon",IF(MOD(A397,7)=3,"Tue",IF(MOD(A397,7)=4,"Wed",IF(MOD(A397,7)=5,"Thu",IF(MOD(A397,7)=6,"Fri","Sat")))))),""))</f>
        <v/>
      </c>
      <c r="C397" s="21" t="n"/>
      <c r="D397" s="21" t="n"/>
      <c r="E397" s="21" t="n"/>
      <c r="F397" s="21" t="n"/>
      <c r="G397" s="24">
        <f>IF(A397="","",IFERROR(MAX(0,D397-E397-F397),0))</f>
        <v/>
      </c>
      <c r="H397" s="21" t="n"/>
      <c r="I397" s="28" t="n"/>
      <c r="J397" s="28" t="n"/>
      <c r="K397" s="21" t="n"/>
      <c r="L397" s="24">
        <f>IF(A397="","",IFERROR(SUMIFS('Reservations'!$J$11:$J$260,'Reservations'!$I$11:$I$260,C397,'Reservations'!$F$11:$F$260,"&lt;="&amp;A397,'Reservations'!$G$11:$G$260,"&gt;"&amp;A397,'Reservations'!$M$11:$M$260,"Confirmed")+SUMIFS('Reservations'!$J$11:$J$260,'Reservations'!$I$11:$I$260,C397,'Reservations'!$F$11:$F$260,"&lt;="&amp;A397,'Reservations'!$G$11:$G$260,"&gt;"&amp;A397,'Reservations'!$M$11:$M$260,"Guaranteed")+SUMIFS('Reservations'!$J$11:$J$260,'Reservations'!$I$11:$I$260,C397,'Reservations'!$F$11:$F$260,"&lt;="&amp;A397,'Reservations'!$G$11:$G$260,"&gt;"&amp;A397,'Reservations'!$M$11:$M$260,"Checked In"),0))</f>
        <v/>
      </c>
      <c r="M397" s="29">
        <f>IF(A397="","",IFERROR(MAX(0,L397*(1-I397-J397)+K397),0))</f>
        <v/>
      </c>
      <c r="N397" s="30">
        <f>IF(A397="","",IFERROR(M397/G397,0))</f>
        <v/>
      </c>
      <c r="O397" s="24">
        <f>IF(A397="","",IFERROR(G397+H397,0))</f>
        <v/>
      </c>
      <c r="P397" s="24">
        <f>IF(A397="","",IFERROR(MAX(0,ROUNDUP(M397,0)-O397),0))</f>
        <v/>
      </c>
      <c r="Q397" s="24">
        <f>IF(A397="","",IFERROR(MAX(0,ROUNDUP(M397,0)-G397),0))</f>
        <v/>
      </c>
      <c r="R397" s="28" t="n"/>
      <c r="S397" s="24">
        <f>IF(A397="","",IFERROR(IF(Q397&gt;=$B$6,"Critical",IF(OR(P397&gt;0,N397&gt;=$B$5),"Watch","Normal")),""))</f>
        <v/>
      </c>
      <c r="T397" s="22" t="n"/>
      <c r="U397" s="44" t="n"/>
      <c r="V397" s="24">
        <f>IF(A397="","",IFERROR(IF(C397="","Select room type",IF(D397&lt;=0,"Enter base inventory",IF(E397+F397&gt;D397,"Holds exceed inventory",IF(I397+J397&gt;1,"Review forecast rates","OK")))),"Review data"))</f>
        <v/>
      </c>
      <c r="W397" s="22" t="n"/>
    </row>
    <row r="398">
      <c r="A398" s="44" t="n"/>
      <c r="B398" s="24">
        <f>IF(A398="","",IFERROR(IF(MOD(A398,7)=1,"Sun",IF(MOD(A398,7)=2,"Mon",IF(MOD(A398,7)=3,"Tue",IF(MOD(A398,7)=4,"Wed",IF(MOD(A398,7)=5,"Thu",IF(MOD(A398,7)=6,"Fri","Sat")))))),""))</f>
        <v/>
      </c>
      <c r="C398" s="21" t="n"/>
      <c r="D398" s="21" t="n"/>
      <c r="E398" s="21" t="n"/>
      <c r="F398" s="21" t="n"/>
      <c r="G398" s="24">
        <f>IF(A398="","",IFERROR(MAX(0,D398-E398-F398),0))</f>
        <v/>
      </c>
      <c r="H398" s="21" t="n"/>
      <c r="I398" s="28" t="n"/>
      <c r="J398" s="28" t="n"/>
      <c r="K398" s="21" t="n"/>
      <c r="L398" s="24">
        <f>IF(A398="","",IFERROR(SUMIFS('Reservations'!$J$11:$J$260,'Reservations'!$I$11:$I$260,C398,'Reservations'!$F$11:$F$260,"&lt;="&amp;A398,'Reservations'!$G$11:$G$260,"&gt;"&amp;A398,'Reservations'!$M$11:$M$260,"Confirmed")+SUMIFS('Reservations'!$J$11:$J$260,'Reservations'!$I$11:$I$260,C398,'Reservations'!$F$11:$F$260,"&lt;="&amp;A398,'Reservations'!$G$11:$G$260,"&gt;"&amp;A398,'Reservations'!$M$11:$M$260,"Guaranteed")+SUMIFS('Reservations'!$J$11:$J$260,'Reservations'!$I$11:$I$260,C398,'Reservations'!$F$11:$F$260,"&lt;="&amp;A398,'Reservations'!$G$11:$G$260,"&gt;"&amp;A398,'Reservations'!$M$11:$M$260,"Checked In"),0))</f>
        <v/>
      </c>
      <c r="M398" s="29">
        <f>IF(A398="","",IFERROR(MAX(0,L398*(1-I398-J398)+K398),0))</f>
        <v/>
      </c>
      <c r="N398" s="30">
        <f>IF(A398="","",IFERROR(M398/G398,0))</f>
        <v/>
      </c>
      <c r="O398" s="24">
        <f>IF(A398="","",IFERROR(G398+H398,0))</f>
        <v/>
      </c>
      <c r="P398" s="24">
        <f>IF(A398="","",IFERROR(MAX(0,ROUNDUP(M398,0)-O398),0))</f>
        <v/>
      </c>
      <c r="Q398" s="24">
        <f>IF(A398="","",IFERROR(MAX(0,ROUNDUP(M398,0)-G398),0))</f>
        <v/>
      </c>
      <c r="R398" s="28" t="n"/>
      <c r="S398" s="24">
        <f>IF(A398="","",IFERROR(IF(Q398&gt;=$B$6,"Critical",IF(OR(P398&gt;0,N398&gt;=$B$5),"Watch","Normal")),""))</f>
        <v/>
      </c>
      <c r="T398" s="22" t="n"/>
      <c r="U398" s="44" t="n"/>
      <c r="V398" s="24">
        <f>IF(A398="","",IFERROR(IF(C398="","Select room type",IF(D398&lt;=0,"Enter base inventory",IF(E398+F398&gt;D398,"Holds exceed inventory",IF(I398+J398&gt;1,"Review forecast rates","OK")))),"Review data"))</f>
        <v/>
      </c>
      <c r="W398" s="22" t="n"/>
    </row>
    <row r="399">
      <c r="A399" s="44" t="n"/>
      <c r="B399" s="24">
        <f>IF(A399="","",IFERROR(IF(MOD(A399,7)=1,"Sun",IF(MOD(A399,7)=2,"Mon",IF(MOD(A399,7)=3,"Tue",IF(MOD(A399,7)=4,"Wed",IF(MOD(A399,7)=5,"Thu",IF(MOD(A399,7)=6,"Fri","Sat")))))),""))</f>
        <v/>
      </c>
      <c r="C399" s="21" t="n"/>
      <c r="D399" s="21" t="n"/>
      <c r="E399" s="21" t="n"/>
      <c r="F399" s="21" t="n"/>
      <c r="G399" s="24">
        <f>IF(A399="","",IFERROR(MAX(0,D399-E399-F399),0))</f>
        <v/>
      </c>
      <c r="H399" s="21" t="n"/>
      <c r="I399" s="28" t="n"/>
      <c r="J399" s="28" t="n"/>
      <c r="K399" s="21" t="n"/>
      <c r="L399" s="24">
        <f>IF(A399="","",IFERROR(SUMIFS('Reservations'!$J$11:$J$260,'Reservations'!$I$11:$I$260,C399,'Reservations'!$F$11:$F$260,"&lt;="&amp;A399,'Reservations'!$G$11:$G$260,"&gt;"&amp;A399,'Reservations'!$M$11:$M$260,"Confirmed")+SUMIFS('Reservations'!$J$11:$J$260,'Reservations'!$I$11:$I$260,C399,'Reservations'!$F$11:$F$260,"&lt;="&amp;A399,'Reservations'!$G$11:$G$260,"&gt;"&amp;A399,'Reservations'!$M$11:$M$260,"Guaranteed")+SUMIFS('Reservations'!$J$11:$J$260,'Reservations'!$I$11:$I$260,C399,'Reservations'!$F$11:$F$260,"&lt;="&amp;A399,'Reservations'!$G$11:$G$260,"&gt;"&amp;A399,'Reservations'!$M$11:$M$260,"Checked In"),0))</f>
        <v/>
      </c>
      <c r="M399" s="29">
        <f>IF(A399="","",IFERROR(MAX(0,L399*(1-I399-J399)+K399),0))</f>
        <v/>
      </c>
      <c r="N399" s="30">
        <f>IF(A399="","",IFERROR(M399/G399,0))</f>
        <v/>
      </c>
      <c r="O399" s="24">
        <f>IF(A399="","",IFERROR(G399+H399,0))</f>
        <v/>
      </c>
      <c r="P399" s="24">
        <f>IF(A399="","",IFERROR(MAX(0,ROUNDUP(M399,0)-O399),0))</f>
        <v/>
      </c>
      <c r="Q399" s="24">
        <f>IF(A399="","",IFERROR(MAX(0,ROUNDUP(M399,0)-G399),0))</f>
        <v/>
      </c>
      <c r="R399" s="28" t="n"/>
      <c r="S399" s="24">
        <f>IF(A399="","",IFERROR(IF(Q399&gt;=$B$6,"Critical",IF(OR(P399&gt;0,N399&gt;=$B$5),"Watch","Normal")),""))</f>
        <v/>
      </c>
      <c r="T399" s="22" t="n"/>
      <c r="U399" s="44" t="n"/>
      <c r="V399" s="24">
        <f>IF(A399="","",IFERROR(IF(C399="","Select room type",IF(D399&lt;=0,"Enter base inventory",IF(E399+F399&gt;D399,"Holds exceed inventory",IF(I399+J399&gt;1,"Review forecast rates","OK")))),"Review data"))</f>
        <v/>
      </c>
      <c r="W399" s="22" t="n"/>
    </row>
    <row r="400">
      <c r="A400" s="44" t="n"/>
      <c r="B400" s="24">
        <f>IF(A400="","",IFERROR(IF(MOD(A400,7)=1,"Sun",IF(MOD(A400,7)=2,"Mon",IF(MOD(A400,7)=3,"Tue",IF(MOD(A400,7)=4,"Wed",IF(MOD(A400,7)=5,"Thu",IF(MOD(A400,7)=6,"Fri","Sat")))))),""))</f>
        <v/>
      </c>
      <c r="C400" s="21" t="n"/>
      <c r="D400" s="21" t="n"/>
      <c r="E400" s="21" t="n"/>
      <c r="F400" s="21" t="n"/>
      <c r="G400" s="24">
        <f>IF(A400="","",IFERROR(MAX(0,D400-E400-F400),0))</f>
        <v/>
      </c>
      <c r="H400" s="21" t="n"/>
      <c r="I400" s="28" t="n"/>
      <c r="J400" s="28" t="n"/>
      <c r="K400" s="21" t="n"/>
      <c r="L400" s="24">
        <f>IF(A400="","",IFERROR(SUMIFS('Reservations'!$J$11:$J$260,'Reservations'!$I$11:$I$260,C400,'Reservations'!$F$11:$F$260,"&lt;="&amp;A400,'Reservations'!$G$11:$G$260,"&gt;"&amp;A400,'Reservations'!$M$11:$M$260,"Confirmed")+SUMIFS('Reservations'!$J$11:$J$260,'Reservations'!$I$11:$I$260,C400,'Reservations'!$F$11:$F$260,"&lt;="&amp;A400,'Reservations'!$G$11:$G$260,"&gt;"&amp;A400,'Reservations'!$M$11:$M$260,"Guaranteed")+SUMIFS('Reservations'!$J$11:$J$260,'Reservations'!$I$11:$I$260,C400,'Reservations'!$F$11:$F$260,"&lt;="&amp;A400,'Reservations'!$G$11:$G$260,"&gt;"&amp;A400,'Reservations'!$M$11:$M$260,"Checked In"),0))</f>
        <v/>
      </c>
      <c r="M400" s="29">
        <f>IF(A400="","",IFERROR(MAX(0,L400*(1-I400-J400)+K400),0))</f>
        <v/>
      </c>
      <c r="N400" s="30">
        <f>IF(A400="","",IFERROR(M400/G400,0))</f>
        <v/>
      </c>
      <c r="O400" s="24">
        <f>IF(A400="","",IFERROR(G400+H400,0))</f>
        <v/>
      </c>
      <c r="P400" s="24">
        <f>IF(A400="","",IFERROR(MAX(0,ROUNDUP(M400,0)-O400),0))</f>
        <v/>
      </c>
      <c r="Q400" s="24">
        <f>IF(A400="","",IFERROR(MAX(0,ROUNDUP(M400,0)-G400),0))</f>
        <v/>
      </c>
      <c r="R400" s="28" t="n"/>
      <c r="S400" s="24">
        <f>IF(A400="","",IFERROR(IF(Q400&gt;=$B$6,"Critical",IF(OR(P400&gt;0,N400&gt;=$B$5),"Watch","Normal")),""))</f>
        <v/>
      </c>
      <c r="T400" s="22" t="n"/>
      <c r="U400" s="44" t="n"/>
      <c r="V400" s="24">
        <f>IF(A400="","",IFERROR(IF(C400="","Select room type",IF(D400&lt;=0,"Enter base inventory",IF(E400+F400&gt;D400,"Holds exceed inventory",IF(I400+J400&gt;1,"Review forecast rates","OK")))),"Review data"))</f>
        <v/>
      </c>
      <c r="W400" s="22" t="n"/>
    </row>
    <row r="401">
      <c r="A401" s="44" t="n"/>
      <c r="B401" s="24">
        <f>IF(A401="","",IFERROR(IF(MOD(A401,7)=1,"Sun",IF(MOD(A401,7)=2,"Mon",IF(MOD(A401,7)=3,"Tue",IF(MOD(A401,7)=4,"Wed",IF(MOD(A401,7)=5,"Thu",IF(MOD(A401,7)=6,"Fri","Sat")))))),""))</f>
        <v/>
      </c>
      <c r="C401" s="21" t="n"/>
      <c r="D401" s="21" t="n"/>
      <c r="E401" s="21" t="n"/>
      <c r="F401" s="21" t="n"/>
      <c r="G401" s="24">
        <f>IF(A401="","",IFERROR(MAX(0,D401-E401-F401),0))</f>
        <v/>
      </c>
      <c r="H401" s="21" t="n"/>
      <c r="I401" s="28" t="n"/>
      <c r="J401" s="28" t="n"/>
      <c r="K401" s="21" t="n"/>
      <c r="L401" s="24">
        <f>IF(A401="","",IFERROR(SUMIFS('Reservations'!$J$11:$J$260,'Reservations'!$I$11:$I$260,C401,'Reservations'!$F$11:$F$260,"&lt;="&amp;A401,'Reservations'!$G$11:$G$260,"&gt;"&amp;A401,'Reservations'!$M$11:$M$260,"Confirmed")+SUMIFS('Reservations'!$J$11:$J$260,'Reservations'!$I$11:$I$260,C401,'Reservations'!$F$11:$F$260,"&lt;="&amp;A401,'Reservations'!$G$11:$G$260,"&gt;"&amp;A401,'Reservations'!$M$11:$M$260,"Guaranteed")+SUMIFS('Reservations'!$J$11:$J$260,'Reservations'!$I$11:$I$260,C401,'Reservations'!$F$11:$F$260,"&lt;="&amp;A401,'Reservations'!$G$11:$G$260,"&gt;"&amp;A401,'Reservations'!$M$11:$M$260,"Checked In"),0))</f>
        <v/>
      </c>
      <c r="M401" s="29">
        <f>IF(A401="","",IFERROR(MAX(0,L401*(1-I401-J401)+K401),0))</f>
        <v/>
      </c>
      <c r="N401" s="30">
        <f>IF(A401="","",IFERROR(M401/G401,0))</f>
        <v/>
      </c>
      <c r="O401" s="24">
        <f>IF(A401="","",IFERROR(G401+H401,0))</f>
        <v/>
      </c>
      <c r="P401" s="24">
        <f>IF(A401="","",IFERROR(MAX(0,ROUNDUP(M401,0)-O401),0))</f>
        <v/>
      </c>
      <c r="Q401" s="24">
        <f>IF(A401="","",IFERROR(MAX(0,ROUNDUP(M401,0)-G401),0))</f>
        <v/>
      </c>
      <c r="R401" s="28" t="n"/>
      <c r="S401" s="24">
        <f>IF(A401="","",IFERROR(IF(Q401&gt;=$B$6,"Critical",IF(OR(P401&gt;0,N401&gt;=$B$5),"Watch","Normal")),""))</f>
        <v/>
      </c>
      <c r="T401" s="22" t="n"/>
      <c r="U401" s="44" t="n"/>
      <c r="V401" s="24">
        <f>IF(A401="","",IFERROR(IF(C401="","Select room type",IF(D401&lt;=0,"Enter base inventory",IF(E401+F401&gt;D401,"Holds exceed inventory",IF(I401+J401&gt;1,"Review forecast rates","OK")))),"Review data"))</f>
        <v/>
      </c>
      <c r="W401" s="22" t="n"/>
    </row>
    <row r="402">
      <c r="A402" s="44" t="n"/>
      <c r="B402" s="24">
        <f>IF(A402="","",IFERROR(IF(MOD(A402,7)=1,"Sun",IF(MOD(A402,7)=2,"Mon",IF(MOD(A402,7)=3,"Tue",IF(MOD(A402,7)=4,"Wed",IF(MOD(A402,7)=5,"Thu",IF(MOD(A402,7)=6,"Fri","Sat")))))),""))</f>
        <v/>
      </c>
      <c r="C402" s="21" t="n"/>
      <c r="D402" s="21" t="n"/>
      <c r="E402" s="21" t="n"/>
      <c r="F402" s="21" t="n"/>
      <c r="G402" s="24">
        <f>IF(A402="","",IFERROR(MAX(0,D402-E402-F402),0))</f>
        <v/>
      </c>
      <c r="H402" s="21" t="n"/>
      <c r="I402" s="28" t="n"/>
      <c r="J402" s="28" t="n"/>
      <c r="K402" s="21" t="n"/>
      <c r="L402" s="24">
        <f>IF(A402="","",IFERROR(SUMIFS('Reservations'!$J$11:$J$260,'Reservations'!$I$11:$I$260,C402,'Reservations'!$F$11:$F$260,"&lt;="&amp;A402,'Reservations'!$G$11:$G$260,"&gt;"&amp;A402,'Reservations'!$M$11:$M$260,"Confirmed")+SUMIFS('Reservations'!$J$11:$J$260,'Reservations'!$I$11:$I$260,C402,'Reservations'!$F$11:$F$260,"&lt;="&amp;A402,'Reservations'!$G$11:$G$260,"&gt;"&amp;A402,'Reservations'!$M$11:$M$260,"Guaranteed")+SUMIFS('Reservations'!$J$11:$J$260,'Reservations'!$I$11:$I$260,C402,'Reservations'!$F$11:$F$260,"&lt;="&amp;A402,'Reservations'!$G$11:$G$260,"&gt;"&amp;A402,'Reservations'!$M$11:$M$260,"Checked In"),0))</f>
        <v/>
      </c>
      <c r="M402" s="29">
        <f>IF(A402="","",IFERROR(MAX(0,L402*(1-I402-J402)+K402),0))</f>
        <v/>
      </c>
      <c r="N402" s="30">
        <f>IF(A402="","",IFERROR(M402/G402,0))</f>
        <v/>
      </c>
      <c r="O402" s="24">
        <f>IF(A402="","",IFERROR(G402+H402,0))</f>
        <v/>
      </c>
      <c r="P402" s="24">
        <f>IF(A402="","",IFERROR(MAX(0,ROUNDUP(M402,0)-O402),0))</f>
        <v/>
      </c>
      <c r="Q402" s="24">
        <f>IF(A402="","",IFERROR(MAX(0,ROUNDUP(M402,0)-G402),0))</f>
        <v/>
      </c>
      <c r="R402" s="28" t="n"/>
      <c r="S402" s="24">
        <f>IF(A402="","",IFERROR(IF(Q402&gt;=$B$6,"Critical",IF(OR(P402&gt;0,N402&gt;=$B$5),"Watch","Normal")),""))</f>
        <v/>
      </c>
      <c r="T402" s="22" t="n"/>
      <c r="U402" s="44" t="n"/>
      <c r="V402" s="24">
        <f>IF(A402="","",IFERROR(IF(C402="","Select room type",IF(D402&lt;=0,"Enter base inventory",IF(E402+F402&gt;D402,"Holds exceed inventory",IF(I402+J402&gt;1,"Review forecast rates","OK")))),"Review data"))</f>
        <v/>
      </c>
      <c r="W402" s="22" t="n"/>
    </row>
    <row r="403">
      <c r="A403" s="44" t="n"/>
      <c r="B403" s="24">
        <f>IF(A403="","",IFERROR(IF(MOD(A403,7)=1,"Sun",IF(MOD(A403,7)=2,"Mon",IF(MOD(A403,7)=3,"Tue",IF(MOD(A403,7)=4,"Wed",IF(MOD(A403,7)=5,"Thu",IF(MOD(A403,7)=6,"Fri","Sat")))))),""))</f>
        <v/>
      </c>
      <c r="C403" s="21" t="n"/>
      <c r="D403" s="21" t="n"/>
      <c r="E403" s="21" t="n"/>
      <c r="F403" s="21" t="n"/>
      <c r="G403" s="24">
        <f>IF(A403="","",IFERROR(MAX(0,D403-E403-F403),0))</f>
        <v/>
      </c>
      <c r="H403" s="21" t="n"/>
      <c r="I403" s="28" t="n"/>
      <c r="J403" s="28" t="n"/>
      <c r="K403" s="21" t="n"/>
      <c r="L403" s="24">
        <f>IF(A403="","",IFERROR(SUMIFS('Reservations'!$J$11:$J$260,'Reservations'!$I$11:$I$260,C403,'Reservations'!$F$11:$F$260,"&lt;="&amp;A403,'Reservations'!$G$11:$G$260,"&gt;"&amp;A403,'Reservations'!$M$11:$M$260,"Confirmed")+SUMIFS('Reservations'!$J$11:$J$260,'Reservations'!$I$11:$I$260,C403,'Reservations'!$F$11:$F$260,"&lt;="&amp;A403,'Reservations'!$G$11:$G$260,"&gt;"&amp;A403,'Reservations'!$M$11:$M$260,"Guaranteed")+SUMIFS('Reservations'!$J$11:$J$260,'Reservations'!$I$11:$I$260,C403,'Reservations'!$F$11:$F$260,"&lt;="&amp;A403,'Reservations'!$G$11:$G$260,"&gt;"&amp;A403,'Reservations'!$M$11:$M$260,"Checked In"),0))</f>
        <v/>
      </c>
      <c r="M403" s="29">
        <f>IF(A403="","",IFERROR(MAX(0,L403*(1-I403-J403)+K403),0))</f>
        <v/>
      </c>
      <c r="N403" s="30">
        <f>IF(A403="","",IFERROR(M403/G403,0))</f>
        <v/>
      </c>
      <c r="O403" s="24">
        <f>IF(A403="","",IFERROR(G403+H403,0))</f>
        <v/>
      </c>
      <c r="P403" s="24">
        <f>IF(A403="","",IFERROR(MAX(0,ROUNDUP(M403,0)-O403),0))</f>
        <v/>
      </c>
      <c r="Q403" s="24">
        <f>IF(A403="","",IFERROR(MAX(0,ROUNDUP(M403,0)-G403),0))</f>
        <v/>
      </c>
      <c r="R403" s="28" t="n"/>
      <c r="S403" s="24">
        <f>IF(A403="","",IFERROR(IF(Q403&gt;=$B$6,"Critical",IF(OR(P403&gt;0,N403&gt;=$B$5),"Watch","Normal")),""))</f>
        <v/>
      </c>
      <c r="T403" s="22" t="n"/>
      <c r="U403" s="44" t="n"/>
      <c r="V403" s="24">
        <f>IF(A403="","",IFERROR(IF(C403="","Select room type",IF(D403&lt;=0,"Enter base inventory",IF(E403+F403&gt;D403,"Holds exceed inventory",IF(I403+J403&gt;1,"Review forecast rates","OK")))),"Review data"))</f>
        <v/>
      </c>
      <c r="W403" s="22" t="n"/>
    </row>
    <row r="404">
      <c r="A404" s="44" t="n"/>
      <c r="B404" s="24">
        <f>IF(A404="","",IFERROR(IF(MOD(A404,7)=1,"Sun",IF(MOD(A404,7)=2,"Mon",IF(MOD(A404,7)=3,"Tue",IF(MOD(A404,7)=4,"Wed",IF(MOD(A404,7)=5,"Thu",IF(MOD(A404,7)=6,"Fri","Sat")))))),""))</f>
        <v/>
      </c>
      <c r="C404" s="21" t="n"/>
      <c r="D404" s="21" t="n"/>
      <c r="E404" s="21" t="n"/>
      <c r="F404" s="21" t="n"/>
      <c r="G404" s="24">
        <f>IF(A404="","",IFERROR(MAX(0,D404-E404-F404),0))</f>
        <v/>
      </c>
      <c r="H404" s="21" t="n"/>
      <c r="I404" s="28" t="n"/>
      <c r="J404" s="28" t="n"/>
      <c r="K404" s="21" t="n"/>
      <c r="L404" s="24">
        <f>IF(A404="","",IFERROR(SUMIFS('Reservations'!$J$11:$J$260,'Reservations'!$I$11:$I$260,C404,'Reservations'!$F$11:$F$260,"&lt;="&amp;A404,'Reservations'!$G$11:$G$260,"&gt;"&amp;A404,'Reservations'!$M$11:$M$260,"Confirmed")+SUMIFS('Reservations'!$J$11:$J$260,'Reservations'!$I$11:$I$260,C404,'Reservations'!$F$11:$F$260,"&lt;="&amp;A404,'Reservations'!$G$11:$G$260,"&gt;"&amp;A404,'Reservations'!$M$11:$M$260,"Guaranteed")+SUMIFS('Reservations'!$J$11:$J$260,'Reservations'!$I$11:$I$260,C404,'Reservations'!$F$11:$F$260,"&lt;="&amp;A404,'Reservations'!$G$11:$G$260,"&gt;"&amp;A404,'Reservations'!$M$11:$M$260,"Checked In"),0))</f>
        <v/>
      </c>
      <c r="M404" s="29">
        <f>IF(A404="","",IFERROR(MAX(0,L404*(1-I404-J404)+K404),0))</f>
        <v/>
      </c>
      <c r="N404" s="30">
        <f>IF(A404="","",IFERROR(M404/G404,0))</f>
        <v/>
      </c>
      <c r="O404" s="24">
        <f>IF(A404="","",IFERROR(G404+H404,0))</f>
        <v/>
      </c>
      <c r="P404" s="24">
        <f>IF(A404="","",IFERROR(MAX(0,ROUNDUP(M404,0)-O404),0))</f>
        <v/>
      </c>
      <c r="Q404" s="24">
        <f>IF(A404="","",IFERROR(MAX(0,ROUNDUP(M404,0)-G404),0))</f>
        <v/>
      </c>
      <c r="R404" s="28" t="n"/>
      <c r="S404" s="24">
        <f>IF(A404="","",IFERROR(IF(Q404&gt;=$B$6,"Critical",IF(OR(P404&gt;0,N404&gt;=$B$5),"Watch","Normal")),""))</f>
        <v/>
      </c>
      <c r="T404" s="22" t="n"/>
      <c r="U404" s="44" t="n"/>
      <c r="V404" s="24">
        <f>IF(A404="","",IFERROR(IF(C404="","Select room type",IF(D404&lt;=0,"Enter base inventory",IF(E404+F404&gt;D404,"Holds exceed inventory",IF(I404+J404&gt;1,"Review forecast rates","OK")))),"Review data"))</f>
        <v/>
      </c>
      <c r="W404" s="22" t="n"/>
    </row>
    <row r="405">
      <c r="A405" s="44" t="n"/>
      <c r="B405" s="24">
        <f>IF(A405="","",IFERROR(IF(MOD(A405,7)=1,"Sun",IF(MOD(A405,7)=2,"Mon",IF(MOD(A405,7)=3,"Tue",IF(MOD(A405,7)=4,"Wed",IF(MOD(A405,7)=5,"Thu",IF(MOD(A405,7)=6,"Fri","Sat")))))),""))</f>
        <v/>
      </c>
      <c r="C405" s="21" t="n"/>
      <c r="D405" s="21" t="n"/>
      <c r="E405" s="21" t="n"/>
      <c r="F405" s="21" t="n"/>
      <c r="G405" s="24">
        <f>IF(A405="","",IFERROR(MAX(0,D405-E405-F405),0))</f>
        <v/>
      </c>
      <c r="H405" s="21" t="n"/>
      <c r="I405" s="28" t="n"/>
      <c r="J405" s="28" t="n"/>
      <c r="K405" s="21" t="n"/>
      <c r="L405" s="24">
        <f>IF(A405="","",IFERROR(SUMIFS('Reservations'!$J$11:$J$260,'Reservations'!$I$11:$I$260,C405,'Reservations'!$F$11:$F$260,"&lt;="&amp;A405,'Reservations'!$G$11:$G$260,"&gt;"&amp;A405,'Reservations'!$M$11:$M$260,"Confirmed")+SUMIFS('Reservations'!$J$11:$J$260,'Reservations'!$I$11:$I$260,C405,'Reservations'!$F$11:$F$260,"&lt;="&amp;A405,'Reservations'!$G$11:$G$260,"&gt;"&amp;A405,'Reservations'!$M$11:$M$260,"Guaranteed")+SUMIFS('Reservations'!$J$11:$J$260,'Reservations'!$I$11:$I$260,C405,'Reservations'!$F$11:$F$260,"&lt;="&amp;A405,'Reservations'!$G$11:$G$260,"&gt;"&amp;A405,'Reservations'!$M$11:$M$260,"Checked In"),0))</f>
        <v/>
      </c>
      <c r="M405" s="29">
        <f>IF(A405="","",IFERROR(MAX(0,L405*(1-I405-J405)+K405),0))</f>
        <v/>
      </c>
      <c r="N405" s="30">
        <f>IF(A405="","",IFERROR(M405/G405,0))</f>
        <v/>
      </c>
      <c r="O405" s="24">
        <f>IF(A405="","",IFERROR(G405+H405,0))</f>
        <v/>
      </c>
      <c r="P405" s="24">
        <f>IF(A405="","",IFERROR(MAX(0,ROUNDUP(M405,0)-O405),0))</f>
        <v/>
      </c>
      <c r="Q405" s="24">
        <f>IF(A405="","",IFERROR(MAX(0,ROUNDUP(M405,0)-G405),0))</f>
        <v/>
      </c>
      <c r="R405" s="28" t="n"/>
      <c r="S405" s="24">
        <f>IF(A405="","",IFERROR(IF(Q405&gt;=$B$6,"Critical",IF(OR(P405&gt;0,N405&gt;=$B$5),"Watch","Normal")),""))</f>
        <v/>
      </c>
      <c r="T405" s="22" t="n"/>
      <c r="U405" s="44" t="n"/>
      <c r="V405" s="24">
        <f>IF(A405="","",IFERROR(IF(C405="","Select room type",IF(D405&lt;=0,"Enter base inventory",IF(E405+F405&gt;D405,"Holds exceed inventory",IF(I405+J405&gt;1,"Review forecast rates","OK")))),"Review data"))</f>
        <v/>
      </c>
      <c r="W405" s="22" t="n"/>
    </row>
    <row r="406">
      <c r="A406" s="44" t="n"/>
      <c r="B406" s="24">
        <f>IF(A406="","",IFERROR(IF(MOD(A406,7)=1,"Sun",IF(MOD(A406,7)=2,"Mon",IF(MOD(A406,7)=3,"Tue",IF(MOD(A406,7)=4,"Wed",IF(MOD(A406,7)=5,"Thu",IF(MOD(A406,7)=6,"Fri","Sat")))))),""))</f>
        <v/>
      </c>
      <c r="C406" s="21" t="n"/>
      <c r="D406" s="21" t="n"/>
      <c r="E406" s="21" t="n"/>
      <c r="F406" s="21" t="n"/>
      <c r="G406" s="24">
        <f>IF(A406="","",IFERROR(MAX(0,D406-E406-F406),0))</f>
        <v/>
      </c>
      <c r="H406" s="21" t="n"/>
      <c r="I406" s="28" t="n"/>
      <c r="J406" s="28" t="n"/>
      <c r="K406" s="21" t="n"/>
      <c r="L406" s="24">
        <f>IF(A406="","",IFERROR(SUMIFS('Reservations'!$J$11:$J$260,'Reservations'!$I$11:$I$260,C406,'Reservations'!$F$11:$F$260,"&lt;="&amp;A406,'Reservations'!$G$11:$G$260,"&gt;"&amp;A406,'Reservations'!$M$11:$M$260,"Confirmed")+SUMIFS('Reservations'!$J$11:$J$260,'Reservations'!$I$11:$I$260,C406,'Reservations'!$F$11:$F$260,"&lt;="&amp;A406,'Reservations'!$G$11:$G$260,"&gt;"&amp;A406,'Reservations'!$M$11:$M$260,"Guaranteed")+SUMIFS('Reservations'!$J$11:$J$260,'Reservations'!$I$11:$I$260,C406,'Reservations'!$F$11:$F$260,"&lt;="&amp;A406,'Reservations'!$G$11:$G$260,"&gt;"&amp;A406,'Reservations'!$M$11:$M$260,"Checked In"),0))</f>
        <v/>
      </c>
      <c r="M406" s="29">
        <f>IF(A406="","",IFERROR(MAX(0,L406*(1-I406-J406)+K406),0))</f>
        <v/>
      </c>
      <c r="N406" s="30">
        <f>IF(A406="","",IFERROR(M406/G406,0))</f>
        <v/>
      </c>
      <c r="O406" s="24">
        <f>IF(A406="","",IFERROR(G406+H406,0))</f>
        <v/>
      </c>
      <c r="P406" s="24">
        <f>IF(A406="","",IFERROR(MAX(0,ROUNDUP(M406,0)-O406),0))</f>
        <v/>
      </c>
      <c r="Q406" s="24">
        <f>IF(A406="","",IFERROR(MAX(0,ROUNDUP(M406,0)-G406),0))</f>
        <v/>
      </c>
      <c r="R406" s="28" t="n"/>
      <c r="S406" s="24">
        <f>IF(A406="","",IFERROR(IF(Q406&gt;=$B$6,"Critical",IF(OR(P406&gt;0,N406&gt;=$B$5),"Watch","Normal")),""))</f>
        <v/>
      </c>
      <c r="T406" s="22" t="n"/>
      <c r="U406" s="44" t="n"/>
      <c r="V406" s="24">
        <f>IF(A406="","",IFERROR(IF(C406="","Select room type",IF(D406&lt;=0,"Enter base inventory",IF(E406+F406&gt;D406,"Holds exceed inventory",IF(I406+J406&gt;1,"Review forecast rates","OK")))),"Review data"))</f>
        <v/>
      </c>
      <c r="W406" s="22" t="n"/>
    </row>
    <row r="407">
      <c r="A407" s="44" t="n"/>
      <c r="B407" s="24">
        <f>IF(A407="","",IFERROR(IF(MOD(A407,7)=1,"Sun",IF(MOD(A407,7)=2,"Mon",IF(MOD(A407,7)=3,"Tue",IF(MOD(A407,7)=4,"Wed",IF(MOD(A407,7)=5,"Thu",IF(MOD(A407,7)=6,"Fri","Sat")))))),""))</f>
        <v/>
      </c>
      <c r="C407" s="21" t="n"/>
      <c r="D407" s="21" t="n"/>
      <c r="E407" s="21" t="n"/>
      <c r="F407" s="21" t="n"/>
      <c r="G407" s="24">
        <f>IF(A407="","",IFERROR(MAX(0,D407-E407-F407),0))</f>
        <v/>
      </c>
      <c r="H407" s="21" t="n"/>
      <c r="I407" s="28" t="n"/>
      <c r="J407" s="28" t="n"/>
      <c r="K407" s="21" t="n"/>
      <c r="L407" s="24">
        <f>IF(A407="","",IFERROR(SUMIFS('Reservations'!$J$11:$J$260,'Reservations'!$I$11:$I$260,C407,'Reservations'!$F$11:$F$260,"&lt;="&amp;A407,'Reservations'!$G$11:$G$260,"&gt;"&amp;A407,'Reservations'!$M$11:$M$260,"Confirmed")+SUMIFS('Reservations'!$J$11:$J$260,'Reservations'!$I$11:$I$260,C407,'Reservations'!$F$11:$F$260,"&lt;="&amp;A407,'Reservations'!$G$11:$G$260,"&gt;"&amp;A407,'Reservations'!$M$11:$M$260,"Guaranteed")+SUMIFS('Reservations'!$J$11:$J$260,'Reservations'!$I$11:$I$260,C407,'Reservations'!$F$11:$F$260,"&lt;="&amp;A407,'Reservations'!$G$11:$G$260,"&gt;"&amp;A407,'Reservations'!$M$11:$M$260,"Checked In"),0))</f>
        <v/>
      </c>
      <c r="M407" s="29">
        <f>IF(A407="","",IFERROR(MAX(0,L407*(1-I407-J407)+K407),0))</f>
        <v/>
      </c>
      <c r="N407" s="30">
        <f>IF(A407="","",IFERROR(M407/G407,0))</f>
        <v/>
      </c>
      <c r="O407" s="24">
        <f>IF(A407="","",IFERROR(G407+H407,0))</f>
        <v/>
      </c>
      <c r="P407" s="24">
        <f>IF(A407="","",IFERROR(MAX(0,ROUNDUP(M407,0)-O407),0))</f>
        <v/>
      </c>
      <c r="Q407" s="24">
        <f>IF(A407="","",IFERROR(MAX(0,ROUNDUP(M407,0)-G407),0))</f>
        <v/>
      </c>
      <c r="R407" s="28" t="n"/>
      <c r="S407" s="24">
        <f>IF(A407="","",IFERROR(IF(Q407&gt;=$B$6,"Critical",IF(OR(P407&gt;0,N407&gt;=$B$5),"Watch","Normal")),""))</f>
        <v/>
      </c>
      <c r="T407" s="22" t="n"/>
      <c r="U407" s="44" t="n"/>
      <c r="V407" s="24">
        <f>IF(A407="","",IFERROR(IF(C407="","Select room type",IF(D407&lt;=0,"Enter base inventory",IF(E407+F407&gt;D407,"Holds exceed inventory",IF(I407+J407&gt;1,"Review forecast rates","OK")))),"Review data"))</f>
        <v/>
      </c>
      <c r="W407" s="22" t="n"/>
    </row>
    <row r="408">
      <c r="A408" s="44" t="n"/>
      <c r="B408" s="24">
        <f>IF(A408="","",IFERROR(IF(MOD(A408,7)=1,"Sun",IF(MOD(A408,7)=2,"Mon",IF(MOD(A408,7)=3,"Tue",IF(MOD(A408,7)=4,"Wed",IF(MOD(A408,7)=5,"Thu",IF(MOD(A408,7)=6,"Fri","Sat")))))),""))</f>
        <v/>
      </c>
      <c r="C408" s="21" t="n"/>
      <c r="D408" s="21" t="n"/>
      <c r="E408" s="21" t="n"/>
      <c r="F408" s="21" t="n"/>
      <c r="G408" s="24">
        <f>IF(A408="","",IFERROR(MAX(0,D408-E408-F408),0))</f>
        <v/>
      </c>
      <c r="H408" s="21" t="n"/>
      <c r="I408" s="28" t="n"/>
      <c r="J408" s="28" t="n"/>
      <c r="K408" s="21" t="n"/>
      <c r="L408" s="24">
        <f>IF(A408="","",IFERROR(SUMIFS('Reservations'!$J$11:$J$260,'Reservations'!$I$11:$I$260,C408,'Reservations'!$F$11:$F$260,"&lt;="&amp;A408,'Reservations'!$G$11:$G$260,"&gt;"&amp;A408,'Reservations'!$M$11:$M$260,"Confirmed")+SUMIFS('Reservations'!$J$11:$J$260,'Reservations'!$I$11:$I$260,C408,'Reservations'!$F$11:$F$260,"&lt;="&amp;A408,'Reservations'!$G$11:$G$260,"&gt;"&amp;A408,'Reservations'!$M$11:$M$260,"Guaranteed")+SUMIFS('Reservations'!$J$11:$J$260,'Reservations'!$I$11:$I$260,C408,'Reservations'!$F$11:$F$260,"&lt;="&amp;A408,'Reservations'!$G$11:$G$260,"&gt;"&amp;A408,'Reservations'!$M$11:$M$260,"Checked In"),0))</f>
        <v/>
      </c>
      <c r="M408" s="29">
        <f>IF(A408="","",IFERROR(MAX(0,L408*(1-I408-J408)+K408),0))</f>
        <v/>
      </c>
      <c r="N408" s="30">
        <f>IF(A408="","",IFERROR(M408/G408,0))</f>
        <v/>
      </c>
      <c r="O408" s="24">
        <f>IF(A408="","",IFERROR(G408+H408,0))</f>
        <v/>
      </c>
      <c r="P408" s="24">
        <f>IF(A408="","",IFERROR(MAX(0,ROUNDUP(M408,0)-O408),0))</f>
        <v/>
      </c>
      <c r="Q408" s="24">
        <f>IF(A408="","",IFERROR(MAX(0,ROUNDUP(M408,0)-G408),0))</f>
        <v/>
      </c>
      <c r="R408" s="28" t="n"/>
      <c r="S408" s="24">
        <f>IF(A408="","",IFERROR(IF(Q408&gt;=$B$6,"Critical",IF(OR(P408&gt;0,N408&gt;=$B$5),"Watch","Normal")),""))</f>
        <v/>
      </c>
      <c r="T408" s="22" t="n"/>
      <c r="U408" s="44" t="n"/>
      <c r="V408" s="24">
        <f>IF(A408="","",IFERROR(IF(C408="","Select room type",IF(D408&lt;=0,"Enter base inventory",IF(E408+F408&gt;D408,"Holds exceed inventory",IF(I408+J408&gt;1,"Review forecast rates","OK")))),"Review data"))</f>
        <v/>
      </c>
      <c r="W408" s="22" t="n"/>
    </row>
    <row r="409">
      <c r="A409" s="44" t="n"/>
      <c r="B409" s="24">
        <f>IF(A409="","",IFERROR(IF(MOD(A409,7)=1,"Sun",IF(MOD(A409,7)=2,"Mon",IF(MOD(A409,7)=3,"Tue",IF(MOD(A409,7)=4,"Wed",IF(MOD(A409,7)=5,"Thu",IF(MOD(A409,7)=6,"Fri","Sat")))))),""))</f>
        <v/>
      </c>
      <c r="C409" s="21" t="n"/>
      <c r="D409" s="21" t="n"/>
      <c r="E409" s="21" t="n"/>
      <c r="F409" s="21" t="n"/>
      <c r="G409" s="24">
        <f>IF(A409="","",IFERROR(MAX(0,D409-E409-F409),0))</f>
        <v/>
      </c>
      <c r="H409" s="21" t="n"/>
      <c r="I409" s="28" t="n"/>
      <c r="J409" s="28" t="n"/>
      <c r="K409" s="21" t="n"/>
      <c r="L409" s="24">
        <f>IF(A409="","",IFERROR(SUMIFS('Reservations'!$J$11:$J$260,'Reservations'!$I$11:$I$260,C409,'Reservations'!$F$11:$F$260,"&lt;="&amp;A409,'Reservations'!$G$11:$G$260,"&gt;"&amp;A409,'Reservations'!$M$11:$M$260,"Confirmed")+SUMIFS('Reservations'!$J$11:$J$260,'Reservations'!$I$11:$I$260,C409,'Reservations'!$F$11:$F$260,"&lt;="&amp;A409,'Reservations'!$G$11:$G$260,"&gt;"&amp;A409,'Reservations'!$M$11:$M$260,"Guaranteed")+SUMIFS('Reservations'!$J$11:$J$260,'Reservations'!$I$11:$I$260,C409,'Reservations'!$F$11:$F$260,"&lt;="&amp;A409,'Reservations'!$G$11:$G$260,"&gt;"&amp;A409,'Reservations'!$M$11:$M$260,"Checked In"),0))</f>
        <v/>
      </c>
      <c r="M409" s="29">
        <f>IF(A409="","",IFERROR(MAX(0,L409*(1-I409-J409)+K409),0))</f>
        <v/>
      </c>
      <c r="N409" s="30">
        <f>IF(A409="","",IFERROR(M409/G409,0))</f>
        <v/>
      </c>
      <c r="O409" s="24">
        <f>IF(A409="","",IFERROR(G409+H409,0))</f>
        <v/>
      </c>
      <c r="P409" s="24">
        <f>IF(A409="","",IFERROR(MAX(0,ROUNDUP(M409,0)-O409),0))</f>
        <v/>
      </c>
      <c r="Q409" s="24">
        <f>IF(A409="","",IFERROR(MAX(0,ROUNDUP(M409,0)-G409),0))</f>
        <v/>
      </c>
      <c r="R409" s="28" t="n"/>
      <c r="S409" s="24">
        <f>IF(A409="","",IFERROR(IF(Q409&gt;=$B$6,"Critical",IF(OR(P409&gt;0,N409&gt;=$B$5),"Watch","Normal")),""))</f>
        <v/>
      </c>
      <c r="T409" s="22" t="n"/>
      <c r="U409" s="44" t="n"/>
      <c r="V409" s="24">
        <f>IF(A409="","",IFERROR(IF(C409="","Select room type",IF(D409&lt;=0,"Enter base inventory",IF(E409+F409&gt;D409,"Holds exceed inventory",IF(I409+J409&gt;1,"Review forecast rates","OK")))),"Review data"))</f>
        <v/>
      </c>
      <c r="W409" s="22" t="n"/>
    </row>
    <row r="410">
      <c r="A410" s="44" t="n"/>
      <c r="B410" s="24">
        <f>IF(A410="","",IFERROR(IF(MOD(A410,7)=1,"Sun",IF(MOD(A410,7)=2,"Mon",IF(MOD(A410,7)=3,"Tue",IF(MOD(A410,7)=4,"Wed",IF(MOD(A410,7)=5,"Thu",IF(MOD(A410,7)=6,"Fri","Sat")))))),""))</f>
        <v/>
      </c>
      <c r="C410" s="21" t="n"/>
      <c r="D410" s="21" t="n"/>
      <c r="E410" s="21" t="n"/>
      <c r="F410" s="21" t="n"/>
      <c r="G410" s="24">
        <f>IF(A410="","",IFERROR(MAX(0,D410-E410-F410),0))</f>
        <v/>
      </c>
      <c r="H410" s="21" t="n"/>
      <c r="I410" s="28" t="n"/>
      <c r="J410" s="28" t="n"/>
      <c r="K410" s="21" t="n"/>
      <c r="L410" s="24">
        <f>IF(A410="","",IFERROR(SUMIFS('Reservations'!$J$11:$J$260,'Reservations'!$I$11:$I$260,C410,'Reservations'!$F$11:$F$260,"&lt;="&amp;A410,'Reservations'!$G$11:$G$260,"&gt;"&amp;A410,'Reservations'!$M$11:$M$260,"Confirmed")+SUMIFS('Reservations'!$J$11:$J$260,'Reservations'!$I$11:$I$260,C410,'Reservations'!$F$11:$F$260,"&lt;="&amp;A410,'Reservations'!$G$11:$G$260,"&gt;"&amp;A410,'Reservations'!$M$11:$M$260,"Guaranteed")+SUMIFS('Reservations'!$J$11:$J$260,'Reservations'!$I$11:$I$260,C410,'Reservations'!$F$11:$F$260,"&lt;="&amp;A410,'Reservations'!$G$11:$G$260,"&gt;"&amp;A410,'Reservations'!$M$11:$M$260,"Checked In"),0))</f>
        <v/>
      </c>
      <c r="M410" s="29">
        <f>IF(A410="","",IFERROR(MAX(0,L410*(1-I410-J410)+K410),0))</f>
        <v/>
      </c>
      <c r="N410" s="30">
        <f>IF(A410="","",IFERROR(M410/G410,0))</f>
        <v/>
      </c>
      <c r="O410" s="24">
        <f>IF(A410="","",IFERROR(G410+H410,0))</f>
        <v/>
      </c>
      <c r="P410" s="24">
        <f>IF(A410="","",IFERROR(MAX(0,ROUNDUP(M410,0)-O410),0))</f>
        <v/>
      </c>
      <c r="Q410" s="24">
        <f>IF(A410="","",IFERROR(MAX(0,ROUNDUP(M410,0)-G410),0))</f>
        <v/>
      </c>
      <c r="R410" s="28" t="n"/>
      <c r="S410" s="24">
        <f>IF(A410="","",IFERROR(IF(Q410&gt;=$B$6,"Critical",IF(OR(P410&gt;0,N410&gt;=$B$5),"Watch","Normal")),""))</f>
        <v/>
      </c>
      <c r="T410" s="22" t="n"/>
      <c r="U410" s="44" t="n"/>
      <c r="V410" s="24">
        <f>IF(A410="","",IFERROR(IF(C410="","Select room type",IF(D410&lt;=0,"Enter base inventory",IF(E410+F410&gt;D410,"Holds exceed inventory",IF(I410+J410&gt;1,"Review forecast rates","OK")))),"Review data"))</f>
        <v/>
      </c>
      <c r="W410" s="22" t="n"/>
    </row>
  </sheetData>
  <autoFilter ref="A10:W410"/>
  <conditionalFormatting sqref="S11:S410">
    <cfRule type="expression" priority="1" dxfId="0" stopIfTrue="1">
      <formula>$S11="Critical"</formula>
    </cfRule>
    <cfRule type="expression" priority="2" dxfId="1" stopIfTrue="1">
      <formula>$S11="Watch"</formula>
    </cfRule>
    <cfRule type="expression" priority="3" dxfId="2" stopIfTrue="1">
      <formula>$S11="Normal"</formula>
    </cfRule>
  </conditionalFormatting>
  <conditionalFormatting sqref="P11:P410">
    <cfRule type="expression" priority="4" dxfId="3" stopIfTrue="1">
      <formula>$P11&gt;0</formula>
    </cfRule>
  </conditionalFormatting>
  <conditionalFormatting sqref="Q11:Q410">
    <cfRule type="expression" priority="5" dxfId="0" stopIfTrue="1">
      <formula>$Q11&gt;0</formula>
    </cfRule>
  </conditionalFormatting>
  <conditionalFormatting sqref="V11:V410">
    <cfRule type="expression" priority="6" dxfId="3" stopIfTrue="1">
      <formula>AND($A11&lt;&gt;"",$V11&lt;&gt;"OK")</formula>
    </cfRule>
  </conditionalFormatting>
  <conditionalFormatting sqref="N11:N410">
    <cfRule type="expression" priority="7" dxfId="3" stopIfTrue="1">
      <formula>$N11&gt;1</formula>
    </cfRule>
    <cfRule type="expression" priority="8" dxfId="1" stopIfTrue="1">
      <formula>AND($N11&gt;=$B$5,$N11&lt;=1)</formula>
    </cfRule>
  </conditionalFormatting>
  <dataValidations count="12">
    <dataValidation sqref="B2:B5" showDropDown="0" showInputMessage="0" showErrorMessage="1" allowBlank="0" errorTitle="Invalid Number" error="Enter a number from 0 through 1." type="decimal" operator="between">
      <formula1>0</formula1>
      <formula2>1</formula2>
    </dataValidation>
    <dataValidation sqref="B6:B7" showDropDown="0" showInputMessage="0" showErrorMessage="1" allowBlank="0" errorTitle="Invalid Number" error="Enter a whole number from 0 through 100." type="whole" operator="between">
      <formula1>0</formula1>
      <formula2>100</formula2>
    </dataValidation>
    <dataValidation sqref="C11:C410" showDropDown="0" showInputMessage="1" showErrorMessage="1" allowBlank="0" errorTitle="Invalid Entry" error="Select a value from the list." promptTitle="Select a Value" prompt="Choose an available option." type="list">
      <formula1>'Instructions'!$K$3:$K$5</formula1>
    </dataValidation>
    <dataValidation sqref="T11:T410" showDropDown="0" showInputMessage="1" showErrorMessage="1" allowBlank="0" errorTitle="Invalid Entry" error="Select a value from the list." promptTitle="Select a Value" prompt="Choose an available option." type="list">
      <formula1>'Instructions'!$T$3:$T$7</formula1>
    </dataValidation>
    <dataValidation sqref="D11:D410" showDropDown="0" showInputMessage="0" showErrorMessage="1" allowBlank="0" errorTitle="Invalid Number" error="Enter a whole number from 1 through 1000." type="whole" operator="between">
      <formula1>1</formula1>
      <formula2>1000</formula2>
    </dataValidation>
    <dataValidation sqref="E11:F410" showDropDown="0" showInputMessage="0" showErrorMessage="1" allowBlank="0" errorTitle="Invalid Number" error="Enter a whole number from 0 through 1000." type="whole" operator="between">
      <formula1>0</formula1>
      <formula2>1000</formula2>
    </dataValidation>
    <dataValidation sqref="H11:H410" showDropDown="0" showInputMessage="0" showErrorMessage="1" allowBlank="0" errorTitle="Invalid Number" error="Enter a whole number from 0 through 100." type="whole" operator="between">
      <formula1>0</formula1>
      <formula2>100</formula2>
    </dataValidation>
    <dataValidation sqref="K11:K410" showDropDown="0" showInputMessage="0" showErrorMessage="1" allowBlank="0" errorTitle="Invalid Number" error="Enter a number from 0 through 1000." type="decimal" operator="between">
      <formula1>0</formula1>
      <formula2>1000</formula2>
    </dataValidation>
    <dataValidation sqref="I11:J410" showDropDown="0" showInputMessage="0" showErrorMessage="1" allowBlank="0" errorTitle="Invalid Number" error="Enter a number from 0 through 1." type="decimal" operator="between">
      <formula1>0</formula1>
      <formula2>1</formula2>
    </dataValidation>
    <dataValidation sqref="R11:R410" showDropDown="0" showInputMessage="0" showErrorMessage="1" allowBlank="0" errorTitle="Invalid Number" error="Enter a number from 0 through 1." type="decimal" operator="between">
      <formula1>0</formula1>
      <formula2>1</formula2>
    </dataValidation>
    <dataValidation sqref="A11:A410" showDropDown="0" showInputMessage="0" showErrorMessage="1" allowBlank="0" errorTitle="Invalid Date" error="Enter a valid date." type="date" operator="between">
      <formula1>DATE(2020,1,1)</formula1>
      <formula2>DATE(2035,12,31)</formula2>
    </dataValidation>
    <dataValidation sqref="U11:U410" showDropDown="0" showInputMessage="0" showErrorMessage="1" allowBlank="0" errorTitle="Invalid Date" error="Enter a valid date." type="date" operator="between">
      <formula1>DATE(2020,1,1)</formula1>
      <formula2>DATE(2035,12,31)</formula2>
    </dataValidation>
  </dataValidations>
  <pageMargins left="0.75" right="0.75" top="1" bottom="1" header="0.5" footer="0.5"/>
  <pageSetup orientation="landscape" fitToHeight="0" fitToWidth="1"/>
  <tableParts count="1">
    <tablePart xmlns:r="http://schemas.openxmlformats.org/officeDocument/2006/relationships" r:id="rId1"/>
  </tableParts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T39"/>
  <sheetViews>
    <sheetView showGridLines="0" zoomScale="70" zoomScaleNormal="70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15" customWidth="1" min="1" max="1"/>
    <col width="3" customWidth="1" min="2" max="2"/>
    <col width="3" customWidth="1" min="3" max="3"/>
    <col width="3" customWidth="1" min="4" max="4"/>
    <col width="3" customWidth="1" min="5" max="5"/>
    <col width="3" customWidth="1" min="6" max="6"/>
    <col width="3" customWidth="1" min="7" max="7"/>
    <col width="3" customWidth="1" min="8" max="8"/>
    <col width="24" customWidth="1" min="10" max="10"/>
    <col width="24" customWidth="1" min="11" max="11"/>
    <col width="24" customWidth="1" min="12" max="12"/>
    <col width="24" customWidth="1" min="13" max="13"/>
    <col width="24" customWidth="1" min="14" max="14"/>
    <col width="24" customWidth="1" min="15" max="15"/>
    <col width="24" customWidth="1" min="16" max="16"/>
    <col width="24" customWidth="1" min="17" max="17"/>
    <col width="24" customWidth="1" min="18" max="18"/>
    <col width="24" customWidth="1" min="19" max="19"/>
    <col width="24" customWidth="1" min="20" max="20"/>
  </cols>
  <sheetData>
    <row r="1">
      <c r="A1" s="31" t="inlineStr">
        <is>
          <t>Hotel Overbooking Tracker Instructions</t>
        </is>
      </c>
      <c r="B1" s="2" t="n"/>
      <c r="C1" s="2" t="n"/>
      <c r="D1" s="2" t="n"/>
      <c r="E1" s="2" t="n"/>
      <c r="F1" s="2" t="n"/>
      <c r="G1" s="2" t="n"/>
      <c r="H1" s="2" t="n"/>
      <c r="J1" s="16" t="inlineStr">
        <is>
          <t>Validation Lists</t>
        </is>
      </c>
    </row>
    <row r="2">
      <c r="J2" s="11" t="inlineStr">
        <is>
          <t>Booking Source</t>
        </is>
      </c>
      <c r="K2" s="11" t="inlineStr">
        <is>
          <t>Room Type</t>
        </is>
      </c>
      <c r="L2" s="11" t="inlineStr">
        <is>
          <t>Reservation Status</t>
        </is>
      </c>
      <c r="M2" s="11" t="inlineStr">
        <is>
          <t>Guarantee Type</t>
        </is>
      </c>
      <c r="N2" s="11" t="inlineStr">
        <is>
          <t>Guest Priority</t>
        </is>
      </c>
      <c r="O2" s="11" t="inlineStr">
        <is>
          <t>Relocation Priority</t>
        </is>
      </c>
      <c r="P2" s="11" t="inlineStr">
        <is>
          <t>Relocatable</t>
        </is>
      </c>
      <c r="Q2" s="11" t="inlineStr">
        <is>
          <t>Flexible Dates</t>
        </is>
      </c>
      <c r="R2" s="11" t="inlineStr">
        <is>
          <t>Review Status</t>
        </is>
      </c>
      <c r="S2" s="11" t="inlineStr">
        <is>
          <t>Relocation Decision</t>
        </is>
      </c>
      <c r="T2" s="11" t="inlineStr">
        <is>
          <t>Review Owner</t>
        </is>
      </c>
    </row>
    <row r="3">
      <c r="A3" s="16" t="inlineStr">
        <is>
          <t>Getting Started</t>
        </is>
      </c>
      <c r="B3" s="17" t="n"/>
      <c r="C3" s="17" t="n"/>
      <c r="D3" s="17" t="n"/>
      <c r="E3" s="17" t="n"/>
      <c r="F3" s="17" t="n"/>
      <c r="G3" s="17" t="n"/>
      <c r="H3" s="17" t="n"/>
      <c r="J3" s="32" t="inlineStr">
        <is>
          <t>Direct Website</t>
        </is>
      </c>
      <c r="K3" s="32" t="inlineStr">
        <is>
          <t>King</t>
        </is>
      </c>
      <c r="L3" s="32" t="inlineStr">
        <is>
          <t>Tentative</t>
        </is>
      </c>
      <c r="M3" s="32" t="inlineStr">
        <is>
          <t>None</t>
        </is>
      </c>
      <c r="N3" s="32" t="inlineStr">
        <is>
          <t>Standard</t>
        </is>
      </c>
      <c r="O3" s="32" t="inlineStr">
        <is>
          <t>1 - Review First</t>
        </is>
      </c>
      <c r="P3" s="32" t="inlineStr">
        <is>
          <t>Yes</t>
        </is>
      </c>
      <c r="Q3" s="32" t="inlineStr">
        <is>
          <t>Yes</t>
        </is>
      </c>
      <c r="R3" s="32" t="inlineStr">
        <is>
          <t>Needs Review</t>
        </is>
      </c>
      <c r="S3" s="32" t="inlineStr">
        <is>
          <t>Not Reviewed</t>
        </is>
      </c>
      <c r="T3" s="32" t="inlineStr">
        <is>
          <t>Front Office</t>
        </is>
      </c>
    </row>
    <row r="4" ht="28" customHeight="1">
      <c r="A4" s="33" t="inlineStr">
        <is>
          <t>1. Update the yellow assumption cells on the Reservations and Daily Inventory worksheets.</t>
        </is>
      </c>
      <c r="J4" s="34" t="inlineStr">
        <is>
          <t>Phone</t>
        </is>
      </c>
      <c r="K4" s="34" t="inlineStr">
        <is>
          <t>Double Queen</t>
        </is>
      </c>
      <c r="L4" s="34" t="inlineStr">
        <is>
          <t>Confirmed</t>
        </is>
      </c>
      <c r="M4" s="34" t="inlineStr">
        <is>
          <t>Credit Card</t>
        </is>
      </c>
      <c r="N4" s="34" t="inlineStr">
        <is>
          <t>Repeat Guest</t>
        </is>
      </c>
      <c r="O4" s="34" t="inlineStr">
        <is>
          <t>2</t>
        </is>
      </c>
      <c r="P4" s="34" t="inlineStr">
        <is>
          <t>No</t>
        </is>
      </c>
      <c r="Q4" s="34" t="inlineStr">
        <is>
          <t>No</t>
        </is>
      </c>
      <c r="R4" s="34" t="inlineStr">
        <is>
          <t>Contacted</t>
        </is>
      </c>
      <c r="S4" s="34" t="inlineStr">
        <is>
          <t>Keep In-House</t>
        </is>
      </c>
      <c r="T4" s="34" t="inlineStr">
        <is>
          <t>Reservations</t>
        </is>
      </c>
    </row>
    <row r="5" ht="28" customHeight="1">
      <c r="A5" s="35" t="inlineStr">
        <is>
          <t>2. Enter or paste active reservations into the Reservations table.</t>
        </is>
      </c>
      <c r="J5" s="32" t="inlineStr">
        <is>
          <t>Walk-In</t>
        </is>
      </c>
      <c r="K5" s="32" t="inlineStr">
        <is>
          <t>Suite</t>
        </is>
      </c>
      <c r="L5" s="32" t="inlineStr">
        <is>
          <t>Guaranteed</t>
        </is>
      </c>
      <c r="M5" s="32" t="inlineStr">
        <is>
          <t>Advance Deposit</t>
        </is>
      </c>
      <c r="N5" s="32" t="inlineStr">
        <is>
          <t>Loyalty Member</t>
        </is>
      </c>
      <c r="O5" s="32" t="inlineStr">
        <is>
          <t>3</t>
        </is>
      </c>
      <c r="P5" s="32" t="inlineStr">
        <is>
          <t>Review</t>
        </is>
      </c>
      <c r="Q5" s="32" t="inlineStr">
        <is>
          <t>Unknown</t>
        </is>
      </c>
      <c r="R5" s="32" t="inlineStr">
        <is>
          <t>Approved</t>
        </is>
      </c>
      <c r="S5" s="32" t="inlineStr">
        <is>
          <t>Relocate</t>
        </is>
      </c>
      <c r="T5" s="32" t="inlineStr">
        <is>
          <t>Revenue Management</t>
        </is>
      </c>
    </row>
    <row r="6" ht="28" customHeight="1">
      <c r="A6" s="33" t="inlineStr">
        <is>
          <t>3. Enter one Daily Inventory row for each stay date and room type being monitored.</t>
        </is>
      </c>
      <c r="J6" s="34" t="inlineStr">
        <is>
          <t>Group Sales</t>
        </is>
      </c>
      <c r="L6" s="34" t="inlineStr">
        <is>
          <t>Checked In</t>
        </is>
      </c>
      <c r="M6" s="34" t="inlineStr">
        <is>
          <t>Direct Bill</t>
        </is>
      </c>
      <c r="N6" s="34" t="inlineStr">
        <is>
          <t>Contract Account</t>
        </is>
      </c>
      <c r="O6" s="34" t="inlineStr">
        <is>
          <t>4</t>
        </is>
      </c>
      <c r="R6" s="34" t="inlineStr">
        <is>
          <t>Escalated</t>
        </is>
      </c>
      <c r="S6" s="34" t="inlineStr">
        <is>
          <t>Guest Canceled</t>
        </is>
      </c>
      <c r="T6" s="34" t="inlineStr">
        <is>
          <t>General Manager</t>
        </is>
      </c>
    </row>
    <row r="7" ht="28" customHeight="1">
      <c r="A7" s="35" t="inlineStr">
        <is>
          <t>4. Review the Dashboard for Critical and Watch dates.</t>
        </is>
      </c>
      <c r="J7" s="32" t="inlineStr">
        <is>
          <t>Online Travel Agency</t>
        </is>
      </c>
      <c r="L7" s="32" t="inlineStr">
        <is>
          <t>Checked Out</t>
        </is>
      </c>
      <c r="N7" s="32" t="inlineStr">
        <is>
          <t>Group VIP</t>
        </is>
      </c>
      <c r="O7" s="32" t="inlineStr">
        <is>
          <t>5 - Review Last</t>
        </is>
      </c>
      <c r="R7" s="32" t="inlineStr">
        <is>
          <t>Complete</t>
        </is>
      </c>
      <c r="S7" s="32" t="inlineStr">
        <is>
          <t>Not Needed</t>
        </is>
      </c>
      <c r="T7" s="32" t="inlineStr">
        <is>
          <t>Sales</t>
        </is>
      </c>
    </row>
    <row r="8" ht="28" customHeight="1">
      <c r="A8" s="33" t="inlineStr">
        <is>
          <t>5. Use the Reservations filters to identify reservations requiring review.</t>
        </is>
      </c>
      <c r="J8" s="34" t="inlineStr">
        <is>
          <t>Corporate</t>
        </is>
      </c>
      <c r="L8" s="34" t="inlineStr">
        <is>
          <t>Canceled</t>
        </is>
      </c>
    </row>
    <row r="9" ht="28" customHeight="1">
      <c r="A9" s="35" t="inlineStr">
        <is>
          <t>6. Record relocation decisions, partner-hotel details, and costs when applicable.</t>
        </is>
      </c>
      <c r="J9" s="32" t="inlineStr">
        <is>
          <t>Travel Advisor</t>
        </is>
      </c>
      <c r="L9" s="32" t="inlineStr">
        <is>
          <t>No-Show</t>
        </is>
      </c>
    </row>
    <row r="10" ht="28" customHeight="1">
      <c r="A10" s="33" t="inlineStr">
        <is>
          <t>7. Update review owners and last-reviewed dates during each operating meeting.</t>
        </is>
      </c>
    </row>
    <row r="12">
      <c r="A12" s="16" t="inlineStr">
        <is>
          <t>Reservation Counting Rules</t>
        </is>
      </c>
      <c r="B12" s="17" t="n"/>
      <c r="C12" s="17" t="n"/>
      <c r="D12" s="17" t="n"/>
      <c r="E12" s="17" t="n"/>
      <c r="F12" s="17" t="n"/>
      <c r="G12" s="17" t="n"/>
      <c r="H12" s="17" t="n"/>
    </row>
    <row r="13" ht="28" customHeight="1">
      <c r="A13" s="35" t="inlineStr">
        <is>
          <t>Confirmed, Guaranteed, and Checked In reservations consume inventory.</t>
        </is>
      </c>
    </row>
    <row r="14" ht="28" customHeight="1">
      <c r="A14" s="33" t="inlineStr">
        <is>
          <t>Tentative, Checked Out, Canceled, and No-Show reservations do not count as committed room demand.</t>
        </is>
      </c>
    </row>
    <row r="15" ht="28" customHeight="1">
      <c r="A15" s="35" t="inlineStr">
        <is>
          <t>Departure date is treated as the checkout date and does not consume that night.</t>
        </is>
      </c>
    </row>
    <row r="16" ht="28" customHeight="1">
      <c r="A16" s="33" t="inlineStr">
        <is>
          <t>Rooms Booked, not the number of reservation rows, drives inventory demand.</t>
        </is>
      </c>
    </row>
    <row r="18">
      <c r="A18" s="16" t="inlineStr">
        <is>
          <t>Risk Definitions</t>
        </is>
      </c>
      <c r="B18" s="17" t="n"/>
      <c r="C18" s="17" t="n"/>
      <c r="D18" s="17" t="n"/>
      <c r="E18" s="17" t="n"/>
      <c r="F18" s="17" t="n"/>
      <c r="G18" s="17" t="n"/>
      <c r="H18" s="17" t="n"/>
    </row>
    <row r="19" ht="28" customHeight="1">
      <c r="A19" s="35" t="inlineStr">
        <is>
          <t>Normal: No modeled overbooking concern under current assumptions.</t>
        </is>
      </c>
    </row>
    <row r="20" ht="28" customHeight="1">
      <c r="A20" s="33" t="inlineStr">
        <is>
          <t>Watch: Forecast demand has reached the editable watch threshold or exceeds authorized capacity.</t>
        </is>
      </c>
    </row>
    <row r="21" ht="28" customHeight="1">
      <c r="A21" s="35" t="inlineStr">
        <is>
          <t>Critical: Forecast demand creates at least the editable physical-shortfall threshold.</t>
        </is>
      </c>
    </row>
    <row r="22" ht="28" customHeight="1">
      <c r="A22" s="33" t="inlineStr">
        <is>
          <t>Overbook Gap: Forecast demand above sellable inventory plus authorized overbooking.</t>
        </is>
      </c>
    </row>
    <row r="23" ht="28" customHeight="1">
      <c r="A23" s="35" t="inlineStr">
        <is>
          <t>Physical Shortfall: Forecast demand above rooms physically available for sale.</t>
        </is>
      </c>
    </row>
    <row r="24" ht="28" customHeight="1">
      <c r="A24" s="33" t="inlineStr">
        <is>
          <t>Cancellation, no-show, pickup, target occupancy, relocation cost, and authorized-overbooking values are editable management assumptions.</t>
        </is>
      </c>
    </row>
    <row r="26">
      <c r="A26" s="16" t="inlineStr">
        <is>
          <t>Relocation Workflow</t>
        </is>
      </c>
      <c r="B26" s="17" t="n"/>
      <c r="C26" s="17" t="n"/>
      <c r="D26" s="17" t="n"/>
      <c r="E26" s="17" t="n"/>
      <c r="F26" s="17" t="n"/>
      <c r="G26" s="17" t="n"/>
      <c r="H26" s="17" t="n"/>
    </row>
    <row r="27" ht="28" customHeight="1">
      <c r="A27" s="35" t="inlineStr">
        <is>
          <t>Confirm the reservation and guarantee status.</t>
        </is>
      </c>
    </row>
    <row r="28" ht="28" customHeight="1">
      <c r="A28" s="33" t="inlineStr">
        <is>
          <t>Verify room type and stay dates.</t>
        </is>
      </c>
    </row>
    <row r="29" ht="28" customHeight="1">
      <c r="A29" s="35" t="inlineStr">
        <is>
          <t>Recheck out-of-order rooms and operating holds.</t>
        </is>
      </c>
    </row>
    <row r="30" ht="28" customHeight="1">
      <c r="A30" s="33" t="inlineStr">
        <is>
          <t>Review guest priority, flexibility, and relocation priority.</t>
        </is>
      </c>
    </row>
    <row r="31" ht="28" customHeight="1">
      <c r="A31" s="35" t="inlineStr">
        <is>
          <t>Contact the guest according to property policy.</t>
        </is>
      </c>
    </row>
    <row r="32" ht="28" customHeight="1">
      <c r="A32" s="33" t="inlineStr">
        <is>
          <t>Secure partner-hotel availability before recording a relocation.</t>
        </is>
      </c>
    </row>
    <row r="33" ht="28" customHeight="1">
      <c r="A33" s="35" t="inlineStr">
        <is>
          <t>Enter the partner confirmation number.</t>
        </is>
      </c>
    </row>
    <row r="34" ht="28" customHeight="1">
      <c r="A34" s="33" t="inlineStr">
        <is>
          <t>Record replacement room rate, transportation, guest recovery, and relocation nights.</t>
        </is>
      </c>
    </row>
    <row r="35" ht="28" customHeight="1">
      <c r="A35" s="35" t="inlineStr">
        <is>
          <t>Mark the review complete and enter the latest review date.</t>
        </is>
      </c>
    </row>
    <row r="36" ht="28" customHeight="1">
      <c r="A36" s="33" t="inlineStr">
        <is>
          <t>Apply approved guest-service policies consistently and do not use discriminatory selection criteria.</t>
        </is>
      </c>
    </row>
    <row r="38">
      <c r="A38" s="16" t="inlineStr">
        <is>
          <t>Paste and Import Guidance</t>
        </is>
      </c>
      <c r="B38" s="17" t="n"/>
      <c r="C38" s="17" t="n"/>
      <c r="D38" s="17" t="n"/>
      <c r="E38" s="17" t="n"/>
      <c r="F38" s="17" t="n"/>
      <c r="G38" s="17" t="n"/>
      <c r="H38" s="17" t="n"/>
    </row>
    <row r="39" ht="28" customHeight="1">
      <c r="A39" s="35" t="inlineStr">
        <is>
          <t>This workbook does not provide a live PMS or channel-manager connection. Reservation IDs and External Reservation References are provided so teams can paste or reconcile data exported from another system.</t>
        </is>
      </c>
    </row>
  </sheetData>
  <pageMargins left="0.5" right="0.5" top="0.5" bottom="0.5" header="0.5" footer="0.5"/>
  <pageSetup orientation="portrait" fitToHeight="0" fitToWidth="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Hospitality Grid</dc:creator>
  <dc:title xmlns:dc="http://purl.org/dc/elements/1.1/">Hotel Overbooking Tracker</dc:title>
  <dc:subject xmlns:dc="http://purl.org/dc/elements/1.1/">Hotel inventory exposure and guest relocation planning</dc:subject>
  <dcterms:created xmlns:dcterms="http://purl.org/dc/terms/" xmlns:xsi="http://www.w3.org/2001/XMLSchema-instance" xsi:type="dcterms:W3CDTF">2026-09-05T23:06:18Z</dcterms:created>
  <dcterms:modified xmlns:dcterms="http://purl.org/dc/terms/" xmlns:xsi="http://www.w3.org/2001/XMLSchema-instance" xsi:type="dcterms:W3CDTF">2026-09-05T23:06:21+00:00Z</dcterms:modified>
  <cp:lastModifiedBy>Hospitality Grid</cp:lastModifiedBy>
</cp:coreProperties>
</file>