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Item Master" sheetId="2" state="visible" r:id="rId2"/>
    <sheet xmlns:r="http://schemas.openxmlformats.org/officeDocument/2006/relationships" name="Transaction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'Dashboard'!$A$15:$J$25</definedName>
    <definedName name="_xlnm._FilterDatabase" localSheetId="1" hidden="1">'Item Master'!$A$1:$Z$151</definedName>
    <definedName name="_xlnm._FilterDatabase" localSheetId="2" hidden="1">'Transactions'!$A$1:$Q$301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/d/yyyy"/>
    <numFmt numFmtId="165" formatCode="$#,##0.00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FFFFFF"/>
      <sz val="11"/>
    </font>
    <font>
      <name val="Calibri"/>
      <b val="1"/>
      <color rgb="001F2933"/>
      <sz val="10"/>
    </font>
    <font>
      <name val="Calibri"/>
      <b val="1"/>
      <color rgb="00FFFFFF"/>
      <sz val="10"/>
    </font>
    <font>
      <name val="Calibri"/>
      <b val="1"/>
      <color rgb="0017324D"/>
      <sz val="18"/>
    </font>
    <font>
      <name val="Calibri"/>
      <i val="1"/>
      <color rgb="005B6573"/>
      <sz val="9"/>
    </font>
    <font>
      <name val="Calibri"/>
      <b val="1"/>
      <color rgb="00FFFFFF"/>
      <sz val="11"/>
    </font>
    <font>
      <name val="Calibri"/>
      <color rgb="001F2933"/>
      <sz val="10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F2F7F8"/>
      </patternFill>
    </fill>
    <fill>
      <patternFill patternType="solid">
        <fgColor rgb="00FFF1CE"/>
      </patternFill>
    </fill>
    <fill>
      <patternFill patternType="solid">
        <fgColor rgb="002B5D74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left" vertical="center" wrapText="1"/>
    </xf>
    <xf numFmtId="0" fontId="3" fillId="3" borderId="1" pivotButton="0" quotePrefix="0" xfId="0"/>
    <xf numFmtId="0" fontId="0" fillId="4" borderId="1" applyProtection="1" pivotButton="0" quotePrefix="0" xfId="0">
      <protection locked="0" hidden="0"/>
    </xf>
    <xf numFmtId="0" fontId="3" fillId="0" borderId="0" pivotButton="0" quotePrefix="0" xfId="0"/>
    <xf numFmtId="164" fontId="0" fillId="0" borderId="0" pivotButton="0" quotePrefix="0" xfId="0"/>
    <xf numFmtId="165" fontId="0" fillId="4" borderId="1" applyProtection="1" pivotButton="0" quotePrefix="0" xfId="0">
      <protection locked="0" hidden="0"/>
    </xf>
    <xf numFmtId="0" fontId="4" fillId="5" borderId="1" applyAlignment="1" pivotButton="0" quotePrefix="0" xfId="0">
      <alignment horizontal="center" vertical="center" wrapText="1"/>
    </xf>
    <xf numFmtId="1" fontId="5" fillId="6" borderId="1" applyAlignment="1" pivotButton="0" quotePrefix="0" xfId="0">
      <alignment horizontal="center" vertical="center" wrapText="1"/>
    </xf>
    <xf numFmtId="4" fontId="5" fillId="6" borderId="1" applyAlignment="1" pivotButton="0" quotePrefix="0" xfId="0">
      <alignment horizontal="center" vertical="center" wrapText="1"/>
    </xf>
    <xf numFmtId="165" fontId="5" fillId="6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2" borderId="0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  <xf numFmtId="4" fontId="0" fillId="3" borderId="1" applyAlignment="1" pivotButton="0" quotePrefix="0" xfId="0">
      <alignment horizontal="left" vertical="center" wrapText="1"/>
    </xf>
    <xf numFmtId="165" fontId="0" fillId="3" borderId="1" applyAlignment="1" pivotButton="0" quotePrefix="0" xfId="0">
      <alignment horizontal="left" vertical="center" wrapText="1"/>
    </xf>
    <xf numFmtId="0" fontId="0" fillId="6" borderId="1" applyAlignment="1" pivotButton="0" quotePrefix="0" xfId="0">
      <alignment horizontal="left" vertical="center" wrapText="1"/>
    </xf>
    <xf numFmtId="4" fontId="0" fillId="6" borderId="1" applyAlignment="1" pivotButton="0" quotePrefix="0" xfId="0">
      <alignment horizontal="left" vertical="center" wrapText="1"/>
    </xf>
    <xf numFmtId="165" fontId="0" fillId="6" borderId="1" applyAlignment="1" pivotButton="0" quotePrefix="0" xfId="0">
      <alignment horizontal="left" vertical="center" wrapText="1"/>
    </xf>
    <xf numFmtId="0" fontId="0" fillId="3" borderId="1" pivotButton="0" quotePrefix="0" xfId="0"/>
    <xf numFmtId="4" fontId="0" fillId="3" borderId="1" pivotButton="0" quotePrefix="0" xfId="0"/>
    <xf numFmtId="165" fontId="0" fillId="3" borderId="1" pivotButton="0" quotePrefix="0" xfId="0"/>
    <xf numFmtId="0" fontId="0" fillId="6" borderId="1" pivotButton="0" quotePrefix="0" xfId="0"/>
    <xf numFmtId="4" fontId="0" fillId="6" borderId="1" pivotButton="0" quotePrefix="0" xfId="0"/>
    <xf numFmtId="165" fontId="0" fillId="6" borderId="1" pivotButton="0" quotePrefix="0" xfId="0"/>
    <xf numFmtId="0" fontId="7" fillId="2" borderId="1" applyAlignment="1" pivotButton="0" quotePrefix="0" xfId="0">
      <alignment horizontal="center" vertical="center" wrapText="1"/>
    </xf>
    <xf numFmtId="0" fontId="0" fillId="4" borderId="1" applyAlignment="1" applyProtection="1" pivotButton="0" quotePrefix="0" xfId="0">
      <alignment horizontal="left" vertical="center" wrapText="1"/>
      <protection locked="0" hidden="0"/>
    </xf>
    <xf numFmtId="4" fontId="0" fillId="4" borderId="1" applyAlignment="1" applyProtection="1" pivotButton="0" quotePrefix="0" xfId="0">
      <alignment horizontal="left" vertical="center" wrapText="1"/>
      <protection locked="0" hidden="0"/>
    </xf>
    <xf numFmtId="164" fontId="0" fillId="4" borderId="1" applyAlignment="1" applyProtection="1" pivotButton="0" quotePrefix="0" xfId="0">
      <alignment horizontal="left" vertical="center" wrapText="1"/>
      <protection locked="0" hidden="0"/>
    </xf>
    <xf numFmtId="165" fontId="0" fillId="4" borderId="1" applyAlignment="1" applyProtection="1" pivotButton="0" quotePrefix="0" xfId="0">
      <alignment horizontal="left" vertical="center" wrapText="1"/>
      <protection locked="0" hidden="0"/>
    </xf>
    <xf numFmtId="164" fontId="0" fillId="3" borderId="1" applyAlignment="1" pivotButton="0" quotePrefix="0" xfId="0">
      <alignment horizontal="left" vertical="center" wrapText="1"/>
    </xf>
    <xf numFmtId="164" fontId="0" fillId="6" borderId="1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left" vertical="top" wrapText="1"/>
    </xf>
    <xf numFmtId="0" fontId="8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73939"/>
        </patternFill>
      </fill>
    </dxf>
    <dxf>
      <font>
        <name val="Calibri"/>
        <b val="1"/>
        <color rgb="001F2933"/>
        <sz val="10"/>
      </font>
      <fill>
        <patternFill patternType="solid">
          <fgColor rgb="00F4B183"/>
        </patternFill>
      </fill>
    </dxf>
    <dxf>
      <font>
        <name val="Calibri"/>
        <b val="1"/>
        <color rgb="00C73939"/>
        <sz val="10"/>
      </font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Inventory Value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'Dashboard'!D29</f>
            </strRef>
          </tx>
          <spPr>
            <a:solidFill xmlns:a="http://schemas.openxmlformats.org/drawingml/2006/main">
              <a:srgbClr val="147D64"/>
            </a:solidFill>
            <a:ln xmlns:a="http://schemas.openxmlformats.org/drawingml/2006/main">
              <a:solidFill>
                <a:srgbClr val="147D64"/>
              </a:solidFill>
              <a:prstDash val="solid"/>
            </a:ln>
          </spPr>
          <cat>
            <numRef>
              <f>'Dashboard'!$A$30:$A$39</f>
            </numRef>
          </cat>
          <val>
            <numRef>
              <f>'Dashboard'!$D$30:$D$39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Inventory Value</a:t>
                </a:r>
              </a:p>
            </rich>
          </tx>
        </title>
        <numFmt formatCode="$#,##0.0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Category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Inventory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'Dashboard'!H29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7D64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73939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7F8C8D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'Dashboard'!$G$30:$G$33</f>
            </numRef>
          </cat>
          <val>
            <numRef>
              <f>'Dashboard'!$H$30:$H$33</f>
            </numRef>
          </val>
        </ser>
        <dLbls>
          <showVal val="0"/>
          <showCatName val="0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2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378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Items" displayName="tblItems" ref="A1:Z151" headerRowCount="1">
  <autoFilter ref="A1:Z151"/>
  <tableColumns count="26">
    <tableColumn id="1" name="SKU"/>
    <tableColumn id="2" name="Item Name"/>
    <tableColumn id="3" name="Category"/>
    <tableColumn id="4" name="Storage Location"/>
    <tableColumn id="5" name="Unit"/>
    <tableColumn id="6" name="Pack Size"/>
    <tableColumn id="7" name="Preferred Vendor"/>
    <tableColumn id="8" name="Vendor Item Number"/>
    <tableColumn id="9" name="Opening Quantity"/>
    <tableColumn id="10" name="Opening Balance Date"/>
    <tableColumn id="11" name="Reorder Point"/>
    <tableColumn id="12" name="Par Level"/>
    <tableColumn id="13" name="Lead Time Days"/>
    <tableColumn id="14" name="Current Unit Cost"/>
    <tableColumn id="15" name="Last Physical Count Date"/>
    <tableColumn id="16" name="Active"/>
    <tableColumn id="17" name="Net Transaction Quantity"/>
    <tableColumn id="18" name="On Hand Quantity"/>
    <tableColumn id="19" name="Inventory Value"/>
    <tableColumn id="20" name="Suggested Order Quantity"/>
    <tableColumn id="21" name="Suggested Order Value"/>
    <tableColumn id="22" name="Reorder Status"/>
    <tableColumn id="23" name="Count Status"/>
    <tableColumn id="24" name="Last Transaction Date"/>
    <tableColumn id="25" name="Value Classification"/>
    <tableColumn id="26" name="Operational Chec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Transactions" displayName="tblTransactions" ref="A1:Q301" headerRowCount="1">
  <autoFilter ref="A1:Q301"/>
  <tableColumns count="17">
    <tableColumn id="1" name="Transaction ID"/>
    <tableColumn id="2" name="Transaction Date"/>
    <tableColumn id="3" name="Transaction Type"/>
    <tableColumn id="4" name="SKU"/>
    <tableColumn id="5" name="Item Name"/>
    <tableColumn id="6" name="Category"/>
    <tableColumn id="7" name="Storage Location"/>
    <tableColumn id="8" name="Quantity"/>
    <tableColumn id="9" name="Unit"/>
    <tableColumn id="10" name="Transaction Unit Cost"/>
    <tableColumn id="11" name="Extended Value"/>
    <tableColumn id="12" name="Reference"/>
    <tableColumn id="13" name="Department or Issued To"/>
    <tableColumn id="14" name="Entered By"/>
    <tableColumn id="15" name="Notes"/>
    <tableColumn id="16" name="Signed Quantity"/>
    <tableColumn id="17" name="Transaction Chec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196"/>
  <sheetViews>
    <sheetView showGridLines="0" zoomScale="70" zoomScaleNormal="7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34" customWidth="1" min="3" max="3"/>
    <col width="30" customWidth="1" min="4" max="4"/>
    <col width="15" customWidth="1" min="5" max="5"/>
    <col width="15" customWidth="1" min="6" max="6"/>
    <col width="20" customWidth="1" min="7" max="7"/>
    <col width="16" customWidth="1" min="8" max="8"/>
    <col width="24" customWidth="1" min="9" max="9"/>
    <col width="20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2" customWidth="1" min="19" max="19"/>
    <col width="2" customWidth="1" min="20" max="20"/>
  </cols>
  <sheetData>
    <row r="1" ht="28" customHeight="1">
      <c r="A1" s="1" t="inlineStr">
        <is>
          <t>Hotel Operating Supplies Inventory Dashboard</t>
        </is>
      </c>
    </row>
    <row r="2" ht="22" customHeight="1">
      <c r="A2" s="2" t="inlineStr">
        <is>
          <t>Current stock levels, replenishment priorities, inventory value, and count status</t>
        </is>
      </c>
    </row>
    <row r="3"/>
    <row r="4">
      <c r="A4" s="3" t="inlineStr">
        <is>
          <t>Property Name</t>
        </is>
      </c>
      <c r="B4" s="4" t="inlineStr">
        <is>
          <t>Lakeside Harbor Hotel</t>
        </is>
      </c>
      <c r="D4" s="5" t="inlineStr">
        <is>
          <t>Last refreshed:</t>
        </is>
      </c>
      <c r="E4" s="6">
        <f>IFERROR(TODAY(),"")</f>
        <v/>
      </c>
    </row>
    <row r="5">
      <c r="A5" s="3" t="inlineStr">
        <is>
          <t>Physical Count Overdue After Days</t>
        </is>
      </c>
      <c r="B5" s="4" t="n">
        <v>30</v>
      </c>
    </row>
    <row r="6">
      <c r="A6" s="3" t="inlineStr">
        <is>
          <t>Default Vendor Lead Time Days</t>
        </is>
      </c>
      <c r="B6" s="4" t="n">
        <v>7</v>
      </c>
    </row>
    <row r="7">
      <c r="A7" s="3" t="inlineStr">
        <is>
          <t>High-Value Inventory Threshold</t>
        </is>
      </c>
      <c r="B7" s="7" t="n">
        <v>500</v>
      </c>
    </row>
    <row r="8"/>
    <row r="9">
      <c r="A9" s="8" t="inlineStr">
        <is>
          <t>Active Inventory Items</t>
        </is>
      </c>
      <c r="C9" s="8" t="inlineStr">
        <is>
          <t>Total Units on Hand</t>
        </is>
      </c>
      <c r="E9" s="8" t="inlineStr">
        <is>
          <t>Current Inventory Value</t>
        </is>
      </c>
      <c r="G9" s="8" t="inlineStr">
        <is>
          <t>Items to Reorder</t>
        </is>
      </c>
    </row>
    <row r="10">
      <c r="A10" s="9">
        <f>IFERROR(COUNTIF('Item Master'!$P$2:$P$151,"Yes"),0)</f>
        <v/>
      </c>
      <c r="C10" s="10">
        <f>IFERROR(SUM('Item Master'!$R$2:$R$151),0)</f>
        <v/>
      </c>
      <c r="E10" s="11">
        <f>IFERROR(SUM('Item Master'!$S$2:$S$151),0)</f>
        <v/>
      </c>
      <c r="G10" s="9">
        <f>IFERROR(COUNTIF('Item Master'!$V$2:$V$151,"Reorder"),0)</f>
        <v/>
      </c>
    </row>
    <row r="11">
      <c r="A11" s="8" t="inlineStr">
        <is>
          <t>Out-of-Stock Items</t>
        </is>
      </c>
      <c r="C11" s="8" t="inlineStr">
        <is>
          <t>Overdue Physical Counts</t>
        </is>
      </c>
      <c r="E11" s="8" t="inlineStr">
        <is>
          <t>Suggested Order Value</t>
        </is>
      </c>
      <c r="G11" s="8" t="inlineStr">
        <is>
          <t>High-Value Items</t>
        </is>
      </c>
    </row>
    <row r="12">
      <c r="A12" s="9">
        <f>IFERROR(COUNTIF('Item Master'!$V$2:$V$151,"Out of Stock"),0)</f>
        <v/>
      </c>
      <c r="C12" s="9">
        <f>IFERROR(COUNTIF('Item Master'!$W$2:$W$151,"Overdue"),0)</f>
        <v/>
      </c>
      <c r="E12" s="11">
        <f>IFERROR(SUM('Item Master'!$U$2:$U$151),0)</f>
        <v/>
      </c>
      <c r="G12" s="9">
        <f>IFERROR(COUNTIF('Item Master'!$Y$2:$Y$151,"High Value"),0)</f>
        <v/>
      </c>
    </row>
    <row r="13">
      <c r="A13" s="12" t="inlineStr">
        <is>
          <t>Inventory value uses the current unit cost in the Item Master and is intended for operational planning.</t>
        </is>
      </c>
    </row>
    <row r="14">
      <c r="A14" s="13" t="inlineStr">
        <is>
          <t>Purchasing Reorder Queue</t>
        </is>
      </c>
    </row>
    <row r="15">
      <c r="A15" s="8" t="inlineStr">
        <is>
          <t>Priority</t>
        </is>
      </c>
      <c r="B15" s="8" t="inlineStr">
        <is>
          <t>SKU</t>
        </is>
      </c>
      <c r="C15" s="8" t="inlineStr">
        <is>
          <t>Item Name</t>
        </is>
      </c>
      <c r="D15" s="8" t="inlineStr">
        <is>
          <t>Category</t>
        </is>
      </c>
      <c r="E15" s="8" t="inlineStr">
        <is>
          <t>On Hand</t>
        </is>
      </c>
      <c r="F15" s="8" t="inlineStr">
        <is>
          <t>Reorder Point</t>
        </is>
      </c>
      <c r="G15" s="8" t="inlineStr">
        <is>
          <t>Suggested Order Quantity</t>
        </is>
      </c>
      <c r="H15" s="8" t="inlineStr">
        <is>
          <t>Unit</t>
        </is>
      </c>
      <c r="I15" s="8" t="inlineStr">
        <is>
          <t>Preferred Vendor</t>
        </is>
      </c>
      <c r="J15" s="8" t="inlineStr">
        <is>
          <t>Suggested Order Value</t>
        </is>
      </c>
    </row>
    <row r="16">
      <c r="A16" s="14">
        <f>IFERROR(IF($B16="","",IF(INDEX('Item Master'!$R$2:$R$151,MATCH($B16,'Item Master'!$A$2:$A$151,0))&lt;=0,"Urgent","Reorder")),"")</f>
        <v/>
      </c>
      <c r="B16" s="14">
        <f>IFERROR(INDEX($S$47:$S$196,MATCH(1,$T$47:$T$196,0)),"")</f>
        <v/>
      </c>
      <c r="C16" s="14">
        <f>IFERROR(INDEX('Item Master'!$B$2:$B$151,MATCH($B16,'Item Master'!$A$2:$A$151,0)),"")</f>
        <v/>
      </c>
      <c r="D16" s="14">
        <f>IFERROR(INDEX('Item Master'!$C$2:$C$151,MATCH($B16,'Item Master'!$A$2:$A$151,0)),"")</f>
        <v/>
      </c>
      <c r="E16" s="15">
        <f>IFERROR(INDEX('Item Master'!$R$2:$R$151,MATCH($B16,'Item Master'!$A$2:$A$151,0)),"")</f>
        <v/>
      </c>
      <c r="F16" s="15">
        <f>IFERROR(INDEX('Item Master'!$K$2:$K$151,MATCH($B16,'Item Master'!$A$2:$A$151,0)),"")</f>
        <v/>
      </c>
      <c r="G16" s="15">
        <f>IFERROR(INDEX('Item Master'!$T$2:$T$151,MATCH($B16,'Item Master'!$A$2:$A$151,0)),"")</f>
        <v/>
      </c>
      <c r="H16" s="14">
        <f>IFERROR(VLOOKUP($B16,'Item Master'!$A$2:$Z$151,5,0),"")</f>
        <v/>
      </c>
      <c r="I16" s="14">
        <f>IFERROR(INDEX('Item Master'!$G$2:$G$151,MATCH($B16,'Item Master'!$A$2:$A$151,0)),"")</f>
        <v/>
      </c>
      <c r="J16" s="16">
        <f>IFERROR(INDEX('Item Master'!$U$2:$U$151,MATCH($B16,'Item Master'!$A$2:$A$151,0)),"")</f>
        <v/>
      </c>
    </row>
    <row r="17">
      <c r="A17" s="17">
        <f>IFERROR(IF($B17="","",IF(INDEX('Item Master'!$R$2:$R$151,MATCH($B17,'Item Master'!$A$2:$A$151,0))&lt;=0,"Urgent","Reorder")),"")</f>
        <v/>
      </c>
      <c r="B17" s="17">
        <f>IFERROR(INDEX($S$47:$S$196,MATCH(2,$T$47:$T$196,0)),"")</f>
        <v/>
      </c>
      <c r="C17" s="17">
        <f>IFERROR(INDEX('Item Master'!$B$2:$B$151,MATCH($B17,'Item Master'!$A$2:$A$151,0)),"")</f>
        <v/>
      </c>
      <c r="D17" s="17">
        <f>IFERROR(INDEX('Item Master'!$C$2:$C$151,MATCH($B17,'Item Master'!$A$2:$A$151,0)),"")</f>
        <v/>
      </c>
      <c r="E17" s="18">
        <f>IFERROR(INDEX('Item Master'!$R$2:$R$151,MATCH($B17,'Item Master'!$A$2:$A$151,0)),"")</f>
        <v/>
      </c>
      <c r="F17" s="18">
        <f>IFERROR(INDEX('Item Master'!$K$2:$K$151,MATCH($B17,'Item Master'!$A$2:$A$151,0)),"")</f>
        <v/>
      </c>
      <c r="G17" s="18">
        <f>IFERROR(INDEX('Item Master'!$T$2:$T$151,MATCH($B17,'Item Master'!$A$2:$A$151,0)),"")</f>
        <v/>
      </c>
      <c r="H17" s="17">
        <f>IFERROR(VLOOKUP($B17,'Item Master'!$A$2:$Z$151,5,0),"")</f>
        <v/>
      </c>
      <c r="I17" s="17">
        <f>IFERROR(INDEX('Item Master'!$G$2:$G$151,MATCH($B17,'Item Master'!$A$2:$A$151,0)),"")</f>
        <v/>
      </c>
      <c r="J17" s="19">
        <f>IFERROR(INDEX('Item Master'!$U$2:$U$151,MATCH($B17,'Item Master'!$A$2:$A$151,0)),"")</f>
        <v/>
      </c>
    </row>
    <row r="18">
      <c r="A18" s="14">
        <f>IFERROR(IF($B18="","",IF(INDEX('Item Master'!$R$2:$R$151,MATCH($B18,'Item Master'!$A$2:$A$151,0))&lt;=0,"Urgent","Reorder")),"")</f>
        <v/>
      </c>
      <c r="B18" s="14">
        <f>IFERROR(INDEX($S$47:$S$196,MATCH(3,$T$47:$T$196,0)),"")</f>
        <v/>
      </c>
      <c r="C18" s="14">
        <f>IFERROR(INDEX('Item Master'!$B$2:$B$151,MATCH($B18,'Item Master'!$A$2:$A$151,0)),"")</f>
        <v/>
      </c>
      <c r="D18" s="14">
        <f>IFERROR(INDEX('Item Master'!$C$2:$C$151,MATCH($B18,'Item Master'!$A$2:$A$151,0)),"")</f>
        <v/>
      </c>
      <c r="E18" s="15">
        <f>IFERROR(INDEX('Item Master'!$R$2:$R$151,MATCH($B18,'Item Master'!$A$2:$A$151,0)),"")</f>
        <v/>
      </c>
      <c r="F18" s="15">
        <f>IFERROR(INDEX('Item Master'!$K$2:$K$151,MATCH($B18,'Item Master'!$A$2:$A$151,0)),"")</f>
        <v/>
      </c>
      <c r="G18" s="15">
        <f>IFERROR(INDEX('Item Master'!$T$2:$T$151,MATCH($B18,'Item Master'!$A$2:$A$151,0)),"")</f>
        <v/>
      </c>
      <c r="H18" s="14">
        <f>IFERROR(VLOOKUP($B18,'Item Master'!$A$2:$Z$151,5,0),"")</f>
        <v/>
      </c>
      <c r="I18" s="14">
        <f>IFERROR(INDEX('Item Master'!$G$2:$G$151,MATCH($B18,'Item Master'!$A$2:$A$151,0)),"")</f>
        <v/>
      </c>
      <c r="J18" s="16">
        <f>IFERROR(INDEX('Item Master'!$U$2:$U$151,MATCH($B18,'Item Master'!$A$2:$A$151,0)),"")</f>
        <v/>
      </c>
    </row>
    <row r="19">
      <c r="A19" s="17">
        <f>IFERROR(IF($B19="","",IF(INDEX('Item Master'!$R$2:$R$151,MATCH($B19,'Item Master'!$A$2:$A$151,0))&lt;=0,"Urgent","Reorder")),"")</f>
        <v/>
      </c>
      <c r="B19" s="17">
        <f>IFERROR(INDEX($S$47:$S$196,MATCH(4,$T$47:$T$196,0)),"")</f>
        <v/>
      </c>
      <c r="C19" s="17">
        <f>IFERROR(INDEX('Item Master'!$B$2:$B$151,MATCH($B19,'Item Master'!$A$2:$A$151,0)),"")</f>
        <v/>
      </c>
      <c r="D19" s="17">
        <f>IFERROR(INDEX('Item Master'!$C$2:$C$151,MATCH($B19,'Item Master'!$A$2:$A$151,0)),"")</f>
        <v/>
      </c>
      <c r="E19" s="18">
        <f>IFERROR(INDEX('Item Master'!$R$2:$R$151,MATCH($B19,'Item Master'!$A$2:$A$151,0)),"")</f>
        <v/>
      </c>
      <c r="F19" s="18">
        <f>IFERROR(INDEX('Item Master'!$K$2:$K$151,MATCH($B19,'Item Master'!$A$2:$A$151,0)),"")</f>
        <v/>
      </c>
      <c r="G19" s="18">
        <f>IFERROR(INDEX('Item Master'!$T$2:$T$151,MATCH($B19,'Item Master'!$A$2:$A$151,0)),"")</f>
        <v/>
      </c>
      <c r="H19" s="17">
        <f>IFERROR(VLOOKUP($B19,'Item Master'!$A$2:$Z$151,5,0),"")</f>
        <v/>
      </c>
      <c r="I19" s="17">
        <f>IFERROR(INDEX('Item Master'!$G$2:$G$151,MATCH($B19,'Item Master'!$A$2:$A$151,0)),"")</f>
        <v/>
      </c>
      <c r="J19" s="19">
        <f>IFERROR(INDEX('Item Master'!$U$2:$U$151,MATCH($B19,'Item Master'!$A$2:$A$151,0)),"")</f>
        <v/>
      </c>
    </row>
    <row r="20">
      <c r="A20" s="14">
        <f>IFERROR(IF($B20="","",IF(INDEX('Item Master'!$R$2:$R$151,MATCH($B20,'Item Master'!$A$2:$A$151,0))&lt;=0,"Urgent","Reorder")),"")</f>
        <v/>
      </c>
      <c r="B20" s="14">
        <f>IFERROR(INDEX($S$47:$S$196,MATCH(5,$T$47:$T$196,0)),"")</f>
        <v/>
      </c>
      <c r="C20" s="14">
        <f>IFERROR(INDEX('Item Master'!$B$2:$B$151,MATCH($B20,'Item Master'!$A$2:$A$151,0)),"")</f>
        <v/>
      </c>
      <c r="D20" s="14">
        <f>IFERROR(INDEX('Item Master'!$C$2:$C$151,MATCH($B20,'Item Master'!$A$2:$A$151,0)),"")</f>
        <v/>
      </c>
      <c r="E20" s="15">
        <f>IFERROR(INDEX('Item Master'!$R$2:$R$151,MATCH($B20,'Item Master'!$A$2:$A$151,0)),"")</f>
        <v/>
      </c>
      <c r="F20" s="15">
        <f>IFERROR(INDEX('Item Master'!$K$2:$K$151,MATCH($B20,'Item Master'!$A$2:$A$151,0)),"")</f>
        <v/>
      </c>
      <c r="G20" s="15">
        <f>IFERROR(INDEX('Item Master'!$T$2:$T$151,MATCH($B20,'Item Master'!$A$2:$A$151,0)),"")</f>
        <v/>
      </c>
      <c r="H20" s="14">
        <f>IFERROR(VLOOKUP($B20,'Item Master'!$A$2:$Z$151,5,0),"")</f>
        <v/>
      </c>
      <c r="I20" s="14">
        <f>IFERROR(INDEX('Item Master'!$G$2:$G$151,MATCH($B20,'Item Master'!$A$2:$A$151,0)),"")</f>
        <v/>
      </c>
      <c r="J20" s="16">
        <f>IFERROR(INDEX('Item Master'!$U$2:$U$151,MATCH($B20,'Item Master'!$A$2:$A$151,0)),"")</f>
        <v/>
      </c>
    </row>
    <row r="21">
      <c r="A21" s="17">
        <f>IFERROR(IF($B21="","",IF(INDEX('Item Master'!$R$2:$R$151,MATCH($B21,'Item Master'!$A$2:$A$151,0))&lt;=0,"Urgent","Reorder")),"")</f>
        <v/>
      </c>
      <c r="B21" s="17">
        <f>IFERROR(INDEX($S$47:$S$196,MATCH(6,$T$47:$T$196,0)),"")</f>
        <v/>
      </c>
      <c r="C21" s="17">
        <f>IFERROR(INDEX('Item Master'!$B$2:$B$151,MATCH($B21,'Item Master'!$A$2:$A$151,0)),"")</f>
        <v/>
      </c>
      <c r="D21" s="17">
        <f>IFERROR(INDEX('Item Master'!$C$2:$C$151,MATCH($B21,'Item Master'!$A$2:$A$151,0)),"")</f>
        <v/>
      </c>
      <c r="E21" s="18">
        <f>IFERROR(INDEX('Item Master'!$R$2:$R$151,MATCH($B21,'Item Master'!$A$2:$A$151,0)),"")</f>
        <v/>
      </c>
      <c r="F21" s="18">
        <f>IFERROR(INDEX('Item Master'!$K$2:$K$151,MATCH($B21,'Item Master'!$A$2:$A$151,0)),"")</f>
        <v/>
      </c>
      <c r="G21" s="18">
        <f>IFERROR(INDEX('Item Master'!$T$2:$T$151,MATCH($B21,'Item Master'!$A$2:$A$151,0)),"")</f>
        <v/>
      </c>
      <c r="H21" s="17">
        <f>IFERROR(VLOOKUP($B21,'Item Master'!$A$2:$Z$151,5,0),"")</f>
        <v/>
      </c>
      <c r="I21" s="17">
        <f>IFERROR(INDEX('Item Master'!$G$2:$G$151,MATCH($B21,'Item Master'!$A$2:$A$151,0)),"")</f>
        <v/>
      </c>
      <c r="J21" s="19">
        <f>IFERROR(INDEX('Item Master'!$U$2:$U$151,MATCH($B21,'Item Master'!$A$2:$A$151,0)),"")</f>
        <v/>
      </c>
    </row>
    <row r="22">
      <c r="A22" s="14">
        <f>IFERROR(IF($B22="","",IF(INDEX('Item Master'!$R$2:$R$151,MATCH($B22,'Item Master'!$A$2:$A$151,0))&lt;=0,"Urgent","Reorder")),"")</f>
        <v/>
      </c>
      <c r="B22" s="14">
        <f>IFERROR(INDEX($S$47:$S$196,MATCH(7,$T$47:$T$196,0)),"")</f>
        <v/>
      </c>
      <c r="C22" s="14">
        <f>IFERROR(INDEX('Item Master'!$B$2:$B$151,MATCH($B22,'Item Master'!$A$2:$A$151,0)),"")</f>
        <v/>
      </c>
      <c r="D22" s="14">
        <f>IFERROR(INDEX('Item Master'!$C$2:$C$151,MATCH($B22,'Item Master'!$A$2:$A$151,0)),"")</f>
        <v/>
      </c>
      <c r="E22" s="15">
        <f>IFERROR(INDEX('Item Master'!$R$2:$R$151,MATCH($B22,'Item Master'!$A$2:$A$151,0)),"")</f>
        <v/>
      </c>
      <c r="F22" s="15">
        <f>IFERROR(INDEX('Item Master'!$K$2:$K$151,MATCH($B22,'Item Master'!$A$2:$A$151,0)),"")</f>
        <v/>
      </c>
      <c r="G22" s="15">
        <f>IFERROR(INDEX('Item Master'!$T$2:$T$151,MATCH($B22,'Item Master'!$A$2:$A$151,0)),"")</f>
        <v/>
      </c>
      <c r="H22" s="14">
        <f>IFERROR(VLOOKUP($B22,'Item Master'!$A$2:$Z$151,5,0),"")</f>
        <v/>
      </c>
      <c r="I22" s="14">
        <f>IFERROR(INDEX('Item Master'!$G$2:$G$151,MATCH($B22,'Item Master'!$A$2:$A$151,0)),"")</f>
        <v/>
      </c>
      <c r="J22" s="16">
        <f>IFERROR(INDEX('Item Master'!$U$2:$U$151,MATCH($B22,'Item Master'!$A$2:$A$151,0)),"")</f>
        <v/>
      </c>
    </row>
    <row r="23">
      <c r="A23" s="17">
        <f>IFERROR(IF($B23="","",IF(INDEX('Item Master'!$R$2:$R$151,MATCH($B23,'Item Master'!$A$2:$A$151,0))&lt;=0,"Urgent","Reorder")),"")</f>
        <v/>
      </c>
      <c r="B23" s="17">
        <f>IFERROR(INDEX($S$47:$S$196,MATCH(8,$T$47:$T$196,0)),"")</f>
        <v/>
      </c>
      <c r="C23" s="17">
        <f>IFERROR(INDEX('Item Master'!$B$2:$B$151,MATCH($B23,'Item Master'!$A$2:$A$151,0)),"")</f>
        <v/>
      </c>
      <c r="D23" s="17">
        <f>IFERROR(INDEX('Item Master'!$C$2:$C$151,MATCH($B23,'Item Master'!$A$2:$A$151,0)),"")</f>
        <v/>
      </c>
      <c r="E23" s="18">
        <f>IFERROR(INDEX('Item Master'!$R$2:$R$151,MATCH($B23,'Item Master'!$A$2:$A$151,0)),"")</f>
        <v/>
      </c>
      <c r="F23" s="18">
        <f>IFERROR(INDEX('Item Master'!$K$2:$K$151,MATCH($B23,'Item Master'!$A$2:$A$151,0)),"")</f>
        <v/>
      </c>
      <c r="G23" s="18">
        <f>IFERROR(INDEX('Item Master'!$T$2:$T$151,MATCH($B23,'Item Master'!$A$2:$A$151,0)),"")</f>
        <v/>
      </c>
      <c r="H23" s="17">
        <f>IFERROR(VLOOKUP($B23,'Item Master'!$A$2:$Z$151,5,0),"")</f>
        <v/>
      </c>
      <c r="I23" s="17">
        <f>IFERROR(INDEX('Item Master'!$G$2:$G$151,MATCH($B23,'Item Master'!$A$2:$A$151,0)),"")</f>
        <v/>
      </c>
      <c r="J23" s="19">
        <f>IFERROR(INDEX('Item Master'!$U$2:$U$151,MATCH($B23,'Item Master'!$A$2:$A$151,0)),"")</f>
        <v/>
      </c>
    </row>
    <row r="24">
      <c r="A24" s="14">
        <f>IFERROR(IF($B24="","",IF(INDEX('Item Master'!$R$2:$R$151,MATCH($B24,'Item Master'!$A$2:$A$151,0))&lt;=0,"Urgent","Reorder")),"")</f>
        <v/>
      </c>
      <c r="B24" s="14">
        <f>IFERROR(INDEX($S$47:$S$196,MATCH(9,$T$47:$T$196,0)),"")</f>
        <v/>
      </c>
      <c r="C24" s="14">
        <f>IFERROR(INDEX('Item Master'!$B$2:$B$151,MATCH($B24,'Item Master'!$A$2:$A$151,0)),"")</f>
        <v/>
      </c>
      <c r="D24" s="14">
        <f>IFERROR(INDEX('Item Master'!$C$2:$C$151,MATCH($B24,'Item Master'!$A$2:$A$151,0)),"")</f>
        <v/>
      </c>
      <c r="E24" s="15">
        <f>IFERROR(INDEX('Item Master'!$R$2:$R$151,MATCH($B24,'Item Master'!$A$2:$A$151,0)),"")</f>
        <v/>
      </c>
      <c r="F24" s="15">
        <f>IFERROR(INDEX('Item Master'!$K$2:$K$151,MATCH($B24,'Item Master'!$A$2:$A$151,0)),"")</f>
        <v/>
      </c>
      <c r="G24" s="15">
        <f>IFERROR(INDEX('Item Master'!$T$2:$T$151,MATCH($B24,'Item Master'!$A$2:$A$151,0)),"")</f>
        <v/>
      </c>
      <c r="H24" s="14">
        <f>IFERROR(VLOOKUP($B24,'Item Master'!$A$2:$Z$151,5,0),"")</f>
        <v/>
      </c>
      <c r="I24" s="14">
        <f>IFERROR(INDEX('Item Master'!$G$2:$G$151,MATCH($B24,'Item Master'!$A$2:$A$151,0)),"")</f>
        <v/>
      </c>
      <c r="J24" s="16">
        <f>IFERROR(INDEX('Item Master'!$U$2:$U$151,MATCH($B24,'Item Master'!$A$2:$A$151,0)),"")</f>
        <v/>
      </c>
    </row>
    <row r="25">
      <c r="A25" s="17">
        <f>IFERROR(IF($B25="","",IF(INDEX('Item Master'!$R$2:$R$151,MATCH($B25,'Item Master'!$A$2:$A$151,0))&lt;=0,"Urgent","Reorder")),"")</f>
        <v/>
      </c>
      <c r="B25" s="17">
        <f>IFERROR(INDEX($S$47:$S$196,MATCH(10,$T$47:$T$196,0)),"")</f>
        <v/>
      </c>
      <c r="C25" s="17">
        <f>IFERROR(INDEX('Item Master'!$B$2:$B$151,MATCH($B25,'Item Master'!$A$2:$A$151,0)),"")</f>
        <v/>
      </c>
      <c r="D25" s="17">
        <f>IFERROR(INDEX('Item Master'!$C$2:$C$151,MATCH($B25,'Item Master'!$A$2:$A$151,0)),"")</f>
        <v/>
      </c>
      <c r="E25" s="18">
        <f>IFERROR(INDEX('Item Master'!$R$2:$R$151,MATCH($B25,'Item Master'!$A$2:$A$151,0)),"")</f>
        <v/>
      </c>
      <c r="F25" s="18">
        <f>IFERROR(INDEX('Item Master'!$K$2:$K$151,MATCH($B25,'Item Master'!$A$2:$A$151,0)),"")</f>
        <v/>
      </c>
      <c r="G25" s="18">
        <f>IFERROR(INDEX('Item Master'!$T$2:$T$151,MATCH($B25,'Item Master'!$A$2:$A$151,0)),"")</f>
        <v/>
      </c>
      <c r="H25" s="17">
        <f>IFERROR(VLOOKUP($B25,'Item Master'!$A$2:$Z$151,5,0),"")</f>
        <v/>
      </c>
      <c r="I25" s="17">
        <f>IFERROR(INDEX('Item Master'!$G$2:$G$151,MATCH($B25,'Item Master'!$A$2:$A$151,0)),"")</f>
        <v/>
      </c>
      <c r="J25" s="19">
        <f>IFERROR(INDEX('Item Master'!$U$2:$U$151,MATCH($B25,'Item Master'!$A$2:$A$151,0)),"")</f>
        <v/>
      </c>
    </row>
    <row r="26">
      <c r="A26">
        <f>""</f>
        <v/>
      </c>
      <c r="F26">
        <f>""</f>
        <v/>
      </c>
      <c r="G26">
        <f>""</f>
        <v/>
      </c>
      <c r="I26">
        <f>""</f>
        <v/>
      </c>
      <c r="J26">
        <f>""</f>
        <v/>
      </c>
    </row>
    <row r="27">
      <c r="A27">
        <f>""</f>
        <v/>
      </c>
      <c r="F27">
        <f>""</f>
        <v/>
      </c>
      <c r="G27">
        <f>""</f>
        <v/>
      </c>
      <c r="I27">
        <f>""</f>
        <v/>
      </c>
      <c r="J27">
        <f>""</f>
        <v/>
      </c>
    </row>
    <row r="28">
      <c r="A28" s="13" t="inlineStr">
        <is>
          <t>Category Summary</t>
        </is>
      </c>
      <c r="F28">
        <f>""</f>
        <v/>
      </c>
      <c r="G28">
        <f>""</f>
        <v/>
      </c>
      <c r="I28">
        <f>""</f>
        <v/>
      </c>
      <c r="J28">
        <f>""</f>
        <v/>
      </c>
    </row>
    <row r="29">
      <c r="A29" s="8" t="inlineStr">
        <is>
          <t>Category</t>
        </is>
      </c>
      <c r="B29" s="8" t="inlineStr">
        <is>
          <t>Active Items</t>
        </is>
      </c>
      <c r="C29" s="8" t="inlineStr">
        <is>
          <t>Units on Hand</t>
        </is>
      </c>
      <c r="D29" s="8" t="inlineStr">
        <is>
          <t>Inventory Value</t>
        </is>
      </c>
      <c r="E29" s="8" t="inlineStr">
        <is>
          <t>Items to Reorder</t>
        </is>
      </c>
      <c r="F29">
        <f>""</f>
        <v/>
      </c>
      <c r="G29" s="8" t="inlineStr">
        <is>
          <t>Status</t>
        </is>
      </c>
      <c r="H29" s="8" t="inlineStr">
        <is>
          <t>Item Count</t>
        </is>
      </c>
      <c r="I29">
        <f>""</f>
        <v/>
      </c>
      <c r="J29">
        <f>""</f>
        <v/>
      </c>
    </row>
    <row r="30">
      <c r="A30" s="20" t="inlineStr">
        <is>
          <t>Guest Room Amenities</t>
        </is>
      </c>
      <c r="B30" s="20">
        <f>IFERROR(COUNTIFS('Item Master'!$C$2:$C$151,$A30,'Item Master'!$P$2:$P$151,"Yes"),0)</f>
        <v/>
      </c>
      <c r="C30" s="21">
        <f>IFERROR(SUMIFS('Item Master'!$R$2:$R$151,'Item Master'!$C$2:$C$151,$A30,'Item Master'!$P$2:$P$151,"Yes"),0)</f>
        <v/>
      </c>
      <c r="D30" s="22">
        <f>IFERROR(SUMIFS('Item Master'!$S$2:$S$151,'Item Master'!$C$2:$C$151,$A30,'Item Master'!$P$2:$P$151,"Yes"),0)</f>
        <v/>
      </c>
      <c r="E30" s="20">
        <f>IFERROR(COUNTIFS('Item Master'!$C$2:$C$151,$A30,'Item Master'!$V$2:$V$151,"Reorder")+COUNTIFS('Item Master'!$C$2:$C$151,$A30,'Item Master'!$V$2:$V$151,"Out of Stock"),0)</f>
        <v/>
      </c>
      <c r="F30">
        <f>""</f>
        <v/>
      </c>
      <c r="G30" s="20" t="inlineStr">
        <is>
          <t>In Stock</t>
        </is>
      </c>
      <c r="H30" s="20">
        <f>IFERROR(COUNTIF('Item Master'!$V$2:$V$151,$G30),0)</f>
        <v/>
      </c>
      <c r="I30">
        <f>""</f>
        <v/>
      </c>
      <c r="J30">
        <f>""</f>
        <v/>
      </c>
    </row>
    <row r="31">
      <c r="A31" s="23" t="inlineStr">
        <is>
          <t>Housekeeping Chemicals</t>
        </is>
      </c>
      <c r="B31" s="23">
        <f>IFERROR(COUNTIFS('Item Master'!$C$2:$C$151,$A31,'Item Master'!$P$2:$P$151,"Yes"),0)</f>
        <v/>
      </c>
      <c r="C31" s="24">
        <f>IFERROR(SUMIFS('Item Master'!$R$2:$R$151,'Item Master'!$C$2:$C$151,$A31,'Item Master'!$P$2:$P$151,"Yes"),0)</f>
        <v/>
      </c>
      <c r="D31" s="25">
        <f>IFERROR(SUMIFS('Item Master'!$S$2:$S$151,'Item Master'!$C$2:$C$151,$A31,'Item Master'!$P$2:$P$151,"Yes"),0)</f>
        <v/>
      </c>
      <c r="E31" s="23">
        <f>IFERROR(COUNTIFS('Item Master'!$C$2:$C$151,$A31,'Item Master'!$V$2:$V$151,"Reorder")+COUNTIFS('Item Master'!$C$2:$C$151,$A31,'Item Master'!$V$2:$V$151,"Out of Stock"),0)</f>
        <v/>
      </c>
      <c r="F31">
        <f>""</f>
        <v/>
      </c>
      <c r="G31" s="23" t="inlineStr">
        <is>
          <t>Reorder</t>
        </is>
      </c>
      <c r="H31" s="23">
        <f>IFERROR(COUNTIF('Item Master'!$V$2:$V$151,$G31),0)</f>
        <v/>
      </c>
      <c r="I31">
        <f>""</f>
        <v/>
      </c>
      <c r="J31">
        <f>""</f>
        <v/>
      </c>
    </row>
    <row r="32">
      <c r="A32" s="20" t="inlineStr">
        <is>
          <t>Linens and Terry</t>
        </is>
      </c>
      <c r="B32" s="20">
        <f>IFERROR(COUNTIFS('Item Master'!$C$2:$C$151,$A32,'Item Master'!$P$2:$P$151,"Yes"),0)</f>
        <v/>
      </c>
      <c r="C32" s="21">
        <f>IFERROR(SUMIFS('Item Master'!$R$2:$R$151,'Item Master'!$C$2:$C$151,$A32,'Item Master'!$P$2:$P$151,"Yes"),0)</f>
        <v/>
      </c>
      <c r="D32" s="22">
        <f>IFERROR(SUMIFS('Item Master'!$S$2:$S$151,'Item Master'!$C$2:$C$151,$A32,'Item Master'!$P$2:$P$151,"Yes"),0)</f>
        <v/>
      </c>
      <c r="E32" s="20">
        <f>IFERROR(COUNTIFS('Item Master'!$C$2:$C$151,$A32,'Item Master'!$V$2:$V$151,"Reorder")+COUNTIFS('Item Master'!$C$2:$C$151,$A32,'Item Master'!$V$2:$V$151,"Out of Stock"),0)</f>
        <v/>
      </c>
      <c r="F32">
        <f>""</f>
        <v/>
      </c>
      <c r="G32" s="20" t="inlineStr">
        <is>
          <t>Out of Stock</t>
        </is>
      </c>
      <c r="H32" s="20">
        <f>IFERROR(COUNTIF('Item Master'!$V$2:$V$151,$G32),0)</f>
        <v/>
      </c>
      <c r="I32">
        <f>""</f>
        <v/>
      </c>
      <c r="J32">
        <f>""</f>
        <v/>
      </c>
    </row>
    <row r="33">
      <c r="A33" s="23" t="inlineStr">
        <is>
          <t>Front Office Supplies</t>
        </is>
      </c>
      <c r="B33" s="23">
        <f>IFERROR(COUNTIFS('Item Master'!$C$2:$C$151,$A33,'Item Master'!$P$2:$P$151,"Yes"),0)</f>
        <v/>
      </c>
      <c r="C33" s="24">
        <f>IFERROR(SUMIFS('Item Master'!$R$2:$R$151,'Item Master'!$C$2:$C$151,$A33,'Item Master'!$P$2:$P$151,"Yes"),0)</f>
        <v/>
      </c>
      <c r="D33" s="25">
        <f>IFERROR(SUMIFS('Item Master'!$S$2:$S$151,'Item Master'!$C$2:$C$151,$A33,'Item Master'!$P$2:$P$151,"Yes"),0)</f>
        <v/>
      </c>
      <c r="E33" s="23">
        <f>IFERROR(COUNTIFS('Item Master'!$C$2:$C$151,$A33,'Item Master'!$V$2:$V$151,"Reorder")+COUNTIFS('Item Master'!$C$2:$C$151,$A33,'Item Master'!$V$2:$V$151,"Out of Stock"),0)</f>
        <v/>
      </c>
      <c r="F33">
        <f>""</f>
        <v/>
      </c>
      <c r="G33" s="23" t="inlineStr">
        <is>
          <t>Inactive</t>
        </is>
      </c>
      <c r="H33" s="23">
        <f>IFERROR(COUNTIF('Item Master'!$V$2:$V$151,$G33),0)</f>
        <v/>
      </c>
      <c r="I33">
        <f>""</f>
        <v/>
      </c>
      <c r="J33">
        <f>""</f>
        <v/>
      </c>
    </row>
    <row r="34">
      <c r="A34" s="20" t="inlineStr">
        <is>
          <t>Food and Beverage Disposables</t>
        </is>
      </c>
      <c r="B34" s="20">
        <f>IFERROR(COUNTIFS('Item Master'!$C$2:$C$151,$A34,'Item Master'!$P$2:$P$151,"Yes"),0)</f>
        <v/>
      </c>
      <c r="C34" s="21">
        <f>IFERROR(SUMIFS('Item Master'!$R$2:$R$151,'Item Master'!$C$2:$C$151,$A34,'Item Master'!$P$2:$P$151,"Yes"),0)</f>
        <v/>
      </c>
      <c r="D34" s="22">
        <f>IFERROR(SUMIFS('Item Master'!$S$2:$S$151,'Item Master'!$C$2:$C$151,$A34,'Item Master'!$P$2:$P$151,"Yes"),0)</f>
        <v/>
      </c>
      <c r="E34" s="20">
        <f>IFERROR(COUNTIFS('Item Master'!$C$2:$C$151,$A34,'Item Master'!$V$2:$V$151,"Reorder")+COUNTIFS('Item Master'!$C$2:$C$151,$A34,'Item Master'!$V$2:$V$151,"Out of Stock"),0)</f>
        <v/>
      </c>
      <c r="F34">
        <f>""</f>
        <v/>
      </c>
      <c r="G34">
        <f>""</f>
        <v/>
      </c>
      <c r="H34">
        <f>""</f>
        <v/>
      </c>
      <c r="I34">
        <f>""</f>
        <v/>
      </c>
      <c r="J34">
        <f>""</f>
        <v/>
      </c>
    </row>
    <row r="35">
      <c r="A35" s="23" t="inlineStr">
        <is>
          <t>Engineering Supplies</t>
        </is>
      </c>
      <c r="B35" s="23">
        <f>IFERROR(COUNTIFS('Item Master'!$C$2:$C$151,$A35,'Item Master'!$P$2:$P$151,"Yes"),0)</f>
        <v/>
      </c>
      <c r="C35" s="24">
        <f>IFERROR(SUMIFS('Item Master'!$R$2:$R$151,'Item Master'!$C$2:$C$151,$A35,'Item Master'!$P$2:$P$151,"Yes"),0)</f>
        <v/>
      </c>
      <c r="D35" s="25">
        <f>IFERROR(SUMIFS('Item Master'!$S$2:$S$151,'Item Master'!$C$2:$C$151,$A35,'Item Master'!$P$2:$P$151,"Yes"),0)</f>
        <v/>
      </c>
      <c r="E35" s="23">
        <f>IFERROR(COUNTIFS('Item Master'!$C$2:$C$151,$A35,'Item Master'!$V$2:$V$151,"Reorder")+COUNTIFS('Item Master'!$C$2:$C$151,$A35,'Item Master'!$V$2:$V$151,"Out of Stock"),0)</f>
        <v/>
      </c>
      <c r="F35">
        <f>""</f>
        <v/>
      </c>
      <c r="G35">
        <f>""</f>
        <v/>
      </c>
      <c r="H35">
        <f>""</f>
        <v/>
      </c>
      <c r="I35">
        <f>""</f>
        <v/>
      </c>
      <c r="J35">
        <f>""</f>
        <v/>
      </c>
    </row>
    <row r="36">
      <c r="A36" s="20" t="inlineStr">
        <is>
          <t>Pool and Recreation</t>
        </is>
      </c>
      <c r="B36" s="20">
        <f>IFERROR(COUNTIFS('Item Master'!$C$2:$C$151,$A36,'Item Master'!$P$2:$P$151,"Yes"),0)</f>
        <v/>
      </c>
      <c r="C36" s="21">
        <f>IFERROR(SUMIFS('Item Master'!$R$2:$R$151,'Item Master'!$C$2:$C$151,$A36,'Item Master'!$P$2:$P$151,"Yes"),0)</f>
        <v/>
      </c>
      <c r="D36" s="22">
        <f>IFERROR(SUMIFS('Item Master'!$S$2:$S$151,'Item Master'!$C$2:$C$151,$A36,'Item Master'!$P$2:$P$151,"Yes"),0)</f>
        <v/>
      </c>
      <c r="E36" s="20">
        <f>IFERROR(COUNTIFS('Item Master'!$C$2:$C$151,$A36,'Item Master'!$V$2:$V$151,"Reorder")+COUNTIFS('Item Master'!$C$2:$C$151,$A36,'Item Master'!$V$2:$V$151,"Out of Stock"),0)</f>
        <v/>
      </c>
      <c r="F36">
        <f>""</f>
        <v/>
      </c>
      <c r="G36">
        <f>""</f>
        <v/>
      </c>
      <c r="H36">
        <f>""</f>
        <v/>
      </c>
      <c r="I36">
        <f>""</f>
        <v/>
      </c>
      <c r="J36">
        <f>""</f>
        <v/>
      </c>
    </row>
    <row r="37">
      <c r="A37" s="23" t="inlineStr">
        <is>
          <t>Meeting and Banquet Supplies</t>
        </is>
      </c>
      <c r="B37" s="23">
        <f>IFERROR(COUNTIFS('Item Master'!$C$2:$C$151,$A37,'Item Master'!$P$2:$P$151,"Yes"),0)</f>
        <v/>
      </c>
      <c r="C37" s="24">
        <f>IFERROR(SUMIFS('Item Master'!$R$2:$R$151,'Item Master'!$C$2:$C$151,$A37,'Item Master'!$P$2:$P$151,"Yes"),0)</f>
        <v/>
      </c>
      <c r="D37" s="25">
        <f>IFERROR(SUMIFS('Item Master'!$S$2:$S$151,'Item Master'!$C$2:$C$151,$A37,'Item Master'!$P$2:$P$151,"Yes"),0)</f>
        <v/>
      </c>
      <c r="E37" s="23">
        <f>IFERROR(COUNTIFS('Item Master'!$C$2:$C$151,$A37,'Item Master'!$V$2:$V$151,"Reorder")+COUNTIFS('Item Master'!$C$2:$C$151,$A37,'Item Master'!$V$2:$V$151,"Out of Stock"),0)</f>
        <v/>
      </c>
      <c r="F37">
        <f>""</f>
        <v/>
      </c>
      <c r="G37">
        <f>""</f>
        <v/>
      </c>
      <c r="H37">
        <f>""</f>
        <v/>
      </c>
      <c r="I37">
        <f>""</f>
        <v/>
      </c>
      <c r="J37">
        <f>""</f>
        <v/>
      </c>
    </row>
    <row r="38">
      <c r="A38" s="20" t="inlineStr">
        <is>
          <t>Safety Supplies</t>
        </is>
      </c>
      <c r="B38" s="20">
        <f>IFERROR(COUNTIFS('Item Master'!$C$2:$C$151,$A38,'Item Master'!$P$2:$P$151,"Yes"),0)</f>
        <v/>
      </c>
      <c r="C38" s="21">
        <f>IFERROR(SUMIFS('Item Master'!$R$2:$R$151,'Item Master'!$C$2:$C$151,$A38,'Item Master'!$P$2:$P$151,"Yes"),0)</f>
        <v/>
      </c>
      <c r="D38" s="22">
        <f>IFERROR(SUMIFS('Item Master'!$S$2:$S$151,'Item Master'!$C$2:$C$151,$A38,'Item Master'!$P$2:$P$151,"Yes"),0)</f>
        <v/>
      </c>
      <c r="E38" s="20">
        <f>IFERROR(COUNTIFS('Item Master'!$C$2:$C$151,$A38,'Item Master'!$V$2:$V$151,"Reorder")+COUNTIFS('Item Master'!$C$2:$C$151,$A38,'Item Master'!$V$2:$V$151,"Out of Stock"),0)</f>
        <v/>
      </c>
      <c r="F38">
        <f>""</f>
        <v/>
      </c>
      <c r="G38">
        <f>""</f>
        <v/>
      </c>
      <c r="H38">
        <f>""</f>
        <v/>
      </c>
      <c r="I38">
        <f>""</f>
        <v/>
      </c>
      <c r="J38">
        <f>""</f>
        <v/>
      </c>
    </row>
    <row r="39">
      <c r="A39" s="23" t="inlineStr">
        <is>
          <t>Other</t>
        </is>
      </c>
      <c r="B39" s="23">
        <f>IFERROR(COUNTIFS('Item Master'!$C$2:$C$151,$A39,'Item Master'!$P$2:$P$151,"Yes"),0)</f>
        <v/>
      </c>
      <c r="C39" s="24">
        <f>IFERROR(SUMIFS('Item Master'!$R$2:$R$151,'Item Master'!$C$2:$C$151,$A39,'Item Master'!$P$2:$P$151,"Yes"),0)</f>
        <v/>
      </c>
      <c r="D39" s="25">
        <f>IFERROR(SUMIFS('Item Master'!$S$2:$S$151,'Item Master'!$C$2:$C$151,$A39,'Item Master'!$P$2:$P$151,"Yes"),0)</f>
        <v/>
      </c>
      <c r="E39" s="23">
        <f>IFERROR(COUNTIFS('Item Master'!$C$2:$C$151,$A39,'Item Master'!$V$2:$V$151,"Reorder")+COUNTIFS('Item Master'!$C$2:$C$151,$A39,'Item Master'!$V$2:$V$151,"Out of Stock"),0)</f>
        <v/>
      </c>
      <c r="F39">
        <f>""</f>
        <v/>
      </c>
      <c r="G39">
        <f>""</f>
        <v/>
      </c>
      <c r="H39">
        <f>""</f>
        <v/>
      </c>
      <c r="I39">
        <f>""</f>
        <v/>
      </c>
      <c r="J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  <c r="I40">
        <f>""</f>
        <v/>
      </c>
      <c r="J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  <c r="I41">
        <f>""</f>
        <v/>
      </c>
      <c r="J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  <c r="I42">
        <f>""</f>
        <v/>
      </c>
      <c r="J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  <c r="I43">
        <f>""</f>
        <v/>
      </c>
      <c r="J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  <c r="I44">
        <f>""</f>
        <v/>
      </c>
      <c r="J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  <c r="I45">
        <f>""</f>
        <v/>
      </c>
      <c r="J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  <c r="I46">
        <f>""</f>
        <v/>
      </c>
      <c r="J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  <c r="I47">
        <f>""</f>
        <v/>
      </c>
      <c r="J47">
        <f>""</f>
        <v/>
      </c>
      <c r="S47">
        <f>IFERROR(IF(AND('Item Master'!$A$2&lt;&gt;"",'Item Master'!$P$2="Yes",'Item Master'!$T$2&gt;0),'Item Master'!$A$2,""),"")</f>
        <v/>
      </c>
      <c r="T47">
        <f>IFERROR(IF($S47="","",COUNTIF($S$47:$S47,"&lt;&gt;")),0)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I48">
        <f>""</f>
        <v/>
      </c>
      <c r="J48">
        <f>""</f>
        <v/>
      </c>
      <c r="S48">
        <f>IFERROR(IF(AND('Item Master'!$A$3&lt;&gt;"",'Item Master'!$P$3="Yes",'Item Master'!$T$3&gt;0),'Item Master'!$A$3,""),"")</f>
        <v/>
      </c>
      <c r="T48">
        <f>IFERROR(IF($S48="","",COUNTIF($S$47:$S48,"&lt;&gt;")),0)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I49">
        <f>""</f>
        <v/>
      </c>
      <c r="J49">
        <f>""</f>
        <v/>
      </c>
      <c r="S49">
        <f>IFERROR(IF(AND('Item Master'!$A$4&lt;&gt;"",'Item Master'!$P$4="Yes",'Item Master'!$T$4&gt;0),'Item Master'!$A$4,""),"")</f>
        <v/>
      </c>
      <c r="T49">
        <f>IFERROR(IF($S49="","",COUNTIF($S$47:$S49,"&lt;&gt;")),0)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I50">
        <f>""</f>
        <v/>
      </c>
      <c r="J50">
        <f>""</f>
        <v/>
      </c>
      <c r="S50">
        <f>IFERROR(IF(AND('Item Master'!$A$5&lt;&gt;"",'Item Master'!$P$5="Yes",'Item Master'!$T$5&gt;0),'Item Master'!$A$5,""),"")</f>
        <v/>
      </c>
      <c r="T50">
        <f>IFERROR(IF($S50="","",COUNTIF($S$47:$S50,"&lt;&gt;")),0)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I51">
        <f>""</f>
        <v/>
      </c>
      <c r="J51">
        <f>""</f>
        <v/>
      </c>
      <c r="S51">
        <f>IFERROR(IF(AND('Item Master'!$A$6&lt;&gt;"",'Item Master'!$P$6="Yes",'Item Master'!$T$6&gt;0),'Item Master'!$A$6,""),"")</f>
        <v/>
      </c>
      <c r="T51">
        <f>IFERROR(IF($S51="","",COUNTIF($S$47:$S51,"&lt;&gt;")),0)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I52">
        <f>""</f>
        <v/>
      </c>
      <c r="J52">
        <f>""</f>
        <v/>
      </c>
      <c r="S52">
        <f>IFERROR(IF(AND('Item Master'!$A$7&lt;&gt;"",'Item Master'!$P$7="Yes",'Item Master'!$T$7&gt;0),'Item Master'!$A$7,""),"")</f>
        <v/>
      </c>
      <c r="T52">
        <f>IFERROR(IF($S52="","",COUNTIF($S$47:$S52,"&lt;&gt;")),0)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I53">
        <f>""</f>
        <v/>
      </c>
      <c r="J53">
        <f>""</f>
        <v/>
      </c>
      <c r="S53">
        <f>IFERROR(IF(AND('Item Master'!$A$8&lt;&gt;"",'Item Master'!$P$8="Yes",'Item Master'!$T$8&gt;0),'Item Master'!$A$8,""),"")</f>
        <v/>
      </c>
      <c r="T53">
        <f>IFERROR(IF($S53="","",COUNTIF($S$47:$S53,"&lt;&gt;")),0)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I54">
        <f>""</f>
        <v/>
      </c>
      <c r="J54">
        <f>""</f>
        <v/>
      </c>
      <c r="S54">
        <f>IFERROR(IF(AND('Item Master'!$A$9&lt;&gt;"",'Item Master'!$P$9="Yes",'Item Master'!$T$9&gt;0),'Item Master'!$A$9,""),"")</f>
        <v/>
      </c>
      <c r="T54">
        <f>IFERROR(IF($S54="","",COUNTIF($S$47:$S54,"&lt;&gt;")),0)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I55">
        <f>""</f>
        <v/>
      </c>
      <c r="J55">
        <f>""</f>
        <v/>
      </c>
      <c r="S55">
        <f>IFERROR(IF(AND('Item Master'!$A$10&lt;&gt;"",'Item Master'!$P$10="Yes",'Item Master'!$T$10&gt;0),'Item Master'!$A$10,""),"")</f>
        <v/>
      </c>
      <c r="T55">
        <f>IFERROR(IF($S55="","",COUNTIF($S$47:$S55,"&lt;&gt;")),0)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I56">
        <f>""</f>
        <v/>
      </c>
      <c r="J56">
        <f>""</f>
        <v/>
      </c>
      <c r="S56">
        <f>IFERROR(IF(AND('Item Master'!$A$11&lt;&gt;"",'Item Master'!$P$11="Yes",'Item Master'!$T$11&gt;0),'Item Master'!$A$11,""),"")</f>
        <v/>
      </c>
      <c r="T56">
        <f>IFERROR(IF($S56="","",COUNTIF($S$47:$S56,"&lt;&gt;")),0)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I57">
        <f>""</f>
        <v/>
      </c>
      <c r="J57">
        <f>""</f>
        <v/>
      </c>
      <c r="S57">
        <f>IFERROR(IF(AND('Item Master'!$A$12&lt;&gt;"",'Item Master'!$P$12="Yes",'Item Master'!$T$12&gt;0),'Item Master'!$A$12,""),"")</f>
        <v/>
      </c>
      <c r="T57">
        <f>IFERROR(IF($S57="","",COUNTIF($S$47:$S57,"&lt;&gt;")),0)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I58">
        <f>""</f>
        <v/>
      </c>
      <c r="J58">
        <f>""</f>
        <v/>
      </c>
      <c r="S58">
        <f>IFERROR(IF(AND('Item Master'!$A$13&lt;&gt;"",'Item Master'!$P$13="Yes",'Item Master'!$T$13&gt;0),'Item Master'!$A$13,""),"")</f>
        <v/>
      </c>
      <c r="T58">
        <f>IFERROR(IF($S58="","",COUNTIF($S$47:$S58,"&lt;&gt;")),0)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I59">
        <f>""</f>
        <v/>
      </c>
      <c r="J59">
        <f>""</f>
        <v/>
      </c>
      <c r="S59">
        <f>IFERROR(IF(AND('Item Master'!$A$14&lt;&gt;"",'Item Master'!$P$14="Yes",'Item Master'!$T$14&gt;0),'Item Master'!$A$14,""),"")</f>
        <v/>
      </c>
      <c r="T59">
        <f>IFERROR(IF($S59="","",COUNTIF($S$47:$S59,"&lt;&gt;")),0)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I60">
        <f>""</f>
        <v/>
      </c>
      <c r="J60">
        <f>""</f>
        <v/>
      </c>
      <c r="S60">
        <f>IFERROR(IF(AND('Item Master'!$A$15&lt;&gt;"",'Item Master'!$P$15="Yes",'Item Master'!$T$15&gt;0),'Item Master'!$A$15,""),"")</f>
        <v/>
      </c>
      <c r="T60">
        <f>IFERROR(IF($S60="","",COUNTIF($S$47:$S60,"&lt;&gt;")),0)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I61">
        <f>""</f>
        <v/>
      </c>
      <c r="J61">
        <f>""</f>
        <v/>
      </c>
      <c r="S61">
        <f>IFERROR(IF(AND('Item Master'!$A$16&lt;&gt;"",'Item Master'!$P$16="Yes",'Item Master'!$T$16&gt;0),'Item Master'!$A$16,""),"")</f>
        <v/>
      </c>
      <c r="T61">
        <f>IFERROR(IF($S61="","",COUNTIF($S$47:$S61,"&lt;&gt;")),0)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I62">
        <f>""</f>
        <v/>
      </c>
      <c r="J62">
        <f>""</f>
        <v/>
      </c>
      <c r="S62">
        <f>IFERROR(IF(AND('Item Master'!$A$17&lt;&gt;"",'Item Master'!$P$17="Yes",'Item Master'!$T$17&gt;0),'Item Master'!$A$17,""),"")</f>
        <v/>
      </c>
      <c r="T62">
        <f>IFERROR(IF($S62="","",COUNTIF($S$47:$S62,"&lt;&gt;")),0)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I63">
        <f>""</f>
        <v/>
      </c>
      <c r="J63">
        <f>""</f>
        <v/>
      </c>
      <c r="S63">
        <f>IFERROR(IF(AND('Item Master'!$A$18&lt;&gt;"",'Item Master'!$P$18="Yes",'Item Master'!$T$18&gt;0),'Item Master'!$A$18,""),"")</f>
        <v/>
      </c>
      <c r="T63">
        <f>IFERROR(IF($S63="","",COUNTIF($S$47:$S63,"&lt;&gt;")),0)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I64">
        <f>""</f>
        <v/>
      </c>
      <c r="J64">
        <f>""</f>
        <v/>
      </c>
      <c r="S64">
        <f>IFERROR(IF(AND('Item Master'!$A$19&lt;&gt;"",'Item Master'!$P$19="Yes",'Item Master'!$T$19&gt;0),'Item Master'!$A$19,""),"")</f>
        <v/>
      </c>
      <c r="T64">
        <f>IFERROR(IF($S64="","",COUNTIF($S$47:$S64,"&lt;&gt;")),0)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I65">
        <f>""</f>
        <v/>
      </c>
      <c r="J65">
        <f>""</f>
        <v/>
      </c>
      <c r="S65">
        <f>IFERROR(IF(AND('Item Master'!$A$20&lt;&gt;"",'Item Master'!$P$20="Yes",'Item Master'!$T$20&gt;0),'Item Master'!$A$20,""),"")</f>
        <v/>
      </c>
      <c r="T65">
        <f>IFERROR(IF($S65="","",COUNTIF($S$47:$S65,"&lt;&gt;")),0)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I66">
        <f>""</f>
        <v/>
      </c>
      <c r="J66">
        <f>""</f>
        <v/>
      </c>
      <c r="S66">
        <f>IFERROR(IF(AND('Item Master'!$A$21&lt;&gt;"",'Item Master'!$P$21="Yes",'Item Master'!$T$21&gt;0),'Item Master'!$A$21,""),"")</f>
        <v/>
      </c>
      <c r="T66">
        <f>IFERROR(IF($S66="","",COUNTIF($S$47:$S66,"&lt;&gt;")),0)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I67">
        <f>""</f>
        <v/>
      </c>
      <c r="J67">
        <f>""</f>
        <v/>
      </c>
      <c r="S67">
        <f>IFERROR(IF(AND('Item Master'!$A$22&lt;&gt;"",'Item Master'!$P$22="Yes",'Item Master'!$T$22&gt;0),'Item Master'!$A$22,""),"")</f>
        <v/>
      </c>
      <c r="T67">
        <f>IFERROR(IF($S67="","",COUNTIF($S$47:$S67,"&lt;&gt;")),0)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I68">
        <f>""</f>
        <v/>
      </c>
      <c r="J68">
        <f>""</f>
        <v/>
      </c>
      <c r="S68">
        <f>IFERROR(IF(AND('Item Master'!$A$23&lt;&gt;"",'Item Master'!$P$23="Yes",'Item Master'!$T$23&gt;0),'Item Master'!$A$23,""),"")</f>
        <v/>
      </c>
      <c r="T68">
        <f>IFERROR(IF($S68="","",COUNTIF($S$47:$S68,"&lt;&gt;")),0)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I69">
        <f>""</f>
        <v/>
      </c>
      <c r="J69">
        <f>""</f>
        <v/>
      </c>
      <c r="S69">
        <f>IFERROR(IF(AND('Item Master'!$A$24&lt;&gt;"",'Item Master'!$P$24="Yes",'Item Master'!$T$24&gt;0),'Item Master'!$A$24,""),"")</f>
        <v/>
      </c>
      <c r="T69">
        <f>IFERROR(IF($S69="","",COUNTIF($S$47:$S69,"&lt;&gt;")),0)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I70">
        <f>""</f>
        <v/>
      </c>
      <c r="J70">
        <f>""</f>
        <v/>
      </c>
      <c r="S70">
        <f>IFERROR(IF(AND('Item Master'!$A$25&lt;&gt;"",'Item Master'!$P$25="Yes",'Item Master'!$T$25&gt;0),'Item Master'!$A$25,""),"")</f>
        <v/>
      </c>
      <c r="T70">
        <f>IFERROR(IF($S70="","",COUNTIF($S$47:$S70,"&lt;&gt;")),0)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I71">
        <f>""</f>
        <v/>
      </c>
      <c r="J71">
        <f>""</f>
        <v/>
      </c>
      <c r="S71">
        <f>IFERROR(IF(AND('Item Master'!$A$26&lt;&gt;"",'Item Master'!$P$26="Yes",'Item Master'!$T$26&gt;0),'Item Master'!$A$26,""),"")</f>
        <v/>
      </c>
      <c r="T71">
        <f>IFERROR(IF($S71="","",COUNTIF($S$47:$S71,"&lt;&gt;")),0)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I72">
        <f>""</f>
        <v/>
      </c>
      <c r="J72">
        <f>""</f>
        <v/>
      </c>
      <c r="S72">
        <f>IFERROR(IF(AND('Item Master'!$A$27&lt;&gt;"",'Item Master'!$P$27="Yes",'Item Master'!$T$27&gt;0),'Item Master'!$A$27,""),"")</f>
        <v/>
      </c>
      <c r="T72">
        <f>IFERROR(IF($S72="","",COUNTIF($S$47:$S72,"&lt;&gt;")),0)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I73">
        <f>""</f>
        <v/>
      </c>
      <c r="J73">
        <f>""</f>
        <v/>
      </c>
      <c r="S73">
        <f>IFERROR(IF(AND('Item Master'!$A$28&lt;&gt;"",'Item Master'!$P$28="Yes",'Item Master'!$T$28&gt;0),'Item Master'!$A$28,""),"")</f>
        <v/>
      </c>
      <c r="T73">
        <f>IFERROR(IF($S73="","",COUNTIF($S$47:$S73,"&lt;&gt;")),0)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I74">
        <f>""</f>
        <v/>
      </c>
      <c r="J74">
        <f>""</f>
        <v/>
      </c>
      <c r="S74">
        <f>IFERROR(IF(AND('Item Master'!$A$29&lt;&gt;"",'Item Master'!$P$29="Yes",'Item Master'!$T$29&gt;0),'Item Master'!$A$29,""),"")</f>
        <v/>
      </c>
      <c r="T74">
        <f>IFERROR(IF($S74="","",COUNTIF($S$47:$S74,"&lt;&gt;")),0)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I75">
        <f>""</f>
        <v/>
      </c>
      <c r="J75">
        <f>""</f>
        <v/>
      </c>
      <c r="S75">
        <f>IFERROR(IF(AND('Item Master'!$A$30&lt;&gt;"",'Item Master'!$P$30="Yes",'Item Master'!$T$30&gt;0),'Item Master'!$A$30,""),"")</f>
        <v/>
      </c>
      <c r="T75">
        <f>IFERROR(IF($S75="","",COUNTIF($S$47:$S75,"&lt;&gt;")),0)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I76">
        <f>""</f>
        <v/>
      </c>
      <c r="J76">
        <f>""</f>
        <v/>
      </c>
      <c r="S76">
        <f>IFERROR(IF(AND('Item Master'!$A$31&lt;&gt;"",'Item Master'!$P$31="Yes",'Item Master'!$T$31&gt;0),'Item Master'!$A$31,""),"")</f>
        <v/>
      </c>
      <c r="T76">
        <f>IFERROR(IF($S76="","",COUNTIF($S$47:$S76,"&lt;&gt;")),0)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I77">
        <f>""</f>
        <v/>
      </c>
      <c r="J77">
        <f>""</f>
        <v/>
      </c>
      <c r="S77">
        <f>IFERROR(IF(AND('Item Master'!$A$32&lt;&gt;"",'Item Master'!$P$32="Yes",'Item Master'!$T$32&gt;0),'Item Master'!$A$32,""),"")</f>
        <v/>
      </c>
      <c r="T77">
        <f>IFERROR(IF($S77="","",COUNTIF($S$47:$S77,"&lt;&gt;")),0)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I78">
        <f>""</f>
        <v/>
      </c>
      <c r="J78">
        <f>""</f>
        <v/>
      </c>
      <c r="S78">
        <f>IFERROR(IF(AND('Item Master'!$A$33&lt;&gt;"",'Item Master'!$P$33="Yes",'Item Master'!$T$33&gt;0),'Item Master'!$A$33,""),"")</f>
        <v/>
      </c>
      <c r="T78">
        <f>IFERROR(IF($S78="","",COUNTIF($S$47:$S78,"&lt;&gt;")),0)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I79">
        <f>""</f>
        <v/>
      </c>
      <c r="J79">
        <f>""</f>
        <v/>
      </c>
      <c r="S79">
        <f>IFERROR(IF(AND('Item Master'!$A$34&lt;&gt;"",'Item Master'!$P$34="Yes",'Item Master'!$T$34&gt;0),'Item Master'!$A$34,""),"")</f>
        <v/>
      </c>
      <c r="T79">
        <f>IFERROR(IF($S79="","",COUNTIF($S$47:$S79,"&lt;&gt;")),0)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I80">
        <f>""</f>
        <v/>
      </c>
      <c r="J80">
        <f>""</f>
        <v/>
      </c>
      <c r="S80">
        <f>IFERROR(IF(AND('Item Master'!$A$35&lt;&gt;"",'Item Master'!$P$35="Yes",'Item Master'!$T$35&gt;0),'Item Master'!$A$35,""),"")</f>
        <v/>
      </c>
      <c r="T80">
        <f>IFERROR(IF($S80="","",COUNTIF($S$47:$S80,"&lt;&gt;")),0)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I81">
        <f>""</f>
        <v/>
      </c>
      <c r="J81">
        <f>""</f>
        <v/>
      </c>
      <c r="S81">
        <f>IFERROR(IF(AND('Item Master'!$A$36&lt;&gt;"",'Item Master'!$P$36="Yes",'Item Master'!$T$36&gt;0),'Item Master'!$A$36,""),"")</f>
        <v/>
      </c>
      <c r="T81">
        <f>IFERROR(IF($S81="","",COUNTIF($S$47:$S81,"&lt;&gt;")),0)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I82">
        <f>""</f>
        <v/>
      </c>
      <c r="J82">
        <f>""</f>
        <v/>
      </c>
      <c r="S82">
        <f>IFERROR(IF(AND('Item Master'!$A$37&lt;&gt;"",'Item Master'!$P$37="Yes",'Item Master'!$T$37&gt;0),'Item Master'!$A$37,""),"")</f>
        <v/>
      </c>
      <c r="T82">
        <f>IFERROR(IF($S82="","",COUNTIF($S$47:$S82,"&lt;&gt;")),0)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I83">
        <f>""</f>
        <v/>
      </c>
      <c r="J83">
        <f>""</f>
        <v/>
      </c>
      <c r="S83">
        <f>IFERROR(IF(AND('Item Master'!$A$38&lt;&gt;"",'Item Master'!$P$38="Yes",'Item Master'!$T$38&gt;0),'Item Master'!$A$38,""),"")</f>
        <v/>
      </c>
      <c r="T83">
        <f>IFERROR(IF($S83="","",COUNTIF($S$47:$S83,"&lt;&gt;")),0)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I84">
        <f>""</f>
        <v/>
      </c>
      <c r="J84">
        <f>""</f>
        <v/>
      </c>
      <c r="S84">
        <f>IFERROR(IF(AND('Item Master'!$A$39&lt;&gt;"",'Item Master'!$P$39="Yes",'Item Master'!$T$39&gt;0),'Item Master'!$A$39,""),"")</f>
        <v/>
      </c>
      <c r="T84">
        <f>IFERROR(IF($S84="","",COUNTIF($S$47:$S84,"&lt;&gt;")),0)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I85">
        <f>""</f>
        <v/>
      </c>
      <c r="J85">
        <f>""</f>
        <v/>
      </c>
      <c r="S85">
        <f>IFERROR(IF(AND('Item Master'!$A$40&lt;&gt;"",'Item Master'!$P$40="Yes",'Item Master'!$T$40&gt;0),'Item Master'!$A$40,""),"")</f>
        <v/>
      </c>
      <c r="T85">
        <f>IFERROR(IF($S85="","",COUNTIF($S$47:$S85,"&lt;&gt;")),0)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I86">
        <f>""</f>
        <v/>
      </c>
      <c r="J86">
        <f>""</f>
        <v/>
      </c>
      <c r="S86">
        <f>IFERROR(IF(AND('Item Master'!$A$41&lt;&gt;"",'Item Master'!$P$41="Yes",'Item Master'!$T$41&gt;0),'Item Master'!$A$41,""),"")</f>
        <v/>
      </c>
      <c r="T86">
        <f>IFERROR(IF($S86="","",COUNTIF($S$47:$S86,"&lt;&gt;")),0)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I87">
        <f>""</f>
        <v/>
      </c>
      <c r="J87">
        <f>""</f>
        <v/>
      </c>
      <c r="S87">
        <f>IFERROR(IF(AND('Item Master'!$A$42&lt;&gt;"",'Item Master'!$P$42="Yes",'Item Master'!$T$42&gt;0),'Item Master'!$A$42,""),"")</f>
        <v/>
      </c>
      <c r="T87">
        <f>IFERROR(IF($S87="","",COUNTIF($S$47:$S87,"&lt;&gt;")),0)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I88">
        <f>""</f>
        <v/>
      </c>
      <c r="J88">
        <f>""</f>
        <v/>
      </c>
      <c r="S88">
        <f>IFERROR(IF(AND('Item Master'!$A$43&lt;&gt;"",'Item Master'!$P$43="Yes",'Item Master'!$T$43&gt;0),'Item Master'!$A$43,""),"")</f>
        <v/>
      </c>
      <c r="T88">
        <f>IFERROR(IF($S88="","",COUNTIF($S$47:$S88,"&lt;&gt;")),0)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I89">
        <f>""</f>
        <v/>
      </c>
      <c r="J89">
        <f>""</f>
        <v/>
      </c>
      <c r="S89">
        <f>IFERROR(IF(AND('Item Master'!$A$44&lt;&gt;"",'Item Master'!$P$44="Yes",'Item Master'!$T$44&gt;0),'Item Master'!$A$44,""),"")</f>
        <v/>
      </c>
      <c r="T89">
        <f>IFERROR(IF($S89="","",COUNTIF($S$47:$S89,"&lt;&gt;")),0)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I90">
        <f>""</f>
        <v/>
      </c>
      <c r="J90">
        <f>""</f>
        <v/>
      </c>
      <c r="S90">
        <f>IFERROR(IF(AND('Item Master'!$A$45&lt;&gt;"",'Item Master'!$P$45="Yes",'Item Master'!$T$45&gt;0),'Item Master'!$A$45,""),"")</f>
        <v/>
      </c>
      <c r="T90">
        <f>IFERROR(IF($S90="","",COUNTIF($S$47:$S90,"&lt;&gt;")),0)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I91">
        <f>""</f>
        <v/>
      </c>
      <c r="J91">
        <f>""</f>
        <v/>
      </c>
      <c r="S91">
        <f>IFERROR(IF(AND('Item Master'!$A$46&lt;&gt;"",'Item Master'!$P$46="Yes",'Item Master'!$T$46&gt;0),'Item Master'!$A$46,""),"")</f>
        <v/>
      </c>
      <c r="T91">
        <f>IFERROR(IF($S91="","",COUNTIF($S$47:$S91,"&lt;&gt;")),0)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I92">
        <f>""</f>
        <v/>
      </c>
      <c r="J92">
        <f>""</f>
        <v/>
      </c>
      <c r="S92">
        <f>IFERROR(IF(AND('Item Master'!$A$47&lt;&gt;"",'Item Master'!$P$47="Yes",'Item Master'!$T$47&gt;0),'Item Master'!$A$47,""),"")</f>
        <v/>
      </c>
      <c r="T92">
        <f>IFERROR(IF($S92="","",COUNTIF($S$47:$S92,"&lt;&gt;")),0)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I93">
        <f>""</f>
        <v/>
      </c>
      <c r="J93">
        <f>""</f>
        <v/>
      </c>
      <c r="S93">
        <f>IFERROR(IF(AND('Item Master'!$A$48&lt;&gt;"",'Item Master'!$P$48="Yes",'Item Master'!$T$48&gt;0),'Item Master'!$A$48,""),"")</f>
        <v/>
      </c>
      <c r="T93">
        <f>IFERROR(IF($S93="","",COUNTIF($S$47:$S93,"&lt;&gt;")),0)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I94">
        <f>""</f>
        <v/>
      </c>
      <c r="J94">
        <f>""</f>
        <v/>
      </c>
      <c r="S94">
        <f>IFERROR(IF(AND('Item Master'!$A$49&lt;&gt;"",'Item Master'!$P$49="Yes",'Item Master'!$T$49&gt;0),'Item Master'!$A$49,""),"")</f>
        <v/>
      </c>
      <c r="T94">
        <f>IFERROR(IF($S94="","",COUNTIF($S$47:$S94,"&lt;&gt;")),0)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I95">
        <f>""</f>
        <v/>
      </c>
      <c r="J95">
        <f>""</f>
        <v/>
      </c>
      <c r="S95">
        <f>IFERROR(IF(AND('Item Master'!$A$50&lt;&gt;"",'Item Master'!$P$50="Yes",'Item Master'!$T$50&gt;0),'Item Master'!$A$50,""),"")</f>
        <v/>
      </c>
      <c r="T95">
        <f>IFERROR(IF($S95="","",COUNTIF($S$47:$S95,"&lt;&gt;")),0)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I96">
        <f>""</f>
        <v/>
      </c>
      <c r="J96">
        <f>""</f>
        <v/>
      </c>
      <c r="S96">
        <f>IFERROR(IF(AND('Item Master'!$A$51&lt;&gt;"",'Item Master'!$P$51="Yes",'Item Master'!$T$51&gt;0),'Item Master'!$A$51,""),"")</f>
        <v/>
      </c>
      <c r="T96">
        <f>IFERROR(IF($S96="","",COUNTIF($S$47:$S96,"&lt;&gt;")),0)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I97">
        <f>""</f>
        <v/>
      </c>
      <c r="J97">
        <f>""</f>
        <v/>
      </c>
      <c r="S97">
        <f>IFERROR(IF(AND('Item Master'!$A$52&lt;&gt;"",'Item Master'!$P$52="Yes",'Item Master'!$T$52&gt;0),'Item Master'!$A$52,""),"")</f>
        <v/>
      </c>
      <c r="T97">
        <f>IFERROR(IF($S97="","",COUNTIF($S$47:$S97,"&lt;&gt;")),0)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I98">
        <f>""</f>
        <v/>
      </c>
      <c r="J98">
        <f>""</f>
        <v/>
      </c>
      <c r="S98">
        <f>IFERROR(IF(AND('Item Master'!$A$53&lt;&gt;"",'Item Master'!$P$53="Yes",'Item Master'!$T$53&gt;0),'Item Master'!$A$53,""),"")</f>
        <v/>
      </c>
      <c r="T98">
        <f>IFERROR(IF($S98="","",COUNTIF($S$47:$S98,"&lt;&gt;")),0)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I99">
        <f>""</f>
        <v/>
      </c>
      <c r="J99">
        <f>""</f>
        <v/>
      </c>
      <c r="S99">
        <f>IFERROR(IF(AND('Item Master'!$A$54&lt;&gt;"",'Item Master'!$P$54="Yes",'Item Master'!$T$54&gt;0),'Item Master'!$A$54,""),"")</f>
        <v/>
      </c>
      <c r="T99">
        <f>IFERROR(IF($S99="","",COUNTIF($S$47:$S99,"&lt;&gt;")),0)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I100">
        <f>""</f>
        <v/>
      </c>
      <c r="J100">
        <f>""</f>
        <v/>
      </c>
      <c r="S100">
        <f>IFERROR(IF(AND('Item Master'!$A$55&lt;&gt;"",'Item Master'!$P$55="Yes",'Item Master'!$T$55&gt;0),'Item Master'!$A$55,""),"")</f>
        <v/>
      </c>
      <c r="T100">
        <f>IFERROR(IF($S100="","",COUNTIF($S$47:$S100,"&lt;&gt;")),0)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I101">
        <f>""</f>
        <v/>
      </c>
      <c r="J101">
        <f>""</f>
        <v/>
      </c>
      <c r="S101">
        <f>IFERROR(IF(AND('Item Master'!$A$56&lt;&gt;"",'Item Master'!$P$56="Yes",'Item Master'!$T$56&gt;0),'Item Master'!$A$56,""),"")</f>
        <v/>
      </c>
      <c r="T101">
        <f>IFERROR(IF($S101="","",COUNTIF($S$47:$S101,"&lt;&gt;")),0)</f>
        <v/>
      </c>
    </row>
    <row r="102">
      <c r="S102">
        <f>IFERROR(IF(AND('Item Master'!$A$57&lt;&gt;"",'Item Master'!$P$57="Yes",'Item Master'!$T$57&gt;0),'Item Master'!$A$57,""),"")</f>
        <v/>
      </c>
      <c r="T102">
        <f>IFERROR(IF($S102="","",COUNTIF($S$47:$S102,"&lt;&gt;")),0)</f>
        <v/>
      </c>
    </row>
    <row r="103">
      <c r="S103">
        <f>IFERROR(IF(AND('Item Master'!$A$58&lt;&gt;"",'Item Master'!$P$58="Yes",'Item Master'!$T$58&gt;0),'Item Master'!$A$58,""),"")</f>
        <v/>
      </c>
      <c r="T103">
        <f>IFERROR(IF($S103="","",COUNTIF($S$47:$S103,"&lt;&gt;")),0)</f>
        <v/>
      </c>
    </row>
    <row r="104">
      <c r="S104">
        <f>IFERROR(IF(AND('Item Master'!$A$59&lt;&gt;"",'Item Master'!$P$59="Yes",'Item Master'!$T$59&gt;0),'Item Master'!$A$59,""),"")</f>
        <v/>
      </c>
      <c r="T104">
        <f>IFERROR(IF($S104="","",COUNTIF($S$47:$S104,"&lt;&gt;")),0)</f>
        <v/>
      </c>
    </row>
    <row r="105">
      <c r="S105">
        <f>IFERROR(IF(AND('Item Master'!$A$60&lt;&gt;"",'Item Master'!$P$60="Yes",'Item Master'!$T$60&gt;0),'Item Master'!$A$60,""),"")</f>
        <v/>
      </c>
      <c r="T105">
        <f>IFERROR(IF($S105="","",COUNTIF($S$47:$S105,"&lt;&gt;")),0)</f>
        <v/>
      </c>
    </row>
    <row r="106">
      <c r="S106">
        <f>IFERROR(IF(AND('Item Master'!$A$61&lt;&gt;"",'Item Master'!$P$61="Yes",'Item Master'!$T$61&gt;0),'Item Master'!$A$61,""),"")</f>
        <v/>
      </c>
      <c r="T106">
        <f>IFERROR(IF($S106="","",COUNTIF($S$47:$S106,"&lt;&gt;")),0)</f>
        <v/>
      </c>
    </row>
    <row r="107">
      <c r="S107">
        <f>IFERROR(IF(AND('Item Master'!$A$62&lt;&gt;"",'Item Master'!$P$62="Yes",'Item Master'!$T$62&gt;0),'Item Master'!$A$62,""),"")</f>
        <v/>
      </c>
      <c r="T107">
        <f>IFERROR(IF($S107="","",COUNTIF($S$47:$S107,"&lt;&gt;")),0)</f>
        <v/>
      </c>
    </row>
    <row r="108">
      <c r="S108">
        <f>IFERROR(IF(AND('Item Master'!$A$63&lt;&gt;"",'Item Master'!$P$63="Yes",'Item Master'!$T$63&gt;0),'Item Master'!$A$63,""),"")</f>
        <v/>
      </c>
      <c r="T108">
        <f>IFERROR(IF($S108="","",COUNTIF($S$47:$S108,"&lt;&gt;")),0)</f>
        <v/>
      </c>
    </row>
    <row r="109">
      <c r="S109">
        <f>IFERROR(IF(AND('Item Master'!$A$64&lt;&gt;"",'Item Master'!$P$64="Yes",'Item Master'!$T$64&gt;0),'Item Master'!$A$64,""),"")</f>
        <v/>
      </c>
      <c r="T109">
        <f>IFERROR(IF($S109="","",COUNTIF($S$47:$S109,"&lt;&gt;")),0)</f>
        <v/>
      </c>
    </row>
    <row r="110">
      <c r="S110">
        <f>IFERROR(IF(AND('Item Master'!$A$65&lt;&gt;"",'Item Master'!$P$65="Yes",'Item Master'!$T$65&gt;0),'Item Master'!$A$65,""),"")</f>
        <v/>
      </c>
      <c r="T110">
        <f>IFERROR(IF($S110="","",COUNTIF($S$47:$S110,"&lt;&gt;")),0)</f>
        <v/>
      </c>
    </row>
    <row r="111">
      <c r="S111">
        <f>IFERROR(IF(AND('Item Master'!$A$66&lt;&gt;"",'Item Master'!$P$66="Yes",'Item Master'!$T$66&gt;0),'Item Master'!$A$66,""),"")</f>
        <v/>
      </c>
      <c r="T111">
        <f>IFERROR(IF($S111="","",COUNTIF($S$47:$S111,"&lt;&gt;")),0)</f>
        <v/>
      </c>
    </row>
    <row r="112">
      <c r="S112">
        <f>IFERROR(IF(AND('Item Master'!$A$67&lt;&gt;"",'Item Master'!$P$67="Yes",'Item Master'!$T$67&gt;0),'Item Master'!$A$67,""),"")</f>
        <v/>
      </c>
      <c r="T112">
        <f>IFERROR(IF($S112="","",COUNTIF($S$47:$S112,"&lt;&gt;")),0)</f>
        <v/>
      </c>
    </row>
    <row r="113">
      <c r="S113">
        <f>IFERROR(IF(AND('Item Master'!$A$68&lt;&gt;"",'Item Master'!$P$68="Yes",'Item Master'!$T$68&gt;0),'Item Master'!$A$68,""),"")</f>
        <v/>
      </c>
      <c r="T113">
        <f>IFERROR(IF($S113="","",COUNTIF($S$47:$S113,"&lt;&gt;")),0)</f>
        <v/>
      </c>
    </row>
    <row r="114">
      <c r="S114">
        <f>IFERROR(IF(AND('Item Master'!$A$69&lt;&gt;"",'Item Master'!$P$69="Yes",'Item Master'!$T$69&gt;0),'Item Master'!$A$69,""),"")</f>
        <v/>
      </c>
      <c r="T114">
        <f>IFERROR(IF($S114="","",COUNTIF($S$47:$S114,"&lt;&gt;")),0)</f>
        <v/>
      </c>
    </row>
    <row r="115">
      <c r="S115">
        <f>IFERROR(IF(AND('Item Master'!$A$70&lt;&gt;"",'Item Master'!$P$70="Yes",'Item Master'!$T$70&gt;0),'Item Master'!$A$70,""),"")</f>
        <v/>
      </c>
      <c r="T115">
        <f>IFERROR(IF($S115="","",COUNTIF($S$47:$S115,"&lt;&gt;")),0)</f>
        <v/>
      </c>
    </row>
    <row r="116">
      <c r="S116">
        <f>IFERROR(IF(AND('Item Master'!$A$71&lt;&gt;"",'Item Master'!$P$71="Yes",'Item Master'!$T$71&gt;0),'Item Master'!$A$71,""),"")</f>
        <v/>
      </c>
      <c r="T116">
        <f>IFERROR(IF($S116="","",COUNTIF($S$47:$S116,"&lt;&gt;")),0)</f>
        <v/>
      </c>
    </row>
    <row r="117">
      <c r="S117">
        <f>IFERROR(IF(AND('Item Master'!$A$72&lt;&gt;"",'Item Master'!$P$72="Yes",'Item Master'!$T$72&gt;0),'Item Master'!$A$72,""),"")</f>
        <v/>
      </c>
      <c r="T117">
        <f>IFERROR(IF($S117="","",COUNTIF($S$47:$S117,"&lt;&gt;")),0)</f>
        <v/>
      </c>
    </row>
    <row r="118">
      <c r="S118">
        <f>IFERROR(IF(AND('Item Master'!$A$73&lt;&gt;"",'Item Master'!$P$73="Yes",'Item Master'!$T$73&gt;0),'Item Master'!$A$73,""),"")</f>
        <v/>
      </c>
      <c r="T118">
        <f>IFERROR(IF($S118="","",COUNTIF($S$47:$S118,"&lt;&gt;")),0)</f>
        <v/>
      </c>
    </row>
    <row r="119">
      <c r="S119">
        <f>IFERROR(IF(AND('Item Master'!$A$74&lt;&gt;"",'Item Master'!$P$74="Yes",'Item Master'!$T$74&gt;0),'Item Master'!$A$74,""),"")</f>
        <v/>
      </c>
      <c r="T119">
        <f>IFERROR(IF($S119="","",COUNTIF($S$47:$S119,"&lt;&gt;")),0)</f>
        <v/>
      </c>
    </row>
    <row r="120">
      <c r="S120">
        <f>IFERROR(IF(AND('Item Master'!$A$75&lt;&gt;"",'Item Master'!$P$75="Yes",'Item Master'!$T$75&gt;0),'Item Master'!$A$75,""),"")</f>
        <v/>
      </c>
      <c r="T120">
        <f>IFERROR(IF($S120="","",COUNTIF($S$47:$S120,"&lt;&gt;")),0)</f>
        <v/>
      </c>
    </row>
    <row r="121">
      <c r="S121">
        <f>IFERROR(IF(AND('Item Master'!$A$76&lt;&gt;"",'Item Master'!$P$76="Yes",'Item Master'!$T$76&gt;0),'Item Master'!$A$76,""),"")</f>
        <v/>
      </c>
      <c r="T121">
        <f>IFERROR(IF($S121="","",COUNTIF($S$47:$S121,"&lt;&gt;")),0)</f>
        <v/>
      </c>
    </row>
    <row r="122">
      <c r="S122">
        <f>IFERROR(IF(AND('Item Master'!$A$77&lt;&gt;"",'Item Master'!$P$77="Yes",'Item Master'!$T$77&gt;0),'Item Master'!$A$77,""),"")</f>
        <v/>
      </c>
      <c r="T122">
        <f>IFERROR(IF($S122="","",COUNTIF($S$47:$S122,"&lt;&gt;")),0)</f>
        <v/>
      </c>
    </row>
    <row r="123">
      <c r="S123">
        <f>IFERROR(IF(AND('Item Master'!$A$78&lt;&gt;"",'Item Master'!$P$78="Yes",'Item Master'!$T$78&gt;0),'Item Master'!$A$78,""),"")</f>
        <v/>
      </c>
      <c r="T123">
        <f>IFERROR(IF($S123="","",COUNTIF($S$47:$S123,"&lt;&gt;")),0)</f>
        <v/>
      </c>
    </row>
    <row r="124">
      <c r="S124">
        <f>IFERROR(IF(AND('Item Master'!$A$79&lt;&gt;"",'Item Master'!$P$79="Yes",'Item Master'!$T$79&gt;0),'Item Master'!$A$79,""),"")</f>
        <v/>
      </c>
      <c r="T124">
        <f>IFERROR(IF($S124="","",COUNTIF($S$47:$S124,"&lt;&gt;")),0)</f>
        <v/>
      </c>
    </row>
    <row r="125">
      <c r="S125">
        <f>IFERROR(IF(AND('Item Master'!$A$80&lt;&gt;"",'Item Master'!$P$80="Yes",'Item Master'!$T$80&gt;0),'Item Master'!$A$80,""),"")</f>
        <v/>
      </c>
      <c r="T125">
        <f>IFERROR(IF($S125="","",COUNTIF($S$47:$S125,"&lt;&gt;")),0)</f>
        <v/>
      </c>
    </row>
    <row r="126">
      <c r="S126">
        <f>IFERROR(IF(AND('Item Master'!$A$81&lt;&gt;"",'Item Master'!$P$81="Yes",'Item Master'!$T$81&gt;0),'Item Master'!$A$81,""),"")</f>
        <v/>
      </c>
      <c r="T126">
        <f>IFERROR(IF($S126="","",COUNTIF($S$47:$S126,"&lt;&gt;")),0)</f>
        <v/>
      </c>
    </row>
    <row r="127">
      <c r="S127">
        <f>IFERROR(IF(AND('Item Master'!$A$82&lt;&gt;"",'Item Master'!$P$82="Yes",'Item Master'!$T$82&gt;0),'Item Master'!$A$82,""),"")</f>
        <v/>
      </c>
      <c r="T127">
        <f>IFERROR(IF($S127="","",COUNTIF($S$47:$S127,"&lt;&gt;")),0)</f>
        <v/>
      </c>
    </row>
    <row r="128">
      <c r="S128">
        <f>IFERROR(IF(AND('Item Master'!$A$83&lt;&gt;"",'Item Master'!$P$83="Yes",'Item Master'!$T$83&gt;0),'Item Master'!$A$83,""),"")</f>
        <v/>
      </c>
      <c r="T128">
        <f>IFERROR(IF($S128="","",COUNTIF($S$47:$S128,"&lt;&gt;")),0)</f>
        <v/>
      </c>
    </row>
    <row r="129">
      <c r="S129">
        <f>IFERROR(IF(AND('Item Master'!$A$84&lt;&gt;"",'Item Master'!$P$84="Yes",'Item Master'!$T$84&gt;0),'Item Master'!$A$84,""),"")</f>
        <v/>
      </c>
      <c r="T129">
        <f>IFERROR(IF($S129="","",COUNTIF($S$47:$S129,"&lt;&gt;")),0)</f>
        <v/>
      </c>
    </row>
    <row r="130">
      <c r="S130">
        <f>IFERROR(IF(AND('Item Master'!$A$85&lt;&gt;"",'Item Master'!$P$85="Yes",'Item Master'!$T$85&gt;0),'Item Master'!$A$85,""),"")</f>
        <v/>
      </c>
      <c r="T130">
        <f>IFERROR(IF($S130="","",COUNTIF($S$47:$S130,"&lt;&gt;")),0)</f>
        <v/>
      </c>
    </row>
    <row r="131">
      <c r="S131">
        <f>IFERROR(IF(AND('Item Master'!$A$86&lt;&gt;"",'Item Master'!$P$86="Yes",'Item Master'!$T$86&gt;0),'Item Master'!$A$86,""),"")</f>
        <v/>
      </c>
      <c r="T131">
        <f>IFERROR(IF($S131="","",COUNTIF($S$47:$S131,"&lt;&gt;")),0)</f>
        <v/>
      </c>
    </row>
    <row r="132">
      <c r="S132">
        <f>IFERROR(IF(AND('Item Master'!$A$87&lt;&gt;"",'Item Master'!$P$87="Yes",'Item Master'!$T$87&gt;0),'Item Master'!$A$87,""),"")</f>
        <v/>
      </c>
      <c r="T132">
        <f>IFERROR(IF($S132="","",COUNTIF($S$47:$S132,"&lt;&gt;")),0)</f>
        <v/>
      </c>
    </row>
    <row r="133">
      <c r="S133">
        <f>IFERROR(IF(AND('Item Master'!$A$88&lt;&gt;"",'Item Master'!$P$88="Yes",'Item Master'!$T$88&gt;0),'Item Master'!$A$88,""),"")</f>
        <v/>
      </c>
      <c r="T133">
        <f>IFERROR(IF($S133="","",COUNTIF($S$47:$S133,"&lt;&gt;")),0)</f>
        <v/>
      </c>
    </row>
    <row r="134">
      <c r="S134">
        <f>IFERROR(IF(AND('Item Master'!$A$89&lt;&gt;"",'Item Master'!$P$89="Yes",'Item Master'!$T$89&gt;0),'Item Master'!$A$89,""),"")</f>
        <v/>
      </c>
      <c r="T134">
        <f>IFERROR(IF($S134="","",COUNTIF($S$47:$S134,"&lt;&gt;")),0)</f>
        <v/>
      </c>
    </row>
    <row r="135">
      <c r="S135">
        <f>IFERROR(IF(AND('Item Master'!$A$90&lt;&gt;"",'Item Master'!$P$90="Yes",'Item Master'!$T$90&gt;0),'Item Master'!$A$90,""),"")</f>
        <v/>
      </c>
      <c r="T135">
        <f>IFERROR(IF($S135="","",COUNTIF($S$47:$S135,"&lt;&gt;")),0)</f>
        <v/>
      </c>
    </row>
    <row r="136">
      <c r="S136">
        <f>IFERROR(IF(AND('Item Master'!$A$91&lt;&gt;"",'Item Master'!$P$91="Yes",'Item Master'!$T$91&gt;0),'Item Master'!$A$91,""),"")</f>
        <v/>
      </c>
      <c r="T136">
        <f>IFERROR(IF($S136="","",COUNTIF($S$47:$S136,"&lt;&gt;")),0)</f>
        <v/>
      </c>
    </row>
    <row r="137">
      <c r="S137">
        <f>IFERROR(IF(AND('Item Master'!$A$92&lt;&gt;"",'Item Master'!$P$92="Yes",'Item Master'!$T$92&gt;0),'Item Master'!$A$92,""),"")</f>
        <v/>
      </c>
      <c r="T137">
        <f>IFERROR(IF($S137="","",COUNTIF($S$47:$S137,"&lt;&gt;")),0)</f>
        <v/>
      </c>
    </row>
    <row r="138">
      <c r="S138">
        <f>IFERROR(IF(AND('Item Master'!$A$93&lt;&gt;"",'Item Master'!$P$93="Yes",'Item Master'!$T$93&gt;0),'Item Master'!$A$93,""),"")</f>
        <v/>
      </c>
      <c r="T138">
        <f>IFERROR(IF($S138="","",COUNTIF($S$47:$S138,"&lt;&gt;")),0)</f>
        <v/>
      </c>
    </row>
    <row r="139">
      <c r="S139">
        <f>IFERROR(IF(AND('Item Master'!$A$94&lt;&gt;"",'Item Master'!$P$94="Yes",'Item Master'!$T$94&gt;0),'Item Master'!$A$94,""),"")</f>
        <v/>
      </c>
      <c r="T139">
        <f>IFERROR(IF($S139="","",COUNTIF($S$47:$S139,"&lt;&gt;")),0)</f>
        <v/>
      </c>
    </row>
    <row r="140">
      <c r="S140">
        <f>IFERROR(IF(AND('Item Master'!$A$95&lt;&gt;"",'Item Master'!$P$95="Yes",'Item Master'!$T$95&gt;0),'Item Master'!$A$95,""),"")</f>
        <v/>
      </c>
      <c r="T140">
        <f>IFERROR(IF($S140="","",COUNTIF($S$47:$S140,"&lt;&gt;")),0)</f>
        <v/>
      </c>
    </row>
    <row r="141">
      <c r="S141">
        <f>IFERROR(IF(AND('Item Master'!$A$96&lt;&gt;"",'Item Master'!$P$96="Yes",'Item Master'!$T$96&gt;0),'Item Master'!$A$96,""),"")</f>
        <v/>
      </c>
      <c r="T141">
        <f>IFERROR(IF($S141="","",COUNTIF($S$47:$S141,"&lt;&gt;")),0)</f>
        <v/>
      </c>
    </row>
    <row r="142">
      <c r="S142">
        <f>IFERROR(IF(AND('Item Master'!$A$97&lt;&gt;"",'Item Master'!$P$97="Yes",'Item Master'!$T$97&gt;0),'Item Master'!$A$97,""),"")</f>
        <v/>
      </c>
      <c r="T142">
        <f>IFERROR(IF($S142="","",COUNTIF($S$47:$S142,"&lt;&gt;")),0)</f>
        <v/>
      </c>
    </row>
    <row r="143">
      <c r="S143">
        <f>IFERROR(IF(AND('Item Master'!$A$98&lt;&gt;"",'Item Master'!$P$98="Yes",'Item Master'!$T$98&gt;0),'Item Master'!$A$98,""),"")</f>
        <v/>
      </c>
      <c r="T143">
        <f>IFERROR(IF($S143="","",COUNTIF($S$47:$S143,"&lt;&gt;")),0)</f>
        <v/>
      </c>
    </row>
    <row r="144">
      <c r="S144">
        <f>IFERROR(IF(AND('Item Master'!$A$99&lt;&gt;"",'Item Master'!$P$99="Yes",'Item Master'!$T$99&gt;0),'Item Master'!$A$99,""),"")</f>
        <v/>
      </c>
      <c r="T144">
        <f>IFERROR(IF($S144="","",COUNTIF($S$47:$S144,"&lt;&gt;")),0)</f>
        <v/>
      </c>
    </row>
    <row r="145">
      <c r="S145">
        <f>IFERROR(IF(AND('Item Master'!$A$100&lt;&gt;"",'Item Master'!$P$100="Yes",'Item Master'!$T$100&gt;0),'Item Master'!$A$100,""),"")</f>
        <v/>
      </c>
      <c r="T145">
        <f>IFERROR(IF($S145="","",COUNTIF($S$47:$S145,"&lt;&gt;")),0)</f>
        <v/>
      </c>
    </row>
    <row r="146">
      <c r="S146">
        <f>IFERROR(IF(AND('Item Master'!$A$101&lt;&gt;"",'Item Master'!$P$101="Yes",'Item Master'!$T$101&gt;0),'Item Master'!$A$101,""),"")</f>
        <v/>
      </c>
      <c r="T146">
        <f>IFERROR(IF($S146="","",COUNTIF($S$47:$S146,"&lt;&gt;")),0)</f>
        <v/>
      </c>
    </row>
    <row r="147">
      <c r="S147">
        <f>IFERROR(IF(AND('Item Master'!$A$102&lt;&gt;"",'Item Master'!$P$102="Yes",'Item Master'!$T$102&gt;0),'Item Master'!$A$102,""),"")</f>
        <v/>
      </c>
      <c r="T147">
        <f>IFERROR(IF($S147="","",COUNTIF($S$47:$S147,"&lt;&gt;")),0)</f>
        <v/>
      </c>
    </row>
    <row r="148">
      <c r="S148">
        <f>IFERROR(IF(AND('Item Master'!$A$103&lt;&gt;"",'Item Master'!$P$103="Yes",'Item Master'!$T$103&gt;0),'Item Master'!$A$103,""),"")</f>
        <v/>
      </c>
      <c r="T148">
        <f>IFERROR(IF($S148="","",COUNTIF($S$47:$S148,"&lt;&gt;")),0)</f>
        <v/>
      </c>
    </row>
    <row r="149">
      <c r="S149">
        <f>IFERROR(IF(AND('Item Master'!$A$104&lt;&gt;"",'Item Master'!$P$104="Yes",'Item Master'!$T$104&gt;0),'Item Master'!$A$104,""),"")</f>
        <v/>
      </c>
      <c r="T149">
        <f>IFERROR(IF($S149="","",COUNTIF($S$47:$S149,"&lt;&gt;")),0)</f>
        <v/>
      </c>
    </row>
    <row r="150">
      <c r="S150">
        <f>IFERROR(IF(AND('Item Master'!$A$105&lt;&gt;"",'Item Master'!$P$105="Yes",'Item Master'!$T$105&gt;0),'Item Master'!$A$105,""),"")</f>
        <v/>
      </c>
      <c r="T150">
        <f>IFERROR(IF($S150="","",COUNTIF($S$47:$S150,"&lt;&gt;")),0)</f>
        <v/>
      </c>
    </row>
    <row r="151">
      <c r="S151">
        <f>IFERROR(IF(AND('Item Master'!$A$106&lt;&gt;"",'Item Master'!$P$106="Yes",'Item Master'!$T$106&gt;0),'Item Master'!$A$106,""),"")</f>
        <v/>
      </c>
      <c r="T151">
        <f>IFERROR(IF($S151="","",COUNTIF($S$47:$S151,"&lt;&gt;")),0)</f>
        <v/>
      </c>
    </row>
    <row r="152">
      <c r="S152">
        <f>IFERROR(IF(AND('Item Master'!$A$107&lt;&gt;"",'Item Master'!$P$107="Yes",'Item Master'!$T$107&gt;0),'Item Master'!$A$107,""),"")</f>
        <v/>
      </c>
      <c r="T152">
        <f>IFERROR(IF($S152="","",COUNTIF($S$47:$S152,"&lt;&gt;")),0)</f>
        <v/>
      </c>
    </row>
    <row r="153">
      <c r="S153">
        <f>IFERROR(IF(AND('Item Master'!$A$108&lt;&gt;"",'Item Master'!$P$108="Yes",'Item Master'!$T$108&gt;0),'Item Master'!$A$108,""),"")</f>
        <v/>
      </c>
      <c r="T153">
        <f>IFERROR(IF($S153="","",COUNTIF($S$47:$S153,"&lt;&gt;")),0)</f>
        <v/>
      </c>
    </row>
    <row r="154">
      <c r="S154">
        <f>IFERROR(IF(AND('Item Master'!$A$109&lt;&gt;"",'Item Master'!$P$109="Yes",'Item Master'!$T$109&gt;0),'Item Master'!$A$109,""),"")</f>
        <v/>
      </c>
      <c r="T154">
        <f>IFERROR(IF($S154="","",COUNTIF($S$47:$S154,"&lt;&gt;")),0)</f>
        <v/>
      </c>
    </row>
    <row r="155">
      <c r="S155">
        <f>IFERROR(IF(AND('Item Master'!$A$110&lt;&gt;"",'Item Master'!$P$110="Yes",'Item Master'!$T$110&gt;0),'Item Master'!$A$110,""),"")</f>
        <v/>
      </c>
      <c r="T155">
        <f>IFERROR(IF($S155="","",COUNTIF($S$47:$S155,"&lt;&gt;")),0)</f>
        <v/>
      </c>
    </row>
    <row r="156">
      <c r="S156">
        <f>IFERROR(IF(AND('Item Master'!$A$111&lt;&gt;"",'Item Master'!$P$111="Yes",'Item Master'!$T$111&gt;0),'Item Master'!$A$111,""),"")</f>
        <v/>
      </c>
      <c r="T156">
        <f>IFERROR(IF($S156="","",COUNTIF($S$47:$S156,"&lt;&gt;")),0)</f>
        <v/>
      </c>
    </row>
    <row r="157">
      <c r="S157">
        <f>IFERROR(IF(AND('Item Master'!$A$112&lt;&gt;"",'Item Master'!$P$112="Yes",'Item Master'!$T$112&gt;0),'Item Master'!$A$112,""),"")</f>
        <v/>
      </c>
      <c r="T157">
        <f>IFERROR(IF($S157="","",COUNTIF($S$47:$S157,"&lt;&gt;")),0)</f>
        <v/>
      </c>
    </row>
    <row r="158">
      <c r="S158">
        <f>IFERROR(IF(AND('Item Master'!$A$113&lt;&gt;"",'Item Master'!$P$113="Yes",'Item Master'!$T$113&gt;0),'Item Master'!$A$113,""),"")</f>
        <v/>
      </c>
      <c r="T158">
        <f>IFERROR(IF($S158="","",COUNTIF($S$47:$S158,"&lt;&gt;")),0)</f>
        <v/>
      </c>
    </row>
    <row r="159">
      <c r="S159">
        <f>IFERROR(IF(AND('Item Master'!$A$114&lt;&gt;"",'Item Master'!$P$114="Yes",'Item Master'!$T$114&gt;0),'Item Master'!$A$114,""),"")</f>
        <v/>
      </c>
      <c r="T159">
        <f>IFERROR(IF($S159="","",COUNTIF($S$47:$S159,"&lt;&gt;")),0)</f>
        <v/>
      </c>
    </row>
    <row r="160">
      <c r="S160">
        <f>IFERROR(IF(AND('Item Master'!$A$115&lt;&gt;"",'Item Master'!$P$115="Yes",'Item Master'!$T$115&gt;0),'Item Master'!$A$115,""),"")</f>
        <v/>
      </c>
      <c r="T160">
        <f>IFERROR(IF($S160="","",COUNTIF($S$47:$S160,"&lt;&gt;")),0)</f>
        <v/>
      </c>
    </row>
    <row r="161">
      <c r="S161">
        <f>IFERROR(IF(AND('Item Master'!$A$116&lt;&gt;"",'Item Master'!$P$116="Yes",'Item Master'!$T$116&gt;0),'Item Master'!$A$116,""),"")</f>
        <v/>
      </c>
      <c r="T161">
        <f>IFERROR(IF($S161="","",COUNTIF($S$47:$S161,"&lt;&gt;")),0)</f>
        <v/>
      </c>
    </row>
    <row r="162">
      <c r="S162">
        <f>IFERROR(IF(AND('Item Master'!$A$117&lt;&gt;"",'Item Master'!$P$117="Yes",'Item Master'!$T$117&gt;0),'Item Master'!$A$117,""),"")</f>
        <v/>
      </c>
      <c r="T162">
        <f>IFERROR(IF($S162="","",COUNTIF($S$47:$S162,"&lt;&gt;")),0)</f>
        <v/>
      </c>
    </row>
    <row r="163">
      <c r="S163">
        <f>IFERROR(IF(AND('Item Master'!$A$118&lt;&gt;"",'Item Master'!$P$118="Yes",'Item Master'!$T$118&gt;0),'Item Master'!$A$118,""),"")</f>
        <v/>
      </c>
      <c r="T163">
        <f>IFERROR(IF($S163="","",COUNTIF($S$47:$S163,"&lt;&gt;")),0)</f>
        <v/>
      </c>
    </row>
    <row r="164">
      <c r="S164">
        <f>IFERROR(IF(AND('Item Master'!$A$119&lt;&gt;"",'Item Master'!$P$119="Yes",'Item Master'!$T$119&gt;0),'Item Master'!$A$119,""),"")</f>
        <v/>
      </c>
      <c r="T164">
        <f>IFERROR(IF($S164="","",COUNTIF($S$47:$S164,"&lt;&gt;")),0)</f>
        <v/>
      </c>
    </row>
    <row r="165">
      <c r="S165">
        <f>IFERROR(IF(AND('Item Master'!$A$120&lt;&gt;"",'Item Master'!$P$120="Yes",'Item Master'!$T$120&gt;0),'Item Master'!$A$120,""),"")</f>
        <v/>
      </c>
      <c r="T165">
        <f>IFERROR(IF($S165="","",COUNTIF($S$47:$S165,"&lt;&gt;")),0)</f>
        <v/>
      </c>
    </row>
    <row r="166">
      <c r="S166">
        <f>IFERROR(IF(AND('Item Master'!$A$121&lt;&gt;"",'Item Master'!$P$121="Yes",'Item Master'!$T$121&gt;0),'Item Master'!$A$121,""),"")</f>
        <v/>
      </c>
      <c r="T166">
        <f>IFERROR(IF($S166="","",COUNTIF($S$47:$S166,"&lt;&gt;")),0)</f>
        <v/>
      </c>
    </row>
    <row r="167">
      <c r="S167">
        <f>IFERROR(IF(AND('Item Master'!$A$122&lt;&gt;"",'Item Master'!$P$122="Yes",'Item Master'!$T$122&gt;0),'Item Master'!$A$122,""),"")</f>
        <v/>
      </c>
      <c r="T167">
        <f>IFERROR(IF($S167="","",COUNTIF($S$47:$S167,"&lt;&gt;")),0)</f>
        <v/>
      </c>
    </row>
    <row r="168">
      <c r="S168">
        <f>IFERROR(IF(AND('Item Master'!$A$123&lt;&gt;"",'Item Master'!$P$123="Yes",'Item Master'!$T$123&gt;0),'Item Master'!$A$123,""),"")</f>
        <v/>
      </c>
      <c r="T168">
        <f>IFERROR(IF($S168="","",COUNTIF($S$47:$S168,"&lt;&gt;")),0)</f>
        <v/>
      </c>
    </row>
    <row r="169">
      <c r="S169">
        <f>IFERROR(IF(AND('Item Master'!$A$124&lt;&gt;"",'Item Master'!$P$124="Yes",'Item Master'!$T$124&gt;0),'Item Master'!$A$124,""),"")</f>
        <v/>
      </c>
      <c r="T169">
        <f>IFERROR(IF($S169="","",COUNTIF($S$47:$S169,"&lt;&gt;")),0)</f>
        <v/>
      </c>
    </row>
    <row r="170">
      <c r="S170">
        <f>IFERROR(IF(AND('Item Master'!$A$125&lt;&gt;"",'Item Master'!$P$125="Yes",'Item Master'!$T$125&gt;0),'Item Master'!$A$125,""),"")</f>
        <v/>
      </c>
      <c r="T170">
        <f>IFERROR(IF($S170="","",COUNTIF($S$47:$S170,"&lt;&gt;")),0)</f>
        <v/>
      </c>
    </row>
    <row r="171">
      <c r="S171">
        <f>IFERROR(IF(AND('Item Master'!$A$126&lt;&gt;"",'Item Master'!$P$126="Yes",'Item Master'!$T$126&gt;0),'Item Master'!$A$126,""),"")</f>
        <v/>
      </c>
      <c r="T171">
        <f>IFERROR(IF($S171="","",COUNTIF($S$47:$S171,"&lt;&gt;")),0)</f>
        <v/>
      </c>
    </row>
    <row r="172">
      <c r="S172">
        <f>IFERROR(IF(AND('Item Master'!$A$127&lt;&gt;"",'Item Master'!$P$127="Yes",'Item Master'!$T$127&gt;0),'Item Master'!$A$127,""),"")</f>
        <v/>
      </c>
      <c r="T172">
        <f>IFERROR(IF($S172="","",COUNTIF($S$47:$S172,"&lt;&gt;")),0)</f>
        <v/>
      </c>
    </row>
    <row r="173">
      <c r="S173">
        <f>IFERROR(IF(AND('Item Master'!$A$128&lt;&gt;"",'Item Master'!$P$128="Yes",'Item Master'!$T$128&gt;0),'Item Master'!$A$128,""),"")</f>
        <v/>
      </c>
      <c r="T173">
        <f>IFERROR(IF($S173="","",COUNTIF($S$47:$S173,"&lt;&gt;")),0)</f>
        <v/>
      </c>
    </row>
    <row r="174">
      <c r="S174">
        <f>IFERROR(IF(AND('Item Master'!$A$129&lt;&gt;"",'Item Master'!$P$129="Yes",'Item Master'!$T$129&gt;0),'Item Master'!$A$129,""),"")</f>
        <v/>
      </c>
      <c r="T174">
        <f>IFERROR(IF($S174="","",COUNTIF($S$47:$S174,"&lt;&gt;")),0)</f>
        <v/>
      </c>
    </row>
    <row r="175">
      <c r="S175">
        <f>IFERROR(IF(AND('Item Master'!$A$130&lt;&gt;"",'Item Master'!$P$130="Yes",'Item Master'!$T$130&gt;0),'Item Master'!$A$130,""),"")</f>
        <v/>
      </c>
      <c r="T175">
        <f>IFERROR(IF($S175="","",COUNTIF($S$47:$S175,"&lt;&gt;")),0)</f>
        <v/>
      </c>
    </row>
    <row r="176">
      <c r="S176">
        <f>IFERROR(IF(AND('Item Master'!$A$131&lt;&gt;"",'Item Master'!$P$131="Yes",'Item Master'!$T$131&gt;0),'Item Master'!$A$131,""),"")</f>
        <v/>
      </c>
      <c r="T176">
        <f>IFERROR(IF($S176="","",COUNTIF($S$47:$S176,"&lt;&gt;")),0)</f>
        <v/>
      </c>
    </row>
    <row r="177">
      <c r="S177">
        <f>IFERROR(IF(AND('Item Master'!$A$132&lt;&gt;"",'Item Master'!$P$132="Yes",'Item Master'!$T$132&gt;0),'Item Master'!$A$132,""),"")</f>
        <v/>
      </c>
      <c r="T177">
        <f>IFERROR(IF($S177="","",COUNTIF($S$47:$S177,"&lt;&gt;")),0)</f>
        <v/>
      </c>
    </row>
    <row r="178">
      <c r="S178">
        <f>IFERROR(IF(AND('Item Master'!$A$133&lt;&gt;"",'Item Master'!$P$133="Yes",'Item Master'!$T$133&gt;0),'Item Master'!$A$133,""),"")</f>
        <v/>
      </c>
      <c r="T178">
        <f>IFERROR(IF($S178="","",COUNTIF($S$47:$S178,"&lt;&gt;")),0)</f>
        <v/>
      </c>
    </row>
    <row r="179">
      <c r="S179">
        <f>IFERROR(IF(AND('Item Master'!$A$134&lt;&gt;"",'Item Master'!$P$134="Yes",'Item Master'!$T$134&gt;0),'Item Master'!$A$134,""),"")</f>
        <v/>
      </c>
      <c r="T179">
        <f>IFERROR(IF($S179="","",COUNTIF($S$47:$S179,"&lt;&gt;")),0)</f>
        <v/>
      </c>
    </row>
    <row r="180">
      <c r="S180">
        <f>IFERROR(IF(AND('Item Master'!$A$135&lt;&gt;"",'Item Master'!$P$135="Yes",'Item Master'!$T$135&gt;0),'Item Master'!$A$135,""),"")</f>
        <v/>
      </c>
      <c r="T180">
        <f>IFERROR(IF($S180="","",COUNTIF($S$47:$S180,"&lt;&gt;")),0)</f>
        <v/>
      </c>
    </row>
    <row r="181">
      <c r="S181">
        <f>IFERROR(IF(AND('Item Master'!$A$136&lt;&gt;"",'Item Master'!$P$136="Yes",'Item Master'!$T$136&gt;0),'Item Master'!$A$136,""),"")</f>
        <v/>
      </c>
      <c r="T181">
        <f>IFERROR(IF($S181="","",COUNTIF($S$47:$S181,"&lt;&gt;")),0)</f>
        <v/>
      </c>
    </row>
    <row r="182">
      <c r="S182">
        <f>IFERROR(IF(AND('Item Master'!$A$137&lt;&gt;"",'Item Master'!$P$137="Yes",'Item Master'!$T$137&gt;0),'Item Master'!$A$137,""),"")</f>
        <v/>
      </c>
      <c r="T182">
        <f>IFERROR(IF($S182="","",COUNTIF($S$47:$S182,"&lt;&gt;")),0)</f>
        <v/>
      </c>
    </row>
    <row r="183">
      <c r="S183">
        <f>IFERROR(IF(AND('Item Master'!$A$138&lt;&gt;"",'Item Master'!$P$138="Yes",'Item Master'!$T$138&gt;0),'Item Master'!$A$138,""),"")</f>
        <v/>
      </c>
      <c r="T183">
        <f>IFERROR(IF($S183="","",COUNTIF($S$47:$S183,"&lt;&gt;")),0)</f>
        <v/>
      </c>
    </row>
    <row r="184">
      <c r="S184">
        <f>IFERROR(IF(AND('Item Master'!$A$139&lt;&gt;"",'Item Master'!$P$139="Yes",'Item Master'!$T$139&gt;0),'Item Master'!$A$139,""),"")</f>
        <v/>
      </c>
      <c r="T184">
        <f>IFERROR(IF($S184="","",COUNTIF($S$47:$S184,"&lt;&gt;")),0)</f>
        <v/>
      </c>
    </row>
    <row r="185">
      <c r="S185">
        <f>IFERROR(IF(AND('Item Master'!$A$140&lt;&gt;"",'Item Master'!$P$140="Yes",'Item Master'!$T$140&gt;0),'Item Master'!$A$140,""),"")</f>
        <v/>
      </c>
      <c r="T185">
        <f>IFERROR(IF($S185="","",COUNTIF($S$47:$S185,"&lt;&gt;")),0)</f>
        <v/>
      </c>
    </row>
    <row r="186">
      <c r="S186">
        <f>IFERROR(IF(AND('Item Master'!$A$141&lt;&gt;"",'Item Master'!$P$141="Yes",'Item Master'!$T$141&gt;0),'Item Master'!$A$141,""),"")</f>
        <v/>
      </c>
      <c r="T186">
        <f>IFERROR(IF($S186="","",COUNTIF($S$47:$S186,"&lt;&gt;")),0)</f>
        <v/>
      </c>
    </row>
    <row r="187">
      <c r="S187">
        <f>IFERROR(IF(AND('Item Master'!$A$142&lt;&gt;"",'Item Master'!$P$142="Yes",'Item Master'!$T$142&gt;0),'Item Master'!$A$142,""),"")</f>
        <v/>
      </c>
      <c r="T187">
        <f>IFERROR(IF($S187="","",COUNTIF($S$47:$S187,"&lt;&gt;")),0)</f>
        <v/>
      </c>
    </row>
    <row r="188">
      <c r="S188">
        <f>IFERROR(IF(AND('Item Master'!$A$143&lt;&gt;"",'Item Master'!$P$143="Yes",'Item Master'!$T$143&gt;0),'Item Master'!$A$143,""),"")</f>
        <v/>
      </c>
      <c r="T188">
        <f>IFERROR(IF($S188="","",COUNTIF($S$47:$S188,"&lt;&gt;")),0)</f>
        <v/>
      </c>
    </row>
    <row r="189">
      <c r="S189">
        <f>IFERROR(IF(AND('Item Master'!$A$144&lt;&gt;"",'Item Master'!$P$144="Yes",'Item Master'!$T$144&gt;0),'Item Master'!$A$144,""),"")</f>
        <v/>
      </c>
      <c r="T189">
        <f>IFERROR(IF($S189="","",COUNTIF($S$47:$S189,"&lt;&gt;")),0)</f>
        <v/>
      </c>
    </row>
    <row r="190">
      <c r="S190">
        <f>IFERROR(IF(AND('Item Master'!$A$145&lt;&gt;"",'Item Master'!$P$145="Yes",'Item Master'!$T$145&gt;0),'Item Master'!$A$145,""),"")</f>
        <v/>
      </c>
      <c r="T190">
        <f>IFERROR(IF($S190="","",COUNTIF($S$47:$S190,"&lt;&gt;")),0)</f>
        <v/>
      </c>
    </row>
    <row r="191">
      <c r="S191">
        <f>IFERROR(IF(AND('Item Master'!$A$146&lt;&gt;"",'Item Master'!$P$146="Yes",'Item Master'!$T$146&gt;0),'Item Master'!$A$146,""),"")</f>
        <v/>
      </c>
      <c r="T191">
        <f>IFERROR(IF($S191="","",COUNTIF($S$47:$S191,"&lt;&gt;")),0)</f>
        <v/>
      </c>
    </row>
    <row r="192">
      <c r="S192">
        <f>IFERROR(IF(AND('Item Master'!$A$147&lt;&gt;"",'Item Master'!$P$147="Yes",'Item Master'!$T$147&gt;0),'Item Master'!$A$147,""),"")</f>
        <v/>
      </c>
      <c r="T192">
        <f>IFERROR(IF($S192="","",COUNTIF($S$47:$S192,"&lt;&gt;")),0)</f>
        <v/>
      </c>
    </row>
    <row r="193">
      <c r="S193">
        <f>IFERROR(IF(AND('Item Master'!$A$148&lt;&gt;"",'Item Master'!$P$148="Yes",'Item Master'!$T$148&gt;0),'Item Master'!$A$148,""),"")</f>
        <v/>
      </c>
      <c r="T193">
        <f>IFERROR(IF($S193="","",COUNTIF($S$47:$S193,"&lt;&gt;")),0)</f>
        <v/>
      </c>
    </row>
    <row r="194">
      <c r="S194">
        <f>IFERROR(IF(AND('Item Master'!$A$149&lt;&gt;"",'Item Master'!$P$149="Yes",'Item Master'!$T$149&gt;0),'Item Master'!$A$149,""),"")</f>
        <v/>
      </c>
      <c r="T194">
        <f>IFERROR(IF($S194="","",COUNTIF($S$47:$S194,"&lt;&gt;")),0)</f>
        <v/>
      </c>
    </row>
    <row r="195">
      <c r="S195">
        <f>IFERROR(IF(AND('Item Master'!$A$150&lt;&gt;"",'Item Master'!$P$150="Yes",'Item Master'!$T$150&gt;0),'Item Master'!$A$150,""),"")</f>
        <v/>
      </c>
      <c r="T195">
        <f>IFERROR(IF($S195="","",COUNTIF($S$47:$S195,"&lt;&gt;")),0)</f>
        <v/>
      </c>
    </row>
    <row r="196">
      <c r="S196">
        <f>IFERROR(IF(AND('Item Master'!$A$151&lt;&gt;"",'Item Master'!$P$151="Yes",'Item Master'!$T$151&gt;0),'Item Master'!$A$151,""),"")</f>
        <v/>
      </c>
      <c r="T196">
        <f>IFERROR(IF($S196="","",COUNTIF($S$47:$S196,"&lt;&gt;")),0)</f>
        <v/>
      </c>
    </row>
  </sheetData>
  <autoFilter ref="A15:J25"/>
  <mergeCells count="5">
    <mergeCell ref="A14:J14"/>
    <mergeCell ref="A28:E28"/>
    <mergeCell ref="A2:H2"/>
    <mergeCell ref="A13:H13"/>
    <mergeCell ref="A1:H1"/>
  </mergeCells>
  <conditionalFormatting sqref="A16:A25">
    <cfRule type="expression" priority="1" dxfId="0" stopIfTrue="1">
      <formula>$A16="Urgent"</formula>
    </cfRule>
    <cfRule type="expression" priority="2" dxfId="1" stopIfTrue="1">
      <formula>$A16="Reorder"</formula>
    </cfRule>
  </conditionalFormatting>
  <dataValidations count="3">
    <dataValidation sqref="B5" showDropDown="0" showInputMessage="0" showErrorMessage="1" allowBlank="0" error="Enter a whole number from 1 through 365." type="whole" operator="between">
      <formula1>1</formula1>
      <formula2>365</formula2>
    </dataValidation>
    <dataValidation sqref="B6" showDropDown="0" showInputMessage="0" showErrorMessage="1" allowBlank="0" error="Enter a whole number from 0 through 180." type="whole" operator="between">
      <formula1>0</formula1>
      <formula2>180</formula2>
    </dataValidation>
    <dataValidation sqref="B7" showDropDown="0" showInputMessage="0" showErrorMessage="1" allowBlank="0" error="Enter an amount of zero or greater." type="decimal" operator="greaterThanOrEqual">
      <formula1>0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151"/>
  <sheetViews>
    <sheetView showGridLines="0" zoomScale="70" zoomScaleNormal="70"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7" customWidth="1" min="1" max="1"/>
    <col width="34" customWidth="1" min="2" max="2"/>
    <col width="30" customWidth="1" min="3" max="3"/>
    <col width="24" customWidth="1" min="4" max="4"/>
    <col width="12" customWidth="1" min="5" max="5"/>
    <col width="12" customWidth="1" min="6" max="6"/>
    <col width="26" customWidth="1" min="7" max="7"/>
    <col width="20" customWidth="1" min="8" max="8"/>
    <col width="16" customWidth="1" min="9" max="9"/>
    <col width="19" customWidth="1" min="10" max="10"/>
    <col width="15" customWidth="1" min="11" max="11"/>
    <col width="13" customWidth="1" min="12" max="12"/>
    <col width="15" customWidth="1" min="13" max="13"/>
    <col width="17" customWidth="1" min="14" max="14"/>
    <col width="22" customWidth="1" min="15" max="15"/>
    <col width="11" customWidth="1" min="16" max="16"/>
    <col width="20" customWidth="1" min="17" max="17"/>
    <col width="18" customWidth="1" min="18" max="18"/>
    <col width="18" customWidth="1" min="19" max="19"/>
    <col width="22" customWidth="1" min="20" max="20"/>
    <col width="20" customWidth="1" min="21" max="21"/>
    <col width="18" customWidth="1" min="22" max="22"/>
    <col width="18" customWidth="1" min="23" max="23"/>
    <col width="20" customWidth="1" min="24" max="24"/>
    <col width="20" customWidth="1" min="25" max="25"/>
    <col width="30" customWidth="1" min="26" max="26"/>
  </cols>
  <sheetData>
    <row r="1">
      <c r="A1" s="26" t="inlineStr">
        <is>
          <t>SKU</t>
        </is>
      </c>
      <c r="B1" s="26" t="inlineStr">
        <is>
          <t>Item Name</t>
        </is>
      </c>
      <c r="C1" s="26" t="inlineStr">
        <is>
          <t>Category</t>
        </is>
      </c>
      <c r="D1" s="26" t="inlineStr">
        <is>
          <t>Storage Location</t>
        </is>
      </c>
      <c r="E1" s="26" t="inlineStr">
        <is>
          <t>Unit</t>
        </is>
      </c>
      <c r="F1" s="26" t="inlineStr">
        <is>
          <t>Pack Size</t>
        </is>
      </c>
      <c r="G1" s="26" t="inlineStr">
        <is>
          <t>Preferred Vendor</t>
        </is>
      </c>
      <c r="H1" s="26" t="inlineStr">
        <is>
          <t>Vendor Item Number</t>
        </is>
      </c>
      <c r="I1" s="26" t="inlineStr">
        <is>
          <t>Opening Quantity</t>
        </is>
      </c>
      <c r="J1" s="26" t="inlineStr">
        <is>
          <t>Opening Balance Date</t>
        </is>
      </c>
      <c r="K1" s="26" t="inlineStr">
        <is>
          <t>Reorder Point</t>
        </is>
      </c>
      <c r="L1" s="26" t="inlineStr">
        <is>
          <t>Par Level</t>
        </is>
      </c>
      <c r="M1" s="26" t="inlineStr">
        <is>
          <t>Lead Time Days</t>
        </is>
      </c>
      <c r="N1" s="26" t="inlineStr">
        <is>
          <t>Current Unit Cost</t>
        </is>
      </c>
      <c r="O1" s="26" t="inlineStr">
        <is>
          <t>Last Physical Count Date</t>
        </is>
      </c>
      <c r="P1" s="26" t="inlineStr">
        <is>
          <t>Active</t>
        </is>
      </c>
      <c r="Q1" s="26" t="inlineStr">
        <is>
          <t>Net Transaction Quantity</t>
        </is>
      </c>
      <c r="R1" s="26" t="inlineStr">
        <is>
          <t>On Hand Quantity</t>
        </is>
      </c>
      <c r="S1" s="26" t="inlineStr">
        <is>
          <t>Inventory Value</t>
        </is>
      </c>
      <c r="T1" s="26" t="inlineStr">
        <is>
          <t>Suggested Order Quantity</t>
        </is>
      </c>
      <c r="U1" s="26" t="inlineStr">
        <is>
          <t>Suggested Order Value</t>
        </is>
      </c>
      <c r="V1" s="26" t="inlineStr">
        <is>
          <t>Reorder Status</t>
        </is>
      </c>
      <c r="W1" s="26" t="inlineStr">
        <is>
          <t>Count Status</t>
        </is>
      </c>
      <c r="X1" s="26" t="inlineStr">
        <is>
          <t>Last Transaction Date</t>
        </is>
      </c>
      <c r="Y1" s="26" t="inlineStr">
        <is>
          <t>Value Classification</t>
        </is>
      </c>
      <c r="Z1" s="26" t="inlineStr">
        <is>
          <t>Operational Check</t>
        </is>
      </c>
    </row>
    <row r="2">
      <c r="A2" s="27" t="inlineStr">
        <is>
          <t>AMN-SHP-001</t>
        </is>
      </c>
      <c r="B2" s="27" t="inlineStr">
        <is>
          <t>Conditioning Shampoo, 1 oz</t>
        </is>
      </c>
      <c r="C2" s="27" t="inlineStr">
        <is>
          <t>Guest Room Amenities</t>
        </is>
      </c>
      <c r="D2" s="27" t="inlineStr">
        <is>
          <t>Main Storeroom</t>
        </is>
      </c>
      <c r="E2" s="27" t="inlineStr">
        <is>
          <t>Case</t>
        </is>
      </c>
      <c r="F2" s="28" t="n">
        <v>200</v>
      </c>
      <c r="G2" s="27" t="inlineStr">
        <is>
          <t>American Hotel Supply</t>
        </is>
      </c>
      <c r="H2" s="27" t="inlineStr">
        <is>
          <t>AHS-CS100</t>
        </is>
      </c>
      <c r="I2" s="28" t="n">
        <v>6</v>
      </c>
      <c r="J2" s="29" t="n">
        <v>46024</v>
      </c>
      <c r="K2" s="28" t="n">
        <v>4</v>
      </c>
      <c r="L2" s="28" t="n">
        <v>12</v>
      </c>
      <c r="M2" s="27" t="n">
        <v>7</v>
      </c>
      <c r="N2" s="30" t="n">
        <v>68</v>
      </c>
      <c r="O2" s="29" t="n">
        <v>46073</v>
      </c>
      <c r="P2" s="27" t="inlineStr">
        <is>
          <t>Yes</t>
        </is>
      </c>
      <c r="Q2" s="15">
        <f>IFERROR(IF($A2="","",SUMIFS('Transactions'!$P$2:$P$301,'Transactions'!$D$2:$D$301,$A2)),0)</f>
        <v/>
      </c>
      <c r="R2" s="15">
        <f>IFERROR(IF($A2="","",$I2+$Q2),"")</f>
        <v/>
      </c>
      <c r="S2" s="16">
        <f>IFERROR(IF($A2="","",$R2*$N2),"")</f>
        <v/>
      </c>
      <c r="T2" s="15">
        <f>IFERROR(IF($A2="","",IF($P2&lt;&gt;"Yes",0,IF($R2&lt;=$K2,MAX($L2-$R2,0),0))),"")</f>
        <v/>
      </c>
      <c r="U2" s="16">
        <f>IFERROR(IF($A2="","",$T2*$N2),"")</f>
        <v/>
      </c>
      <c r="V2" s="14">
        <f>IFERROR(IF($A2="","",IF($P2&lt;&gt;"Yes","Inactive",IF($R2&lt;=0,"Out of Stock",IF($R2&lt;=$K2,"Reorder","In Stock")))),"")</f>
        <v/>
      </c>
      <c r="W2" s="14">
        <f>IFERROR(IF($A2="","",IF($P2&lt;&gt;"Yes","Inactive",IF($O2="","No Count Date",IF(TODAY()-$O2&gt;Dashboard!$B$5,"Overdue","Current")))),"")</f>
        <v/>
      </c>
      <c r="X2" s="31">
        <f>IFERROR(IF($A2="","",IF(COUNTIF('Transactions'!$D$2:$D$301,$A2)=0,"",MAXIFS('Transactions'!$B$2:$B$301,'Transactions'!$D$2:$D$301,$A2))),"")</f>
        <v/>
      </c>
      <c r="Y2" s="14">
        <f>IFERROR(IF($A2="","",IF($S2&gt;=Dashboard!$B$7,"High Value","Standard")),"")</f>
        <v/>
      </c>
      <c r="Z2" s="14">
        <f>IFERROR(IF($A2="","",IF($L2&lt;$K2,"Par below reorder point",IF($N2&lt;0,"Invalid unit cost",IF($R2&lt;0,"Negative on hand",IF(AND($P2="Yes",$O2=""),"Physical count date missing","OK"))))),"")</f>
        <v/>
      </c>
    </row>
    <row r="3">
      <c r="A3" s="27" t="inlineStr">
        <is>
          <t>AMN-SOAP-002</t>
        </is>
      </c>
      <c r="B3" s="27" t="inlineStr">
        <is>
          <t>Facial Soap Bar, 1.25 oz</t>
        </is>
      </c>
      <c r="C3" s="27" t="inlineStr">
        <is>
          <t>Guest Room Amenities</t>
        </is>
      </c>
      <c r="D3" s="27" t="inlineStr">
        <is>
          <t>Main Storeroom</t>
        </is>
      </c>
      <c r="E3" s="27" t="inlineStr">
        <is>
          <t>Case</t>
        </is>
      </c>
      <c r="F3" s="28" t="n">
        <v>500</v>
      </c>
      <c r="G3" s="27" t="inlineStr">
        <is>
          <t>American Hotel Supply</t>
        </is>
      </c>
      <c r="H3" s="27" t="inlineStr">
        <is>
          <t>AHS-FS125</t>
        </is>
      </c>
      <c r="I3" s="28" t="n">
        <v>5</v>
      </c>
      <c r="J3" s="29" t="n">
        <v>46024</v>
      </c>
      <c r="K3" s="28" t="n">
        <v>3</v>
      </c>
      <c r="L3" s="28" t="n">
        <v>10</v>
      </c>
      <c r="M3" s="27" t="n">
        <v>7</v>
      </c>
      <c r="N3" s="30" t="n">
        <v>54</v>
      </c>
      <c r="O3" s="29" t="n">
        <v>46073</v>
      </c>
      <c r="P3" s="27" t="inlineStr">
        <is>
          <t>Yes</t>
        </is>
      </c>
      <c r="Q3" s="18">
        <f>IFERROR(IF($A3="","",SUMIFS('Transactions'!$P$2:$P$301,'Transactions'!$D$2:$D$301,$A3)),0)</f>
        <v/>
      </c>
      <c r="R3" s="18">
        <f>IFERROR(IF($A3="","",$I3+$Q3),"")</f>
        <v/>
      </c>
      <c r="S3" s="19">
        <f>IFERROR(IF($A3="","",$R3*$N3),"")</f>
        <v/>
      </c>
      <c r="T3" s="18">
        <f>IFERROR(IF($A3="","",IF($P3&lt;&gt;"Yes",0,IF($R3&lt;=$K3,MAX($L3-$R3,0),0))),"")</f>
        <v/>
      </c>
      <c r="U3" s="19">
        <f>IFERROR(IF($A3="","",$T3*$N3),"")</f>
        <v/>
      </c>
      <c r="V3" s="17">
        <f>IFERROR(IF($A3="","",IF($P3&lt;&gt;"Yes","Inactive",IF($R3&lt;=0,"Out of Stock",IF($R3&lt;=$K3,"Reorder","In Stock")))),"")</f>
        <v/>
      </c>
      <c r="W3" s="17">
        <f>IFERROR(IF($A3="","",IF($P3&lt;&gt;"Yes","Inactive",IF($O3="","No Count Date",IF(TODAY()-$O3&gt;Dashboard!$B$5,"Overdue","Current")))),"")</f>
        <v/>
      </c>
      <c r="X3" s="32">
        <f>IFERROR(IF($A3="","",IF(COUNTIF('Transactions'!$D$2:$D$301,$A3)=0,"",MAXIFS('Transactions'!$B$2:$B$301,'Transactions'!$D$2:$D$301,$A3))),"")</f>
        <v/>
      </c>
      <c r="Y3" s="17">
        <f>IFERROR(IF($A3="","",IF($S3&gt;=Dashboard!$B$7,"High Value","Standard")),"")</f>
        <v/>
      </c>
      <c r="Z3" s="17">
        <f>IFERROR(IF($A3="","",IF($L3&lt;$K3,"Par below reorder point",IF($N3&lt;0,"Invalid unit cost",IF($R3&lt;0,"Negative on hand",IF(AND($P3="Yes",$O3=""),"Physical count date missing","OK"))))),"")</f>
        <v/>
      </c>
    </row>
    <row r="4">
      <c r="A4" s="27" t="inlineStr">
        <is>
          <t>HK-GLS-003</t>
        </is>
      </c>
      <c r="B4" s="27" t="inlineStr">
        <is>
          <t>Glass Cleaner, Ready to Use</t>
        </is>
      </c>
      <c r="C4" s="27" t="inlineStr">
        <is>
          <t>Housekeeping Chemicals</t>
        </is>
      </c>
      <c r="D4" s="27" t="inlineStr">
        <is>
          <t>Housekeeping Closet</t>
        </is>
      </c>
      <c r="E4" s="27" t="inlineStr">
        <is>
          <t>Bottle</t>
        </is>
      </c>
      <c r="F4" s="28" t="n">
        <v>12</v>
      </c>
      <c r="G4" s="27" t="inlineStr">
        <is>
          <t>CleanPro Hospitality</t>
        </is>
      </c>
      <c r="H4" s="27" t="inlineStr">
        <is>
          <t>CPH-GC32</t>
        </is>
      </c>
      <c r="I4" s="28" t="n">
        <v>18</v>
      </c>
      <c r="J4" s="29" t="n">
        <v>46024</v>
      </c>
      <c r="K4" s="28" t="n">
        <v>8</v>
      </c>
      <c r="L4" s="28" t="n">
        <v>24</v>
      </c>
      <c r="M4" s="27" t="n">
        <v>5</v>
      </c>
      <c r="N4" s="30" t="n">
        <v>4.25</v>
      </c>
      <c r="O4" s="29" t="n">
        <v>46071</v>
      </c>
      <c r="P4" s="27" t="inlineStr">
        <is>
          <t>Yes</t>
        </is>
      </c>
      <c r="Q4" s="15">
        <f>IFERROR(IF($A4="","",SUMIFS('Transactions'!$P$2:$P$301,'Transactions'!$D$2:$D$301,$A4)),0)</f>
        <v/>
      </c>
      <c r="R4" s="15">
        <f>IFERROR(IF($A4="","",$I4+$Q4),"")</f>
        <v/>
      </c>
      <c r="S4" s="16">
        <f>IFERROR(IF($A4="","",$R4*$N4),"")</f>
        <v/>
      </c>
      <c r="T4" s="15">
        <f>IFERROR(IF($A4="","",IF($P4&lt;&gt;"Yes",0,IF($R4&lt;=$K4,MAX($L4-$R4,0),0))),"")</f>
        <v/>
      </c>
      <c r="U4" s="16">
        <f>IFERROR(IF($A4="","",$T4*$N4),"")</f>
        <v/>
      </c>
      <c r="V4" s="14">
        <f>IFERROR(IF($A4="","",IF($P4&lt;&gt;"Yes","Inactive",IF($R4&lt;=0,"Out of Stock",IF($R4&lt;=$K4,"Reorder","In Stock")))),"")</f>
        <v/>
      </c>
      <c r="W4" s="14">
        <f>IFERROR(IF($A4="","",IF($P4&lt;&gt;"Yes","Inactive",IF($O4="","No Count Date",IF(TODAY()-$O4&gt;Dashboard!$B$5,"Overdue","Current")))),"")</f>
        <v/>
      </c>
      <c r="X4" s="31">
        <f>IFERROR(IF($A4="","",IF(COUNTIF('Transactions'!$D$2:$D$301,$A4)=0,"",MAXIFS('Transactions'!$B$2:$B$301,'Transactions'!$D$2:$D$301,$A4))),"")</f>
        <v/>
      </c>
      <c r="Y4" s="14">
        <f>IFERROR(IF($A4="","",IF($S4&gt;=Dashboard!$B$7,"High Value","Standard")),"")</f>
        <v/>
      </c>
      <c r="Z4" s="14">
        <f>IFERROR(IF($A4="","",IF($L4&lt;$K4,"Par below reorder point",IF($N4&lt;0,"Invalid unit cost",IF($R4&lt;0,"Negative on hand",IF(AND($P4="Yes",$O4=""),"Physical count date missing","OK"))))),"")</f>
        <v/>
      </c>
    </row>
    <row r="5">
      <c r="A5" s="27" t="inlineStr">
        <is>
          <t>LIN-BT-004</t>
        </is>
      </c>
      <c r="B5" s="27" t="inlineStr">
        <is>
          <t>White Bath Towel, 27 x 54</t>
        </is>
      </c>
      <c r="C5" s="27" t="inlineStr">
        <is>
          <t>Linens and Terry</t>
        </is>
      </c>
      <c r="D5" s="27" t="inlineStr">
        <is>
          <t>Laundry</t>
        </is>
      </c>
      <c r="E5" s="27" t="inlineStr">
        <is>
          <t>Dozen</t>
        </is>
      </c>
      <c r="F5" s="28" t="n">
        <v>12</v>
      </c>
      <c r="G5" s="27" t="inlineStr">
        <is>
          <t>National Linen Source</t>
        </is>
      </c>
      <c r="H5" s="27" t="inlineStr">
        <is>
          <t>NLS-BT2754</t>
        </is>
      </c>
      <c r="I5" s="28" t="n">
        <v>22</v>
      </c>
      <c r="J5" s="29" t="n">
        <v>46024</v>
      </c>
      <c r="K5" s="28" t="n">
        <v>12</v>
      </c>
      <c r="L5" s="28" t="n">
        <v>36</v>
      </c>
      <c r="M5" s="27" t="n">
        <v>14</v>
      </c>
      <c r="N5" s="30" t="n">
        <v>96</v>
      </c>
      <c r="O5" s="29" t="n">
        <v>46068</v>
      </c>
      <c r="P5" s="27" t="inlineStr">
        <is>
          <t>Yes</t>
        </is>
      </c>
      <c r="Q5" s="18">
        <f>IFERROR(IF($A5="","",SUMIFS('Transactions'!$P$2:$P$301,'Transactions'!$D$2:$D$301,$A5)),0)</f>
        <v/>
      </c>
      <c r="R5" s="18">
        <f>IFERROR(IF($A5="","",$I5+$Q5),"")</f>
        <v/>
      </c>
      <c r="S5" s="19">
        <f>IFERROR(IF($A5="","",$R5*$N5),"")</f>
        <v/>
      </c>
      <c r="T5" s="18">
        <f>IFERROR(IF($A5="","",IF($P5&lt;&gt;"Yes",0,IF($R5&lt;=$K5,MAX($L5-$R5,0),0))),"")</f>
        <v/>
      </c>
      <c r="U5" s="19">
        <f>IFERROR(IF($A5="","",$T5*$N5),"")</f>
        <v/>
      </c>
      <c r="V5" s="17">
        <f>IFERROR(IF($A5="","",IF($P5&lt;&gt;"Yes","Inactive",IF($R5&lt;=0,"Out of Stock",IF($R5&lt;=$K5,"Reorder","In Stock")))),"")</f>
        <v/>
      </c>
      <c r="W5" s="17">
        <f>IFERROR(IF($A5="","",IF($P5&lt;&gt;"Yes","Inactive",IF($O5="","No Count Date",IF(TODAY()-$O5&gt;Dashboard!$B$5,"Overdue","Current")))),"")</f>
        <v/>
      </c>
      <c r="X5" s="32">
        <f>IFERROR(IF($A5="","",IF(COUNTIF('Transactions'!$D$2:$D$301,$A5)=0,"",MAXIFS('Transactions'!$B$2:$B$301,'Transactions'!$D$2:$D$301,$A5))),"")</f>
        <v/>
      </c>
      <c r="Y5" s="17">
        <f>IFERROR(IF($A5="","",IF($S5&gt;=Dashboard!$B$7,"High Value","Standard")),"")</f>
        <v/>
      </c>
      <c r="Z5" s="17">
        <f>IFERROR(IF($A5="","",IF($L5&lt;$K5,"Par below reorder point",IF($N5&lt;0,"Invalid unit cost",IF($R5&lt;0,"Negative on hand",IF(AND($P5="Yes",$O5=""),"Physical count date missing","OK"))))),"")</f>
        <v/>
      </c>
    </row>
    <row r="6">
      <c r="A6" s="27" t="inlineStr">
        <is>
          <t>FO-KCR-005</t>
        </is>
      </c>
      <c r="B6" s="27" t="inlineStr">
        <is>
          <t>RFID Guest Key Cards</t>
        </is>
      </c>
      <c r="C6" s="27" t="inlineStr">
        <is>
          <t>Front Office Supplies</t>
        </is>
      </c>
      <c r="D6" s="27" t="inlineStr">
        <is>
          <t>Front Desk</t>
        </is>
      </c>
      <c r="E6" s="27" t="inlineStr">
        <is>
          <t>Box</t>
        </is>
      </c>
      <c r="F6" s="28" t="n">
        <v>500</v>
      </c>
      <c r="G6" s="27" t="inlineStr">
        <is>
          <t>SecureStay Products</t>
        </is>
      </c>
      <c r="H6" s="27" t="inlineStr">
        <is>
          <t>SSP-RFID500</t>
        </is>
      </c>
      <c r="I6" s="28" t="n">
        <v>4</v>
      </c>
      <c r="J6" s="29" t="n">
        <v>46024</v>
      </c>
      <c r="K6" s="28" t="n">
        <v>2</v>
      </c>
      <c r="L6" s="28" t="n">
        <v>8</v>
      </c>
      <c r="M6" s="27" t="n">
        <v>10</v>
      </c>
      <c r="N6" s="30" t="n">
        <v>82.5</v>
      </c>
      <c r="O6" s="29" t="n">
        <v>46075</v>
      </c>
      <c r="P6" s="27" t="inlineStr">
        <is>
          <t>Yes</t>
        </is>
      </c>
      <c r="Q6" s="15">
        <f>IFERROR(IF($A6="","",SUMIFS('Transactions'!$P$2:$P$301,'Transactions'!$D$2:$D$301,$A6)),0)</f>
        <v/>
      </c>
      <c r="R6" s="15">
        <f>IFERROR(IF($A6="","",$I6+$Q6),"")</f>
        <v/>
      </c>
      <c r="S6" s="16">
        <f>IFERROR(IF($A6="","",$R6*$N6),"")</f>
        <v/>
      </c>
      <c r="T6" s="15">
        <f>IFERROR(IF($A6="","",IF($P6&lt;&gt;"Yes",0,IF($R6&lt;=$K6,MAX($L6-$R6,0),0))),"")</f>
        <v/>
      </c>
      <c r="U6" s="16">
        <f>IFERROR(IF($A6="","",$T6*$N6),"")</f>
        <v/>
      </c>
      <c r="V6" s="14">
        <f>IFERROR(IF($A6="","",IF($P6&lt;&gt;"Yes","Inactive",IF($R6&lt;=0,"Out of Stock",IF($R6&lt;=$K6,"Reorder","In Stock")))),"")</f>
        <v/>
      </c>
      <c r="W6" s="14">
        <f>IFERROR(IF($A6="","",IF($P6&lt;&gt;"Yes","Inactive",IF($O6="","No Count Date",IF(TODAY()-$O6&gt;Dashboard!$B$5,"Overdue","Current")))),"")</f>
        <v/>
      </c>
      <c r="X6" s="31">
        <f>IFERROR(IF($A6="","",IF(COUNTIF('Transactions'!$D$2:$D$301,$A6)=0,"",MAXIFS('Transactions'!$B$2:$B$301,'Transactions'!$D$2:$D$301,$A6))),"")</f>
        <v/>
      </c>
      <c r="Y6" s="14">
        <f>IFERROR(IF($A6="","",IF($S6&gt;=Dashboard!$B$7,"High Value","Standard")),"")</f>
        <v/>
      </c>
      <c r="Z6" s="14">
        <f>IFERROR(IF($A6="","",IF($L6&lt;$K6,"Par below reorder point",IF($N6&lt;0,"Invalid unit cost",IF($R6&lt;0,"Negative on hand",IF(AND($P6="Yes",$O6=""),"Physical count date missing","OK"))))),"")</f>
        <v/>
      </c>
    </row>
    <row r="7">
      <c r="A7" s="27" t="inlineStr">
        <is>
          <t>FB-CUP-006</t>
        </is>
      </c>
      <c r="B7" s="27" t="inlineStr">
        <is>
          <t>Compostable Hot Cup, 12 oz</t>
        </is>
      </c>
      <c r="C7" s="27" t="inlineStr">
        <is>
          <t>Food and Beverage Disposables</t>
        </is>
      </c>
      <c r="D7" s="27" t="inlineStr">
        <is>
          <t>Kitchen Dry Storage</t>
        </is>
      </c>
      <c r="E7" s="27" t="inlineStr">
        <is>
          <t>Case</t>
        </is>
      </c>
      <c r="F7" s="28" t="n">
        <v>1000</v>
      </c>
      <c r="G7" s="27" t="inlineStr">
        <is>
          <t>Metro Foodservice Supply</t>
        </is>
      </c>
      <c r="H7" s="27" t="inlineStr">
        <is>
          <t>MFS-HC12</t>
        </is>
      </c>
      <c r="I7" s="28" t="n">
        <v>7</v>
      </c>
      <c r="J7" s="29" t="n">
        <v>46024</v>
      </c>
      <c r="K7" s="28" t="n">
        <v>3</v>
      </c>
      <c r="L7" s="28" t="n">
        <v>10</v>
      </c>
      <c r="M7" s="27" t="n">
        <v>6</v>
      </c>
      <c r="N7" s="30" t="n">
        <v>74</v>
      </c>
      <c r="O7" s="29" t="n">
        <v>46070</v>
      </c>
      <c r="P7" s="27" t="inlineStr">
        <is>
          <t>Yes</t>
        </is>
      </c>
      <c r="Q7" s="18">
        <f>IFERROR(IF($A7="","",SUMIFS('Transactions'!$P$2:$P$301,'Transactions'!$D$2:$D$301,$A7)),0)</f>
        <v/>
      </c>
      <c r="R7" s="18">
        <f>IFERROR(IF($A7="","",$I7+$Q7),"")</f>
        <v/>
      </c>
      <c r="S7" s="19">
        <f>IFERROR(IF($A7="","",$R7*$N7),"")</f>
        <v/>
      </c>
      <c r="T7" s="18">
        <f>IFERROR(IF($A7="","",IF($P7&lt;&gt;"Yes",0,IF($R7&lt;=$K7,MAX($L7-$R7,0),0))),"")</f>
        <v/>
      </c>
      <c r="U7" s="19">
        <f>IFERROR(IF($A7="","",$T7*$N7),"")</f>
        <v/>
      </c>
      <c r="V7" s="17">
        <f>IFERROR(IF($A7="","",IF($P7&lt;&gt;"Yes","Inactive",IF($R7&lt;=0,"Out of Stock",IF($R7&lt;=$K7,"Reorder","In Stock")))),"")</f>
        <v/>
      </c>
      <c r="W7" s="17">
        <f>IFERROR(IF($A7="","",IF($P7&lt;&gt;"Yes","Inactive",IF($O7="","No Count Date",IF(TODAY()-$O7&gt;Dashboard!$B$5,"Overdue","Current")))),"")</f>
        <v/>
      </c>
      <c r="X7" s="32">
        <f>IFERROR(IF($A7="","",IF(COUNTIF('Transactions'!$D$2:$D$301,$A7)=0,"",MAXIFS('Transactions'!$B$2:$B$301,'Transactions'!$D$2:$D$301,$A7))),"")</f>
        <v/>
      </c>
      <c r="Y7" s="17">
        <f>IFERROR(IF($A7="","",IF($S7&gt;=Dashboard!$B$7,"High Value","Standard")),"")</f>
        <v/>
      </c>
      <c r="Z7" s="17">
        <f>IFERROR(IF($A7="","",IF($L7&lt;$K7,"Par below reorder point",IF($N7&lt;0,"Invalid unit cost",IF($R7&lt;0,"Negative on hand",IF(AND($P7="Yes",$O7=""),"Physical count date missing","OK"))))),"")</f>
        <v/>
      </c>
    </row>
    <row r="8">
      <c r="A8" s="27" t="inlineStr">
        <is>
          <t>ENG-LMP-007</t>
        </is>
      </c>
      <c r="B8" s="27" t="inlineStr">
        <is>
          <t>LED A19 Bulb, Soft White</t>
        </is>
      </c>
      <c r="C8" s="27" t="inlineStr">
        <is>
          <t>Engineering Supplies</t>
        </is>
      </c>
      <c r="D8" s="27" t="inlineStr">
        <is>
          <t>Engineering Shop</t>
        </is>
      </c>
      <c r="E8" s="27" t="inlineStr">
        <is>
          <t>Case</t>
        </is>
      </c>
      <c r="F8" s="28" t="n">
        <v>24</v>
      </c>
      <c r="G8" s="27" t="inlineStr">
        <is>
          <t>FacilitySource</t>
        </is>
      </c>
      <c r="H8" s="27" t="inlineStr">
        <is>
          <t>FS-A19-24</t>
        </is>
      </c>
      <c r="I8" s="28" t="n">
        <v>5</v>
      </c>
      <c r="J8" s="29" t="n">
        <v>46024</v>
      </c>
      <c r="K8" s="28" t="n">
        <v>2</v>
      </c>
      <c r="L8" s="28" t="n">
        <v>8</v>
      </c>
      <c r="M8" s="27" t="n">
        <v>8</v>
      </c>
      <c r="N8" s="30" t="n">
        <v>42</v>
      </c>
      <c r="O8" s="29" t="n">
        <v>46032</v>
      </c>
      <c r="P8" s="27" t="inlineStr">
        <is>
          <t>Yes</t>
        </is>
      </c>
      <c r="Q8" s="15">
        <f>IFERROR(IF($A8="","",SUMIFS('Transactions'!$P$2:$P$301,'Transactions'!$D$2:$D$301,$A8)),0)</f>
        <v/>
      </c>
      <c r="R8" s="15">
        <f>IFERROR(IF($A8="","",$I8+$Q8),"")</f>
        <v/>
      </c>
      <c r="S8" s="16">
        <f>IFERROR(IF($A8="","",$R8*$N8),"")</f>
        <v/>
      </c>
      <c r="T8" s="15">
        <f>IFERROR(IF($A8="","",IF($P8&lt;&gt;"Yes",0,IF($R8&lt;=$K8,MAX($L8-$R8,0),0))),"")</f>
        <v/>
      </c>
      <c r="U8" s="16">
        <f>IFERROR(IF($A8="","",$T8*$N8),"")</f>
        <v/>
      </c>
      <c r="V8" s="14">
        <f>IFERROR(IF($A8="","",IF($P8&lt;&gt;"Yes","Inactive",IF($R8&lt;=0,"Out of Stock",IF($R8&lt;=$K8,"Reorder","In Stock")))),"")</f>
        <v/>
      </c>
      <c r="W8" s="14">
        <f>IFERROR(IF($A8="","",IF($P8&lt;&gt;"Yes","Inactive",IF($O8="","No Count Date",IF(TODAY()-$O8&gt;Dashboard!$B$5,"Overdue","Current")))),"")</f>
        <v/>
      </c>
      <c r="X8" s="31">
        <f>IFERROR(IF($A8="","",IF(COUNTIF('Transactions'!$D$2:$D$301,$A8)=0,"",MAXIFS('Transactions'!$B$2:$B$301,'Transactions'!$D$2:$D$301,$A8))),"")</f>
        <v/>
      </c>
      <c r="Y8" s="14">
        <f>IFERROR(IF($A8="","",IF($S8&gt;=Dashboard!$B$7,"High Value","Standard")),"")</f>
        <v/>
      </c>
      <c r="Z8" s="14">
        <f>IFERROR(IF($A8="","",IF($L8&lt;$K8,"Par below reorder point",IF($N8&lt;0,"Invalid unit cost",IF($R8&lt;0,"Negative on hand",IF(AND($P8="Yes",$O8=""),"Physical count date missing","OK"))))),"")</f>
        <v/>
      </c>
    </row>
    <row r="9">
      <c r="A9" s="27" t="inlineStr">
        <is>
          <t>POOL-TST-008</t>
        </is>
      </c>
      <c r="B9" s="27" t="inlineStr">
        <is>
          <t>Pool Water Test Strips</t>
        </is>
      </c>
      <c r="C9" s="27" t="inlineStr">
        <is>
          <t>Pool and Recreation</t>
        </is>
      </c>
      <c r="D9" s="27" t="inlineStr">
        <is>
          <t>Pool Storage</t>
        </is>
      </c>
      <c r="E9" s="27" t="inlineStr">
        <is>
          <t>Bottle</t>
        </is>
      </c>
      <c r="F9" s="28" t="n">
        <v>100</v>
      </c>
      <c r="G9" s="27" t="inlineStr">
        <is>
          <t>Aqua Hospitality Supply</t>
        </is>
      </c>
      <c r="H9" s="27" t="inlineStr">
        <is>
          <t>AHS-TS100</t>
        </is>
      </c>
      <c r="I9" s="28" t="n">
        <v>3</v>
      </c>
      <c r="J9" s="29" t="n">
        <v>46024</v>
      </c>
      <c r="K9" s="28" t="n">
        <v>2</v>
      </c>
      <c r="L9" s="28" t="n">
        <v>6</v>
      </c>
      <c r="M9" s="27" t="n">
        <v>9</v>
      </c>
      <c r="N9" s="30" t="n">
        <v>19.5</v>
      </c>
      <c r="O9" s="29" t="n">
        <v>46063</v>
      </c>
      <c r="P9" s="27" t="inlineStr">
        <is>
          <t>Yes</t>
        </is>
      </c>
      <c r="Q9" s="18">
        <f>IFERROR(IF($A9="","",SUMIFS('Transactions'!$P$2:$P$301,'Transactions'!$D$2:$D$301,$A9)),0)</f>
        <v/>
      </c>
      <c r="R9" s="18">
        <f>IFERROR(IF($A9="","",$I9+$Q9),"")</f>
        <v/>
      </c>
      <c r="S9" s="19">
        <f>IFERROR(IF($A9="","",$R9*$N9),"")</f>
        <v/>
      </c>
      <c r="T9" s="18">
        <f>IFERROR(IF($A9="","",IF($P9&lt;&gt;"Yes",0,IF($R9&lt;=$K9,MAX($L9-$R9,0),0))),"")</f>
        <v/>
      </c>
      <c r="U9" s="19">
        <f>IFERROR(IF($A9="","",$T9*$N9),"")</f>
        <v/>
      </c>
      <c r="V9" s="17">
        <f>IFERROR(IF($A9="","",IF($P9&lt;&gt;"Yes","Inactive",IF($R9&lt;=0,"Out of Stock",IF($R9&lt;=$K9,"Reorder","In Stock")))),"")</f>
        <v/>
      </c>
      <c r="W9" s="17">
        <f>IFERROR(IF($A9="","",IF($P9&lt;&gt;"Yes","Inactive",IF($O9="","No Count Date",IF(TODAY()-$O9&gt;Dashboard!$B$5,"Overdue","Current")))),"")</f>
        <v/>
      </c>
      <c r="X9" s="32">
        <f>IFERROR(IF($A9="","",IF(COUNTIF('Transactions'!$D$2:$D$301,$A9)=0,"",MAXIFS('Transactions'!$B$2:$B$301,'Transactions'!$D$2:$D$301,$A9))),"")</f>
        <v/>
      </c>
      <c r="Y9" s="17">
        <f>IFERROR(IF($A9="","",IF($S9&gt;=Dashboard!$B$7,"High Value","Standard")),"")</f>
        <v/>
      </c>
      <c r="Z9" s="17">
        <f>IFERROR(IF($A9="","",IF($L9&lt;$K9,"Par below reorder point",IF($N9&lt;0,"Invalid unit cost",IF($R9&lt;0,"Negative on hand",IF(AND($P9="Yes",$O9=""),"Physical count date missing","OK"))))),"")</f>
        <v/>
      </c>
    </row>
    <row r="10">
      <c r="A10" s="27" t="inlineStr">
        <is>
          <t>BAN-NAP-009</t>
        </is>
      </c>
      <c r="B10" s="27" t="inlineStr">
        <is>
          <t>White Cloth Dinner Napkin</t>
        </is>
      </c>
      <c r="C10" s="27" t="inlineStr">
        <is>
          <t>Meeting and Banquet Supplies</t>
        </is>
      </c>
      <c r="D10" s="27" t="inlineStr">
        <is>
          <t>Banquet Storage</t>
        </is>
      </c>
      <c r="E10" s="27" t="inlineStr">
        <is>
          <t>Dozen</t>
        </is>
      </c>
      <c r="F10" s="28" t="n">
        <v>12</v>
      </c>
      <c r="G10" s="27" t="inlineStr">
        <is>
          <t>National Linen Source</t>
        </is>
      </c>
      <c r="H10" s="27" t="inlineStr">
        <is>
          <t>NLS-DN20</t>
        </is>
      </c>
      <c r="I10" s="28" t="n">
        <v>30</v>
      </c>
      <c r="J10" s="29" t="n">
        <v>46024</v>
      </c>
      <c r="K10" s="28" t="n">
        <v>18</v>
      </c>
      <c r="L10" s="28" t="n">
        <v>48</v>
      </c>
      <c r="M10" s="27" t="n">
        <v>14</v>
      </c>
      <c r="N10" s="30" t="n">
        <v>34</v>
      </c>
      <c r="O10" s="29" t="n">
        <v>46065</v>
      </c>
      <c r="P10" s="27" t="inlineStr">
        <is>
          <t>Yes</t>
        </is>
      </c>
      <c r="Q10" s="15">
        <f>IFERROR(IF($A10="","",SUMIFS('Transactions'!$P$2:$P$301,'Transactions'!$D$2:$D$301,$A10)),0)</f>
        <v/>
      </c>
      <c r="R10" s="15">
        <f>IFERROR(IF($A10="","",$I10+$Q10),"")</f>
        <v/>
      </c>
      <c r="S10" s="16">
        <f>IFERROR(IF($A10="","",$R10*$N10),"")</f>
        <v/>
      </c>
      <c r="T10" s="15">
        <f>IFERROR(IF($A10="","",IF($P10&lt;&gt;"Yes",0,IF($R10&lt;=$K10,MAX($L10-$R10,0),0))),"")</f>
        <v/>
      </c>
      <c r="U10" s="16">
        <f>IFERROR(IF($A10="","",$T10*$N10),"")</f>
        <v/>
      </c>
      <c r="V10" s="14">
        <f>IFERROR(IF($A10="","",IF($P10&lt;&gt;"Yes","Inactive",IF($R10&lt;=0,"Out of Stock",IF($R10&lt;=$K10,"Reorder","In Stock")))),"")</f>
        <v/>
      </c>
      <c r="W10" s="14">
        <f>IFERROR(IF($A10="","",IF($P10&lt;&gt;"Yes","Inactive",IF($O10="","No Count Date",IF(TODAY()-$O10&gt;Dashboard!$B$5,"Overdue","Current")))),"")</f>
        <v/>
      </c>
      <c r="X10" s="31">
        <f>IFERROR(IF($A10="","",IF(COUNTIF('Transactions'!$D$2:$D$301,$A10)=0,"",MAXIFS('Transactions'!$B$2:$B$301,'Transactions'!$D$2:$D$301,$A10))),"")</f>
        <v/>
      </c>
      <c r="Y10" s="14">
        <f>IFERROR(IF($A10="","",IF($S10&gt;=Dashboard!$B$7,"High Value","Standard")),"")</f>
        <v/>
      </c>
      <c r="Z10" s="14">
        <f>IFERROR(IF($A10="","",IF($L10&lt;$K10,"Par below reorder point",IF($N10&lt;0,"Invalid unit cost",IF($R10&lt;0,"Negative on hand",IF(AND($P10="Yes",$O10=""),"Physical count date missing","OK"))))),"")</f>
        <v/>
      </c>
    </row>
    <row r="11">
      <c r="A11" s="27" t="inlineStr">
        <is>
          <t>SAF-GLV-010</t>
        </is>
      </c>
      <c r="B11" s="27" t="inlineStr">
        <is>
          <t>Nitrile Gloves, Large</t>
        </is>
      </c>
      <c r="C11" s="27" t="inlineStr">
        <is>
          <t>Safety Supplies</t>
        </is>
      </c>
      <c r="D11" s="27" t="inlineStr">
        <is>
          <t>Main Storeroom</t>
        </is>
      </c>
      <c r="E11" s="27" t="inlineStr">
        <is>
          <t>Box</t>
        </is>
      </c>
      <c r="F11" s="28" t="n">
        <v>100</v>
      </c>
      <c r="G11" s="27" t="inlineStr">
        <is>
          <t>CleanPro Hospitality</t>
        </is>
      </c>
      <c r="H11" s="27" t="inlineStr">
        <is>
          <t>CPH-NGL</t>
        </is>
      </c>
      <c r="I11" s="28" t="n">
        <v>14</v>
      </c>
      <c r="J11" s="29" t="n">
        <v>46024</v>
      </c>
      <c r="K11" s="28" t="n">
        <v>6</v>
      </c>
      <c r="L11" s="28" t="n">
        <v>20</v>
      </c>
      <c r="M11" s="27" t="n">
        <v>5</v>
      </c>
      <c r="N11" s="30" t="n">
        <v>8.75</v>
      </c>
      <c r="O11" s="29" t="n">
        <v>46072</v>
      </c>
      <c r="P11" s="27" t="inlineStr">
        <is>
          <t>Yes</t>
        </is>
      </c>
      <c r="Q11" s="18">
        <f>IFERROR(IF($A11="","",SUMIFS('Transactions'!$P$2:$P$301,'Transactions'!$D$2:$D$301,$A11)),0)</f>
        <v/>
      </c>
      <c r="R11" s="18">
        <f>IFERROR(IF($A11="","",$I11+$Q11),"")</f>
        <v/>
      </c>
      <c r="S11" s="19">
        <f>IFERROR(IF($A11="","",$R11*$N11),"")</f>
        <v/>
      </c>
      <c r="T11" s="18">
        <f>IFERROR(IF($A11="","",IF($P11&lt;&gt;"Yes",0,IF($R11&lt;=$K11,MAX($L11-$R11,0),0))),"")</f>
        <v/>
      </c>
      <c r="U11" s="19">
        <f>IFERROR(IF($A11="","",$T11*$N11),"")</f>
        <v/>
      </c>
      <c r="V11" s="17">
        <f>IFERROR(IF($A11="","",IF($P11&lt;&gt;"Yes","Inactive",IF($R11&lt;=0,"Out of Stock",IF($R11&lt;=$K11,"Reorder","In Stock")))),"")</f>
        <v/>
      </c>
      <c r="W11" s="17">
        <f>IFERROR(IF($A11="","",IF($P11&lt;&gt;"Yes","Inactive",IF($O11="","No Count Date",IF(TODAY()-$O11&gt;Dashboard!$B$5,"Overdue","Current")))),"")</f>
        <v/>
      </c>
      <c r="X11" s="32">
        <f>IFERROR(IF($A11="","",IF(COUNTIF('Transactions'!$D$2:$D$301,$A11)=0,"",MAXIFS('Transactions'!$B$2:$B$301,'Transactions'!$D$2:$D$301,$A11))),"")</f>
        <v/>
      </c>
      <c r="Y11" s="17">
        <f>IFERROR(IF($A11="","",IF($S11&gt;=Dashboard!$B$7,"High Value","Standard")),"")</f>
        <v/>
      </c>
      <c r="Z11" s="17">
        <f>IFERROR(IF($A11="","",IF($L11&lt;$K11,"Par below reorder point",IF($N11&lt;0,"Invalid unit cost",IF($R11&lt;0,"Negative on hand",IF(AND($P11="Yes",$O11=""),"Physical count date missing","OK"))))),"")</f>
        <v/>
      </c>
    </row>
    <row r="12">
      <c r="A12" s="27" t="n"/>
      <c r="B12" s="27" t="n"/>
      <c r="C12" s="27" t="n"/>
      <c r="D12" s="27" t="n"/>
      <c r="E12" s="27" t="n"/>
      <c r="F12" s="28" t="n"/>
      <c r="G12" s="27" t="n"/>
      <c r="H12" s="27" t="n"/>
      <c r="I12" s="28" t="n"/>
      <c r="J12" s="29" t="n"/>
      <c r="K12" s="28" t="n"/>
      <c r="L12" s="28" t="n"/>
      <c r="M12" s="27" t="n"/>
      <c r="N12" s="30" t="n"/>
      <c r="O12" s="29" t="n"/>
      <c r="P12" s="27" t="n"/>
      <c r="Q12" s="15">
        <f>IFERROR(IF($A12="","",SUMIFS('Transactions'!$P$2:$P$301,'Transactions'!$D$2:$D$301,$A12)),0)</f>
        <v/>
      </c>
      <c r="R12" s="15">
        <f>IFERROR(IF($A12="","",$I12+$Q12),"")</f>
        <v/>
      </c>
      <c r="S12" s="16">
        <f>IFERROR(IF($A12="","",$R12*$N12),"")</f>
        <v/>
      </c>
      <c r="T12" s="15">
        <f>IFERROR(IF($A12="","",IF($P12&lt;&gt;"Yes",0,IF($R12&lt;=$K12,MAX($L12-$R12,0),0))),"")</f>
        <v/>
      </c>
      <c r="U12" s="16">
        <f>IFERROR(IF($A12="","",$T12*$N12),"")</f>
        <v/>
      </c>
      <c r="V12" s="14">
        <f>IFERROR(IF($A12="","",IF($P12&lt;&gt;"Yes","Inactive",IF($R12&lt;=0,"Out of Stock",IF($R12&lt;=$K12,"Reorder","In Stock")))),"")</f>
        <v/>
      </c>
      <c r="W12" s="14">
        <f>IFERROR(IF($A12="","",IF($P12&lt;&gt;"Yes","Inactive",IF($O12="","No Count Date",IF(TODAY()-$O12&gt;Dashboard!$B$5,"Overdue","Current")))),"")</f>
        <v/>
      </c>
      <c r="X12" s="31">
        <f>IFERROR(IF($A12="","",IF(COUNTIF('Transactions'!$D$2:$D$301,$A12)=0,"",MAXIFS('Transactions'!$B$2:$B$301,'Transactions'!$D$2:$D$301,$A12))),"")</f>
        <v/>
      </c>
      <c r="Y12" s="14">
        <f>IFERROR(IF($A12="","",IF($S12&gt;=Dashboard!$B$7,"High Value","Standard")),"")</f>
        <v/>
      </c>
      <c r="Z12" s="14">
        <f>IFERROR(IF($A12="","",IF($L12&lt;$K12,"Par below reorder point",IF($N12&lt;0,"Invalid unit cost",IF($R12&lt;0,"Negative on hand",IF(AND($P12="Yes",$O12=""),"Physical count date missing","OK"))))),"")</f>
        <v/>
      </c>
    </row>
    <row r="13">
      <c r="A13" s="27" t="n"/>
      <c r="B13" s="27" t="n"/>
      <c r="C13" s="27" t="n"/>
      <c r="D13" s="27" t="n"/>
      <c r="E13" s="27" t="n"/>
      <c r="F13" s="28" t="n"/>
      <c r="G13" s="27" t="n"/>
      <c r="H13" s="27" t="n"/>
      <c r="I13" s="28" t="n"/>
      <c r="J13" s="29" t="n"/>
      <c r="K13" s="28" t="n"/>
      <c r="L13" s="28" t="n"/>
      <c r="M13" s="27" t="n"/>
      <c r="N13" s="30" t="n"/>
      <c r="O13" s="29" t="n"/>
      <c r="P13" s="27" t="n"/>
      <c r="Q13" s="18">
        <f>IFERROR(IF($A13="","",SUMIFS('Transactions'!$P$2:$P$301,'Transactions'!$D$2:$D$301,$A13)),0)</f>
        <v/>
      </c>
      <c r="R13" s="18">
        <f>IFERROR(IF($A13="","",$I13+$Q13),"")</f>
        <v/>
      </c>
      <c r="S13" s="19">
        <f>IFERROR(IF($A13="","",$R13*$N13),"")</f>
        <v/>
      </c>
      <c r="T13" s="18">
        <f>IFERROR(IF($A13="","",IF($P13&lt;&gt;"Yes",0,IF($R13&lt;=$K13,MAX($L13-$R13,0),0))),"")</f>
        <v/>
      </c>
      <c r="U13" s="19">
        <f>IFERROR(IF($A13="","",$T13*$N13),"")</f>
        <v/>
      </c>
      <c r="V13" s="17">
        <f>IFERROR(IF($A13="","",IF($P13&lt;&gt;"Yes","Inactive",IF($R13&lt;=0,"Out of Stock",IF($R13&lt;=$K13,"Reorder","In Stock")))),"")</f>
        <v/>
      </c>
      <c r="W13" s="17">
        <f>IFERROR(IF($A13="","",IF($P13&lt;&gt;"Yes","Inactive",IF($O13="","No Count Date",IF(TODAY()-$O13&gt;Dashboard!$B$5,"Overdue","Current")))),"")</f>
        <v/>
      </c>
      <c r="X13" s="32">
        <f>IFERROR(IF($A13="","",IF(COUNTIF('Transactions'!$D$2:$D$301,$A13)=0,"",MAXIFS('Transactions'!$B$2:$B$301,'Transactions'!$D$2:$D$301,$A13))),"")</f>
        <v/>
      </c>
      <c r="Y13" s="17">
        <f>IFERROR(IF($A13="","",IF($S13&gt;=Dashboard!$B$7,"High Value","Standard")),"")</f>
        <v/>
      </c>
      <c r="Z13" s="17">
        <f>IFERROR(IF($A13="","",IF($L13&lt;$K13,"Par below reorder point",IF($N13&lt;0,"Invalid unit cost",IF($R13&lt;0,"Negative on hand",IF(AND($P13="Yes",$O13=""),"Physical count date missing","OK"))))),"")</f>
        <v/>
      </c>
    </row>
    <row r="14">
      <c r="A14" s="27" t="n"/>
      <c r="B14" s="27" t="n"/>
      <c r="C14" s="27" t="n"/>
      <c r="D14" s="27" t="n"/>
      <c r="E14" s="27" t="n"/>
      <c r="F14" s="28" t="n"/>
      <c r="G14" s="27" t="n"/>
      <c r="H14" s="27" t="n"/>
      <c r="I14" s="28" t="n"/>
      <c r="J14" s="29" t="n"/>
      <c r="K14" s="28" t="n"/>
      <c r="L14" s="28" t="n"/>
      <c r="M14" s="27" t="n"/>
      <c r="N14" s="30" t="n"/>
      <c r="O14" s="29" t="n"/>
      <c r="P14" s="27" t="n"/>
      <c r="Q14" s="15">
        <f>IFERROR(IF($A14="","",SUMIFS('Transactions'!$P$2:$P$301,'Transactions'!$D$2:$D$301,$A14)),0)</f>
        <v/>
      </c>
      <c r="R14" s="15">
        <f>IFERROR(IF($A14="","",$I14+$Q14),"")</f>
        <v/>
      </c>
      <c r="S14" s="16">
        <f>IFERROR(IF($A14="","",$R14*$N14),"")</f>
        <v/>
      </c>
      <c r="T14" s="15">
        <f>IFERROR(IF($A14="","",IF($P14&lt;&gt;"Yes",0,IF($R14&lt;=$K14,MAX($L14-$R14,0),0))),"")</f>
        <v/>
      </c>
      <c r="U14" s="16">
        <f>IFERROR(IF($A14="","",$T14*$N14),"")</f>
        <v/>
      </c>
      <c r="V14" s="14">
        <f>IFERROR(IF($A14="","",IF($P14&lt;&gt;"Yes","Inactive",IF($R14&lt;=0,"Out of Stock",IF($R14&lt;=$K14,"Reorder","In Stock")))),"")</f>
        <v/>
      </c>
      <c r="W14" s="14">
        <f>IFERROR(IF($A14="","",IF($P14&lt;&gt;"Yes","Inactive",IF($O14="","No Count Date",IF(TODAY()-$O14&gt;Dashboard!$B$5,"Overdue","Current")))),"")</f>
        <v/>
      </c>
      <c r="X14" s="31">
        <f>IFERROR(IF($A14="","",IF(COUNTIF('Transactions'!$D$2:$D$301,$A14)=0,"",MAXIFS('Transactions'!$B$2:$B$301,'Transactions'!$D$2:$D$301,$A14))),"")</f>
        <v/>
      </c>
      <c r="Y14" s="14">
        <f>IFERROR(IF($A14="","",IF($S14&gt;=Dashboard!$B$7,"High Value","Standard")),"")</f>
        <v/>
      </c>
      <c r="Z14" s="14">
        <f>IFERROR(IF($A14="","",IF($L14&lt;$K14,"Par below reorder point",IF($N14&lt;0,"Invalid unit cost",IF($R14&lt;0,"Negative on hand",IF(AND($P14="Yes",$O14=""),"Physical count date missing","OK"))))),"")</f>
        <v/>
      </c>
    </row>
    <row r="15">
      <c r="A15" s="27" t="n"/>
      <c r="B15" s="27" t="n"/>
      <c r="C15" s="27" t="n"/>
      <c r="D15" s="27" t="n"/>
      <c r="E15" s="27" t="n"/>
      <c r="F15" s="28" t="n"/>
      <c r="G15" s="27" t="n"/>
      <c r="H15" s="27" t="n"/>
      <c r="I15" s="28" t="n"/>
      <c r="J15" s="29" t="n"/>
      <c r="K15" s="28" t="n"/>
      <c r="L15" s="28" t="n"/>
      <c r="M15" s="27" t="n"/>
      <c r="N15" s="30" t="n"/>
      <c r="O15" s="29" t="n"/>
      <c r="P15" s="27" t="n"/>
      <c r="Q15" s="18">
        <f>IFERROR(IF($A15="","",SUMIFS('Transactions'!$P$2:$P$301,'Transactions'!$D$2:$D$301,$A15)),0)</f>
        <v/>
      </c>
      <c r="R15" s="18">
        <f>IFERROR(IF($A15="","",$I15+$Q15),"")</f>
        <v/>
      </c>
      <c r="S15" s="19">
        <f>IFERROR(IF($A15="","",$R15*$N15),"")</f>
        <v/>
      </c>
      <c r="T15" s="18">
        <f>IFERROR(IF($A15="","",IF($P15&lt;&gt;"Yes",0,IF($R15&lt;=$K15,MAX($L15-$R15,0),0))),"")</f>
        <v/>
      </c>
      <c r="U15" s="19">
        <f>IFERROR(IF($A15="","",$T15*$N15),"")</f>
        <v/>
      </c>
      <c r="V15" s="17">
        <f>IFERROR(IF($A15="","",IF($P15&lt;&gt;"Yes","Inactive",IF($R15&lt;=0,"Out of Stock",IF($R15&lt;=$K15,"Reorder","In Stock")))),"")</f>
        <v/>
      </c>
      <c r="W15" s="17">
        <f>IFERROR(IF($A15="","",IF($P15&lt;&gt;"Yes","Inactive",IF($O15="","No Count Date",IF(TODAY()-$O15&gt;Dashboard!$B$5,"Overdue","Current")))),"")</f>
        <v/>
      </c>
      <c r="X15" s="32">
        <f>IFERROR(IF($A15="","",IF(COUNTIF('Transactions'!$D$2:$D$301,$A15)=0,"",MAXIFS('Transactions'!$B$2:$B$301,'Transactions'!$D$2:$D$301,$A15))),"")</f>
        <v/>
      </c>
      <c r="Y15" s="17">
        <f>IFERROR(IF($A15="","",IF($S15&gt;=Dashboard!$B$7,"High Value","Standard")),"")</f>
        <v/>
      </c>
      <c r="Z15" s="17">
        <f>IFERROR(IF($A15="","",IF($L15&lt;$K15,"Par below reorder point",IF($N15&lt;0,"Invalid unit cost",IF($R15&lt;0,"Negative on hand",IF(AND($P15="Yes",$O15=""),"Physical count date missing","OK"))))),"")</f>
        <v/>
      </c>
    </row>
    <row r="16">
      <c r="A16" s="27" t="n"/>
      <c r="B16" s="27" t="n"/>
      <c r="C16" s="27" t="n"/>
      <c r="D16" s="27" t="n"/>
      <c r="E16" s="27" t="n"/>
      <c r="F16" s="28" t="n"/>
      <c r="G16" s="27" t="n"/>
      <c r="H16" s="27" t="n"/>
      <c r="I16" s="28" t="n"/>
      <c r="J16" s="29" t="n"/>
      <c r="K16" s="28" t="n"/>
      <c r="L16" s="28" t="n"/>
      <c r="M16" s="27" t="n"/>
      <c r="N16" s="30" t="n"/>
      <c r="O16" s="29" t="n"/>
      <c r="P16" s="27" t="n"/>
      <c r="Q16" s="15">
        <f>IFERROR(IF($A16="","",SUMIFS('Transactions'!$P$2:$P$301,'Transactions'!$D$2:$D$301,$A16)),0)</f>
        <v/>
      </c>
      <c r="R16" s="15">
        <f>IFERROR(IF($A16="","",$I16+$Q16),"")</f>
        <v/>
      </c>
      <c r="S16" s="16">
        <f>IFERROR(IF($A16="","",$R16*$N16),"")</f>
        <v/>
      </c>
      <c r="T16" s="15">
        <f>IFERROR(IF($A16="","",IF($P16&lt;&gt;"Yes",0,IF($R16&lt;=$K16,MAX($L16-$R16,0),0))),"")</f>
        <v/>
      </c>
      <c r="U16" s="16">
        <f>IFERROR(IF($A16="","",$T16*$N16),"")</f>
        <v/>
      </c>
      <c r="V16" s="14">
        <f>IFERROR(IF($A16="","",IF($P16&lt;&gt;"Yes","Inactive",IF($R16&lt;=0,"Out of Stock",IF($R16&lt;=$K16,"Reorder","In Stock")))),"")</f>
        <v/>
      </c>
      <c r="W16" s="14">
        <f>IFERROR(IF($A16="","",IF($P16&lt;&gt;"Yes","Inactive",IF($O16="","No Count Date",IF(TODAY()-$O16&gt;Dashboard!$B$5,"Overdue","Current")))),"")</f>
        <v/>
      </c>
      <c r="X16" s="31">
        <f>IFERROR(IF($A16="","",IF(COUNTIF('Transactions'!$D$2:$D$301,$A16)=0,"",MAXIFS('Transactions'!$B$2:$B$301,'Transactions'!$D$2:$D$301,$A16))),"")</f>
        <v/>
      </c>
      <c r="Y16" s="14">
        <f>IFERROR(IF($A16="","",IF($S16&gt;=Dashboard!$B$7,"High Value","Standard")),"")</f>
        <v/>
      </c>
      <c r="Z16" s="14">
        <f>IFERROR(IF($A16="","",IF($L16&lt;$K16,"Par below reorder point",IF($N16&lt;0,"Invalid unit cost",IF($R16&lt;0,"Negative on hand",IF(AND($P16="Yes",$O16=""),"Physical count date missing","OK"))))),"")</f>
        <v/>
      </c>
    </row>
    <row r="17">
      <c r="A17" s="27" t="n"/>
      <c r="B17" s="27" t="n"/>
      <c r="C17" s="27" t="n"/>
      <c r="D17" s="27" t="n"/>
      <c r="E17" s="27" t="n"/>
      <c r="F17" s="28" t="n"/>
      <c r="G17" s="27" t="n"/>
      <c r="H17" s="27" t="n"/>
      <c r="I17" s="28" t="n"/>
      <c r="J17" s="29" t="n"/>
      <c r="K17" s="28" t="n"/>
      <c r="L17" s="28" t="n"/>
      <c r="M17" s="27" t="n"/>
      <c r="N17" s="30" t="n"/>
      <c r="O17" s="29" t="n"/>
      <c r="P17" s="27" t="n"/>
      <c r="Q17" s="18">
        <f>IFERROR(IF($A17="","",SUMIFS('Transactions'!$P$2:$P$301,'Transactions'!$D$2:$D$301,$A17)),0)</f>
        <v/>
      </c>
      <c r="R17" s="18">
        <f>IFERROR(IF($A17="","",$I17+$Q17),"")</f>
        <v/>
      </c>
      <c r="S17" s="19">
        <f>IFERROR(IF($A17="","",$R17*$N17),"")</f>
        <v/>
      </c>
      <c r="T17" s="18">
        <f>IFERROR(IF($A17="","",IF($P17&lt;&gt;"Yes",0,IF($R17&lt;=$K17,MAX($L17-$R17,0),0))),"")</f>
        <v/>
      </c>
      <c r="U17" s="19">
        <f>IFERROR(IF($A17="","",$T17*$N17),"")</f>
        <v/>
      </c>
      <c r="V17" s="17">
        <f>IFERROR(IF($A17="","",IF($P17&lt;&gt;"Yes","Inactive",IF($R17&lt;=0,"Out of Stock",IF($R17&lt;=$K17,"Reorder","In Stock")))),"")</f>
        <v/>
      </c>
      <c r="W17" s="17">
        <f>IFERROR(IF($A17="","",IF($P17&lt;&gt;"Yes","Inactive",IF($O17="","No Count Date",IF(TODAY()-$O17&gt;Dashboard!$B$5,"Overdue","Current")))),"")</f>
        <v/>
      </c>
      <c r="X17" s="32">
        <f>IFERROR(IF($A17="","",IF(COUNTIF('Transactions'!$D$2:$D$301,$A17)=0,"",MAXIFS('Transactions'!$B$2:$B$301,'Transactions'!$D$2:$D$301,$A17))),"")</f>
        <v/>
      </c>
      <c r="Y17" s="17">
        <f>IFERROR(IF($A17="","",IF($S17&gt;=Dashboard!$B$7,"High Value","Standard")),"")</f>
        <v/>
      </c>
      <c r="Z17" s="17">
        <f>IFERROR(IF($A17="","",IF($L17&lt;$K17,"Par below reorder point",IF($N17&lt;0,"Invalid unit cost",IF($R17&lt;0,"Negative on hand",IF(AND($P17="Yes",$O17=""),"Physical count date missing","OK"))))),"")</f>
        <v/>
      </c>
    </row>
    <row r="18">
      <c r="A18" s="27" t="n"/>
      <c r="B18" s="27" t="n"/>
      <c r="C18" s="27" t="n"/>
      <c r="D18" s="27" t="n"/>
      <c r="E18" s="27" t="n"/>
      <c r="F18" s="28" t="n"/>
      <c r="G18" s="27" t="n"/>
      <c r="H18" s="27" t="n"/>
      <c r="I18" s="28" t="n"/>
      <c r="J18" s="29" t="n"/>
      <c r="K18" s="28" t="n"/>
      <c r="L18" s="28" t="n"/>
      <c r="M18" s="27" t="n"/>
      <c r="N18" s="30" t="n"/>
      <c r="O18" s="29" t="n"/>
      <c r="P18" s="27" t="n"/>
      <c r="Q18" s="15">
        <f>IFERROR(IF($A18="","",SUMIFS('Transactions'!$P$2:$P$301,'Transactions'!$D$2:$D$301,$A18)),0)</f>
        <v/>
      </c>
      <c r="R18" s="15">
        <f>IFERROR(IF($A18="","",$I18+$Q18),"")</f>
        <v/>
      </c>
      <c r="S18" s="16">
        <f>IFERROR(IF($A18="","",$R18*$N18),"")</f>
        <v/>
      </c>
      <c r="T18" s="15">
        <f>IFERROR(IF($A18="","",IF($P18&lt;&gt;"Yes",0,IF($R18&lt;=$K18,MAX($L18-$R18,0),0))),"")</f>
        <v/>
      </c>
      <c r="U18" s="16">
        <f>IFERROR(IF($A18="","",$T18*$N18),"")</f>
        <v/>
      </c>
      <c r="V18" s="14">
        <f>IFERROR(IF($A18="","",IF($P18&lt;&gt;"Yes","Inactive",IF($R18&lt;=0,"Out of Stock",IF($R18&lt;=$K18,"Reorder","In Stock")))),"")</f>
        <v/>
      </c>
      <c r="W18" s="14">
        <f>IFERROR(IF($A18="","",IF($P18&lt;&gt;"Yes","Inactive",IF($O18="","No Count Date",IF(TODAY()-$O18&gt;Dashboard!$B$5,"Overdue","Current")))),"")</f>
        <v/>
      </c>
      <c r="X18" s="31">
        <f>IFERROR(IF($A18="","",IF(COUNTIF('Transactions'!$D$2:$D$301,$A18)=0,"",MAXIFS('Transactions'!$B$2:$B$301,'Transactions'!$D$2:$D$301,$A18))),"")</f>
        <v/>
      </c>
      <c r="Y18" s="14">
        <f>IFERROR(IF($A18="","",IF($S18&gt;=Dashboard!$B$7,"High Value","Standard")),"")</f>
        <v/>
      </c>
      <c r="Z18" s="14">
        <f>IFERROR(IF($A18="","",IF($L18&lt;$K18,"Par below reorder point",IF($N18&lt;0,"Invalid unit cost",IF($R18&lt;0,"Negative on hand",IF(AND($P18="Yes",$O18=""),"Physical count date missing","OK"))))),"")</f>
        <v/>
      </c>
    </row>
    <row r="19">
      <c r="A19" s="27" t="n"/>
      <c r="B19" s="27" t="n"/>
      <c r="C19" s="27" t="n"/>
      <c r="D19" s="27" t="n"/>
      <c r="E19" s="27" t="n"/>
      <c r="F19" s="28" t="n"/>
      <c r="G19" s="27" t="n"/>
      <c r="H19" s="27" t="n"/>
      <c r="I19" s="28" t="n"/>
      <c r="J19" s="29" t="n"/>
      <c r="K19" s="28" t="n"/>
      <c r="L19" s="28" t="n"/>
      <c r="M19" s="27" t="n"/>
      <c r="N19" s="30" t="n"/>
      <c r="O19" s="29" t="n"/>
      <c r="P19" s="27" t="n"/>
      <c r="Q19" s="18">
        <f>IFERROR(IF($A19="","",SUMIFS('Transactions'!$P$2:$P$301,'Transactions'!$D$2:$D$301,$A19)),0)</f>
        <v/>
      </c>
      <c r="R19" s="18">
        <f>IFERROR(IF($A19="","",$I19+$Q19),"")</f>
        <v/>
      </c>
      <c r="S19" s="19">
        <f>IFERROR(IF($A19="","",$R19*$N19),"")</f>
        <v/>
      </c>
      <c r="T19" s="18">
        <f>IFERROR(IF($A19="","",IF($P19&lt;&gt;"Yes",0,IF($R19&lt;=$K19,MAX($L19-$R19,0),0))),"")</f>
        <v/>
      </c>
      <c r="U19" s="19">
        <f>IFERROR(IF($A19="","",$T19*$N19),"")</f>
        <v/>
      </c>
      <c r="V19" s="17">
        <f>IFERROR(IF($A19="","",IF($P19&lt;&gt;"Yes","Inactive",IF($R19&lt;=0,"Out of Stock",IF($R19&lt;=$K19,"Reorder","In Stock")))),"")</f>
        <v/>
      </c>
      <c r="W19" s="17">
        <f>IFERROR(IF($A19="","",IF($P19&lt;&gt;"Yes","Inactive",IF($O19="","No Count Date",IF(TODAY()-$O19&gt;Dashboard!$B$5,"Overdue","Current")))),"")</f>
        <v/>
      </c>
      <c r="X19" s="32">
        <f>IFERROR(IF($A19="","",IF(COUNTIF('Transactions'!$D$2:$D$301,$A19)=0,"",MAXIFS('Transactions'!$B$2:$B$301,'Transactions'!$D$2:$D$301,$A19))),"")</f>
        <v/>
      </c>
      <c r="Y19" s="17">
        <f>IFERROR(IF($A19="","",IF($S19&gt;=Dashboard!$B$7,"High Value","Standard")),"")</f>
        <v/>
      </c>
      <c r="Z19" s="17">
        <f>IFERROR(IF($A19="","",IF($L19&lt;$K19,"Par below reorder point",IF($N19&lt;0,"Invalid unit cost",IF($R19&lt;0,"Negative on hand",IF(AND($P19="Yes",$O19=""),"Physical count date missing","OK"))))),"")</f>
        <v/>
      </c>
    </row>
    <row r="20">
      <c r="A20" s="27" t="n"/>
      <c r="B20" s="27" t="n"/>
      <c r="C20" s="27" t="n"/>
      <c r="D20" s="27" t="n"/>
      <c r="E20" s="27" t="n"/>
      <c r="F20" s="28" t="n"/>
      <c r="G20" s="27" t="n"/>
      <c r="H20" s="27" t="n"/>
      <c r="I20" s="28" t="n"/>
      <c r="J20" s="29" t="n"/>
      <c r="K20" s="28" t="n"/>
      <c r="L20" s="28" t="n"/>
      <c r="M20" s="27" t="n"/>
      <c r="N20" s="30" t="n"/>
      <c r="O20" s="29" t="n"/>
      <c r="P20" s="27" t="n"/>
      <c r="Q20" s="15">
        <f>IFERROR(IF($A20="","",SUMIFS('Transactions'!$P$2:$P$301,'Transactions'!$D$2:$D$301,$A20)),0)</f>
        <v/>
      </c>
      <c r="R20" s="15">
        <f>IFERROR(IF($A20="","",$I20+$Q20),"")</f>
        <v/>
      </c>
      <c r="S20" s="16">
        <f>IFERROR(IF($A20="","",$R20*$N20),"")</f>
        <v/>
      </c>
      <c r="T20" s="15">
        <f>IFERROR(IF($A20="","",IF($P20&lt;&gt;"Yes",0,IF($R20&lt;=$K20,MAX($L20-$R20,0),0))),"")</f>
        <v/>
      </c>
      <c r="U20" s="16">
        <f>IFERROR(IF($A20="","",$T20*$N20),"")</f>
        <v/>
      </c>
      <c r="V20" s="14">
        <f>IFERROR(IF($A20="","",IF($P20&lt;&gt;"Yes","Inactive",IF($R20&lt;=0,"Out of Stock",IF($R20&lt;=$K20,"Reorder","In Stock")))),"")</f>
        <v/>
      </c>
      <c r="W20" s="14">
        <f>IFERROR(IF($A20="","",IF($P20&lt;&gt;"Yes","Inactive",IF($O20="","No Count Date",IF(TODAY()-$O20&gt;Dashboard!$B$5,"Overdue","Current")))),"")</f>
        <v/>
      </c>
      <c r="X20" s="31">
        <f>IFERROR(IF($A20="","",IF(COUNTIF('Transactions'!$D$2:$D$301,$A20)=0,"",MAXIFS('Transactions'!$B$2:$B$301,'Transactions'!$D$2:$D$301,$A20))),"")</f>
        <v/>
      </c>
      <c r="Y20" s="14">
        <f>IFERROR(IF($A20="","",IF($S20&gt;=Dashboard!$B$7,"High Value","Standard")),"")</f>
        <v/>
      </c>
      <c r="Z20" s="14">
        <f>IFERROR(IF($A20="","",IF($L20&lt;$K20,"Par below reorder point",IF($N20&lt;0,"Invalid unit cost",IF($R20&lt;0,"Negative on hand",IF(AND($P20="Yes",$O20=""),"Physical count date missing","OK"))))),"")</f>
        <v/>
      </c>
    </row>
    <row r="21">
      <c r="A21" s="27" t="n"/>
      <c r="B21" s="27" t="n"/>
      <c r="C21" s="27" t="n"/>
      <c r="D21" s="27" t="n"/>
      <c r="E21" s="27" t="n"/>
      <c r="F21" s="28" t="n"/>
      <c r="G21" s="27" t="n"/>
      <c r="H21" s="27" t="n"/>
      <c r="I21" s="28" t="n"/>
      <c r="J21" s="29" t="n"/>
      <c r="K21" s="28" t="n"/>
      <c r="L21" s="28" t="n"/>
      <c r="M21" s="27" t="n"/>
      <c r="N21" s="30" t="n"/>
      <c r="O21" s="29" t="n"/>
      <c r="P21" s="27" t="n"/>
      <c r="Q21" s="18">
        <f>IFERROR(IF($A21="","",SUMIFS('Transactions'!$P$2:$P$301,'Transactions'!$D$2:$D$301,$A21)),0)</f>
        <v/>
      </c>
      <c r="R21" s="18">
        <f>IFERROR(IF($A21="","",$I21+$Q21),"")</f>
        <v/>
      </c>
      <c r="S21" s="19">
        <f>IFERROR(IF($A21="","",$R21*$N21),"")</f>
        <v/>
      </c>
      <c r="T21" s="18">
        <f>IFERROR(IF($A21="","",IF($P21&lt;&gt;"Yes",0,IF($R21&lt;=$K21,MAX($L21-$R21,0),0))),"")</f>
        <v/>
      </c>
      <c r="U21" s="19">
        <f>IFERROR(IF($A21="","",$T21*$N21),"")</f>
        <v/>
      </c>
      <c r="V21" s="17">
        <f>IFERROR(IF($A21="","",IF($P21&lt;&gt;"Yes","Inactive",IF($R21&lt;=0,"Out of Stock",IF($R21&lt;=$K21,"Reorder","In Stock")))),"")</f>
        <v/>
      </c>
      <c r="W21" s="17">
        <f>IFERROR(IF($A21="","",IF($P21&lt;&gt;"Yes","Inactive",IF($O21="","No Count Date",IF(TODAY()-$O21&gt;Dashboard!$B$5,"Overdue","Current")))),"")</f>
        <v/>
      </c>
      <c r="X21" s="32">
        <f>IFERROR(IF($A21="","",IF(COUNTIF('Transactions'!$D$2:$D$301,$A21)=0,"",MAXIFS('Transactions'!$B$2:$B$301,'Transactions'!$D$2:$D$301,$A21))),"")</f>
        <v/>
      </c>
      <c r="Y21" s="17">
        <f>IFERROR(IF($A21="","",IF($S21&gt;=Dashboard!$B$7,"High Value","Standard")),"")</f>
        <v/>
      </c>
      <c r="Z21" s="17">
        <f>IFERROR(IF($A21="","",IF($L21&lt;$K21,"Par below reorder point",IF($N21&lt;0,"Invalid unit cost",IF($R21&lt;0,"Negative on hand",IF(AND($P21="Yes",$O21=""),"Physical count date missing","OK"))))),"")</f>
        <v/>
      </c>
    </row>
    <row r="22">
      <c r="A22" s="27" t="n"/>
      <c r="B22" s="27" t="n"/>
      <c r="C22" s="27" t="n"/>
      <c r="D22" s="27" t="n"/>
      <c r="E22" s="27" t="n"/>
      <c r="F22" s="28" t="n"/>
      <c r="G22" s="27" t="n"/>
      <c r="H22" s="27" t="n"/>
      <c r="I22" s="28" t="n"/>
      <c r="J22" s="29" t="n"/>
      <c r="K22" s="28" t="n"/>
      <c r="L22" s="28" t="n"/>
      <c r="M22" s="27" t="n"/>
      <c r="N22" s="30" t="n"/>
      <c r="O22" s="29" t="n"/>
      <c r="P22" s="27" t="n"/>
      <c r="Q22" s="15">
        <f>IFERROR(IF($A22="","",SUMIFS('Transactions'!$P$2:$P$301,'Transactions'!$D$2:$D$301,$A22)),0)</f>
        <v/>
      </c>
      <c r="R22" s="15">
        <f>IFERROR(IF($A22="","",$I22+$Q22),"")</f>
        <v/>
      </c>
      <c r="S22" s="16">
        <f>IFERROR(IF($A22="","",$R22*$N22),"")</f>
        <v/>
      </c>
      <c r="T22" s="15">
        <f>IFERROR(IF($A22="","",IF($P22&lt;&gt;"Yes",0,IF($R22&lt;=$K22,MAX($L22-$R22,0),0))),"")</f>
        <v/>
      </c>
      <c r="U22" s="16">
        <f>IFERROR(IF($A22="","",$T22*$N22),"")</f>
        <v/>
      </c>
      <c r="V22" s="14">
        <f>IFERROR(IF($A22="","",IF($P22&lt;&gt;"Yes","Inactive",IF($R22&lt;=0,"Out of Stock",IF($R22&lt;=$K22,"Reorder","In Stock")))),"")</f>
        <v/>
      </c>
      <c r="W22" s="14">
        <f>IFERROR(IF($A22="","",IF($P22&lt;&gt;"Yes","Inactive",IF($O22="","No Count Date",IF(TODAY()-$O22&gt;Dashboard!$B$5,"Overdue","Current")))),"")</f>
        <v/>
      </c>
      <c r="X22" s="31">
        <f>IFERROR(IF($A22="","",IF(COUNTIF('Transactions'!$D$2:$D$301,$A22)=0,"",MAXIFS('Transactions'!$B$2:$B$301,'Transactions'!$D$2:$D$301,$A22))),"")</f>
        <v/>
      </c>
      <c r="Y22" s="14">
        <f>IFERROR(IF($A22="","",IF($S22&gt;=Dashboard!$B$7,"High Value","Standard")),"")</f>
        <v/>
      </c>
      <c r="Z22" s="14">
        <f>IFERROR(IF($A22="","",IF($L22&lt;$K22,"Par below reorder point",IF($N22&lt;0,"Invalid unit cost",IF($R22&lt;0,"Negative on hand",IF(AND($P22="Yes",$O22=""),"Physical count date missing","OK"))))),"")</f>
        <v/>
      </c>
    </row>
    <row r="23">
      <c r="A23" s="27" t="n"/>
      <c r="B23" s="27" t="n"/>
      <c r="C23" s="27" t="n"/>
      <c r="D23" s="27" t="n"/>
      <c r="E23" s="27" t="n"/>
      <c r="F23" s="28" t="n"/>
      <c r="G23" s="27" t="n"/>
      <c r="H23" s="27" t="n"/>
      <c r="I23" s="28" t="n"/>
      <c r="J23" s="29" t="n"/>
      <c r="K23" s="28" t="n"/>
      <c r="L23" s="28" t="n"/>
      <c r="M23" s="27" t="n"/>
      <c r="N23" s="30" t="n"/>
      <c r="O23" s="29" t="n"/>
      <c r="P23" s="27" t="n"/>
      <c r="Q23" s="18">
        <f>IFERROR(IF($A23="","",SUMIFS('Transactions'!$P$2:$P$301,'Transactions'!$D$2:$D$301,$A23)),0)</f>
        <v/>
      </c>
      <c r="R23" s="18">
        <f>IFERROR(IF($A23="","",$I23+$Q23),"")</f>
        <v/>
      </c>
      <c r="S23" s="19">
        <f>IFERROR(IF($A23="","",$R23*$N23),"")</f>
        <v/>
      </c>
      <c r="T23" s="18">
        <f>IFERROR(IF($A23="","",IF($P23&lt;&gt;"Yes",0,IF($R23&lt;=$K23,MAX($L23-$R23,0),0))),"")</f>
        <v/>
      </c>
      <c r="U23" s="19">
        <f>IFERROR(IF($A23="","",$T23*$N23),"")</f>
        <v/>
      </c>
      <c r="V23" s="17">
        <f>IFERROR(IF($A23="","",IF($P23&lt;&gt;"Yes","Inactive",IF($R23&lt;=0,"Out of Stock",IF($R23&lt;=$K23,"Reorder","In Stock")))),"")</f>
        <v/>
      </c>
      <c r="W23" s="17">
        <f>IFERROR(IF($A23="","",IF($P23&lt;&gt;"Yes","Inactive",IF($O23="","No Count Date",IF(TODAY()-$O23&gt;Dashboard!$B$5,"Overdue","Current")))),"")</f>
        <v/>
      </c>
      <c r="X23" s="32">
        <f>IFERROR(IF($A23="","",IF(COUNTIF('Transactions'!$D$2:$D$301,$A23)=0,"",MAXIFS('Transactions'!$B$2:$B$301,'Transactions'!$D$2:$D$301,$A23))),"")</f>
        <v/>
      </c>
      <c r="Y23" s="17">
        <f>IFERROR(IF($A23="","",IF($S23&gt;=Dashboard!$B$7,"High Value","Standard")),"")</f>
        <v/>
      </c>
      <c r="Z23" s="17">
        <f>IFERROR(IF($A23="","",IF($L23&lt;$K23,"Par below reorder point",IF($N23&lt;0,"Invalid unit cost",IF($R23&lt;0,"Negative on hand",IF(AND($P23="Yes",$O23=""),"Physical count date missing","OK"))))),"")</f>
        <v/>
      </c>
    </row>
    <row r="24">
      <c r="A24" s="27" t="n"/>
      <c r="B24" s="27" t="n"/>
      <c r="C24" s="27" t="n"/>
      <c r="D24" s="27" t="n"/>
      <c r="E24" s="27" t="n"/>
      <c r="F24" s="28" t="n"/>
      <c r="G24" s="27" t="n"/>
      <c r="H24" s="27" t="n"/>
      <c r="I24" s="28" t="n"/>
      <c r="J24" s="29" t="n"/>
      <c r="K24" s="28" t="n"/>
      <c r="L24" s="28" t="n"/>
      <c r="M24" s="27" t="n"/>
      <c r="N24" s="30" t="n"/>
      <c r="O24" s="29" t="n"/>
      <c r="P24" s="27" t="n"/>
      <c r="Q24" s="15">
        <f>IFERROR(IF($A24="","",SUMIFS('Transactions'!$P$2:$P$301,'Transactions'!$D$2:$D$301,$A24)),0)</f>
        <v/>
      </c>
      <c r="R24" s="15">
        <f>IFERROR(IF($A24="","",$I24+$Q24),"")</f>
        <v/>
      </c>
      <c r="S24" s="16">
        <f>IFERROR(IF($A24="","",$R24*$N24),"")</f>
        <v/>
      </c>
      <c r="T24" s="15">
        <f>IFERROR(IF($A24="","",IF($P24&lt;&gt;"Yes",0,IF($R24&lt;=$K24,MAX($L24-$R24,0),0))),"")</f>
        <v/>
      </c>
      <c r="U24" s="16">
        <f>IFERROR(IF($A24="","",$T24*$N24),"")</f>
        <v/>
      </c>
      <c r="V24" s="14">
        <f>IFERROR(IF($A24="","",IF($P24&lt;&gt;"Yes","Inactive",IF($R24&lt;=0,"Out of Stock",IF($R24&lt;=$K24,"Reorder","In Stock")))),"")</f>
        <v/>
      </c>
      <c r="W24" s="14">
        <f>IFERROR(IF($A24="","",IF($P24&lt;&gt;"Yes","Inactive",IF($O24="","No Count Date",IF(TODAY()-$O24&gt;Dashboard!$B$5,"Overdue","Current")))),"")</f>
        <v/>
      </c>
      <c r="X24" s="31">
        <f>IFERROR(IF($A24="","",IF(COUNTIF('Transactions'!$D$2:$D$301,$A24)=0,"",MAXIFS('Transactions'!$B$2:$B$301,'Transactions'!$D$2:$D$301,$A24))),"")</f>
        <v/>
      </c>
      <c r="Y24" s="14">
        <f>IFERROR(IF($A24="","",IF($S24&gt;=Dashboard!$B$7,"High Value","Standard")),"")</f>
        <v/>
      </c>
      <c r="Z24" s="14">
        <f>IFERROR(IF($A24="","",IF($L24&lt;$K24,"Par below reorder point",IF($N24&lt;0,"Invalid unit cost",IF($R24&lt;0,"Negative on hand",IF(AND($P24="Yes",$O24=""),"Physical count date missing","OK"))))),"")</f>
        <v/>
      </c>
    </row>
    <row r="25">
      <c r="A25" s="27" t="n"/>
      <c r="B25" s="27" t="n"/>
      <c r="C25" s="27" t="n"/>
      <c r="D25" s="27" t="n"/>
      <c r="E25" s="27" t="n"/>
      <c r="F25" s="28" t="n"/>
      <c r="G25" s="27" t="n"/>
      <c r="H25" s="27" t="n"/>
      <c r="I25" s="28" t="n"/>
      <c r="J25" s="29" t="n"/>
      <c r="K25" s="28" t="n"/>
      <c r="L25" s="28" t="n"/>
      <c r="M25" s="27" t="n"/>
      <c r="N25" s="30" t="n"/>
      <c r="O25" s="29" t="n"/>
      <c r="P25" s="27" t="n"/>
      <c r="Q25" s="18">
        <f>IFERROR(IF($A25="","",SUMIFS('Transactions'!$P$2:$P$301,'Transactions'!$D$2:$D$301,$A25)),0)</f>
        <v/>
      </c>
      <c r="R25" s="18">
        <f>IFERROR(IF($A25="","",$I25+$Q25),"")</f>
        <v/>
      </c>
      <c r="S25" s="19">
        <f>IFERROR(IF($A25="","",$R25*$N25),"")</f>
        <v/>
      </c>
      <c r="T25" s="18">
        <f>IFERROR(IF($A25="","",IF($P25&lt;&gt;"Yes",0,IF($R25&lt;=$K25,MAX($L25-$R25,0),0))),"")</f>
        <v/>
      </c>
      <c r="U25" s="19">
        <f>IFERROR(IF($A25="","",$T25*$N25),"")</f>
        <v/>
      </c>
      <c r="V25" s="17">
        <f>IFERROR(IF($A25="","",IF($P25&lt;&gt;"Yes","Inactive",IF($R25&lt;=0,"Out of Stock",IF($R25&lt;=$K25,"Reorder","In Stock")))),"")</f>
        <v/>
      </c>
      <c r="W25" s="17">
        <f>IFERROR(IF($A25="","",IF($P25&lt;&gt;"Yes","Inactive",IF($O25="","No Count Date",IF(TODAY()-$O25&gt;Dashboard!$B$5,"Overdue","Current")))),"")</f>
        <v/>
      </c>
      <c r="X25" s="32">
        <f>IFERROR(IF($A25="","",IF(COUNTIF('Transactions'!$D$2:$D$301,$A25)=0,"",MAXIFS('Transactions'!$B$2:$B$301,'Transactions'!$D$2:$D$301,$A25))),"")</f>
        <v/>
      </c>
      <c r="Y25" s="17">
        <f>IFERROR(IF($A25="","",IF($S25&gt;=Dashboard!$B$7,"High Value","Standard")),"")</f>
        <v/>
      </c>
      <c r="Z25" s="17">
        <f>IFERROR(IF($A25="","",IF($L25&lt;$K25,"Par below reorder point",IF($N25&lt;0,"Invalid unit cost",IF($R25&lt;0,"Negative on hand",IF(AND($P25="Yes",$O25=""),"Physical count date missing","OK"))))),"")</f>
        <v/>
      </c>
    </row>
    <row r="26">
      <c r="A26" s="27" t="n"/>
      <c r="B26" s="27" t="n"/>
      <c r="C26" s="27" t="n"/>
      <c r="D26" s="27" t="n"/>
      <c r="E26" s="27" t="n"/>
      <c r="F26" s="28" t="n"/>
      <c r="G26" s="27" t="n"/>
      <c r="H26" s="27" t="n"/>
      <c r="I26" s="28" t="n"/>
      <c r="J26" s="29" t="n"/>
      <c r="K26" s="28" t="n"/>
      <c r="L26" s="28" t="n"/>
      <c r="M26" s="27" t="n"/>
      <c r="N26" s="30" t="n"/>
      <c r="O26" s="29" t="n"/>
      <c r="P26" s="27" t="n"/>
      <c r="Q26" s="15">
        <f>IFERROR(IF($A26="","",SUMIFS('Transactions'!$P$2:$P$301,'Transactions'!$D$2:$D$301,$A26)),0)</f>
        <v/>
      </c>
      <c r="R26" s="15">
        <f>IFERROR(IF($A26="","",$I26+$Q26),"")</f>
        <v/>
      </c>
      <c r="S26" s="16">
        <f>IFERROR(IF($A26="","",$R26*$N26),"")</f>
        <v/>
      </c>
      <c r="T26" s="15">
        <f>IFERROR(IF($A26="","",IF($P26&lt;&gt;"Yes",0,IF($R26&lt;=$K26,MAX($L26-$R26,0),0))),"")</f>
        <v/>
      </c>
      <c r="U26" s="16">
        <f>IFERROR(IF($A26="","",$T26*$N26),"")</f>
        <v/>
      </c>
      <c r="V26" s="14">
        <f>IFERROR(IF($A26="","",IF($P26&lt;&gt;"Yes","Inactive",IF($R26&lt;=0,"Out of Stock",IF($R26&lt;=$K26,"Reorder","In Stock")))),"")</f>
        <v/>
      </c>
      <c r="W26" s="14">
        <f>IFERROR(IF($A26="","",IF($P26&lt;&gt;"Yes","Inactive",IF($O26="","No Count Date",IF(TODAY()-$O26&gt;Dashboard!$B$5,"Overdue","Current")))),"")</f>
        <v/>
      </c>
      <c r="X26" s="31">
        <f>IFERROR(IF($A26="","",IF(COUNTIF('Transactions'!$D$2:$D$301,$A26)=0,"",MAXIFS('Transactions'!$B$2:$B$301,'Transactions'!$D$2:$D$301,$A26))),"")</f>
        <v/>
      </c>
      <c r="Y26" s="14">
        <f>IFERROR(IF($A26="","",IF($S26&gt;=Dashboard!$B$7,"High Value","Standard")),"")</f>
        <v/>
      </c>
      <c r="Z26" s="14">
        <f>IFERROR(IF($A26="","",IF($L26&lt;$K26,"Par below reorder point",IF($N26&lt;0,"Invalid unit cost",IF($R26&lt;0,"Negative on hand",IF(AND($P26="Yes",$O26=""),"Physical count date missing","OK"))))),"")</f>
        <v/>
      </c>
    </row>
    <row r="27">
      <c r="A27" s="27" t="n"/>
      <c r="B27" s="27" t="n"/>
      <c r="C27" s="27" t="n"/>
      <c r="D27" s="27" t="n"/>
      <c r="E27" s="27" t="n"/>
      <c r="F27" s="28" t="n"/>
      <c r="G27" s="27" t="n"/>
      <c r="H27" s="27" t="n"/>
      <c r="I27" s="28" t="n"/>
      <c r="J27" s="29" t="n"/>
      <c r="K27" s="28" t="n"/>
      <c r="L27" s="28" t="n"/>
      <c r="M27" s="27" t="n"/>
      <c r="N27" s="30" t="n"/>
      <c r="O27" s="29" t="n"/>
      <c r="P27" s="27" t="n"/>
      <c r="Q27" s="18">
        <f>IFERROR(IF($A27="","",SUMIFS('Transactions'!$P$2:$P$301,'Transactions'!$D$2:$D$301,$A27)),0)</f>
        <v/>
      </c>
      <c r="R27" s="18">
        <f>IFERROR(IF($A27="","",$I27+$Q27),"")</f>
        <v/>
      </c>
      <c r="S27" s="19">
        <f>IFERROR(IF($A27="","",$R27*$N27),"")</f>
        <v/>
      </c>
      <c r="T27" s="18">
        <f>IFERROR(IF($A27="","",IF($P27&lt;&gt;"Yes",0,IF($R27&lt;=$K27,MAX($L27-$R27,0),0))),"")</f>
        <v/>
      </c>
      <c r="U27" s="19">
        <f>IFERROR(IF($A27="","",$T27*$N27),"")</f>
        <v/>
      </c>
      <c r="V27" s="17">
        <f>IFERROR(IF($A27="","",IF($P27&lt;&gt;"Yes","Inactive",IF($R27&lt;=0,"Out of Stock",IF($R27&lt;=$K27,"Reorder","In Stock")))),"")</f>
        <v/>
      </c>
      <c r="W27" s="17">
        <f>IFERROR(IF($A27="","",IF($P27&lt;&gt;"Yes","Inactive",IF($O27="","No Count Date",IF(TODAY()-$O27&gt;Dashboard!$B$5,"Overdue","Current")))),"")</f>
        <v/>
      </c>
      <c r="X27" s="32">
        <f>IFERROR(IF($A27="","",IF(COUNTIF('Transactions'!$D$2:$D$301,$A27)=0,"",MAXIFS('Transactions'!$B$2:$B$301,'Transactions'!$D$2:$D$301,$A27))),"")</f>
        <v/>
      </c>
      <c r="Y27" s="17">
        <f>IFERROR(IF($A27="","",IF($S27&gt;=Dashboard!$B$7,"High Value","Standard")),"")</f>
        <v/>
      </c>
      <c r="Z27" s="17">
        <f>IFERROR(IF($A27="","",IF($L27&lt;$K27,"Par below reorder point",IF($N27&lt;0,"Invalid unit cost",IF($R27&lt;0,"Negative on hand",IF(AND($P27="Yes",$O27=""),"Physical count date missing","OK"))))),"")</f>
        <v/>
      </c>
    </row>
    <row r="28">
      <c r="A28" s="27" t="n"/>
      <c r="B28" s="27" t="n"/>
      <c r="C28" s="27" t="n"/>
      <c r="D28" s="27" t="n"/>
      <c r="E28" s="27" t="n"/>
      <c r="F28" s="28" t="n"/>
      <c r="G28" s="27" t="n"/>
      <c r="H28" s="27" t="n"/>
      <c r="I28" s="28" t="n"/>
      <c r="J28" s="29" t="n"/>
      <c r="K28" s="28" t="n"/>
      <c r="L28" s="28" t="n"/>
      <c r="M28" s="27" t="n"/>
      <c r="N28" s="30" t="n"/>
      <c r="O28" s="29" t="n"/>
      <c r="P28" s="27" t="n"/>
      <c r="Q28" s="15">
        <f>IFERROR(IF($A28="","",SUMIFS('Transactions'!$P$2:$P$301,'Transactions'!$D$2:$D$301,$A28)),0)</f>
        <v/>
      </c>
      <c r="R28" s="15">
        <f>IFERROR(IF($A28="","",$I28+$Q28),"")</f>
        <v/>
      </c>
      <c r="S28" s="16">
        <f>IFERROR(IF($A28="","",$R28*$N28),"")</f>
        <v/>
      </c>
      <c r="T28" s="15">
        <f>IFERROR(IF($A28="","",IF($P28&lt;&gt;"Yes",0,IF($R28&lt;=$K28,MAX($L28-$R28,0),0))),"")</f>
        <v/>
      </c>
      <c r="U28" s="16">
        <f>IFERROR(IF($A28="","",$T28*$N28),"")</f>
        <v/>
      </c>
      <c r="V28" s="14">
        <f>IFERROR(IF($A28="","",IF($P28&lt;&gt;"Yes","Inactive",IF($R28&lt;=0,"Out of Stock",IF($R28&lt;=$K28,"Reorder","In Stock")))),"")</f>
        <v/>
      </c>
      <c r="W28" s="14">
        <f>IFERROR(IF($A28="","",IF($P28&lt;&gt;"Yes","Inactive",IF($O28="","No Count Date",IF(TODAY()-$O28&gt;Dashboard!$B$5,"Overdue","Current")))),"")</f>
        <v/>
      </c>
      <c r="X28" s="31">
        <f>IFERROR(IF($A28="","",IF(COUNTIF('Transactions'!$D$2:$D$301,$A28)=0,"",MAXIFS('Transactions'!$B$2:$B$301,'Transactions'!$D$2:$D$301,$A28))),"")</f>
        <v/>
      </c>
      <c r="Y28" s="14">
        <f>IFERROR(IF($A28="","",IF($S28&gt;=Dashboard!$B$7,"High Value","Standard")),"")</f>
        <v/>
      </c>
      <c r="Z28" s="14">
        <f>IFERROR(IF($A28="","",IF($L28&lt;$K28,"Par below reorder point",IF($N28&lt;0,"Invalid unit cost",IF($R28&lt;0,"Negative on hand",IF(AND($P28="Yes",$O28=""),"Physical count date missing","OK"))))),"")</f>
        <v/>
      </c>
    </row>
    <row r="29">
      <c r="A29" s="27" t="n"/>
      <c r="B29" s="27" t="n"/>
      <c r="C29" s="27" t="n"/>
      <c r="D29" s="27" t="n"/>
      <c r="E29" s="27" t="n"/>
      <c r="F29" s="28" t="n"/>
      <c r="G29" s="27" t="n"/>
      <c r="H29" s="27" t="n"/>
      <c r="I29" s="28" t="n"/>
      <c r="J29" s="29" t="n"/>
      <c r="K29" s="28" t="n"/>
      <c r="L29" s="28" t="n"/>
      <c r="M29" s="27" t="n"/>
      <c r="N29" s="30" t="n"/>
      <c r="O29" s="29" t="n"/>
      <c r="P29" s="27" t="n"/>
      <c r="Q29" s="18">
        <f>IFERROR(IF($A29="","",SUMIFS('Transactions'!$P$2:$P$301,'Transactions'!$D$2:$D$301,$A29)),0)</f>
        <v/>
      </c>
      <c r="R29" s="18">
        <f>IFERROR(IF($A29="","",$I29+$Q29),"")</f>
        <v/>
      </c>
      <c r="S29" s="19">
        <f>IFERROR(IF($A29="","",$R29*$N29),"")</f>
        <v/>
      </c>
      <c r="T29" s="18">
        <f>IFERROR(IF($A29="","",IF($P29&lt;&gt;"Yes",0,IF($R29&lt;=$K29,MAX($L29-$R29,0),0))),"")</f>
        <v/>
      </c>
      <c r="U29" s="19">
        <f>IFERROR(IF($A29="","",$T29*$N29),"")</f>
        <v/>
      </c>
      <c r="V29" s="17">
        <f>IFERROR(IF($A29="","",IF($P29&lt;&gt;"Yes","Inactive",IF($R29&lt;=0,"Out of Stock",IF($R29&lt;=$K29,"Reorder","In Stock")))),"")</f>
        <v/>
      </c>
      <c r="W29" s="17">
        <f>IFERROR(IF($A29="","",IF($P29&lt;&gt;"Yes","Inactive",IF($O29="","No Count Date",IF(TODAY()-$O29&gt;Dashboard!$B$5,"Overdue","Current")))),"")</f>
        <v/>
      </c>
      <c r="X29" s="32">
        <f>IFERROR(IF($A29="","",IF(COUNTIF('Transactions'!$D$2:$D$301,$A29)=0,"",MAXIFS('Transactions'!$B$2:$B$301,'Transactions'!$D$2:$D$301,$A29))),"")</f>
        <v/>
      </c>
      <c r="Y29" s="17">
        <f>IFERROR(IF($A29="","",IF($S29&gt;=Dashboard!$B$7,"High Value","Standard")),"")</f>
        <v/>
      </c>
      <c r="Z29" s="17">
        <f>IFERROR(IF($A29="","",IF($L29&lt;$K29,"Par below reorder point",IF($N29&lt;0,"Invalid unit cost",IF($R29&lt;0,"Negative on hand",IF(AND($P29="Yes",$O29=""),"Physical count date missing","OK"))))),"")</f>
        <v/>
      </c>
    </row>
    <row r="30">
      <c r="A30" s="27" t="n"/>
      <c r="B30" s="27" t="n"/>
      <c r="C30" s="27" t="n"/>
      <c r="D30" s="27" t="n"/>
      <c r="E30" s="27" t="n"/>
      <c r="F30" s="28" t="n"/>
      <c r="G30" s="27" t="n"/>
      <c r="H30" s="27" t="n"/>
      <c r="I30" s="28" t="n"/>
      <c r="J30" s="29" t="n"/>
      <c r="K30" s="28" t="n"/>
      <c r="L30" s="28" t="n"/>
      <c r="M30" s="27" t="n"/>
      <c r="N30" s="30" t="n"/>
      <c r="O30" s="29" t="n"/>
      <c r="P30" s="27" t="n"/>
      <c r="Q30" s="15">
        <f>IFERROR(IF($A30="","",SUMIFS('Transactions'!$P$2:$P$301,'Transactions'!$D$2:$D$301,$A30)),0)</f>
        <v/>
      </c>
      <c r="R30" s="15">
        <f>IFERROR(IF($A30="","",$I30+$Q30),"")</f>
        <v/>
      </c>
      <c r="S30" s="16">
        <f>IFERROR(IF($A30="","",$R30*$N30),"")</f>
        <v/>
      </c>
      <c r="T30" s="15">
        <f>IFERROR(IF($A30="","",IF($P30&lt;&gt;"Yes",0,IF($R30&lt;=$K30,MAX($L30-$R30,0),0))),"")</f>
        <v/>
      </c>
      <c r="U30" s="16">
        <f>IFERROR(IF($A30="","",$T30*$N30),"")</f>
        <v/>
      </c>
      <c r="V30" s="14">
        <f>IFERROR(IF($A30="","",IF($P30&lt;&gt;"Yes","Inactive",IF($R30&lt;=0,"Out of Stock",IF($R30&lt;=$K30,"Reorder","In Stock")))),"")</f>
        <v/>
      </c>
      <c r="W30" s="14">
        <f>IFERROR(IF($A30="","",IF($P30&lt;&gt;"Yes","Inactive",IF($O30="","No Count Date",IF(TODAY()-$O30&gt;Dashboard!$B$5,"Overdue","Current")))),"")</f>
        <v/>
      </c>
      <c r="X30" s="31">
        <f>IFERROR(IF($A30="","",IF(COUNTIF('Transactions'!$D$2:$D$301,$A30)=0,"",MAXIFS('Transactions'!$B$2:$B$301,'Transactions'!$D$2:$D$301,$A30))),"")</f>
        <v/>
      </c>
      <c r="Y30" s="14">
        <f>IFERROR(IF($A30="","",IF($S30&gt;=Dashboard!$B$7,"High Value","Standard")),"")</f>
        <v/>
      </c>
      <c r="Z30" s="14">
        <f>IFERROR(IF($A30="","",IF($L30&lt;$K30,"Par below reorder point",IF($N30&lt;0,"Invalid unit cost",IF($R30&lt;0,"Negative on hand",IF(AND($P30="Yes",$O30=""),"Physical count date missing","OK"))))),"")</f>
        <v/>
      </c>
    </row>
    <row r="31">
      <c r="A31" s="27" t="n"/>
      <c r="B31" s="27" t="n"/>
      <c r="C31" s="27" t="n"/>
      <c r="D31" s="27" t="n"/>
      <c r="E31" s="27" t="n"/>
      <c r="F31" s="28" t="n"/>
      <c r="G31" s="27" t="n"/>
      <c r="H31" s="27" t="n"/>
      <c r="I31" s="28" t="n"/>
      <c r="J31" s="29" t="n"/>
      <c r="K31" s="28" t="n"/>
      <c r="L31" s="28" t="n"/>
      <c r="M31" s="27" t="n"/>
      <c r="N31" s="30" t="n"/>
      <c r="O31" s="29" t="n"/>
      <c r="P31" s="27" t="n"/>
      <c r="Q31" s="18">
        <f>IFERROR(IF($A31="","",SUMIFS('Transactions'!$P$2:$P$301,'Transactions'!$D$2:$D$301,$A31)),0)</f>
        <v/>
      </c>
      <c r="R31" s="18">
        <f>IFERROR(IF($A31="","",$I31+$Q31),"")</f>
        <v/>
      </c>
      <c r="S31" s="19">
        <f>IFERROR(IF($A31="","",$R31*$N31),"")</f>
        <v/>
      </c>
      <c r="T31" s="18">
        <f>IFERROR(IF($A31="","",IF($P31&lt;&gt;"Yes",0,IF($R31&lt;=$K31,MAX($L31-$R31,0),0))),"")</f>
        <v/>
      </c>
      <c r="U31" s="19">
        <f>IFERROR(IF($A31="","",$T31*$N31),"")</f>
        <v/>
      </c>
      <c r="V31" s="17">
        <f>IFERROR(IF($A31="","",IF($P31&lt;&gt;"Yes","Inactive",IF($R31&lt;=0,"Out of Stock",IF($R31&lt;=$K31,"Reorder","In Stock")))),"")</f>
        <v/>
      </c>
      <c r="W31" s="17">
        <f>IFERROR(IF($A31="","",IF($P31&lt;&gt;"Yes","Inactive",IF($O31="","No Count Date",IF(TODAY()-$O31&gt;Dashboard!$B$5,"Overdue","Current")))),"")</f>
        <v/>
      </c>
      <c r="X31" s="32">
        <f>IFERROR(IF($A31="","",IF(COUNTIF('Transactions'!$D$2:$D$301,$A31)=0,"",MAXIFS('Transactions'!$B$2:$B$301,'Transactions'!$D$2:$D$301,$A31))),"")</f>
        <v/>
      </c>
      <c r="Y31" s="17">
        <f>IFERROR(IF($A31="","",IF($S31&gt;=Dashboard!$B$7,"High Value","Standard")),"")</f>
        <v/>
      </c>
      <c r="Z31" s="17">
        <f>IFERROR(IF($A31="","",IF($L31&lt;$K31,"Par below reorder point",IF($N31&lt;0,"Invalid unit cost",IF($R31&lt;0,"Negative on hand",IF(AND($P31="Yes",$O31=""),"Physical count date missing","OK"))))),"")</f>
        <v/>
      </c>
    </row>
    <row r="32">
      <c r="A32" s="27" t="n"/>
      <c r="B32" s="27" t="n"/>
      <c r="C32" s="27" t="n"/>
      <c r="D32" s="27" t="n"/>
      <c r="E32" s="27" t="n"/>
      <c r="F32" s="28" t="n"/>
      <c r="G32" s="27" t="n"/>
      <c r="H32" s="27" t="n"/>
      <c r="I32" s="28" t="n"/>
      <c r="J32" s="29" t="n"/>
      <c r="K32" s="28" t="n"/>
      <c r="L32" s="28" t="n"/>
      <c r="M32" s="27" t="n"/>
      <c r="N32" s="30" t="n"/>
      <c r="O32" s="29" t="n"/>
      <c r="P32" s="27" t="n"/>
      <c r="Q32" s="15">
        <f>IFERROR(IF($A32="","",SUMIFS('Transactions'!$P$2:$P$301,'Transactions'!$D$2:$D$301,$A32)),0)</f>
        <v/>
      </c>
      <c r="R32" s="15">
        <f>IFERROR(IF($A32="","",$I32+$Q32),"")</f>
        <v/>
      </c>
      <c r="S32" s="16">
        <f>IFERROR(IF($A32="","",$R32*$N32),"")</f>
        <v/>
      </c>
      <c r="T32" s="15">
        <f>IFERROR(IF($A32="","",IF($P32&lt;&gt;"Yes",0,IF($R32&lt;=$K32,MAX($L32-$R32,0),0))),"")</f>
        <v/>
      </c>
      <c r="U32" s="16">
        <f>IFERROR(IF($A32="","",$T32*$N32),"")</f>
        <v/>
      </c>
      <c r="V32" s="14">
        <f>IFERROR(IF($A32="","",IF($P32&lt;&gt;"Yes","Inactive",IF($R32&lt;=0,"Out of Stock",IF($R32&lt;=$K32,"Reorder","In Stock")))),"")</f>
        <v/>
      </c>
      <c r="W32" s="14">
        <f>IFERROR(IF($A32="","",IF($P32&lt;&gt;"Yes","Inactive",IF($O32="","No Count Date",IF(TODAY()-$O32&gt;Dashboard!$B$5,"Overdue","Current")))),"")</f>
        <v/>
      </c>
      <c r="X32" s="31">
        <f>IFERROR(IF($A32="","",IF(COUNTIF('Transactions'!$D$2:$D$301,$A32)=0,"",MAXIFS('Transactions'!$B$2:$B$301,'Transactions'!$D$2:$D$301,$A32))),"")</f>
        <v/>
      </c>
      <c r="Y32" s="14">
        <f>IFERROR(IF($A32="","",IF($S32&gt;=Dashboard!$B$7,"High Value","Standard")),"")</f>
        <v/>
      </c>
      <c r="Z32" s="14">
        <f>IFERROR(IF($A32="","",IF($L32&lt;$K32,"Par below reorder point",IF($N32&lt;0,"Invalid unit cost",IF($R32&lt;0,"Negative on hand",IF(AND($P32="Yes",$O32=""),"Physical count date missing","OK"))))),"")</f>
        <v/>
      </c>
    </row>
    <row r="33">
      <c r="A33" s="27" t="n"/>
      <c r="B33" s="27" t="n"/>
      <c r="C33" s="27" t="n"/>
      <c r="D33" s="27" t="n"/>
      <c r="E33" s="27" t="n"/>
      <c r="F33" s="28" t="n"/>
      <c r="G33" s="27" t="n"/>
      <c r="H33" s="27" t="n"/>
      <c r="I33" s="28" t="n"/>
      <c r="J33" s="29" t="n"/>
      <c r="K33" s="28" t="n"/>
      <c r="L33" s="28" t="n"/>
      <c r="M33" s="27" t="n"/>
      <c r="N33" s="30" t="n"/>
      <c r="O33" s="29" t="n"/>
      <c r="P33" s="27" t="n"/>
      <c r="Q33" s="18">
        <f>IFERROR(IF($A33="","",SUMIFS('Transactions'!$P$2:$P$301,'Transactions'!$D$2:$D$301,$A33)),0)</f>
        <v/>
      </c>
      <c r="R33" s="18">
        <f>IFERROR(IF($A33="","",$I33+$Q33),"")</f>
        <v/>
      </c>
      <c r="S33" s="19">
        <f>IFERROR(IF($A33="","",$R33*$N33),"")</f>
        <v/>
      </c>
      <c r="T33" s="18">
        <f>IFERROR(IF($A33="","",IF($P33&lt;&gt;"Yes",0,IF($R33&lt;=$K33,MAX($L33-$R33,0),0))),"")</f>
        <v/>
      </c>
      <c r="U33" s="19">
        <f>IFERROR(IF($A33="","",$T33*$N33),"")</f>
        <v/>
      </c>
      <c r="V33" s="17">
        <f>IFERROR(IF($A33="","",IF($P33&lt;&gt;"Yes","Inactive",IF($R33&lt;=0,"Out of Stock",IF($R33&lt;=$K33,"Reorder","In Stock")))),"")</f>
        <v/>
      </c>
      <c r="W33" s="17">
        <f>IFERROR(IF($A33="","",IF($P33&lt;&gt;"Yes","Inactive",IF($O33="","No Count Date",IF(TODAY()-$O33&gt;Dashboard!$B$5,"Overdue","Current")))),"")</f>
        <v/>
      </c>
      <c r="X33" s="32">
        <f>IFERROR(IF($A33="","",IF(COUNTIF('Transactions'!$D$2:$D$301,$A33)=0,"",MAXIFS('Transactions'!$B$2:$B$301,'Transactions'!$D$2:$D$301,$A33))),"")</f>
        <v/>
      </c>
      <c r="Y33" s="17">
        <f>IFERROR(IF($A33="","",IF($S33&gt;=Dashboard!$B$7,"High Value","Standard")),"")</f>
        <v/>
      </c>
      <c r="Z33" s="17">
        <f>IFERROR(IF($A33="","",IF($L33&lt;$K33,"Par below reorder point",IF($N33&lt;0,"Invalid unit cost",IF($R33&lt;0,"Negative on hand",IF(AND($P33="Yes",$O33=""),"Physical count date missing","OK"))))),"")</f>
        <v/>
      </c>
    </row>
    <row r="34">
      <c r="A34" s="27" t="n"/>
      <c r="B34" s="27" t="n"/>
      <c r="C34" s="27" t="n"/>
      <c r="D34" s="27" t="n"/>
      <c r="E34" s="27" t="n"/>
      <c r="F34" s="28" t="n"/>
      <c r="G34" s="27" t="n"/>
      <c r="H34" s="27" t="n"/>
      <c r="I34" s="28" t="n"/>
      <c r="J34" s="29" t="n"/>
      <c r="K34" s="28" t="n"/>
      <c r="L34" s="28" t="n"/>
      <c r="M34" s="27" t="n"/>
      <c r="N34" s="30" t="n"/>
      <c r="O34" s="29" t="n"/>
      <c r="P34" s="27" t="n"/>
      <c r="Q34" s="15">
        <f>IFERROR(IF($A34="","",SUMIFS('Transactions'!$P$2:$P$301,'Transactions'!$D$2:$D$301,$A34)),0)</f>
        <v/>
      </c>
      <c r="R34" s="15">
        <f>IFERROR(IF($A34="","",$I34+$Q34),"")</f>
        <v/>
      </c>
      <c r="S34" s="16">
        <f>IFERROR(IF($A34="","",$R34*$N34),"")</f>
        <v/>
      </c>
      <c r="T34" s="15">
        <f>IFERROR(IF($A34="","",IF($P34&lt;&gt;"Yes",0,IF($R34&lt;=$K34,MAX($L34-$R34,0),0))),"")</f>
        <v/>
      </c>
      <c r="U34" s="16">
        <f>IFERROR(IF($A34="","",$T34*$N34),"")</f>
        <v/>
      </c>
      <c r="V34" s="14">
        <f>IFERROR(IF($A34="","",IF($P34&lt;&gt;"Yes","Inactive",IF($R34&lt;=0,"Out of Stock",IF($R34&lt;=$K34,"Reorder","In Stock")))),"")</f>
        <v/>
      </c>
      <c r="W34" s="14">
        <f>IFERROR(IF($A34="","",IF($P34&lt;&gt;"Yes","Inactive",IF($O34="","No Count Date",IF(TODAY()-$O34&gt;Dashboard!$B$5,"Overdue","Current")))),"")</f>
        <v/>
      </c>
      <c r="X34" s="31">
        <f>IFERROR(IF($A34="","",IF(COUNTIF('Transactions'!$D$2:$D$301,$A34)=0,"",MAXIFS('Transactions'!$B$2:$B$301,'Transactions'!$D$2:$D$301,$A34))),"")</f>
        <v/>
      </c>
      <c r="Y34" s="14">
        <f>IFERROR(IF($A34="","",IF($S34&gt;=Dashboard!$B$7,"High Value","Standard")),"")</f>
        <v/>
      </c>
      <c r="Z34" s="14">
        <f>IFERROR(IF($A34="","",IF($L34&lt;$K34,"Par below reorder point",IF($N34&lt;0,"Invalid unit cost",IF($R34&lt;0,"Negative on hand",IF(AND($P34="Yes",$O34=""),"Physical count date missing","OK"))))),"")</f>
        <v/>
      </c>
    </row>
    <row r="35">
      <c r="A35" s="27" t="n"/>
      <c r="B35" s="27" t="n"/>
      <c r="C35" s="27" t="n"/>
      <c r="D35" s="27" t="n"/>
      <c r="E35" s="27" t="n"/>
      <c r="F35" s="28" t="n"/>
      <c r="G35" s="27" t="n"/>
      <c r="H35" s="27" t="n"/>
      <c r="I35" s="28" t="n"/>
      <c r="J35" s="29" t="n"/>
      <c r="K35" s="28" t="n"/>
      <c r="L35" s="28" t="n"/>
      <c r="M35" s="27" t="n"/>
      <c r="N35" s="30" t="n"/>
      <c r="O35" s="29" t="n"/>
      <c r="P35" s="27" t="n"/>
      <c r="Q35" s="18">
        <f>IFERROR(IF($A35="","",SUMIFS('Transactions'!$P$2:$P$301,'Transactions'!$D$2:$D$301,$A35)),0)</f>
        <v/>
      </c>
      <c r="R35" s="18">
        <f>IFERROR(IF($A35="","",$I35+$Q35),"")</f>
        <v/>
      </c>
      <c r="S35" s="19">
        <f>IFERROR(IF($A35="","",$R35*$N35),"")</f>
        <v/>
      </c>
      <c r="T35" s="18">
        <f>IFERROR(IF($A35="","",IF($P35&lt;&gt;"Yes",0,IF($R35&lt;=$K35,MAX($L35-$R35,0),0))),"")</f>
        <v/>
      </c>
      <c r="U35" s="19">
        <f>IFERROR(IF($A35="","",$T35*$N35),"")</f>
        <v/>
      </c>
      <c r="V35" s="17">
        <f>IFERROR(IF($A35="","",IF($P35&lt;&gt;"Yes","Inactive",IF($R35&lt;=0,"Out of Stock",IF($R35&lt;=$K35,"Reorder","In Stock")))),"")</f>
        <v/>
      </c>
      <c r="W35" s="17">
        <f>IFERROR(IF($A35="","",IF($P35&lt;&gt;"Yes","Inactive",IF($O35="","No Count Date",IF(TODAY()-$O35&gt;Dashboard!$B$5,"Overdue","Current")))),"")</f>
        <v/>
      </c>
      <c r="X35" s="32">
        <f>IFERROR(IF($A35="","",IF(COUNTIF('Transactions'!$D$2:$D$301,$A35)=0,"",MAXIFS('Transactions'!$B$2:$B$301,'Transactions'!$D$2:$D$301,$A35))),"")</f>
        <v/>
      </c>
      <c r="Y35" s="17">
        <f>IFERROR(IF($A35="","",IF($S35&gt;=Dashboard!$B$7,"High Value","Standard")),"")</f>
        <v/>
      </c>
      <c r="Z35" s="17">
        <f>IFERROR(IF($A35="","",IF($L35&lt;$K35,"Par below reorder point",IF($N35&lt;0,"Invalid unit cost",IF($R35&lt;0,"Negative on hand",IF(AND($P35="Yes",$O35=""),"Physical count date missing","OK"))))),"")</f>
        <v/>
      </c>
    </row>
    <row r="36">
      <c r="A36" s="27" t="n"/>
      <c r="B36" s="27" t="n"/>
      <c r="C36" s="27" t="n"/>
      <c r="D36" s="27" t="n"/>
      <c r="E36" s="27" t="n"/>
      <c r="F36" s="28" t="n"/>
      <c r="G36" s="27" t="n"/>
      <c r="H36" s="27" t="n"/>
      <c r="I36" s="28" t="n"/>
      <c r="J36" s="29" t="n"/>
      <c r="K36" s="28" t="n"/>
      <c r="L36" s="28" t="n"/>
      <c r="M36" s="27" t="n"/>
      <c r="N36" s="30" t="n"/>
      <c r="O36" s="29" t="n"/>
      <c r="P36" s="27" t="n"/>
      <c r="Q36" s="15">
        <f>IFERROR(IF($A36="","",SUMIFS('Transactions'!$P$2:$P$301,'Transactions'!$D$2:$D$301,$A36)),0)</f>
        <v/>
      </c>
      <c r="R36" s="15">
        <f>IFERROR(IF($A36="","",$I36+$Q36),"")</f>
        <v/>
      </c>
      <c r="S36" s="16">
        <f>IFERROR(IF($A36="","",$R36*$N36),"")</f>
        <v/>
      </c>
      <c r="T36" s="15">
        <f>IFERROR(IF($A36="","",IF($P36&lt;&gt;"Yes",0,IF($R36&lt;=$K36,MAX($L36-$R36,0),0))),"")</f>
        <v/>
      </c>
      <c r="U36" s="16">
        <f>IFERROR(IF($A36="","",$T36*$N36),"")</f>
        <v/>
      </c>
      <c r="V36" s="14">
        <f>IFERROR(IF($A36="","",IF($P36&lt;&gt;"Yes","Inactive",IF($R36&lt;=0,"Out of Stock",IF($R36&lt;=$K36,"Reorder","In Stock")))),"")</f>
        <v/>
      </c>
      <c r="W36" s="14">
        <f>IFERROR(IF($A36="","",IF($P36&lt;&gt;"Yes","Inactive",IF($O36="","No Count Date",IF(TODAY()-$O36&gt;Dashboard!$B$5,"Overdue","Current")))),"")</f>
        <v/>
      </c>
      <c r="X36" s="31">
        <f>IFERROR(IF($A36="","",IF(COUNTIF('Transactions'!$D$2:$D$301,$A36)=0,"",MAXIFS('Transactions'!$B$2:$B$301,'Transactions'!$D$2:$D$301,$A36))),"")</f>
        <v/>
      </c>
      <c r="Y36" s="14">
        <f>IFERROR(IF($A36="","",IF($S36&gt;=Dashboard!$B$7,"High Value","Standard")),"")</f>
        <v/>
      </c>
      <c r="Z36" s="14">
        <f>IFERROR(IF($A36="","",IF($L36&lt;$K36,"Par below reorder point",IF($N36&lt;0,"Invalid unit cost",IF($R36&lt;0,"Negative on hand",IF(AND($P36="Yes",$O36=""),"Physical count date missing","OK"))))),"")</f>
        <v/>
      </c>
    </row>
    <row r="37">
      <c r="A37" s="27" t="n"/>
      <c r="B37" s="27" t="n"/>
      <c r="C37" s="27" t="n"/>
      <c r="D37" s="27" t="n"/>
      <c r="E37" s="27" t="n"/>
      <c r="F37" s="28" t="n"/>
      <c r="G37" s="27" t="n"/>
      <c r="H37" s="27" t="n"/>
      <c r="I37" s="28" t="n"/>
      <c r="J37" s="29" t="n"/>
      <c r="K37" s="28" t="n"/>
      <c r="L37" s="28" t="n"/>
      <c r="M37" s="27" t="n"/>
      <c r="N37" s="30" t="n"/>
      <c r="O37" s="29" t="n"/>
      <c r="P37" s="27" t="n"/>
      <c r="Q37" s="18">
        <f>IFERROR(IF($A37="","",SUMIFS('Transactions'!$P$2:$P$301,'Transactions'!$D$2:$D$301,$A37)),0)</f>
        <v/>
      </c>
      <c r="R37" s="18">
        <f>IFERROR(IF($A37="","",$I37+$Q37),"")</f>
        <v/>
      </c>
      <c r="S37" s="19">
        <f>IFERROR(IF($A37="","",$R37*$N37),"")</f>
        <v/>
      </c>
      <c r="T37" s="18">
        <f>IFERROR(IF($A37="","",IF($P37&lt;&gt;"Yes",0,IF($R37&lt;=$K37,MAX($L37-$R37,0),0))),"")</f>
        <v/>
      </c>
      <c r="U37" s="19">
        <f>IFERROR(IF($A37="","",$T37*$N37),"")</f>
        <v/>
      </c>
      <c r="V37" s="17">
        <f>IFERROR(IF($A37="","",IF($P37&lt;&gt;"Yes","Inactive",IF($R37&lt;=0,"Out of Stock",IF($R37&lt;=$K37,"Reorder","In Stock")))),"")</f>
        <v/>
      </c>
      <c r="W37" s="17">
        <f>IFERROR(IF($A37="","",IF($P37&lt;&gt;"Yes","Inactive",IF($O37="","No Count Date",IF(TODAY()-$O37&gt;Dashboard!$B$5,"Overdue","Current")))),"")</f>
        <v/>
      </c>
      <c r="X37" s="32">
        <f>IFERROR(IF($A37="","",IF(COUNTIF('Transactions'!$D$2:$D$301,$A37)=0,"",MAXIFS('Transactions'!$B$2:$B$301,'Transactions'!$D$2:$D$301,$A37))),"")</f>
        <v/>
      </c>
      <c r="Y37" s="17">
        <f>IFERROR(IF($A37="","",IF($S37&gt;=Dashboard!$B$7,"High Value","Standard")),"")</f>
        <v/>
      </c>
      <c r="Z37" s="17">
        <f>IFERROR(IF($A37="","",IF($L37&lt;$K37,"Par below reorder point",IF($N37&lt;0,"Invalid unit cost",IF($R37&lt;0,"Negative on hand",IF(AND($P37="Yes",$O37=""),"Physical count date missing","OK"))))),"")</f>
        <v/>
      </c>
    </row>
    <row r="38">
      <c r="A38" s="27" t="n"/>
      <c r="B38" s="27" t="n"/>
      <c r="C38" s="27" t="n"/>
      <c r="D38" s="27" t="n"/>
      <c r="E38" s="27" t="n"/>
      <c r="F38" s="28" t="n"/>
      <c r="G38" s="27" t="n"/>
      <c r="H38" s="27" t="n"/>
      <c r="I38" s="28" t="n"/>
      <c r="J38" s="29" t="n"/>
      <c r="K38" s="28" t="n"/>
      <c r="L38" s="28" t="n"/>
      <c r="M38" s="27" t="n"/>
      <c r="N38" s="30" t="n"/>
      <c r="O38" s="29" t="n"/>
      <c r="P38" s="27" t="n"/>
      <c r="Q38" s="15">
        <f>IFERROR(IF($A38="","",SUMIFS('Transactions'!$P$2:$P$301,'Transactions'!$D$2:$D$301,$A38)),0)</f>
        <v/>
      </c>
      <c r="R38" s="15">
        <f>IFERROR(IF($A38="","",$I38+$Q38),"")</f>
        <v/>
      </c>
      <c r="S38" s="16">
        <f>IFERROR(IF($A38="","",$R38*$N38),"")</f>
        <v/>
      </c>
      <c r="T38" s="15">
        <f>IFERROR(IF($A38="","",IF($P38&lt;&gt;"Yes",0,IF($R38&lt;=$K38,MAX($L38-$R38,0),0))),"")</f>
        <v/>
      </c>
      <c r="U38" s="16">
        <f>IFERROR(IF($A38="","",$T38*$N38),"")</f>
        <v/>
      </c>
      <c r="V38" s="14">
        <f>IFERROR(IF($A38="","",IF($P38&lt;&gt;"Yes","Inactive",IF($R38&lt;=0,"Out of Stock",IF($R38&lt;=$K38,"Reorder","In Stock")))),"")</f>
        <v/>
      </c>
      <c r="W38" s="14">
        <f>IFERROR(IF($A38="","",IF($P38&lt;&gt;"Yes","Inactive",IF($O38="","No Count Date",IF(TODAY()-$O38&gt;Dashboard!$B$5,"Overdue","Current")))),"")</f>
        <v/>
      </c>
      <c r="X38" s="31">
        <f>IFERROR(IF($A38="","",IF(COUNTIF('Transactions'!$D$2:$D$301,$A38)=0,"",MAXIFS('Transactions'!$B$2:$B$301,'Transactions'!$D$2:$D$301,$A38))),"")</f>
        <v/>
      </c>
      <c r="Y38" s="14">
        <f>IFERROR(IF($A38="","",IF($S38&gt;=Dashboard!$B$7,"High Value","Standard")),"")</f>
        <v/>
      </c>
      <c r="Z38" s="14">
        <f>IFERROR(IF($A38="","",IF($L38&lt;$K38,"Par below reorder point",IF($N38&lt;0,"Invalid unit cost",IF($R38&lt;0,"Negative on hand",IF(AND($P38="Yes",$O38=""),"Physical count date missing","OK"))))),"")</f>
        <v/>
      </c>
    </row>
    <row r="39">
      <c r="A39" s="27" t="n"/>
      <c r="B39" s="27" t="n"/>
      <c r="C39" s="27" t="n"/>
      <c r="D39" s="27" t="n"/>
      <c r="E39" s="27" t="n"/>
      <c r="F39" s="28" t="n"/>
      <c r="G39" s="27" t="n"/>
      <c r="H39" s="27" t="n"/>
      <c r="I39" s="28" t="n"/>
      <c r="J39" s="29" t="n"/>
      <c r="K39" s="28" t="n"/>
      <c r="L39" s="28" t="n"/>
      <c r="M39" s="27" t="n"/>
      <c r="N39" s="30" t="n"/>
      <c r="O39" s="29" t="n"/>
      <c r="P39" s="27" t="n"/>
      <c r="Q39" s="18">
        <f>IFERROR(IF($A39="","",SUMIFS('Transactions'!$P$2:$P$301,'Transactions'!$D$2:$D$301,$A39)),0)</f>
        <v/>
      </c>
      <c r="R39" s="18">
        <f>IFERROR(IF($A39="","",$I39+$Q39),"")</f>
        <v/>
      </c>
      <c r="S39" s="19">
        <f>IFERROR(IF($A39="","",$R39*$N39),"")</f>
        <v/>
      </c>
      <c r="T39" s="18">
        <f>IFERROR(IF($A39="","",IF($P39&lt;&gt;"Yes",0,IF($R39&lt;=$K39,MAX($L39-$R39,0),0))),"")</f>
        <v/>
      </c>
      <c r="U39" s="19">
        <f>IFERROR(IF($A39="","",$T39*$N39),"")</f>
        <v/>
      </c>
      <c r="V39" s="17">
        <f>IFERROR(IF($A39="","",IF($P39&lt;&gt;"Yes","Inactive",IF($R39&lt;=0,"Out of Stock",IF($R39&lt;=$K39,"Reorder","In Stock")))),"")</f>
        <v/>
      </c>
      <c r="W39" s="17">
        <f>IFERROR(IF($A39="","",IF($P39&lt;&gt;"Yes","Inactive",IF($O39="","No Count Date",IF(TODAY()-$O39&gt;Dashboard!$B$5,"Overdue","Current")))),"")</f>
        <v/>
      </c>
      <c r="X39" s="32">
        <f>IFERROR(IF($A39="","",IF(COUNTIF('Transactions'!$D$2:$D$301,$A39)=0,"",MAXIFS('Transactions'!$B$2:$B$301,'Transactions'!$D$2:$D$301,$A39))),"")</f>
        <v/>
      </c>
      <c r="Y39" s="17">
        <f>IFERROR(IF($A39="","",IF($S39&gt;=Dashboard!$B$7,"High Value","Standard")),"")</f>
        <v/>
      </c>
      <c r="Z39" s="17">
        <f>IFERROR(IF($A39="","",IF($L39&lt;$K39,"Par below reorder point",IF($N39&lt;0,"Invalid unit cost",IF($R39&lt;0,"Negative on hand",IF(AND($P39="Yes",$O39=""),"Physical count date missing","OK"))))),"")</f>
        <v/>
      </c>
    </row>
    <row r="40">
      <c r="A40" s="27" t="n"/>
      <c r="B40" s="27" t="n"/>
      <c r="C40" s="27" t="n"/>
      <c r="D40" s="27" t="n"/>
      <c r="E40" s="27" t="n"/>
      <c r="F40" s="28" t="n"/>
      <c r="G40" s="27" t="n"/>
      <c r="H40" s="27" t="n"/>
      <c r="I40" s="28" t="n"/>
      <c r="J40" s="29" t="n"/>
      <c r="K40" s="28" t="n"/>
      <c r="L40" s="28" t="n"/>
      <c r="M40" s="27" t="n"/>
      <c r="N40" s="30" t="n"/>
      <c r="O40" s="29" t="n"/>
      <c r="P40" s="27" t="n"/>
      <c r="Q40" s="15">
        <f>IFERROR(IF($A40="","",SUMIFS('Transactions'!$P$2:$P$301,'Transactions'!$D$2:$D$301,$A40)),0)</f>
        <v/>
      </c>
      <c r="R40" s="15">
        <f>IFERROR(IF($A40="","",$I40+$Q40),"")</f>
        <v/>
      </c>
      <c r="S40" s="16">
        <f>IFERROR(IF($A40="","",$R40*$N40),"")</f>
        <v/>
      </c>
      <c r="T40" s="15">
        <f>IFERROR(IF($A40="","",IF($P40&lt;&gt;"Yes",0,IF($R40&lt;=$K40,MAX($L40-$R40,0),0))),"")</f>
        <v/>
      </c>
      <c r="U40" s="16">
        <f>IFERROR(IF($A40="","",$T40*$N40),"")</f>
        <v/>
      </c>
      <c r="V40" s="14">
        <f>IFERROR(IF($A40="","",IF($P40&lt;&gt;"Yes","Inactive",IF($R40&lt;=0,"Out of Stock",IF($R40&lt;=$K40,"Reorder","In Stock")))),"")</f>
        <v/>
      </c>
      <c r="W40" s="14">
        <f>IFERROR(IF($A40="","",IF($P40&lt;&gt;"Yes","Inactive",IF($O40="","No Count Date",IF(TODAY()-$O40&gt;Dashboard!$B$5,"Overdue","Current")))),"")</f>
        <v/>
      </c>
      <c r="X40" s="31">
        <f>IFERROR(IF($A40="","",IF(COUNTIF('Transactions'!$D$2:$D$301,$A40)=0,"",MAXIFS('Transactions'!$B$2:$B$301,'Transactions'!$D$2:$D$301,$A40))),"")</f>
        <v/>
      </c>
      <c r="Y40" s="14">
        <f>IFERROR(IF($A40="","",IF($S40&gt;=Dashboard!$B$7,"High Value","Standard")),"")</f>
        <v/>
      </c>
      <c r="Z40" s="14">
        <f>IFERROR(IF($A40="","",IF($L40&lt;$K40,"Par below reorder point",IF($N40&lt;0,"Invalid unit cost",IF($R40&lt;0,"Negative on hand",IF(AND($P40="Yes",$O40=""),"Physical count date missing","OK"))))),"")</f>
        <v/>
      </c>
    </row>
    <row r="41">
      <c r="A41" s="27" t="n"/>
      <c r="B41" s="27" t="n"/>
      <c r="C41" s="27" t="n"/>
      <c r="D41" s="27" t="n"/>
      <c r="E41" s="27" t="n"/>
      <c r="F41" s="28" t="n"/>
      <c r="G41" s="27" t="n"/>
      <c r="H41" s="27" t="n"/>
      <c r="I41" s="28" t="n"/>
      <c r="J41" s="29" t="n"/>
      <c r="K41" s="28" t="n"/>
      <c r="L41" s="28" t="n"/>
      <c r="M41" s="27" t="n"/>
      <c r="N41" s="30" t="n"/>
      <c r="O41" s="29" t="n"/>
      <c r="P41" s="27" t="n"/>
      <c r="Q41" s="18">
        <f>IFERROR(IF($A41="","",SUMIFS('Transactions'!$P$2:$P$301,'Transactions'!$D$2:$D$301,$A41)),0)</f>
        <v/>
      </c>
      <c r="R41" s="18">
        <f>IFERROR(IF($A41="","",$I41+$Q41),"")</f>
        <v/>
      </c>
      <c r="S41" s="19">
        <f>IFERROR(IF($A41="","",$R41*$N41),"")</f>
        <v/>
      </c>
      <c r="T41" s="18">
        <f>IFERROR(IF($A41="","",IF($P41&lt;&gt;"Yes",0,IF($R41&lt;=$K41,MAX($L41-$R41,0),0))),"")</f>
        <v/>
      </c>
      <c r="U41" s="19">
        <f>IFERROR(IF($A41="","",$T41*$N41),"")</f>
        <v/>
      </c>
      <c r="V41" s="17">
        <f>IFERROR(IF($A41="","",IF($P41&lt;&gt;"Yes","Inactive",IF($R41&lt;=0,"Out of Stock",IF($R41&lt;=$K41,"Reorder","In Stock")))),"")</f>
        <v/>
      </c>
      <c r="W41" s="17">
        <f>IFERROR(IF($A41="","",IF($P41&lt;&gt;"Yes","Inactive",IF($O41="","No Count Date",IF(TODAY()-$O41&gt;Dashboard!$B$5,"Overdue","Current")))),"")</f>
        <v/>
      </c>
      <c r="X41" s="32">
        <f>IFERROR(IF($A41="","",IF(COUNTIF('Transactions'!$D$2:$D$301,$A41)=0,"",MAXIFS('Transactions'!$B$2:$B$301,'Transactions'!$D$2:$D$301,$A41))),"")</f>
        <v/>
      </c>
      <c r="Y41" s="17">
        <f>IFERROR(IF($A41="","",IF($S41&gt;=Dashboard!$B$7,"High Value","Standard")),"")</f>
        <v/>
      </c>
      <c r="Z41" s="17">
        <f>IFERROR(IF($A41="","",IF($L41&lt;$K41,"Par below reorder point",IF($N41&lt;0,"Invalid unit cost",IF($R41&lt;0,"Negative on hand",IF(AND($P41="Yes",$O41=""),"Physical count date missing","OK"))))),"")</f>
        <v/>
      </c>
    </row>
    <row r="42">
      <c r="A42" s="27" t="n"/>
      <c r="B42" s="27" t="n"/>
      <c r="C42" s="27" t="n"/>
      <c r="D42" s="27" t="n"/>
      <c r="E42" s="27" t="n"/>
      <c r="F42" s="28" t="n"/>
      <c r="G42" s="27" t="n"/>
      <c r="H42" s="27" t="n"/>
      <c r="I42" s="28" t="n"/>
      <c r="J42" s="29" t="n"/>
      <c r="K42" s="28" t="n"/>
      <c r="L42" s="28" t="n"/>
      <c r="M42" s="27" t="n"/>
      <c r="N42" s="30" t="n"/>
      <c r="O42" s="29" t="n"/>
      <c r="P42" s="27" t="n"/>
      <c r="Q42" s="15">
        <f>IFERROR(IF($A42="","",SUMIFS('Transactions'!$P$2:$P$301,'Transactions'!$D$2:$D$301,$A42)),0)</f>
        <v/>
      </c>
      <c r="R42" s="15">
        <f>IFERROR(IF($A42="","",$I42+$Q42),"")</f>
        <v/>
      </c>
      <c r="S42" s="16">
        <f>IFERROR(IF($A42="","",$R42*$N42),"")</f>
        <v/>
      </c>
      <c r="T42" s="15">
        <f>IFERROR(IF($A42="","",IF($P42&lt;&gt;"Yes",0,IF($R42&lt;=$K42,MAX($L42-$R42,0),0))),"")</f>
        <v/>
      </c>
      <c r="U42" s="16">
        <f>IFERROR(IF($A42="","",$T42*$N42),"")</f>
        <v/>
      </c>
      <c r="V42" s="14">
        <f>IFERROR(IF($A42="","",IF($P42&lt;&gt;"Yes","Inactive",IF($R42&lt;=0,"Out of Stock",IF($R42&lt;=$K42,"Reorder","In Stock")))),"")</f>
        <v/>
      </c>
      <c r="W42" s="14">
        <f>IFERROR(IF($A42="","",IF($P42&lt;&gt;"Yes","Inactive",IF($O42="","No Count Date",IF(TODAY()-$O42&gt;Dashboard!$B$5,"Overdue","Current")))),"")</f>
        <v/>
      </c>
      <c r="X42" s="31">
        <f>IFERROR(IF($A42="","",IF(COUNTIF('Transactions'!$D$2:$D$301,$A42)=0,"",MAXIFS('Transactions'!$B$2:$B$301,'Transactions'!$D$2:$D$301,$A42))),"")</f>
        <v/>
      </c>
      <c r="Y42" s="14">
        <f>IFERROR(IF($A42="","",IF($S42&gt;=Dashboard!$B$7,"High Value","Standard")),"")</f>
        <v/>
      </c>
      <c r="Z42" s="14">
        <f>IFERROR(IF($A42="","",IF($L42&lt;$K42,"Par below reorder point",IF($N42&lt;0,"Invalid unit cost",IF($R42&lt;0,"Negative on hand",IF(AND($P42="Yes",$O42=""),"Physical count date missing","OK"))))),"")</f>
        <v/>
      </c>
    </row>
    <row r="43">
      <c r="A43" s="27" t="n"/>
      <c r="B43" s="27" t="n"/>
      <c r="C43" s="27" t="n"/>
      <c r="D43" s="27" t="n"/>
      <c r="E43" s="27" t="n"/>
      <c r="F43" s="28" t="n"/>
      <c r="G43" s="27" t="n"/>
      <c r="H43" s="27" t="n"/>
      <c r="I43" s="28" t="n"/>
      <c r="J43" s="29" t="n"/>
      <c r="K43" s="28" t="n"/>
      <c r="L43" s="28" t="n"/>
      <c r="M43" s="27" t="n"/>
      <c r="N43" s="30" t="n"/>
      <c r="O43" s="29" t="n"/>
      <c r="P43" s="27" t="n"/>
      <c r="Q43" s="18">
        <f>IFERROR(IF($A43="","",SUMIFS('Transactions'!$P$2:$P$301,'Transactions'!$D$2:$D$301,$A43)),0)</f>
        <v/>
      </c>
      <c r="R43" s="18">
        <f>IFERROR(IF($A43="","",$I43+$Q43),"")</f>
        <v/>
      </c>
      <c r="S43" s="19">
        <f>IFERROR(IF($A43="","",$R43*$N43),"")</f>
        <v/>
      </c>
      <c r="T43" s="18">
        <f>IFERROR(IF($A43="","",IF($P43&lt;&gt;"Yes",0,IF($R43&lt;=$K43,MAX($L43-$R43,0),0))),"")</f>
        <v/>
      </c>
      <c r="U43" s="19">
        <f>IFERROR(IF($A43="","",$T43*$N43),"")</f>
        <v/>
      </c>
      <c r="V43" s="17">
        <f>IFERROR(IF($A43="","",IF($P43&lt;&gt;"Yes","Inactive",IF($R43&lt;=0,"Out of Stock",IF($R43&lt;=$K43,"Reorder","In Stock")))),"")</f>
        <v/>
      </c>
      <c r="W43" s="17">
        <f>IFERROR(IF($A43="","",IF($P43&lt;&gt;"Yes","Inactive",IF($O43="","No Count Date",IF(TODAY()-$O43&gt;Dashboard!$B$5,"Overdue","Current")))),"")</f>
        <v/>
      </c>
      <c r="X43" s="32">
        <f>IFERROR(IF($A43="","",IF(COUNTIF('Transactions'!$D$2:$D$301,$A43)=0,"",MAXIFS('Transactions'!$B$2:$B$301,'Transactions'!$D$2:$D$301,$A43))),"")</f>
        <v/>
      </c>
      <c r="Y43" s="17">
        <f>IFERROR(IF($A43="","",IF($S43&gt;=Dashboard!$B$7,"High Value","Standard")),"")</f>
        <v/>
      </c>
      <c r="Z43" s="17">
        <f>IFERROR(IF($A43="","",IF($L43&lt;$K43,"Par below reorder point",IF($N43&lt;0,"Invalid unit cost",IF($R43&lt;0,"Negative on hand",IF(AND($P43="Yes",$O43=""),"Physical count date missing","OK"))))),"")</f>
        <v/>
      </c>
    </row>
    <row r="44">
      <c r="A44" s="27" t="n"/>
      <c r="B44" s="27" t="n"/>
      <c r="C44" s="27" t="n"/>
      <c r="D44" s="27" t="n"/>
      <c r="E44" s="27" t="n"/>
      <c r="F44" s="28" t="n"/>
      <c r="G44" s="27" t="n"/>
      <c r="H44" s="27" t="n"/>
      <c r="I44" s="28" t="n"/>
      <c r="J44" s="29" t="n"/>
      <c r="K44" s="28" t="n"/>
      <c r="L44" s="28" t="n"/>
      <c r="M44" s="27" t="n"/>
      <c r="N44" s="30" t="n"/>
      <c r="O44" s="29" t="n"/>
      <c r="P44" s="27" t="n"/>
      <c r="Q44" s="15">
        <f>IFERROR(IF($A44="","",SUMIFS('Transactions'!$P$2:$P$301,'Transactions'!$D$2:$D$301,$A44)),0)</f>
        <v/>
      </c>
      <c r="R44" s="15">
        <f>IFERROR(IF($A44="","",$I44+$Q44),"")</f>
        <v/>
      </c>
      <c r="S44" s="16">
        <f>IFERROR(IF($A44="","",$R44*$N44),"")</f>
        <v/>
      </c>
      <c r="T44" s="15">
        <f>IFERROR(IF($A44="","",IF($P44&lt;&gt;"Yes",0,IF($R44&lt;=$K44,MAX($L44-$R44,0),0))),"")</f>
        <v/>
      </c>
      <c r="U44" s="16">
        <f>IFERROR(IF($A44="","",$T44*$N44),"")</f>
        <v/>
      </c>
      <c r="V44" s="14">
        <f>IFERROR(IF($A44="","",IF($P44&lt;&gt;"Yes","Inactive",IF($R44&lt;=0,"Out of Stock",IF($R44&lt;=$K44,"Reorder","In Stock")))),"")</f>
        <v/>
      </c>
      <c r="W44" s="14">
        <f>IFERROR(IF($A44="","",IF($P44&lt;&gt;"Yes","Inactive",IF($O44="","No Count Date",IF(TODAY()-$O44&gt;Dashboard!$B$5,"Overdue","Current")))),"")</f>
        <v/>
      </c>
      <c r="X44" s="31">
        <f>IFERROR(IF($A44="","",IF(COUNTIF('Transactions'!$D$2:$D$301,$A44)=0,"",MAXIFS('Transactions'!$B$2:$B$301,'Transactions'!$D$2:$D$301,$A44))),"")</f>
        <v/>
      </c>
      <c r="Y44" s="14">
        <f>IFERROR(IF($A44="","",IF($S44&gt;=Dashboard!$B$7,"High Value","Standard")),"")</f>
        <v/>
      </c>
      <c r="Z44" s="14">
        <f>IFERROR(IF($A44="","",IF($L44&lt;$K44,"Par below reorder point",IF($N44&lt;0,"Invalid unit cost",IF($R44&lt;0,"Negative on hand",IF(AND($P44="Yes",$O44=""),"Physical count date missing","OK"))))),"")</f>
        <v/>
      </c>
    </row>
    <row r="45">
      <c r="A45" s="27" t="n"/>
      <c r="B45" s="27" t="n"/>
      <c r="C45" s="27" t="n"/>
      <c r="D45" s="27" t="n"/>
      <c r="E45" s="27" t="n"/>
      <c r="F45" s="28" t="n"/>
      <c r="G45" s="27" t="n"/>
      <c r="H45" s="27" t="n"/>
      <c r="I45" s="28" t="n"/>
      <c r="J45" s="29" t="n"/>
      <c r="K45" s="28" t="n"/>
      <c r="L45" s="28" t="n"/>
      <c r="M45" s="27" t="n"/>
      <c r="N45" s="30" t="n"/>
      <c r="O45" s="29" t="n"/>
      <c r="P45" s="27" t="n"/>
      <c r="Q45" s="18">
        <f>IFERROR(IF($A45="","",SUMIFS('Transactions'!$P$2:$P$301,'Transactions'!$D$2:$D$301,$A45)),0)</f>
        <v/>
      </c>
      <c r="R45" s="18">
        <f>IFERROR(IF($A45="","",$I45+$Q45),"")</f>
        <v/>
      </c>
      <c r="S45" s="19">
        <f>IFERROR(IF($A45="","",$R45*$N45),"")</f>
        <v/>
      </c>
      <c r="T45" s="18">
        <f>IFERROR(IF($A45="","",IF($P45&lt;&gt;"Yes",0,IF($R45&lt;=$K45,MAX($L45-$R45,0),0))),"")</f>
        <v/>
      </c>
      <c r="U45" s="19">
        <f>IFERROR(IF($A45="","",$T45*$N45),"")</f>
        <v/>
      </c>
      <c r="V45" s="17">
        <f>IFERROR(IF($A45="","",IF($P45&lt;&gt;"Yes","Inactive",IF($R45&lt;=0,"Out of Stock",IF($R45&lt;=$K45,"Reorder","In Stock")))),"")</f>
        <v/>
      </c>
      <c r="W45" s="17">
        <f>IFERROR(IF($A45="","",IF($P45&lt;&gt;"Yes","Inactive",IF($O45="","No Count Date",IF(TODAY()-$O45&gt;Dashboard!$B$5,"Overdue","Current")))),"")</f>
        <v/>
      </c>
      <c r="X45" s="32">
        <f>IFERROR(IF($A45="","",IF(COUNTIF('Transactions'!$D$2:$D$301,$A45)=0,"",MAXIFS('Transactions'!$B$2:$B$301,'Transactions'!$D$2:$D$301,$A45))),"")</f>
        <v/>
      </c>
      <c r="Y45" s="17">
        <f>IFERROR(IF($A45="","",IF($S45&gt;=Dashboard!$B$7,"High Value","Standard")),"")</f>
        <v/>
      </c>
      <c r="Z45" s="17">
        <f>IFERROR(IF($A45="","",IF($L45&lt;$K45,"Par below reorder point",IF($N45&lt;0,"Invalid unit cost",IF($R45&lt;0,"Negative on hand",IF(AND($P45="Yes",$O45=""),"Physical count date missing","OK"))))),"")</f>
        <v/>
      </c>
    </row>
    <row r="46">
      <c r="A46" s="27" t="n"/>
      <c r="B46" s="27" t="n"/>
      <c r="C46" s="27" t="n"/>
      <c r="D46" s="27" t="n"/>
      <c r="E46" s="27" t="n"/>
      <c r="F46" s="28" t="n"/>
      <c r="G46" s="27" t="n"/>
      <c r="H46" s="27" t="n"/>
      <c r="I46" s="28" t="n"/>
      <c r="J46" s="29" t="n"/>
      <c r="K46" s="28" t="n"/>
      <c r="L46" s="28" t="n"/>
      <c r="M46" s="27" t="n"/>
      <c r="N46" s="30" t="n"/>
      <c r="O46" s="29" t="n"/>
      <c r="P46" s="27" t="n"/>
      <c r="Q46" s="15">
        <f>IFERROR(IF($A46="","",SUMIFS('Transactions'!$P$2:$P$301,'Transactions'!$D$2:$D$301,$A46)),0)</f>
        <v/>
      </c>
      <c r="R46" s="15">
        <f>IFERROR(IF($A46="","",$I46+$Q46),"")</f>
        <v/>
      </c>
      <c r="S46" s="16">
        <f>IFERROR(IF($A46="","",$R46*$N46),"")</f>
        <v/>
      </c>
      <c r="T46" s="15">
        <f>IFERROR(IF($A46="","",IF($P46&lt;&gt;"Yes",0,IF($R46&lt;=$K46,MAX($L46-$R46,0),0))),"")</f>
        <v/>
      </c>
      <c r="U46" s="16">
        <f>IFERROR(IF($A46="","",$T46*$N46),"")</f>
        <v/>
      </c>
      <c r="V46" s="14">
        <f>IFERROR(IF($A46="","",IF($P46&lt;&gt;"Yes","Inactive",IF($R46&lt;=0,"Out of Stock",IF($R46&lt;=$K46,"Reorder","In Stock")))),"")</f>
        <v/>
      </c>
      <c r="W46" s="14">
        <f>IFERROR(IF($A46="","",IF($P46&lt;&gt;"Yes","Inactive",IF($O46="","No Count Date",IF(TODAY()-$O46&gt;Dashboard!$B$5,"Overdue","Current")))),"")</f>
        <v/>
      </c>
      <c r="X46" s="31">
        <f>IFERROR(IF($A46="","",IF(COUNTIF('Transactions'!$D$2:$D$301,$A46)=0,"",MAXIFS('Transactions'!$B$2:$B$301,'Transactions'!$D$2:$D$301,$A46))),"")</f>
        <v/>
      </c>
      <c r="Y46" s="14">
        <f>IFERROR(IF($A46="","",IF($S46&gt;=Dashboard!$B$7,"High Value","Standard")),"")</f>
        <v/>
      </c>
      <c r="Z46" s="14">
        <f>IFERROR(IF($A46="","",IF($L46&lt;$K46,"Par below reorder point",IF($N46&lt;0,"Invalid unit cost",IF($R46&lt;0,"Negative on hand",IF(AND($P46="Yes",$O46=""),"Physical count date missing","OK"))))),"")</f>
        <v/>
      </c>
    </row>
    <row r="47">
      <c r="A47" s="27" t="n"/>
      <c r="B47" s="27" t="n"/>
      <c r="C47" s="27" t="n"/>
      <c r="D47" s="27" t="n"/>
      <c r="E47" s="27" t="n"/>
      <c r="F47" s="28" t="n"/>
      <c r="G47" s="27" t="n"/>
      <c r="H47" s="27" t="n"/>
      <c r="I47" s="28" t="n"/>
      <c r="J47" s="29" t="n"/>
      <c r="K47" s="28" t="n"/>
      <c r="L47" s="28" t="n"/>
      <c r="M47" s="27" t="n"/>
      <c r="N47" s="30" t="n"/>
      <c r="O47" s="29" t="n"/>
      <c r="P47" s="27" t="n"/>
      <c r="Q47" s="18">
        <f>IFERROR(IF($A47="","",SUMIFS('Transactions'!$P$2:$P$301,'Transactions'!$D$2:$D$301,$A47)),0)</f>
        <v/>
      </c>
      <c r="R47" s="18">
        <f>IFERROR(IF($A47="","",$I47+$Q47),"")</f>
        <v/>
      </c>
      <c r="S47" s="19">
        <f>IFERROR(IF($A47="","",$R47*$N47),"")</f>
        <v/>
      </c>
      <c r="T47" s="18">
        <f>IFERROR(IF($A47="","",IF($P47&lt;&gt;"Yes",0,IF($R47&lt;=$K47,MAX($L47-$R47,0),0))),"")</f>
        <v/>
      </c>
      <c r="U47" s="19">
        <f>IFERROR(IF($A47="","",$T47*$N47),"")</f>
        <v/>
      </c>
      <c r="V47" s="17">
        <f>IFERROR(IF($A47="","",IF($P47&lt;&gt;"Yes","Inactive",IF($R47&lt;=0,"Out of Stock",IF($R47&lt;=$K47,"Reorder","In Stock")))),"")</f>
        <v/>
      </c>
      <c r="W47" s="17">
        <f>IFERROR(IF($A47="","",IF($P47&lt;&gt;"Yes","Inactive",IF($O47="","No Count Date",IF(TODAY()-$O47&gt;Dashboard!$B$5,"Overdue","Current")))),"")</f>
        <v/>
      </c>
      <c r="X47" s="32">
        <f>IFERROR(IF($A47="","",IF(COUNTIF('Transactions'!$D$2:$D$301,$A47)=0,"",MAXIFS('Transactions'!$B$2:$B$301,'Transactions'!$D$2:$D$301,$A47))),"")</f>
        <v/>
      </c>
      <c r="Y47" s="17">
        <f>IFERROR(IF($A47="","",IF($S47&gt;=Dashboard!$B$7,"High Value","Standard")),"")</f>
        <v/>
      </c>
      <c r="Z47" s="17">
        <f>IFERROR(IF($A47="","",IF($L47&lt;$K47,"Par below reorder point",IF($N47&lt;0,"Invalid unit cost",IF($R47&lt;0,"Negative on hand",IF(AND($P47="Yes",$O47=""),"Physical count date missing","OK"))))),"")</f>
        <v/>
      </c>
    </row>
    <row r="48">
      <c r="A48" s="27" t="n"/>
      <c r="B48" s="27" t="n"/>
      <c r="C48" s="27" t="n"/>
      <c r="D48" s="27" t="n"/>
      <c r="E48" s="27" t="n"/>
      <c r="F48" s="28" t="n"/>
      <c r="G48" s="27" t="n"/>
      <c r="H48" s="27" t="n"/>
      <c r="I48" s="28" t="n"/>
      <c r="J48" s="29" t="n"/>
      <c r="K48" s="28" t="n"/>
      <c r="L48" s="28" t="n"/>
      <c r="M48" s="27" t="n"/>
      <c r="N48" s="30" t="n"/>
      <c r="O48" s="29" t="n"/>
      <c r="P48" s="27" t="n"/>
      <c r="Q48" s="15">
        <f>IFERROR(IF($A48="","",SUMIFS('Transactions'!$P$2:$P$301,'Transactions'!$D$2:$D$301,$A48)),0)</f>
        <v/>
      </c>
      <c r="R48" s="15">
        <f>IFERROR(IF($A48="","",$I48+$Q48),"")</f>
        <v/>
      </c>
      <c r="S48" s="16">
        <f>IFERROR(IF($A48="","",$R48*$N48),"")</f>
        <v/>
      </c>
      <c r="T48" s="15">
        <f>IFERROR(IF($A48="","",IF($P48&lt;&gt;"Yes",0,IF($R48&lt;=$K48,MAX($L48-$R48,0),0))),"")</f>
        <v/>
      </c>
      <c r="U48" s="16">
        <f>IFERROR(IF($A48="","",$T48*$N48),"")</f>
        <v/>
      </c>
      <c r="V48" s="14">
        <f>IFERROR(IF($A48="","",IF($P48&lt;&gt;"Yes","Inactive",IF($R48&lt;=0,"Out of Stock",IF($R48&lt;=$K48,"Reorder","In Stock")))),"")</f>
        <v/>
      </c>
      <c r="W48" s="14">
        <f>IFERROR(IF($A48="","",IF($P48&lt;&gt;"Yes","Inactive",IF($O48="","No Count Date",IF(TODAY()-$O48&gt;Dashboard!$B$5,"Overdue","Current")))),"")</f>
        <v/>
      </c>
      <c r="X48" s="31">
        <f>IFERROR(IF($A48="","",IF(COUNTIF('Transactions'!$D$2:$D$301,$A48)=0,"",MAXIFS('Transactions'!$B$2:$B$301,'Transactions'!$D$2:$D$301,$A48))),"")</f>
        <v/>
      </c>
      <c r="Y48" s="14">
        <f>IFERROR(IF($A48="","",IF($S48&gt;=Dashboard!$B$7,"High Value","Standard")),"")</f>
        <v/>
      </c>
      <c r="Z48" s="14">
        <f>IFERROR(IF($A48="","",IF($L48&lt;$K48,"Par below reorder point",IF($N48&lt;0,"Invalid unit cost",IF($R48&lt;0,"Negative on hand",IF(AND($P48="Yes",$O48=""),"Physical count date missing","OK"))))),"")</f>
        <v/>
      </c>
    </row>
    <row r="49">
      <c r="A49" s="27" t="n"/>
      <c r="B49" s="27" t="n"/>
      <c r="C49" s="27" t="n"/>
      <c r="D49" s="27" t="n"/>
      <c r="E49" s="27" t="n"/>
      <c r="F49" s="28" t="n"/>
      <c r="G49" s="27" t="n"/>
      <c r="H49" s="27" t="n"/>
      <c r="I49" s="28" t="n"/>
      <c r="J49" s="29" t="n"/>
      <c r="K49" s="28" t="n"/>
      <c r="L49" s="28" t="n"/>
      <c r="M49" s="27" t="n"/>
      <c r="N49" s="30" t="n"/>
      <c r="O49" s="29" t="n"/>
      <c r="P49" s="27" t="n"/>
      <c r="Q49" s="18">
        <f>IFERROR(IF($A49="","",SUMIFS('Transactions'!$P$2:$P$301,'Transactions'!$D$2:$D$301,$A49)),0)</f>
        <v/>
      </c>
      <c r="R49" s="18">
        <f>IFERROR(IF($A49="","",$I49+$Q49),"")</f>
        <v/>
      </c>
      <c r="S49" s="19">
        <f>IFERROR(IF($A49="","",$R49*$N49),"")</f>
        <v/>
      </c>
      <c r="T49" s="18">
        <f>IFERROR(IF($A49="","",IF($P49&lt;&gt;"Yes",0,IF($R49&lt;=$K49,MAX($L49-$R49,0),0))),"")</f>
        <v/>
      </c>
      <c r="U49" s="19">
        <f>IFERROR(IF($A49="","",$T49*$N49),"")</f>
        <v/>
      </c>
      <c r="V49" s="17">
        <f>IFERROR(IF($A49="","",IF($P49&lt;&gt;"Yes","Inactive",IF($R49&lt;=0,"Out of Stock",IF($R49&lt;=$K49,"Reorder","In Stock")))),"")</f>
        <v/>
      </c>
      <c r="W49" s="17">
        <f>IFERROR(IF($A49="","",IF($P49&lt;&gt;"Yes","Inactive",IF($O49="","No Count Date",IF(TODAY()-$O49&gt;Dashboard!$B$5,"Overdue","Current")))),"")</f>
        <v/>
      </c>
      <c r="X49" s="32">
        <f>IFERROR(IF($A49="","",IF(COUNTIF('Transactions'!$D$2:$D$301,$A49)=0,"",MAXIFS('Transactions'!$B$2:$B$301,'Transactions'!$D$2:$D$301,$A49))),"")</f>
        <v/>
      </c>
      <c r="Y49" s="17">
        <f>IFERROR(IF($A49="","",IF($S49&gt;=Dashboard!$B$7,"High Value","Standard")),"")</f>
        <v/>
      </c>
      <c r="Z49" s="17">
        <f>IFERROR(IF($A49="","",IF($L49&lt;$K49,"Par below reorder point",IF($N49&lt;0,"Invalid unit cost",IF($R49&lt;0,"Negative on hand",IF(AND($P49="Yes",$O49=""),"Physical count date missing","OK"))))),"")</f>
        <v/>
      </c>
    </row>
    <row r="50">
      <c r="A50" s="27" t="n"/>
      <c r="B50" s="27" t="n"/>
      <c r="C50" s="27" t="n"/>
      <c r="D50" s="27" t="n"/>
      <c r="E50" s="27" t="n"/>
      <c r="F50" s="28" t="n"/>
      <c r="G50" s="27" t="n"/>
      <c r="H50" s="27" t="n"/>
      <c r="I50" s="28" t="n"/>
      <c r="J50" s="29" t="n"/>
      <c r="K50" s="28" t="n"/>
      <c r="L50" s="28" t="n"/>
      <c r="M50" s="27" t="n"/>
      <c r="N50" s="30" t="n"/>
      <c r="O50" s="29" t="n"/>
      <c r="P50" s="27" t="n"/>
      <c r="Q50" s="15">
        <f>IFERROR(IF($A50="","",SUMIFS('Transactions'!$P$2:$P$301,'Transactions'!$D$2:$D$301,$A50)),0)</f>
        <v/>
      </c>
      <c r="R50" s="15">
        <f>IFERROR(IF($A50="","",$I50+$Q50),"")</f>
        <v/>
      </c>
      <c r="S50" s="16">
        <f>IFERROR(IF($A50="","",$R50*$N50),"")</f>
        <v/>
      </c>
      <c r="T50" s="15">
        <f>IFERROR(IF($A50="","",IF($P50&lt;&gt;"Yes",0,IF($R50&lt;=$K50,MAX($L50-$R50,0),0))),"")</f>
        <v/>
      </c>
      <c r="U50" s="16">
        <f>IFERROR(IF($A50="","",$T50*$N50),"")</f>
        <v/>
      </c>
      <c r="V50" s="14">
        <f>IFERROR(IF($A50="","",IF($P50&lt;&gt;"Yes","Inactive",IF($R50&lt;=0,"Out of Stock",IF($R50&lt;=$K50,"Reorder","In Stock")))),"")</f>
        <v/>
      </c>
      <c r="W50" s="14">
        <f>IFERROR(IF($A50="","",IF($P50&lt;&gt;"Yes","Inactive",IF($O50="","No Count Date",IF(TODAY()-$O50&gt;Dashboard!$B$5,"Overdue","Current")))),"")</f>
        <v/>
      </c>
      <c r="X50" s="31">
        <f>IFERROR(IF($A50="","",IF(COUNTIF('Transactions'!$D$2:$D$301,$A50)=0,"",MAXIFS('Transactions'!$B$2:$B$301,'Transactions'!$D$2:$D$301,$A50))),"")</f>
        <v/>
      </c>
      <c r="Y50" s="14">
        <f>IFERROR(IF($A50="","",IF($S50&gt;=Dashboard!$B$7,"High Value","Standard")),"")</f>
        <v/>
      </c>
      <c r="Z50" s="14">
        <f>IFERROR(IF($A50="","",IF($L50&lt;$K50,"Par below reorder point",IF($N50&lt;0,"Invalid unit cost",IF($R50&lt;0,"Negative on hand",IF(AND($P50="Yes",$O50=""),"Physical count date missing","OK"))))),"")</f>
        <v/>
      </c>
    </row>
    <row r="51">
      <c r="A51" s="27" t="n"/>
      <c r="B51" s="27" t="n"/>
      <c r="C51" s="27" t="n"/>
      <c r="D51" s="27" t="n"/>
      <c r="E51" s="27" t="n"/>
      <c r="F51" s="28" t="n"/>
      <c r="G51" s="27" t="n"/>
      <c r="H51" s="27" t="n"/>
      <c r="I51" s="28" t="n"/>
      <c r="J51" s="29" t="n"/>
      <c r="K51" s="28" t="n"/>
      <c r="L51" s="28" t="n"/>
      <c r="M51" s="27" t="n"/>
      <c r="N51" s="30" t="n"/>
      <c r="O51" s="29" t="n"/>
      <c r="P51" s="27" t="n"/>
      <c r="Q51" s="18">
        <f>IFERROR(IF($A51="","",SUMIFS('Transactions'!$P$2:$P$301,'Transactions'!$D$2:$D$301,$A51)),0)</f>
        <v/>
      </c>
      <c r="R51" s="18">
        <f>IFERROR(IF($A51="","",$I51+$Q51),"")</f>
        <v/>
      </c>
      <c r="S51" s="19">
        <f>IFERROR(IF($A51="","",$R51*$N51),"")</f>
        <v/>
      </c>
      <c r="T51" s="18">
        <f>IFERROR(IF($A51="","",IF($P51&lt;&gt;"Yes",0,IF($R51&lt;=$K51,MAX($L51-$R51,0),0))),"")</f>
        <v/>
      </c>
      <c r="U51" s="19">
        <f>IFERROR(IF($A51="","",$T51*$N51),"")</f>
        <v/>
      </c>
      <c r="V51" s="17">
        <f>IFERROR(IF($A51="","",IF($P51&lt;&gt;"Yes","Inactive",IF($R51&lt;=0,"Out of Stock",IF($R51&lt;=$K51,"Reorder","In Stock")))),"")</f>
        <v/>
      </c>
      <c r="W51" s="17">
        <f>IFERROR(IF($A51="","",IF($P51&lt;&gt;"Yes","Inactive",IF($O51="","No Count Date",IF(TODAY()-$O51&gt;Dashboard!$B$5,"Overdue","Current")))),"")</f>
        <v/>
      </c>
      <c r="X51" s="32">
        <f>IFERROR(IF($A51="","",IF(COUNTIF('Transactions'!$D$2:$D$301,$A51)=0,"",MAXIFS('Transactions'!$B$2:$B$301,'Transactions'!$D$2:$D$301,$A51))),"")</f>
        <v/>
      </c>
      <c r="Y51" s="17">
        <f>IFERROR(IF($A51="","",IF($S51&gt;=Dashboard!$B$7,"High Value","Standard")),"")</f>
        <v/>
      </c>
      <c r="Z51" s="17">
        <f>IFERROR(IF($A51="","",IF($L51&lt;$K51,"Par below reorder point",IF($N51&lt;0,"Invalid unit cost",IF($R51&lt;0,"Negative on hand",IF(AND($P51="Yes",$O51=""),"Physical count date missing","OK"))))),"")</f>
        <v/>
      </c>
    </row>
    <row r="52">
      <c r="A52" s="27" t="n"/>
      <c r="B52" s="27" t="n"/>
      <c r="C52" s="27" t="n"/>
      <c r="D52" s="27" t="n"/>
      <c r="E52" s="27" t="n"/>
      <c r="F52" s="28" t="n"/>
      <c r="G52" s="27" t="n"/>
      <c r="H52" s="27" t="n"/>
      <c r="I52" s="28" t="n"/>
      <c r="J52" s="29" t="n"/>
      <c r="K52" s="28" t="n"/>
      <c r="L52" s="28" t="n"/>
      <c r="M52" s="27" t="n"/>
      <c r="N52" s="30" t="n"/>
      <c r="O52" s="29" t="n"/>
      <c r="P52" s="27" t="n"/>
      <c r="Q52" s="15">
        <f>IFERROR(IF($A52="","",SUMIFS('Transactions'!$P$2:$P$301,'Transactions'!$D$2:$D$301,$A52)),0)</f>
        <v/>
      </c>
      <c r="R52" s="15">
        <f>IFERROR(IF($A52="","",$I52+$Q52),"")</f>
        <v/>
      </c>
      <c r="S52" s="16">
        <f>IFERROR(IF($A52="","",$R52*$N52),"")</f>
        <v/>
      </c>
      <c r="T52" s="15">
        <f>IFERROR(IF($A52="","",IF($P52&lt;&gt;"Yes",0,IF($R52&lt;=$K52,MAX($L52-$R52,0),0))),"")</f>
        <v/>
      </c>
      <c r="U52" s="16">
        <f>IFERROR(IF($A52="","",$T52*$N52),"")</f>
        <v/>
      </c>
      <c r="V52" s="14">
        <f>IFERROR(IF($A52="","",IF($P52&lt;&gt;"Yes","Inactive",IF($R52&lt;=0,"Out of Stock",IF($R52&lt;=$K52,"Reorder","In Stock")))),"")</f>
        <v/>
      </c>
      <c r="W52" s="14">
        <f>IFERROR(IF($A52="","",IF($P52&lt;&gt;"Yes","Inactive",IF($O52="","No Count Date",IF(TODAY()-$O52&gt;Dashboard!$B$5,"Overdue","Current")))),"")</f>
        <v/>
      </c>
      <c r="X52" s="31">
        <f>IFERROR(IF($A52="","",IF(COUNTIF('Transactions'!$D$2:$D$301,$A52)=0,"",MAXIFS('Transactions'!$B$2:$B$301,'Transactions'!$D$2:$D$301,$A52))),"")</f>
        <v/>
      </c>
      <c r="Y52" s="14">
        <f>IFERROR(IF($A52="","",IF($S52&gt;=Dashboard!$B$7,"High Value","Standard")),"")</f>
        <v/>
      </c>
      <c r="Z52" s="14">
        <f>IFERROR(IF($A52="","",IF($L52&lt;$K52,"Par below reorder point",IF($N52&lt;0,"Invalid unit cost",IF($R52&lt;0,"Negative on hand",IF(AND($P52="Yes",$O52=""),"Physical count date missing","OK"))))),"")</f>
        <v/>
      </c>
    </row>
    <row r="53">
      <c r="A53" s="27" t="n"/>
      <c r="B53" s="27" t="n"/>
      <c r="C53" s="27" t="n"/>
      <c r="D53" s="27" t="n"/>
      <c r="E53" s="27" t="n"/>
      <c r="F53" s="28" t="n"/>
      <c r="G53" s="27" t="n"/>
      <c r="H53" s="27" t="n"/>
      <c r="I53" s="28" t="n"/>
      <c r="J53" s="29" t="n"/>
      <c r="K53" s="28" t="n"/>
      <c r="L53" s="28" t="n"/>
      <c r="M53" s="27" t="n"/>
      <c r="N53" s="30" t="n"/>
      <c r="O53" s="29" t="n"/>
      <c r="P53" s="27" t="n"/>
      <c r="Q53" s="18">
        <f>IFERROR(IF($A53="","",SUMIFS('Transactions'!$P$2:$P$301,'Transactions'!$D$2:$D$301,$A53)),0)</f>
        <v/>
      </c>
      <c r="R53" s="18">
        <f>IFERROR(IF($A53="","",$I53+$Q53),"")</f>
        <v/>
      </c>
      <c r="S53" s="19">
        <f>IFERROR(IF($A53="","",$R53*$N53),"")</f>
        <v/>
      </c>
      <c r="T53" s="18">
        <f>IFERROR(IF($A53="","",IF($P53&lt;&gt;"Yes",0,IF($R53&lt;=$K53,MAX($L53-$R53,0),0))),"")</f>
        <v/>
      </c>
      <c r="U53" s="19">
        <f>IFERROR(IF($A53="","",$T53*$N53),"")</f>
        <v/>
      </c>
      <c r="V53" s="17">
        <f>IFERROR(IF($A53="","",IF($P53&lt;&gt;"Yes","Inactive",IF($R53&lt;=0,"Out of Stock",IF($R53&lt;=$K53,"Reorder","In Stock")))),"")</f>
        <v/>
      </c>
      <c r="W53" s="17">
        <f>IFERROR(IF($A53="","",IF($P53&lt;&gt;"Yes","Inactive",IF($O53="","No Count Date",IF(TODAY()-$O53&gt;Dashboard!$B$5,"Overdue","Current")))),"")</f>
        <v/>
      </c>
      <c r="X53" s="32">
        <f>IFERROR(IF($A53="","",IF(COUNTIF('Transactions'!$D$2:$D$301,$A53)=0,"",MAXIFS('Transactions'!$B$2:$B$301,'Transactions'!$D$2:$D$301,$A53))),"")</f>
        <v/>
      </c>
      <c r="Y53" s="17">
        <f>IFERROR(IF($A53="","",IF($S53&gt;=Dashboard!$B$7,"High Value","Standard")),"")</f>
        <v/>
      </c>
      <c r="Z53" s="17">
        <f>IFERROR(IF($A53="","",IF($L53&lt;$K53,"Par below reorder point",IF($N53&lt;0,"Invalid unit cost",IF($R53&lt;0,"Negative on hand",IF(AND($P53="Yes",$O53=""),"Physical count date missing","OK"))))),"")</f>
        <v/>
      </c>
    </row>
    <row r="54">
      <c r="A54" s="27" t="n"/>
      <c r="B54" s="27" t="n"/>
      <c r="C54" s="27" t="n"/>
      <c r="D54" s="27" t="n"/>
      <c r="E54" s="27" t="n"/>
      <c r="F54" s="28" t="n"/>
      <c r="G54" s="27" t="n"/>
      <c r="H54" s="27" t="n"/>
      <c r="I54" s="28" t="n"/>
      <c r="J54" s="29" t="n"/>
      <c r="K54" s="28" t="n"/>
      <c r="L54" s="28" t="n"/>
      <c r="M54" s="27" t="n"/>
      <c r="N54" s="30" t="n"/>
      <c r="O54" s="29" t="n"/>
      <c r="P54" s="27" t="n"/>
      <c r="Q54" s="15">
        <f>IFERROR(IF($A54="","",SUMIFS('Transactions'!$P$2:$P$301,'Transactions'!$D$2:$D$301,$A54)),0)</f>
        <v/>
      </c>
      <c r="R54" s="15">
        <f>IFERROR(IF($A54="","",$I54+$Q54),"")</f>
        <v/>
      </c>
      <c r="S54" s="16">
        <f>IFERROR(IF($A54="","",$R54*$N54),"")</f>
        <v/>
      </c>
      <c r="T54" s="15">
        <f>IFERROR(IF($A54="","",IF($P54&lt;&gt;"Yes",0,IF($R54&lt;=$K54,MAX($L54-$R54,0),0))),"")</f>
        <v/>
      </c>
      <c r="U54" s="16">
        <f>IFERROR(IF($A54="","",$T54*$N54),"")</f>
        <v/>
      </c>
      <c r="V54" s="14">
        <f>IFERROR(IF($A54="","",IF($P54&lt;&gt;"Yes","Inactive",IF($R54&lt;=0,"Out of Stock",IF($R54&lt;=$K54,"Reorder","In Stock")))),"")</f>
        <v/>
      </c>
      <c r="W54" s="14">
        <f>IFERROR(IF($A54="","",IF($P54&lt;&gt;"Yes","Inactive",IF($O54="","No Count Date",IF(TODAY()-$O54&gt;Dashboard!$B$5,"Overdue","Current")))),"")</f>
        <v/>
      </c>
      <c r="X54" s="31">
        <f>IFERROR(IF($A54="","",IF(COUNTIF('Transactions'!$D$2:$D$301,$A54)=0,"",MAXIFS('Transactions'!$B$2:$B$301,'Transactions'!$D$2:$D$301,$A54))),"")</f>
        <v/>
      </c>
      <c r="Y54" s="14">
        <f>IFERROR(IF($A54="","",IF($S54&gt;=Dashboard!$B$7,"High Value","Standard")),"")</f>
        <v/>
      </c>
      <c r="Z54" s="14">
        <f>IFERROR(IF($A54="","",IF($L54&lt;$K54,"Par below reorder point",IF($N54&lt;0,"Invalid unit cost",IF($R54&lt;0,"Negative on hand",IF(AND($P54="Yes",$O54=""),"Physical count date missing","OK"))))),"")</f>
        <v/>
      </c>
    </row>
    <row r="55">
      <c r="A55" s="27" t="n"/>
      <c r="B55" s="27" t="n"/>
      <c r="C55" s="27" t="n"/>
      <c r="D55" s="27" t="n"/>
      <c r="E55" s="27" t="n"/>
      <c r="F55" s="28" t="n"/>
      <c r="G55" s="27" t="n"/>
      <c r="H55" s="27" t="n"/>
      <c r="I55" s="28" t="n"/>
      <c r="J55" s="29" t="n"/>
      <c r="K55" s="28" t="n"/>
      <c r="L55" s="28" t="n"/>
      <c r="M55" s="27" t="n"/>
      <c r="N55" s="30" t="n"/>
      <c r="O55" s="29" t="n"/>
      <c r="P55" s="27" t="n"/>
      <c r="Q55" s="18">
        <f>IFERROR(IF($A55="","",SUMIFS('Transactions'!$P$2:$P$301,'Transactions'!$D$2:$D$301,$A55)),0)</f>
        <v/>
      </c>
      <c r="R55" s="18">
        <f>IFERROR(IF($A55="","",$I55+$Q55),"")</f>
        <v/>
      </c>
      <c r="S55" s="19">
        <f>IFERROR(IF($A55="","",$R55*$N55),"")</f>
        <v/>
      </c>
      <c r="T55" s="18">
        <f>IFERROR(IF($A55="","",IF($P55&lt;&gt;"Yes",0,IF($R55&lt;=$K55,MAX($L55-$R55,0),0))),"")</f>
        <v/>
      </c>
      <c r="U55" s="19">
        <f>IFERROR(IF($A55="","",$T55*$N55),"")</f>
        <v/>
      </c>
      <c r="V55" s="17">
        <f>IFERROR(IF($A55="","",IF($P55&lt;&gt;"Yes","Inactive",IF($R55&lt;=0,"Out of Stock",IF($R55&lt;=$K55,"Reorder","In Stock")))),"")</f>
        <v/>
      </c>
      <c r="W55" s="17">
        <f>IFERROR(IF($A55="","",IF($P55&lt;&gt;"Yes","Inactive",IF($O55="","No Count Date",IF(TODAY()-$O55&gt;Dashboard!$B$5,"Overdue","Current")))),"")</f>
        <v/>
      </c>
      <c r="X55" s="32">
        <f>IFERROR(IF($A55="","",IF(COUNTIF('Transactions'!$D$2:$D$301,$A55)=0,"",MAXIFS('Transactions'!$B$2:$B$301,'Transactions'!$D$2:$D$301,$A55))),"")</f>
        <v/>
      </c>
      <c r="Y55" s="17">
        <f>IFERROR(IF($A55="","",IF($S55&gt;=Dashboard!$B$7,"High Value","Standard")),"")</f>
        <v/>
      </c>
      <c r="Z55" s="17">
        <f>IFERROR(IF($A55="","",IF($L55&lt;$K55,"Par below reorder point",IF($N55&lt;0,"Invalid unit cost",IF($R55&lt;0,"Negative on hand",IF(AND($P55="Yes",$O55=""),"Physical count date missing","OK"))))),"")</f>
        <v/>
      </c>
    </row>
    <row r="56">
      <c r="A56" s="27" t="n"/>
      <c r="B56" s="27" t="n"/>
      <c r="C56" s="27" t="n"/>
      <c r="D56" s="27" t="n"/>
      <c r="E56" s="27" t="n"/>
      <c r="F56" s="28" t="n"/>
      <c r="G56" s="27" t="n"/>
      <c r="H56" s="27" t="n"/>
      <c r="I56" s="28" t="n"/>
      <c r="J56" s="29" t="n"/>
      <c r="K56" s="28" t="n"/>
      <c r="L56" s="28" t="n"/>
      <c r="M56" s="27" t="n"/>
      <c r="N56" s="30" t="n"/>
      <c r="O56" s="29" t="n"/>
      <c r="P56" s="27" t="n"/>
      <c r="Q56" s="15">
        <f>IFERROR(IF($A56="","",SUMIFS('Transactions'!$P$2:$P$301,'Transactions'!$D$2:$D$301,$A56)),0)</f>
        <v/>
      </c>
      <c r="R56" s="15">
        <f>IFERROR(IF($A56="","",$I56+$Q56),"")</f>
        <v/>
      </c>
      <c r="S56" s="16">
        <f>IFERROR(IF($A56="","",$R56*$N56),"")</f>
        <v/>
      </c>
      <c r="T56" s="15">
        <f>IFERROR(IF($A56="","",IF($P56&lt;&gt;"Yes",0,IF($R56&lt;=$K56,MAX($L56-$R56,0),0))),"")</f>
        <v/>
      </c>
      <c r="U56" s="16">
        <f>IFERROR(IF($A56="","",$T56*$N56),"")</f>
        <v/>
      </c>
      <c r="V56" s="14">
        <f>IFERROR(IF($A56="","",IF($P56&lt;&gt;"Yes","Inactive",IF($R56&lt;=0,"Out of Stock",IF($R56&lt;=$K56,"Reorder","In Stock")))),"")</f>
        <v/>
      </c>
      <c r="W56" s="14">
        <f>IFERROR(IF($A56="","",IF($P56&lt;&gt;"Yes","Inactive",IF($O56="","No Count Date",IF(TODAY()-$O56&gt;Dashboard!$B$5,"Overdue","Current")))),"")</f>
        <v/>
      </c>
      <c r="X56" s="31">
        <f>IFERROR(IF($A56="","",IF(COUNTIF('Transactions'!$D$2:$D$301,$A56)=0,"",MAXIFS('Transactions'!$B$2:$B$301,'Transactions'!$D$2:$D$301,$A56))),"")</f>
        <v/>
      </c>
      <c r="Y56" s="14">
        <f>IFERROR(IF($A56="","",IF($S56&gt;=Dashboard!$B$7,"High Value","Standard")),"")</f>
        <v/>
      </c>
      <c r="Z56" s="14">
        <f>IFERROR(IF($A56="","",IF($L56&lt;$K56,"Par below reorder point",IF($N56&lt;0,"Invalid unit cost",IF($R56&lt;0,"Negative on hand",IF(AND($P56="Yes",$O56=""),"Physical count date missing","OK"))))),"")</f>
        <v/>
      </c>
    </row>
    <row r="57">
      <c r="A57" s="27" t="n"/>
      <c r="B57" s="27" t="n"/>
      <c r="C57" s="27" t="n"/>
      <c r="D57" s="27" t="n"/>
      <c r="E57" s="27" t="n"/>
      <c r="F57" s="28" t="n"/>
      <c r="G57" s="27" t="n"/>
      <c r="H57" s="27" t="n"/>
      <c r="I57" s="28" t="n"/>
      <c r="J57" s="29" t="n"/>
      <c r="K57" s="28" t="n"/>
      <c r="L57" s="28" t="n"/>
      <c r="M57" s="27" t="n"/>
      <c r="N57" s="30" t="n"/>
      <c r="O57" s="29" t="n"/>
      <c r="P57" s="27" t="n"/>
      <c r="Q57" s="18">
        <f>IFERROR(IF($A57="","",SUMIFS('Transactions'!$P$2:$P$301,'Transactions'!$D$2:$D$301,$A57)),0)</f>
        <v/>
      </c>
      <c r="R57" s="18">
        <f>IFERROR(IF($A57="","",$I57+$Q57),"")</f>
        <v/>
      </c>
      <c r="S57" s="19">
        <f>IFERROR(IF($A57="","",$R57*$N57),"")</f>
        <v/>
      </c>
      <c r="T57" s="18">
        <f>IFERROR(IF($A57="","",IF($P57&lt;&gt;"Yes",0,IF($R57&lt;=$K57,MAX($L57-$R57,0),0))),"")</f>
        <v/>
      </c>
      <c r="U57" s="19">
        <f>IFERROR(IF($A57="","",$T57*$N57),"")</f>
        <v/>
      </c>
      <c r="V57" s="17">
        <f>IFERROR(IF($A57="","",IF($P57&lt;&gt;"Yes","Inactive",IF($R57&lt;=0,"Out of Stock",IF($R57&lt;=$K57,"Reorder","In Stock")))),"")</f>
        <v/>
      </c>
      <c r="W57" s="17">
        <f>IFERROR(IF($A57="","",IF($P57&lt;&gt;"Yes","Inactive",IF($O57="","No Count Date",IF(TODAY()-$O57&gt;Dashboard!$B$5,"Overdue","Current")))),"")</f>
        <v/>
      </c>
      <c r="X57" s="32">
        <f>IFERROR(IF($A57="","",IF(COUNTIF('Transactions'!$D$2:$D$301,$A57)=0,"",MAXIFS('Transactions'!$B$2:$B$301,'Transactions'!$D$2:$D$301,$A57))),"")</f>
        <v/>
      </c>
      <c r="Y57" s="17">
        <f>IFERROR(IF($A57="","",IF($S57&gt;=Dashboard!$B$7,"High Value","Standard")),"")</f>
        <v/>
      </c>
      <c r="Z57" s="17">
        <f>IFERROR(IF($A57="","",IF($L57&lt;$K57,"Par below reorder point",IF($N57&lt;0,"Invalid unit cost",IF($R57&lt;0,"Negative on hand",IF(AND($P57="Yes",$O57=""),"Physical count date missing","OK"))))),"")</f>
        <v/>
      </c>
    </row>
    <row r="58">
      <c r="A58" s="27" t="n"/>
      <c r="B58" s="27" t="n"/>
      <c r="C58" s="27" t="n"/>
      <c r="D58" s="27" t="n"/>
      <c r="E58" s="27" t="n"/>
      <c r="F58" s="28" t="n"/>
      <c r="G58" s="27" t="n"/>
      <c r="H58" s="27" t="n"/>
      <c r="I58" s="28" t="n"/>
      <c r="J58" s="29" t="n"/>
      <c r="K58" s="28" t="n"/>
      <c r="L58" s="28" t="n"/>
      <c r="M58" s="27" t="n"/>
      <c r="N58" s="30" t="n"/>
      <c r="O58" s="29" t="n"/>
      <c r="P58" s="27" t="n"/>
      <c r="Q58" s="15">
        <f>IFERROR(IF($A58="","",SUMIFS('Transactions'!$P$2:$P$301,'Transactions'!$D$2:$D$301,$A58)),0)</f>
        <v/>
      </c>
      <c r="R58" s="15">
        <f>IFERROR(IF($A58="","",$I58+$Q58),"")</f>
        <v/>
      </c>
      <c r="S58" s="16">
        <f>IFERROR(IF($A58="","",$R58*$N58),"")</f>
        <v/>
      </c>
      <c r="T58" s="15">
        <f>IFERROR(IF($A58="","",IF($P58&lt;&gt;"Yes",0,IF($R58&lt;=$K58,MAX($L58-$R58,0),0))),"")</f>
        <v/>
      </c>
      <c r="U58" s="16">
        <f>IFERROR(IF($A58="","",$T58*$N58),"")</f>
        <v/>
      </c>
      <c r="V58" s="14">
        <f>IFERROR(IF($A58="","",IF($P58&lt;&gt;"Yes","Inactive",IF($R58&lt;=0,"Out of Stock",IF($R58&lt;=$K58,"Reorder","In Stock")))),"")</f>
        <v/>
      </c>
      <c r="W58" s="14">
        <f>IFERROR(IF($A58="","",IF($P58&lt;&gt;"Yes","Inactive",IF($O58="","No Count Date",IF(TODAY()-$O58&gt;Dashboard!$B$5,"Overdue","Current")))),"")</f>
        <v/>
      </c>
      <c r="X58" s="31">
        <f>IFERROR(IF($A58="","",IF(COUNTIF('Transactions'!$D$2:$D$301,$A58)=0,"",MAXIFS('Transactions'!$B$2:$B$301,'Transactions'!$D$2:$D$301,$A58))),"")</f>
        <v/>
      </c>
      <c r="Y58" s="14">
        <f>IFERROR(IF($A58="","",IF($S58&gt;=Dashboard!$B$7,"High Value","Standard")),"")</f>
        <v/>
      </c>
      <c r="Z58" s="14">
        <f>IFERROR(IF($A58="","",IF($L58&lt;$K58,"Par below reorder point",IF($N58&lt;0,"Invalid unit cost",IF($R58&lt;0,"Negative on hand",IF(AND($P58="Yes",$O58=""),"Physical count date missing","OK"))))),"")</f>
        <v/>
      </c>
    </row>
    <row r="59">
      <c r="A59" s="27" t="n"/>
      <c r="B59" s="27" t="n"/>
      <c r="C59" s="27" t="n"/>
      <c r="D59" s="27" t="n"/>
      <c r="E59" s="27" t="n"/>
      <c r="F59" s="28" t="n"/>
      <c r="G59" s="27" t="n"/>
      <c r="H59" s="27" t="n"/>
      <c r="I59" s="28" t="n"/>
      <c r="J59" s="29" t="n"/>
      <c r="K59" s="28" t="n"/>
      <c r="L59" s="28" t="n"/>
      <c r="M59" s="27" t="n"/>
      <c r="N59" s="30" t="n"/>
      <c r="O59" s="29" t="n"/>
      <c r="P59" s="27" t="n"/>
      <c r="Q59" s="18">
        <f>IFERROR(IF($A59="","",SUMIFS('Transactions'!$P$2:$P$301,'Transactions'!$D$2:$D$301,$A59)),0)</f>
        <v/>
      </c>
      <c r="R59" s="18">
        <f>IFERROR(IF($A59="","",$I59+$Q59),"")</f>
        <v/>
      </c>
      <c r="S59" s="19">
        <f>IFERROR(IF($A59="","",$R59*$N59),"")</f>
        <v/>
      </c>
      <c r="T59" s="18">
        <f>IFERROR(IF($A59="","",IF($P59&lt;&gt;"Yes",0,IF($R59&lt;=$K59,MAX($L59-$R59,0),0))),"")</f>
        <v/>
      </c>
      <c r="U59" s="19">
        <f>IFERROR(IF($A59="","",$T59*$N59),"")</f>
        <v/>
      </c>
      <c r="V59" s="17">
        <f>IFERROR(IF($A59="","",IF($P59&lt;&gt;"Yes","Inactive",IF($R59&lt;=0,"Out of Stock",IF($R59&lt;=$K59,"Reorder","In Stock")))),"")</f>
        <v/>
      </c>
      <c r="W59" s="17">
        <f>IFERROR(IF($A59="","",IF($P59&lt;&gt;"Yes","Inactive",IF($O59="","No Count Date",IF(TODAY()-$O59&gt;Dashboard!$B$5,"Overdue","Current")))),"")</f>
        <v/>
      </c>
      <c r="X59" s="32">
        <f>IFERROR(IF($A59="","",IF(COUNTIF('Transactions'!$D$2:$D$301,$A59)=0,"",MAXIFS('Transactions'!$B$2:$B$301,'Transactions'!$D$2:$D$301,$A59))),"")</f>
        <v/>
      </c>
      <c r="Y59" s="17">
        <f>IFERROR(IF($A59="","",IF($S59&gt;=Dashboard!$B$7,"High Value","Standard")),"")</f>
        <v/>
      </c>
      <c r="Z59" s="17">
        <f>IFERROR(IF($A59="","",IF($L59&lt;$K59,"Par below reorder point",IF($N59&lt;0,"Invalid unit cost",IF($R59&lt;0,"Negative on hand",IF(AND($P59="Yes",$O59=""),"Physical count date missing","OK"))))),"")</f>
        <v/>
      </c>
    </row>
    <row r="60">
      <c r="A60" s="27" t="n"/>
      <c r="B60" s="27" t="n"/>
      <c r="C60" s="27" t="n"/>
      <c r="D60" s="27" t="n"/>
      <c r="E60" s="27" t="n"/>
      <c r="F60" s="28" t="n"/>
      <c r="G60" s="27" t="n"/>
      <c r="H60" s="27" t="n"/>
      <c r="I60" s="28" t="n"/>
      <c r="J60" s="29" t="n"/>
      <c r="K60" s="28" t="n"/>
      <c r="L60" s="28" t="n"/>
      <c r="M60" s="27" t="n"/>
      <c r="N60" s="30" t="n"/>
      <c r="O60" s="29" t="n"/>
      <c r="P60" s="27" t="n"/>
      <c r="Q60" s="15">
        <f>IFERROR(IF($A60="","",SUMIFS('Transactions'!$P$2:$P$301,'Transactions'!$D$2:$D$301,$A60)),0)</f>
        <v/>
      </c>
      <c r="R60" s="15">
        <f>IFERROR(IF($A60="","",$I60+$Q60),"")</f>
        <v/>
      </c>
      <c r="S60" s="16">
        <f>IFERROR(IF($A60="","",$R60*$N60),"")</f>
        <v/>
      </c>
      <c r="T60" s="15">
        <f>IFERROR(IF($A60="","",IF($P60&lt;&gt;"Yes",0,IF($R60&lt;=$K60,MAX($L60-$R60,0),0))),"")</f>
        <v/>
      </c>
      <c r="U60" s="16">
        <f>IFERROR(IF($A60="","",$T60*$N60),"")</f>
        <v/>
      </c>
      <c r="V60" s="14">
        <f>IFERROR(IF($A60="","",IF($P60&lt;&gt;"Yes","Inactive",IF($R60&lt;=0,"Out of Stock",IF($R60&lt;=$K60,"Reorder","In Stock")))),"")</f>
        <v/>
      </c>
      <c r="W60" s="14">
        <f>IFERROR(IF($A60="","",IF($P60&lt;&gt;"Yes","Inactive",IF($O60="","No Count Date",IF(TODAY()-$O60&gt;Dashboard!$B$5,"Overdue","Current")))),"")</f>
        <v/>
      </c>
      <c r="X60" s="31">
        <f>IFERROR(IF($A60="","",IF(COUNTIF('Transactions'!$D$2:$D$301,$A60)=0,"",MAXIFS('Transactions'!$B$2:$B$301,'Transactions'!$D$2:$D$301,$A60))),"")</f>
        <v/>
      </c>
      <c r="Y60" s="14">
        <f>IFERROR(IF($A60="","",IF($S60&gt;=Dashboard!$B$7,"High Value","Standard")),"")</f>
        <v/>
      </c>
      <c r="Z60" s="14">
        <f>IFERROR(IF($A60="","",IF($L60&lt;$K60,"Par below reorder point",IF($N60&lt;0,"Invalid unit cost",IF($R60&lt;0,"Negative on hand",IF(AND($P60="Yes",$O60=""),"Physical count date missing","OK"))))),"")</f>
        <v/>
      </c>
    </row>
    <row r="61">
      <c r="A61" s="27" t="n"/>
      <c r="B61" s="27" t="n"/>
      <c r="C61" s="27" t="n"/>
      <c r="D61" s="27" t="n"/>
      <c r="E61" s="27" t="n"/>
      <c r="F61" s="28" t="n"/>
      <c r="G61" s="27" t="n"/>
      <c r="H61" s="27" t="n"/>
      <c r="I61" s="28" t="n"/>
      <c r="J61" s="29" t="n"/>
      <c r="K61" s="28" t="n"/>
      <c r="L61" s="28" t="n"/>
      <c r="M61" s="27" t="n"/>
      <c r="N61" s="30" t="n"/>
      <c r="O61" s="29" t="n"/>
      <c r="P61" s="27" t="n"/>
      <c r="Q61" s="18">
        <f>IFERROR(IF($A61="","",SUMIFS('Transactions'!$P$2:$P$301,'Transactions'!$D$2:$D$301,$A61)),0)</f>
        <v/>
      </c>
      <c r="R61" s="18">
        <f>IFERROR(IF($A61="","",$I61+$Q61),"")</f>
        <v/>
      </c>
      <c r="S61" s="19">
        <f>IFERROR(IF($A61="","",$R61*$N61),"")</f>
        <v/>
      </c>
      <c r="T61" s="18">
        <f>IFERROR(IF($A61="","",IF($P61&lt;&gt;"Yes",0,IF($R61&lt;=$K61,MAX($L61-$R61,0),0))),"")</f>
        <v/>
      </c>
      <c r="U61" s="19">
        <f>IFERROR(IF($A61="","",$T61*$N61),"")</f>
        <v/>
      </c>
      <c r="V61" s="17">
        <f>IFERROR(IF($A61="","",IF($P61&lt;&gt;"Yes","Inactive",IF($R61&lt;=0,"Out of Stock",IF($R61&lt;=$K61,"Reorder","In Stock")))),"")</f>
        <v/>
      </c>
      <c r="W61" s="17">
        <f>IFERROR(IF($A61="","",IF($P61&lt;&gt;"Yes","Inactive",IF($O61="","No Count Date",IF(TODAY()-$O61&gt;Dashboard!$B$5,"Overdue","Current")))),"")</f>
        <v/>
      </c>
      <c r="X61" s="32">
        <f>IFERROR(IF($A61="","",IF(COUNTIF('Transactions'!$D$2:$D$301,$A61)=0,"",MAXIFS('Transactions'!$B$2:$B$301,'Transactions'!$D$2:$D$301,$A61))),"")</f>
        <v/>
      </c>
      <c r="Y61" s="17">
        <f>IFERROR(IF($A61="","",IF($S61&gt;=Dashboard!$B$7,"High Value","Standard")),"")</f>
        <v/>
      </c>
      <c r="Z61" s="17">
        <f>IFERROR(IF($A61="","",IF($L61&lt;$K61,"Par below reorder point",IF($N61&lt;0,"Invalid unit cost",IF($R61&lt;0,"Negative on hand",IF(AND($P61="Yes",$O61=""),"Physical count date missing","OK"))))),"")</f>
        <v/>
      </c>
    </row>
    <row r="62">
      <c r="A62" s="27" t="n"/>
      <c r="B62" s="27" t="n"/>
      <c r="C62" s="27" t="n"/>
      <c r="D62" s="27" t="n"/>
      <c r="E62" s="27" t="n"/>
      <c r="F62" s="28" t="n"/>
      <c r="G62" s="27" t="n"/>
      <c r="H62" s="27" t="n"/>
      <c r="I62" s="28" t="n"/>
      <c r="J62" s="29" t="n"/>
      <c r="K62" s="28" t="n"/>
      <c r="L62" s="28" t="n"/>
      <c r="M62" s="27" t="n"/>
      <c r="N62" s="30" t="n"/>
      <c r="O62" s="29" t="n"/>
      <c r="P62" s="27" t="n"/>
      <c r="Q62" s="15">
        <f>IFERROR(IF($A62="","",SUMIFS('Transactions'!$P$2:$P$301,'Transactions'!$D$2:$D$301,$A62)),0)</f>
        <v/>
      </c>
      <c r="R62" s="15">
        <f>IFERROR(IF($A62="","",$I62+$Q62),"")</f>
        <v/>
      </c>
      <c r="S62" s="16">
        <f>IFERROR(IF($A62="","",$R62*$N62),"")</f>
        <v/>
      </c>
      <c r="T62" s="15">
        <f>IFERROR(IF($A62="","",IF($P62&lt;&gt;"Yes",0,IF($R62&lt;=$K62,MAX($L62-$R62,0),0))),"")</f>
        <v/>
      </c>
      <c r="U62" s="16">
        <f>IFERROR(IF($A62="","",$T62*$N62),"")</f>
        <v/>
      </c>
      <c r="V62" s="14">
        <f>IFERROR(IF($A62="","",IF($P62&lt;&gt;"Yes","Inactive",IF($R62&lt;=0,"Out of Stock",IF($R62&lt;=$K62,"Reorder","In Stock")))),"")</f>
        <v/>
      </c>
      <c r="W62" s="14">
        <f>IFERROR(IF($A62="","",IF($P62&lt;&gt;"Yes","Inactive",IF($O62="","No Count Date",IF(TODAY()-$O62&gt;Dashboard!$B$5,"Overdue","Current")))),"")</f>
        <v/>
      </c>
      <c r="X62" s="31">
        <f>IFERROR(IF($A62="","",IF(COUNTIF('Transactions'!$D$2:$D$301,$A62)=0,"",MAXIFS('Transactions'!$B$2:$B$301,'Transactions'!$D$2:$D$301,$A62))),"")</f>
        <v/>
      </c>
      <c r="Y62" s="14">
        <f>IFERROR(IF($A62="","",IF($S62&gt;=Dashboard!$B$7,"High Value","Standard")),"")</f>
        <v/>
      </c>
      <c r="Z62" s="14">
        <f>IFERROR(IF($A62="","",IF($L62&lt;$K62,"Par below reorder point",IF($N62&lt;0,"Invalid unit cost",IF($R62&lt;0,"Negative on hand",IF(AND($P62="Yes",$O62=""),"Physical count date missing","OK"))))),"")</f>
        <v/>
      </c>
    </row>
    <row r="63">
      <c r="A63" s="27" t="n"/>
      <c r="B63" s="27" t="n"/>
      <c r="C63" s="27" t="n"/>
      <c r="D63" s="27" t="n"/>
      <c r="E63" s="27" t="n"/>
      <c r="F63" s="28" t="n"/>
      <c r="G63" s="27" t="n"/>
      <c r="H63" s="27" t="n"/>
      <c r="I63" s="28" t="n"/>
      <c r="J63" s="29" t="n"/>
      <c r="K63" s="28" t="n"/>
      <c r="L63" s="28" t="n"/>
      <c r="M63" s="27" t="n"/>
      <c r="N63" s="30" t="n"/>
      <c r="O63" s="29" t="n"/>
      <c r="P63" s="27" t="n"/>
      <c r="Q63" s="18">
        <f>IFERROR(IF($A63="","",SUMIFS('Transactions'!$P$2:$P$301,'Transactions'!$D$2:$D$301,$A63)),0)</f>
        <v/>
      </c>
      <c r="R63" s="18">
        <f>IFERROR(IF($A63="","",$I63+$Q63),"")</f>
        <v/>
      </c>
      <c r="S63" s="19">
        <f>IFERROR(IF($A63="","",$R63*$N63),"")</f>
        <v/>
      </c>
      <c r="T63" s="18">
        <f>IFERROR(IF($A63="","",IF($P63&lt;&gt;"Yes",0,IF($R63&lt;=$K63,MAX($L63-$R63,0),0))),"")</f>
        <v/>
      </c>
      <c r="U63" s="19">
        <f>IFERROR(IF($A63="","",$T63*$N63),"")</f>
        <v/>
      </c>
      <c r="V63" s="17">
        <f>IFERROR(IF($A63="","",IF($P63&lt;&gt;"Yes","Inactive",IF($R63&lt;=0,"Out of Stock",IF($R63&lt;=$K63,"Reorder","In Stock")))),"")</f>
        <v/>
      </c>
      <c r="W63" s="17">
        <f>IFERROR(IF($A63="","",IF($P63&lt;&gt;"Yes","Inactive",IF($O63="","No Count Date",IF(TODAY()-$O63&gt;Dashboard!$B$5,"Overdue","Current")))),"")</f>
        <v/>
      </c>
      <c r="X63" s="32">
        <f>IFERROR(IF($A63="","",IF(COUNTIF('Transactions'!$D$2:$D$301,$A63)=0,"",MAXIFS('Transactions'!$B$2:$B$301,'Transactions'!$D$2:$D$301,$A63))),"")</f>
        <v/>
      </c>
      <c r="Y63" s="17">
        <f>IFERROR(IF($A63="","",IF($S63&gt;=Dashboard!$B$7,"High Value","Standard")),"")</f>
        <v/>
      </c>
      <c r="Z63" s="17">
        <f>IFERROR(IF($A63="","",IF($L63&lt;$K63,"Par below reorder point",IF($N63&lt;0,"Invalid unit cost",IF($R63&lt;0,"Negative on hand",IF(AND($P63="Yes",$O63=""),"Physical count date missing","OK"))))),"")</f>
        <v/>
      </c>
    </row>
    <row r="64">
      <c r="A64" s="27" t="n"/>
      <c r="B64" s="27" t="n"/>
      <c r="C64" s="27" t="n"/>
      <c r="D64" s="27" t="n"/>
      <c r="E64" s="27" t="n"/>
      <c r="F64" s="28" t="n"/>
      <c r="G64" s="27" t="n"/>
      <c r="H64" s="27" t="n"/>
      <c r="I64" s="28" t="n"/>
      <c r="J64" s="29" t="n"/>
      <c r="K64" s="28" t="n"/>
      <c r="L64" s="28" t="n"/>
      <c r="M64" s="27" t="n"/>
      <c r="N64" s="30" t="n"/>
      <c r="O64" s="29" t="n"/>
      <c r="P64" s="27" t="n"/>
      <c r="Q64" s="15">
        <f>IFERROR(IF($A64="","",SUMIFS('Transactions'!$P$2:$P$301,'Transactions'!$D$2:$D$301,$A64)),0)</f>
        <v/>
      </c>
      <c r="R64" s="15">
        <f>IFERROR(IF($A64="","",$I64+$Q64),"")</f>
        <v/>
      </c>
      <c r="S64" s="16">
        <f>IFERROR(IF($A64="","",$R64*$N64),"")</f>
        <v/>
      </c>
      <c r="T64" s="15">
        <f>IFERROR(IF($A64="","",IF($P64&lt;&gt;"Yes",0,IF($R64&lt;=$K64,MAX($L64-$R64,0),0))),"")</f>
        <v/>
      </c>
      <c r="U64" s="16">
        <f>IFERROR(IF($A64="","",$T64*$N64),"")</f>
        <v/>
      </c>
      <c r="V64" s="14">
        <f>IFERROR(IF($A64="","",IF($P64&lt;&gt;"Yes","Inactive",IF($R64&lt;=0,"Out of Stock",IF($R64&lt;=$K64,"Reorder","In Stock")))),"")</f>
        <v/>
      </c>
      <c r="W64" s="14">
        <f>IFERROR(IF($A64="","",IF($P64&lt;&gt;"Yes","Inactive",IF($O64="","No Count Date",IF(TODAY()-$O64&gt;Dashboard!$B$5,"Overdue","Current")))),"")</f>
        <v/>
      </c>
      <c r="X64" s="31">
        <f>IFERROR(IF($A64="","",IF(COUNTIF('Transactions'!$D$2:$D$301,$A64)=0,"",MAXIFS('Transactions'!$B$2:$B$301,'Transactions'!$D$2:$D$301,$A64))),"")</f>
        <v/>
      </c>
      <c r="Y64" s="14">
        <f>IFERROR(IF($A64="","",IF($S64&gt;=Dashboard!$B$7,"High Value","Standard")),"")</f>
        <v/>
      </c>
      <c r="Z64" s="14">
        <f>IFERROR(IF($A64="","",IF($L64&lt;$K64,"Par below reorder point",IF($N64&lt;0,"Invalid unit cost",IF($R64&lt;0,"Negative on hand",IF(AND($P64="Yes",$O64=""),"Physical count date missing","OK"))))),"")</f>
        <v/>
      </c>
    </row>
    <row r="65">
      <c r="A65" s="27" t="n"/>
      <c r="B65" s="27" t="n"/>
      <c r="C65" s="27" t="n"/>
      <c r="D65" s="27" t="n"/>
      <c r="E65" s="27" t="n"/>
      <c r="F65" s="28" t="n"/>
      <c r="G65" s="27" t="n"/>
      <c r="H65" s="27" t="n"/>
      <c r="I65" s="28" t="n"/>
      <c r="J65" s="29" t="n"/>
      <c r="K65" s="28" t="n"/>
      <c r="L65" s="28" t="n"/>
      <c r="M65" s="27" t="n"/>
      <c r="N65" s="30" t="n"/>
      <c r="O65" s="29" t="n"/>
      <c r="P65" s="27" t="n"/>
      <c r="Q65" s="18">
        <f>IFERROR(IF($A65="","",SUMIFS('Transactions'!$P$2:$P$301,'Transactions'!$D$2:$D$301,$A65)),0)</f>
        <v/>
      </c>
      <c r="R65" s="18">
        <f>IFERROR(IF($A65="","",$I65+$Q65),"")</f>
        <v/>
      </c>
      <c r="S65" s="19">
        <f>IFERROR(IF($A65="","",$R65*$N65),"")</f>
        <v/>
      </c>
      <c r="T65" s="18">
        <f>IFERROR(IF($A65="","",IF($P65&lt;&gt;"Yes",0,IF($R65&lt;=$K65,MAX($L65-$R65,0),0))),"")</f>
        <v/>
      </c>
      <c r="U65" s="19">
        <f>IFERROR(IF($A65="","",$T65*$N65),"")</f>
        <v/>
      </c>
      <c r="V65" s="17">
        <f>IFERROR(IF($A65="","",IF($P65&lt;&gt;"Yes","Inactive",IF($R65&lt;=0,"Out of Stock",IF($R65&lt;=$K65,"Reorder","In Stock")))),"")</f>
        <v/>
      </c>
      <c r="W65" s="17">
        <f>IFERROR(IF($A65="","",IF($P65&lt;&gt;"Yes","Inactive",IF($O65="","No Count Date",IF(TODAY()-$O65&gt;Dashboard!$B$5,"Overdue","Current")))),"")</f>
        <v/>
      </c>
      <c r="X65" s="32">
        <f>IFERROR(IF($A65="","",IF(COUNTIF('Transactions'!$D$2:$D$301,$A65)=0,"",MAXIFS('Transactions'!$B$2:$B$301,'Transactions'!$D$2:$D$301,$A65))),"")</f>
        <v/>
      </c>
      <c r="Y65" s="17">
        <f>IFERROR(IF($A65="","",IF($S65&gt;=Dashboard!$B$7,"High Value","Standard")),"")</f>
        <v/>
      </c>
      <c r="Z65" s="17">
        <f>IFERROR(IF($A65="","",IF($L65&lt;$K65,"Par below reorder point",IF($N65&lt;0,"Invalid unit cost",IF($R65&lt;0,"Negative on hand",IF(AND($P65="Yes",$O65=""),"Physical count date missing","OK"))))),"")</f>
        <v/>
      </c>
    </row>
    <row r="66">
      <c r="A66" s="27" t="n"/>
      <c r="B66" s="27" t="n"/>
      <c r="C66" s="27" t="n"/>
      <c r="D66" s="27" t="n"/>
      <c r="E66" s="27" t="n"/>
      <c r="F66" s="28" t="n"/>
      <c r="G66" s="27" t="n"/>
      <c r="H66" s="27" t="n"/>
      <c r="I66" s="28" t="n"/>
      <c r="J66" s="29" t="n"/>
      <c r="K66" s="28" t="n"/>
      <c r="L66" s="28" t="n"/>
      <c r="M66" s="27" t="n"/>
      <c r="N66" s="30" t="n"/>
      <c r="O66" s="29" t="n"/>
      <c r="P66" s="27" t="n"/>
      <c r="Q66" s="15">
        <f>IFERROR(IF($A66="","",SUMIFS('Transactions'!$P$2:$P$301,'Transactions'!$D$2:$D$301,$A66)),0)</f>
        <v/>
      </c>
      <c r="R66" s="15">
        <f>IFERROR(IF($A66="","",$I66+$Q66),"")</f>
        <v/>
      </c>
      <c r="S66" s="16">
        <f>IFERROR(IF($A66="","",$R66*$N66),"")</f>
        <v/>
      </c>
      <c r="T66" s="15">
        <f>IFERROR(IF($A66="","",IF($P66&lt;&gt;"Yes",0,IF($R66&lt;=$K66,MAX($L66-$R66,0),0))),"")</f>
        <v/>
      </c>
      <c r="U66" s="16">
        <f>IFERROR(IF($A66="","",$T66*$N66),"")</f>
        <v/>
      </c>
      <c r="V66" s="14">
        <f>IFERROR(IF($A66="","",IF($P66&lt;&gt;"Yes","Inactive",IF($R66&lt;=0,"Out of Stock",IF($R66&lt;=$K66,"Reorder","In Stock")))),"")</f>
        <v/>
      </c>
      <c r="W66" s="14">
        <f>IFERROR(IF($A66="","",IF($P66&lt;&gt;"Yes","Inactive",IF($O66="","No Count Date",IF(TODAY()-$O66&gt;Dashboard!$B$5,"Overdue","Current")))),"")</f>
        <v/>
      </c>
      <c r="X66" s="31">
        <f>IFERROR(IF($A66="","",IF(COUNTIF('Transactions'!$D$2:$D$301,$A66)=0,"",MAXIFS('Transactions'!$B$2:$B$301,'Transactions'!$D$2:$D$301,$A66))),"")</f>
        <v/>
      </c>
      <c r="Y66" s="14">
        <f>IFERROR(IF($A66="","",IF($S66&gt;=Dashboard!$B$7,"High Value","Standard")),"")</f>
        <v/>
      </c>
      <c r="Z66" s="14">
        <f>IFERROR(IF($A66="","",IF($L66&lt;$K66,"Par below reorder point",IF($N66&lt;0,"Invalid unit cost",IF($R66&lt;0,"Negative on hand",IF(AND($P66="Yes",$O66=""),"Physical count date missing","OK"))))),"")</f>
        <v/>
      </c>
    </row>
    <row r="67">
      <c r="A67" s="27" t="n"/>
      <c r="B67" s="27" t="n"/>
      <c r="C67" s="27" t="n"/>
      <c r="D67" s="27" t="n"/>
      <c r="E67" s="27" t="n"/>
      <c r="F67" s="28" t="n"/>
      <c r="G67" s="27" t="n"/>
      <c r="H67" s="27" t="n"/>
      <c r="I67" s="28" t="n"/>
      <c r="J67" s="29" t="n"/>
      <c r="K67" s="28" t="n"/>
      <c r="L67" s="28" t="n"/>
      <c r="M67" s="27" t="n"/>
      <c r="N67" s="30" t="n"/>
      <c r="O67" s="29" t="n"/>
      <c r="P67" s="27" t="n"/>
      <c r="Q67" s="18">
        <f>IFERROR(IF($A67="","",SUMIFS('Transactions'!$P$2:$P$301,'Transactions'!$D$2:$D$301,$A67)),0)</f>
        <v/>
      </c>
      <c r="R67" s="18">
        <f>IFERROR(IF($A67="","",$I67+$Q67),"")</f>
        <v/>
      </c>
      <c r="S67" s="19">
        <f>IFERROR(IF($A67="","",$R67*$N67),"")</f>
        <v/>
      </c>
      <c r="T67" s="18">
        <f>IFERROR(IF($A67="","",IF($P67&lt;&gt;"Yes",0,IF($R67&lt;=$K67,MAX($L67-$R67,0),0))),"")</f>
        <v/>
      </c>
      <c r="U67" s="19">
        <f>IFERROR(IF($A67="","",$T67*$N67),"")</f>
        <v/>
      </c>
      <c r="V67" s="17">
        <f>IFERROR(IF($A67="","",IF($P67&lt;&gt;"Yes","Inactive",IF($R67&lt;=0,"Out of Stock",IF($R67&lt;=$K67,"Reorder","In Stock")))),"")</f>
        <v/>
      </c>
      <c r="W67" s="17">
        <f>IFERROR(IF($A67="","",IF($P67&lt;&gt;"Yes","Inactive",IF($O67="","No Count Date",IF(TODAY()-$O67&gt;Dashboard!$B$5,"Overdue","Current")))),"")</f>
        <v/>
      </c>
      <c r="X67" s="32">
        <f>IFERROR(IF($A67="","",IF(COUNTIF('Transactions'!$D$2:$D$301,$A67)=0,"",MAXIFS('Transactions'!$B$2:$B$301,'Transactions'!$D$2:$D$301,$A67))),"")</f>
        <v/>
      </c>
      <c r="Y67" s="17">
        <f>IFERROR(IF($A67="","",IF($S67&gt;=Dashboard!$B$7,"High Value","Standard")),"")</f>
        <v/>
      </c>
      <c r="Z67" s="17">
        <f>IFERROR(IF($A67="","",IF($L67&lt;$K67,"Par below reorder point",IF($N67&lt;0,"Invalid unit cost",IF($R67&lt;0,"Negative on hand",IF(AND($P67="Yes",$O67=""),"Physical count date missing","OK"))))),"")</f>
        <v/>
      </c>
    </row>
    <row r="68">
      <c r="A68" s="27" t="n"/>
      <c r="B68" s="27" t="n"/>
      <c r="C68" s="27" t="n"/>
      <c r="D68" s="27" t="n"/>
      <c r="E68" s="27" t="n"/>
      <c r="F68" s="28" t="n"/>
      <c r="G68" s="27" t="n"/>
      <c r="H68" s="27" t="n"/>
      <c r="I68" s="28" t="n"/>
      <c r="J68" s="29" t="n"/>
      <c r="K68" s="28" t="n"/>
      <c r="L68" s="28" t="n"/>
      <c r="M68" s="27" t="n"/>
      <c r="N68" s="30" t="n"/>
      <c r="O68" s="29" t="n"/>
      <c r="P68" s="27" t="n"/>
      <c r="Q68" s="15">
        <f>IFERROR(IF($A68="","",SUMIFS('Transactions'!$P$2:$P$301,'Transactions'!$D$2:$D$301,$A68)),0)</f>
        <v/>
      </c>
      <c r="R68" s="15">
        <f>IFERROR(IF($A68="","",$I68+$Q68),"")</f>
        <v/>
      </c>
      <c r="S68" s="16">
        <f>IFERROR(IF($A68="","",$R68*$N68),"")</f>
        <v/>
      </c>
      <c r="T68" s="15">
        <f>IFERROR(IF($A68="","",IF($P68&lt;&gt;"Yes",0,IF($R68&lt;=$K68,MAX($L68-$R68,0),0))),"")</f>
        <v/>
      </c>
      <c r="U68" s="16">
        <f>IFERROR(IF($A68="","",$T68*$N68),"")</f>
        <v/>
      </c>
      <c r="V68" s="14">
        <f>IFERROR(IF($A68="","",IF($P68&lt;&gt;"Yes","Inactive",IF($R68&lt;=0,"Out of Stock",IF($R68&lt;=$K68,"Reorder","In Stock")))),"")</f>
        <v/>
      </c>
      <c r="W68" s="14">
        <f>IFERROR(IF($A68="","",IF($P68&lt;&gt;"Yes","Inactive",IF($O68="","No Count Date",IF(TODAY()-$O68&gt;Dashboard!$B$5,"Overdue","Current")))),"")</f>
        <v/>
      </c>
      <c r="X68" s="31">
        <f>IFERROR(IF($A68="","",IF(COUNTIF('Transactions'!$D$2:$D$301,$A68)=0,"",MAXIFS('Transactions'!$B$2:$B$301,'Transactions'!$D$2:$D$301,$A68))),"")</f>
        <v/>
      </c>
      <c r="Y68" s="14">
        <f>IFERROR(IF($A68="","",IF($S68&gt;=Dashboard!$B$7,"High Value","Standard")),"")</f>
        <v/>
      </c>
      <c r="Z68" s="14">
        <f>IFERROR(IF($A68="","",IF($L68&lt;$K68,"Par below reorder point",IF($N68&lt;0,"Invalid unit cost",IF($R68&lt;0,"Negative on hand",IF(AND($P68="Yes",$O68=""),"Physical count date missing","OK"))))),"")</f>
        <v/>
      </c>
    </row>
    <row r="69">
      <c r="A69" s="27" t="n"/>
      <c r="B69" s="27" t="n"/>
      <c r="C69" s="27" t="n"/>
      <c r="D69" s="27" t="n"/>
      <c r="E69" s="27" t="n"/>
      <c r="F69" s="28" t="n"/>
      <c r="G69" s="27" t="n"/>
      <c r="H69" s="27" t="n"/>
      <c r="I69" s="28" t="n"/>
      <c r="J69" s="29" t="n"/>
      <c r="K69" s="28" t="n"/>
      <c r="L69" s="28" t="n"/>
      <c r="M69" s="27" t="n"/>
      <c r="N69" s="30" t="n"/>
      <c r="O69" s="29" t="n"/>
      <c r="P69" s="27" t="n"/>
      <c r="Q69" s="18">
        <f>IFERROR(IF($A69="","",SUMIFS('Transactions'!$P$2:$P$301,'Transactions'!$D$2:$D$301,$A69)),0)</f>
        <v/>
      </c>
      <c r="R69" s="18">
        <f>IFERROR(IF($A69="","",$I69+$Q69),"")</f>
        <v/>
      </c>
      <c r="S69" s="19">
        <f>IFERROR(IF($A69="","",$R69*$N69),"")</f>
        <v/>
      </c>
      <c r="T69" s="18">
        <f>IFERROR(IF($A69="","",IF($P69&lt;&gt;"Yes",0,IF($R69&lt;=$K69,MAX($L69-$R69,0),0))),"")</f>
        <v/>
      </c>
      <c r="U69" s="19">
        <f>IFERROR(IF($A69="","",$T69*$N69),"")</f>
        <v/>
      </c>
      <c r="V69" s="17">
        <f>IFERROR(IF($A69="","",IF($P69&lt;&gt;"Yes","Inactive",IF($R69&lt;=0,"Out of Stock",IF($R69&lt;=$K69,"Reorder","In Stock")))),"")</f>
        <v/>
      </c>
      <c r="W69" s="17">
        <f>IFERROR(IF($A69="","",IF($P69&lt;&gt;"Yes","Inactive",IF($O69="","No Count Date",IF(TODAY()-$O69&gt;Dashboard!$B$5,"Overdue","Current")))),"")</f>
        <v/>
      </c>
      <c r="X69" s="32">
        <f>IFERROR(IF($A69="","",IF(COUNTIF('Transactions'!$D$2:$D$301,$A69)=0,"",MAXIFS('Transactions'!$B$2:$B$301,'Transactions'!$D$2:$D$301,$A69))),"")</f>
        <v/>
      </c>
      <c r="Y69" s="17">
        <f>IFERROR(IF($A69="","",IF($S69&gt;=Dashboard!$B$7,"High Value","Standard")),"")</f>
        <v/>
      </c>
      <c r="Z69" s="17">
        <f>IFERROR(IF($A69="","",IF($L69&lt;$K69,"Par below reorder point",IF($N69&lt;0,"Invalid unit cost",IF($R69&lt;0,"Negative on hand",IF(AND($P69="Yes",$O69=""),"Physical count date missing","OK"))))),"")</f>
        <v/>
      </c>
    </row>
    <row r="70">
      <c r="A70" s="27" t="n"/>
      <c r="B70" s="27" t="n"/>
      <c r="C70" s="27" t="n"/>
      <c r="D70" s="27" t="n"/>
      <c r="E70" s="27" t="n"/>
      <c r="F70" s="28" t="n"/>
      <c r="G70" s="27" t="n"/>
      <c r="H70" s="27" t="n"/>
      <c r="I70" s="28" t="n"/>
      <c r="J70" s="29" t="n"/>
      <c r="K70" s="28" t="n"/>
      <c r="L70" s="28" t="n"/>
      <c r="M70" s="27" t="n"/>
      <c r="N70" s="30" t="n"/>
      <c r="O70" s="29" t="n"/>
      <c r="P70" s="27" t="n"/>
      <c r="Q70" s="15">
        <f>IFERROR(IF($A70="","",SUMIFS('Transactions'!$P$2:$P$301,'Transactions'!$D$2:$D$301,$A70)),0)</f>
        <v/>
      </c>
      <c r="R70" s="15">
        <f>IFERROR(IF($A70="","",$I70+$Q70),"")</f>
        <v/>
      </c>
      <c r="S70" s="16">
        <f>IFERROR(IF($A70="","",$R70*$N70),"")</f>
        <v/>
      </c>
      <c r="T70" s="15">
        <f>IFERROR(IF($A70="","",IF($P70&lt;&gt;"Yes",0,IF($R70&lt;=$K70,MAX($L70-$R70,0),0))),"")</f>
        <v/>
      </c>
      <c r="U70" s="16">
        <f>IFERROR(IF($A70="","",$T70*$N70),"")</f>
        <v/>
      </c>
      <c r="V70" s="14">
        <f>IFERROR(IF($A70="","",IF($P70&lt;&gt;"Yes","Inactive",IF($R70&lt;=0,"Out of Stock",IF($R70&lt;=$K70,"Reorder","In Stock")))),"")</f>
        <v/>
      </c>
      <c r="W70" s="14">
        <f>IFERROR(IF($A70="","",IF($P70&lt;&gt;"Yes","Inactive",IF($O70="","No Count Date",IF(TODAY()-$O70&gt;Dashboard!$B$5,"Overdue","Current")))),"")</f>
        <v/>
      </c>
      <c r="X70" s="31">
        <f>IFERROR(IF($A70="","",IF(COUNTIF('Transactions'!$D$2:$D$301,$A70)=0,"",MAXIFS('Transactions'!$B$2:$B$301,'Transactions'!$D$2:$D$301,$A70))),"")</f>
        <v/>
      </c>
      <c r="Y70" s="14">
        <f>IFERROR(IF($A70="","",IF($S70&gt;=Dashboard!$B$7,"High Value","Standard")),"")</f>
        <v/>
      </c>
      <c r="Z70" s="14">
        <f>IFERROR(IF($A70="","",IF($L70&lt;$K70,"Par below reorder point",IF($N70&lt;0,"Invalid unit cost",IF($R70&lt;0,"Negative on hand",IF(AND($P70="Yes",$O70=""),"Physical count date missing","OK"))))),"")</f>
        <v/>
      </c>
    </row>
    <row r="71">
      <c r="A71" s="27" t="n"/>
      <c r="B71" s="27" t="n"/>
      <c r="C71" s="27" t="n"/>
      <c r="D71" s="27" t="n"/>
      <c r="E71" s="27" t="n"/>
      <c r="F71" s="28" t="n"/>
      <c r="G71" s="27" t="n"/>
      <c r="H71" s="27" t="n"/>
      <c r="I71" s="28" t="n"/>
      <c r="J71" s="29" t="n"/>
      <c r="K71" s="28" t="n"/>
      <c r="L71" s="28" t="n"/>
      <c r="M71" s="27" t="n"/>
      <c r="N71" s="30" t="n"/>
      <c r="O71" s="29" t="n"/>
      <c r="P71" s="27" t="n"/>
      <c r="Q71" s="18">
        <f>IFERROR(IF($A71="","",SUMIFS('Transactions'!$P$2:$P$301,'Transactions'!$D$2:$D$301,$A71)),0)</f>
        <v/>
      </c>
      <c r="R71" s="18">
        <f>IFERROR(IF($A71="","",$I71+$Q71),"")</f>
        <v/>
      </c>
      <c r="S71" s="19">
        <f>IFERROR(IF($A71="","",$R71*$N71),"")</f>
        <v/>
      </c>
      <c r="T71" s="18">
        <f>IFERROR(IF($A71="","",IF($P71&lt;&gt;"Yes",0,IF($R71&lt;=$K71,MAX($L71-$R71,0),0))),"")</f>
        <v/>
      </c>
      <c r="U71" s="19">
        <f>IFERROR(IF($A71="","",$T71*$N71),"")</f>
        <v/>
      </c>
      <c r="V71" s="17">
        <f>IFERROR(IF($A71="","",IF($P71&lt;&gt;"Yes","Inactive",IF($R71&lt;=0,"Out of Stock",IF($R71&lt;=$K71,"Reorder","In Stock")))),"")</f>
        <v/>
      </c>
      <c r="W71" s="17">
        <f>IFERROR(IF($A71="","",IF($P71&lt;&gt;"Yes","Inactive",IF($O71="","No Count Date",IF(TODAY()-$O71&gt;Dashboard!$B$5,"Overdue","Current")))),"")</f>
        <v/>
      </c>
      <c r="X71" s="32">
        <f>IFERROR(IF($A71="","",IF(COUNTIF('Transactions'!$D$2:$D$301,$A71)=0,"",MAXIFS('Transactions'!$B$2:$B$301,'Transactions'!$D$2:$D$301,$A71))),"")</f>
        <v/>
      </c>
      <c r="Y71" s="17">
        <f>IFERROR(IF($A71="","",IF($S71&gt;=Dashboard!$B$7,"High Value","Standard")),"")</f>
        <v/>
      </c>
      <c r="Z71" s="17">
        <f>IFERROR(IF($A71="","",IF($L71&lt;$K71,"Par below reorder point",IF($N71&lt;0,"Invalid unit cost",IF($R71&lt;0,"Negative on hand",IF(AND($P71="Yes",$O71=""),"Physical count date missing","OK"))))),"")</f>
        <v/>
      </c>
    </row>
    <row r="72">
      <c r="A72" s="27" t="n"/>
      <c r="B72" s="27" t="n"/>
      <c r="C72" s="27" t="n"/>
      <c r="D72" s="27" t="n"/>
      <c r="E72" s="27" t="n"/>
      <c r="F72" s="28" t="n"/>
      <c r="G72" s="27" t="n"/>
      <c r="H72" s="27" t="n"/>
      <c r="I72" s="28" t="n"/>
      <c r="J72" s="29" t="n"/>
      <c r="K72" s="28" t="n"/>
      <c r="L72" s="28" t="n"/>
      <c r="M72" s="27" t="n"/>
      <c r="N72" s="30" t="n"/>
      <c r="O72" s="29" t="n"/>
      <c r="P72" s="27" t="n"/>
      <c r="Q72" s="15">
        <f>IFERROR(IF($A72="","",SUMIFS('Transactions'!$P$2:$P$301,'Transactions'!$D$2:$D$301,$A72)),0)</f>
        <v/>
      </c>
      <c r="R72" s="15">
        <f>IFERROR(IF($A72="","",$I72+$Q72),"")</f>
        <v/>
      </c>
      <c r="S72" s="16">
        <f>IFERROR(IF($A72="","",$R72*$N72),"")</f>
        <v/>
      </c>
      <c r="T72" s="15">
        <f>IFERROR(IF($A72="","",IF($P72&lt;&gt;"Yes",0,IF($R72&lt;=$K72,MAX($L72-$R72,0),0))),"")</f>
        <v/>
      </c>
      <c r="U72" s="16">
        <f>IFERROR(IF($A72="","",$T72*$N72),"")</f>
        <v/>
      </c>
      <c r="V72" s="14">
        <f>IFERROR(IF($A72="","",IF($P72&lt;&gt;"Yes","Inactive",IF($R72&lt;=0,"Out of Stock",IF($R72&lt;=$K72,"Reorder","In Stock")))),"")</f>
        <v/>
      </c>
      <c r="W72" s="14">
        <f>IFERROR(IF($A72="","",IF($P72&lt;&gt;"Yes","Inactive",IF($O72="","No Count Date",IF(TODAY()-$O72&gt;Dashboard!$B$5,"Overdue","Current")))),"")</f>
        <v/>
      </c>
      <c r="X72" s="31">
        <f>IFERROR(IF($A72="","",IF(COUNTIF('Transactions'!$D$2:$D$301,$A72)=0,"",MAXIFS('Transactions'!$B$2:$B$301,'Transactions'!$D$2:$D$301,$A72))),"")</f>
        <v/>
      </c>
      <c r="Y72" s="14">
        <f>IFERROR(IF($A72="","",IF($S72&gt;=Dashboard!$B$7,"High Value","Standard")),"")</f>
        <v/>
      </c>
      <c r="Z72" s="14">
        <f>IFERROR(IF($A72="","",IF($L72&lt;$K72,"Par below reorder point",IF($N72&lt;0,"Invalid unit cost",IF($R72&lt;0,"Negative on hand",IF(AND($P72="Yes",$O72=""),"Physical count date missing","OK"))))),"")</f>
        <v/>
      </c>
    </row>
    <row r="73">
      <c r="A73" s="27" t="n"/>
      <c r="B73" s="27" t="n"/>
      <c r="C73" s="27" t="n"/>
      <c r="D73" s="27" t="n"/>
      <c r="E73" s="27" t="n"/>
      <c r="F73" s="28" t="n"/>
      <c r="G73" s="27" t="n"/>
      <c r="H73" s="27" t="n"/>
      <c r="I73" s="28" t="n"/>
      <c r="J73" s="29" t="n"/>
      <c r="K73" s="28" t="n"/>
      <c r="L73" s="28" t="n"/>
      <c r="M73" s="27" t="n"/>
      <c r="N73" s="30" t="n"/>
      <c r="O73" s="29" t="n"/>
      <c r="P73" s="27" t="n"/>
      <c r="Q73" s="18">
        <f>IFERROR(IF($A73="","",SUMIFS('Transactions'!$P$2:$P$301,'Transactions'!$D$2:$D$301,$A73)),0)</f>
        <v/>
      </c>
      <c r="R73" s="18">
        <f>IFERROR(IF($A73="","",$I73+$Q73),"")</f>
        <v/>
      </c>
      <c r="S73" s="19">
        <f>IFERROR(IF($A73="","",$R73*$N73),"")</f>
        <v/>
      </c>
      <c r="T73" s="18">
        <f>IFERROR(IF($A73="","",IF($P73&lt;&gt;"Yes",0,IF($R73&lt;=$K73,MAX($L73-$R73,0),0))),"")</f>
        <v/>
      </c>
      <c r="U73" s="19">
        <f>IFERROR(IF($A73="","",$T73*$N73),"")</f>
        <v/>
      </c>
      <c r="V73" s="17">
        <f>IFERROR(IF($A73="","",IF($P73&lt;&gt;"Yes","Inactive",IF($R73&lt;=0,"Out of Stock",IF($R73&lt;=$K73,"Reorder","In Stock")))),"")</f>
        <v/>
      </c>
      <c r="W73" s="17">
        <f>IFERROR(IF($A73="","",IF($P73&lt;&gt;"Yes","Inactive",IF($O73="","No Count Date",IF(TODAY()-$O73&gt;Dashboard!$B$5,"Overdue","Current")))),"")</f>
        <v/>
      </c>
      <c r="X73" s="32">
        <f>IFERROR(IF($A73="","",IF(COUNTIF('Transactions'!$D$2:$D$301,$A73)=0,"",MAXIFS('Transactions'!$B$2:$B$301,'Transactions'!$D$2:$D$301,$A73))),"")</f>
        <v/>
      </c>
      <c r="Y73" s="17">
        <f>IFERROR(IF($A73="","",IF($S73&gt;=Dashboard!$B$7,"High Value","Standard")),"")</f>
        <v/>
      </c>
      <c r="Z73" s="17">
        <f>IFERROR(IF($A73="","",IF($L73&lt;$K73,"Par below reorder point",IF($N73&lt;0,"Invalid unit cost",IF($R73&lt;0,"Negative on hand",IF(AND($P73="Yes",$O73=""),"Physical count date missing","OK"))))),"")</f>
        <v/>
      </c>
    </row>
    <row r="74">
      <c r="A74" s="27" t="n"/>
      <c r="B74" s="27" t="n"/>
      <c r="C74" s="27" t="n"/>
      <c r="D74" s="27" t="n"/>
      <c r="E74" s="27" t="n"/>
      <c r="F74" s="28" t="n"/>
      <c r="G74" s="27" t="n"/>
      <c r="H74" s="27" t="n"/>
      <c r="I74" s="28" t="n"/>
      <c r="J74" s="29" t="n"/>
      <c r="K74" s="28" t="n"/>
      <c r="L74" s="28" t="n"/>
      <c r="M74" s="27" t="n"/>
      <c r="N74" s="30" t="n"/>
      <c r="O74" s="29" t="n"/>
      <c r="P74" s="27" t="n"/>
      <c r="Q74" s="15">
        <f>IFERROR(IF($A74="","",SUMIFS('Transactions'!$P$2:$P$301,'Transactions'!$D$2:$D$301,$A74)),0)</f>
        <v/>
      </c>
      <c r="R74" s="15">
        <f>IFERROR(IF($A74="","",$I74+$Q74),"")</f>
        <v/>
      </c>
      <c r="S74" s="16">
        <f>IFERROR(IF($A74="","",$R74*$N74),"")</f>
        <v/>
      </c>
      <c r="T74" s="15">
        <f>IFERROR(IF($A74="","",IF($P74&lt;&gt;"Yes",0,IF($R74&lt;=$K74,MAX($L74-$R74,0),0))),"")</f>
        <v/>
      </c>
      <c r="U74" s="16">
        <f>IFERROR(IF($A74="","",$T74*$N74),"")</f>
        <v/>
      </c>
      <c r="V74" s="14">
        <f>IFERROR(IF($A74="","",IF($P74&lt;&gt;"Yes","Inactive",IF($R74&lt;=0,"Out of Stock",IF($R74&lt;=$K74,"Reorder","In Stock")))),"")</f>
        <v/>
      </c>
      <c r="W74" s="14">
        <f>IFERROR(IF($A74="","",IF($P74&lt;&gt;"Yes","Inactive",IF($O74="","No Count Date",IF(TODAY()-$O74&gt;Dashboard!$B$5,"Overdue","Current")))),"")</f>
        <v/>
      </c>
      <c r="X74" s="31">
        <f>IFERROR(IF($A74="","",IF(COUNTIF('Transactions'!$D$2:$D$301,$A74)=0,"",MAXIFS('Transactions'!$B$2:$B$301,'Transactions'!$D$2:$D$301,$A74))),"")</f>
        <v/>
      </c>
      <c r="Y74" s="14">
        <f>IFERROR(IF($A74="","",IF($S74&gt;=Dashboard!$B$7,"High Value","Standard")),"")</f>
        <v/>
      </c>
      <c r="Z74" s="14">
        <f>IFERROR(IF($A74="","",IF($L74&lt;$K74,"Par below reorder point",IF($N74&lt;0,"Invalid unit cost",IF($R74&lt;0,"Negative on hand",IF(AND($P74="Yes",$O74=""),"Physical count date missing","OK"))))),"")</f>
        <v/>
      </c>
    </row>
    <row r="75">
      <c r="A75" s="27" t="n"/>
      <c r="B75" s="27" t="n"/>
      <c r="C75" s="27" t="n"/>
      <c r="D75" s="27" t="n"/>
      <c r="E75" s="27" t="n"/>
      <c r="F75" s="28" t="n"/>
      <c r="G75" s="27" t="n"/>
      <c r="H75" s="27" t="n"/>
      <c r="I75" s="28" t="n"/>
      <c r="J75" s="29" t="n"/>
      <c r="K75" s="28" t="n"/>
      <c r="L75" s="28" t="n"/>
      <c r="M75" s="27" t="n"/>
      <c r="N75" s="30" t="n"/>
      <c r="O75" s="29" t="n"/>
      <c r="P75" s="27" t="n"/>
      <c r="Q75" s="18">
        <f>IFERROR(IF($A75="","",SUMIFS('Transactions'!$P$2:$P$301,'Transactions'!$D$2:$D$301,$A75)),0)</f>
        <v/>
      </c>
      <c r="R75" s="18">
        <f>IFERROR(IF($A75="","",$I75+$Q75),"")</f>
        <v/>
      </c>
      <c r="S75" s="19">
        <f>IFERROR(IF($A75="","",$R75*$N75),"")</f>
        <v/>
      </c>
      <c r="T75" s="18">
        <f>IFERROR(IF($A75="","",IF($P75&lt;&gt;"Yes",0,IF($R75&lt;=$K75,MAX($L75-$R75,0),0))),"")</f>
        <v/>
      </c>
      <c r="U75" s="19">
        <f>IFERROR(IF($A75="","",$T75*$N75),"")</f>
        <v/>
      </c>
      <c r="V75" s="17">
        <f>IFERROR(IF($A75="","",IF($P75&lt;&gt;"Yes","Inactive",IF($R75&lt;=0,"Out of Stock",IF($R75&lt;=$K75,"Reorder","In Stock")))),"")</f>
        <v/>
      </c>
      <c r="W75" s="17">
        <f>IFERROR(IF($A75="","",IF($P75&lt;&gt;"Yes","Inactive",IF($O75="","No Count Date",IF(TODAY()-$O75&gt;Dashboard!$B$5,"Overdue","Current")))),"")</f>
        <v/>
      </c>
      <c r="X75" s="32">
        <f>IFERROR(IF($A75="","",IF(COUNTIF('Transactions'!$D$2:$D$301,$A75)=0,"",MAXIFS('Transactions'!$B$2:$B$301,'Transactions'!$D$2:$D$301,$A75))),"")</f>
        <v/>
      </c>
      <c r="Y75" s="17">
        <f>IFERROR(IF($A75="","",IF($S75&gt;=Dashboard!$B$7,"High Value","Standard")),"")</f>
        <v/>
      </c>
      <c r="Z75" s="17">
        <f>IFERROR(IF($A75="","",IF($L75&lt;$K75,"Par below reorder point",IF($N75&lt;0,"Invalid unit cost",IF($R75&lt;0,"Negative on hand",IF(AND($P75="Yes",$O75=""),"Physical count date missing","OK"))))),"")</f>
        <v/>
      </c>
    </row>
    <row r="76">
      <c r="A76" s="27" t="n"/>
      <c r="B76" s="27" t="n"/>
      <c r="C76" s="27" t="n"/>
      <c r="D76" s="27" t="n"/>
      <c r="E76" s="27" t="n"/>
      <c r="F76" s="28" t="n"/>
      <c r="G76" s="27" t="n"/>
      <c r="H76" s="27" t="n"/>
      <c r="I76" s="28" t="n"/>
      <c r="J76" s="29" t="n"/>
      <c r="K76" s="28" t="n"/>
      <c r="L76" s="28" t="n"/>
      <c r="M76" s="27" t="n"/>
      <c r="N76" s="30" t="n"/>
      <c r="O76" s="29" t="n"/>
      <c r="P76" s="27" t="n"/>
      <c r="Q76" s="15">
        <f>IFERROR(IF($A76="","",SUMIFS('Transactions'!$P$2:$P$301,'Transactions'!$D$2:$D$301,$A76)),0)</f>
        <v/>
      </c>
      <c r="R76" s="15">
        <f>IFERROR(IF($A76="","",$I76+$Q76),"")</f>
        <v/>
      </c>
      <c r="S76" s="16">
        <f>IFERROR(IF($A76="","",$R76*$N76),"")</f>
        <v/>
      </c>
      <c r="T76" s="15">
        <f>IFERROR(IF($A76="","",IF($P76&lt;&gt;"Yes",0,IF($R76&lt;=$K76,MAX($L76-$R76,0),0))),"")</f>
        <v/>
      </c>
      <c r="U76" s="16">
        <f>IFERROR(IF($A76="","",$T76*$N76),"")</f>
        <v/>
      </c>
      <c r="V76" s="14">
        <f>IFERROR(IF($A76="","",IF($P76&lt;&gt;"Yes","Inactive",IF($R76&lt;=0,"Out of Stock",IF($R76&lt;=$K76,"Reorder","In Stock")))),"")</f>
        <v/>
      </c>
      <c r="W76" s="14">
        <f>IFERROR(IF($A76="","",IF($P76&lt;&gt;"Yes","Inactive",IF($O76="","No Count Date",IF(TODAY()-$O76&gt;Dashboard!$B$5,"Overdue","Current")))),"")</f>
        <v/>
      </c>
      <c r="X76" s="31">
        <f>IFERROR(IF($A76="","",IF(COUNTIF('Transactions'!$D$2:$D$301,$A76)=0,"",MAXIFS('Transactions'!$B$2:$B$301,'Transactions'!$D$2:$D$301,$A76))),"")</f>
        <v/>
      </c>
      <c r="Y76" s="14">
        <f>IFERROR(IF($A76="","",IF($S76&gt;=Dashboard!$B$7,"High Value","Standard")),"")</f>
        <v/>
      </c>
      <c r="Z76" s="14">
        <f>IFERROR(IF($A76="","",IF($L76&lt;$K76,"Par below reorder point",IF($N76&lt;0,"Invalid unit cost",IF($R76&lt;0,"Negative on hand",IF(AND($P76="Yes",$O76=""),"Physical count date missing","OK"))))),"")</f>
        <v/>
      </c>
    </row>
    <row r="77">
      <c r="A77" s="27" t="n"/>
      <c r="B77" s="27" t="n"/>
      <c r="C77" s="27" t="n"/>
      <c r="D77" s="27" t="n"/>
      <c r="E77" s="27" t="n"/>
      <c r="F77" s="28" t="n"/>
      <c r="G77" s="27" t="n"/>
      <c r="H77" s="27" t="n"/>
      <c r="I77" s="28" t="n"/>
      <c r="J77" s="29" t="n"/>
      <c r="K77" s="28" t="n"/>
      <c r="L77" s="28" t="n"/>
      <c r="M77" s="27" t="n"/>
      <c r="N77" s="30" t="n"/>
      <c r="O77" s="29" t="n"/>
      <c r="P77" s="27" t="n"/>
      <c r="Q77" s="18">
        <f>IFERROR(IF($A77="","",SUMIFS('Transactions'!$P$2:$P$301,'Transactions'!$D$2:$D$301,$A77)),0)</f>
        <v/>
      </c>
      <c r="R77" s="18">
        <f>IFERROR(IF($A77="","",$I77+$Q77),"")</f>
        <v/>
      </c>
      <c r="S77" s="19">
        <f>IFERROR(IF($A77="","",$R77*$N77),"")</f>
        <v/>
      </c>
      <c r="T77" s="18">
        <f>IFERROR(IF($A77="","",IF($P77&lt;&gt;"Yes",0,IF($R77&lt;=$K77,MAX($L77-$R77,0),0))),"")</f>
        <v/>
      </c>
      <c r="U77" s="19">
        <f>IFERROR(IF($A77="","",$T77*$N77),"")</f>
        <v/>
      </c>
      <c r="V77" s="17">
        <f>IFERROR(IF($A77="","",IF($P77&lt;&gt;"Yes","Inactive",IF($R77&lt;=0,"Out of Stock",IF($R77&lt;=$K77,"Reorder","In Stock")))),"")</f>
        <v/>
      </c>
      <c r="W77" s="17">
        <f>IFERROR(IF($A77="","",IF($P77&lt;&gt;"Yes","Inactive",IF($O77="","No Count Date",IF(TODAY()-$O77&gt;Dashboard!$B$5,"Overdue","Current")))),"")</f>
        <v/>
      </c>
      <c r="X77" s="32">
        <f>IFERROR(IF($A77="","",IF(COUNTIF('Transactions'!$D$2:$D$301,$A77)=0,"",MAXIFS('Transactions'!$B$2:$B$301,'Transactions'!$D$2:$D$301,$A77))),"")</f>
        <v/>
      </c>
      <c r="Y77" s="17">
        <f>IFERROR(IF($A77="","",IF($S77&gt;=Dashboard!$B$7,"High Value","Standard")),"")</f>
        <v/>
      </c>
      <c r="Z77" s="17">
        <f>IFERROR(IF($A77="","",IF($L77&lt;$K77,"Par below reorder point",IF($N77&lt;0,"Invalid unit cost",IF($R77&lt;0,"Negative on hand",IF(AND($P77="Yes",$O77=""),"Physical count date missing","OK"))))),"")</f>
        <v/>
      </c>
    </row>
    <row r="78">
      <c r="A78" s="27" t="n"/>
      <c r="B78" s="27" t="n"/>
      <c r="C78" s="27" t="n"/>
      <c r="D78" s="27" t="n"/>
      <c r="E78" s="27" t="n"/>
      <c r="F78" s="28" t="n"/>
      <c r="G78" s="27" t="n"/>
      <c r="H78" s="27" t="n"/>
      <c r="I78" s="28" t="n"/>
      <c r="J78" s="29" t="n"/>
      <c r="K78" s="28" t="n"/>
      <c r="L78" s="28" t="n"/>
      <c r="M78" s="27" t="n"/>
      <c r="N78" s="30" t="n"/>
      <c r="O78" s="29" t="n"/>
      <c r="P78" s="27" t="n"/>
      <c r="Q78" s="15">
        <f>IFERROR(IF($A78="","",SUMIFS('Transactions'!$P$2:$P$301,'Transactions'!$D$2:$D$301,$A78)),0)</f>
        <v/>
      </c>
      <c r="R78" s="15">
        <f>IFERROR(IF($A78="","",$I78+$Q78),"")</f>
        <v/>
      </c>
      <c r="S78" s="16">
        <f>IFERROR(IF($A78="","",$R78*$N78),"")</f>
        <v/>
      </c>
      <c r="T78" s="15">
        <f>IFERROR(IF($A78="","",IF($P78&lt;&gt;"Yes",0,IF($R78&lt;=$K78,MAX($L78-$R78,0),0))),"")</f>
        <v/>
      </c>
      <c r="U78" s="16">
        <f>IFERROR(IF($A78="","",$T78*$N78),"")</f>
        <v/>
      </c>
      <c r="V78" s="14">
        <f>IFERROR(IF($A78="","",IF($P78&lt;&gt;"Yes","Inactive",IF($R78&lt;=0,"Out of Stock",IF($R78&lt;=$K78,"Reorder","In Stock")))),"")</f>
        <v/>
      </c>
      <c r="W78" s="14">
        <f>IFERROR(IF($A78="","",IF($P78&lt;&gt;"Yes","Inactive",IF($O78="","No Count Date",IF(TODAY()-$O78&gt;Dashboard!$B$5,"Overdue","Current")))),"")</f>
        <v/>
      </c>
      <c r="X78" s="31">
        <f>IFERROR(IF($A78="","",IF(COUNTIF('Transactions'!$D$2:$D$301,$A78)=0,"",MAXIFS('Transactions'!$B$2:$B$301,'Transactions'!$D$2:$D$301,$A78))),"")</f>
        <v/>
      </c>
      <c r="Y78" s="14">
        <f>IFERROR(IF($A78="","",IF($S78&gt;=Dashboard!$B$7,"High Value","Standard")),"")</f>
        <v/>
      </c>
      <c r="Z78" s="14">
        <f>IFERROR(IF($A78="","",IF($L78&lt;$K78,"Par below reorder point",IF($N78&lt;0,"Invalid unit cost",IF($R78&lt;0,"Negative on hand",IF(AND($P78="Yes",$O78=""),"Physical count date missing","OK"))))),"")</f>
        <v/>
      </c>
    </row>
    <row r="79">
      <c r="A79" s="27" t="n"/>
      <c r="B79" s="27" t="n"/>
      <c r="C79" s="27" t="n"/>
      <c r="D79" s="27" t="n"/>
      <c r="E79" s="27" t="n"/>
      <c r="F79" s="28" t="n"/>
      <c r="G79" s="27" t="n"/>
      <c r="H79" s="27" t="n"/>
      <c r="I79" s="28" t="n"/>
      <c r="J79" s="29" t="n"/>
      <c r="K79" s="28" t="n"/>
      <c r="L79" s="28" t="n"/>
      <c r="M79" s="27" t="n"/>
      <c r="N79" s="30" t="n"/>
      <c r="O79" s="29" t="n"/>
      <c r="P79" s="27" t="n"/>
      <c r="Q79" s="18">
        <f>IFERROR(IF($A79="","",SUMIFS('Transactions'!$P$2:$P$301,'Transactions'!$D$2:$D$301,$A79)),0)</f>
        <v/>
      </c>
      <c r="R79" s="18">
        <f>IFERROR(IF($A79="","",$I79+$Q79),"")</f>
        <v/>
      </c>
      <c r="S79" s="19">
        <f>IFERROR(IF($A79="","",$R79*$N79),"")</f>
        <v/>
      </c>
      <c r="T79" s="18">
        <f>IFERROR(IF($A79="","",IF($P79&lt;&gt;"Yes",0,IF($R79&lt;=$K79,MAX($L79-$R79,0),0))),"")</f>
        <v/>
      </c>
      <c r="U79" s="19">
        <f>IFERROR(IF($A79="","",$T79*$N79),"")</f>
        <v/>
      </c>
      <c r="V79" s="17">
        <f>IFERROR(IF($A79="","",IF($P79&lt;&gt;"Yes","Inactive",IF($R79&lt;=0,"Out of Stock",IF($R79&lt;=$K79,"Reorder","In Stock")))),"")</f>
        <v/>
      </c>
      <c r="W79" s="17">
        <f>IFERROR(IF($A79="","",IF($P79&lt;&gt;"Yes","Inactive",IF($O79="","No Count Date",IF(TODAY()-$O79&gt;Dashboard!$B$5,"Overdue","Current")))),"")</f>
        <v/>
      </c>
      <c r="X79" s="32">
        <f>IFERROR(IF($A79="","",IF(COUNTIF('Transactions'!$D$2:$D$301,$A79)=0,"",MAXIFS('Transactions'!$B$2:$B$301,'Transactions'!$D$2:$D$301,$A79))),"")</f>
        <v/>
      </c>
      <c r="Y79" s="17">
        <f>IFERROR(IF($A79="","",IF($S79&gt;=Dashboard!$B$7,"High Value","Standard")),"")</f>
        <v/>
      </c>
      <c r="Z79" s="17">
        <f>IFERROR(IF($A79="","",IF($L79&lt;$K79,"Par below reorder point",IF($N79&lt;0,"Invalid unit cost",IF($R79&lt;0,"Negative on hand",IF(AND($P79="Yes",$O79=""),"Physical count date missing","OK"))))),"")</f>
        <v/>
      </c>
    </row>
    <row r="80">
      <c r="A80" s="27" t="n"/>
      <c r="B80" s="27" t="n"/>
      <c r="C80" s="27" t="n"/>
      <c r="D80" s="27" t="n"/>
      <c r="E80" s="27" t="n"/>
      <c r="F80" s="28" t="n"/>
      <c r="G80" s="27" t="n"/>
      <c r="H80" s="27" t="n"/>
      <c r="I80" s="28" t="n"/>
      <c r="J80" s="29" t="n"/>
      <c r="K80" s="28" t="n"/>
      <c r="L80" s="28" t="n"/>
      <c r="M80" s="27" t="n"/>
      <c r="N80" s="30" t="n"/>
      <c r="O80" s="29" t="n"/>
      <c r="P80" s="27" t="n"/>
      <c r="Q80" s="15">
        <f>IFERROR(IF($A80="","",SUMIFS('Transactions'!$P$2:$P$301,'Transactions'!$D$2:$D$301,$A80)),0)</f>
        <v/>
      </c>
      <c r="R80" s="15">
        <f>IFERROR(IF($A80="","",$I80+$Q80),"")</f>
        <v/>
      </c>
      <c r="S80" s="16">
        <f>IFERROR(IF($A80="","",$R80*$N80),"")</f>
        <v/>
      </c>
      <c r="T80" s="15">
        <f>IFERROR(IF($A80="","",IF($P80&lt;&gt;"Yes",0,IF($R80&lt;=$K80,MAX($L80-$R80,0),0))),"")</f>
        <v/>
      </c>
      <c r="U80" s="16">
        <f>IFERROR(IF($A80="","",$T80*$N80),"")</f>
        <v/>
      </c>
      <c r="V80" s="14">
        <f>IFERROR(IF($A80="","",IF($P80&lt;&gt;"Yes","Inactive",IF($R80&lt;=0,"Out of Stock",IF($R80&lt;=$K80,"Reorder","In Stock")))),"")</f>
        <v/>
      </c>
      <c r="W80" s="14">
        <f>IFERROR(IF($A80="","",IF($P80&lt;&gt;"Yes","Inactive",IF($O80="","No Count Date",IF(TODAY()-$O80&gt;Dashboard!$B$5,"Overdue","Current")))),"")</f>
        <v/>
      </c>
      <c r="X80" s="31">
        <f>IFERROR(IF($A80="","",IF(COUNTIF('Transactions'!$D$2:$D$301,$A80)=0,"",MAXIFS('Transactions'!$B$2:$B$301,'Transactions'!$D$2:$D$301,$A80))),"")</f>
        <v/>
      </c>
      <c r="Y80" s="14">
        <f>IFERROR(IF($A80="","",IF($S80&gt;=Dashboard!$B$7,"High Value","Standard")),"")</f>
        <v/>
      </c>
      <c r="Z80" s="14">
        <f>IFERROR(IF($A80="","",IF($L80&lt;$K80,"Par below reorder point",IF($N80&lt;0,"Invalid unit cost",IF($R80&lt;0,"Negative on hand",IF(AND($P80="Yes",$O80=""),"Physical count date missing","OK"))))),"")</f>
        <v/>
      </c>
    </row>
    <row r="81">
      <c r="A81" s="27" t="n"/>
      <c r="B81" s="27" t="n"/>
      <c r="C81" s="27" t="n"/>
      <c r="D81" s="27" t="n"/>
      <c r="E81" s="27" t="n"/>
      <c r="F81" s="28" t="n"/>
      <c r="G81" s="27" t="n"/>
      <c r="H81" s="27" t="n"/>
      <c r="I81" s="28" t="n"/>
      <c r="J81" s="29" t="n"/>
      <c r="K81" s="28" t="n"/>
      <c r="L81" s="28" t="n"/>
      <c r="M81" s="27" t="n"/>
      <c r="N81" s="30" t="n"/>
      <c r="O81" s="29" t="n"/>
      <c r="P81" s="27" t="n"/>
      <c r="Q81" s="18">
        <f>IFERROR(IF($A81="","",SUMIFS('Transactions'!$P$2:$P$301,'Transactions'!$D$2:$D$301,$A81)),0)</f>
        <v/>
      </c>
      <c r="R81" s="18">
        <f>IFERROR(IF($A81="","",$I81+$Q81),"")</f>
        <v/>
      </c>
      <c r="S81" s="19">
        <f>IFERROR(IF($A81="","",$R81*$N81),"")</f>
        <v/>
      </c>
      <c r="T81" s="18">
        <f>IFERROR(IF($A81="","",IF($P81&lt;&gt;"Yes",0,IF($R81&lt;=$K81,MAX($L81-$R81,0),0))),"")</f>
        <v/>
      </c>
      <c r="U81" s="19">
        <f>IFERROR(IF($A81="","",$T81*$N81),"")</f>
        <v/>
      </c>
      <c r="V81" s="17">
        <f>IFERROR(IF($A81="","",IF($P81&lt;&gt;"Yes","Inactive",IF($R81&lt;=0,"Out of Stock",IF($R81&lt;=$K81,"Reorder","In Stock")))),"")</f>
        <v/>
      </c>
      <c r="W81" s="17">
        <f>IFERROR(IF($A81="","",IF($P81&lt;&gt;"Yes","Inactive",IF($O81="","No Count Date",IF(TODAY()-$O81&gt;Dashboard!$B$5,"Overdue","Current")))),"")</f>
        <v/>
      </c>
      <c r="X81" s="32">
        <f>IFERROR(IF($A81="","",IF(COUNTIF('Transactions'!$D$2:$D$301,$A81)=0,"",MAXIFS('Transactions'!$B$2:$B$301,'Transactions'!$D$2:$D$301,$A81))),"")</f>
        <v/>
      </c>
      <c r="Y81" s="17">
        <f>IFERROR(IF($A81="","",IF($S81&gt;=Dashboard!$B$7,"High Value","Standard")),"")</f>
        <v/>
      </c>
      <c r="Z81" s="17">
        <f>IFERROR(IF($A81="","",IF($L81&lt;$K81,"Par below reorder point",IF($N81&lt;0,"Invalid unit cost",IF($R81&lt;0,"Negative on hand",IF(AND($P81="Yes",$O81=""),"Physical count date missing","OK"))))),"")</f>
        <v/>
      </c>
    </row>
    <row r="82">
      <c r="A82" s="27" t="n"/>
      <c r="B82" s="27" t="n"/>
      <c r="C82" s="27" t="n"/>
      <c r="D82" s="27" t="n"/>
      <c r="E82" s="27" t="n"/>
      <c r="F82" s="28" t="n"/>
      <c r="G82" s="27" t="n"/>
      <c r="H82" s="27" t="n"/>
      <c r="I82" s="28" t="n"/>
      <c r="J82" s="29" t="n"/>
      <c r="K82" s="28" t="n"/>
      <c r="L82" s="28" t="n"/>
      <c r="M82" s="27" t="n"/>
      <c r="N82" s="30" t="n"/>
      <c r="O82" s="29" t="n"/>
      <c r="P82" s="27" t="n"/>
      <c r="Q82" s="15">
        <f>IFERROR(IF($A82="","",SUMIFS('Transactions'!$P$2:$P$301,'Transactions'!$D$2:$D$301,$A82)),0)</f>
        <v/>
      </c>
      <c r="R82" s="15">
        <f>IFERROR(IF($A82="","",$I82+$Q82),"")</f>
        <v/>
      </c>
      <c r="S82" s="16">
        <f>IFERROR(IF($A82="","",$R82*$N82),"")</f>
        <v/>
      </c>
      <c r="T82" s="15">
        <f>IFERROR(IF($A82="","",IF($P82&lt;&gt;"Yes",0,IF($R82&lt;=$K82,MAX($L82-$R82,0),0))),"")</f>
        <v/>
      </c>
      <c r="U82" s="16">
        <f>IFERROR(IF($A82="","",$T82*$N82),"")</f>
        <v/>
      </c>
      <c r="V82" s="14">
        <f>IFERROR(IF($A82="","",IF($P82&lt;&gt;"Yes","Inactive",IF($R82&lt;=0,"Out of Stock",IF($R82&lt;=$K82,"Reorder","In Stock")))),"")</f>
        <v/>
      </c>
      <c r="W82" s="14">
        <f>IFERROR(IF($A82="","",IF($P82&lt;&gt;"Yes","Inactive",IF($O82="","No Count Date",IF(TODAY()-$O82&gt;Dashboard!$B$5,"Overdue","Current")))),"")</f>
        <v/>
      </c>
      <c r="X82" s="31">
        <f>IFERROR(IF($A82="","",IF(COUNTIF('Transactions'!$D$2:$D$301,$A82)=0,"",MAXIFS('Transactions'!$B$2:$B$301,'Transactions'!$D$2:$D$301,$A82))),"")</f>
        <v/>
      </c>
      <c r="Y82" s="14">
        <f>IFERROR(IF($A82="","",IF($S82&gt;=Dashboard!$B$7,"High Value","Standard")),"")</f>
        <v/>
      </c>
      <c r="Z82" s="14">
        <f>IFERROR(IF($A82="","",IF($L82&lt;$K82,"Par below reorder point",IF($N82&lt;0,"Invalid unit cost",IF($R82&lt;0,"Negative on hand",IF(AND($P82="Yes",$O82=""),"Physical count date missing","OK"))))),"")</f>
        <v/>
      </c>
    </row>
    <row r="83">
      <c r="A83" s="27" t="n"/>
      <c r="B83" s="27" t="n"/>
      <c r="C83" s="27" t="n"/>
      <c r="D83" s="27" t="n"/>
      <c r="E83" s="27" t="n"/>
      <c r="F83" s="28" t="n"/>
      <c r="G83" s="27" t="n"/>
      <c r="H83" s="27" t="n"/>
      <c r="I83" s="28" t="n"/>
      <c r="J83" s="29" t="n"/>
      <c r="K83" s="28" t="n"/>
      <c r="L83" s="28" t="n"/>
      <c r="M83" s="27" t="n"/>
      <c r="N83" s="30" t="n"/>
      <c r="O83" s="29" t="n"/>
      <c r="P83" s="27" t="n"/>
      <c r="Q83" s="18">
        <f>IFERROR(IF($A83="","",SUMIFS('Transactions'!$P$2:$P$301,'Transactions'!$D$2:$D$301,$A83)),0)</f>
        <v/>
      </c>
      <c r="R83" s="18">
        <f>IFERROR(IF($A83="","",$I83+$Q83),"")</f>
        <v/>
      </c>
      <c r="S83" s="19">
        <f>IFERROR(IF($A83="","",$R83*$N83),"")</f>
        <v/>
      </c>
      <c r="T83" s="18">
        <f>IFERROR(IF($A83="","",IF($P83&lt;&gt;"Yes",0,IF($R83&lt;=$K83,MAX($L83-$R83,0),0))),"")</f>
        <v/>
      </c>
      <c r="U83" s="19">
        <f>IFERROR(IF($A83="","",$T83*$N83),"")</f>
        <v/>
      </c>
      <c r="V83" s="17">
        <f>IFERROR(IF($A83="","",IF($P83&lt;&gt;"Yes","Inactive",IF($R83&lt;=0,"Out of Stock",IF($R83&lt;=$K83,"Reorder","In Stock")))),"")</f>
        <v/>
      </c>
      <c r="W83" s="17">
        <f>IFERROR(IF($A83="","",IF($P83&lt;&gt;"Yes","Inactive",IF($O83="","No Count Date",IF(TODAY()-$O83&gt;Dashboard!$B$5,"Overdue","Current")))),"")</f>
        <v/>
      </c>
      <c r="X83" s="32">
        <f>IFERROR(IF($A83="","",IF(COUNTIF('Transactions'!$D$2:$D$301,$A83)=0,"",MAXIFS('Transactions'!$B$2:$B$301,'Transactions'!$D$2:$D$301,$A83))),"")</f>
        <v/>
      </c>
      <c r="Y83" s="17">
        <f>IFERROR(IF($A83="","",IF($S83&gt;=Dashboard!$B$7,"High Value","Standard")),"")</f>
        <v/>
      </c>
      <c r="Z83" s="17">
        <f>IFERROR(IF($A83="","",IF($L83&lt;$K83,"Par below reorder point",IF($N83&lt;0,"Invalid unit cost",IF($R83&lt;0,"Negative on hand",IF(AND($P83="Yes",$O83=""),"Physical count date missing","OK"))))),"")</f>
        <v/>
      </c>
    </row>
    <row r="84">
      <c r="A84" s="27" t="n"/>
      <c r="B84" s="27" t="n"/>
      <c r="C84" s="27" t="n"/>
      <c r="D84" s="27" t="n"/>
      <c r="E84" s="27" t="n"/>
      <c r="F84" s="28" t="n"/>
      <c r="G84" s="27" t="n"/>
      <c r="H84" s="27" t="n"/>
      <c r="I84" s="28" t="n"/>
      <c r="J84" s="29" t="n"/>
      <c r="K84" s="28" t="n"/>
      <c r="L84" s="28" t="n"/>
      <c r="M84" s="27" t="n"/>
      <c r="N84" s="30" t="n"/>
      <c r="O84" s="29" t="n"/>
      <c r="P84" s="27" t="n"/>
      <c r="Q84" s="15">
        <f>IFERROR(IF($A84="","",SUMIFS('Transactions'!$P$2:$P$301,'Transactions'!$D$2:$D$301,$A84)),0)</f>
        <v/>
      </c>
      <c r="R84" s="15">
        <f>IFERROR(IF($A84="","",$I84+$Q84),"")</f>
        <v/>
      </c>
      <c r="S84" s="16">
        <f>IFERROR(IF($A84="","",$R84*$N84),"")</f>
        <v/>
      </c>
      <c r="T84" s="15">
        <f>IFERROR(IF($A84="","",IF($P84&lt;&gt;"Yes",0,IF($R84&lt;=$K84,MAX($L84-$R84,0),0))),"")</f>
        <v/>
      </c>
      <c r="U84" s="16">
        <f>IFERROR(IF($A84="","",$T84*$N84),"")</f>
        <v/>
      </c>
      <c r="V84" s="14">
        <f>IFERROR(IF($A84="","",IF($P84&lt;&gt;"Yes","Inactive",IF($R84&lt;=0,"Out of Stock",IF($R84&lt;=$K84,"Reorder","In Stock")))),"")</f>
        <v/>
      </c>
      <c r="W84" s="14">
        <f>IFERROR(IF($A84="","",IF($P84&lt;&gt;"Yes","Inactive",IF($O84="","No Count Date",IF(TODAY()-$O84&gt;Dashboard!$B$5,"Overdue","Current")))),"")</f>
        <v/>
      </c>
      <c r="X84" s="31">
        <f>IFERROR(IF($A84="","",IF(COUNTIF('Transactions'!$D$2:$D$301,$A84)=0,"",MAXIFS('Transactions'!$B$2:$B$301,'Transactions'!$D$2:$D$301,$A84))),"")</f>
        <v/>
      </c>
      <c r="Y84" s="14">
        <f>IFERROR(IF($A84="","",IF($S84&gt;=Dashboard!$B$7,"High Value","Standard")),"")</f>
        <v/>
      </c>
      <c r="Z84" s="14">
        <f>IFERROR(IF($A84="","",IF($L84&lt;$K84,"Par below reorder point",IF($N84&lt;0,"Invalid unit cost",IF($R84&lt;0,"Negative on hand",IF(AND($P84="Yes",$O84=""),"Physical count date missing","OK"))))),"")</f>
        <v/>
      </c>
    </row>
    <row r="85">
      <c r="A85" s="27" t="n"/>
      <c r="B85" s="27" t="n"/>
      <c r="C85" s="27" t="n"/>
      <c r="D85" s="27" t="n"/>
      <c r="E85" s="27" t="n"/>
      <c r="F85" s="28" t="n"/>
      <c r="G85" s="27" t="n"/>
      <c r="H85" s="27" t="n"/>
      <c r="I85" s="28" t="n"/>
      <c r="J85" s="29" t="n"/>
      <c r="K85" s="28" t="n"/>
      <c r="L85" s="28" t="n"/>
      <c r="M85" s="27" t="n"/>
      <c r="N85" s="30" t="n"/>
      <c r="O85" s="29" t="n"/>
      <c r="P85" s="27" t="n"/>
      <c r="Q85" s="18">
        <f>IFERROR(IF($A85="","",SUMIFS('Transactions'!$P$2:$P$301,'Transactions'!$D$2:$D$301,$A85)),0)</f>
        <v/>
      </c>
      <c r="R85" s="18">
        <f>IFERROR(IF($A85="","",$I85+$Q85),"")</f>
        <v/>
      </c>
      <c r="S85" s="19">
        <f>IFERROR(IF($A85="","",$R85*$N85),"")</f>
        <v/>
      </c>
      <c r="T85" s="18">
        <f>IFERROR(IF($A85="","",IF($P85&lt;&gt;"Yes",0,IF($R85&lt;=$K85,MAX($L85-$R85,0),0))),"")</f>
        <v/>
      </c>
      <c r="U85" s="19">
        <f>IFERROR(IF($A85="","",$T85*$N85),"")</f>
        <v/>
      </c>
      <c r="V85" s="17">
        <f>IFERROR(IF($A85="","",IF($P85&lt;&gt;"Yes","Inactive",IF($R85&lt;=0,"Out of Stock",IF($R85&lt;=$K85,"Reorder","In Stock")))),"")</f>
        <v/>
      </c>
      <c r="W85" s="17">
        <f>IFERROR(IF($A85="","",IF($P85&lt;&gt;"Yes","Inactive",IF($O85="","No Count Date",IF(TODAY()-$O85&gt;Dashboard!$B$5,"Overdue","Current")))),"")</f>
        <v/>
      </c>
      <c r="X85" s="32">
        <f>IFERROR(IF($A85="","",IF(COUNTIF('Transactions'!$D$2:$D$301,$A85)=0,"",MAXIFS('Transactions'!$B$2:$B$301,'Transactions'!$D$2:$D$301,$A85))),"")</f>
        <v/>
      </c>
      <c r="Y85" s="17">
        <f>IFERROR(IF($A85="","",IF($S85&gt;=Dashboard!$B$7,"High Value","Standard")),"")</f>
        <v/>
      </c>
      <c r="Z85" s="17">
        <f>IFERROR(IF($A85="","",IF($L85&lt;$K85,"Par below reorder point",IF($N85&lt;0,"Invalid unit cost",IF($R85&lt;0,"Negative on hand",IF(AND($P85="Yes",$O85=""),"Physical count date missing","OK"))))),"")</f>
        <v/>
      </c>
    </row>
    <row r="86">
      <c r="A86" s="27" t="n"/>
      <c r="B86" s="27" t="n"/>
      <c r="C86" s="27" t="n"/>
      <c r="D86" s="27" t="n"/>
      <c r="E86" s="27" t="n"/>
      <c r="F86" s="28" t="n"/>
      <c r="G86" s="27" t="n"/>
      <c r="H86" s="27" t="n"/>
      <c r="I86" s="28" t="n"/>
      <c r="J86" s="29" t="n"/>
      <c r="K86" s="28" t="n"/>
      <c r="L86" s="28" t="n"/>
      <c r="M86" s="27" t="n"/>
      <c r="N86" s="30" t="n"/>
      <c r="O86" s="29" t="n"/>
      <c r="P86" s="27" t="n"/>
      <c r="Q86" s="15">
        <f>IFERROR(IF($A86="","",SUMIFS('Transactions'!$P$2:$P$301,'Transactions'!$D$2:$D$301,$A86)),0)</f>
        <v/>
      </c>
      <c r="R86" s="15">
        <f>IFERROR(IF($A86="","",$I86+$Q86),"")</f>
        <v/>
      </c>
      <c r="S86" s="16">
        <f>IFERROR(IF($A86="","",$R86*$N86),"")</f>
        <v/>
      </c>
      <c r="T86" s="15">
        <f>IFERROR(IF($A86="","",IF($P86&lt;&gt;"Yes",0,IF($R86&lt;=$K86,MAX($L86-$R86,0),0))),"")</f>
        <v/>
      </c>
      <c r="U86" s="16">
        <f>IFERROR(IF($A86="","",$T86*$N86),"")</f>
        <v/>
      </c>
      <c r="V86" s="14">
        <f>IFERROR(IF($A86="","",IF($P86&lt;&gt;"Yes","Inactive",IF($R86&lt;=0,"Out of Stock",IF($R86&lt;=$K86,"Reorder","In Stock")))),"")</f>
        <v/>
      </c>
      <c r="W86" s="14">
        <f>IFERROR(IF($A86="","",IF($P86&lt;&gt;"Yes","Inactive",IF($O86="","No Count Date",IF(TODAY()-$O86&gt;Dashboard!$B$5,"Overdue","Current")))),"")</f>
        <v/>
      </c>
      <c r="X86" s="31">
        <f>IFERROR(IF($A86="","",IF(COUNTIF('Transactions'!$D$2:$D$301,$A86)=0,"",MAXIFS('Transactions'!$B$2:$B$301,'Transactions'!$D$2:$D$301,$A86))),"")</f>
        <v/>
      </c>
      <c r="Y86" s="14">
        <f>IFERROR(IF($A86="","",IF($S86&gt;=Dashboard!$B$7,"High Value","Standard")),"")</f>
        <v/>
      </c>
      <c r="Z86" s="14">
        <f>IFERROR(IF($A86="","",IF($L86&lt;$K86,"Par below reorder point",IF($N86&lt;0,"Invalid unit cost",IF($R86&lt;0,"Negative on hand",IF(AND($P86="Yes",$O86=""),"Physical count date missing","OK"))))),"")</f>
        <v/>
      </c>
    </row>
    <row r="87">
      <c r="A87" s="27" t="n"/>
      <c r="B87" s="27" t="n"/>
      <c r="C87" s="27" t="n"/>
      <c r="D87" s="27" t="n"/>
      <c r="E87" s="27" t="n"/>
      <c r="F87" s="28" t="n"/>
      <c r="G87" s="27" t="n"/>
      <c r="H87" s="27" t="n"/>
      <c r="I87" s="28" t="n"/>
      <c r="J87" s="29" t="n"/>
      <c r="K87" s="28" t="n"/>
      <c r="L87" s="28" t="n"/>
      <c r="M87" s="27" t="n"/>
      <c r="N87" s="30" t="n"/>
      <c r="O87" s="29" t="n"/>
      <c r="P87" s="27" t="n"/>
      <c r="Q87" s="18">
        <f>IFERROR(IF($A87="","",SUMIFS('Transactions'!$P$2:$P$301,'Transactions'!$D$2:$D$301,$A87)),0)</f>
        <v/>
      </c>
      <c r="R87" s="18">
        <f>IFERROR(IF($A87="","",$I87+$Q87),"")</f>
        <v/>
      </c>
      <c r="S87" s="19">
        <f>IFERROR(IF($A87="","",$R87*$N87),"")</f>
        <v/>
      </c>
      <c r="T87" s="18">
        <f>IFERROR(IF($A87="","",IF($P87&lt;&gt;"Yes",0,IF($R87&lt;=$K87,MAX($L87-$R87,0),0))),"")</f>
        <v/>
      </c>
      <c r="U87" s="19">
        <f>IFERROR(IF($A87="","",$T87*$N87),"")</f>
        <v/>
      </c>
      <c r="V87" s="17">
        <f>IFERROR(IF($A87="","",IF($P87&lt;&gt;"Yes","Inactive",IF($R87&lt;=0,"Out of Stock",IF($R87&lt;=$K87,"Reorder","In Stock")))),"")</f>
        <v/>
      </c>
      <c r="W87" s="17">
        <f>IFERROR(IF($A87="","",IF($P87&lt;&gt;"Yes","Inactive",IF($O87="","No Count Date",IF(TODAY()-$O87&gt;Dashboard!$B$5,"Overdue","Current")))),"")</f>
        <v/>
      </c>
      <c r="X87" s="32">
        <f>IFERROR(IF($A87="","",IF(COUNTIF('Transactions'!$D$2:$D$301,$A87)=0,"",MAXIFS('Transactions'!$B$2:$B$301,'Transactions'!$D$2:$D$301,$A87))),"")</f>
        <v/>
      </c>
      <c r="Y87" s="17">
        <f>IFERROR(IF($A87="","",IF($S87&gt;=Dashboard!$B$7,"High Value","Standard")),"")</f>
        <v/>
      </c>
      <c r="Z87" s="17">
        <f>IFERROR(IF($A87="","",IF($L87&lt;$K87,"Par below reorder point",IF($N87&lt;0,"Invalid unit cost",IF($R87&lt;0,"Negative on hand",IF(AND($P87="Yes",$O87=""),"Physical count date missing","OK"))))),"")</f>
        <v/>
      </c>
    </row>
    <row r="88">
      <c r="A88" s="27" t="n"/>
      <c r="B88" s="27" t="n"/>
      <c r="C88" s="27" t="n"/>
      <c r="D88" s="27" t="n"/>
      <c r="E88" s="27" t="n"/>
      <c r="F88" s="28" t="n"/>
      <c r="G88" s="27" t="n"/>
      <c r="H88" s="27" t="n"/>
      <c r="I88" s="28" t="n"/>
      <c r="J88" s="29" t="n"/>
      <c r="K88" s="28" t="n"/>
      <c r="L88" s="28" t="n"/>
      <c r="M88" s="27" t="n"/>
      <c r="N88" s="30" t="n"/>
      <c r="O88" s="29" t="n"/>
      <c r="P88" s="27" t="n"/>
      <c r="Q88" s="15">
        <f>IFERROR(IF($A88="","",SUMIFS('Transactions'!$P$2:$P$301,'Transactions'!$D$2:$D$301,$A88)),0)</f>
        <v/>
      </c>
      <c r="R88" s="15">
        <f>IFERROR(IF($A88="","",$I88+$Q88),"")</f>
        <v/>
      </c>
      <c r="S88" s="16">
        <f>IFERROR(IF($A88="","",$R88*$N88),"")</f>
        <v/>
      </c>
      <c r="T88" s="15">
        <f>IFERROR(IF($A88="","",IF($P88&lt;&gt;"Yes",0,IF($R88&lt;=$K88,MAX($L88-$R88,0),0))),"")</f>
        <v/>
      </c>
      <c r="U88" s="16">
        <f>IFERROR(IF($A88="","",$T88*$N88),"")</f>
        <v/>
      </c>
      <c r="V88" s="14">
        <f>IFERROR(IF($A88="","",IF($P88&lt;&gt;"Yes","Inactive",IF($R88&lt;=0,"Out of Stock",IF($R88&lt;=$K88,"Reorder","In Stock")))),"")</f>
        <v/>
      </c>
      <c r="W88" s="14">
        <f>IFERROR(IF($A88="","",IF($P88&lt;&gt;"Yes","Inactive",IF($O88="","No Count Date",IF(TODAY()-$O88&gt;Dashboard!$B$5,"Overdue","Current")))),"")</f>
        <v/>
      </c>
      <c r="X88" s="31">
        <f>IFERROR(IF($A88="","",IF(COUNTIF('Transactions'!$D$2:$D$301,$A88)=0,"",MAXIFS('Transactions'!$B$2:$B$301,'Transactions'!$D$2:$D$301,$A88))),"")</f>
        <v/>
      </c>
      <c r="Y88" s="14">
        <f>IFERROR(IF($A88="","",IF($S88&gt;=Dashboard!$B$7,"High Value","Standard")),"")</f>
        <v/>
      </c>
      <c r="Z88" s="14">
        <f>IFERROR(IF($A88="","",IF($L88&lt;$K88,"Par below reorder point",IF($N88&lt;0,"Invalid unit cost",IF($R88&lt;0,"Negative on hand",IF(AND($P88="Yes",$O88=""),"Physical count date missing","OK"))))),"")</f>
        <v/>
      </c>
    </row>
    <row r="89">
      <c r="A89" s="27" t="n"/>
      <c r="B89" s="27" t="n"/>
      <c r="C89" s="27" t="n"/>
      <c r="D89" s="27" t="n"/>
      <c r="E89" s="27" t="n"/>
      <c r="F89" s="28" t="n"/>
      <c r="G89" s="27" t="n"/>
      <c r="H89" s="27" t="n"/>
      <c r="I89" s="28" t="n"/>
      <c r="J89" s="29" t="n"/>
      <c r="K89" s="28" t="n"/>
      <c r="L89" s="28" t="n"/>
      <c r="M89" s="27" t="n"/>
      <c r="N89" s="30" t="n"/>
      <c r="O89" s="29" t="n"/>
      <c r="P89" s="27" t="n"/>
      <c r="Q89" s="18">
        <f>IFERROR(IF($A89="","",SUMIFS('Transactions'!$P$2:$P$301,'Transactions'!$D$2:$D$301,$A89)),0)</f>
        <v/>
      </c>
      <c r="R89" s="18">
        <f>IFERROR(IF($A89="","",$I89+$Q89),"")</f>
        <v/>
      </c>
      <c r="S89" s="19">
        <f>IFERROR(IF($A89="","",$R89*$N89),"")</f>
        <v/>
      </c>
      <c r="T89" s="18">
        <f>IFERROR(IF($A89="","",IF($P89&lt;&gt;"Yes",0,IF($R89&lt;=$K89,MAX($L89-$R89,0),0))),"")</f>
        <v/>
      </c>
      <c r="U89" s="19">
        <f>IFERROR(IF($A89="","",$T89*$N89),"")</f>
        <v/>
      </c>
      <c r="V89" s="17">
        <f>IFERROR(IF($A89="","",IF($P89&lt;&gt;"Yes","Inactive",IF($R89&lt;=0,"Out of Stock",IF($R89&lt;=$K89,"Reorder","In Stock")))),"")</f>
        <v/>
      </c>
      <c r="W89" s="17">
        <f>IFERROR(IF($A89="","",IF($P89&lt;&gt;"Yes","Inactive",IF($O89="","No Count Date",IF(TODAY()-$O89&gt;Dashboard!$B$5,"Overdue","Current")))),"")</f>
        <v/>
      </c>
      <c r="X89" s="32">
        <f>IFERROR(IF($A89="","",IF(COUNTIF('Transactions'!$D$2:$D$301,$A89)=0,"",MAXIFS('Transactions'!$B$2:$B$301,'Transactions'!$D$2:$D$301,$A89))),"")</f>
        <v/>
      </c>
      <c r="Y89" s="17">
        <f>IFERROR(IF($A89="","",IF($S89&gt;=Dashboard!$B$7,"High Value","Standard")),"")</f>
        <v/>
      </c>
      <c r="Z89" s="17">
        <f>IFERROR(IF($A89="","",IF($L89&lt;$K89,"Par below reorder point",IF($N89&lt;0,"Invalid unit cost",IF($R89&lt;0,"Negative on hand",IF(AND($P89="Yes",$O89=""),"Physical count date missing","OK"))))),"")</f>
        <v/>
      </c>
    </row>
    <row r="90">
      <c r="A90" s="27" t="n"/>
      <c r="B90" s="27" t="n"/>
      <c r="C90" s="27" t="n"/>
      <c r="D90" s="27" t="n"/>
      <c r="E90" s="27" t="n"/>
      <c r="F90" s="28" t="n"/>
      <c r="G90" s="27" t="n"/>
      <c r="H90" s="27" t="n"/>
      <c r="I90" s="28" t="n"/>
      <c r="J90" s="29" t="n"/>
      <c r="K90" s="28" t="n"/>
      <c r="L90" s="28" t="n"/>
      <c r="M90" s="27" t="n"/>
      <c r="N90" s="30" t="n"/>
      <c r="O90" s="29" t="n"/>
      <c r="P90" s="27" t="n"/>
      <c r="Q90" s="15">
        <f>IFERROR(IF($A90="","",SUMIFS('Transactions'!$P$2:$P$301,'Transactions'!$D$2:$D$301,$A90)),0)</f>
        <v/>
      </c>
      <c r="R90" s="15">
        <f>IFERROR(IF($A90="","",$I90+$Q90),"")</f>
        <v/>
      </c>
      <c r="S90" s="16">
        <f>IFERROR(IF($A90="","",$R90*$N90),"")</f>
        <v/>
      </c>
      <c r="T90" s="15">
        <f>IFERROR(IF($A90="","",IF($P90&lt;&gt;"Yes",0,IF($R90&lt;=$K90,MAX($L90-$R90,0),0))),"")</f>
        <v/>
      </c>
      <c r="U90" s="16">
        <f>IFERROR(IF($A90="","",$T90*$N90),"")</f>
        <v/>
      </c>
      <c r="V90" s="14">
        <f>IFERROR(IF($A90="","",IF($P90&lt;&gt;"Yes","Inactive",IF($R90&lt;=0,"Out of Stock",IF($R90&lt;=$K90,"Reorder","In Stock")))),"")</f>
        <v/>
      </c>
      <c r="W90" s="14">
        <f>IFERROR(IF($A90="","",IF($P90&lt;&gt;"Yes","Inactive",IF($O90="","No Count Date",IF(TODAY()-$O90&gt;Dashboard!$B$5,"Overdue","Current")))),"")</f>
        <v/>
      </c>
      <c r="X90" s="31">
        <f>IFERROR(IF($A90="","",IF(COUNTIF('Transactions'!$D$2:$D$301,$A90)=0,"",MAXIFS('Transactions'!$B$2:$B$301,'Transactions'!$D$2:$D$301,$A90))),"")</f>
        <v/>
      </c>
      <c r="Y90" s="14">
        <f>IFERROR(IF($A90="","",IF($S90&gt;=Dashboard!$B$7,"High Value","Standard")),"")</f>
        <v/>
      </c>
      <c r="Z90" s="14">
        <f>IFERROR(IF($A90="","",IF($L90&lt;$K90,"Par below reorder point",IF($N90&lt;0,"Invalid unit cost",IF($R90&lt;0,"Negative on hand",IF(AND($P90="Yes",$O90=""),"Physical count date missing","OK"))))),"")</f>
        <v/>
      </c>
    </row>
    <row r="91">
      <c r="A91" s="27" t="n"/>
      <c r="B91" s="27" t="n"/>
      <c r="C91" s="27" t="n"/>
      <c r="D91" s="27" t="n"/>
      <c r="E91" s="27" t="n"/>
      <c r="F91" s="28" t="n"/>
      <c r="G91" s="27" t="n"/>
      <c r="H91" s="27" t="n"/>
      <c r="I91" s="28" t="n"/>
      <c r="J91" s="29" t="n"/>
      <c r="K91" s="28" t="n"/>
      <c r="L91" s="28" t="n"/>
      <c r="M91" s="27" t="n"/>
      <c r="N91" s="30" t="n"/>
      <c r="O91" s="29" t="n"/>
      <c r="P91" s="27" t="n"/>
      <c r="Q91" s="18">
        <f>IFERROR(IF($A91="","",SUMIFS('Transactions'!$P$2:$P$301,'Transactions'!$D$2:$D$301,$A91)),0)</f>
        <v/>
      </c>
      <c r="R91" s="18">
        <f>IFERROR(IF($A91="","",$I91+$Q91),"")</f>
        <v/>
      </c>
      <c r="S91" s="19">
        <f>IFERROR(IF($A91="","",$R91*$N91),"")</f>
        <v/>
      </c>
      <c r="T91" s="18">
        <f>IFERROR(IF($A91="","",IF($P91&lt;&gt;"Yes",0,IF($R91&lt;=$K91,MAX($L91-$R91,0),0))),"")</f>
        <v/>
      </c>
      <c r="U91" s="19">
        <f>IFERROR(IF($A91="","",$T91*$N91),"")</f>
        <v/>
      </c>
      <c r="V91" s="17">
        <f>IFERROR(IF($A91="","",IF($P91&lt;&gt;"Yes","Inactive",IF($R91&lt;=0,"Out of Stock",IF($R91&lt;=$K91,"Reorder","In Stock")))),"")</f>
        <v/>
      </c>
      <c r="W91" s="17">
        <f>IFERROR(IF($A91="","",IF($P91&lt;&gt;"Yes","Inactive",IF($O91="","No Count Date",IF(TODAY()-$O91&gt;Dashboard!$B$5,"Overdue","Current")))),"")</f>
        <v/>
      </c>
      <c r="X91" s="32">
        <f>IFERROR(IF($A91="","",IF(COUNTIF('Transactions'!$D$2:$D$301,$A91)=0,"",MAXIFS('Transactions'!$B$2:$B$301,'Transactions'!$D$2:$D$301,$A91))),"")</f>
        <v/>
      </c>
      <c r="Y91" s="17">
        <f>IFERROR(IF($A91="","",IF($S91&gt;=Dashboard!$B$7,"High Value","Standard")),"")</f>
        <v/>
      </c>
      <c r="Z91" s="17">
        <f>IFERROR(IF($A91="","",IF($L91&lt;$K91,"Par below reorder point",IF($N91&lt;0,"Invalid unit cost",IF($R91&lt;0,"Negative on hand",IF(AND($P91="Yes",$O91=""),"Physical count date missing","OK"))))),"")</f>
        <v/>
      </c>
    </row>
    <row r="92">
      <c r="A92" s="27" t="n"/>
      <c r="B92" s="27" t="n"/>
      <c r="C92" s="27" t="n"/>
      <c r="D92" s="27" t="n"/>
      <c r="E92" s="27" t="n"/>
      <c r="F92" s="28" t="n"/>
      <c r="G92" s="27" t="n"/>
      <c r="H92" s="27" t="n"/>
      <c r="I92" s="28" t="n"/>
      <c r="J92" s="29" t="n"/>
      <c r="K92" s="28" t="n"/>
      <c r="L92" s="28" t="n"/>
      <c r="M92" s="27" t="n"/>
      <c r="N92" s="30" t="n"/>
      <c r="O92" s="29" t="n"/>
      <c r="P92" s="27" t="n"/>
      <c r="Q92" s="15">
        <f>IFERROR(IF($A92="","",SUMIFS('Transactions'!$P$2:$P$301,'Transactions'!$D$2:$D$301,$A92)),0)</f>
        <v/>
      </c>
      <c r="R92" s="15">
        <f>IFERROR(IF($A92="","",$I92+$Q92),"")</f>
        <v/>
      </c>
      <c r="S92" s="16">
        <f>IFERROR(IF($A92="","",$R92*$N92),"")</f>
        <v/>
      </c>
      <c r="T92" s="15">
        <f>IFERROR(IF($A92="","",IF($P92&lt;&gt;"Yes",0,IF($R92&lt;=$K92,MAX($L92-$R92,0),0))),"")</f>
        <v/>
      </c>
      <c r="U92" s="16">
        <f>IFERROR(IF($A92="","",$T92*$N92),"")</f>
        <v/>
      </c>
      <c r="V92" s="14">
        <f>IFERROR(IF($A92="","",IF($P92&lt;&gt;"Yes","Inactive",IF($R92&lt;=0,"Out of Stock",IF($R92&lt;=$K92,"Reorder","In Stock")))),"")</f>
        <v/>
      </c>
      <c r="W92" s="14">
        <f>IFERROR(IF($A92="","",IF($P92&lt;&gt;"Yes","Inactive",IF($O92="","No Count Date",IF(TODAY()-$O92&gt;Dashboard!$B$5,"Overdue","Current")))),"")</f>
        <v/>
      </c>
      <c r="X92" s="31">
        <f>IFERROR(IF($A92="","",IF(COUNTIF('Transactions'!$D$2:$D$301,$A92)=0,"",MAXIFS('Transactions'!$B$2:$B$301,'Transactions'!$D$2:$D$301,$A92))),"")</f>
        <v/>
      </c>
      <c r="Y92" s="14">
        <f>IFERROR(IF($A92="","",IF($S92&gt;=Dashboard!$B$7,"High Value","Standard")),"")</f>
        <v/>
      </c>
      <c r="Z92" s="14">
        <f>IFERROR(IF($A92="","",IF($L92&lt;$K92,"Par below reorder point",IF($N92&lt;0,"Invalid unit cost",IF($R92&lt;0,"Negative on hand",IF(AND($P92="Yes",$O92=""),"Physical count date missing","OK"))))),"")</f>
        <v/>
      </c>
    </row>
    <row r="93">
      <c r="A93" s="27" t="n"/>
      <c r="B93" s="27" t="n"/>
      <c r="C93" s="27" t="n"/>
      <c r="D93" s="27" t="n"/>
      <c r="E93" s="27" t="n"/>
      <c r="F93" s="28" t="n"/>
      <c r="G93" s="27" t="n"/>
      <c r="H93" s="27" t="n"/>
      <c r="I93" s="28" t="n"/>
      <c r="J93" s="29" t="n"/>
      <c r="K93" s="28" t="n"/>
      <c r="L93" s="28" t="n"/>
      <c r="M93" s="27" t="n"/>
      <c r="N93" s="30" t="n"/>
      <c r="O93" s="29" t="n"/>
      <c r="P93" s="27" t="n"/>
      <c r="Q93" s="18">
        <f>IFERROR(IF($A93="","",SUMIFS('Transactions'!$P$2:$P$301,'Transactions'!$D$2:$D$301,$A93)),0)</f>
        <v/>
      </c>
      <c r="R93" s="18">
        <f>IFERROR(IF($A93="","",$I93+$Q93),"")</f>
        <v/>
      </c>
      <c r="S93" s="19">
        <f>IFERROR(IF($A93="","",$R93*$N93),"")</f>
        <v/>
      </c>
      <c r="T93" s="18">
        <f>IFERROR(IF($A93="","",IF($P93&lt;&gt;"Yes",0,IF($R93&lt;=$K93,MAX($L93-$R93,0),0))),"")</f>
        <v/>
      </c>
      <c r="U93" s="19">
        <f>IFERROR(IF($A93="","",$T93*$N93),"")</f>
        <v/>
      </c>
      <c r="V93" s="17">
        <f>IFERROR(IF($A93="","",IF($P93&lt;&gt;"Yes","Inactive",IF($R93&lt;=0,"Out of Stock",IF($R93&lt;=$K93,"Reorder","In Stock")))),"")</f>
        <v/>
      </c>
      <c r="W93" s="17">
        <f>IFERROR(IF($A93="","",IF($P93&lt;&gt;"Yes","Inactive",IF($O93="","No Count Date",IF(TODAY()-$O93&gt;Dashboard!$B$5,"Overdue","Current")))),"")</f>
        <v/>
      </c>
      <c r="X93" s="32">
        <f>IFERROR(IF($A93="","",IF(COUNTIF('Transactions'!$D$2:$D$301,$A93)=0,"",MAXIFS('Transactions'!$B$2:$B$301,'Transactions'!$D$2:$D$301,$A93))),"")</f>
        <v/>
      </c>
      <c r="Y93" s="17">
        <f>IFERROR(IF($A93="","",IF($S93&gt;=Dashboard!$B$7,"High Value","Standard")),"")</f>
        <v/>
      </c>
      <c r="Z93" s="17">
        <f>IFERROR(IF($A93="","",IF($L93&lt;$K93,"Par below reorder point",IF($N93&lt;0,"Invalid unit cost",IF($R93&lt;0,"Negative on hand",IF(AND($P93="Yes",$O93=""),"Physical count date missing","OK"))))),"")</f>
        <v/>
      </c>
    </row>
    <row r="94">
      <c r="A94" s="27" t="n"/>
      <c r="B94" s="27" t="n"/>
      <c r="C94" s="27" t="n"/>
      <c r="D94" s="27" t="n"/>
      <c r="E94" s="27" t="n"/>
      <c r="F94" s="28" t="n"/>
      <c r="G94" s="27" t="n"/>
      <c r="H94" s="27" t="n"/>
      <c r="I94" s="28" t="n"/>
      <c r="J94" s="29" t="n"/>
      <c r="K94" s="28" t="n"/>
      <c r="L94" s="28" t="n"/>
      <c r="M94" s="27" t="n"/>
      <c r="N94" s="30" t="n"/>
      <c r="O94" s="29" t="n"/>
      <c r="P94" s="27" t="n"/>
      <c r="Q94" s="15">
        <f>IFERROR(IF($A94="","",SUMIFS('Transactions'!$P$2:$P$301,'Transactions'!$D$2:$D$301,$A94)),0)</f>
        <v/>
      </c>
      <c r="R94" s="15">
        <f>IFERROR(IF($A94="","",$I94+$Q94),"")</f>
        <v/>
      </c>
      <c r="S94" s="16">
        <f>IFERROR(IF($A94="","",$R94*$N94),"")</f>
        <v/>
      </c>
      <c r="T94" s="15">
        <f>IFERROR(IF($A94="","",IF($P94&lt;&gt;"Yes",0,IF($R94&lt;=$K94,MAX($L94-$R94,0),0))),"")</f>
        <v/>
      </c>
      <c r="U94" s="16">
        <f>IFERROR(IF($A94="","",$T94*$N94),"")</f>
        <v/>
      </c>
      <c r="V94" s="14">
        <f>IFERROR(IF($A94="","",IF($P94&lt;&gt;"Yes","Inactive",IF($R94&lt;=0,"Out of Stock",IF($R94&lt;=$K94,"Reorder","In Stock")))),"")</f>
        <v/>
      </c>
      <c r="W94" s="14">
        <f>IFERROR(IF($A94="","",IF($P94&lt;&gt;"Yes","Inactive",IF($O94="","No Count Date",IF(TODAY()-$O94&gt;Dashboard!$B$5,"Overdue","Current")))),"")</f>
        <v/>
      </c>
      <c r="X94" s="31">
        <f>IFERROR(IF($A94="","",IF(COUNTIF('Transactions'!$D$2:$D$301,$A94)=0,"",MAXIFS('Transactions'!$B$2:$B$301,'Transactions'!$D$2:$D$301,$A94))),"")</f>
        <v/>
      </c>
      <c r="Y94" s="14">
        <f>IFERROR(IF($A94="","",IF($S94&gt;=Dashboard!$B$7,"High Value","Standard")),"")</f>
        <v/>
      </c>
      <c r="Z94" s="14">
        <f>IFERROR(IF($A94="","",IF($L94&lt;$K94,"Par below reorder point",IF($N94&lt;0,"Invalid unit cost",IF($R94&lt;0,"Negative on hand",IF(AND($P94="Yes",$O94=""),"Physical count date missing","OK"))))),"")</f>
        <v/>
      </c>
    </row>
    <row r="95">
      <c r="A95" s="27" t="n"/>
      <c r="B95" s="27" t="n"/>
      <c r="C95" s="27" t="n"/>
      <c r="D95" s="27" t="n"/>
      <c r="E95" s="27" t="n"/>
      <c r="F95" s="28" t="n"/>
      <c r="G95" s="27" t="n"/>
      <c r="H95" s="27" t="n"/>
      <c r="I95" s="28" t="n"/>
      <c r="J95" s="29" t="n"/>
      <c r="K95" s="28" t="n"/>
      <c r="L95" s="28" t="n"/>
      <c r="M95" s="27" t="n"/>
      <c r="N95" s="30" t="n"/>
      <c r="O95" s="29" t="n"/>
      <c r="P95" s="27" t="n"/>
      <c r="Q95" s="18">
        <f>IFERROR(IF($A95="","",SUMIFS('Transactions'!$P$2:$P$301,'Transactions'!$D$2:$D$301,$A95)),0)</f>
        <v/>
      </c>
      <c r="R95" s="18">
        <f>IFERROR(IF($A95="","",$I95+$Q95),"")</f>
        <v/>
      </c>
      <c r="S95" s="19">
        <f>IFERROR(IF($A95="","",$R95*$N95),"")</f>
        <v/>
      </c>
      <c r="T95" s="18">
        <f>IFERROR(IF($A95="","",IF($P95&lt;&gt;"Yes",0,IF($R95&lt;=$K95,MAX($L95-$R95,0),0))),"")</f>
        <v/>
      </c>
      <c r="U95" s="19">
        <f>IFERROR(IF($A95="","",$T95*$N95),"")</f>
        <v/>
      </c>
      <c r="V95" s="17">
        <f>IFERROR(IF($A95="","",IF($P95&lt;&gt;"Yes","Inactive",IF($R95&lt;=0,"Out of Stock",IF($R95&lt;=$K95,"Reorder","In Stock")))),"")</f>
        <v/>
      </c>
      <c r="W95" s="17">
        <f>IFERROR(IF($A95="","",IF($P95&lt;&gt;"Yes","Inactive",IF($O95="","No Count Date",IF(TODAY()-$O95&gt;Dashboard!$B$5,"Overdue","Current")))),"")</f>
        <v/>
      </c>
      <c r="X95" s="32">
        <f>IFERROR(IF($A95="","",IF(COUNTIF('Transactions'!$D$2:$D$301,$A95)=0,"",MAXIFS('Transactions'!$B$2:$B$301,'Transactions'!$D$2:$D$301,$A95))),"")</f>
        <v/>
      </c>
      <c r="Y95" s="17">
        <f>IFERROR(IF($A95="","",IF($S95&gt;=Dashboard!$B$7,"High Value","Standard")),"")</f>
        <v/>
      </c>
      <c r="Z95" s="17">
        <f>IFERROR(IF($A95="","",IF($L95&lt;$K95,"Par below reorder point",IF($N95&lt;0,"Invalid unit cost",IF($R95&lt;0,"Negative on hand",IF(AND($P95="Yes",$O95=""),"Physical count date missing","OK"))))),"")</f>
        <v/>
      </c>
    </row>
    <row r="96">
      <c r="A96" s="27" t="n"/>
      <c r="B96" s="27" t="n"/>
      <c r="C96" s="27" t="n"/>
      <c r="D96" s="27" t="n"/>
      <c r="E96" s="27" t="n"/>
      <c r="F96" s="28" t="n"/>
      <c r="G96" s="27" t="n"/>
      <c r="H96" s="27" t="n"/>
      <c r="I96" s="28" t="n"/>
      <c r="J96" s="29" t="n"/>
      <c r="K96" s="28" t="n"/>
      <c r="L96" s="28" t="n"/>
      <c r="M96" s="27" t="n"/>
      <c r="N96" s="30" t="n"/>
      <c r="O96" s="29" t="n"/>
      <c r="P96" s="27" t="n"/>
      <c r="Q96" s="15">
        <f>IFERROR(IF($A96="","",SUMIFS('Transactions'!$P$2:$P$301,'Transactions'!$D$2:$D$301,$A96)),0)</f>
        <v/>
      </c>
      <c r="R96" s="15">
        <f>IFERROR(IF($A96="","",$I96+$Q96),"")</f>
        <v/>
      </c>
      <c r="S96" s="16">
        <f>IFERROR(IF($A96="","",$R96*$N96),"")</f>
        <v/>
      </c>
      <c r="T96" s="15">
        <f>IFERROR(IF($A96="","",IF($P96&lt;&gt;"Yes",0,IF($R96&lt;=$K96,MAX($L96-$R96,0),0))),"")</f>
        <v/>
      </c>
      <c r="U96" s="16">
        <f>IFERROR(IF($A96="","",$T96*$N96),"")</f>
        <v/>
      </c>
      <c r="V96" s="14">
        <f>IFERROR(IF($A96="","",IF($P96&lt;&gt;"Yes","Inactive",IF($R96&lt;=0,"Out of Stock",IF($R96&lt;=$K96,"Reorder","In Stock")))),"")</f>
        <v/>
      </c>
      <c r="W96" s="14">
        <f>IFERROR(IF($A96="","",IF($P96&lt;&gt;"Yes","Inactive",IF($O96="","No Count Date",IF(TODAY()-$O96&gt;Dashboard!$B$5,"Overdue","Current")))),"")</f>
        <v/>
      </c>
      <c r="X96" s="31">
        <f>IFERROR(IF($A96="","",IF(COUNTIF('Transactions'!$D$2:$D$301,$A96)=0,"",MAXIFS('Transactions'!$B$2:$B$301,'Transactions'!$D$2:$D$301,$A96))),"")</f>
        <v/>
      </c>
      <c r="Y96" s="14">
        <f>IFERROR(IF($A96="","",IF($S96&gt;=Dashboard!$B$7,"High Value","Standard")),"")</f>
        <v/>
      </c>
      <c r="Z96" s="14">
        <f>IFERROR(IF($A96="","",IF($L96&lt;$K96,"Par below reorder point",IF($N96&lt;0,"Invalid unit cost",IF($R96&lt;0,"Negative on hand",IF(AND($P96="Yes",$O96=""),"Physical count date missing","OK"))))),"")</f>
        <v/>
      </c>
    </row>
    <row r="97">
      <c r="A97" s="27" t="n"/>
      <c r="B97" s="27" t="n"/>
      <c r="C97" s="27" t="n"/>
      <c r="D97" s="27" t="n"/>
      <c r="E97" s="27" t="n"/>
      <c r="F97" s="28" t="n"/>
      <c r="G97" s="27" t="n"/>
      <c r="H97" s="27" t="n"/>
      <c r="I97" s="28" t="n"/>
      <c r="J97" s="29" t="n"/>
      <c r="K97" s="28" t="n"/>
      <c r="L97" s="28" t="n"/>
      <c r="M97" s="27" t="n"/>
      <c r="N97" s="30" t="n"/>
      <c r="O97" s="29" t="n"/>
      <c r="P97" s="27" t="n"/>
      <c r="Q97" s="18">
        <f>IFERROR(IF($A97="","",SUMIFS('Transactions'!$P$2:$P$301,'Transactions'!$D$2:$D$301,$A97)),0)</f>
        <v/>
      </c>
      <c r="R97" s="18">
        <f>IFERROR(IF($A97="","",$I97+$Q97),"")</f>
        <v/>
      </c>
      <c r="S97" s="19">
        <f>IFERROR(IF($A97="","",$R97*$N97),"")</f>
        <v/>
      </c>
      <c r="T97" s="18">
        <f>IFERROR(IF($A97="","",IF($P97&lt;&gt;"Yes",0,IF($R97&lt;=$K97,MAX($L97-$R97,0),0))),"")</f>
        <v/>
      </c>
      <c r="U97" s="19">
        <f>IFERROR(IF($A97="","",$T97*$N97),"")</f>
        <v/>
      </c>
      <c r="V97" s="17">
        <f>IFERROR(IF($A97="","",IF($P97&lt;&gt;"Yes","Inactive",IF($R97&lt;=0,"Out of Stock",IF($R97&lt;=$K97,"Reorder","In Stock")))),"")</f>
        <v/>
      </c>
      <c r="W97" s="17">
        <f>IFERROR(IF($A97="","",IF($P97&lt;&gt;"Yes","Inactive",IF($O97="","No Count Date",IF(TODAY()-$O97&gt;Dashboard!$B$5,"Overdue","Current")))),"")</f>
        <v/>
      </c>
      <c r="X97" s="32">
        <f>IFERROR(IF($A97="","",IF(COUNTIF('Transactions'!$D$2:$D$301,$A97)=0,"",MAXIFS('Transactions'!$B$2:$B$301,'Transactions'!$D$2:$D$301,$A97))),"")</f>
        <v/>
      </c>
      <c r="Y97" s="17">
        <f>IFERROR(IF($A97="","",IF($S97&gt;=Dashboard!$B$7,"High Value","Standard")),"")</f>
        <v/>
      </c>
      <c r="Z97" s="17">
        <f>IFERROR(IF($A97="","",IF($L97&lt;$K97,"Par below reorder point",IF($N97&lt;0,"Invalid unit cost",IF($R97&lt;0,"Negative on hand",IF(AND($P97="Yes",$O97=""),"Physical count date missing","OK"))))),"")</f>
        <v/>
      </c>
    </row>
    <row r="98">
      <c r="A98" s="27" t="n"/>
      <c r="B98" s="27" t="n"/>
      <c r="C98" s="27" t="n"/>
      <c r="D98" s="27" t="n"/>
      <c r="E98" s="27" t="n"/>
      <c r="F98" s="28" t="n"/>
      <c r="G98" s="27" t="n"/>
      <c r="H98" s="27" t="n"/>
      <c r="I98" s="28" t="n"/>
      <c r="J98" s="29" t="n"/>
      <c r="K98" s="28" t="n"/>
      <c r="L98" s="28" t="n"/>
      <c r="M98" s="27" t="n"/>
      <c r="N98" s="30" t="n"/>
      <c r="O98" s="29" t="n"/>
      <c r="P98" s="27" t="n"/>
      <c r="Q98" s="15">
        <f>IFERROR(IF($A98="","",SUMIFS('Transactions'!$P$2:$P$301,'Transactions'!$D$2:$D$301,$A98)),0)</f>
        <v/>
      </c>
      <c r="R98" s="15">
        <f>IFERROR(IF($A98="","",$I98+$Q98),"")</f>
        <v/>
      </c>
      <c r="S98" s="16">
        <f>IFERROR(IF($A98="","",$R98*$N98),"")</f>
        <v/>
      </c>
      <c r="T98" s="15">
        <f>IFERROR(IF($A98="","",IF($P98&lt;&gt;"Yes",0,IF($R98&lt;=$K98,MAX($L98-$R98,0),0))),"")</f>
        <v/>
      </c>
      <c r="U98" s="16">
        <f>IFERROR(IF($A98="","",$T98*$N98),"")</f>
        <v/>
      </c>
      <c r="V98" s="14">
        <f>IFERROR(IF($A98="","",IF($P98&lt;&gt;"Yes","Inactive",IF($R98&lt;=0,"Out of Stock",IF($R98&lt;=$K98,"Reorder","In Stock")))),"")</f>
        <v/>
      </c>
      <c r="W98" s="14">
        <f>IFERROR(IF($A98="","",IF($P98&lt;&gt;"Yes","Inactive",IF($O98="","No Count Date",IF(TODAY()-$O98&gt;Dashboard!$B$5,"Overdue","Current")))),"")</f>
        <v/>
      </c>
      <c r="X98" s="31">
        <f>IFERROR(IF($A98="","",IF(COUNTIF('Transactions'!$D$2:$D$301,$A98)=0,"",MAXIFS('Transactions'!$B$2:$B$301,'Transactions'!$D$2:$D$301,$A98))),"")</f>
        <v/>
      </c>
      <c r="Y98" s="14">
        <f>IFERROR(IF($A98="","",IF($S98&gt;=Dashboard!$B$7,"High Value","Standard")),"")</f>
        <v/>
      </c>
      <c r="Z98" s="14">
        <f>IFERROR(IF($A98="","",IF($L98&lt;$K98,"Par below reorder point",IF($N98&lt;0,"Invalid unit cost",IF($R98&lt;0,"Negative on hand",IF(AND($P98="Yes",$O98=""),"Physical count date missing","OK"))))),"")</f>
        <v/>
      </c>
    </row>
    <row r="99">
      <c r="A99" s="27" t="n"/>
      <c r="B99" s="27" t="n"/>
      <c r="C99" s="27" t="n"/>
      <c r="D99" s="27" t="n"/>
      <c r="E99" s="27" t="n"/>
      <c r="F99" s="28" t="n"/>
      <c r="G99" s="27" t="n"/>
      <c r="H99" s="27" t="n"/>
      <c r="I99" s="28" t="n"/>
      <c r="J99" s="29" t="n"/>
      <c r="K99" s="28" t="n"/>
      <c r="L99" s="28" t="n"/>
      <c r="M99" s="27" t="n"/>
      <c r="N99" s="30" t="n"/>
      <c r="O99" s="29" t="n"/>
      <c r="P99" s="27" t="n"/>
      <c r="Q99" s="18">
        <f>IFERROR(IF($A99="","",SUMIFS('Transactions'!$P$2:$P$301,'Transactions'!$D$2:$D$301,$A99)),0)</f>
        <v/>
      </c>
      <c r="R99" s="18">
        <f>IFERROR(IF($A99="","",$I99+$Q99),"")</f>
        <v/>
      </c>
      <c r="S99" s="19">
        <f>IFERROR(IF($A99="","",$R99*$N99),"")</f>
        <v/>
      </c>
      <c r="T99" s="18">
        <f>IFERROR(IF($A99="","",IF($P99&lt;&gt;"Yes",0,IF($R99&lt;=$K99,MAX($L99-$R99,0),0))),"")</f>
        <v/>
      </c>
      <c r="U99" s="19">
        <f>IFERROR(IF($A99="","",$T99*$N99),"")</f>
        <v/>
      </c>
      <c r="V99" s="17">
        <f>IFERROR(IF($A99="","",IF($P99&lt;&gt;"Yes","Inactive",IF($R99&lt;=0,"Out of Stock",IF($R99&lt;=$K99,"Reorder","In Stock")))),"")</f>
        <v/>
      </c>
      <c r="W99" s="17">
        <f>IFERROR(IF($A99="","",IF($P99&lt;&gt;"Yes","Inactive",IF($O99="","No Count Date",IF(TODAY()-$O99&gt;Dashboard!$B$5,"Overdue","Current")))),"")</f>
        <v/>
      </c>
      <c r="X99" s="32">
        <f>IFERROR(IF($A99="","",IF(COUNTIF('Transactions'!$D$2:$D$301,$A99)=0,"",MAXIFS('Transactions'!$B$2:$B$301,'Transactions'!$D$2:$D$301,$A99))),"")</f>
        <v/>
      </c>
      <c r="Y99" s="17">
        <f>IFERROR(IF($A99="","",IF($S99&gt;=Dashboard!$B$7,"High Value","Standard")),"")</f>
        <v/>
      </c>
      <c r="Z99" s="17">
        <f>IFERROR(IF($A99="","",IF($L99&lt;$K99,"Par below reorder point",IF($N99&lt;0,"Invalid unit cost",IF($R99&lt;0,"Negative on hand",IF(AND($P99="Yes",$O99=""),"Physical count date missing","OK"))))),"")</f>
        <v/>
      </c>
    </row>
    <row r="100">
      <c r="A100" s="27" t="n"/>
      <c r="B100" s="27" t="n"/>
      <c r="C100" s="27" t="n"/>
      <c r="D100" s="27" t="n"/>
      <c r="E100" s="27" t="n"/>
      <c r="F100" s="28" t="n"/>
      <c r="G100" s="27" t="n"/>
      <c r="H100" s="27" t="n"/>
      <c r="I100" s="28" t="n"/>
      <c r="J100" s="29" t="n"/>
      <c r="K100" s="28" t="n"/>
      <c r="L100" s="28" t="n"/>
      <c r="M100" s="27" t="n"/>
      <c r="N100" s="30" t="n"/>
      <c r="O100" s="29" t="n"/>
      <c r="P100" s="27" t="n"/>
      <c r="Q100" s="15">
        <f>IFERROR(IF($A100="","",SUMIFS('Transactions'!$P$2:$P$301,'Transactions'!$D$2:$D$301,$A100)),0)</f>
        <v/>
      </c>
      <c r="R100" s="15">
        <f>IFERROR(IF($A100="","",$I100+$Q100),"")</f>
        <v/>
      </c>
      <c r="S100" s="16">
        <f>IFERROR(IF($A100="","",$R100*$N100),"")</f>
        <v/>
      </c>
      <c r="T100" s="15">
        <f>IFERROR(IF($A100="","",IF($P100&lt;&gt;"Yes",0,IF($R100&lt;=$K100,MAX($L100-$R100,0),0))),"")</f>
        <v/>
      </c>
      <c r="U100" s="16">
        <f>IFERROR(IF($A100="","",$T100*$N100),"")</f>
        <v/>
      </c>
      <c r="V100" s="14">
        <f>IFERROR(IF($A100="","",IF($P100&lt;&gt;"Yes","Inactive",IF($R100&lt;=0,"Out of Stock",IF($R100&lt;=$K100,"Reorder","In Stock")))),"")</f>
        <v/>
      </c>
      <c r="W100" s="14">
        <f>IFERROR(IF($A100="","",IF($P100&lt;&gt;"Yes","Inactive",IF($O100="","No Count Date",IF(TODAY()-$O100&gt;Dashboard!$B$5,"Overdue","Current")))),"")</f>
        <v/>
      </c>
      <c r="X100" s="31">
        <f>IFERROR(IF($A100="","",IF(COUNTIF('Transactions'!$D$2:$D$301,$A100)=0,"",MAXIFS('Transactions'!$B$2:$B$301,'Transactions'!$D$2:$D$301,$A100))),"")</f>
        <v/>
      </c>
      <c r="Y100" s="14">
        <f>IFERROR(IF($A100="","",IF($S100&gt;=Dashboard!$B$7,"High Value","Standard")),"")</f>
        <v/>
      </c>
      <c r="Z100" s="14">
        <f>IFERROR(IF($A100="","",IF($L100&lt;$K100,"Par below reorder point",IF($N100&lt;0,"Invalid unit cost",IF($R100&lt;0,"Negative on hand",IF(AND($P100="Yes",$O100=""),"Physical count date missing","OK"))))),"")</f>
        <v/>
      </c>
    </row>
    <row r="101">
      <c r="A101" s="27" t="n"/>
      <c r="B101" s="27" t="n"/>
      <c r="C101" s="27" t="n"/>
      <c r="D101" s="27" t="n"/>
      <c r="E101" s="27" t="n"/>
      <c r="F101" s="28" t="n"/>
      <c r="G101" s="27" t="n"/>
      <c r="H101" s="27" t="n"/>
      <c r="I101" s="28" t="n"/>
      <c r="J101" s="29" t="n"/>
      <c r="K101" s="28" t="n"/>
      <c r="L101" s="28" t="n"/>
      <c r="M101" s="27" t="n"/>
      <c r="N101" s="30" t="n"/>
      <c r="O101" s="29" t="n"/>
      <c r="P101" s="27" t="n"/>
      <c r="Q101" s="18">
        <f>IFERROR(IF($A101="","",SUMIFS('Transactions'!$P$2:$P$301,'Transactions'!$D$2:$D$301,$A101)),0)</f>
        <v/>
      </c>
      <c r="R101" s="18">
        <f>IFERROR(IF($A101="","",$I101+$Q101),"")</f>
        <v/>
      </c>
      <c r="S101" s="19">
        <f>IFERROR(IF($A101="","",$R101*$N101),"")</f>
        <v/>
      </c>
      <c r="T101" s="18">
        <f>IFERROR(IF($A101="","",IF($P101&lt;&gt;"Yes",0,IF($R101&lt;=$K101,MAX($L101-$R101,0),0))),"")</f>
        <v/>
      </c>
      <c r="U101" s="19">
        <f>IFERROR(IF($A101="","",$T101*$N101),"")</f>
        <v/>
      </c>
      <c r="V101" s="17">
        <f>IFERROR(IF($A101="","",IF($P101&lt;&gt;"Yes","Inactive",IF($R101&lt;=0,"Out of Stock",IF($R101&lt;=$K101,"Reorder","In Stock")))),"")</f>
        <v/>
      </c>
      <c r="W101" s="17">
        <f>IFERROR(IF($A101="","",IF($P101&lt;&gt;"Yes","Inactive",IF($O101="","No Count Date",IF(TODAY()-$O101&gt;Dashboard!$B$5,"Overdue","Current")))),"")</f>
        <v/>
      </c>
      <c r="X101" s="32">
        <f>IFERROR(IF($A101="","",IF(COUNTIF('Transactions'!$D$2:$D$301,$A101)=0,"",MAXIFS('Transactions'!$B$2:$B$301,'Transactions'!$D$2:$D$301,$A101))),"")</f>
        <v/>
      </c>
      <c r="Y101" s="17">
        <f>IFERROR(IF($A101="","",IF($S101&gt;=Dashboard!$B$7,"High Value","Standard")),"")</f>
        <v/>
      </c>
      <c r="Z101" s="17">
        <f>IFERROR(IF($A101="","",IF($L101&lt;$K101,"Par below reorder point",IF($N101&lt;0,"Invalid unit cost",IF($R101&lt;0,"Negative on hand",IF(AND($P101="Yes",$O101=""),"Physical count date missing","OK"))))),"")</f>
        <v/>
      </c>
    </row>
    <row r="102">
      <c r="A102" s="27" t="n"/>
      <c r="B102" s="27" t="n"/>
      <c r="C102" s="27" t="n"/>
      <c r="D102" s="27" t="n"/>
      <c r="E102" s="27" t="n"/>
      <c r="F102" s="28" t="n"/>
      <c r="G102" s="27" t="n"/>
      <c r="H102" s="27" t="n"/>
      <c r="I102" s="28" t="n"/>
      <c r="J102" s="29" t="n"/>
      <c r="K102" s="28" t="n"/>
      <c r="L102" s="28" t="n"/>
      <c r="M102" s="27" t="n"/>
      <c r="N102" s="30" t="n"/>
      <c r="O102" s="29" t="n"/>
      <c r="P102" s="27" t="n"/>
      <c r="Q102" s="15">
        <f>IFERROR(IF($A102="","",SUMIFS('Transactions'!$P$2:$P$301,'Transactions'!$D$2:$D$301,$A102)),0)</f>
        <v/>
      </c>
      <c r="R102" s="15">
        <f>IFERROR(IF($A102="","",$I102+$Q102),"")</f>
        <v/>
      </c>
      <c r="S102" s="16">
        <f>IFERROR(IF($A102="","",$R102*$N102),"")</f>
        <v/>
      </c>
      <c r="T102" s="15">
        <f>IFERROR(IF($A102="","",IF($P102&lt;&gt;"Yes",0,IF($R102&lt;=$K102,MAX($L102-$R102,0),0))),"")</f>
        <v/>
      </c>
      <c r="U102" s="16">
        <f>IFERROR(IF($A102="","",$T102*$N102),"")</f>
        <v/>
      </c>
      <c r="V102" s="14">
        <f>IFERROR(IF($A102="","",IF($P102&lt;&gt;"Yes","Inactive",IF($R102&lt;=0,"Out of Stock",IF($R102&lt;=$K102,"Reorder","In Stock")))),"")</f>
        <v/>
      </c>
      <c r="W102" s="14">
        <f>IFERROR(IF($A102="","",IF($P102&lt;&gt;"Yes","Inactive",IF($O102="","No Count Date",IF(TODAY()-$O102&gt;Dashboard!$B$5,"Overdue","Current")))),"")</f>
        <v/>
      </c>
      <c r="X102" s="31">
        <f>IFERROR(IF($A102="","",IF(COUNTIF('Transactions'!$D$2:$D$301,$A102)=0,"",MAXIFS('Transactions'!$B$2:$B$301,'Transactions'!$D$2:$D$301,$A102))),"")</f>
        <v/>
      </c>
      <c r="Y102" s="14">
        <f>IFERROR(IF($A102="","",IF($S102&gt;=Dashboard!$B$7,"High Value","Standard")),"")</f>
        <v/>
      </c>
      <c r="Z102" s="14">
        <f>IFERROR(IF($A102="","",IF($L102&lt;$K102,"Par below reorder point",IF($N102&lt;0,"Invalid unit cost",IF($R102&lt;0,"Negative on hand",IF(AND($P102="Yes",$O102=""),"Physical count date missing","OK"))))),"")</f>
        <v/>
      </c>
    </row>
    <row r="103">
      <c r="A103" s="27" t="n"/>
      <c r="B103" s="27" t="n"/>
      <c r="C103" s="27" t="n"/>
      <c r="D103" s="27" t="n"/>
      <c r="E103" s="27" t="n"/>
      <c r="F103" s="28" t="n"/>
      <c r="G103" s="27" t="n"/>
      <c r="H103" s="27" t="n"/>
      <c r="I103" s="28" t="n"/>
      <c r="J103" s="29" t="n"/>
      <c r="K103" s="28" t="n"/>
      <c r="L103" s="28" t="n"/>
      <c r="M103" s="27" t="n"/>
      <c r="N103" s="30" t="n"/>
      <c r="O103" s="29" t="n"/>
      <c r="P103" s="27" t="n"/>
      <c r="Q103" s="18">
        <f>IFERROR(IF($A103="","",SUMIFS('Transactions'!$P$2:$P$301,'Transactions'!$D$2:$D$301,$A103)),0)</f>
        <v/>
      </c>
      <c r="R103" s="18">
        <f>IFERROR(IF($A103="","",$I103+$Q103),"")</f>
        <v/>
      </c>
      <c r="S103" s="19">
        <f>IFERROR(IF($A103="","",$R103*$N103),"")</f>
        <v/>
      </c>
      <c r="T103" s="18">
        <f>IFERROR(IF($A103="","",IF($P103&lt;&gt;"Yes",0,IF($R103&lt;=$K103,MAX($L103-$R103,0),0))),"")</f>
        <v/>
      </c>
      <c r="U103" s="19">
        <f>IFERROR(IF($A103="","",$T103*$N103),"")</f>
        <v/>
      </c>
      <c r="V103" s="17">
        <f>IFERROR(IF($A103="","",IF($P103&lt;&gt;"Yes","Inactive",IF($R103&lt;=0,"Out of Stock",IF($R103&lt;=$K103,"Reorder","In Stock")))),"")</f>
        <v/>
      </c>
      <c r="W103" s="17">
        <f>IFERROR(IF($A103="","",IF($P103&lt;&gt;"Yes","Inactive",IF($O103="","No Count Date",IF(TODAY()-$O103&gt;Dashboard!$B$5,"Overdue","Current")))),"")</f>
        <v/>
      </c>
      <c r="X103" s="32">
        <f>IFERROR(IF($A103="","",IF(COUNTIF('Transactions'!$D$2:$D$301,$A103)=0,"",MAXIFS('Transactions'!$B$2:$B$301,'Transactions'!$D$2:$D$301,$A103))),"")</f>
        <v/>
      </c>
      <c r="Y103" s="17">
        <f>IFERROR(IF($A103="","",IF($S103&gt;=Dashboard!$B$7,"High Value","Standard")),"")</f>
        <v/>
      </c>
      <c r="Z103" s="17">
        <f>IFERROR(IF($A103="","",IF($L103&lt;$K103,"Par below reorder point",IF($N103&lt;0,"Invalid unit cost",IF($R103&lt;0,"Negative on hand",IF(AND($P103="Yes",$O103=""),"Physical count date missing","OK"))))),"")</f>
        <v/>
      </c>
    </row>
    <row r="104">
      <c r="A104" s="27" t="n"/>
      <c r="B104" s="27" t="n"/>
      <c r="C104" s="27" t="n"/>
      <c r="D104" s="27" t="n"/>
      <c r="E104" s="27" t="n"/>
      <c r="F104" s="28" t="n"/>
      <c r="G104" s="27" t="n"/>
      <c r="H104" s="27" t="n"/>
      <c r="I104" s="28" t="n"/>
      <c r="J104" s="29" t="n"/>
      <c r="K104" s="28" t="n"/>
      <c r="L104" s="28" t="n"/>
      <c r="M104" s="27" t="n"/>
      <c r="N104" s="30" t="n"/>
      <c r="O104" s="29" t="n"/>
      <c r="P104" s="27" t="n"/>
      <c r="Q104" s="15">
        <f>IFERROR(IF($A104="","",SUMIFS('Transactions'!$P$2:$P$301,'Transactions'!$D$2:$D$301,$A104)),0)</f>
        <v/>
      </c>
      <c r="R104" s="15">
        <f>IFERROR(IF($A104="","",$I104+$Q104),"")</f>
        <v/>
      </c>
      <c r="S104" s="16">
        <f>IFERROR(IF($A104="","",$R104*$N104),"")</f>
        <v/>
      </c>
      <c r="T104" s="15">
        <f>IFERROR(IF($A104="","",IF($P104&lt;&gt;"Yes",0,IF($R104&lt;=$K104,MAX($L104-$R104,0),0))),"")</f>
        <v/>
      </c>
      <c r="U104" s="16">
        <f>IFERROR(IF($A104="","",$T104*$N104),"")</f>
        <v/>
      </c>
      <c r="V104" s="14">
        <f>IFERROR(IF($A104="","",IF($P104&lt;&gt;"Yes","Inactive",IF($R104&lt;=0,"Out of Stock",IF($R104&lt;=$K104,"Reorder","In Stock")))),"")</f>
        <v/>
      </c>
      <c r="W104" s="14">
        <f>IFERROR(IF($A104="","",IF($P104&lt;&gt;"Yes","Inactive",IF($O104="","No Count Date",IF(TODAY()-$O104&gt;Dashboard!$B$5,"Overdue","Current")))),"")</f>
        <v/>
      </c>
      <c r="X104" s="31">
        <f>IFERROR(IF($A104="","",IF(COUNTIF('Transactions'!$D$2:$D$301,$A104)=0,"",MAXIFS('Transactions'!$B$2:$B$301,'Transactions'!$D$2:$D$301,$A104))),"")</f>
        <v/>
      </c>
      <c r="Y104" s="14">
        <f>IFERROR(IF($A104="","",IF($S104&gt;=Dashboard!$B$7,"High Value","Standard")),"")</f>
        <v/>
      </c>
      <c r="Z104" s="14">
        <f>IFERROR(IF($A104="","",IF($L104&lt;$K104,"Par below reorder point",IF($N104&lt;0,"Invalid unit cost",IF($R104&lt;0,"Negative on hand",IF(AND($P104="Yes",$O104=""),"Physical count date missing","OK"))))),"")</f>
        <v/>
      </c>
    </row>
    <row r="105">
      <c r="A105" s="27" t="n"/>
      <c r="B105" s="27" t="n"/>
      <c r="C105" s="27" t="n"/>
      <c r="D105" s="27" t="n"/>
      <c r="E105" s="27" t="n"/>
      <c r="F105" s="28" t="n"/>
      <c r="G105" s="27" t="n"/>
      <c r="H105" s="27" t="n"/>
      <c r="I105" s="28" t="n"/>
      <c r="J105" s="29" t="n"/>
      <c r="K105" s="28" t="n"/>
      <c r="L105" s="28" t="n"/>
      <c r="M105" s="27" t="n"/>
      <c r="N105" s="30" t="n"/>
      <c r="O105" s="29" t="n"/>
      <c r="P105" s="27" t="n"/>
      <c r="Q105" s="18">
        <f>IFERROR(IF($A105="","",SUMIFS('Transactions'!$P$2:$P$301,'Transactions'!$D$2:$D$301,$A105)),0)</f>
        <v/>
      </c>
      <c r="R105" s="18">
        <f>IFERROR(IF($A105="","",$I105+$Q105),"")</f>
        <v/>
      </c>
      <c r="S105" s="19">
        <f>IFERROR(IF($A105="","",$R105*$N105),"")</f>
        <v/>
      </c>
      <c r="T105" s="18">
        <f>IFERROR(IF($A105="","",IF($P105&lt;&gt;"Yes",0,IF($R105&lt;=$K105,MAX($L105-$R105,0),0))),"")</f>
        <v/>
      </c>
      <c r="U105" s="19">
        <f>IFERROR(IF($A105="","",$T105*$N105),"")</f>
        <v/>
      </c>
      <c r="V105" s="17">
        <f>IFERROR(IF($A105="","",IF($P105&lt;&gt;"Yes","Inactive",IF($R105&lt;=0,"Out of Stock",IF($R105&lt;=$K105,"Reorder","In Stock")))),"")</f>
        <v/>
      </c>
      <c r="W105" s="17">
        <f>IFERROR(IF($A105="","",IF($P105&lt;&gt;"Yes","Inactive",IF($O105="","No Count Date",IF(TODAY()-$O105&gt;Dashboard!$B$5,"Overdue","Current")))),"")</f>
        <v/>
      </c>
      <c r="X105" s="32">
        <f>IFERROR(IF($A105="","",IF(COUNTIF('Transactions'!$D$2:$D$301,$A105)=0,"",MAXIFS('Transactions'!$B$2:$B$301,'Transactions'!$D$2:$D$301,$A105))),"")</f>
        <v/>
      </c>
      <c r="Y105" s="17">
        <f>IFERROR(IF($A105="","",IF($S105&gt;=Dashboard!$B$7,"High Value","Standard")),"")</f>
        <v/>
      </c>
      <c r="Z105" s="17">
        <f>IFERROR(IF($A105="","",IF($L105&lt;$K105,"Par below reorder point",IF($N105&lt;0,"Invalid unit cost",IF($R105&lt;0,"Negative on hand",IF(AND($P105="Yes",$O105=""),"Physical count date missing","OK"))))),"")</f>
        <v/>
      </c>
    </row>
    <row r="106">
      <c r="A106" s="27" t="n"/>
      <c r="B106" s="27" t="n"/>
      <c r="C106" s="27" t="n"/>
      <c r="D106" s="27" t="n"/>
      <c r="E106" s="27" t="n"/>
      <c r="F106" s="28" t="n"/>
      <c r="G106" s="27" t="n"/>
      <c r="H106" s="27" t="n"/>
      <c r="I106" s="28" t="n"/>
      <c r="J106" s="29" t="n"/>
      <c r="K106" s="28" t="n"/>
      <c r="L106" s="28" t="n"/>
      <c r="M106" s="27" t="n"/>
      <c r="N106" s="30" t="n"/>
      <c r="O106" s="29" t="n"/>
      <c r="P106" s="27" t="n"/>
      <c r="Q106" s="15">
        <f>IFERROR(IF($A106="","",SUMIFS('Transactions'!$P$2:$P$301,'Transactions'!$D$2:$D$301,$A106)),0)</f>
        <v/>
      </c>
      <c r="R106" s="15">
        <f>IFERROR(IF($A106="","",$I106+$Q106),"")</f>
        <v/>
      </c>
      <c r="S106" s="16">
        <f>IFERROR(IF($A106="","",$R106*$N106),"")</f>
        <v/>
      </c>
      <c r="T106" s="15">
        <f>IFERROR(IF($A106="","",IF($P106&lt;&gt;"Yes",0,IF($R106&lt;=$K106,MAX($L106-$R106,0),0))),"")</f>
        <v/>
      </c>
      <c r="U106" s="16">
        <f>IFERROR(IF($A106="","",$T106*$N106),"")</f>
        <v/>
      </c>
      <c r="V106" s="14">
        <f>IFERROR(IF($A106="","",IF($P106&lt;&gt;"Yes","Inactive",IF($R106&lt;=0,"Out of Stock",IF($R106&lt;=$K106,"Reorder","In Stock")))),"")</f>
        <v/>
      </c>
      <c r="W106" s="14">
        <f>IFERROR(IF($A106="","",IF($P106&lt;&gt;"Yes","Inactive",IF($O106="","No Count Date",IF(TODAY()-$O106&gt;Dashboard!$B$5,"Overdue","Current")))),"")</f>
        <v/>
      </c>
      <c r="X106" s="31">
        <f>IFERROR(IF($A106="","",IF(COUNTIF('Transactions'!$D$2:$D$301,$A106)=0,"",MAXIFS('Transactions'!$B$2:$B$301,'Transactions'!$D$2:$D$301,$A106))),"")</f>
        <v/>
      </c>
      <c r="Y106" s="14">
        <f>IFERROR(IF($A106="","",IF($S106&gt;=Dashboard!$B$7,"High Value","Standard")),"")</f>
        <v/>
      </c>
      <c r="Z106" s="14">
        <f>IFERROR(IF($A106="","",IF($L106&lt;$K106,"Par below reorder point",IF($N106&lt;0,"Invalid unit cost",IF($R106&lt;0,"Negative on hand",IF(AND($P106="Yes",$O106=""),"Physical count date missing","OK"))))),"")</f>
        <v/>
      </c>
    </row>
    <row r="107">
      <c r="A107" s="27" t="n"/>
      <c r="B107" s="27" t="n"/>
      <c r="C107" s="27" t="n"/>
      <c r="D107" s="27" t="n"/>
      <c r="E107" s="27" t="n"/>
      <c r="F107" s="28" t="n"/>
      <c r="G107" s="27" t="n"/>
      <c r="H107" s="27" t="n"/>
      <c r="I107" s="28" t="n"/>
      <c r="J107" s="29" t="n"/>
      <c r="K107" s="28" t="n"/>
      <c r="L107" s="28" t="n"/>
      <c r="M107" s="27" t="n"/>
      <c r="N107" s="30" t="n"/>
      <c r="O107" s="29" t="n"/>
      <c r="P107" s="27" t="n"/>
      <c r="Q107" s="18">
        <f>IFERROR(IF($A107="","",SUMIFS('Transactions'!$P$2:$P$301,'Transactions'!$D$2:$D$301,$A107)),0)</f>
        <v/>
      </c>
      <c r="R107" s="18">
        <f>IFERROR(IF($A107="","",$I107+$Q107),"")</f>
        <v/>
      </c>
      <c r="S107" s="19">
        <f>IFERROR(IF($A107="","",$R107*$N107),"")</f>
        <v/>
      </c>
      <c r="T107" s="18">
        <f>IFERROR(IF($A107="","",IF($P107&lt;&gt;"Yes",0,IF($R107&lt;=$K107,MAX($L107-$R107,0),0))),"")</f>
        <v/>
      </c>
      <c r="U107" s="19">
        <f>IFERROR(IF($A107="","",$T107*$N107),"")</f>
        <v/>
      </c>
      <c r="V107" s="17">
        <f>IFERROR(IF($A107="","",IF($P107&lt;&gt;"Yes","Inactive",IF($R107&lt;=0,"Out of Stock",IF($R107&lt;=$K107,"Reorder","In Stock")))),"")</f>
        <v/>
      </c>
      <c r="W107" s="17">
        <f>IFERROR(IF($A107="","",IF($P107&lt;&gt;"Yes","Inactive",IF($O107="","No Count Date",IF(TODAY()-$O107&gt;Dashboard!$B$5,"Overdue","Current")))),"")</f>
        <v/>
      </c>
      <c r="X107" s="32">
        <f>IFERROR(IF($A107="","",IF(COUNTIF('Transactions'!$D$2:$D$301,$A107)=0,"",MAXIFS('Transactions'!$B$2:$B$301,'Transactions'!$D$2:$D$301,$A107))),"")</f>
        <v/>
      </c>
      <c r="Y107" s="17">
        <f>IFERROR(IF($A107="","",IF($S107&gt;=Dashboard!$B$7,"High Value","Standard")),"")</f>
        <v/>
      </c>
      <c r="Z107" s="17">
        <f>IFERROR(IF($A107="","",IF($L107&lt;$K107,"Par below reorder point",IF($N107&lt;0,"Invalid unit cost",IF($R107&lt;0,"Negative on hand",IF(AND($P107="Yes",$O107=""),"Physical count date missing","OK"))))),"")</f>
        <v/>
      </c>
    </row>
    <row r="108">
      <c r="A108" s="27" t="n"/>
      <c r="B108" s="27" t="n"/>
      <c r="C108" s="27" t="n"/>
      <c r="D108" s="27" t="n"/>
      <c r="E108" s="27" t="n"/>
      <c r="F108" s="28" t="n"/>
      <c r="G108" s="27" t="n"/>
      <c r="H108" s="27" t="n"/>
      <c r="I108" s="28" t="n"/>
      <c r="J108" s="29" t="n"/>
      <c r="K108" s="28" t="n"/>
      <c r="L108" s="28" t="n"/>
      <c r="M108" s="27" t="n"/>
      <c r="N108" s="30" t="n"/>
      <c r="O108" s="29" t="n"/>
      <c r="P108" s="27" t="n"/>
      <c r="Q108" s="15">
        <f>IFERROR(IF($A108="","",SUMIFS('Transactions'!$P$2:$P$301,'Transactions'!$D$2:$D$301,$A108)),0)</f>
        <v/>
      </c>
      <c r="R108" s="15">
        <f>IFERROR(IF($A108="","",$I108+$Q108),"")</f>
        <v/>
      </c>
      <c r="S108" s="16">
        <f>IFERROR(IF($A108="","",$R108*$N108),"")</f>
        <v/>
      </c>
      <c r="T108" s="15">
        <f>IFERROR(IF($A108="","",IF($P108&lt;&gt;"Yes",0,IF($R108&lt;=$K108,MAX($L108-$R108,0),0))),"")</f>
        <v/>
      </c>
      <c r="U108" s="16">
        <f>IFERROR(IF($A108="","",$T108*$N108),"")</f>
        <v/>
      </c>
      <c r="V108" s="14">
        <f>IFERROR(IF($A108="","",IF($P108&lt;&gt;"Yes","Inactive",IF($R108&lt;=0,"Out of Stock",IF($R108&lt;=$K108,"Reorder","In Stock")))),"")</f>
        <v/>
      </c>
      <c r="W108" s="14">
        <f>IFERROR(IF($A108="","",IF($P108&lt;&gt;"Yes","Inactive",IF($O108="","No Count Date",IF(TODAY()-$O108&gt;Dashboard!$B$5,"Overdue","Current")))),"")</f>
        <v/>
      </c>
      <c r="X108" s="31">
        <f>IFERROR(IF($A108="","",IF(COUNTIF('Transactions'!$D$2:$D$301,$A108)=0,"",MAXIFS('Transactions'!$B$2:$B$301,'Transactions'!$D$2:$D$301,$A108))),"")</f>
        <v/>
      </c>
      <c r="Y108" s="14">
        <f>IFERROR(IF($A108="","",IF($S108&gt;=Dashboard!$B$7,"High Value","Standard")),"")</f>
        <v/>
      </c>
      <c r="Z108" s="14">
        <f>IFERROR(IF($A108="","",IF($L108&lt;$K108,"Par below reorder point",IF($N108&lt;0,"Invalid unit cost",IF($R108&lt;0,"Negative on hand",IF(AND($P108="Yes",$O108=""),"Physical count date missing","OK"))))),"")</f>
        <v/>
      </c>
    </row>
    <row r="109">
      <c r="A109" s="27" t="n"/>
      <c r="B109" s="27" t="n"/>
      <c r="C109" s="27" t="n"/>
      <c r="D109" s="27" t="n"/>
      <c r="E109" s="27" t="n"/>
      <c r="F109" s="28" t="n"/>
      <c r="G109" s="27" t="n"/>
      <c r="H109" s="27" t="n"/>
      <c r="I109" s="28" t="n"/>
      <c r="J109" s="29" t="n"/>
      <c r="K109" s="28" t="n"/>
      <c r="L109" s="28" t="n"/>
      <c r="M109" s="27" t="n"/>
      <c r="N109" s="30" t="n"/>
      <c r="O109" s="29" t="n"/>
      <c r="P109" s="27" t="n"/>
      <c r="Q109" s="18">
        <f>IFERROR(IF($A109="","",SUMIFS('Transactions'!$P$2:$P$301,'Transactions'!$D$2:$D$301,$A109)),0)</f>
        <v/>
      </c>
      <c r="R109" s="18">
        <f>IFERROR(IF($A109="","",$I109+$Q109),"")</f>
        <v/>
      </c>
      <c r="S109" s="19">
        <f>IFERROR(IF($A109="","",$R109*$N109),"")</f>
        <v/>
      </c>
      <c r="T109" s="18">
        <f>IFERROR(IF($A109="","",IF($P109&lt;&gt;"Yes",0,IF($R109&lt;=$K109,MAX($L109-$R109,0),0))),"")</f>
        <v/>
      </c>
      <c r="U109" s="19">
        <f>IFERROR(IF($A109="","",$T109*$N109),"")</f>
        <v/>
      </c>
      <c r="V109" s="17">
        <f>IFERROR(IF($A109="","",IF($P109&lt;&gt;"Yes","Inactive",IF($R109&lt;=0,"Out of Stock",IF($R109&lt;=$K109,"Reorder","In Stock")))),"")</f>
        <v/>
      </c>
      <c r="W109" s="17">
        <f>IFERROR(IF($A109="","",IF($P109&lt;&gt;"Yes","Inactive",IF($O109="","No Count Date",IF(TODAY()-$O109&gt;Dashboard!$B$5,"Overdue","Current")))),"")</f>
        <v/>
      </c>
      <c r="X109" s="32">
        <f>IFERROR(IF($A109="","",IF(COUNTIF('Transactions'!$D$2:$D$301,$A109)=0,"",MAXIFS('Transactions'!$B$2:$B$301,'Transactions'!$D$2:$D$301,$A109))),"")</f>
        <v/>
      </c>
      <c r="Y109" s="17">
        <f>IFERROR(IF($A109="","",IF($S109&gt;=Dashboard!$B$7,"High Value","Standard")),"")</f>
        <v/>
      </c>
      <c r="Z109" s="17">
        <f>IFERROR(IF($A109="","",IF($L109&lt;$K109,"Par below reorder point",IF($N109&lt;0,"Invalid unit cost",IF($R109&lt;0,"Negative on hand",IF(AND($P109="Yes",$O109=""),"Physical count date missing","OK"))))),"")</f>
        <v/>
      </c>
    </row>
    <row r="110">
      <c r="A110" s="27" t="n"/>
      <c r="B110" s="27" t="n"/>
      <c r="C110" s="27" t="n"/>
      <c r="D110" s="27" t="n"/>
      <c r="E110" s="27" t="n"/>
      <c r="F110" s="28" t="n"/>
      <c r="G110" s="27" t="n"/>
      <c r="H110" s="27" t="n"/>
      <c r="I110" s="28" t="n"/>
      <c r="J110" s="29" t="n"/>
      <c r="K110" s="28" t="n"/>
      <c r="L110" s="28" t="n"/>
      <c r="M110" s="27" t="n"/>
      <c r="N110" s="30" t="n"/>
      <c r="O110" s="29" t="n"/>
      <c r="P110" s="27" t="n"/>
      <c r="Q110" s="15">
        <f>IFERROR(IF($A110="","",SUMIFS('Transactions'!$P$2:$P$301,'Transactions'!$D$2:$D$301,$A110)),0)</f>
        <v/>
      </c>
      <c r="R110" s="15">
        <f>IFERROR(IF($A110="","",$I110+$Q110),"")</f>
        <v/>
      </c>
      <c r="S110" s="16">
        <f>IFERROR(IF($A110="","",$R110*$N110),"")</f>
        <v/>
      </c>
      <c r="T110" s="15">
        <f>IFERROR(IF($A110="","",IF($P110&lt;&gt;"Yes",0,IF($R110&lt;=$K110,MAX($L110-$R110,0),0))),"")</f>
        <v/>
      </c>
      <c r="U110" s="16">
        <f>IFERROR(IF($A110="","",$T110*$N110),"")</f>
        <v/>
      </c>
      <c r="V110" s="14">
        <f>IFERROR(IF($A110="","",IF($P110&lt;&gt;"Yes","Inactive",IF($R110&lt;=0,"Out of Stock",IF($R110&lt;=$K110,"Reorder","In Stock")))),"")</f>
        <v/>
      </c>
      <c r="W110" s="14">
        <f>IFERROR(IF($A110="","",IF($P110&lt;&gt;"Yes","Inactive",IF($O110="","No Count Date",IF(TODAY()-$O110&gt;Dashboard!$B$5,"Overdue","Current")))),"")</f>
        <v/>
      </c>
      <c r="X110" s="31">
        <f>IFERROR(IF($A110="","",IF(COUNTIF('Transactions'!$D$2:$D$301,$A110)=0,"",MAXIFS('Transactions'!$B$2:$B$301,'Transactions'!$D$2:$D$301,$A110))),"")</f>
        <v/>
      </c>
      <c r="Y110" s="14">
        <f>IFERROR(IF($A110="","",IF($S110&gt;=Dashboard!$B$7,"High Value","Standard")),"")</f>
        <v/>
      </c>
      <c r="Z110" s="14">
        <f>IFERROR(IF($A110="","",IF($L110&lt;$K110,"Par below reorder point",IF($N110&lt;0,"Invalid unit cost",IF($R110&lt;0,"Negative on hand",IF(AND($P110="Yes",$O110=""),"Physical count date missing","OK"))))),"")</f>
        <v/>
      </c>
    </row>
    <row r="111">
      <c r="A111" s="27" t="n"/>
      <c r="B111" s="27" t="n"/>
      <c r="C111" s="27" t="n"/>
      <c r="D111" s="27" t="n"/>
      <c r="E111" s="27" t="n"/>
      <c r="F111" s="28" t="n"/>
      <c r="G111" s="27" t="n"/>
      <c r="H111" s="27" t="n"/>
      <c r="I111" s="28" t="n"/>
      <c r="J111" s="29" t="n"/>
      <c r="K111" s="28" t="n"/>
      <c r="L111" s="28" t="n"/>
      <c r="M111" s="27" t="n"/>
      <c r="N111" s="30" t="n"/>
      <c r="O111" s="29" t="n"/>
      <c r="P111" s="27" t="n"/>
      <c r="Q111" s="18">
        <f>IFERROR(IF($A111="","",SUMIFS('Transactions'!$P$2:$P$301,'Transactions'!$D$2:$D$301,$A111)),0)</f>
        <v/>
      </c>
      <c r="R111" s="18">
        <f>IFERROR(IF($A111="","",$I111+$Q111),"")</f>
        <v/>
      </c>
      <c r="S111" s="19">
        <f>IFERROR(IF($A111="","",$R111*$N111),"")</f>
        <v/>
      </c>
      <c r="T111" s="18">
        <f>IFERROR(IF($A111="","",IF($P111&lt;&gt;"Yes",0,IF($R111&lt;=$K111,MAX($L111-$R111,0),0))),"")</f>
        <v/>
      </c>
      <c r="U111" s="19">
        <f>IFERROR(IF($A111="","",$T111*$N111),"")</f>
        <v/>
      </c>
      <c r="V111" s="17">
        <f>IFERROR(IF($A111="","",IF($P111&lt;&gt;"Yes","Inactive",IF($R111&lt;=0,"Out of Stock",IF($R111&lt;=$K111,"Reorder","In Stock")))),"")</f>
        <v/>
      </c>
      <c r="W111" s="17">
        <f>IFERROR(IF($A111="","",IF($P111&lt;&gt;"Yes","Inactive",IF($O111="","No Count Date",IF(TODAY()-$O111&gt;Dashboard!$B$5,"Overdue","Current")))),"")</f>
        <v/>
      </c>
      <c r="X111" s="32">
        <f>IFERROR(IF($A111="","",IF(COUNTIF('Transactions'!$D$2:$D$301,$A111)=0,"",MAXIFS('Transactions'!$B$2:$B$301,'Transactions'!$D$2:$D$301,$A111))),"")</f>
        <v/>
      </c>
      <c r="Y111" s="17">
        <f>IFERROR(IF($A111="","",IF($S111&gt;=Dashboard!$B$7,"High Value","Standard")),"")</f>
        <v/>
      </c>
      <c r="Z111" s="17">
        <f>IFERROR(IF($A111="","",IF($L111&lt;$K111,"Par below reorder point",IF($N111&lt;0,"Invalid unit cost",IF($R111&lt;0,"Negative on hand",IF(AND($P111="Yes",$O111=""),"Physical count date missing","OK"))))),"")</f>
        <v/>
      </c>
    </row>
    <row r="112">
      <c r="A112" s="27" t="n"/>
      <c r="B112" s="27" t="n"/>
      <c r="C112" s="27" t="n"/>
      <c r="D112" s="27" t="n"/>
      <c r="E112" s="27" t="n"/>
      <c r="F112" s="28" t="n"/>
      <c r="G112" s="27" t="n"/>
      <c r="H112" s="27" t="n"/>
      <c r="I112" s="28" t="n"/>
      <c r="J112" s="29" t="n"/>
      <c r="K112" s="28" t="n"/>
      <c r="L112" s="28" t="n"/>
      <c r="M112" s="27" t="n"/>
      <c r="N112" s="30" t="n"/>
      <c r="O112" s="29" t="n"/>
      <c r="P112" s="27" t="n"/>
      <c r="Q112" s="15">
        <f>IFERROR(IF($A112="","",SUMIFS('Transactions'!$P$2:$P$301,'Transactions'!$D$2:$D$301,$A112)),0)</f>
        <v/>
      </c>
      <c r="R112" s="15">
        <f>IFERROR(IF($A112="","",$I112+$Q112),"")</f>
        <v/>
      </c>
      <c r="S112" s="16">
        <f>IFERROR(IF($A112="","",$R112*$N112),"")</f>
        <v/>
      </c>
      <c r="T112" s="15">
        <f>IFERROR(IF($A112="","",IF($P112&lt;&gt;"Yes",0,IF($R112&lt;=$K112,MAX($L112-$R112,0),0))),"")</f>
        <v/>
      </c>
      <c r="U112" s="16">
        <f>IFERROR(IF($A112="","",$T112*$N112),"")</f>
        <v/>
      </c>
      <c r="V112" s="14">
        <f>IFERROR(IF($A112="","",IF($P112&lt;&gt;"Yes","Inactive",IF($R112&lt;=0,"Out of Stock",IF($R112&lt;=$K112,"Reorder","In Stock")))),"")</f>
        <v/>
      </c>
      <c r="W112" s="14">
        <f>IFERROR(IF($A112="","",IF($P112&lt;&gt;"Yes","Inactive",IF($O112="","No Count Date",IF(TODAY()-$O112&gt;Dashboard!$B$5,"Overdue","Current")))),"")</f>
        <v/>
      </c>
      <c r="X112" s="31">
        <f>IFERROR(IF($A112="","",IF(COUNTIF('Transactions'!$D$2:$D$301,$A112)=0,"",MAXIFS('Transactions'!$B$2:$B$301,'Transactions'!$D$2:$D$301,$A112))),"")</f>
        <v/>
      </c>
      <c r="Y112" s="14">
        <f>IFERROR(IF($A112="","",IF($S112&gt;=Dashboard!$B$7,"High Value","Standard")),"")</f>
        <v/>
      </c>
      <c r="Z112" s="14">
        <f>IFERROR(IF($A112="","",IF($L112&lt;$K112,"Par below reorder point",IF($N112&lt;0,"Invalid unit cost",IF($R112&lt;0,"Negative on hand",IF(AND($P112="Yes",$O112=""),"Physical count date missing","OK"))))),"")</f>
        <v/>
      </c>
    </row>
    <row r="113">
      <c r="A113" s="27" t="n"/>
      <c r="B113" s="27" t="n"/>
      <c r="C113" s="27" t="n"/>
      <c r="D113" s="27" t="n"/>
      <c r="E113" s="27" t="n"/>
      <c r="F113" s="28" t="n"/>
      <c r="G113" s="27" t="n"/>
      <c r="H113" s="27" t="n"/>
      <c r="I113" s="28" t="n"/>
      <c r="J113" s="29" t="n"/>
      <c r="K113" s="28" t="n"/>
      <c r="L113" s="28" t="n"/>
      <c r="M113" s="27" t="n"/>
      <c r="N113" s="30" t="n"/>
      <c r="O113" s="29" t="n"/>
      <c r="P113" s="27" t="n"/>
      <c r="Q113" s="18">
        <f>IFERROR(IF($A113="","",SUMIFS('Transactions'!$P$2:$P$301,'Transactions'!$D$2:$D$301,$A113)),0)</f>
        <v/>
      </c>
      <c r="R113" s="18">
        <f>IFERROR(IF($A113="","",$I113+$Q113),"")</f>
        <v/>
      </c>
      <c r="S113" s="19">
        <f>IFERROR(IF($A113="","",$R113*$N113),"")</f>
        <v/>
      </c>
      <c r="T113" s="18">
        <f>IFERROR(IF($A113="","",IF($P113&lt;&gt;"Yes",0,IF($R113&lt;=$K113,MAX($L113-$R113,0),0))),"")</f>
        <v/>
      </c>
      <c r="U113" s="19">
        <f>IFERROR(IF($A113="","",$T113*$N113),"")</f>
        <v/>
      </c>
      <c r="V113" s="17">
        <f>IFERROR(IF($A113="","",IF($P113&lt;&gt;"Yes","Inactive",IF($R113&lt;=0,"Out of Stock",IF($R113&lt;=$K113,"Reorder","In Stock")))),"")</f>
        <v/>
      </c>
      <c r="W113" s="17">
        <f>IFERROR(IF($A113="","",IF($P113&lt;&gt;"Yes","Inactive",IF($O113="","No Count Date",IF(TODAY()-$O113&gt;Dashboard!$B$5,"Overdue","Current")))),"")</f>
        <v/>
      </c>
      <c r="X113" s="32">
        <f>IFERROR(IF($A113="","",IF(COUNTIF('Transactions'!$D$2:$D$301,$A113)=0,"",MAXIFS('Transactions'!$B$2:$B$301,'Transactions'!$D$2:$D$301,$A113))),"")</f>
        <v/>
      </c>
      <c r="Y113" s="17">
        <f>IFERROR(IF($A113="","",IF($S113&gt;=Dashboard!$B$7,"High Value","Standard")),"")</f>
        <v/>
      </c>
      <c r="Z113" s="17">
        <f>IFERROR(IF($A113="","",IF($L113&lt;$K113,"Par below reorder point",IF($N113&lt;0,"Invalid unit cost",IF($R113&lt;0,"Negative on hand",IF(AND($P113="Yes",$O113=""),"Physical count date missing","OK"))))),"")</f>
        <v/>
      </c>
    </row>
    <row r="114">
      <c r="A114" s="27" t="n"/>
      <c r="B114" s="27" t="n"/>
      <c r="C114" s="27" t="n"/>
      <c r="D114" s="27" t="n"/>
      <c r="E114" s="27" t="n"/>
      <c r="F114" s="28" t="n"/>
      <c r="G114" s="27" t="n"/>
      <c r="H114" s="27" t="n"/>
      <c r="I114" s="28" t="n"/>
      <c r="J114" s="29" t="n"/>
      <c r="K114" s="28" t="n"/>
      <c r="L114" s="28" t="n"/>
      <c r="M114" s="27" t="n"/>
      <c r="N114" s="30" t="n"/>
      <c r="O114" s="29" t="n"/>
      <c r="P114" s="27" t="n"/>
      <c r="Q114" s="15">
        <f>IFERROR(IF($A114="","",SUMIFS('Transactions'!$P$2:$P$301,'Transactions'!$D$2:$D$301,$A114)),0)</f>
        <v/>
      </c>
      <c r="R114" s="15">
        <f>IFERROR(IF($A114="","",$I114+$Q114),"")</f>
        <v/>
      </c>
      <c r="S114" s="16">
        <f>IFERROR(IF($A114="","",$R114*$N114),"")</f>
        <v/>
      </c>
      <c r="T114" s="15">
        <f>IFERROR(IF($A114="","",IF($P114&lt;&gt;"Yes",0,IF($R114&lt;=$K114,MAX($L114-$R114,0),0))),"")</f>
        <v/>
      </c>
      <c r="U114" s="16">
        <f>IFERROR(IF($A114="","",$T114*$N114),"")</f>
        <v/>
      </c>
      <c r="V114" s="14">
        <f>IFERROR(IF($A114="","",IF($P114&lt;&gt;"Yes","Inactive",IF($R114&lt;=0,"Out of Stock",IF($R114&lt;=$K114,"Reorder","In Stock")))),"")</f>
        <v/>
      </c>
      <c r="W114" s="14">
        <f>IFERROR(IF($A114="","",IF($P114&lt;&gt;"Yes","Inactive",IF($O114="","No Count Date",IF(TODAY()-$O114&gt;Dashboard!$B$5,"Overdue","Current")))),"")</f>
        <v/>
      </c>
      <c r="X114" s="31">
        <f>IFERROR(IF($A114="","",IF(COUNTIF('Transactions'!$D$2:$D$301,$A114)=0,"",MAXIFS('Transactions'!$B$2:$B$301,'Transactions'!$D$2:$D$301,$A114))),"")</f>
        <v/>
      </c>
      <c r="Y114" s="14">
        <f>IFERROR(IF($A114="","",IF($S114&gt;=Dashboard!$B$7,"High Value","Standard")),"")</f>
        <v/>
      </c>
      <c r="Z114" s="14">
        <f>IFERROR(IF($A114="","",IF($L114&lt;$K114,"Par below reorder point",IF($N114&lt;0,"Invalid unit cost",IF($R114&lt;0,"Negative on hand",IF(AND($P114="Yes",$O114=""),"Physical count date missing","OK"))))),"")</f>
        <v/>
      </c>
    </row>
    <row r="115">
      <c r="A115" s="27" t="n"/>
      <c r="B115" s="27" t="n"/>
      <c r="C115" s="27" t="n"/>
      <c r="D115" s="27" t="n"/>
      <c r="E115" s="27" t="n"/>
      <c r="F115" s="28" t="n"/>
      <c r="G115" s="27" t="n"/>
      <c r="H115" s="27" t="n"/>
      <c r="I115" s="28" t="n"/>
      <c r="J115" s="29" t="n"/>
      <c r="K115" s="28" t="n"/>
      <c r="L115" s="28" t="n"/>
      <c r="M115" s="27" t="n"/>
      <c r="N115" s="30" t="n"/>
      <c r="O115" s="29" t="n"/>
      <c r="P115" s="27" t="n"/>
      <c r="Q115" s="18">
        <f>IFERROR(IF($A115="","",SUMIFS('Transactions'!$P$2:$P$301,'Transactions'!$D$2:$D$301,$A115)),0)</f>
        <v/>
      </c>
      <c r="R115" s="18">
        <f>IFERROR(IF($A115="","",$I115+$Q115),"")</f>
        <v/>
      </c>
      <c r="S115" s="19">
        <f>IFERROR(IF($A115="","",$R115*$N115),"")</f>
        <v/>
      </c>
      <c r="T115" s="18">
        <f>IFERROR(IF($A115="","",IF($P115&lt;&gt;"Yes",0,IF($R115&lt;=$K115,MAX($L115-$R115,0),0))),"")</f>
        <v/>
      </c>
      <c r="U115" s="19">
        <f>IFERROR(IF($A115="","",$T115*$N115),"")</f>
        <v/>
      </c>
      <c r="V115" s="17">
        <f>IFERROR(IF($A115="","",IF($P115&lt;&gt;"Yes","Inactive",IF($R115&lt;=0,"Out of Stock",IF($R115&lt;=$K115,"Reorder","In Stock")))),"")</f>
        <v/>
      </c>
      <c r="W115" s="17">
        <f>IFERROR(IF($A115="","",IF($P115&lt;&gt;"Yes","Inactive",IF($O115="","No Count Date",IF(TODAY()-$O115&gt;Dashboard!$B$5,"Overdue","Current")))),"")</f>
        <v/>
      </c>
      <c r="X115" s="32">
        <f>IFERROR(IF($A115="","",IF(COUNTIF('Transactions'!$D$2:$D$301,$A115)=0,"",MAXIFS('Transactions'!$B$2:$B$301,'Transactions'!$D$2:$D$301,$A115))),"")</f>
        <v/>
      </c>
      <c r="Y115" s="17">
        <f>IFERROR(IF($A115="","",IF($S115&gt;=Dashboard!$B$7,"High Value","Standard")),"")</f>
        <v/>
      </c>
      <c r="Z115" s="17">
        <f>IFERROR(IF($A115="","",IF($L115&lt;$K115,"Par below reorder point",IF($N115&lt;0,"Invalid unit cost",IF($R115&lt;0,"Negative on hand",IF(AND($P115="Yes",$O115=""),"Physical count date missing","OK"))))),"")</f>
        <v/>
      </c>
    </row>
    <row r="116">
      <c r="A116" s="27" t="n"/>
      <c r="B116" s="27" t="n"/>
      <c r="C116" s="27" t="n"/>
      <c r="D116" s="27" t="n"/>
      <c r="E116" s="27" t="n"/>
      <c r="F116" s="28" t="n"/>
      <c r="G116" s="27" t="n"/>
      <c r="H116" s="27" t="n"/>
      <c r="I116" s="28" t="n"/>
      <c r="J116" s="29" t="n"/>
      <c r="K116" s="28" t="n"/>
      <c r="L116" s="28" t="n"/>
      <c r="M116" s="27" t="n"/>
      <c r="N116" s="30" t="n"/>
      <c r="O116" s="29" t="n"/>
      <c r="P116" s="27" t="n"/>
      <c r="Q116" s="15">
        <f>IFERROR(IF($A116="","",SUMIFS('Transactions'!$P$2:$P$301,'Transactions'!$D$2:$D$301,$A116)),0)</f>
        <v/>
      </c>
      <c r="R116" s="15">
        <f>IFERROR(IF($A116="","",$I116+$Q116),"")</f>
        <v/>
      </c>
      <c r="S116" s="16">
        <f>IFERROR(IF($A116="","",$R116*$N116),"")</f>
        <v/>
      </c>
      <c r="T116" s="15">
        <f>IFERROR(IF($A116="","",IF($P116&lt;&gt;"Yes",0,IF($R116&lt;=$K116,MAX($L116-$R116,0),0))),"")</f>
        <v/>
      </c>
      <c r="U116" s="16">
        <f>IFERROR(IF($A116="","",$T116*$N116),"")</f>
        <v/>
      </c>
      <c r="V116" s="14">
        <f>IFERROR(IF($A116="","",IF($P116&lt;&gt;"Yes","Inactive",IF($R116&lt;=0,"Out of Stock",IF($R116&lt;=$K116,"Reorder","In Stock")))),"")</f>
        <v/>
      </c>
      <c r="W116" s="14">
        <f>IFERROR(IF($A116="","",IF($P116&lt;&gt;"Yes","Inactive",IF($O116="","No Count Date",IF(TODAY()-$O116&gt;Dashboard!$B$5,"Overdue","Current")))),"")</f>
        <v/>
      </c>
      <c r="X116" s="31">
        <f>IFERROR(IF($A116="","",IF(COUNTIF('Transactions'!$D$2:$D$301,$A116)=0,"",MAXIFS('Transactions'!$B$2:$B$301,'Transactions'!$D$2:$D$301,$A116))),"")</f>
        <v/>
      </c>
      <c r="Y116" s="14">
        <f>IFERROR(IF($A116="","",IF($S116&gt;=Dashboard!$B$7,"High Value","Standard")),"")</f>
        <v/>
      </c>
      <c r="Z116" s="14">
        <f>IFERROR(IF($A116="","",IF($L116&lt;$K116,"Par below reorder point",IF($N116&lt;0,"Invalid unit cost",IF($R116&lt;0,"Negative on hand",IF(AND($P116="Yes",$O116=""),"Physical count date missing","OK"))))),"")</f>
        <v/>
      </c>
    </row>
    <row r="117">
      <c r="A117" s="27" t="n"/>
      <c r="B117" s="27" t="n"/>
      <c r="C117" s="27" t="n"/>
      <c r="D117" s="27" t="n"/>
      <c r="E117" s="27" t="n"/>
      <c r="F117" s="28" t="n"/>
      <c r="G117" s="27" t="n"/>
      <c r="H117" s="27" t="n"/>
      <c r="I117" s="28" t="n"/>
      <c r="J117" s="29" t="n"/>
      <c r="K117" s="28" t="n"/>
      <c r="L117" s="28" t="n"/>
      <c r="M117" s="27" t="n"/>
      <c r="N117" s="30" t="n"/>
      <c r="O117" s="29" t="n"/>
      <c r="P117" s="27" t="n"/>
      <c r="Q117" s="18">
        <f>IFERROR(IF($A117="","",SUMIFS('Transactions'!$P$2:$P$301,'Transactions'!$D$2:$D$301,$A117)),0)</f>
        <v/>
      </c>
      <c r="R117" s="18">
        <f>IFERROR(IF($A117="","",$I117+$Q117),"")</f>
        <v/>
      </c>
      <c r="S117" s="19">
        <f>IFERROR(IF($A117="","",$R117*$N117),"")</f>
        <v/>
      </c>
      <c r="T117" s="18">
        <f>IFERROR(IF($A117="","",IF($P117&lt;&gt;"Yes",0,IF($R117&lt;=$K117,MAX($L117-$R117,0),0))),"")</f>
        <v/>
      </c>
      <c r="U117" s="19">
        <f>IFERROR(IF($A117="","",$T117*$N117),"")</f>
        <v/>
      </c>
      <c r="V117" s="17">
        <f>IFERROR(IF($A117="","",IF($P117&lt;&gt;"Yes","Inactive",IF($R117&lt;=0,"Out of Stock",IF($R117&lt;=$K117,"Reorder","In Stock")))),"")</f>
        <v/>
      </c>
      <c r="W117" s="17">
        <f>IFERROR(IF($A117="","",IF($P117&lt;&gt;"Yes","Inactive",IF($O117="","No Count Date",IF(TODAY()-$O117&gt;Dashboard!$B$5,"Overdue","Current")))),"")</f>
        <v/>
      </c>
      <c r="X117" s="32">
        <f>IFERROR(IF($A117="","",IF(COUNTIF('Transactions'!$D$2:$D$301,$A117)=0,"",MAXIFS('Transactions'!$B$2:$B$301,'Transactions'!$D$2:$D$301,$A117))),"")</f>
        <v/>
      </c>
      <c r="Y117" s="17">
        <f>IFERROR(IF($A117="","",IF($S117&gt;=Dashboard!$B$7,"High Value","Standard")),"")</f>
        <v/>
      </c>
      <c r="Z117" s="17">
        <f>IFERROR(IF($A117="","",IF($L117&lt;$K117,"Par below reorder point",IF($N117&lt;0,"Invalid unit cost",IF($R117&lt;0,"Negative on hand",IF(AND($P117="Yes",$O117=""),"Physical count date missing","OK"))))),"")</f>
        <v/>
      </c>
    </row>
    <row r="118">
      <c r="A118" s="27" t="n"/>
      <c r="B118" s="27" t="n"/>
      <c r="C118" s="27" t="n"/>
      <c r="D118" s="27" t="n"/>
      <c r="E118" s="27" t="n"/>
      <c r="F118" s="28" t="n"/>
      <c r="G118" s="27" t="n"/>
      <c r="H118" s="27" t="n"/>
      <c r="I118" s="28" t="n"/>
      <c r="J118" s="29" t="n"/>
      <c r="K118" s="28" t="n"/>
      <c r="L118" s="28" t="n"/>
      <c r="M118" s="27" t="n"/>
      <c r="N118" s="30" t="n"/>
      <c r="O118" s="29" t="n"/>
      <c r="P118" s="27" t="n"/>
      <c r="Q118" s="15">
        <f>IFERROR(IF($A118="","",SUMIFS('Transactions'!$P$2:$P$301,'Transactions'!$D$2:$D$301,$A118)),0)</f>
        <v/>
      </c>
      <c r="R118" s="15">
        <f>IFERROR(IF($A118="","",$I118+$Q118),"")</f>
        <v/>
      </c>
      <c r="S118" s="16">
        <f>IFERROR(IF($A118="","",$R118*$N118),"")</f>
        <v/>
      </c>
      <c r="T118" s="15">
        <f>IFERROR(IF($A118="","",IF($P118&lt;&gt;"Yes",0,IF($R118&lt;=$K118,MAX($L118-$R118,0),0))),"")</f>
        <v/>
      </c>
      <c r="U118" s="16">
        <f>IFERROR(IF($A118="","",$T118*$N118),"")</f>
        <v/>
      </c>
      <c r="V118" s="14">
        <f>IFERROR(IF($A118="","",IF($P118&lt;&gt;"Yes","Inactive",IF($R118&lt;=0,"Out of Stock",IF($R118&lt;=$K118,"Reorder","In Stock")))),"")</f>
        <v/>
      </c>
      <c r="W118" s="14">
        <f>IFERROR(IF($A118="","",IF($P118&lt;&gt;"Yes","Inactive",IF($O118="","No Count Date",IF(TODAY()-$O118&gt;Dashboard!$B$5,"Overdue","Current")))),"")</f>
        <v/>
      </c>
      <c r="X118" s="31">
        <f>IFERROR(IF($A118="","",IF(COUNTIF('Transactions'!$D$2:$D$301,$A118)=0,"",MAXIFS('Transactions'!$B$2:$B$301,'Transactions'!$D$2:$D$301,$A118))),"")</f>
        <v/>
      </c>
      <c r="Y118" s="14">
        <f>IFERROR(IF($A118="","",IF($S118&gt;=Dashboard!$B$7,"High Value","Standard")),"")</f>
        <v/>
      </c>
      <c r="Z118" s="14">
        <f>IFERROR(IF($A118="","",IF($L118&lt;$K118,"Par below reorder point",IF($N118&lt;0,"Invalid unit cost",IF($R118&lt;0,"Negative on hand",IF(AND($P118="Yes",$O118=""),"Physical count date missing","OK"))))),"")</f>
        <v/>
      </c>
    </row>
    <row r="119">
      <c r="A119" s="27" t="n"/>
      <c r="B119" s="27" t="n"/>
      <c r="C119" s="27" t="n"/>
      <c r="D119" s="27" t="n"/>
      <c r="E119" s="27" t="n"/>
      <c r="F119" s="28" t="n"/>
      <c r="G119" s="27" t="n"/>
      <c r="H119" s="27" t="n"/>
      <c r="I119" s="28" t="n"/>
      <c r="J119" s="29" t="n"/>
      <c r="K119" s="28" t="n"/>
      <c r="L119" s="28" t="n"/>
      <c r="M119" s="27" t="n"/>
      <c r="N119" s="30" t="n"/>
      <c r="O119" s="29" t="n"/>
      <c r="P119" s="27" t="n"/>
      <c r="Q119" s="18">
        <f>IFERROR(IF($A119="","",SUMIFS('Transactions'!$P$2:$P$301,'Transactions'!$D$2:$D$301,$A119)),0)</f>
        <v/>
      </c>
      <c r="R119" s="18">
        <f>IFERROR(IF($A119="","",$I119+$Q119),"")</f>
        <v/>
      </c>
      <c r="S119" s="19">
        <f>IFERROR(IF($A119="","",$R119*$N119),"")</f>
        <v/>
      </c>
      <c r="T119" s="18">
        <f>IFERROR(IF($A119="","",IF($P119&lt;&gt;"Yes",0,IF($R119&lt;=$K119,MAX($L119-$R119,0),0))),"")</f>
        <v/>
      </c>
      <c r="U119" s="19">
        <f>IFERROR(IF($A119="","",$T119*$N119),"")</f>
        <v/>
      </c>
      <c r="V119" s="17">
        <f>IFERROR(IF($A119="","",IF($P119&lt;&gt;"Yes","Inactive",IF($R119&lt;=0,"Out of Stock",IF($R119&lt;=$K119,"Reorder","In Stock")))),"")</f>
        <v/>
      </c>
      <c r="W119" s="17">
        <f>IFERROR(IF($A119="","",IF($P119&lt;&gt;"Yes","Inactive",IF($O119="","No Count Date",IF(TODAY()-$O119&gt;Dashboard!$B$5,"Overdue","Current")))),"")</f>
        <v/>
      </c>
      <c r="X119" s="32">
        <f>IFERROR(IF($A119="","",IF(COUNTIF('Transactions'!$D$2:$D$301,$A119)=0,"",MAXIFS('Transactions'!$B$2:$B$301,'Transactions'!$D$2:$D$301,$A119))),"")</f>
        <v/>
      </c>
      <c r="Y119" s="17">
        <f>IFERROR(IF($A119="","",IF($S119&gt;=Dashboard!$B$7,"High Value","Standard")),"")</f>
        <v/>
      </c>
      <c r="Z119" s="17">
        <f>IFERROR(IF($A119="","",IF($L119&lt;$K119,"Par below reorder point",IF($N119&lt;0,"Invalid unit cost",IF($R119&lt;0,"Negative on hand",IF(AND($P119="Yes",$O119=""),"Physical count date missing","OK"))))),"")</f>
        <v/>
      </c>
    </row>
    <row r="120">
      <c r="A120" s="27" t="n"/>
      <c r="B120" s="27" t="n"/>
      <c r="C120" s="27" t="n"/>
      <c r="D120" s="27" t="n"/>
      <c r="E120" s="27" t="n"/>
      <c r="F120" s="28" t="n"/>
      <c r="G120" s="27" t="n"/>
      <c r="H120" s="27" t="n"/>
      <c r="I120" s="28" t="n"/>
      <c r="J120" s="29" t="n"/>
      <c r="K120" s="28" t="n"/>
      <c r="L120" s="28" t="n"/>
      <c r="M120" s="27" t="n"/>
      <c r="N120" s="30" t="n"/>
      <c r="O120" s="29" t="n"/>
      <c r="P120" s="27" t="n"/>
      <c r="Q120" s="15">
        <f>IFERROR(IF($A120="","",SUMIFS('Transactions'!$P$2:$P$301,'Transactions'!$D$2:$D$301,$A120)),0)</f>
        <v/>
      </c>
      <c r="R120" s="15">
        <f>IFERROR(IF($A120="","",$I120+$Q120),"")</f>
        <v/>
      </c>
      <c r="S120" s="16">
        <f>IFERROR(IF($A120="","",$R120*$N120),"")</f>
        <v/>
      </c>
      <c r="T120" s="15">
        <f>IFERROR(IF($A120="","",IF($P120&lt;&gt;"Yes",0,IF($R120&lt;=$K120,MAX($L120-$R120,0),0))),"")</f>
        <v/>
      </c>
      <c r="U120" s="16">
        <f>IFERROR(IF($A120="","",$T120*$N120),"")</f>
        <v/>
      </c>
      <c r="V120" s="14">
        <f>IFERROR(IF($A120="","",IF($P120&lt;&gt;"Yes","Inactive",IF($R120&lt;=0,"Out of Stock",IF($R120&lt;=$K120,"Reorder","In Stock")))),"")</f>
        <v/>
      </c>
      <c r="W120" s="14">
        <f>IFERROR(IF($A120="","",IF($P120&lt;&gt;"Yes","Inactive",IF($O120="","No Count Date",IF(TODAY()-$O120&gt;Dashboard!$B$5,"Overdue","Current")))),"")</f>
        <v/>
      </c>
      <c r="X120" s="31">
        <f>IFERROR(IF($A120="","",IF(COUNTIF('Transactions'!$D$2:$D$301,$A120)=0,"",MAXIFS('Transactions'!$B$2:$B$301,'Transactions'!$D$2:$D$301,$A120))),"")</f>
        <v/>
      </c>
      <c r="Y120" s="14">
        <f>IFERROR(IF($A120="","",IF($S120&gt;=Dashboard!$B$7,"High Value","Standard")),"")</f>
        <v/>
      </c>
      <c r="Z120" s="14">
        <f>IFERROR(IF($A120="","",IF($L120&lt;$K120,"Par below reorder point",IF($N120&lt;0,"Invalid unit cost",IF($R120&lt;0,"Negative on hand",IF(AND($P120="Yes",$O120=""),"Physical count date missing","OK"))))),"")</f>
        <v/>
      </c>
    </row>
    <row r="121">
      <c r="A121" s="27" t="n"/>
      <c r="B121" s="27" t="n"/>
      <c r="C121" s="27" t="n"/>
      <c r="D121" s="27" t="n"/>
      <c r="E121" s="27" t="n"/>
      <c r="F121" s="28" t="n"/>
      <c r="G121" s="27" t="n"/>
      <c r="H121" s="27" t="n"/>
      <c r="I121" s="28" t="n"/>
      <c r="J121" s="29" t="n"/>
      <c r="K121" s="28" t="n"/>
      <c r="L121" s="28" t="n"/>
      <c r="M121" s="27" t="n"/>
      <c r="N121" s="30" t="n"/>
      <c r="O121" s="29" t="n"/>
      <c r="P121" s="27" t="n"/>
      <c r="Q121" s="18">
        <f>IFERROR(IF($A121="","",SUMIFS('Transactions'!$P$2:$P$301,'Transactions'!$D$2:$D$301,$A121)),0)</f>
        <v/>
      </c>
      <c r="R121" s="18">
        <f>IFERROR(IF($A121="","",$I121+$Q121),"")</f>
        <v/>
      </c>
      <c r="S121" s="19">
        <f>IFERROR(IF($A121="","",$R121*$N121),"")</f>
        <v/>
      </c>
      <c r="T121" s="18">
        <f>IFERROR(IF($A121="","",IF($P121&lt;&gt;"Yes",0,IF($R121&lt;=$K121,MAX($L121-$R121,0),0))),"")</f>
        <v/>
      </c>
      <c r="U121" s="19">
        <f>IFERROR(IF($A121="","",$T121*$N121),"")</f>
        <v/>
      </c>
      <c r="V121" s="17">
        <f>IFERROR(IF($A121="","",IF($P121&lt;&gt;"Yes","Inactive",IF($R121&lt;=0,"Out of Stock",IF($R121&lt;=$K121,"Reorder","In Stock")))),"")</f>
        <v/>
      </c>
      <c r="W121" s="17">
        <f>IFERROR(IF($A121="","",IF($P121&lt;&gt;"Yes","Inactive",IF($O121="","No Count Date",IF(TODAY()-$O121&gt;Dashboard!$B$5,"Overdue","Current")))),"")</f>
        <v/>
      </c>
      <c r="X121" s="32">
        <f>IFERROR(IF($A121="","",IF(COUNTIF('Transactions'!$D$2:$D$301,$A121)=0,"",MAXIFS('Transactions'!$B$2:$B$301,'Transactions'!$D$2:$D$301,$A121))),"")</f>
        <v/>
      </c>
      <c r="Y121" s="17">
        <f>IFERROR(IF($A121="","",IF($S121&gt;=Dashboard!$B$7,"High Value","Standard")),"")</f>
        <v/>
      </c>
      <c r="Z121" s="17">
        <f>IFERROR(IF($A121="","",IF($L121&lt;$K121,"Par below reorder point",IF($N121&lt;0,"Invalid unit cost",IF($R121&lt;0,"Negative on hand",IF(AND($P121="Yes",$O121=""),"Physical count date missing","OK"))))),"")</f>
        <v/>
      </c>
    </row>
    <row r="122">
      <c r="A122" s="27" t="n"/>
      <c r="B122" s="27" t="n"/>
      <c r="C122" s="27" t="n"/>
      <c r="D122" s="27" t="n"/>
      <c r="E122" s="27" t="n"/>
      <c r="F122" s="28" t="n"/>
      <c r="G122" s="27" t="n"/>
      <c r="H122" s="27" t="n"/>
      <c r="I122" s="28" t="n"/>
      <c r="J122" s="29" t="n"/>
      <c r="K122" s="28" t="n"/>
      <c r="L122" s="28" t="n"/>
      <c r="M122" s="27" t="n"/>
      <c r="N122" s="30" t="n"/>
      <c r="O122" s="29" t="n"/>
      <c r="P122" s="27" t="n"/>
      <c r="Q122" s="15">
        <f>IFERROR(IF($A122="","",SUMIFS('Transactions'!$P$2:$P$301,'Transactions'!$D$2:$D$301,$A122)),0)</f>
        <v/>
      </c>
      <c r="R122" s="15">
        <f>IFERROR(IF($A122="","",$I122+$Q122),"")</f>
        <v/>
      </c>
      <c r="S122" s="16">
        <f>IFERROR(IF($A122="","",$R122*$N122),"")</f>
        <v/>
      </c>
      <c r="T122" s="15">
        <f>IFERROR(IF($A122="","",IF($P122&lt;&gt;"Yes",0,IF($R122&lt;=$K122,MAX($L122-$R122,0),0))),"")</f>
        <v/>
      </c>
      <c r="U122" s="16">
        <f>IFERROR(IF($A122="","",$T122*$N122),"")</f>
        <v/>
      </c>
      <c r="V122" s="14">
        <f>IFERROR(IF($A122="","",IF($P122&lt;&gt;"Yes","Inactive",IF($R122&lt;=0,"Out of Stock",IF($R122&lt;=$K122,"Reorder","In Stock")))),"")</f>
        <v/>
      </c>
      <c r="W122" s="14">
        <f>IFERROR(IF($A122="","",IF($P122&lt;&gt;"Yes","Inactive",IF($O122="","No Count Date",IF(TODAY()-$O122&gt;Dashboard!$B$5,"Overdue","Current")))),"")</f>
        <v/>
      </c>
      <c r="X122" s="31">
        <f>IFERROR(IF($A122="","",IF(COUNTIF('Transactions'!$D$2:$D$301,$A122)=0,"",MAXIFS('Transactions'!$B$2:$B$301,'Transactions'!$D$2:$D$301,$A122))),"")</f>
        <v/>
      </c>
      <c r="Y122" s="14">
        <f>IFERROR(IF($A122="","",IF($S122&gt;=Dashboard!$B$7,"High Value","Standard")),"")</f>
        <v/>
      </c>
      <c r="Z122" s="14">
        <f>IFERROR(IF($A122="","",IF($L122&lt;$K122,"Par below reorder point",IF($N122&lt;0,"Invalid unit cost",IF($R122&lt;0,"Negative on hand",IF(AND($P122="Yes",$O122=""),"Physical count date missing","OK"))))),"")</f>
        <v/>
      </c>
    </row>
    <row r="123">
      <c r="A123" s="27" t="n"/>
      <c r="B123" s="27" t="n"/>
      <c r="C123" s="27" t="n"/>
      <c r="D123" s="27" t="n"/>
      <c r="E123" s="27" t="n"/>
      <c r="F123" s="28" t="n"/>
      <c r="G123" s="27" t="n"/>
      <c r="H123" s="27" t="n"/>
      <c r="I123" s="28" t="n"/>
      <c r="J123" s="29" t="n"/>
      <c r="K123" s="28" t="n"/>
      <c r="L123" s="28" t="n"/>
      <c r="M123" s="27" t="n"/>
      <c r="N123" s="30" t="n"/>
      <c r="O123" s="29" t="n"/>
      <c r="P123" s="27" t="n"/>
      <c r="Q123" s="18">
        <f>IFERROR(IF($A123="","",SUMIFS('Transactions'!$P$2:$P$301,'Transactions'!$D$2:$D$301,$A123)),0)</f>
        <v/>
      </c>
      <c r="R123" s="18">
        <f>IFERROR(IF($A123="","",$I123+$Q123),"")</f>
        <v/>
      </c>
      <c r="S123" s="19">
        <f>IFERROR(IF($A123="","",$R123*$N123),"")</f>
        <v/>
      </c>
      <c r="T123" s="18">
        <f>IFERROR(IF($A123="","",IF($P123&lt;&gt;"Yes",0,IF($R123&lt;=$K123,MAX($L123-$R123,0),0))),"")</f>
        <v/>
      </c>
      <c r="U123" s="19">
        <f>IFERROR(IF($A123="","",$T123*$N123),"")</f>
        <v/>
      </c>
      <c r="V123" s="17">
        <f>IFERROR(IF($A123="","",IF($P123&lt;&gt;"Yes","Inactive",IF($R123&lt;=0,"Out of Stock",IF($R123&lt;=$K123,"Reorder","In Stock")))),"")</f>
        <v/>
      </c>
      <c r="W123" s="17">
        <f>IFERROR(IF($A123="","",IF($P123&lt;&gt;"Yes","Inactive",IF($O123="","No Count Date",IF(TODAY()-$O123&gt;Dashboard!$B$5,"Overdue","Current")))),"")</f>
        <v/>
      </c>
      <c r="X123" s="32">
        <f>IFERROR(IF($A123="","",IF(COUNTIF('Transactions'!$D$2:$D$301,$A123)=0,"",MAXIFS('Transactions'!$B$2:$B$301,'Transactions'!$D$2:$D$301,$A123))),"")</f>
        <v/>
      </c>
      <c r="Y123" s="17">
        <f>IFERROR(IF($A123="","",IF($S123&gt;=Dashboard!$B$7,"High Value","Standard")),"")</f>
        <v/>
      </c>
      <c r="Z123" s="17">
        <f>IFERROR(IF($A123="","",IF($L123&lt;$K123,"Par below reorder point",IF($N123&lt;0,"Invalid unit cost",IF($R123&lt;0,"Negative on hand",IF(AND($P123="Yes",$O123=""),"Physical count date missing","OK"))))),"")</f>
        <v/>
      </c>
    </row>
    <row r="124">
      <c r="A124" s="27" t="n"/>
      <c r="B124" s="27" t="n"/>
      <c r="C124" s="27" t="n"/>
      <c r="D124" s="27" t="n"/>
      <c r="E124" s="27" t="n"/>
      <c r="F124" s="28" t="n"/>
      <c r="G124" s="27" t="n"/>
      <c r="H124" s="27" t="n"/>
      <c r="I124" s="28" t="n"/>
      <c r="J124" s="29" t="n"/>
      <c r="K124" s="28" t="n"/>
      <c r="L124" s="28" t="n"/>
      <c r="M124" s="27" t="n"/>
      <c r="N124" s="30" t="n"/>
      <c r="O124" s="29" t="n"/>
      <c r="P124" s="27" t="n"/>
      <c r="Q124" s="15">
        <f>IFERROR(IF($A124="","",SUMIFS('Transactions'!$P$2:$P$301,'Transactions'!$D$2:$D$301,$A124)),0)</f>
        <v/>
      </c>
      <c r="R124" s="15">
        <f>IFERROR(IF($A124="","",$I124+$Q124),"")</f>
        <v/>
      </c>
      <c r="S124" s="16">
        <f>IFERROR(IF($A124="","",$R124*$N124),"")</f>
        <v/>
      </c>
      <c r="T124" s="15">
        <f>IFERROR(IF($A124="","",IF($P124&lt;&gt;"Yes",0,IF($R124&lt;=$K124,MAX($L124-$R124,0),0))),"")</f>
        <v/>
      </c>
      <c r="U124" s="16">
        <f>IFERROR(IF($A124="","",$T124*$N124),"")</f>
        <v/>
      </c>
      <c r="V124" s="14">
        <f>IFERROR(IF($A124="","",IF($P124&lt;&gt;"Yes","Inactive",IF($R124&lt;=0,"Out of Stock",IF($R124&lt;=$K124,"Reorder","In Stock")))),"")</f>
        <v/>
      </c>
      <c r="W124" s="14">
        <f>IFERROR(IF($A124="","",IF($P124&lt;&gt;"Yes","Inactive",IF($O124="","No Count Date",IF(TODAY()-$O124&gt;Dashboard!$B$5,"Overdue","Current")))),"")</f>
        <v/>
      </c>
      <c r="X124" s="31">
        <f>IFERROR(IF($A124="","",IF(COUNTIF('Transactions'!$D$2:$D$301,$A124)=0,"",MAXIFS('Transactions'!$B$2:$B$301,'Transactions'!$D$2:$D$301,$A124))),"")</f>
        <v/>
      </c>
      <c r="Y124" s="14">
        <f>IFERROR(IF($A124="","",IF($S124&gt;=Dashboard!$B$7,"High Value","Standard")),"")</f>
        <v/>
      </c>
      <c r="Z124" s="14">
        <f>IFERROR(IF($A124="","",IF($L124&lt;$K124,"Par below reorder point",IF($N124&lt;0,"Invalid unit cost",IF($R124&lt;0,"Negative on hand",IF(AND($P124="Yes",$O124=""),"Physical count date missing","OK"))))),"")</f>
        <v/>
      </c>
    </row>
    <row r="125">
      <c r="A125" s="27" t="n"/>
      <c r="B125" s="27" t="n"/>
      <c r="C125" s="27" t="n"/>
      <c r="D125" s="27" t="n"/>
      <c r="E125" s="27" t="n"/>
      <c r="F125" s="28" t="n"/>
      <c r="G125" s="27" t="n"/>
      <c r="H125" s="27" t="n"/>
      <c r="I125" s="28" t="n"/>
      <c r="J125" s="29" t="n"/>
      <c r="K125" s="28" t="n"/>
      <c r="L125" s="28" t="n"/>
      <c r="M125" s="27" t="n"/>
      <c r="N125" s="30" t="n"/>
      <c r="O125" s="29" t="n"/>
      <c r="P125" s="27" t="n"/>
      <c r="Q125" s="18">
        <f>IFERROR(IF($A125="","",SUMIFS('Transactions'!$P$2:$P$301,'Transactions'!$D$2:$D$301,$A125)),0)</f>
        <v/>
      </c>
      <c r="R125" s="18">
        <f>IFERROR(IF($A125="","",$I125+$Q125),"")</f>
        <v/>
      </c>
      <c r="S125" s="19">
        <f>IFERROR(IF($A125="","",$R125*$N125),"")</f>
        <v/>
      </c>
      <c r="T125" s="18">
        <f>IFERROR(IF($A125="","",IF($P125&lt;&gt;"Yes",0,IF($R125&lt;=$K125,MAX($L125-$R125,0),0))),"")</f>
        <v/>
      </c>
      <c r="U125" s="19">
        <f>IFERROR(IF($A125="","",$T125*$N125),"")</f>
        <v/>
      </c>
      <c r="V125" s="17">
        <f>IFERROR(IF($A125="","",IF($P125&lt;&gt;"Yes","Inactive",IF($R125&lt;=0,"Out of Stock",IF($R125&lt;=$K125,"Reorder","In Stock")))),"")</f>
        <v/>
      </c>
      <c r="W125" s="17">
        <f>IFERROR(IF($A125="","",IF($P125&lt;&gt;"Yes","Inactive",IF($O125="","No Count Date",IF(TODAY()-$O125&gt;Dashboard!$B$5,"Overdue","Current")))),"")</f>
        <v/>
      </c>
      <c r="X125" s="32">
        <f>IFERROR(IF($A125="","",IF(COUNTIF('Transactions'!$D$2:$D$301,$A125)=0,"",MAXIFS('Transactions'!$B$2:$B$301,'Transactions'!$D$2:$D$301,$A125))),"")</f>
        <v/>
      </c>
      <c r="Y125" s="17">
        <f>IFERROR(IF($A125="","",IF($S125&gt;=Dashboard!$B$7,"High Value","Standard")),"")</f>
        <v/>
      </c>
      <c r="Z125" s="17">
        <f>IFERROR(IF($A125="","",IF($L125&lt;$K125,"Par below reorder point",IF($N125&lt;0,"Invalid unit cost",IF($R125&lt;0,"Negative on hand",IF(AND($P125="Yes",$O125=""),"Physical count date missing","OK"))))),"")</f>
        <v/>
      </c>
    </row>
    <row r="126">
      <c r="A126" s="27" t="n"/>
      <c r="B126" s="27" t="n"/>
      <c r="C126" s="27" t="n"/>
      <c r="D126" s="27" t="n"/>
      <c r="E126" s="27" t="n"/>
      <c r="F126" s="28" t="n"/>
      <c r="G126" s="27" t="n"/>
      <c r="H126" s="27" t="n"/>
      <c r="I126" s="28" t="n"/>
      <c r="J126" s="29" t="n"/>
      <c r="K126" s="28" t="n"/>
      <c r="L126" s="28" t="n"/>
      <c r="M126" s="27" t="n"/>
      <c r="N126" s="30" t="n"/>
      <c r="O126" s="29" t="n"/>
      <c r="P126" s="27" t="n"/>
      <c r="Q126" s="15">
        <f>IFERROR(IF($A126="","",SUMIFS('Transactions'!$P$2:$P$301,'Transactions'!$D$2:$D$301,$A126)),0)</f>
        <v/>
      </c>
      <c r="R126" s="15">
        <f>IFERROR(IF($A126="","",$I126+$Q126),"")</f>
        <v/>
      </c>
      <c r="S126" s="16">
        <f>IFERROR(IF($A126="","",$R126*$N126),"")</f>
        <v/>
      </c>
      <c r="T126" s="15">
        <f>IFERROR(IF($A126="","",IF($P126&lt;&gt;"Yes",0,IF($R126&lt;=$K126,MAX($L126-$R126,0),0))),"")</f>
        <v/>
      </c>
      <c r="U126" s="16">
        <f>IFERROR(IF($A126="","",$T126*$N126),"")</f>
        <v/>
      </c>
      <c r="V126" s="14">
        <f>IFERROR(IF($A126="","",IF($P126&lt;&gt;"Yes","Inactive",IF($R126&lt;=0,"Out of Stock",IF($R126&lt;=$K126,"Reorder","In Stock")))),"")</f>
        <v/>
      </c>
      <c r="W126" s="14">
        <f>IFERROR(IF($A126="","",IF($P126&lt;&gt;"Yes","Inactive",IF($O126="","No Count Date",IF(TODAY()-$O126&gt;Dashboard!$B$5,"Overdue","Current")))),"")</f>
        <v/>
      </c>
      <c r="X126" s="31">
        <f>IFERROR(IF($A126="","",IF(COUNTIF('Transactions'!$D$2:$D$301,$A126)=0,"",MAXIFS('Transactions'!$B$2:$B$301,'Transactions'!$D$2:$D$301,$A126))),"")</f>
        <v/>
      </c>
      <c r="Y126" s="14">
        <f>IFERROR(IF($A126="","",IF($S126&gt;=Dashboard!$B$7,"High Value","Standard")),"")</f>
        <v/>
      </c>
      <c r="Z126" s="14">
        <f>IFERROR(IF($A126="","",IF($L126&lt;$K126,"Par below reorder point",IF($N126&lt;0,"Invalid unit cost",IF($R126&lt;0,"Negative on hand",IF(AND($P126="Yes",$O126=""),"Physical count date missing","OK"))))),"")</f>
        <v/>
      </c>
    </row>
    <row r="127">
      <c r="A127" s="27" t="n"/>
      <c r="B127" s="27" t="n"/>
      <c r="C127" s="27" t="n"/>
      <c r="D127" s="27" t="n"/>
      <c r="E127" s="27" t="n"/>
      <c r="F127" s="28" t="n"/>
      <c r="G127" s="27" t="n"/>
      <c r="H127" s="27" t="n"/>
      <c r="I127" s="28" t="n"/>
      <c r="J127" s="29" t="n"/>
      <c r="K127" s="28" t="n"/>
      <c r="L127" s="28" t="n"/>
      <c r="M127" s="27" t="n"/>
      <c r="N127" s="30" t="n"/>
      <c r="O127" s="29" t="n"/>
      <c r="P127" s="27" t="n"/>
      <c r="Q127" s="18">
        <f>IFERROR(IF($A127="","",SUMIFS('Transactions'!$P$2:$P$301,'Transactions'!$D$2:$D$301,$A127)),0)</f>
        <v/>
      </c>
      <c r="R127" s="18">
        <f>IFERROR(IF($A127="","",$I127+$Q127),"")</f>
        <v/>
      </c>
      <c r="S127" s="19">
        <f>IFERROR(IF($A127="","",$R127*$N127),"")</f>
        <v/>
      </c>
      <c r="T127" s="18">
        <f>IFERROR(IF($A127="","",IF($P127&lt;&gt;"Yes",0,IF($R127&lt;=$K127,MAX($L127-$R127,0),0))),"")</f>
        <v/>
      </c>
      <c r="U127" s="19">
        <f>IFERROR(IF($A127="","",$T127*$N127),"")</f>
        <v/>
      </c>
      <c r="V127" s="17">
        <f>IFERROR(IF($A127="","",IF($P127&lt;&gt;"Yes","Inactive",IF($R127&lt;=0,"Out of Stock",IF($R127&lt;=$K127,"Reorder","In Stock")))),"")</f>
        <v/>
      </c>
      <c r="W127" s="17">
        <f>IFERROR(IF($A127="","",IF($P127&lt;&gt;"Yes","Inactive",IF($O127="","No Count Date",IF(TODAY()-$O127&gt;Dashboard!$B$5,"Overdue","Current")))),"")</f>
        <v/>
      </c>
      <c r="X127" s="32">
        <f>IFERROR(IF($A127="","",IF(COUNTIF('Transactions'!$D$2:$D$301,$A127)=0,"",MAXIFS('Transactions'!$B$2:$B$301,'Transactions'!$D$2:$D$301,$A127))),"")</f>
        <v/>
      </c>
      <c r="Y127" s="17">
        <f>IFERROR(IF($A127="","",IF($S127&gt;=Dashboard!$B$7,"High Value","Standard")),"")</f>
        <v/>
      </c>
      <c r="Z127" s="17">
        <f>IFERROR(IF($A127="","",IF($L127&lt;$K127,"Par below reorder point",IF($N127&lt;0,"Invalid unit cost",IF($R127&lt;0,"Negative on hand",IF(AND($P127="Yes",$O127=""),"Physical count date missing","OK"))))),"")</f>
        <v/>
      </c>
    </row>
    <row r="128">
      <c r="A128" s="27" t="n"/>
      <c r="B128" s="27" t="n"/>
      <c r="C128" s="27" t="n"/>
      <c r="D128" s="27" t="n"/>
      <c r="E128" s="27" t="n"/>
      <c r="F128" s="28" t="n"/>
      <c r="G128" s="27" t="n"/>
      <c r="H128" s="27" t="n"/>
      <c r="I128" s="28" t="n"/>
      <c r="J128" s="29" t="n"/>
      <c r="K128" s="28" t="n"/>
      <c r="L128" s="28" t="n"/>
      <c r="M128" s="27" t="n"/>
      <c r="N128" s="30" t="n"/>
      <c r="O128" s="29" t="n"/>
      <c r="P128" s="27" t="n"/>
      <c r="Q128" s="15">
        <f>IFERROR(IF($A128="","",SUMIFS('Transactions'!$P$2:$P$301,'Transactions'!$D$2:$D$301,$A128)),0)</f>
        <v/>
      </c>
      <c r="R128" s="15">
        <f>IFERROR(IF($A128="","",$I128+$Q128),"")</f>
        <v/>
      </c>
      <c r="S128" s="16">
        <f>IFERROR(IF($A128="","",$R128*$N128),"")</f>
        <v/>
      </c>
      <c r="T128" s="15">
        <f>IFERROR(IF($A128="","",IF($P128&lt;&gt;"Yes",0,IF($R128&lt;=$K128,MAX($L128-$R128,0),0))),"")</f>
        <v/>
      </c>
      <c r="U128" s="16">
        <f>IFERROR(IF($A128="","",$T128*$N128),"")</f>
        <v/>
      </c>
      <c r="V128" s="14">
        <f>IFERROR(IF($A128="","",IF($P128&lt;&gt;"Yes","Inactive",IF($R128&lt;=0,"Out of Stock",IF($R128&lt;=$K128,"Reorder","In Stock")))),"")</f>
        <v/>
      </c>
      <c r="W128" s="14">
        <f>IFERROR(IF($A128="","",IF($P128&lt;&gt;"Yes","Inactive",IF($O128="","No Count Date",IF(TODAY()-$O128&gt;Dashboard!$B$5,"Overdue","Current")))),"")</f>
        <v/>
      </c>
      <c r="X128" s="31">
        <f>IFERROR(IF($A128="","",IF(COUNTIF('Transactions'!$D$2:$D$301,$A128)=0,"",MAXIFS('Transactions'!$B$2:$B$301,'Transactions'!$D$2:$D$301,$A128))),"")</f>
        <v/>
      </c>
      <c r="Y128" s="14">
        <f>IFERROR(IF($A128="","",IF($S128&gt;=Dashboard!$B$7,"High Value","Standard")),"")</f>
        <v/>
      </c>
      <c r="Z128" s="14">
        <f>IFERROR(IF($A128="","",IF($L128&lt;$K128,"Par below reorder point",IF($N128&lt;0,"Invalid unit cost",IF($R128&lt;0,"Negative on hand",IF(AND($P128="Yes",$O128=""),"Physical count date missing","OK"))))),"")</f>
        <v/>
      </c>
    </row>
    <row r="129">
      <c r="A129" s="27" t="n"/>
      <c r="B129" s="27" t="n"/>
      <c r="C129" s="27" t="n"/>
      <c r="D129" s="27" t="n"/>
      <c r="E129" s="27" t="n"/>
      <c r="F129" s="28" t="n"/>
      <c r="G129" s="27" t="n"/>
      <c r="H129" s="27" t="n"/>
      <c r="I129" s="28" t="n"/>
      <c r="J129" s="29" t="n"/>
      <c r="K129" s="28" t="n"/>
      <c r="L129" s="28" t="n"/>
      <c r="M129" s="27" t="n"/>
      <c r="N129" s="30" t="n"/>
      <c r="O129" s="29" t="n"/>
      <c r="P129" s="27" t="n"/>
      <c r="Q129" s="18">
        <f>IFERROR(IF($A129="","",SUMIFS('Transactions'!$P$2:$P$301,'Transactions'!$D$2:$D$301,$A129)),0)</f>
        <v/>
      </c>
      <c r="R129" s="18">
        <f>IFERROR(IF($A129="","",$I129+$Q129),"")</f>
        <v/>
      </c>
      <c r="S129" s="19">
        <f>IFERROR(IF($A129="","",$R129*$N129),"")</f>
        <v/>
      </c>
      <c r="T129" s="18">
        <f>IFERROR(IF($A129="","",IF($P129&lt;&gt;"Yes",0,IF($R129&lt;=$K129,MAX($L129-$R129,0),0))),"")</f>
        <v/>
      </c>
      <c r="U129" s="19">
        <f>IFERROR(IF($A129="","",$T129*$N129),"")</f>
        <v/>
      </c>
      <c r="V129" s="17">
        <f>IFERROR(IF($A129="","",IF($P129&lt;&gt;"Yes","Inactive",IF($R129&lt;=0,"Out of Stock",IF($R129&lt;=$K129,"Reorder","In Stock")))),"")</f>
        <v/>
      </c>
      <c r="W129" s="17">
        <f>IFERROR(IF($A129="","",IF($P129&lt;&gt;"Yes","Inactive",IF($O129="","No Count Date",IF(TODAY()-$O129&gt;Dashboard!$B$5,"Overdue","Current")))),"")</f>
        <v/>
      </c>
      <c r="X129" s="32">
        <f>IFERROR(IF($A129="","",IF(COUNTIF('Transactions'!$D$2:$D$301,$A129)=0,"",MAXIFS('Transactions'!$B$2:$B$301,'Transactions'!$D$2:$D$301,$A129))),"")</f>
        <v/>
      </c>
      <c r="Y129" s="17">
        <f>IFERROR(IF($A129="","",IF($S129&gt;=Dashboard!$B$7,"High Value","Standard")),"")</f>
        <v/>
      </c>
      <c r="Z129" s="17">
        <f>IFERROR(IF($A129="","",IF($L129&lt;$K129,"Par below reorder point",IF($N129&lt;0,"Invalid unit cost",IF($R129&lt;0,"Negative on hand",IF(AND($P129="Yes",$O129=""),"Physical count date missing","OK"))))),"")</f>
        <v/>
      </c>
    </row>
    <row r="130">
      <c r="A130" s="27" t="n"/>
      <c r="B130" s="27" t="n"/>
      <c r="C130" s="27" t="n"/>
      <c r="D130" s="27" t="n"/>
      <c r="E130" s="27" t="n"/>
      <c r="F130" s="28" t="n"/>
      <c r="G130" s="27" t="n"/>
      <c r="H130" s="27" t="n"/>
      <c r="I130" s="28" t="n"/>
      <c r="J130" s="29" t="n"/>
      <c r="K130" s="28" t="n"/>
      <c r="L130" s="28" t="n"/>
      <c r="M130" s="27" t="n"/>
      <c r="N130" s="30" t="n"/>
      <c r="O130" s="29" t="n"/>
      <c r="P130" s="27" t="n"/>
      <c r="Q130" s="15">
        <f>IFERROR(IF($A130="","",SUMIFS('Transactions'!$P$2:$P$301,'Transactions'!$D$2:$D$301,$A130)),0)</f>
        <v/>
      </c>
      <c r="R130" s="15">
        <f>IFERROR(IF($A130="","",$I130+$Q130),"")</f>
        <v/>
      </c>
      <c r="S130" s="16">
        <f>IFERROR(IF($A130="","",$R130*$N130),"")</f>
        <v/>
      </c>
      <c r="T130" s="15">
        <f>IFERROR(IF($A130="","",IF($P130&lt;&gt;"Yes",0,IF($R130&lt;=$K130,MAX($L130-$R130,0),0))),"")</f>
        <v/>
      </c>
      <c r="U130" s="16">
        <f>IFERROR(IF($A130="","",$T130*$N130),"")</f>
        <v/>
      </c>
      <c r="V130" s="14">
        <f>IFERROR(IF($A130="","",IF($P130&lt;&gt;"Yes","Inactive",IF($R130&lt;=0,"Out of Stock",IF($R130&lt;=$K130,"Reorder","In Stock")))),"")</f>
        <v/>
      </c>
      <c r="W130" s="14">
        <f>IFERROR(IF($A130="","",IF($P130&lt;&gt;"Yes","Inactive",IF($O130="","No Count Date",IF(TODAY()-$O130&gt;Dashboard!$B$5,"Overdue","Current")))),"")</f>
        <v/>
      </c>
      <c r="X130" s="31">
        <f>IFERROR(IF($A130="","",IF(COUNTIF('Transactions'!$D$2:$D$301,$A130)=0,"",MAXIFS('Transactions'!$B$2:$B$301,'Transactions'!$D$2:$D$301,$A130))),"")</f>
        <v/>
      </c>
      <c r="Y130" s="14">
        <f>IFERROR(IF($A130="","",IF($S130&gt;=Dashboard!$B$7,"High Value","Standard")),"")</f>
        <v/>
      </c>
      <c r="Z130" s="14">
        <f>IFERROR(IF($A130="","",IF($L130&lt;$K130,"Par below reorder point",IF($N130&lt;0,"Invalid unit cost",IF($R130&lt;0,"Negative on hand",IF(AND($P130="Yes",$O130=""),"Physical count date missing","OK"))))),"")</f>
        <v/>
      </c>
    </row>
    <row r="131">
      <c r="A131" s="27" t="n"/>
      <c r="B131" s="27" t="n"/>
      <c r="C131" s="27" t="n"/>
      <c r="D131" s="27" t="n"/>
      <c r="E131" s="27" t="n"/>
      <c r="F131" s="28" t="n"/>
      <c r="G131" s="27" t="n"/>
      <c r="H131" s="27" t="n"/>
      <c r="I131" s="28" t="n"/>
      <c r="J131" s="29" t="n"/>
      <c r="K131" s="28" t="n"/>
      <c r="L131" s="28" t="n"/>
      <c r="M131" s="27" t="n"/>
      <c r="N131" s="30" t="n"/>
      <c r="O131" s="29" t="n"/>
      <c r="P131" s="27" t="n"/>
      <c r="Q131" s="18">
        <f>IFERROR(IF($A131="","",SUMIFS('Transactions'!$P$2:$P$301,'Transactions'!$D$2:$D$301,$A131)),0)</f>
        <v/>
      </c>
      <c r="R131" s="18">
        <f>IFERROR(IF($A131="","",$I131+$Q131),"")</f>
        <v/>
      </c>
      <c r="S131" s="19">
        <f>IFERROR(IF($A131="","",$R131*$N131),"")</f>
        <v/>
      </c>
      <c r="T131" s="18">
        <f>IFERROR(IF($A131="","",IF($P131&lt;&gt;"Yes",0,IF($R131&lt;=$K131,MAX($L131-$R131,0),0))),"")</f>
        <v/>
      </c>
      <c r="U131" s="19">
        <f>IFERROR(IF($A131="","",$T131*$N131),"")</f>
        <v/>
      </c>
      <c r="V131" s="17">
        <f>IFERROR(IF($A131="","",IF($P131&lt;&gt;"Yes","Inactive",IF($R131&lt;=0,"Out of Stock",IF($R131&lt;=$K131,"Reorder","In Stock")))),"")</f>
        <v/>
      </c>
      <c r="W131" s="17">
        <f>IFERROR(IF($A131="","",IF($P131&lt;&gt;"Yes","Inactive",IF($O131="","No Count Date",IF(TODAY()-$O131&gt;Dashboard!$B$5,"Overdue","Current")))),"")</f>
        <v/>
      </c>
      <c r="X131" s="32">
        <f>IFERROR(IF($A131="","",IF(COUNTIF('Transactions'!$D$2:$D$301,$A131)=0,"",MAXIFS('Transactions'!$B$2:$B$301,'Transactions'!$D$2:$D$301,$A131))),"")</f>
        <v/>
      </c>
      <c r="Y131" s="17">
        <f>IFERROR(IF($A131="","",IF($S131&gt;=Dashboard!$B$7,"High Value","Standard")),"")</f>
        <v/>
      </c>
      <c r="Z131" s="17">
        <f>IFERROR(IF($A131="","",IF($L131&lt;$K131,"Par below reorder point",IF($N131&lt;0,"Invalid unit cost",IF($R131&lt;0,"Negative on hand",IF(AND($P131="Yes",$O131=""),"Physical count date missing","OK"))))),"")</f>
        <v/>
      </c>
    </row>
    <row r="132">
      <c r="A132" s="27" t="n"/>
      <c r="B132" s="27" t="n"/>
      <c r="C132" s="27" t="n"/>
      <c r="D132" s="27" t="n"/>
      <c r="E132" s="27" t="n"/>
      <c r="F132" s="28" t="n"/>
      <c r="G132" s="27" t="n"/>
      <c r="H132" s="27" t="n"/>
      <c r="I132" s="28" t="n"/>
      <c r="J132" s="29" t="n"/>
      <c r="K132" s="28" t="n"/>
      <c r="L132" s="28" t="n"/>
      <c r="M132" s="27" t="n"/>
      <c r="N132" s="30" t="n"/>
      <c r="O132" s="29" t="n"/>
      <c r="P132" s="27" t="n"/>
      <c r="Q132" s="15">
        <f>IFERROR(IF($A132="","",SUMIFS('Transactions'!$P$2:$P$301,'Transactions'!$D$2:$D$301,$A132)),0)</f>
        <v/>
      </c>
      <c r="R132" s="15">
        <f>IFERROR(IF($A132="","",$I132+$Q132),"")</f>
        <v/>
      </c>
      <c r="S132" s="16">
        <f>IFERROR(IF($A132="","",$R132*$N132),"")</f>
        <v/>
      </c>
      <c r="T132" s="15">
        <f>IFERROR(IF($A132="","",IF($P132&lt;&gt;"Yes",0,IF($R132&lt;=$K132,MAX($L132-$R132,0),0))),"")</f>
        <v/>
      </c>
      <c r="U132" s="16">
        <f>IFERROR(IF($A132="","",$T132*$N132),"")</f>
        <v/>
      </c>
      <c r="V132" s="14">
        <f>IFERROR(IF($A132="","",IF($P132&lt;&gt;"Yes","Inactive",IF($R132&lt;=0,"Out of Stock",IF($R132&lt;=$K132,"Reorder","In Stock")))),"")</f>
        <v/>
      </c>
      <c r="W132" s="14">
        <f>IFERROR(IF($A132="","",IF($P132&lt;&gt;"Yes","Inactive",IF($O132="","No Count Date",IF(TODAY()-$O132&gt;Dashboard!$B$5,"Overdue","Current")))),"")</f>
        <v/>
      </c>
      <c r="X132" s="31">
        <f>IFERROR(IF($A132="","",IF(COUNTIF('Transactions'!$D$2:$D$301,$A132)=0,"",MAXIFS('Transactions'!$B$2:$B$301,'Transactions'!$D$2:$D$301,$A132))),"")</f>
        <v/>
      </c>
      <c r="Y132" s="14">
        <f>IFERROR(IF($A132="","",IF($S132&gt;=Dashboard!$B$7,"High Value","Standard")),"")</f>
        <v/>
      </c>
      <c r="Z132" s="14">
        <f>IFERROR(IF($A132="","",IF($L132&lt;$K132,"Par below reorder point",IF($N132&lt;0,"Invalid unit cost",IF($R132&lt;0,"Negative on hand",IF(AND($P132="Yes",$O132=""),"Physical count date missing","OK"))))),"")</f>
        <v/>
      </c>
    </row>
    <row r="133">
      <c r="A133" s="27" t="n"/>
      <c r="B133" s="27" t="n"/>
      <c r="C133" s="27" t="n"/>
      <c r="D133" s="27" t="n"/>
      <c r="E133" s="27" t="n"/>
      <c r="F133" s="28" t="n"/>
      <c r="G133" s="27" t="n"/>
      <c r="H133" s="27" t="n"/>
      <c r="I133" s="28" t="n"/>
      <c r="J133" s="29" t="n"/>
      <c r="K133" s="28" t="n"/>
      <c r="L133" s="28" t="n"/>
      <c r="M133" s="27" t="n"/>
      <c r="N133" s="30" t="n"/>
      <c r="O133" s="29" t="n"/>
      <c r="P133" s="27" t="n"/>
      <c r="Q133" s="18">
        <f>IFERROR(IF($A133="","",SUMIFS('Transactions'!$P$2:$P$301,'Transactions'!$D$2:$D$301,$A133)),0)</f>
        <v/>
      </c>
      <c r="R133" s="18">
        <f>IFERROR(IF($A133="","",$I133+$Q133),"")</f>
        <v/>
      </c>
      <c r="S133" s="19">
        <f>IFERROR(IF($A133="","",$R133*$N133),"")</f>
        <v/>
      </c>
      <c r="T133" s="18">
        <f>IFERROR(IF($A133="","",IF($P133&lt;&gt;"Yes",0,IF($R133&lt;=$K133,MAX($L133-$R133,0),0))),"")</f>
        <v/>
      </c>
      <c r="U133" s="19">
        <f>IFERROR(IF($A133="","",$T133*$N133),"")</f>
        <v/>
      </c>
      <c r="V133" s="17">
        <f>IFERROR(IF($A133="","",IF($P133&lt;&gt;"Yes","Inactive",IF($R133&lt;=0,"Out of Stock",IF($R133&lt;=$K133,"Reorder","In Stock")))),"")</f>
        <v/>
      </c>
      <c r="W133" s="17">
        <f>IFERROR(IF($A133="","",IF($P133&lt;&gt;"Yes","Inactive",IF($O133="","No Count Date",IF(TODAY()-$O133&gt;Dashboard!$B$5,"Overdue","Current")))),"")</f>
        <v/>
      </c>
      <c r="X133" s="32">
        <f>IFERROR(IF($A133="","",IF(COUNTIF('Transactions'!$D$2:$D$301,$A133)=0,"",MAXIFS('Transactions'!$B$2:$B$301,'Transactions'!$D$2:$D$301,$A133))),"")</f>
        <v/>
      </c>
      <c r="Y133" s="17">
        <f>IFERROR(IF($A133="","",IF($S133&gt;=Dashboard!$B$7,"High Value","Standard")),"")</f>
        <v/>
      </c>
      <c r="Z133" s="17">
        <f>IFERROR(IF($A133="","",IF($L133&lt;$K133,"Par below reorder point",IF($N133&lt;0,"Invalid unit cost",IF($R133&lt;0,"Negative on hand",IF(AND($P133="Yes",$O133=""),"Physical count date missing","OK"))))),"")</f>
        <v/>
      </c>
    </row>
    <row r="134">
      <c r="A134" s="27" t="n"/>
      <c r="B134" s="27" t="n"/>
      <c r="C134" s="27" t="n"/>
      <c r="D134" s="27" t="n"/>
      <c r="E134" s="27" t="n"/>
      <c r="F134" s="28" t="n"/>
      <c r="G134" s="27" t="n"/>
      <c r="H134" s="27" t="n"/>
      <c r="I134" s="28" t="n"/>
      <c r="J134" s="29" t="n"/>
      <c r="K134" s="28" t="n"/>
      <c r="L134" s="28" t="n"/>
      <c r="M134" s="27" t="n"/>
      <c r="N134" s="30" t="n"/>
      <c r="O134" s="29" t="n"/>
      <c r="P134" s="27" t="n"/>
      <c r="Q134" s="15">
        <f>IFERROR(IF($A134="","",SUMIFS('Transactions'!$P$2:$P$301,'Transactions'!$D$2:$D$301,$A134)),0)</f>
        <v/>
      </c>
      <c r="R134" s="15">
        <f>IFERROR(IF($A134="","",$I134+$Q134),"")</f>
        <v/>
      </c>
      <c r="S134" s="16">
        <f>IFERROR(IF($A134="","",$R134*$N134),"")</f>
        <v/>
      </c>
      <c r="T134" s="15">
        <f>IFERROR(IF($A134="","",IF($P134&lt;&gt;"Yes",0,IF($R134&lt;=$K134,MAX($L134-$R134,0),0))),"")</f>
        <v/>
      </c>
      <c r="U134" s="16">
        <f>IFERROR(IF($A134="","",$T134*$N134),"")</f>
        <v/>
      </c>
      <c r="V134" s="14">
        <f>IFERROR(IF($A134="","",IF($P134&lt;&gt;"Yes","Inactive",IF($R134&lt;=0,"Out of Stock",IF($R134&lt;=$K134,"Reorder","In Stock")))),"")</f>
        <v/>
      </c>
      <c r="W134" s="14">
        <f>IFERROR(IF($A134="","",IF($P134&lt;&gt;"Yes","Inactive",IF($O134="","No Count Date",IF(TODAY()-$O134&gt;Dashboard!$B$5,"Overdue","Current")))),"")</f>
        <v/>
      </c>
      <c r="X134" s="31">
        <f>IFERROR(IF($A134="","",IF(COUNTIF('Transactions'!$D$2:$D$301,$A134)=0,"",MAXIFS('Transactions'!$B$2:$B$301,'Transactions'!$D$2:$D$301,$A134))),"")</f>
        <v/>
      </c>
      <c r="Y134" s="14">
        <f>IFERROR(IF($A134="","",IF($S134&gt;=Dashboard!$B$7,"High Value","Standard")),"")</f>
        <v/>
      </c>
      <c r="Z134" s="14">
        <f>IFERROR(IF($A134="","",IF($L134&lt;$K134,"Par below reorder point",IF($N134&lt;0,"Invalid unit cost",IF($R134&lt;0,"Negative on hand",IF(AND($P134="Yes",$O134=""),"Physical count date missing","OK"))))),"")</f>
        <v/>
      </c>
    </row>
    <row r="135">
      <c r="A135" s="27" t="n"/>
      <c r="B135" s="27" t="n"/>
      <c r="C135" s="27" t="n"/>
      <c r="D135" s="27" t="n"/>
      <c r="E135" s="27" t="n"/>
      <c r="F135" s="28" t="n"/>
      <c r="G135" s="27" t="n"/>
      <c r="H135" s="27" t="n"/>
      <c r="I135" s="28" t="n"/>
      <c r="J135" s="29" t="n"/>
      <c r="K135" s="28" t="n"/>
      <c r="L135" s="28" t="n"/>
      <c r="M135" s="27" t="n"/>
      <c r="N135" s="30" t="n"/>
      <c r="O135" s="29" t="n"/>
      <c r="P135" s="27" t="n"/>
      <c r="Q135" s="18">
        <f>IFERROR(IF($A135="","",SUMIFS('Transactions'!$P$2:$P$301,'Transactions'!$D$2:$D$301,$A135)),0)</f>
        <v/>
      </c>
      <c r="R135" s="18">
        <f>IFERROR(IF($A135="","",$I135+$Q135),"")</f>
        <v/>
      </c>
      <c r="S135" s="19">
        <f>IFERROR(IF($A135="","",$R135*$N135),"")</f>
        <v/>
      </c>
      <c r="T135" s="18">
        <f>IFERROR(IF($A135="","",IF($P135&lt;&gt;"Yes",0,IF($R135&lt;=$K135,MAX($L135-$R135,0),0))),"")</f>
        <v/>
      </c>
      <c r="U135" s="19">
        <f>IFERROR(IF($A135="","",$T135*$N135),"")</f>
        <v/>
      </c>
      <c r="V135" s="17">
        <f>IFERROR(IF($A135="","",IF($P135&lt;&gt;"Yes","Inactive",IF($R135&lt;=0,"Out of Stock",IF($R135&lt;=$K135,"Reorder","In Stock")))),"")</f>
        <v/>
      </c>
      <c r="W135" s="17">
        <f>IFERROR(IF($A135="","",IF($P135&lt;&gt;"Yes","Inactive",IF($O135="","No Count Date",IF(TODAY()-$O135&gt;Dashboard!$B$5,"Overdue","Current")))),"")</f>
        <v/>
      </c>
      <c r="X135" s="32">
        <f>IFERROR(IF($A135="","",IF(COUNTIF('Transactions'!$D$2:$D$301,$A135)=0,"",MAXIFS('Transactions'!$B$2:$B$301,'Transactions'!$D$2:$D$301,$A135))),"")</f>
        <v/>
      </c>
      <c r="Y135" s="17">
        <f>IFERROR(IF($A135="","",IF($S135&gt;=Dashboard!$B$7,"High Value","Standard")),"")</f>
        <v/>
      </c>
      <c r="Z135" s="17">
        <f>IFERROR(IF($A135="","",IF($L135&lt;$K135,"Par below reorder point",IF($N135&lt;0,"Invalid unit cost",IF($R135&lt;0,"Negative on hand",IF(AND($P135="Yes",$O135=""),"Physical count date missing","OK"))))),"")</f>
        <v/>
      </c>
    </row>
    <row r="136">
      <c r="A136" s="27" t="n"/>
      <c r="B136" s="27" t="n"/>
      <c r="C136" s="27" t="n"/>
      <c r="D136" s="27" t="n"/>
      <c r="E136" s="27" t="n"/>
      <c r="F136" s="28" t="n"/>
      <c r="G136" s="27" t="n"/>
      <c r="H136" s="27" t="n"/>
      <c r="I136" s="28" t="n"/>
      <c r="J136" s="29" t="n"/>
      <c r="K136" s="28" t="n"/>
      <c r="L136" s="28" t="n"/>
      <c r="M136" s="27" t="n"/>
      <c r="N136" s="30" t="n"/>
      <c r="O136" s="29" t="n"/>
      <c r="P136" s="27" t="n"/>
      <c r="Q136" s="15">
        <f>IFERROR(IF($A136="","",SUMIFS('Transactions'!$P$2:$P$301,'Transactions'!$D$2:$D$301,$A136)),0)</f>
        <v/>
      </c>
      <c r="R136" s="15">
        <f>IFERROR(IF($A136="","",$I136+$Q136),"")</f>
        <v/>
      </c>
      <c r="S136" s="16">
        <f>IFERROR(IF($A136="","",$R136*$N136),"")</f>
        <v/>
      </c>
      <c r="T136" s="15">
        <f>IFERROR(IF($A136="","",IF($P136&lt;&gt;"Yes",0,IF($R136&lt;=$K136,MAX($L136-$R136,0),0))),"")</f>
        <v/>
      </c>
      <c r="U136" s="16">
        <f>IFERROR(IF($A136="","",$T136*$N136),"")</f>
        <v/>
      </c>
      <c r="V136" s="14">
        <f>IFERROR(IF($A136="","",IF($P136&lt;&gt;"Yes","Inactive",IF($R136&lt;=0,"Out of Stock",IF($R136&lt;=$K136,"Reorder","In Stock")))),"")</f>
        <v/>
      </c>
      <c r="W136" s="14">
        <f>IFERROR(IF($A136="","",IF($P136&lt;&gt;"Yes","Inactive",IF($O136="","No Count Date",IF(TODAY()-$O136&gt;Dashboard!$B$5,"Overdue","Current")))),"")</f>
        <v/>
      </c>
      <c r="X136" s="31">
        <f>IFERROR(IF($A136="","",IF(COUNTIF('Transactions'!$D$2:$D$301,$A136)=0,"",MAXIFS('Transactions'!$B$2:$B$301,'Transactions'!$D$2:$D$301,$A136))),"")</f>
        <v/>
      </c>
      <c r="Y136" s="14">
        <f>IFERROR(IF($A136="","",IF($S136&gt;=Dashboard!$B$7,"High Value","Standard")),"")</f>
        <v/>
      </c>
      <c r="Z136" s="14">
        <f>IFERROR(IF($A136="","",IF($L136&lt;$K136,"Par below reorder point",IF($N136&lt;0,"Invalid unit cost",IF($R136&lt;0,"Negative on hand",IF(AND($P136="Yes",$O136=""),"Physical count date missing","OK"))))),"")</f>
        <v/>
      </c>
    </row>
    <row r="137">
      <c r="A137" s="27" t="n"/>
      <c r="B137" s="27" t="n"/>
      <c r="C137" s="27" t="n"/>
      <c r="D137" s="27" t="n"/>
      <c r="E137" s="27" t="n"/>
      <c r="F137" s="28" t="n"/>
      <c r="G137" s="27" t="n"/>
      <c r="H137" s="27" t="n"/>
      <c r="I137" s="28" t="n"/>
      <c r="J137" s="29" t="n"/>
      <c r="K137" s="28" t="n"/>
      <c r="L137" s="28" t="n"/>
      <c r="M137" s="27" t="n"/>
      <c r="N137" s="30" t="n"/>
      <c r="O137" s="29" t="n"/>
      <c r="P137" s="27" t="n"/>
      <c r="Q137" s="18">
        <f>IFERROR(IF($A137="","",SUMIFS('Transactions'!$P$2:$P$301,'Transactions'!$D$2:$D$301,$A137)),0)</f>
        <v/>
      </c>
      <c r="R137" s="18">
        <f>IFERROR(IF($A137="","",$I137+$Q137),"")</f>
        <v/>
      </c>
      <c r="S137" s="19">
        <f>IFERROR(IF($A137="","",$R137*$N137),"")</f>
        <v/>
      </c>
      <c r="T137" s="18">
        <f>IFERROR(IF($A137="","",IF($P137&lt;&gt;"Yes",0,IF($R137&lt;=$K137,MAX($L137-$R137,0),0))),"")</f>
        <v/>
      </c>
      <c r="U137" s="19">
        <f>IFERROR(IF($A137="","",$T137*$N137),"")</f>
        <v/>
      </c>
      <c r="V137" s="17">
        <f>IFERROR(IF($A137="","",IF($P137&lt;&gt;"Yes","Inactive",IF($R137&lt;=0,"Out of Stock",IF($R137&lt;=$K137,"Reorder","In Stock")))),"")</f>
        <v/>
      </c>
      <c r="W137" s="17">
        <f>IFERROR(IF($A137="","",IF($P137&lt;&gt;"Yes","Inactive",IF($O137="","No Count Date",IF(TODAY()-$O137&gt;Dashboard!$B$5,"Overdue","Current")))),"")</f>
        <v/>
      </c>
      <c r="X137" s="32">
        <f>IFERROR(IF($A137="","",IF(COUNTIF('Transactions'!$D$2:$D$301,$A137)=0,"",MAXIFS('Transactions'!$B$2:$B$301,'Transactions'!$D$2:$D$301,$A137))),"")</f>
        <v/>
      </c>
      <c r="Y137" s="17">
        <f>IFERROR(IF($A137="","",IF($S137&gt;=Dashboard!$B$7,"High Value","Standard")),"")</f>
        <v/>
      </c>
      <c r="Z137" s="17">
        <f>IFERROR(IF($A137="","",IF($L137&lt;$K137,"Par below reorder point",IF($N137&lt;0,"Invalid unit cost",IF($R137&lt;0,"Negative on hand",IF(AND($P137="Yes",$O137=""),"Physical count date missing","OK"))))),"")</f>
        <v/>
      </c>
    </row>
    <row r="138">
      <c r="A138" s="27" t="n"/>
      <c r="B138" s="27" t="n"/>
      <c r="C138" s="27" t="n"/>
      <c r="D138" s="27" t="n"/>
      <c r="E138" s="27" t="n"/>
      <c r="F138" s="28" t="n"/>
      <c r="G138" s="27" t="n"/>
      <c r="H138" s="27" t="n"/>
      <c r="I138" s="28" t="n"/>
      <c r="J138" s="29" t="n"/>
      <c r="K138" s="28" t="n"/>
      <c r="L138" s="28" t="n"/>
      <c r="M138" s="27" t="n"/>
      <c r="N138" s="30" t="n"/>
      <c r="O138" s="29" t="n"/>
      <c r="P138" s="27" t="n"/>
      <c r="Q138" s="15">
        <f>IFERROR(IF($A138="","",SUMIFS('Transactions'!$P$2:$P$301,'Transactions'!$D$2:$D$301,$A138)),0)</f>
        <v/>
      </c>
      <c r="R138" s="15">
        <f>IFERROR(IF($A138="","",$I138+$Q138),"")</f>
        <v/>
      </c>
      <c r="S138" s="16">
        <f>IFERROR(IF($A138="","",$R138*$N138),"")</f>
        <v/>
      </c>
      <c r="T138" s="15">
        <f>IFERROR(IF($A138="","",IF($P138&lt;&gt;"Yes",0,IF($R138&lt;=$K138,MAX($L138-$R138,0),0))),"")</f>
        <v/>
      </c>
      <c r="U138" s="16">
        <f>IFERROR(IF($A138="","",$T138*$N138),"")</f>
        <v/>
      </c>
      <c r="V138" s="14">
        <f>IFERROR(IF($A138="","",IF($P138&lt;&gt;"Yes","Inactive",IF($R138&lt;=0,"Out of Stock",IF($R138&lt;=$K138,"Reorder","In Stock")))),"")</f>
        <v/>
      </c>
      <c r="W138" s="14">
        <f>IFERROR(IF($A138="","",IF($P138&lt;&gt;"Yes","Inactive",IF($O138="","No Count Date",IF(TODAY()-$O138&gt;Dashboard!$B$5,"Overdue","Current")))),"")</f>
        <v/>
      </c>
      <c r="X138" s="31">
        <f>IFERROR(IF($A138="","",IF(COUNTIF('Transactions'!$D$2:$D$301,$A138)=0,"",MAXIFS('Transactions'!$B$2:$B$301,'Transactions'!$D$2:$D$301,$A138))),"")</f>
        <v/>
      </c>
      <c r="Y138" s="14">
        <f>IFERROR(IF($A138="","",IF($S138&gt;=Dashboard!$B$7,"High Value","Standard")),"")</f>
        <v/>
      </c>
      <c r="Z138" s="14">
        <f>IFERROR(IF($A138="","",IF($L138&lt;$K138,"Par below reorder point",IF($N138&lt;0,"Invalid unit cost",IF($R138&lt;0,"Negative on hand",IF(AND($P138="Yes",$O138=""),"Physical count date missing","OK"))))),"")</f>
        <v/>
      </c>
    </row>
    <row r="139">
      <c r="A139" s="27" t="n"/>
      <c r="B139" s="27" t="n"/>
      <c r="C139" s="27" t="n"/>
      <c r="D139" s="27" t="n"/>
      <c r="E139" s="27" t="n"/>
      <c r="F139" s="28" t="n"/>
      <c r="G139" s="27" t="n"/>
      <c r="H139" s="27" t="n"/>
      <c r="I139" s="28" t="n"/>
      <c r="J139" s="29" t="n"/>
      <c r="K139" s="28" t="n"/>
      <c r="L139" s="28" t="n"/>
      <c r="M139" s="27" t="n"/>
      <c r="N139" s="30" t="n"/>
      <c r="O139" s="29" t="n"/>
      <c r="P139" s="27" t="n"/>
      <c r="Q139" s="18">
        <f>IFERROR(IF($A139="","",SUMIFS('Transactions'!$P$2:$P$301,'Transactions'!$D$2:$D$301,$A139)),0)</f>
        <v/>
      </c>
      <c r="R139" s="18">
        <f>IFERROR(IF($A139="","",$I139+$Q139),"")</f>
        <v/>
      </c>
      <c r="S139" s="19">
        <f>IFERROR(IF($A139="","",$R139*$N139),"")</f>
        <v/>
      </c>
      <c r="T139" s="18">
        <f>IFERROR(IF($A139="","",IF($P139&lt;&gt;"Yes",0,IF($R139&lt;=$K139,MAX($L139-$R139,0),0))),"")</f>
        <v/>
      </c>
      <c r="U139" s="19">
        <f>IFERROR(IF($A139="","",$T139*$N139),"")</f>
        <v/>
      </c>
      <c r="V139" s="17">
        <f>IFERROR(IF($A139="","",IF($P139&lt;&gt;"Yes","Inactive",IF($R139&lt;=0,"Out of Stock",IF($R139&lt;=$K139,"Reorder","In Stock")))),"")</f>
        <v/>
      </c>
      <c r="W139" s="17">
        <f>IFERROR(IF($A139="","",IF($P139&lt;&gt;"Yes","Inactive",IF($O139="","No Count Date",IF(TODAY()-$O139&gt;Dashboard!$B$5,"Overdue","Current")))),"")</f>
        <v/>
      </c>
      <c r="X139" s="32">
        <f>IFERROR(IF($A139="","",IF(COUNTIF('Transactions'!$D$2:$D$301,$A139)=0,"",MAXIFS('Transactions'!$B$2:$B$301,'Transactions'!$D$2:$D$301,$A139))),"")</f>
        <v/>
      </c>
      <c r="Y139" s="17">
        <f>IFERROR(IF($A139="","",IF($S139&gt;=Dashboard!$B$7,"High Value","Standard")),"")</f>
        <v/>
      </c>
      <c r="Z139" s="17">
        <f>IFERROR(IF($A139="","",IF($L139&lt;$K139,"Par below reorder point",IF($N139&lt;0,"Invalid unit cost",IF($R139&lt;0,"Negative on hand",IF(AND($P139="Yes",$O139=""),"Physical count date missing","OK"))))),"")</f>
        <v/>
      </c>
    </row>
    <row r="140">
      <c r="A140" s="27" t="n"/>
      <c r="B140" s="27" t="n"/>
      <c r="C140" s="27" t="n"/>
      <c r="D140" s="27" t="n"/>
      <c r="E140" s="27" t="n"/>
      <c r="F140" s="28" t="n"/>
      <c r="G140" s="27" t="n"/>
      <c r="H140" s="27" t="n"/>
      <c r="I140" s="28" t="n"/>
      <c r="J140" s="29" t="n"/>
      <c r="K140" s="28" t="n"/>
      <c r="L140" s="28" t="n"/>
      <c r="M140" s="27" t="n"/>
      <c r="N140" s="30" t="n"/>
      <c r="O140" s="29" t="n"/>
      <c r="P140" s="27" t="n"/>
      <c r="Q140" s="15">
        <f>IFERROR(IF($A140="","",SUMIFS('Transactions'!$P$2:$P$301,'Transactions'!$D$2:$D$301,$A140)),0)</f>
        <v/>
      </c>
      <c r="R140" s="15">
        <f>IFERROR(IF($A140="","",$I140+$Q140),"")</f>
        <v/>
      </c>
      <c r="S140" s="16">
        <f>IFERROR(IF($A140="","",$R140*$N140),"")</f>
        <v/>
      </c>
      <c r="T140" s="15">
        <f>IFERROR(IF($A140="","",IF($P140&lt;&gt;"Yes",0,IF($R140&lt;=$K140,MAX($L140-$R140,0),0))),"")</f>
        <v/>
      </c>
      <c r="U140" s="16">
        <f>IFERROR(IF($A140="","",$T140*$N140),"")</f>
        <v/>
      </c>
      <c r="V140" s="14">
        <f>IFERROR(IF($A140="","",IF($P140&lt;&gt;"Yes","Inactive",IF($R140&lt;=0,"Out of Stock",IF($R140&lt;=$K140,"Reorder","In Stock")))),"")</f>
        <v/>
      </c>
      <c r="W140" s="14">
        <f>IFERROR(IF($A140="","",IF($P140&lt;&gt;"Yes","Inactive",IF($O140="","No Count Date",IF(TODAY()-$O140&gt;Dashboard!$B$5,"Overdue","Current")))),"")</f>
        <v/>
      </c>
      <c r="X140" s="31">
        <f>IFERROR(IF($A140="","",IF(COUNTIF('Transactions'!$D$2:$D$301,$A140)=0,"",MAXIFS('Transactions'!$B$2:$B$301,'Transactions'!$D$2:$D$301,$A140))),"")</f>
        <v/>
      </c>
      <c r="Y140" s="14">
        <f>IFERROR(IF($A140="","",IF($S140&gt;=Dashboard!$B$7,"High Value","Standard")),"")</f>
        <v/>
      </c>
      <c r="Z140" s="14">
        <f>IFERROR(IF($A140="","",IF($L140&lt;$K140,"Par below reorder point",IF($N140&lt;0,"Invalid unit cost",IF($R140&lt;0,"Negative on hand",IF(AND($P140="Yes",$O140=""),"Physical count date missing","OK"))))),"")</f>
        <v/>
      </c>
    </row>
    <row r="141">
      <c r="A141" s="27" t="n"/>
      <c r="B141" s="27" t="n"/>
      <c r="C141" s="27" t="n"/>
      <c r="D141" s="27" t="n"/>
      <c r="E141" s="27" t="n"/>
      <c r="F141" s="28" t="n"/>
      <c r="G141" s="27" t="n"/>
      <c r="H141" s="27" t="n"/>
      <c r="I141" s="28" t="n"/>
      <c r="J141" s="29" t="n"/>
      <c r="K141" s="28" t="n"/>
      <c r="L141" s="28" t="n"/>
      <c r="M141" s="27" t="n"/>
      <c r="N141" s="30" t="n"/>
      <c r="O141" s="29" t="n"/>
      <c r="P141" s="27" t="n"/>
      <c r="Q141" s="18">
        <f>IFERROR(IF($A141="","",SUMIFS('Transactions'!$P$2:$P$301,'Transactions'!$D$2:$D$301,$A141)),0)</f>
        <v/>
      </c>
      <c r="R141" s="18">
        <f>IFERROR(IF($A141="","",$I141+$Q141),"")</f>
        <v/>
      </c>
      <c r="S141" s="19">
        <f>IFERROR(IF($A141="","",$R141*$N141),"")</f>
        <v/>
      </c>
      <c r="T141" s="18">
        <f>IFERROR(IF($A141="","",IF($P141&lt;&gt;"Yes",0,IF($R141&lt;=$K141,MAX($L141-$R141,0),0))),"")</f>
        <v/>
      </c>
      <c r="U141" s="19">
        <f>IFERROR(IF($A141="","",$T141*$N141),"")</f>
        <v/>
      </c>
      <c r="V141" s="17">
        <f>IFERROR(IF($A141="","",IF($P141&lt;&gt;"Yes","Inactive",IF($R141&lt;=0,"Out of Stock",IF($R141&lt;=$K141,"Reorder","In Stock")))),"")</f>
        <v/>
      </c>
      <c r="W141" s="17">
        <f>IFERROR(IF($A141="","",IF($P141&lt;&gt;"Yes","Inactive",IF($O141="","No Count Date",IF(TODAY()-$O141&gt;Dashboard!$B$5,"Overdue","Current")))),"")</f>
        <v/>
      </c>
      <c r="X141" s="32">
        <f>IFERROR(IF($A141="","",IF(COUNTIF('Transactions'!$D$2:$D$301,$A141)=0,"",MAXIFS('Transactions'!$B$2:$B$301,'Transactions'!$D$2:$D$301,$A141))),"")</f>
        <v/>
      </c>
      <c r="Y141" s="17">
        <f>IFERROR(IF($A141="","",IF($S141&gt;=Dashboard!$B$7,"High Value","Standard")),"")</f>
        <v/>
      </c>
      <c r="Z141" s="17">
        <f>IFERROR(IF($A141="","",IF($L141&lt;$K141,"Par below reorder point",IF($N141&lt;0,"Invalid unit cost",IF($R141&lt;0,"Negative on hand",IF(AND($P141="Yes",$O141=""),"Physical count date missing","OK"))))),"")</f>
        <v/>
      </c>
    </row>
    <row r="142">
      <c r="A142" s="27" t="n"/>
      <c r="B142" s="27" t="n"/>
      <c r="C142" s="27" t="n"/>
      <c r="D142" s="27" t="n"/>
      <c r="E142" s="27" t="n"/>
      <c r="F142" s="28" t="n"/>
      <c r="G142" s="27" t="n"/>
      <c r="H142" s="27" t="n"/>
      <c r="I142" s="28" t="n"/>
      <c r="J142" s="29" t="n"/>
      <c r="K142" s="28" t="n"/>
      <c r="L142" s="28" t="n"/>
      <c r="M142" s="27" t="n"/>
      <c r="N142" s="30" t="n"/>
      <c r="O142" s="29" t="n"/>
      <c r="P142" s="27" t="n"/>
      <c r="Q142" s="15">
        <f>IFERROR(IF($A142="","",SUMIFS('Transactions'!$P$2:$P$301,'Transactions'!$D$2:$D$301,$A142)),0)</f>
        <v/>
      </c>
      <c r="R142" s="15">
        <f>IFERROR(IF($A142="","",$I142+$Q142),"")</f>
        <v/>
      </c>
      <c r="S142" s="16">
        <f>IFERROR(IF($A142="","",$R142*$N142),"")</f>
        <v/>
      </c>
      <c r="T142" s="15">
        <f>IFERROR(IF($A142="","",IF($P142&lt;&gt;"Yes",0,IF($R142&lt;=$K142,MAX($L142-$R142,0),0))),"")</f>
        <v/>
      </c>
      <c r="U142" s="16">
        <f>IFERROR(IF($A142="","",$T142*$N142),"")</f>
        <v/>
      </c>
      <c r="V142" s="14">
        <f>IFERROR(IF($A142="","",IF($P142&lt;&gt;"Yes","Inactive",IF($R142&lt;=0,"Out of Stock",IF($R142&lt;=$K142,"Reorder","In Stock")))),"")</f>
        <v/>
      </c>
      <c r="W142" s="14">
        <f>IFERROR(IF($A142="","",IF($P142&lt;&gt;"Yes","Inactive",IF($O142="","No Count Date",IF(TODAY()-$O142&gt;Dashboard!$B$5,"Overdue","Current")))),"")</f>
        <v/>
      </c>
      <c r="X142" s="31">
        <f>IFERROR(IF($A142="","",IF(COUNTIF('Transactions'!$D$2:$D$301,$A142)=0,"",MAXIFS('Transactions'!$B$2:$B$301,'Transactions'!$D$2:$D$301,$A142))),"")</f>
        <v/>
      </c>
      <c r="Y142" s="14">
        <f>IFERROR(IF($A142="","",IF($S142&gt;=Dashboard!$B$7,"High Value","Standard")),"")</f>
        <v/>
      </c>
      <c r="Z142" s="14">
        <f>IFERROR(IF($A142="","",IF($L142&lt;$K142,"Par below reorder point",IF($N142&lt;0,"Invalid unit cost",IF($R142&lt;0,"Negative on hand",IF(AND($P142="Yes",$O142=""),"Physical count date missing","OK"))))),"")</f>
        <v/>
      </c>
    </row>
    <row r="143">
      <c r="A143" s="27" t="n"/>
      <c r="B143" s="27" t="n"/>
      <c r="C143" s="27" t="n"/>
      <c r="D143" s="27" t="n"/>
      <c r="E143" s="27" t="n"/>
      <c r="F143" s="28" t="n"/>
      <c r="G143" s="27" t="n"/>
      <c r="H143" s="27" t="n"/>
      <c r="I143" s="28" t="n"/>
      <c r="J143" s="29" t="n"/>
      <c r="K143" s="28" t="n"/>
      <c r="L143" s="28" t="n"/>
      <c r="M143" s="27" t="n"/>
      <c r="N143" s="30" t="n"/>
      <c r="O143" s="29" t="n"/>
      <c r="P143" s="27" t="n"/>
      <c r="Q143" s="18">
        <f>IFERROR(IF($A143="","",SUMIFS('Transactions'!$P$2:$P$301,'Transactions'!$D$2:$D$301,$A143)),0)</f>
        <v/>
      </c>
      <c r="R143" s="18">
        <f>IFERROR(IF($A143="","",$I143+$Q143),"")</f>
        <v/>
      </c>
      <c r="S143" s="19">
        <f>IFERROR(IF($A143="","",$R143*$N143),"")</f>
        <v/>
      </c>
      <c r="T143" s="18">
        <f>IFERROR(IF($A143="","",IF($P143&lt;&gt;"Yes",0,IF($R143&lt;=$K143,MAX($L143-$R143,0),0))),"")</f>
        <v/>
      </c>
      <c r="U143" s="19">
        <f>IFERROR(IF($A143="","",$T143*$N143),"")</f>
        <v/>
      </c>
      <c r="V143" s="17">
        <f>IFERROR(IF($A143="","",IF($P143&lt;&gt;"Yes","Inactive",IF($R143&lt;=0,"Out of Stock",IF($R143&lt;=$K143,"Reorder","In Stock")))),"")</f>
        <v/>
      </c>
      <c r="W143" s="17">
        <f>IFERROR(IF($A143="","",IF($P143&lt;&gt;"Yes","Inactive",IF($O143="","No Count Date",IF(TODAY()-$O143&gt;Dashboard!$B$5,"Overdue","Current")))),"")</f>
        <v/>
      </c>
      <c r="X143" s="32">
        <f>IFERROR(IF($A143="","",IF(COUNTIF('Transactions'!$D$2:$D$301,$A143)=0,"",MAXIFS('Transactions'!$B$2:$B$301,'Transactions'!$D$2:$D$301,$A143))),"")</f>
        <v/>
      </c>
      <c r="Y143" s="17">
        <f>IFERROR(IF($A143="","",IF($S143&gt;=Dashboard!$B$7,"High Value","Standard")),"")</f>
        <v/>
      </c>
      <c r="Z143" s="17">
        <f>IFERROR(IF($A143="","",IF($L143&lt;$K143,"Par below reorder point",IF($N143&lt;0,"Invalid unit cost",IF($R143&lt;0,"Negative on hand",IF(AND($P143="Yes",$O143=""),"Physical count date missing","OK"))))),"")</f>
        <v/>
      </c>
    </row>
    <row r="144">
      <c r="A144" s="27" t="n"/>
      <c r="B144" s="27" t="n"/>
      <c r="C144" s="27" t="n"/>
      <c r="D144" s="27" t="n"/>
      <c r="E144" s="27" t="n"/>
      <c r="F144" s="28" t="n"/>
      <c r="G144" s="27" t="n"/>
      <c r="H144" s="27" t="n"/>
      <c r="I144" s="28" t="n"/>
      <c r="J144" s="29" t="n"/>
      <c r="K144" s="28" t="n"/>
      <c r="L144" s="28" t="n"/>
      <c r="M144" s="27" t="n"/>
      <c r="N144" s="30" t="n"/>
      <c r="O144" s="29" t="n"/>
      <c r="P144" s="27" t="n"/>
      <c r="Q144" s="15">
        <f>IFERROR(IF($A144="","",SUMIFS('Transactions'!$P$2:$P$301,'Transactions'!$D$2:$D$301,$A144)),0)</f>
        <v/>
      </c>
      <c r="R144" s="15">
        <f>IFERROR(IF($A144="","",$I144+$Q144),"")</f>
        <v/>
      </c>
      <c r="S144" s="16">
        <f>IFERROR(IF($A144="","",$R144*$N144),"")</f>
        <v/>
      </c>
      <c r="T144" s="15">
        <f>IFERROR(IF($A144="","",IF($P144&lt;&gt;"Yes",0,IF($R144&lt;=$K144,MAX($L144-$R144,0),0))),"")</f>
        <v/>
      </c>
      <c r="U144" s="16">
        <f>IFERROR(IF($A144="","",$T144*$N144),"")</f>
        <v/>
      </c>
      <c r="V144" s="14">
        <f>IFERROR(IF($A144="","",IF($P144&lt;&gt;"Yes","Inactive",IF($R144&lt;=0,"Out of Stock",IF($R144&lt;=$K144,"Reorder","In Stock")))),"")</f>
        <v/>
      </c>
      <c r="W144" s="14">
        <f>IFERROR(IF($A144="","",IF($P144&lt;&gt;"Yes","Inactive",IF($O144="","No Count Date",IF(TODAY()-$O144&gt;Dashboard!$B$5,"Overdue","Current")))),"")</f>
        <v/>
      </c>
      <c r="X144" s="31">
        <f>IFERROR(IF($A144="","",IF(COUNTIF('Transactions'!$D$2:$D$301,$A144)=0,"",MAXIFS('Transactions'!$B$2:$B$301,'Transactions'!$D$2:$D$301,$A144))),"")</f>
        <v/>
      </c>
      <c r="Y144" s="14">
        <f>IFERROR(IF($A144="","",IF($S144&gt;=Dashboard!$B$7,"High Value","Standard")),"")</f>
        <v/>
      </c>
      <c r="Z144" s="14">
        <f>IFERROR(IF($A144="","",IF($L144&lt;$K144,"Par below reorder point",IF($N144&lt;0,"Invalid unit cost",IF($R144&lt;0,"Negative on hand",IF(AND($P144="Yes",$O144=""),"Physical count date missing","OK"))))),"")</f>
        <v/>
      </c>
    </row>
    <row r="145">
      <c r="A145" s="27" t="n"/>
      <c r="B145" s="27" t="n"/>
      <c r="C145" s="27" t="n"/>
      <c r="D145" s="27" t="n"/>
      <c r="E145" s="27" t="n"/>
      <c r="F145" s="28" t="n"/>
      <c r="G145" s="27" t="n"/>
      <c r="H145" s="27" t="n"/>
      <c r="I145" s="28" t="n"/>
      <c r="J145" s="29" t="n"/>
      <c r="K145" s="28" t="n"/>
      <c r="L145" s="28" t="n"/>
      <c r="M145" s="27" t="n"/>
      <c r="N145" s="30" t="n"/>
      <c r="O145" s="29" t="n"/>
      <c r="P145" s="27" t="n"/>
      <c r="Q145" s="18">
        <f>IFERROR(IF($A145="","",SUMIFS('Transactions'!$P$2:$P$301,'Transactions'!$D$2:$D$301,$A145)),0)</f>
        <v/>
      </c>
      <c r="R145" s="18">
        <f>IFERROR(IF($A145="","",$I145+$Q145),"")</f>
        <v/>
      </c>
      <c r="S145" s="19">
        <f>IFERROR(IF($A145="","",$R145*$N145),"")</f>
        <v/>
      </c>
      <c r="T145" s="18">
        <f>IFERROR(IF($A145="","",IF($P145&lt;&gt;"Yes",0,IF($R145&lt;=$K145,MAX($L145-$R145,0),0))),"")</f>
        <v/>
      </c>
      <c r="U145" s="19">
        <f>IFERROR(IF($A145="","",$T145*$N145),"")</f>
        <v/>
      </c>
      <c r="V145" s="17">
        <f>IFERROR(IF($A145="","",IF($P145&lt;&gt;"Yes","Inactive",IF($R145&lt;=0,"Out of Stock",IF($R145&lt;=$K145,"Reorder","In Stock")))),"")</f>
        <v/>
      </c>
      <c r="W145" s="17">
        <f>IFERROR(IF($A145="","",IF($P145&lt;&gt;"Yes","Inactive",IF($O145="","No Count Date",IF(TODAY()-$O145&gt;Dashboard!$B$5,"Overdue","Current")))),"")</f>
        <v/>
      </c>
      <c r="X145" s="32">
        <f>IFERROR(IF($A145="","",IF(COUNTIF('Transactions'!$D$2:$D$301,$A145)=0,"",MAXIFS('Transactions'!$B$2:$B$301,'Transactions'!$D$2:$D$301,$A145))),"")</f>
        <v/>
      </c>
      <c r="Y145" s="17">
        <f>IFERROR(IF($A145="","",IF($S145&gt;=Dashboard!$B$7,"High Value","Standard")),"")</f>
        <v/>
      </c>
      <c r="Z145" s="17">
        <f>IFERROR(IF($A145="","",IF($L145&lt;$K145,"Par below reorder point",IF($N145&lt;0,"Invalid unit cost",IF($R145&lt;0,"Negative on hand",IF(AND($P145="Yes",$O145=""),"Physical count date missing","OK"))))),"")</f>
        <v/>
      </c>
    </row>
    <row r="146">
      <c r="A146" s="27" t="n"/>
      <c r="B146" s="27" t="n"/>
      <c r="C146" s="27" t="n"/>
      <c r="D146" s="27" t="n"/>
      <c r="E146" s="27" t="n"/>
      <c r="F146" s="28" t="n"/>
      <c r="G146" s="27" t="n"/>
      <c r="H146" s="27" t="n"/>
      <c r="I146" s="28" t="n"/>
      <c r="J146" s="29" t="n"/>
      <c r="K146" s="28" t="n"/>
      <c r="L146" s="28" t="n"/>
      <c r="M146" s="27" t="n"/>
      <c r="N146" s="30" t="n"/>
      <c r="O146" s="29" t="n"/>
      <c r="P146" s="27" t="n"/>
      <c r="Q146" s="15">
        <f>IFERROR(IF($A146="","",SUMIFS('Transactions'!$P$2:$P$301,'Transactions'!$D$2:$D$301,$A146)),0)</f>
        <v/>
      </c>
      <c r="R146" s="15">
        <f>IFERROR(IF($A146="","",$I146+$Q146),"")</f>
        <v/>
      </c>
      <c r="S146" s="16">
        <f>IFERROR(IF($A146="","",$R146*$N146),"")</f>
        <v/>
      </c>
      <c r="T146" s="15">
        <f>IFERROR(IF($A146="","",IF($P146&lt;&gt;"Yes",0,IF($R146&lt;=$K146,MAX($L146-$R146,0),0))),"")</f>
        <v/>
      </c>
      <c r="U146" s="16">
        <f>IFERROR(IF($A146="","",$T146*$N146),"")</f>
        <v/>
      </c>
      <c r="V146" s="14">
        <f>IFERROR(IF($A146="","",IF($P146&lt;&gt;"Yes","Inactive",IF($R146&lt;=0,"Out of Stock",IF($R146&lt;=$K146,"Reorder","In Stock")))),"")</f>
        <v/>
      </c>
      <c r="W146" s="14">
        <f>IFERROR(IF($A146="","",IF($P146&lt;&gt;"Yes","Inactive",IF($O146="","No Count Date",IF(TODAY()-$O146&gt;Dashboard!$B$5,"Overdue","Current")))),"")</f>
        <v/>
      </c>
      <c r="X146" s="31">
        <f>IFERROR(IF($A146="","",IF(COUNTIF('Transactions'!$D$2:$D$301,$A146)=0,"",MAXIFS('Transactions'!$B$2:$B$301,'Transactions'!$D$2:$D$301,$A146))),"")</f>
        <v/>
      </c>
      <c r="Y146" s="14">
        <f>IFERROR(IF($A146="","",IF($S146&gt;=Dashboard!$B$7,"High Value","Standard")),"")</f>
        <v/>
      </c>
      <c r="Z146" s="14">
        <f>IFERROR(IF($A146="","",IF($L146&lt;$K146,"Par below reorder point",IF($N146&lt;0,"Invalid unit cost",IF($R146&lt;0,"Negative on hand",IF(AND($P146="Yes",$O146=""),"Physical count date missing","OK"))))),"")</f>
        <v/>
      </c>
    </row>
    <row r="147">
      <c r="A147" s="27" t="n"/>
      <c r="B147" s="27" t="n"/>
      <c r="C147" s="27" t="n"/>
      <c r="D147" s="27" t="n"/>
      <c r="E147" s="27" t="n"/>
      <c r="F147" s="28" t="n"/>
      <c r="G147" s="27" t="n"/>
      <c r="H147" s="27" t="n"/>
      <c r="I147" s="28" t="n"/>
      <c r="J147" s="29" t="n"/>
      <c r="K147" s="28" t="n"/>
      <c r="L147" s="28" t="n"/>
      <c r="M147" s="27" t="n"/>
      <c r="N147" s="30" t="n"/>
      <c r="O147" s="29" t="n"/>
      <c r="P147" s="27" t="n"/>
      <c r="Q147" s="18">
        <f>IFERROR(IF($A147="","",SUMIFS('Transactions'!$P$2:$P$301,'Transactions'!$D$2:$D$301,$A147)),0)</f>
        <v/>
      </c>
      <c r="R147" s="18">
        <f>IFERROR(IF($A147="","",$I147+$Q147),"")</f>
        <v/>
      </c>
      <c r="S147" s="19">
        <f>IFERROR(IF($A147="","",$R147*$N147),"")</f>
        <v/>
      </c>
      <c r="T147" s="18">
        <f>IFERROR(IF($A147="","",IF($P147&lt;&gt;"Yes",0,IF($R147&lt;=$K147,MAX($L147-$R147,0),0))),"")</f>
        <v/>
      </c>
      <c r="U147" s="19">
        <f>IFERROR(IF($A147="","",$T147*$N147),"")</f>
        <v/>
      </c>
      <c r="V147" s="17">
        <f>IFERROR(IF($A147="","",IF($P147&lt;&gt;"Yes","Inactive",IF($R147&lt;=0,"Out of Stock",IF($R147&lt;=$K147,"Reorder","In Stock")))),"")</f>
        <v/>
      </c>
      <c r="W147" s="17">
        <f>IFERROR(IF($A147="","",IF($P147&lt;&gt;"Yes","Inactive",IF($O147="","No Count Date",IF(TODAY()-$O147&gt;Dashboard!$B$5,"Overdue","Current")))),"")</f>
        <v/>
      </c>
      <c r="X147" s="32">
        <f>IFERROR(IF($A147="","",IF(COUNTIF('Transactions'!$D$2:$D$301,$A147)=0,"",MAXIFS('Transactions'!$B$2:$B$301,'Transactions'!$D$2:$D$301,$A147))),"")</f>
        <v/>
      </c>
      <c r="Y147" s="17">
        <f>IFERROR(IF($A147="","",IF($S147&gt;=Dashboard!$B$7,"High Value","Standard")),"")</f>
        <v/>
      </c>
      <c r="Z147" s="17">
        <f>IFERROR(IF($A147="","",IF($L147&lt;$K147,"Par below reorder point",IF($N147&lt;0,"Invalid unit cost",IF($R147&lt;0,"Negative on hand",IF(AND($P147="Yes",$O147=""),"Physical count date missing","OK"))))),"")</f>
        <v/>
      </c>
    </row>
    <row r="148">
      <c r="A148" s="27" t="n"/>
      <c r="B148" s="27" t="n"/>
      <c r="C148" s="27" t="n"/>
      <c r="D148" s="27" t="n"/>
      <c r="E148" s="27" t="n"/>
      <c r="F148" s="28" t="n"/>
      <c r="G148" s="27" t="n"/>
      <c r="H148" s="27" t="n"/>
      <c r="I148" s="28" t="n"/>
      <c r="J148" s="29" t="n"/>
      <c r="K148" s="28" t="n"/>
      <c r="L148" s="28" t="n"/>
      <c r="M148" s="27" t="n"/>
      <c r="N148" s="30" t="n"/>
      <c r="O148" s="29" t="n"/>
      <c r="P148" s="27" t="n"/>
      <c r="Q148" s="15">
        <f>IFERROR(IF($A148="","",SUMIFS('Transactions'!$P$2:$P$301,'Transactions'!$D$2:$D$301,$A148)),0)</f>
        <v/>
      </c>
      <c r="R148" s="15">
        <f>IFERROR(IF($A148="","",$I148+$Q148),"")</f>
        <v/>
      </c>
      <c r="S148" s="16">
        <f>IFERROR(IF($A148="","",$R148*$N148),"")</f>
        <v/>
      </c>
      <c r="T148" s="15">
        <f>IFERROR(IF($A148="","",IF($P148&lt;&gt;"Yes",0,IF($R148&lt;=$K148,MAX($L148-$R148,0),0))),"")</f>
        <v/>
      </c>
      <c r="U148" s="16">
        <f>IFERROR(IF($A148="","",$T148*$N148),"")</f>
        <v/>
      </c>
      <c r="V148" s="14">
        <f>IFERROR(IF($A148="","",IF($P148&lt;&gt;"Yes","Inactive",IF($R148&lt;=0,"Out of Stock",IF($R148&lt;=$K148,"Reorder","In Stock")))),"")</f>
        <v/>
      </c>
      <c r="W148" s="14">
        <f>IFERROR(IF($A148="","",IF($P148&lt;&gt;"Yes","Inactive",IF($O148="","No Count Date",IF(TODAY()-$O148&gt;Dashboard!$B$5,"Overdue","Current")))),"")</f>
        <v/>
      </c>
      <c r="X148" s="31">
        <f>IFERROR(IF($A148="","",IF(COUNTIF('Transactions'!$D$2:$D$301,$A148)=0,"",MAXIFS('Transactions'!$B$2:$B$301,'Transactions'!$D$2:$D$301,$A148))),"")</f>
        <v/>
      </c>
      <c r="Y148" s="14">
        <f>IFERROR(IF($A148="","",IF($S148&gt;=Dashboard!$B$7,"High Value","Standard")),"")</f>
        <v/>
      </c>
      <c r="Z148" s="14">
        <f>IFERROR(IF($A148="","",IF($L148&lt;$K148,"Par below reorder point",IF($N148&lt;0,"Invalid unit cost",IF($R148&lt;0,"Negative on hand",IF(AND($P148="Yes",$O148=""),"Physical count date missing","OK"))))),"")</f>
        <v/>
      </c>
    </row>
    <row r="149">
      <c r="A149" s="27" t="n"/>
      <c r="B149" s="27" t="n"/>
      <c r="C149" s="27" t="n"/>
      <c r="D149" s="27" t="n"/>
      <c r="E149" s="27" t="n"/>
      <c r="F149" s="28" t="n"/>
      <c r="G149" s="27" t="n"/>
      <c r="H149" s="27" t="n"/>
      <c r="I149" s="28" t="n"/>
      <c r="J149" s="29" t="n"/>
      <c r="K149" s="28" t="n"/>
      <c r="L149" s="28" t="n"/>
      <c r="M149" s="27" t="n"/>
      <c r="N149" s="30" t="n"/>
      <c r="O149" s="29" t="n"/>
      <c r="P149" s="27" t="n"/>
      <c r="Q149" s="18">
        <f>IFERROR(IF($A149="","",SUMIFS('Transactions'!$P$2:$P$301,'Transactions'!$D$2:$D$301,$A149)),0)</f>
        <v/>
      </c>
      <c r="R149" s="18">
        <f>IFERROR(IF($A149="","",$I149+$Q149),"")</f>
        <v/>
      </c>
      <c r="S149" s="19">
        <f>IFERROR(IF($A149="","",$R149*$N149),"")</f>
        <v/>
      </c>
      <c r="T149" s="18">
        <f>IFERROR(IF($A149="","",IF($P149&lt;&gt;"Yes",0,IF($R149&lt;=$K149,MAX($L149-$R149,0),0))),"")</f>
        <v/>
      </c>
      <c r="U149" s="19">
        <f>IFERROR(IF($A149="","",$T149*$N149),"")</f>
        <v/>
      </c>
      <c r="V149" s="17">
        <f>IFERROR(IF($A149="","",IF($P149&lt;&gt;"Yes","Inactive",IF($R149&lt;=0,"Out of Stock",IF($R149&lt;=$K149,"Reorder","In Stock")))),"")</f>
        <v/>
      </c>
      <c r="W149" s="17">
        <f>IFERROR(IF($A149="","",IF($P149&lt;&gt;"Yes","Inactive",IF($O149="","No Count Date",IF(TODAY()-$O149&gt;Dashboard!$B$5,"Overdue","Current")))),"")</f>
        <v/>
      </c>
      <c r="X149" s="32">
        <f>IFERROR(IF($A149="","",IF(COUNTIF('Transactions'!$D$2:$D$301,$A149)=0,"",MAXIFS('Transactions'!$B$2:$B$301,'Transactions'!$D$2:$D$301,$A149))),"")</f>
        <v/>
      </c>
      <c r="Y149" s="17">
        <f>IFERROR(IF($A149="","",IF($S149&gt;=Dashboard!$B$7,"High Value","Standard")),"")</f>
        <v/>
      </c>
      <c r="Z149" s="17">
        <f>IFERROR(IF($A149="","",IF($L149&lt;$K149,"Par below reorder point",IF($N149&lt;0,"Invalid unit cost",IF($R149&lt;0,"Negative on hand",IF(AND($P149="Yes",$O149=""),"Physical count date missing","OK"))))),"")</f>
        <v/>
      </c>
    </row>
    <row r="150">
      <c r="A150" s="27" t="n"/>
      <c r="B150" s="27" t="n"/>
      <c r="C150" s="27" t="n"/>
      <c r="D150" s="27" t="n"/>
      <c r="E150" s="27" t="n"/>
      <c r="F150" s="28" t="n"/>
      <c r="G150" s="27" t="n"/>
      <c r="H150" s="27" t="n"/>
      <c r="I150" s="28" t="n"/>
      <c r="J150" s="29" t="n"/>
      <c r="K150" s="28" t="n"/>
      <c r="L150" s="28" t="n"/>
      <c r="M150" s="27" t="n"/>
      <c r="N150" s="30" t="n"/>
      <c r="O150" s="29" t="n"/>
      <c r="P150" s="27" t="n"/>
      <c r="Q150" s="15">
        <f>IFERROR(IF($A150="","",SUMIFS('Transactions'!$P$2:$P$301,'Transactions'!$D$2:$D$301,$A150)),0)</f>
        <v/>
      </c>
      <c r="R150" s="15">
        <f>IFERROR(IF($A150="","",$I150+$Q150),"")</f>
        <v/>
      </c>
      <c r="S150" s="16">
        <f>IFERROR(IF($A150="","",$R150*$N150),"")</f>
        <v/>
      </c>
      <c r="T150" s="15">
        <f>IFERROR(IF($A150="","",IF($P150&lt;&gt;"Yes",0,IF($R150&lt;=$K150,MAX($L150-$R150,0),0))),"")</f>
        <v/>
      </c>
      <c r="U150" s="16">
        <f>IFERROR(IF($A150="","",$T150*$N150),"")</f>
        <v/>
      </c>
      <c r="V150" s="14">
        <f>IFERROR(IF($A150="","",IF($P150&lt;&gt;"Yes","Inactive",IF($R150&lt;=0,"Out of Stock",IF($R150&lt;=$K150,"Reorder","In Stock")))),"")</f>
        <v/>
      </c>
      <c r="W150" s="14">
        <f>IFERROR(IF($A150="","",IF($P150&lt;&gt;"Yes","Inactive",IF($O150="","No Count Date",IF(TODAY()-$O150&gt;Dashboard!$B$5,"Overdue","Current")))),"")</f>
        <v/>
      </c>
      <c r="X150" s="31">
        <f>IFERROR(IF($A150="","",IF(COUNTIF('Transactions'!$D$2:$D$301,$A150)=0,"",MAXIFS('Transactions'!$B$2:$B$301,'Transactions'!$D$2:$D$301,$A150))),"")</f>
        <v/>
      </c>
      <c r="Y150" s="14">
        <f>IFERROR(IF($A150="","",IF($S150&gt;=Dashboard!$B$7,"High Value","Standard")),"")</f>
        <v/>
      </c>
      <c r="Z150" s="14">
        <f>IFERROR(IF($A150="","",IF($L150&lt;$K150,"Par below reorder point",IF($N150&lt;0,"Invalid unit cost",IF($R150&lt;0,"Negative on hand",IF(AND($P150="Yes",$O150=""),"Physical count date missing","OK"))))),"")</f>
        <v/>
      </c>
    </row>
    <row r="151">
      <c r="A151" s="27" t="n"/>
      <c r="B151" s="27" t="n"/>
      <c r="C151" s="27" t="n"/>
      <c r="D151" s="27" t="n"/>
      <c r="E151" s="27" t="n"/>
      <c r="F151" s="28" t="n"/>
      <c r="G151" s="27" t="n"/>
      <c r="H151" s="27" t="n"/>
      <c r="I151" s="28" t="n"/>
      <c r="J151" s="29" t="n"/>
      <c r="K151" s="28" t="n"/>
      <c r="L151" s="28" t="n"/>
      <c r="M151" s="27" t="n"/>
      <c r="N151" s="30" t="n"/>
      <c r="O151" s="29" t="n"/>
      <c r="P151" s="27" t="n"/>
      <c r="Q151" s="18">
        <f>IFERROR(IF($A151="","",SUMIFS('Transactions'!$P$2:$P$301,'Transactions'!$D$2:$D$301,$A151)),0)</f>
        <v/>
      </c>
      <c r="R151" s="18">
        <f>IFERROR(IF($A151="","",$I151+$Q151),"")</f>
        <v/>
      </c>
      <c r="S151" s="19">
        <f>IFERROR(IF($A151="","",$R151*$N151),"")</f>
        <v/>
      </c>
      <c r="T151" s="18">
        <f>IFERROR(IF($A151="","",IF($P151&lt;&gt;"Yes",0,IF($R151&lt;=$K151,MAX($L151-$R151,0),0))),"")</f>
        <v/>
      </c>
      <c r="U151" s="19">
        <f>IFERROR(IF($A151="","",$T151*$N151),"")</f>
        <v/>
      </c>
      <c r="V151" s="17">
        <f>IFERROR(IF($A151="","",IF($P151&lt;&gt;"Yes","Inactive",IF($R151&lt;=0,"Out of Stock",IF($R151&lt;=$K151,"Reorder","In Stock")))),"")</f>
        <v/>
      </c>
      <c r="W151" s="17">
        <f>IFERROR(IF($A151="","",IF($P151&lt;&gt;"Yes","Inactive",IF($O151="","No Count Date",IF(TODAY()-$O151&gt;Dashboard!$B$5,"Overdue","Current")))),"")</f>
        <v/>
      </c>
      <c r="X151" s="32">
        <f>IFERROR(IF($A151="","",IF(COUNTIF('Transactions'!$D$2:$D$301,$A151)=0,"",MAXIFS('Transactions'!$B$2:$B$301,'Transactions'!$D$2:$D$301,$A151))),"")</f>
        <v/>
      </c>
      <c r="Y151" s="17">
        <f>IFERROR(IF($A151="","",IF($S151&gt;=Dashboard!$B$7,"High Value","Standard")),"")</f>
        <v/>
      </c>
      <c r="Z151" s="17">
        <f>IFERROR(IF($A151="","",IF($L151&lt;$K151,"Par below reorder point",IF($N151&lt;0,"Invalid unit cost",IF($R151&lt;0,"Negative on hand",IF(AND($P151="Yes",$O151=""),"Physical count date missing","OK"))))),"")</f>
        <v/>
      </c>
    </row>
  </sheetData>
  <autoFilter ref="A1:Z151"/>
  <conditionalFormatting sqref="V2:V151">
    <cfRule type="expression" priority="1" dxfId="0">
      <formula>$V2="Out of Stock"</formula>
    </cfRule>
    <cfRule type="expression" priority="2" dxfId="1">
      <formula>$V2="Reorder"</formula>
    </cfRule>
  </conditionalFormatting>
  <conditionalFormatting sqref="W2:W151">
    <cfRule type="expression" priority="3" dxfId="0">
      <formula>$W2="Overdue"</formula>
    </cfRule>
  </conditionalFormatting>
  <conditionalFormatting sqref="R2:R151">
    <cfRule type="cellIs" priority="4" operator="lessThan" dxfId="0">
      <formula>0</formula>
    </cfRule>
  </conditionalFormatting>
  <dataValidations count="5">
    <dataValidation sqref="A2:A151" showDropDown="0" showInputMessage="0" showErrorMessage="0" allowBlank="0" type="custom">
      <formula1>OR(A2="",COUNTIF($A:$A,A2)=1)</formula1>
    </dataValidation>
    <dataValidation sqref="C2:C151" showDropDown="0" showInputMessage="0" showErrorMessage="0" allowBlank="0" type="list">
      <formula1>"Guest Room Amenities,Housekeeping Chemicals,Linens and Terry,Front Office Supplies,Food and Beverage Disposables,Engineering Supplies,Pool and Recreation,Meeting and Banquet Supplies,Safety Supplies,Other"</formula1>
    </dataValidation>
    <dataValidation sqref="D2:D151" showDropDown="0" showInputMessage="0" showErrorMessage="0" allowBlank="0" type="list">
      <formula1>"Main Storeroom,Housekeeping Closet,Laundry,Front Desk,Kitchen Dry Storage,Banquet Storage,Engineering Shop,Pool Storage,Receiving,Other"</formula1>
    </dataValidation>
    <dataValidation sqref="E2:E151" showDropDown="0" showInputMessage="0" showErrorMessage="0" allowBlank="0" type="list">
      <formula1>"Each,Box,Case,Pack,Roll,Gallon,Bottle,Bag,Dozen,Set"</formula1>
    </dataValidation>
    <dataValidation sqref="P2:P151" showDropDown="0" showInputMessage="0" showErrorMessage="0" allowBlank="0" type="list">
      <formula1>"Yes,No"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301"/>
  <sheetViews>
    <sheetView showGridLines="0" zoomScale="70" zoomScaleNormal="70" workbookViewId="0">
      <pane xSplit="4" ySplit="1" topLeftCell="E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0" customWidth="1" min="1" max="1"/>
    <col width="18" customWidth="1" min="2" max="2"/>
    <col width="24" customWidth="1" min="3" max="3"/>
    <col width="17" customWidth="1" min="4" max="4"/>
    <col width="34" customWidth="1" min="5" max="5"/>
    <col width="30" customWidth="1" min="6" max="6"/>
    <col width="24" customWidth="1" min="7" max="7"/>
    <col width="14" customWidth="1" min="8" max="8"/>
    <col width="12" customWidth="1" min="9" max="9"/>
    <col width="20" customWidth="1" min="10" max="10"/>
    <col width="18" customWidth="1" min="11" max="11"/>
    <col width="20" customWidth="1" min="12" max="12"/>
    <col width="25" customWidth="1" min="13" max="13"/>
    <col width="20" customWidth="1" min="14" max="14"/>
    <col width="38" customWidth="1" min="15" max="15"/>
    <col width="18" customWidth="1" min="16" max="16"/>
    <col width="24" customWidth="1" min="17" max="17"/>
  </cols>
  <sheetData>
    <row r="1">
      <c r="A1" s="26" t="inlineStr">
        <is>
          <t>Transaction ID</t>
        </is>
      </c>
      <c r="B1" s="26" t="inlineStr">
        <is>
          <t>Transaction Date</t>
        </is>
      </c>
      <c r="C1" s="26" t="inlineStr">
        <is>
          <t>Transaction Type</t>
        </is>
      </c>
      <c r="D1" s="26" t="inlineStr">
        <is>
          <t>SKU</t>
        </is>
      </c>
      <c r="E1" s="26" t="inlineStr">
        <is>
          <t>Item Name</t>
        </is>
      </c>
      <c r="F1" s="26" t="inlineStr">
        <is>
          <t>Category</t>
        </is>
      </c>
      <c r="G1" s="26" t="inlineStr">
        <is>
          <t>Storage Location</t>
        </is>
      </c>
      <c r="H1" s="26" t="inlineStr">
        <is>
          <t>Quantity</t>
        </is>
      </c>
      <c r="I1" s="26" t="inlineStr">
        <is>
          <t>Unit</t>
        </is>
      </c>
      <c r="J1" s="26" t="inlineStr">
        <is>
          <t>Transaction Unit Cost</t>
        </is>
      </c>
      <c r="K1" s="26" t="inlineStr">
        <is>
          <t>Extended Value</t>
        </is>
      </c>
      <c r="L1" s="26" t="inlineStr">
        <is>
          <t>Reference</t>
        </is>
      </c>
      <c r="M1" s="26" t="inlineStr">
        <is>
          <t>Department or Issued To</t>
        </is>
      </c>
      <c r="N1" s="26" t="inlineStr">
        <is>
          <t>Entered By</t>
        </is>
      </c>
      <c r="O1" s="26" t="inlineStr">
        <is>
          <t>Notes</t>
        </is>
      </c>
      <c r="P1" s="26" t="inlineStr">
        <is>
          <t>Signed Quantity</t>
        </is>
      </c>
      <c r="Q1" s="26" t="inlineStr">
        <is>
          <t>Transaction Check</t>
        </is>
      </c>
    </row>
    <row r="2">
      <c r="A2" s="27" t="inlineStr">
        <is>
          <t>TXN-2026-0001</t>
        </is>
      </c>
      <c r="B2" s="29" t="n">
        <v>46030</v>
      </c>
      <c r="C2" s="27" t="inlineStr">
        <is>
          <t>Receipt</t>
        </is>
      </c>
      <c r="D2" s="27" t="inlineStr">
        <is>
          <t>AMN-SHP-001</t>
        </is>
      </c>
      <c r="E2" s="14">
        <f>IFERROR(IF($D2="","",INDEX('Item Master'!$B$2:$B$151,MATCH($D2,'Item Master'!$A$2:$A$151,0))),"SKU not found")</f>
        <v/>
      </c>
      <c r="F2" s="14">
        <f>IFERROR(IF($D2="","",INDEX('Item Master'!$C$2:$C$151,MATCH($D2,'Item Master'!$A$2:$A$151,0))),"")</f>
        <v/>
      </c>
      <c r="G2" s="14">
        <f>IFERROR(IF($D2="","",INDEX('Item Master'!$D$2:$D$151,MATCH($D2,'Item Master'!$A$2:$A$151,0))),"")</f>
        <v/>
      </c>
      <c r="H2" s="28" t="n">
        <v>4</v>
      </c>
      <c r="I2" s="14">
        <f>IFERROR(IF($D2="","",INDEX('Item Master'!$E$2:$E$151,MATCH($D2,'Item Master'!$A$2:$A$151,0))),"")</f>
        <v/>
      </c>
      <c r="J2" s="30" t="n">
        <v>67.5</v>
      </c>
      <c r="K2" s="16">
        <f>IFERROR(IF($A2="","",$H2*IF($J2="",INDEX('Item Master'!$N$2:$N$151,MATCH($D2,'Item Master'!$A$2:$A$151,0)),$J2)),"")</f>
        <v/>
      </c>
      <c r="L2" s="27" t="inlineStr">
        <is>
          <t>PO-2026-011</t>
        </is>
      </c>
      <c r="M2" s="27" t="inlineStr">
        <is>
          <t>Receiving</t>
        </is>
      </c>
      <c r="N2" s="27" t="inlineStr">
        <is>
          <t>Maria Lopez</t>
        </is>
      </c>
      <c r="O2" s="27" t="inlineStr">
        <is>
          <t>Guest amenity replenishment</t>
        </is>
      </c>
      <c r="P2" s="15">
        <f>IFERROR(IF($A2="","",IF(OR($C2="Receipt",$C2="Adjustment Increase"),$H2,IF(OR($C2="Issue",$C2="Adjustment Decrease",$C2="Return to Vendor"),-$H2,0))),"")</f>
        <v/>
      </c>
      <c r="Q2" s="14">
        <f>IFERROR(IF($A2="","",IF($B2="","Date missing",IF($C2="","Type missing",IF($D2="","SKU missing",IF($E2="SKU not found","Invalid SKU",IF(OR($H2="",$H2&lt;=0),"Invalid quantity",IF(AND($C2="Issue",$M2=""),"Department missing","OK"))))))),"")</f>
        <v/>
      </c>
    </row>
    <row r="3">
      <c r="A3" s="27" t="inlineStr">
        <is>
          <t>TXN-2026-0002</t>
        </is>
      </c>
      <c r="B3" s="29" t="n">
        <v>46037</v>
      </c>
      <c r="C3" s="27" t="inlineStr">
        <is>
          <t>Issue</t>
        </is>
      </c>
      <c r="D3" s="27" t="inlineStr">
        <is>
          <t>AMN-SHP-001</t>
        </is>
      </c>
      <c r="E3" s="17">
        <f>IFERROR(IF($D3="","",INDEX('Item Master'!$B$2:$B$151,MATCH($D3,'Item Master'!$A$2:$A$151,0))),"SKU not found")</f>
        <v/>
      </c>
      <c r="F3" s="17">
        <f>IFERROR(IF($D3="","",INDEX('Item Master'!$C$2:$C$151,MATCH($D3,'Item Master'!$A$2:$A$151,0))),"")</f>
        <v/>
      </c>
      <c r="G3" s="17">
        <f>IFERROR(IF($D3="","",INDEX('Item Master'!$D$2:$D$151,MATCH($D3,'Item Master'!$A$2:$A$151,0))),"")</f>
        <v/>
      </c>
      <c r="H3" s="28" t="n">
        <v>7</v>
      </c>
      <c r="I3" s="17">
        <f>IFERROR(IF($D3="","",INDEX('Item Master'!$E$2:$E$151,MATCH($D3,'Item Master'!$A$2:$A$151,0))),"")</f>
        <v/>
      </c>
      <c r="J3" s="30" t="n"/>
      <c r="K3" s="19">
        <f>IFERROR(IF($A3="","",$H3*IF($J3="",INDEX('Item Master'!$N$2:$N$151,MATCH($D3,'Item Master'!$A$2:$A$151,0)),$J3)),"")</f>
        <v/>
      </c>
      <c r="L3" s="27" t="inlineStr">
        <is>
          <t>HK-REQ-014</t>
        </is>
      </c>
      <c r="M3" s="27" t="inlineStr">
        <is>
          <t>Housekeeping</t>
        </is>
      </c>
      <c r="N3" s="27" t="inlineStr">
        <is>
          <t>Daniel Reed</t>
        </is>
      </c>
      <c r="O3" s="27" t="inlineStr">
        <is>
          <t>Issued for occupied room service</t>
        </is>
      </c>
      <c r="P3" s="18">
        <f>IFERROR(IF($A3="","",IF(OR($C3="Receipt",$C3="Adjustment Increase"),$H3,IF(OR($C3="Issue",$C3="Adjustment Decrease",$C3="Return to Vendor"),-$H3,0))),"")</f>
        <v/>
      </c>
      <c r="Q3" s="17">
        <f>IFERROR(IF($A3="","",IF($B3="","Date missing",IF($C3="","Type missing",IF($D3="","SKU missing",IF($E3="SKU not found","Invalid SKU",IF(OR($H3="",$H3&lt;=0),"Invalid quantity",IF(AND($C3="Issue",$M3=""),"Department missing","OK"))))))),"")</f>
        <v/>
      </c>
    </row>
    <row r="4">
      <c r="A4" s="27" t="inlineStr">
        <is>
          <t>TXN-2026-0003</t>
        </is>
      </c>
      <c r="B4" s="29" t="n">
        <v>46040</v>
      </c>
      <c r="C4" s="27" t="inlineStr">
        <is>
          <t>Issue</t>
        </is>
      </c>
      <c r="D4" s="27" t="inlineStr">
        <is>
          <t>AMN-SOAP-002</t>
        </is>
      </c>
      <c r="E4" s="14">
        <f>IFERROR(IF($D4="","",INDEX('Item Master'!$B$2:$B$151,MATCH($D4,'Item Master'!$A$2:$A$151,0))),"SKU not found")</f>
        <v/>
      </c>
      <c r="F4" s="14">
        <f>IFERROR(IF($D4="","",INDEX('Item Master'!$C$2:$C$151,MATCH($D4,'Item Master'!$A$2:$A$151,0))),"")</f>
        <v/>
      </c>
      <c r="G4" s="14">
        <f>IFERROR(IF($D4="","",INDEX('Item Master'!$D$2:$D$151,MATCH($D4,'Item Master'!$A$2:$A$151,0))),"")</f>
        <v/>
      </c>
      <c r="H4" s="28" t="n">
        <v>3</v>
      </c>
      <c r="I4" s="14">
        <f>IFERROR(IF($D4="","",INDEX('Item Master'!$E$2:$E$151,MATCH($D4,'Item Master'!$A$2:$A$151,0))),"")</f>
        <v/>
      </c>
      <c r="J4" s="30" t="n"/>
      <c r="K4" s="16">
        <f>IFERROR(IF($A4="","",$H4*IF($J4="",INDEX('Item Master'!$N$2:$N$151,MATCH($D4,'Item Master'!$A$2:$A$151,0)),$J4)),"")</f>
        <v/>
      </c>
      <c r="L4" s="27" t="inlineStr">
        <is>
          <t>HK-REQ-019</t>
        </is>
      </c>
      <c r="M4" s="27" t="inlineStr">
        <is>
          <t>Housekeeping</t>
        </is>
      </c>
      <c r="N4" s="27" t="inlineStr">
        <is>
          <t>Daniel Reed</t>
        </is>
      </c>
      <c r="O4" s="27" t="inlineStr">
        <is>
          <t>Floor closet restock</t>
        </is>
      </c>
      <c r="P4" s="15">
        <f>IFERROR(IF($A4="","",IF(OR($C4="Receipt",$C4="Adjustment Increase"),$H4,IF(OR($C4="Issue",$C4="Adjustment Decrease",$C4="Return to Vendor"),-$H4,0))),"")</f>
        <v/>
      </c>
      <c r="Q4" s="14">
        <f>IFERROR(IF($A4="","",IF($B4="","Date missing",IF($C4="","Type missing",IF($D4="","SKU missing",IF($E4="SKU not found","Invalid SKU",IF(OR($H4="",$H4&lt;=0),"Invalid quantity",IF(AND($C4="Issue",$M4=""),"Department missing","OK"))))))),"")</f>
        <v/>
      </c>
    </row>
    <row r="5">
      <c r="A5" s="27" t="inlineStr">
        <is>
          <t>TXN-2026-0004</t>
        </is>
      </c>
      <c r="B5" s="29" t="n">
        <v>46043</v>
      </c>
      <c r="C5" s="27" t="inlineStr">
        <is>
          <t>Issue</t>
        </is>
      </c>
      <c r="D5" s="27" t="inlineStr">
        <is>
          <t>HK-GLS-003</t>
        </is>
      </c>
      <c r="E5" s="17">
        <f>IFERROR(IF($D5="","",INDEX('Item Master'!$B$2:$B$151,MATCH($D5,'Item Master'!$A$2:$A$151,0))),"SKU not found")</f>
        <v/>
      </c>
      <c r="F5" s="17">
        <f>IFERROR(IF($D5="","",INDEX('Item Master'!$C$2:$C$151,MATCH($D5,'Item Master'!$A$2:$A$151,0))),"")</f>
        <v/>
      </c>
      <c r="G5" s="17">
        <f>IFERROR(IF($D5="","",INDEX('Item Master'!$D$2:$D$151,MATCH($D5,'Item Master'!$A$2:$A$151,0))),"")</f>
        <v/>
      </c>
      <c r="H5" s="28" t="n">
        <v>11</v>
      </c>
      <c r="I5" s="17">
        <f>IFERROR(IF($D5="","",INDEX('Item Master'!$E$2:$E$151,MATCH($D5,'Item Master'!$A$2:$A$151,0))),"")</f>
        <v/>
      </c>
      <c r="J5" s="30" t="n"/>
      <c r="K5" s="19">
        <f>IFERROR(IF($A5="","",$H5*IF($J5="",INDEX('Item Master'!$N$2:$N$151,MATCH($D5,'Item Master'!$A$2:$A$151,0)),$J5)),"")</f>
        <v/>
      </c>
      <c r="L5" s="27" t="inlineStr">
        <is>
          <t>HK-REQ-024</t>
        </is>
      </c>
      <c r="M5" s="27" t="inlineStr">
        <is>
          <t>Housekeeping</t>
        </is>
      </c>
      <c r="N5" s="27" t="inlineStr">
        <is>
          <t>Tasha Green</t>
        </is>
      </c>
      <c r="O5" s="27" t="inlineStr">
        <is>
          <t>Weekly chemical issue</t>
        </is>
      </c>
      <c r="P5" s="18">
        <f>IFERROR(IF($A5="","",IF(OR($C5="Receipt",$C5="Adjustment Increase"),$H5,IF(OR($C5="Issue",$C5="Adjustment Decrease",$C5="Return to Vendor"),-$H5,0))),"")</f>
        <v/>
      </c>
      <c r="Q5" s="17">
        <f>IFERROR(IF($A5="","",IF($B5="","Date missing",IF($C5="","Type missing",IF($D5="","SKU missing",IF($E5="SKU not found","Invalid SKU",IF(OR($H5="",$H5&lt;=0),"Invalid quantity",IF(AND($C5="Issue",$M5=""),"Department missing","OK"))))))),"")</f>
        <v/>
      </c>
    </row>
    <row r="6">
      <c r="A6" s="27" t="inlineStr">
        <is>
          <t>TXN-2026-0005</t>
        </is>
      </c>
      <c r="B6" s="29" t="n">
        <v>46049</v>
      </c>
      <c r="C6" s="27" t="inlineStr">
        <is>
          <t>Adjustment Decrease</t>
        </is>
      </c>
      <c r="D6" s="27" t="inlineStr">
        <is>
          <t>LIN-BT-004</t>
        </is>
      </c>
      <c r="E6" s="14">
        <f>IFERROR(IF($D6="","",INDEX('Item Master'!$B$2:$B$151,MATCH($D6,'Item Master'!$A$2:$A$151,0))),"SKU not found")</f>
        <v/>
      </c>
      <c r="F6" s="14">
        <f>IFERROR(IF($D6="","",INDEX('Item Master'!$C$2:$C$151,MATCH($D6,'Item Master'!$A$2:$A$151,0))),"")</f>
        <v/>
      </c>
      <c r="G6" s="14">
        <f>IFERROR(IF($D6="","",INDEX('Item Master'!$D$2:$D$151,MATCH($D6,'Item Master'!$A$2:$A$151,0))),"")</f>
        <v/>
      </c>
      <c r="H6" s="28" t="n">
        <v>3</v>
      </c>
      <c r="I6" s="14">
        <f>IFERROR(IF($D6="","",INDEX('Item Master'!$E$2:$E$151,MATCH($D6,'Item Master'!$A$2:$A$151,0))),"")</f>
        <v/>
      </c>
      <c r="J6" s="30" t="n"/>
      <c r="K6" s="16">
        <f>IFERROR(IF($A6="","",$H6*IF($J6="",INDEX('Item Master'!$N$2:$N$151,MATCH($D6,'Item Master'!$A$2:$A$151,0)),$J6)),"")</f>
        <v/>
      </c>
      <c r="L6" s="27" t="inlineStr">
        <is>
          <t>COUNT-2026-01</t>
        </is>
      </c>
      <c r="M6" s="27" t="inlineStr">
        <is>
          <t>Laundry</t>
        </is>
      </c>
      <c r="N6" s="27" t="inlineStr">
        <is>
          <t>Erin Walsh</t>
        </is>
      </c>
      <c r="O6" s="27" t="inlineStr">
        <is>
          <t>Damaged towels removed after count</t>
        </is>
      </c>
      <c r="P6" s="15">
        <f>IFERROR(IF($A6="","",IF(OR($C6="Receipt",$C6="Adjustment Increase"),$H6,IF(OR($C6="Issue",$C6="Adjustment Decrease",$C6="Return to Vendor"),-$H6,0))),"")</f>
        <v/>
      </c>
      <c r="Q6" s="14">
        <f>IFERROR(IF($A6="","",IF($B6="","Date missing",IF($C6="","Type missing",IF($D6="","SKU missing",IF($E6="SKU not found","Invalid SKU",IF(OR($H6="",$H6&lt;=0),"Invalid quantity",IF(AND($C6="Issue",$M6=""),"Department missing","OK"))))))),"")</f>
        <v/>
      </c>
    </row>
    <row r="7">
      <c r="A7" s="27" t="inlineStr">
        <is>
          <t>TXN-2026-0006</t>
        </is>
      </c>
      <c r="B7" s="29" t="n">
        <v>46055</v>
      </c>
      <c r="C7" s="27" t="inlineStr">
        <is>
          <t>Issue</t>
        </is>
      </c>
      <c r="D7" s="27" t="inlineStr">
        <is>
          <t>FO-KCR-005</t>
        </is>
      </c>
      <c r="E7" s="17">
        <f>IFERROR(IF($D7="","",INDEX('Item Master'!$B$2:$B$151,MATCH($D7,'Item Master'!$A$2:$A$151,0))),"SKU not found")</f>
        <v/>
      </c>
      <c r="F7" s="17">
        <f>IFERROR(IF($D7="","",INDEX('Item Master'!$C$2:$C$151,MATCH($D7,'Item Master'!$A$2:$A$151,0))),"")</f>
        <v/>
      </c>
      <c r="G7" s="17">
        <f>IFERROR(IF($D7="","",INDEX('Item Master'!$D$2:$D$151,MATCH($D7,'Item Master'!$A$2:$A$151,0))),"")</f>
        <v/>
      </c>
      <c r="H7" s="28" t="n">
        <v>3</v>
      </c>
      <c r="I7" s="17">
        <f>IFERROR(IF($D7="","",INDEX('Item Master'!$E$2:$E$151,MATCH($D7,'Item Master'!$A$2:$A$151,0))),"")</f>
        <v/>
      </c>
      <c r="J7" s="30" t="n"/>
      <c r="K7" s="19">
        <f>IFERROR(IF($A7="","",$H7*IF($J7="",INDEX('Item Master'!$N$2:$N$151,MATCH($D7,'Item Master'!$A$2:$A$151,0)),$J7)),"")</f>
        <v/>
      </c>
      <c r="L7" s="27" t="inlineStr">
        <is>
          <t>FO-REQ-006</t>
        </is>
      </c>
      <c r="M7" s="27" t="inlineStr">
        <is>
          <t>Front Office</t>
        </is>
      </c>
      <c r="N7" s="27" t="inlineStr">
        <is>
          <t>Kevin Brooks</t>
        </is>
      </c>
      <c r="O7" s="27" t="inlineStr">
        <is>
          <t>Key card stock issued to desk</t>
        </is>
      </c>
      <c r="P7" s="18">
        <f>IFERROR(IF($A7="","",IF(OR($C7="Receipt",$C7="Adjustment Increase"),$H7,IF(OR($C7="Issue",$C7="Adjustment Decrease",$C7="Return to Vendor"),-$H7,0))),"")</f>
        <v/>
      </c>
      <c r="Q7" s="17">
        <f>IFERROR(IF($A7="","",IF($B7="","Date missing",IF($C7="","Type missing",IF($D7="","SKU missing",IF($E7="SKU not found","Invalid SKU",IF(OR($H7="",$H7&lt;=0),"Invalid quantity",IF(AND($C7="Issue",$M7=""),"Department missing","OK"))))))),"")</f>
        <v/>
      </c>
    </row>
    <row r="8">
      <c r="A8" s="27" t="inlineStr">
        <is>
          <t>TXN-2026-0007</t>
        </is>
      </c>
      <c r="B8" s="29" t="n">
        <v>46059</v>
      </c>
      <c r="C8" s="27" t="inlineStr">
        <is>
          <t>Receipt</t>
        </is>
      </c>
      <c r="D8" s="27" t="inlineStr">
        <is>
          <t>FB-CUP-006</t>
        </is>
      </c>
      <c r="E8" s="14">
        <f>IFERROR(IF($D8="","",INDEX('Item Master'!$B$2:$B$151,MATCH($D8,'Item Master'!$A$2:$A$151,0))),"SKU not found")</f>
        <v/>
      </c>
      <c r="F8" s="14">
        <f>IFERROR(IF($D8="","",INDEX('Item Master'!$C$2:$C$151,MATCH($D8,'Item Master'!$A$2:$A$151,0))),"")</f>
        <v/>
      </c>
      <c r="G8" s="14">
        <f>IFERROR(IF($D8="","",INDEX('Item Master'!$D$2:$D$151,MATCH($D8,'Item Master'!$A$2:$A$151,0))),"")</f>
        <v/>
      </c>
      <c r="H8" s="28" t="n">
        <v>5</v>
      </c>
      <c r="I8" s="14">
        <f>IFERROR(IF($D8="","",INDEX('Item Master'!$E$2:$E$151,MATCH($D8,'Item Master'!$A$2:$A$151,0))),"")</f>
        <v/>
      </c>
      <c r="J8" s="30" t="n">
        <v>72.8</v>
      </c>
      <c r="K8" s="16">
        <f>IFERROR(IF($A8="","",$H8*IF($J8="",INDEX('Item Master'!$N$2:$N$151,MATCH($D8,'Item Master'!$A$2:$A$151,0)),$J8)),"")</f>
        <v/>
      </c>
      <c r="L8" s="27" t="inlineStr">
        <is>
          <t>PO-2026-036</t>
        </is>
      </c>
      <c r="M8" s="27" t="inlineStr">
        <is>
          <t>Receiving</t>
        </is>
      </c>
      <c r="N8" s="27" t="inlineStr">
        <is>
          <t>Maria Lopez</t>
        </is>
      </c>
      <c r="O8" s="27" t="inlineStr">
        <is>
          <t>Coffee station supplies</t>
        </is>
      </c>
      <c r="P8" s="15">
        <f>IFERROR(IF($A8="","",IF(OR($C8="Receipt",$C8="Adjustment Increase"),$H8,IF(OR($C8="Issue",$C8="Adjustment Decrease",$C8="Return to Vendor"),-$H8,0))),"")</f>
        <v/>
      </c>
      <c r="Q8" s="14">
        <f>IFERROR(IF($A8="","",IF($B8="","Date missing",IF($C8="","Type missing",IF($D8="","SKU missing",IF($E8="SKU not found","Invalid SKU",IF(OR($H8="",$H8&lt;=0),"Invalid quantity",IF(AND($C8="Issue",$M8=""),"Department missing","OK"))))))),"")</f>
        <v/>
      </c>
    </row>
    <row r="9">
      <c r="A9" s="27" t="inlineStr">
        <is>
          <t>TXN-2026-0008</t>
        </is>
      </c>
      <c r="B9" s="29" t="n">
        <v>46062</v>
      </c>
      <c r="C9" s="27" t="inlineStr">
        <is>
          <t>Issue</t>
        </is>
      </c>
      <c r="D9" s="27" t="inlineStr">
        <is>
          <t>ENG-LMP-007</t>
        </is>
      </c>
      <c r="E9" s="17">
        <f>IFERROR(IF($D9="","",INDEX('Item Master'!$B$2:$B$151,MATCH($D9,'Item Master'!$A$2:$A$151,0))),"SKU not found")</f>
        <v/>
      </c>
      <c r="F9" s="17">
        <f>IFERROR(IF($D9="","",INDEX('Item Master'!$C$2:$C$151,MATCH($D9,'Item Master'!$A$2:$A$151,0))),"")</f>
        <v/>
      </c>
      <c r="G9" s="17">
        <f>IFERROR(IF($D9="","",INDEX('Item Master'!$D$2:$D$151,MATCH($D9,'Item Master'!$A$2:$A$151,0))),"")</f>
        <v/>
      </c>
      <c r="H9" s="28" t="n">
        <v>4</v>
      </c>
      <c r="I9" s="17">
        <f>IFERROR(IF($D9="","",INDEX('Item Master'!$E$2:$E$151,MATCH($D9,'Item Master'!$A$2:$A$151,0))),"")</f>
        <v/>
      </c>
      <c r="J9" s="30" t="n"/>
      <c r="K9" s="19">
        <f>IFERROR(IF($A9="","",$H9*IF($J9="",INDEX('Item Master'!$N$2:$N$151,MATCH($D9,'Item Master'!$A$2:$A$151,0)),$J9)),"")</f>
        <v/>
      </c>
      <c r="L9" s="27" t="inlineStr">
        <is>
          <t>ENG-WO-118</t>
        </is>
      </c>
      <c r="M9" s="27" t="inlineStr">
        <is>
          <t>Engineering</t>
        </is>
      </c>
      <c r="N9" s="27" t="inlineStr">
        <is>
          <t>Andre Miller</t>
        </is>
      </c>
      <c r="O9" s="27" t="inlineStr">
        <is>
          <t>Guest room lighting replacements</t>
        </is>
      </c>
      <c r="P9" s="18">
        <f>IFERROR(IF($A9="","",IF(OR($C9="Receipt",$C9="Adjustment Increase"),$H9,IF(OR($C9="Issue",$C9="Adjustment Decrease",$C9="Return to Vendor"),-$H9,0))),"")</f>
        <v/>
      </c>
      <c r="Q9" s="17">
        <f>IFERROR(IF($A9="","",IF($B9="","Date missing",IF($C9="","Type missing",IF($D9="","SKU missing",IF($E9="SKU not found","Invalid SKU",IF(OR($H9="",$H9&lt;=0),"Invalid quantity",IF(AND($C9="Issue",$M9=""),"Department missing","OK"))))))),"")</f>
        <v/>
      </c>
    </row>
    <row r="10">
      <c r="A10" s="27" t="inlineStr">
        <is>
          <t>TXN-2026-0009</t>
        </is>
      </c>
      <c r="B10" s="29" t="n">
        <v>46067</v>
      </c>
      <c r="C10" s="27" t="inlineStr">
        <is>
          <t>Issue</t>
        </is>
      </c>
      <c r="D10" s="27" t="inlineStr">
        <is>
          <t>POOL-TST-008</t>
        </is>
      </c>
      <c r="E10" s="14">
        <f>IFERROR(IF($D10="","",INDEX('Item Master'!$B$2:$B$151,MATCH($D10,'Item Master'!$A$2:$A$151,0))),"SKU not found")</f>
        <v/>
      </c>
      <c r="F10" s="14">
        <f>IFERROR(IF($D10="","",INDEX('Item Master'!$C$2:$C$151,MATCH($D10,'Item Master'!$A$2:$A$151,0))),"")</f>
        <v/>
      </c>
      <c r="G10" s="14">
        <f>IFERROR(IF($D10="","",INDEX('Item Master'!$D$2:$D$151,MATCH($D10,'Item Master'!$A$2:$A$151,0))),"")</f>
        <v/>
      </c>
      <c r="H10" s="28" t="n">
        <v>2</v>
      </c>
      <c r="I10" s="14">
        <f>IFERROR(IF($D10="","",INDEX('Item Master'!$E$2:$E$151,MATCH($D10,'Item Master'!$A$2:$A$151,0))),"")</f>
        <v/>
      </c>
      <c r="J10" s="30" t="n"/>
      <c r="K10" s="16">
        <f>IFERROR(IF($A10="","",$H10*IF($J10="",INDEX('Item Master'!$N$2:$N$151,MATCH($D10,'Item Master'!$A$2:$A$151,0)),$J10)),"")</f>
        <v/>
      </c>
      <c r="L10" s="27" t="inlineStr">
        <is>
          <t>POOL-REQ-003</t>
        </is>
      </c>
      <c r="M10" s="27" t="inlineStr">
        <is>
          <t>Pool and Recreation</t>
        </is>
      </c>
      <c r="N10" s="27" t="inlineStr">
        <is>
          <t>Nina Patel</t>
        </is>
      </c>
      <c r="O10" s="27" t="inlineStr">
        <is>
          <t>Daily water testing supplies</t>
        </is>
      </c>
      <c r="P10" s="15">
        <f>IFERROR(IF($A10="","",IF(OR($C10="Receipt",$C10="Adjustment Increase"),$H10,IF(OR($C10="Issue",$C10="Adjustment Decrease",$C10="Return to Vendor"),-$H10,0))),"")</f>
        <v/>
      </c>
      <c r="Q10" s="14">
        <f>IFERROR(IF($A10="","",IF($B10="","Date missing",IF($C10="","Type missing",IF($D10="","SKU missing",IF($E10="SKU not found","Invalid SKU",IF(OR($H10="",$H10&lt;=0),"Invalid quantity",IF(AND($C10="Issue",$M10=""),"Department missing","OK"))))))),"")</f>
        <v/>
      </c>
    </row>
    <row r="11">
      <c r="A11" s="27" t="inlineStr">
        <is>
          <t>TXN-2026-0010</t>
        </is>
      </c>
      <c r="B11" s="29" t="n">
        <v>46071</v>
      </c>
      <c r="C11" s="27" t="inlineStr">
        <is>
          <t>Issue</t>
        </is>
      </c>
      <c r="D11" s="27" t="inlineStr">
        <is>
          <t>SAF-GLV-010</t>
        </is>
      </c>
      <c r="E11" s="17">
        <f>IFERROR(IF($D11="","",INDEX('Item Master'!$B$2:$B$151,MATCH($D11,'Item Master'!$A$2:$A$151,0))),"SKU not found")</f>
        <v/>
      </c>
      <c r="F11" s="17">
        <f>IFERROR(IF($D11="","",INDEX('Item Master'!$C$2:$C$151,MATCH($D11,'Item Master'!$A$2:$A$151,0))),"")</f>
        <v/>
      </c>
      <c r="G11" s="17">
        <f>IFERROR(IF($D11="","",INDEX('Item Master'!$D$2:$D$151,MATCH($D11,'Item Master'!$A$2:$A$151,0))),"")</f>
        <v/>
      </c>
      <c r="H11" s="28" t="n">
        <v>9</v>
      </c>
      <c r="I11" s="17">
        <f>IFERROR(IF($D11="","",INDEX('Item Master'!$E$2:$E$151,MATCH($D11,'Item Master'!$A$2:$A$151,0))),"")</f>
        <v/>
      </c>
      <c r="J11" s="30" t="n"/>
      <c r="K11" s="19">
        <f>IFERROR(IF($A11="","",$H11*IF($J11="",INDEX('Item Master'!$N$2:$N$151,MATCH($D11,'Item Master'!$A$2:$A$151,0)),$J11)),"")</f>
        <v/>
      </c>
      <c r="L11" s="27" t="inlineStr">
        <is>
          <t>HK-REQ-041</t>
        </is>
      </c>
      <c r="M11" s="27" t="inlineStr">
        <is>
          <t>Housekeeping</t>
        </is>
      </c>
      <c r="N11" s="27" t="inlineStr">
        <is>
          <t>Tasha Green</t>
        </is>
      </c>
      <c r="O11" s="27" t="inlineStr">
        <is>
          <t>Protective glove restock</t>
        </is>
      </c>
      <c r="P11" s="18">
        <f>IFERROR(IF($A11="","",IF(OR($C11="Receipt",$C11="Adjustment Increase"),$H11,IF(OR($C11="Issue",$C11="Adjustment Decrease",$C11="Return to Vendor"),-$H11,0))),"")</f>
        <v/>
      </c>
      <c r="Q11" s="17">
        <f>IFERROR(IF($A11="","",IF($B11="","Date missing",IF($C11="","Type missing",IF($D11="","SKU missing",IF($E11="SKU not found","Invalid SKU",IF(OR($H11="",$H11&lt;=0),"Invalid quantity",IF(AND($C11="Issue",$M11=""),"Department missing","OK"))))))),"")</f>
        <v/>
      </c>
    </row>
    <row r="12">
      <c r="A12" s="27" t="n"/>
      <c r="B12" s="29" t="n"/>
      <c r="C12" s="27" t="n"/>
      <c r="D12" s="27" t="n"/>
      <c r="E12" s="14">
        <f>IFERROR(IF($D12="","",INDEX('Item Master'!$B$2:$B$151,MATCH($D12,'Item Master'!$A$2:$A$151,0))),"SKU not found")</f>
        <v/>
      </c>
      <c r="F12" s="14">
        <f>IFERROR(IF($D12="","",INDEX('Item Master'!$C$2:$C$151,MATCH($D12,'Item Master'!$A$2:$A$151,0))),"")</f>
        <v/>
      </c>
      <c r="G12" s="14">
        <f>IFERROR(IF($D12="","",INDEX('Item Master'!$D$2:$D$151,MATCH($D12,'Item Master'!$A$2:$A$151,0))),"")</f>
        <v/>
      </c>
      <c r="H12" s="28" t="n"/>
      <c r="I12" s="14">
        <f>IFERROR(IF($D12="","",INDEX('Item Master'!$E$2:$E$151,MATCH($D12,'Item Master'!$A$2:$A$151,0))),"")</f>
        <v/>
      </c>
      <c r="J12" s="30" t="n"/>
      <c r="K12" s="16">
        <f>IFERROR(IF($A12="","",$H12*IF($J12="",INDEX('Item Master'!$N$2:$N$151,MATCH($D12,'Item Master'!$A$2:$A$151,0)),$J12)),"")</f>
        <v/>
      </c>
      <c r="L12" s="27" t="n"/>
      <c r="M12" s="27" t="n"/>
      <c r="N12" s="27" t="n"/>
      <c r="O12" s="27" t="n"/>
      <c r="P12" s="15">
        <f>IFERROR(IF($A12="","",IF(OR($C12="Receipt",$C12="Adjustment Increase"),$H12,IF(OR($C12="Issue",$C12="Adjustment Decrease",$C12="Return to Vendor"),-$H12,0))),"")</f>
        <v/>
      </c>
      <c r="Q12" s="14">
        <f>IFERROR(IF($A12="","",IF($B12="","Date missing",IF($C12="","Type missing",IF($D12="","SKU missing",IF($E12="SKU not found","Invalid SKU",IF(OR($H12="",$H12&lt;=0),"Invalid quantity",IF(AND($C12="Issue",$M12=""),"Department missing","OK"))))))),"")</f>
        <v/>
      </c>
    </row>
    <row r="13">
      <c r="A13" s="27" t="n"/>
      <c r="B13" s="29" t="n"/>
      <c r="C13" s="27" t="n"/>
      <c r="D13" s="27" t="n"/>
      <c r="E13" s="17">
        <f>IFERROR(IF($D13="","",INDEX('Item Master'!$B$2:$B$151,MATCH($D13,'Item Master'!$A$2:$A$151,0))),"SKU not found")</f>
        <v/>
      </c>
      <c r="F13" s="17">
        <f>IFERROR(IF($D13="","",INDEX('Item Master'!$C$2:$C$151,MATCH($D13,'Item Master'!$A$2:$A$151,0))),"")</f>
        <v/>
      </c>
      <c r="G13" s="17">
        <f>IFERROR(IF($D13="","",INDEX('Item Master'!$D$2:$D$151,MATCH($D13,'Item Master'!$A$2:$A$151,0))),"")</f>
        <v/>
      </c>
      <c r="H13" s="28" t="n"/>
      <c r="I13" s="17">
        <f>IFERROR(IF($D13="","",INDEX('Item Master'!$E$2:$E$151,MATCH($D13,'Item Master'!$A$2:$A$151,0))),"")</f>
        <v/>
      </c>
      <c r="J13" s="30" t="n"/>
      <c r="K13" s="19">
        <f>IFERROR(IF($A13="","",$H13*IF($J13="",INDEX('Item Master'!$N$2:$N$151,MATCH($D13,'Item Master'!$A$2:$A$151,0)),$J13)),"")</f>
        <v/>
      </c>
      <c r="L13" s="27" t="n"/>
      <c r="M13" s="27" t="n"/>
      <c r="N13" s="27" t="n"/>
      <c r="O13" s="27" t="n"/>
      <c r="P13" s="18">
        <f>IFERROR(IF($A13="","",IF(OR($C13="Receipt",$C13="Adjustment Increase"),$H13,IF(OR($C13="Issue",$C13="Adjustment Decrease",$C13="Return to Vendor"),-$H13,0))),"")</f>
        <v/>
      </c>
      <c r="Q13" s="17">
        <f>IFERROR(IF($A13="","",IF($B13="","Date missing",IF($C13="","Type missing",IF($D13="","SKU missing",IF($E13="SKU not found","Invalid SKU",IF(OR($H13="",$H13&lt;=0),"Invalid quantity",IF(AND($C13="Issue",$M13=""),"Department missing","OK"))))))),"")</f>
        <v/>
      </c>
    </row>
    <row r="14">
      <c r="A14" s="27" t="n"/>
      <c r="B14" s="29" t="n"/>
      <c r="C14" s="27" t="n"/>
      <c r="D14" s="27" t="n"/>
      <c r="E14" s="14">
        <f>IFERROR(IF($D14="","",INDEX('Item Master'!$B$2:$B$151,MATCH($D14,'Item Master'!$A$2:$A$151,0))),"SKU not found")</f>
        <v/>
      </c>
      <c r="F14" s="14">
        <f>IFERROR(IF($D14="","",INDEX('Item Master'!$C$2:$C$151,MATCH($D14,'Item Master'!$A$2:$A$151,0))),"")</f>
        <v/>
      </c>
      <c r="G14" s="14">
        <f>IFERROR(IF($D14="","",INDEX('Item Master'!$D$2:$D$151,MATCH($D14,'Item Master'!$A$2:$A$151,0))),"")</f>
        <v/>
      </c>
      <c r="H14" s="28" t="n"/>
      <c r="I14" s="14">
        <f>IFERROR(IF($D14="","",INDEX('Item Master'!$E$2:$E$151,MATCH($D14,'Item Master'!$A$2:$A$151,0))),"")</f>
        <v/>
      </c>
      <c r="J14" s="30" t="n"/>
      <c r="K14" s="16">
        <f>IFERROR(IF($A14="","",$H14*IF($J14="",INDEX('Item Master'!$N$2:$N$151,MATCH($D14,'Item Master'!$A$2:$A$151,0)),$J14)),"")</f>
        <v/>
      </c>
      <c r="L14" s="27" t="n"/>
      <c r="M14" s="27" t="n"/>
      <c r="N14" s="27" t="n"/>
      <c r="O14" s="27" t="n"/>
      <c r="P14" s="15">
        <f>IFERROR(IF($A14="","",IF(OR($C14="Receipt",$C14="Adjustment Increase"),$H14,IF(OR($C14="Issue",$C14="Adjustment Decrease",$C14="Return to Vendor"),-$H14,0))),"")</f>
        <v/>
      </c>
      <c r="Q14" s="14">
        <f>IFERROR(IF($A14="","",IF($B14="","Date missing",IF($C14="","Type missing",IF($D14="","SKU missing",IF($E14="SKU not found","Invalid SKU",IF(OR($H14="",$H14&lt;=0),"Invalid quantity",IF(AND($C14="Issue",$M14=""),"Department missing","OK"))))))),"")</f>
        <v/>
      </c>
    </row>
    <row r="15">
      <c r="A15" s="27" t="n"/>
      <c r="B15" s="29" t="n"/>
      <c r="C15" s="27" t="n"/>
      <c r="D15" s="27" t="n"/>
      <c r="E15" s="17">
        <f>IFERROR(IF($D15="","",INDEX('Item Master'!$B$2:$B$151,MATCH($D15,'Item Master'!$A$2:$A$151,0))),"SKU not found")</f>
        <v/>
      </c>
      <c r="F15" s="17">
        <f>IFERROR(IF($D15="","",INDEX('Item Master'!$C$2:$C$151,MATCH($D15,'Item Master'!$A$2:$A$151,0))),"")</f>
        <v/>
      </c>
      <c r="G15" s="17">
        <f>IFERROR(IF($D15="","",INDEX('Item Master'!$D$2:$D$151,MATCH($D15,'Item Master'!$A$2:$A$151,0))),"")</f>
        <v/>
      </c>
      <c r="H15" s="28" t="n"/>
      <c r="I15" s="17">
        <f>IFERROR(IF($D15="","",INDEX('Item Master'!$E$2:$E$151,MATCH($D15,'Item Master'!$A$2:$A$151,0))),"")</f>
        <v/>
      </c>
      <c r="J15" s="30" t="n"/>
      <c r="K15" s="19">
        <f>IFERROR(IF($A15="","",$H15*IF($J15="",INDEX('Item Master'!$N$2:$N$151,MATCH($D15,'Item Master'!$A$2:$A$151,0)),$J15)),"")</f>
        <v/>
      </c>
      <c r="L15" s="27" t="n"/>
      <c r="M15" s="27" t="n"/>
      <c r="N15" s="27" t="n"/>
      <c r="O15" s="27" t="n"/>
      <c r="P15" s="18">
        <f>IFERROR(IF($A15="","",IF(OR($C15="Receipt",$C15="Adjustment Increase"),$H15,IF(OR($C15="Issue",$C15="Adjustment Decrease",$C15="Return to Vendor"),-$H15,0))),"")</f>
        <v/>
      </c>
      <c r="Q15" s="17">
        <f>IFERROR(IF($A15="","",IF($B15="","Date missing",IF($C15="","Type missing",IF($D15="","SKU missing",IF($E15="SKU not found","Invalid SKU",IF(OR($H15="",$H15&lt;=0),"Invalid quantity",IF(AND($C15="Issue",$M15=""),"Department missing","OK"))))))),"")</f>
        <v/>
      </c>
    </row>
    <row r="16">
      <c r="A16" s="27" t="n"/>
      <c r="B16" s="29" t="n"/>
      <c r="C16" s="27" t="n"/>
      <c r="D16" s="27" t="n"/>
      <c r="E16" s="14">
        <f>IFERROR(IF($D16="","",INDEX('Item Master'!$B$2:$B$151,MATCH($D16,'Item Master'!$A$2:$A$151,0))),"SKU not found")</f>
        <v/>
      </c>
      <c r="F16" s="14">
        <f>IFERROR(IF($D16="","",INDEX('Item Master'!$C$2:$C$151,MATCH($D16,'Item Master'!$A$2:$A$151,0))),"")</f>
        <v/>
      </c>
      <c r="G16" s="14">
        <f>IFERROR(IF($D16="","",INDEX('Item Master'!$D$2:$D$151,MATCH($D16,'Item Master'!$A$2:$A$151,0))),"")</f>
        <v/>
      </c>
      <c r="H16" s="28" t="n"/>
      <c r="I16" s="14">
        <f>IFERROR(IF($D16="","",INDEX('Item Master'!$E$2:$E$151,MATCH($D16,'Item Master'!$A$2:$A$151,0))),"")</f>
        <v/>
      </c>
      <c r="J16" s="30" t="n"/>
      <c r="K16" s="16">
        <f>IFERROR(IF($A16="","",$H16*IF($J16="",INDEX('Item Master'!$N$2:$N$151,MATCH($D16,'Item Master'!$A$2:$A$151,0)),$J16)),"")</f>
        <v/>
      </c>
      <c r="L16" s="27" t="n"/>
      <c r="M16" s="27" t="n"/>
      <c r="N16" s="27" t="n"/>
      <c r="O16" s="27" t="n"/>
      <c r="P16" s="15">
        <f>IFERROR(IF($A16="","",IF(OR($C16="Receipt",$C16="Adjustment Increase"),$H16,IF(OR($C16="Issue",$C16="Adjustment Decrease",$C16="Return to Vendor"),-$H16,0))),"")</f>
        <v/>
      </c>
      <c r="Q16" s="14">
        <f>IFERROR(IF($A16="","",IF($B16="","Date missing",IF($C16="","Type missing",IF($D16="","SKU missing",IF($E16="SKU not found","Invalid SKU",IF(OR($H16="",$H16&lt;=0),"Invalid quantity",IF(AND($C16="Issue",$M16=""),"Department missing","OK"))))))),"")</f>
        <v/>
      </c>
    </row>
    <row r="17">
      <c r="A17" s="27" t="n"/>
      <c r="B17" s="29" t="n"/>
      <c r="C17" s="27" t="n"/>
      <c r="D17" s="27" t="n"/>
      <c r="E17" s="17">
        <f>IFERROR(IF($D17="","",INDEX('Item Master'!$B$2:$B$151,MATCH($D17,'Item Master'!$A$2:$A$151,0))),"SKU not found")</f>
        <v/>
      </c>
      <c r="F17" s="17">
        <f>IFERROR(IF($D17="","",INDEX('Item Master'!$C$2:$C$151,MATCH($D17,'Item Master'!$A$2:$A$151,0))),"")</f>
        <v/>
      </c>
      <c r="G17" s="17">
        <f>IFERROR(IF($D17="","",INDEX('Item Master'!$D$2:$D$151,MATCH($D17,'Item Master'!$A$2:$A$151,0))),"")</f>
        <v/>
      </c>
      <c r="H17" s="28" t="n"/>
      <c r="I17" s="17">
        <f>IFERROR(IF($D17="","",INDEX('Item Master'!$E$2:$E$151,MATCH($D17,'Item Master'!$A$2:$A$151,0))),"")</f>
        <v/>
      </c>
      <c r="J17" s="30" t="n"/>
      <c r="K17" s="19">
        <f>IFERROR(IF($A17="","",$H17*IF($J17="",INDEX('Item Master'!$N$2:$N$151,MATCH($D17,'Item Master'!$A$2:$A$151,0)),$J17)),"")</f>
        <v/>
      </c>
      <c r="L17" s="27" t="n"/>
      <c r="M17" s="27" t="n"/>
      <c r="N17" s="27" t="n"/>
      <c r="O17" s="27" t="n"/>
      <c r="P17" s="18">
        <f>IFERROR(IF($A17="","",IF(OR($C17="Receipt",$C17="Adjustment Increase"),$H17,IF(OR($C17="Issue",$C17="Adjustment Decrease",$C17="Return to Vendor"),-$H17,0))),"")</f>
        <v/>
      </c>
      <c r="Q17" s="17">
        <f>IFERROR(IF($A17="","",IF($B17="","Date missing",IF($C17="","Type missing",IF($D17="","SKU missing",IF($E17="SKU not found","Invalid SKU",IF(OR($H17="",$H17&lt;=0),"Invalid quantity",IF(AND($C17="Issue",$M17=""),"Department missing","OK"))))))),"")</f>
        <v/>
      </c>
    </row>
    <row r="18">
      <c r="A18" s="27" t="n"/>
      <c r="B18" s="29" t="n"/>
      <c r="C18" s="27" t="n"/>
      <c r="D18" s="27" t="n"/>
      <c r="E18" s="14">
        <f>IFERROR(IF($D18="","",INDEX('Item Master'!$B$2:$B$151,MATCH($D18,'Item Master'!$A$2:$A$151,0))),"SKU not found")</f>
        <v/>
      </c>
      <c r="F18" s="14">
        <f>IFERROR(IF($D18="","",INDEX('Item Master'!$C$2:$C$151,MATCH($D18,'Item Master'!$A$2:$A$151,0))),"")</f>
        <v/>
      </c>
      <c r="G18" s="14">
        <f>IFERROR(IF($D18="","",INDEX('Item Master'!$D$2:$D$151,MATCH($D18,'Item Master'!$A$2:$A$151,0))),"")</f>
        <v/>
      </c>
      <c r="H18" s="28" t="n"/>
      <c r="I18" s="14">
        <f>IFERROR(IF($D18="","",INDEX('Item Master'!$E$2:$E$151,MATCH($D18,'Item Master'!$A$2:$A$151,0))),"")</f>
        <v/>
      </c>
      <c r="J18" s="30" t="n"/>
      <c r="K18" s="16">
        <f>IFERROR(IF($A18="","",$H18*IF($J18="",INDEX('Item Master'!$N$2:$N$151,MATCH($D18,'Item Master'!$A$2:$A$151,0)),$J18)),"")</f>
        <v/>
      </c>
      <c r="L18" s="27" t="n"/>
      <c r="M18" s="27" t="n"/>
      <c r="N18" s="27" t="n"/>
      <c r="O18" s="27" t="n"/>
      <c r="P18" s="15">
        <f>IFERROR(IF($A18="","",IF(OR($C18="Receipt",$C18="Adjustment Increase"),$H18,IF(OR($C18="Issue",$C18="Adjustment Decrease",$C18="Return to Vendor"),-$H18,0))),"")</f>
        <v/>
      </c>
      <c r="Q18" s="14">
        <f>IFERROR(IF($A18="","",IF($B18="","Date missing",IF($C18="","Type missing",IF($D18="","SKU missing",IF($E18="SKU not found","Invalid SKU",IF(OR($H18="",$H18&lt;=0),"Invalid quantity",IF(AND($C18="Issue",$M18=""),"Department missing","OK"))))))),"")</f>
        <v/>
      </c>
    </row>
    <row r="19">
      <c r="A19" s="27" t="n"/>
      <c r="B19" s="29" t="n"/>
      <c r="C19" s="27" t="n"/>
      <c r="D19" s="27" t="n"/>
      <c r="E19" s="17">
        <f>IFERROR(IF($D19="","",INDEX('Item Master'!$B$2:$B$151,MATCH($D19,'Item Master'!$A$2:$A$151,0))),"SKU not found")</f>
        <v/>
      </c>
      <c r="F19" s="17">
        <f>IFERROR(IF($D19="","",INDEX('Item Master'!$C$2:$C$151,MATCH($D19,'Item Master'!$A$2:$A$151,0))),"")</f>
        <v/>
      </c>
      <c r="G19" s="17">
        <f>IFERROR(IF($D19="","",INDEX('Item Master'!$D$2:$D$151,MATCH($D19,'Item Master'!$A$2:$A$151,0))),"")</f>
        <v/>
      </c>
      <c r="H19" s="28" t="n"/>
      <c r="I19" s="17">
        <f>IFERROR(IF($D19="","",INDEX('Item Master'!$E$2:$E$151,MATCH($D19,'Item Master'!$A$2:$A$151,0))),"")</f>
        <v/>
      </c>
      <c r="J19" s="30" t="n"/>
      <c r="K19" s="19">
        <f>IFERROR(IF($A19="","",$H19*IF($J19="",INDEX('Item Master'!$N$2:$N$151,MATCH($D19,'Item Master'!$A$2:$A$151,0)),$J19)),"")</f>
        <v/>
      </c>
      <c r="L19" s="27" t="n"/>
      <c r="M19" s="27" t="n"/>
      <c r="N19" s="27" t="n"/>
      <c r="O19" s="27" t="n"/>
      <c r="P19" s="18">
        <f>IFERROR(IF($A19="","",IF(OR($C19="Receipt",$C19="Adjustment Increase"),$H19,IF(OR($C19="Issue",$C19="Adjustment Decrease",$C19="Return to Vendor"),-$H19,0))),"")</f>
        <v/>
      </c>
      <c r="Q19" s="17">
        <f>IFERROR(IF($A19="","",IF($B19="","Date missing",IF($C19="","Type missing",IF($D19="","SKU missing",IF($E19="SKU not found","Invalid SKU",IF(OR($H19="",$H19&lt;=0),"Invalid quantity",IF(AND($C19="Issue",$M19=""),"Department missing","OK"))))))),"")</f>
        <v/>
      </c>
    </row>
    <row r="20">
      <c r="A20" s="27" t="n"/>
      <c r="B20" s="29" t="n"/>
      <c r="C20" s="27" t="n"/>
      <c r="D20" s="27" t="n"/>
      <c r="E20" s="14">
        <f>IFERROR(IF($D20="","",INDEX('Item Master'!$B$2:$B$151,MATCH($D20,'Item Master'!$A$2:$A$151,0))),"SKU not found")</f>
        <v/>
      </c>
      <c r="F20" s="14">
        <f>IFERROR(IF($D20="","",INDEX('Item Master'!$C$2:$C$151,MATCH($D20,'Item Master'!$A$2:$A$151,0))),"")</f>
        <v/>
      </c>
      <c r="G20" s="14">
        <f>IFERROR(IF($D20="","",INDEX('Item Master'!$D$2:$D$151,MATCH($D20,'Item Master'!$A$2:$A$151,0))),"")</f>
        <v/>
      </c>
      <c r="H20" s="28" t="n"/>
      <c r="I20" s="14">
        <f>IFERROR(IF($D20="","",INDEX('Item Master'!$E$2:$E$151,MATCH($D20,'Item Master'!$A$2:$A$151,0))),"")</f>
        <v/>
      </c>
      <c r="J20" s="30" t="n"/>
      <c r="K20" s="16">
        <f>IFERROR(IF($A20="","",$H20*IF($J20="",INDEX('Item Master'!$N$2:$N$151,MATCH($D20,'Item Master'!$A$2:$A$151,0)),$J20)),"")</f>
        <v/>
      </c>
      <c r="L20" s="27" t="n"/>
      <c r="M20" s="27" t="n"/>
      <c r="N20" s="27" t="n"/>
      <c r="O20" s="27" t="n"/>
      <c r="P20" s="15">
        <f>IFERROR(IF($A20="","",IF(OR($C20="Receipt",$C20="Adjustment Increase"),$H20,IF(OR($C20="Issue",$C20="Adjustment Decrease",$C20="Return to Vendor"),-$H20,0))),"")</f>
        <v/>
      </c>
      <c r="Q20" s="14">
        <f>IFERROR(IF($A20="","",IF($B20="","Date missing",IF($C20="","Type missing",IF($D20="","SKU missing",IF($E20="SKU not found","Invalid SKU",IF(OR($H20="",$H20&lt;=0),"Invalid quantity",IF(AND($C20="Issue",$M20=""),"Department missing","OK"))))))),"")</f>
        <v/>
      </c>
    </row>
    <row r="21">
      <c r="A21" s="27" t="n"/>
      <c r="B21" s="29" t="n"/>
      <c r="C21" s="27" t="n"/>
      <c r="D21" s="27" t="n"/>
      <c r="E21" s="17">
        <f>IFERROR(IF($D21="","",INDEX('Item Master'!$B$2:$B$151,MATCH($D21,'Item Master'!$A$2:$A$151,0))),"SKU not found")</f>
        <v/>
      </c>
      <c r="F21" s="17">
        <f>IFERROR(IF($D21="","",INDEX('Item Master'!$C$2:$C$151,MATCH($D21,'Item Master'!$A$2:$A$151,0))),"")</f>
        <v/>
      </c>
      <c r="G21" s="17">
        <f>IFERROR(IF($D21="","",INDEX('Item Master'!$D$2:$D$151,MATCH($D21,'Item Master'!$A$2:$A$151,0))),"")</f>
        <v/>
      </c>
      <c r="H21" s="28" t="n"/>
      <c r="I21" s="17">
        <f>IFERROR(IF($D21="","",INDEX('Item Master'!$E$2:$E$151,MATCH($D21,'Item Master'!$A$2:$A$151,0))),"")</f>
        <v/>
      </c>
      <c r="J21" s="30" t="n"/>
      <c r="K21" s="19">
        <f>IFERROR(IF($A21="","",$H21*IF($J21="",INDEX('Item Master'!$N$2:$N$151,MATCH($D21,'Item Master'!$A$2:$A$151,0)),$J21)),"")</f>
        <v/>
      </c>
      <c r="L21" s="27" t="n"/>
      <c r="M21" s="27" t="n"/>
      <c r="N21" s="27" t="n"/>
      <c r="O21" s="27" t="n"/>
      <c r="P21" s="18">
        <f>IFERROR(IF($A21="","",IF(OR($C21="Receipt",$C21="Adjustment Increase"),$H21,IF(OR($C21="Issue",$C21="Adjustment Decrease",$C21="Return to Vendor"),-$H21,0))),"")</f>
        <v/>
      </c>
      <c r="Q21" s="17">
        <f>IFERROR(IF($A21="","",IF($B21="","Date missing",IF($C21="","Type missing",IF($D21="","SKU missing",IF($E21="SKU not found","Invalid SKU",IF(OR($H21="",$H21&lt;=0),"Invalid quantity",IF(AND($C21="Issue",$M21=""),"Department missing","OK"))))))),"")</f>
        <v/>
      </c>
    </row>
    <row r="22">
      <c r="A22" s="27" t="n"/>
      <c r="B22" s="29" t="n"/>
      <c r="C22" s="27" t="n"/>
      <c r="D22" s="27" t="n"/>
      <c r="E22" s="14">
        <f>IFERROR(IF($D22="","",INDEX('Item Master'!$B$2:$B$151,MATCH($D22,'Item Master'!$A$2:$A$151,0))),"SKU not found")</f>
        <v/>
      </c>
      <c r="F22" s="14">
        <f>IFERROR(IF($D22="","",INDEX('Item Master'!$C$2:$C$151,MATCH($D22,'Item Master'!$A$2:$A$151,0))),"")</f>
        <v/>
      </c>
      <c r="G22" s="14">
        <f>IFERROR(IF($D22="","",INDEX('Item Master'!$D$2:$D$151,MATCH($D22,'Item Master'!$A$2:$A$151,0))),"")</f>
        <v/>
      </c>
      <c r="H22" s="28" t="n"/>
      <c r="I22" s="14">
        <f>IFERROR(IF($D22="","",INDEX('Item Master'!$E$2:$E$151,MATCH($D22,'Item Master'!$A$2:$A$151,0))),"")</f>
        <v/>
      </c>
      <c r="J22" s="30" t="n"/>
      <c r="K22" s="16">
        <f>IFERROR(IF($A22="","",$H22*IF($J22="",INDEX('Item Master'!$N$2:$N$151,MATCH($D22,'Item Master'!$A$2:$A$151,0)),$J22)),"")</f>
        <v/>
      </c>
      <c r="L22" s="27" t="n"/>
      <c r="M22" s="27" t="n"/>
      <c r="N22" s="27" t="n"/>
      <c r="O22" s="27" t="n"/>
      <c r="P22" s="15">
        <f>IFERROR(IF($A22="","",IF(OR($C22="Receipt",$C22="Adjustment Increase"),$H22,IF(OR($C22="Issue",$C22="Adjustment Decrease",$C22="Return to Vendor"),-$H22,0))),"")</f>
        <v/>
      </c>
      <c r="Q22" s="14">
        <f>IFERROR(IF($A22="","",IF($B22="","Date missing",IF($C22="","Type missing",IF($D22="","SKU missing",IF($E22="SKU not found","Invalid SKU",IF(OR($H22="",$H22&lt;=0),"Invalid quantity",IF(AND($C22="Issue",$M22=""),"Department missing","OK"))))))),"")</f>
        <v/>
      </c>
    </row>
    <row r="23">
      <c r="A23" s="27" t="n"/>
      <c r="B23" s="29" t="n"/>
      <c r="C23" s="27" t="n"/>
      <c r="D23" s="27" t="n"/>
      <c r="E23" s="17">
        <f>IFERROR(IF($D23="","",INDEX('Item Master'!$B$2:$B$151,MATCH($D23,'Item Master'!$A$2:$A$151,0))),"SKU not found")</f>
        <v/>
      </c>
      <c r="F23" s="17">
        <f>IFERROR(IF($D23="","",INDEX('Item Master'!$C$2:$C$151,MATCH($D23,'Item Master'!$A$2:$A$151,0))),"")</f>
        <v/>
      </c>
      <c r="G23" s="17">
        <f>IFERROR(IF($D23="","",INDEX('Item Master'!$D$2:$D$151,MATCH($D23,'Item Master'!$A$2:$A$151,0))),"")</f>
        <v/>
      </c>
      <c r="H23" s="28" t="n"/>
      <c r="I23" s="17">
        <f>IFERROR(IF($D23="","",INDEX('Item Master'!$E$2:$E$151,MATCH($D23,'Item Master'!$A$2:$A$151,0))),"")</f>
        <v/>
      </c>
      <c r="J23" s="30" t="n"/>
      <c r="K23" s="19">
        <f>IFERROR(IF($A23="","",$H23*IF($J23="",INDEX('Item Master'!$N$2:$N$151,MATCH($D23,'Item Master'!$A$2:$A$151,0)),$J23)),"")</f>
        <v/>
      </c>
      <c r="L23" s="27" t="n"/>
      <c r="M23" s="27" t="n"/>
      <c r="N23" s="27" t="n"/>
      <c r="O23" s="27" t="n"/>
      <c r="P23" s="18">
        <f>IFERROR(IF($A23="","",IF(OR($C23="Receipt",$C23="Adjustment Increase"),$H23,IF(OR($C23="Issue",$C23="Adjustment Decrease",$C23="Return to Vendor"),-$H23,0))),"")</f>
        <v/>
      </c>
      <c r="Q23" s="17">
        <f>IFERROR(IF($A23="","",IF($B23="","Date missing",IF($C23="","Type missing",IF($D23="","SKU missing",IF($E23="SKU not found","Invalid SKU",IF(OR($H23="",$H23&lt;=0),"Invalid quantity",IF(AND($C23="Issue",$M23=""),"Department missing","OK"))))))),"")</f>
        <v/>
      </c>
    </row>
    <row r="24">
      <c r="A24" s="27" t="n"/>
      <c r="B24" s="29" t="n"/>
      <c r="C24" s="27" t="n"/>
      <c r="D24" s="27" t="n"/>
      <c r="E24" s="14">
        <f>IFERROR(IF($D24="","",INDEX('Item Master'!$B$2:$B$151,MATCH($D24,'Item Master'!$A$2:$A$151,0))),"SKU not found")</f>
        <v/>
      </c>
      <c r="F24" s="14">
        <f>IFERROR(IF($D24="","",INDEX('Item Master'!$C$2:$C$151,MATCH($D24,'Item Master'!$A$2:$A$151,0))),"")</f>
        <v/>
      </c>
      <c r="G24" s="14">
        <f>IFERROR(IF($D24="","",INDEX('Item Master'!$D$2:$D$151,MATCH($D24,'Item Master'!$A$2:$A$151,0))),"")</f>
        <v/>
      </c>
      <c r="H24" s="28" t="n"/>
      <c r="I24" s="14">
        <f>IFERROR(IF($D24="","",INDEX('Item Master'!$E$2:$E$151,MATCH($D24,'Item Master'!$A$2:$A$151,0))),"")</f>
        <v/>
      </c>
      <c r="J24" s="30" t="n"/>
      <c r="K24" s="16">
        <f>IFERROR(IF($A24="","",$H24*IF($J24="",INDEX('Item Master'!$N$2:$N$151,MATCH($D24,'Item Master'!$A$2:$A$151,0)),$J24)),"")</f>
        <v/>
      </c>
      <c r="L24" s="27" t="n"/>
      <c r="M24" s="27" t="n"/>
      <c r="N24" s="27" t="n"/>
      <c r="O24" s="27" t="n"/>
      <c r="P24" s="15">
        <f>IFERROR(IF($A24="","",IF(OR($C24="Receipt",$C24="Adjustment Increase"),$H24,IF(OR($C24="Issue",$C24="Adjustment Decrease",$C24="Return to Vendor"),-$H24,0))),"")</f>
        <v/>
      </c>
      <c r="Q24" s="14">
        <f>IFERROR(IF($A24="","",IF($B24="","Date missing",IF($C24="","Type missing",IF($D24="","SKU missing",IF($E24="SKU not found","Invalid SKU",IF(OR($H24="",$H24&lt;=0),"Invalid quantity",IF(AND($C24="Issue",$M24=""),"Department missing","OK"))))))),"")</f>
        <v/>
      </c>
    </row>
    <row r="25">
      <c r="A25" s="27" t="n"/>
      <c r="B25" s="29" t="n"/>
      <c r="C25" s="27" t="n"/>
      <c r="D25" s="27" t="n"/>
      <c r="E25" s="17">
        <f>IFERROR(IF($D25="","",INDEX('Item Master'!$B$2:$B$151,MATCH($D25,'Item Master'!$A$2:$A$151,0))),"SKU not found")</f>
        <v/>
      </c>
      <c r="F25" s="17">
        <f>IFERROR(IF($D25="","",INDEX('Item Master'!$C$2:$C$151,MATCH($D25,'Item Master'!$A$2:$A$151,0))),"")</f>
        <v/>
      </c>
      <c r="G25" s="17">
        <f>IFERROR(IF($D25="","",INDEX('Item Master'!$D$2:$D$151,MATCH($D25,'Item Master'!$A$2:$A$151,0))),"")</f>
        <v/>
      </c>
      <c r="H25" s="28" t="n"/>
      <c r="I25" s="17">
        <f>IFERROR(IF($D25="","",INDEX('Item Master'!$E$2:$E$151,MATCH($D25,'Item Master'!$A$2:$A$151,0))),"")</f>
        <v/>
      </c>
      <c r="J25" s="30" t="n"/>
      <c r="K25" s="19">
        <f>IFERROR(IF($A25="","",$H25*IF($J25="",INDEX('Item Master'!$N$2:$N$151,MATCH($D25,'Item Master'!$A$2:$A$151,0)),$J25)),"")</f>
        <v/>
      </c>
      <c r="L25" s="27" t="n"/>
      <c r="M25" s="27" t="n"/>
      <c r="N25" s="27" t="n"/>
      <c r="O25" s="27" t="n"/>
      <c r="P25" s="18">
        <f>IFERROR(IF($A25="","",IF(OR($C25="Receipt",$C25="Adjustment Increase"),$H25,IF(OR($C25="Issue",$C25="Adjustment Decrease",$C25="Return to Vendor"),-$H25,0))),"")</f>
        <v/>
      </c>
      <c r="Q25" s="17">
        <f>IFERROR(IF($A25="","",IF($B25="","Date missing",IF($C25="","Type missing",IF($D25="","SKU missing",IF($E25="SKU not found","Invalid SKU",IF(OR($H25="",$H25&lt;=0),"Invalid quantity",IF(AND($C25="Issue",$M25=""),"Department missing","OK"))))))),"")</f>
        <v/>
      </c>
    </row>
    <row r="26">
      <c r="A26" s="27" t="n"/>
      <c r="B26" s="29" t="n"/>
      <c r="C26" s="27" t="n"/>
      <c r="D26" s="27" t="n"/>
      <c r="E26" s="14">
        <f>IFERROR(IF($D26="","",INDEX('Item Master'!$B$2:$B$151,MATCH($D26,'Item Master'!$A$2:$A$151,0))),"SKU not found")</f>
        <v/>
      </c>
      <c r="F26" s="14">
        <f>IFERROR(IF($D26="","",INDEX('Item Master'!$C$2:$C$151,MATCH($D26,'Item Master'!$A$2:$A$151,0))),"")</f>
        <v/>
      </c>
      <c r="G26" s="14">
        <f>IFERROR(IF($D26="","",INDEX('Item Master'!$D$2:$D$151,MATCH($D26,'Item Master'!$A$2:$A$151,0))),"")</f>
        <v/>
      </c>
      <c r="H26" s="28" t="n"/>
      <c r="I26" s="14">
        <f>IFERROR(IF($D26="","",INDEX('Item Master'!$E$2:$E$151,MATCH($D26,'Item Master'!$A$2:$A$151,0))),"")</f>
        <v/>
      </c>
      <c r="J26" s="30" t="n"/>
      <c r="K26" s="16">
        <f>IFERROR(IF($A26="","",$H26*IF($J26="",INDEX('Item Master'!$N$2:$N$151,MATCH($D26,'Item Master'!$A$2:$A$151,0)),$J26)),"")</f>
        <v/>
      </c>
      <c r="L26" s="27" t="n"/>
      <c r="M26" s="27" t="n"/>
      <c r="N26" s="27" t="n"/>
      <c r="O26" s="27" t="n"/>
      <c r="P26" s="15">
        <f>IFERROR(IF($A26="","",IF(OR($C26="Receipt",$C26="Adjustment Increase"),$H26,IF(OR($C26="Issue",$C26="Adjustment Decrease",$C26="Return to Vendor"),-$H26,0))),"")</f>
        <v/>
      </c>
      <c r="Q26" s="14">
        <f>IFERROR(IF($A26="","",IF($B26="","Date missing",IF($C26="","Type missing",IF($D26="","SKU missing",IF($E26="SKU not found","Invalid SKU",IF(OR($H26="",$H26&lt;=0),"Invalid quantity",IF(AND($C26="Issue",$M26=""),"Department missing","OK"))))))),"")</f>
        <v/>
      </c>
    </row>
    <row r="27">
      <c r="A27" s="27" t="n"/>
      <c r="B27" s="29" t="n"/>
      <c r="C27" s="27" t="n"/>
      <c r="D27" s="27" t="n"/>
      <c r="E27" s="17">
        <f>IFERROR(IF($D27="","",INDEX('Item Master'!$B$2:$B$151,MATCH($D27,'Item Master'!$A$2:$A$151,0))),"SKU not found")</f>
        <v/>
      </c>
      <c r="F27" s="17">
        <f>IFERROR(IF($D27="","",INDEX('Item Master'!$C$2:$C$151,MATCH($D27,'Item Master'!$A$2:$A$151,0))),"")</f>
        <v/>
      </c>
      <c r="G27" s="17">
        <f>IFERROR(IF($D27="","",INDEX('Item Master'!$D$2:$D$151,MATCH($D27,'Item Master'!$A$2:$A$151,0))),"")</f>
        <v/>
      </c>
      <c r="H27" s="28" t="n"/>
      <c r="I27" s="17">
        <f>IFERROR(IF($D27="","",INDEX('Item Master'!$E$2:$E$151,MATCH($D27,'Item Master'!$A$2:$A$151,0))),"")</f>
        <v/>
      </c>
      <c r="J27" s="30" t="n"/>
      <c r="K27" s="19">
        <f>IFERROR(IF($A27="","",$H27*IF($J27="",INDEX('Item Master'!$N$2:$N$151,MATCH($D27,'Item Master'!$A$2:$A$151,0)),$J27)),"")</f>
        <v/>
      </c>
      <c r="L27" s="27" t="n"/>
      <c r="M27" s="27" t="n"/>
      <c r="N27" s="27" t="n"/>
      <c r="O27" s="27" t="n"/>
      <c r="P27" s="18">
        <f>IFERROR(IF($A27="","",IF(OR($C27="Receipt",$C27="Adjustment Increase"),$H27,IF(OR($C27="Issue",$C27="Adjustment Decrease",$C27="Return to Vendor"),-$H27,0))),"")</f>
        <v/>
      </c>
      <c r="Q27" s="17">
        <f>IFERROR(IF($A27="","",IF($B27="","Date missing",IF($C27="","Type missing",IF($D27="","SKU missing",IF($E27="SKU not found","Invalid SKU",IF(OR($H27="",$H27&lt;=0),"Invalid quantity",IF(AND($C27="Issue",$M27=""),"Department missing","OK"))))))),"")</f>
        <v/>
      </c>
    </row>
    <row r="28">
      <c r="A28" s="27" t="n"/>
      <c r="B28" s="29" t="n"/>
      <c r="C28" s="27" t="n"/>
      <c r="D28" s="27" t="n"/>
      <c r="E28" s="14">
        <f>IFERROR(IF($D28="","",INDEX('Item Master'!$B$2:$B$151,MATCH($D28,'Item Master'!$A$2:$A$151,0))),"SKU not found")</f>
        <v/>
      </c>
      <c r="F28" s="14">
        <f>IFERROR(IF($D28="","",INDEX('Item Master'!$C$2:$C$151,MATCH($D28,'Item Master'!$A$2:$A$151,0))),"")</f>
        <v/>
      </c>
      <c r="G28" s="14">
        <f>IFERROR(IF($D28="","",INDEX('Item Master'!$D$2:$D$151,MATCH($D28,'Item Master'!$A$2:$A$151,0))),"")</f>
        <v/>
      </c>
      <c r="H28" s="28" t="n"/>
      <c r="I28" s="14">
        <f>IFERROR(IF($D28="","",INDEX('Item Master'!$E$2:$E$151,MATCH($D28,'Item Master'!$A$2:$A$151,0))),"")</f>
        <v/>
      </c>
      <c r="J28" s="30" t="n"/>
      <c r="K28" s="16">
        <f>IFERROR(IF($A28="","",$H28*IF($J28="",INDEX('Item Master'!$N$2:$N$151,MATCH($D28,'Item Master'!$A$2:$A$151,0)),$J28)),"")</f>
        <v/>
      </c>
      <c r="L28" s="27" t="n"/>
      <c r="M28" s="27" t="n"/>
      <c r="N28" s="27" t="n"/>
      <c r="O28" s="27" t="n"/>
      <c r="P28" s="15">
        <f>IFERROR(IF($A28="","",IF(OR($C28="Receipt",$C28="Adjustment Increase"),$H28,IF(OR($C28="Issue",$C28="Adjustment Decrease",$C28="Return to Vendor"),-$H28,0))),"")</f>
        <v/>
      </c>
      <c r="Q28" s="14">
        <f>IFERROR(IF($A28="","",IF($B28="","Date missing",IF($C28="","Type missing",IF($D28="","SKU missing",IF($E28="SKU not found","Invalid SKU",IF(OR($H28="",$H28&lt;=0),"Invalid quantity",IF(AND($C28="Issue",$M28=""),"Department missing","OK"))))))),"")</f>
        <v/>
      </c>
    </row>
    <row r="29">
      <c r="A29" s="27" t="n"/>
      <c r="B29" s="29" t="n"/>
      <c r="C29" s="27" t="n"/>
      <c r="D29" s="27" t="n"/>
      <c r="E29" s="17">
        <f>IFERROR(IF($D29="","",INDEX('Item Master'!$B$2:$B$151,MATCH($D29,'Item Master'!$A$2:$A$151,0))),"SKU not found")</f>
        <v/>
      </c>
      <c r="F29" s="17">
        <f>IFERROR(IF($D29="","",INDEX('Item Master'!$C$2:$C$151,MATCH($D29,'Item Master'!$A$2:$A$151,0))),"")</f>
        <v/>
      </c>
      <c r="G29" s="17">
        <f>IFERROR(IF($D29="","",INDEX('Item Master'!$D$2:$D$151,MATCH($D29,'Item Master'!$A$2:$A$151,0))),"")</f>
        <v/>
      </c>
      <c r="H29" s="28" t="n"/>
      <c r="I29" s="17">
        <f>IFERROR(IF($D29="","",INDEX('Item Master'!$E$2:$E$151,MATCH($D29,'Item Master'!$A$2:$A$151,0))),"")</f>
        <v/>
      </c>
      <c r="J29" s="30" t="n"/>
      <c r="K29" s="19">
        <f>IFERROR(IF($A29="","",$H29*IF($J29="",INDEX('Item Master'!$N$2:$N$151,MATCH($D29,'Item Master'!$A$2:$A$151,0)),$J29)),"")</f>
        <v/>
      </c>
      <c r="L29" s="27" t="n"/>
      <c r="M29" s="27" t="n"/>
      <c r="N29" s="27" t="n"/>
      <c r="O29" s="27" t="n"/>
      <c r="P29" s="18">
        <f>IFERROR(IF($A29="","",IF(OR($C29="Receipt",$C29="Adjustment Increase"),$H29,IF(OR($C29="Issue",$C29="Adjustment Decrease",$C29="Return to Vendor"),-$H29,0))),"")</f>
        <v/>
      </c>
      <c r="Q29" s="17">
        <f>IFERROR(IF($A29="","",IF($B29="","Date missing",IF($C29="","Type missing",IF($D29="","SKU missing",IF($E29="SKU not found","Invalid SKU",IF(OR($H29="",$H29&lt;=0),"Invalid quantity",IF(AND($C29="Issue",$M29=""),"Department missing","OK"))))))),"")</f>
        <v/>
      </c>
    </row>
    <row r="30">
      <c r="A30" s="27" t="n"/>
      <c r="B30" s="29" t="n"/>
      <c r="C30" s="27" t="n"/>
      <c r="D30" s="27" t="n"/>
      <c r="E30" s="14">
        <f>IFERROR(IF($D30="","",INDEX('Item Master'!$B$2:$B$151,MATCH($D30,'Item Master'!$A$2:$A$151,0))),"SKU not found")</f>
        <v/>
      </c>
      <c r="F30" s="14">
        <f>IFERROR(IF($D30="","",INDEX('Item Master'!$C$2:$C$151,MATCH($D30,'Item Master'!$A$2:$A$151,0))),"")</f>
        <v/>
      </c>
      <c r="G30" s="14">
        <f>IFERROR(IF($D30="","",INDEX('Item Master'!$D$2:$D$151,MATCH($D30,'Item Master'!$A$2:$A$151,0))),"")</f>
        <v/>
      </c>
      <c r="H30" s="28" t="n"/>
      <c r="I30" s="14">
        <f>IFERROR(IF($D30="","",INDEX('Item Master'!$E$2:$E$151,MATCH($D30,'Item Master'!$A$2:$A$151,0))),"")</f>
        <v/>
      </c>
      <c r="J30" s="30" t="n"/>
      <c r="K30" s="16">
        <f>IFERROR(IF($A30="","",$H30*IF($J30="",INDEX('Item Master'!$N$2:$N$151,MATCH($D30,'Item Master'!$A$2:$A$151,0)),$J30)),"")</f>
        <v/>
      </c>
      <c r="L30" s="27" t="n"/>
      <c r="M30" s="27" t="n"/>
      <c r="N30" s="27" t="n"/>
      <c r="O30" s="27" t="n"/>
      <c r="P30" s="15">
        <f>IFERROR(IF($A30="","",IF(OR($C30="Receipt",$C30="Adjustment Increase"),$H30,IF(OR($C30="Issue",$C30="Adjustment Decrease",$C30="Return to Vendor"),-$H30,0))),"")</f>
        <v/>
      </c>
      <c r="Q30" s="14">
        <f>IFERROR(IF($A30="","",IF($B30="","Date missing",IF($C30="","Type missing",IF($D30="","SKU missing",IF($E30="SKU not found","Invalid SKU",IF(OR($H30="",$H30&lt;=0),"Invalid quantity",IF(AND($C30="Issue",$M30=""),"Department missing","OK"))))))),"")</f>
        <v/>
      </c>
    </row>
    <row r="31">
      <c r="A31" s="27" t="n"/>
      <c r="B31" s="29" t="n"/>
      <c r="C31" s="27" t="n"/>
      <c r="D31" s="27" t="n"/>
      <c r="E31" s="17">
        <f>IFERROR(IF($D31="","",INDEX('Item Master'!$B$2:$B$151,MATCH($D31,'Item Master'!$A$2:$A$151,0))),"SKU not found")</f>
        <v/>
      </c>
      <c r="F31" s="17">
        <f>IFERROR(IF($D31="","",INDEX('Item Master'!$C$2:$C$151,MATCH($D31,'Item Master'!$A$2:$A$151,0))),"")</f>
        <v/>
      </c>
      <c r="G31" s="17">
        <f>IFERROR(IF($D31="","",INDEX('Item Master'!$D$2:$D$151,MATCH($D31,'Item Master'!$A$2:$A$151,0))),"")</f>
        <v/>
      </c>
      <c r="H31" s="28" t="n"/>
      <c r="I31" s="17">
        <f>IFERROR(IF($D31="","",INDEX('Item Master'!$E$2:$E$151,MATCH($D31,'Item Master'!$A$2:$A$151,0))),"")</f>
        <v/>
      </c>
      <c r="J31" s="30" t="n"/>
      <c r="K31" s="19">
        <f>IFERROR(IF($A31="","",$H31*IF($J31="",INDEX('Item Master'!$N$2:$N$151,MATCH($D31,'Item Master'!$A$2:$A$151,0)),$J31)),"")</f>
        <v/>
      </c>
      <c r="L31" s="27" t="n"/>
      <c r="M31" s="27" t="n"/>
      <c r="N31" s="27" t="n"/>
      <c r="O31" s="27" t="n"/>
      <c r="P31" s="18">
        <f>IFERROR(IF($A31="","",IF(OR($C31="Receipt",$C31="Adjustment Increase"),$H31,IF(OR($C31="Issue",$C31="Adjustment Decrease",$C31="Return to Vendor"),-$H31,0))),"")</f>
        <v/>
      </c>
      <c r="Q31" s="17">
        <f>IFERROR(IF($A31="","",IF($B31="","Date missing",IF($C31="","Type missing",IF($D31="","SKU missing",IF($E31="SKU not found","Invalid SKU",IF(OR($H31="",$H31&lt;=0),"Invalid quantity",IF(AND($C31="Issue",$M31=""),"Department missing","OK"))))))),"")</f>
        <v/>
      </c>
    </row>
    <row r="32">
      <c r="A32" s="27" t="n"/>
      <c r="B32" s="29" t="n"/>
      <c r="C32" s="27" t="n"/>
      <c r="D32" s="27" t="n"/>
      <c r="E32" s="14">
        <f>IFERROR(IF($D32="","",INDEX('Item Master'!$B$2:$B$151,MATCH($D32,'Item Master'!$A$2:$A$151,0))),"SKU not found")</f>
        <v/>
      </c>
      <c r="F32" s="14">
        <f>IFERROR(IF($D32="","",INDEX('Item Master'!$C$2:$C$151,MATCH($D32,'Item Master'!$A$2:$A$151,0))),"")</f>
        <v/>
      </c>
      <c r="G32" s="14">
        <f>IFERROR(IF($D32="","",INDEX('Item Master'!$D$2:$D$151,MATCH($D32,'Item Master'!$A$2:$A$151,0))),"")</f>
        <v/>
      </c>
      <c r="H32" s="28" t="n"/>
      <c r="I32" s="14">
        <f>IFERROR(IF($D32="","",INDEX('Item Master'!$E$2:$E$151,MATCH($D32,'Item Master'!$A$2:$A$151,0))),"")</f>
        <v/>
      </c>
      <c r="J32" s="30" t="n"/>
      <c r="K32" s="16">
        <f>IFERROR(IF($A32="","",$H32*IF($J32="",INDEX('Item Master'!$N$2:$N$151,MATCH($D32,'Item Master'!$A$2:$A$151,0)),$J32)),"")</f>
        <v/>
      </c>
      <c r="L32" s="27" t="n"/>
      <c r="M32" s="27" t="n"/>
      <c r="N32" s="27" t="n"/>
      <c r="O32" s="27" t="n"/>
      <c r="P32" s="15">
        <f>IFERROR(IF($A32="","",IF(OR($C32="Receipt",$C32="Adjustment Increase"),$H32,IF(OR($C32="Issue",$C32="Adjustment Decrease",$C32="Return to Vendor"),-$H32,0))),"")</f>
        <v/>
      </c>
      <c r="Q32" s="14">
        <f>IFERROR(IF($A32="","",IF($B32="","Date missing",IF($C32="","Type missing",IF($D32="","SKU missing",IF($E32="SKU not found","Invalid SKU",IF(OR($H32="",$H32&lt;=0),"Invalid quantity",IF(AND($C32="Issue",$M32=""),"Department missing","OK"))))))),"")</f>
        <v/>
      </c>
    </row>
    <row r="33">
      <c r="A33" s="27" t="n"/>
      <c r="B33" s="29" t="n"/>
      <c r="C33" s="27" t="n"/>
      <c r="D33" s="27" t="n"/>
      <c r="E33" s="17">
        <f>IFERROR(IF($D33="","",INDEX('Item Master'!$B$2:$B$151,MATCH($D33,'Item Master'!$A$2:$A$151,0))),"SKU not found")</f>
        <v/>
      </c>
      <c r="F33" s="17">
        <f>IFERROR(IF($D33="","",INDEX('Item Master'!$C$2:$C$151,MATCH($D33,'Item Master'!$A$2:$A$151,0))),"")</f>
        <v/>
      </c>
      <c r="G33" s="17">
        <f>IFERROR(IF($D33="","",INDEX('Item Master'!$D$2:$D$151,MATCH($D33,'Item Master'!$A$2:$A$151,0))),"")</f>
        <v/>
      </c>
      <c r="H33" s="28" t="n"/>
      <c r="I33" s="17">
        <f>IFERROR(IF($D33="","",INDEX('Item Master'!$E$2:$E$151,MATCH($D33,'Item Master'!$A$2:$A$151,0))),"")</f>
        <v/>
      </c>
      <c r="J33" s="30" t="n"/>
      <c r="K33" s="19">
        <f>IFERROR(IF($A33="","",$H33*IF($J33="",INDEX('Item Master'!$N$2:$N$151,MATCH($D33,'Item Master'!$A$2:$A$151,0)),$J33)),"")</f>
        <v/>
      </c>
      <c r="L33" s="27" t="n"/>
      <c r="M33" s="27" t="n"/>
      <c r="N33" s="27" t="n"/>
      <c r="O33" s="27" t="n"/>
      <c r="P33" s="18">
        <f>IFERROR(IF($A33="","",IF(OR($C33="Receipt",$C33="Adjustment Increase"),$H33,IF(OR($C33="Issue",$C33="Adjustment Decrease",$C33="Return to Vendor"),-$H33,0))),"")</f>
        <v/>
      </c>
      <c r="Q33" s="17">
        <f>IFERROR(IF($A33="","",IF($B33="","Date missing",IF($C33="","Type missing",IF($D33="","SKU missing",IF($E33="SKU not found","Invalid SKU",IF(OR($H33="",$H33&lt;=0),"Invalid quantity",IF(AND($C33="Issue",$M33=""),"Department missing","OK"))))))),"")</f>
        <v/>
      </c>
    </row>
    <row r="34">
      <c r="A34" s="27" t="n"/>
      <c r="B34" s="29" t="n"/>
      <c r="C34" s="27" t="n"/>
      <c r="D34" s="27" t="n"/>
      <c r="E34" s="14">
        <f>IFERROR(IF($D34="","",INDEX('Item Master'!$B$2:$B$151,MATCH($D34,'Item Master'!$A$2:$A$151,0))),"SKU not found")</f>
        <v/>
      </c>
      <c r="F34" s="14">
        <f>IFERROR(IF($D34="","",INDEX('Item Master'!$C$2:$C$151,MATCH($D34,'Item Master'!$A$2:$A$151,0))),"")</f>
        <v/>
      </c>
      <c r="G34" s="14">
        <f>IFERROR(IF($D34="","",INDEX('Item Master'!$D$2:$D$151,MATCH($D34,'Item Master'!$A$2:$A$151,0))),"")</f>
        <v/>
      </c>
      <c r="H34" s="28" t="n"/>
      <c r="I34" s="14">
        <f>IFERROR(IF($D34="","",INDEX('Item Master'!$E$2:$E$151,MATCH($D34,'Item Master'!$A$2:$A$151,0))),"")</f>
        <v/>
      </c>
      <c r="J34" s="30" t="n"/>
      <c r="K34" s="16">
        <f>IFERROR(IF($A34="","",$H34*IF($J34="",INDEX('Item Master'!$N$2:$N$151,MATCH($D34,'Item Master'!$A$2:$A$151,0)),$J34)),"")</f>
        <v/>
      </c>
      <c r="L34" s="27" t="n"/>
      <c r="M34" s="27" t="n"/>
      <c r="N34" s="27" t="n"/>
      <c r="O34" s="27" t="n"/>
      <c r="P34" s="15">
        <f>IFERROR(IF($A34="","",IF(OR($C34="Receipt",$C34="Adjustment Increase"),$H34,IF(OR($C34="Issue",$C34="Adjustment Decrease",$C34="Return to Vendor"),-$H34,0))),"")</f>
        <v/>
      </c>
      <c r="Q34" s="14">
        <f>IFERROR(IF($A34="","",IF($B34="","Date missing",IF($C34="","Type missing",IF($D34="","SKU missing",IF($E34="SKU not found","Invalid SKU",IF(OR($H34="",$H34&lt;=0),"Invalid quantity",IF(AND($C34="Issue",$M34=""),"Department missing","OK"))))))),"")</f>
        <v/>
      </c>
    </row>
    <row r="35">
      <c r="A35" s="27" t="n"/>
      <c r="B35" s="29" t="n"/>
      <c r="C35" s="27" t="n"/>
      <c r="D35" s="27" t="n"/>
      <c r="E35" s="17">
        <f>IFERROR(IF($D35="","",INDEX('Item Master'!$B$2:$B$151,MATCH($D35,'Item Master'!$A$2:$A$151,0))),"SKU not found")</f>
        <v/>
      </c>
      <c r="F35" s="17">
        <f>IFERROR(IF($D35="","",INDEX('Item Master'!$C$2:$C$151,MATCH($D35,'Item Master'!$A$2:$A$151,0))),"")</f>
        <v/>
      </c>
      <c r="G35" s="17">
        <f>IFERROR(IF($D35="","",INDEX('Item Master'!$D$2:$D$151,MATCH($D35,'Item Master'!$A$2:$A$151,0))),"")</f>
        <v/>
      </c>
      <c r="H35" s="28" t="n"/>
      <c r="I35" s="17">
        <f>IFERROR(IF($D35="","",INDEX('Item Master'!$E$2:$E$151,MATCH($D35,'Item Master'!$A$2:$A$151,0))),"")</f>
        <v/>
      </c>
      <c r="J35" s="30" t="n"/>
      <c r="K35" s="19">
        <f>IFERROR(IF($A35="","",$H35*IF($J35="",INDEX('Item Master'!$N$2:$N$151,MATCH($D35,'Item Master'!$A$2:$A$151,0)),$J35)),"")</f>
        <v/>
      </c>
      <c r="L35" s="27" t="n"/>
      <c r="M35" s="27" t="n"/>
      <c r="N35" s="27" t="n"/>
      <c r="O35" s="27" t="n"/>
      <c r="P35" s="18">
        <f>IFERROR(IF($A35="","",IF(OR($C35="Receipt",$C35="Adjustment Increase"),$H35,IF(OR($C35="Issue",$C35="Adjustment Decrease",$C35="Return to Vendor"),-$H35,0))),"")</f>
        <v/>
      </c>
      <c r="Q35" s="17">
        <f>IFERROR(IF($A35="","",IF($B35="","Date missing",IF($C35="","Type missing",IF($D35="","SKU missing",IF($E35="SKU not found","Invalid SKU",IF(OR($H35="",$H35&lt;=0),"Invalid quantity",IF(AND($C35="Issue",$M35=""),"Department missing","OK"))))))),"")</f>
        <v/>
      </c>
    </row>
    <row r="36">
      <c r="A36" s="27" t="n"/>
      <c r="B36" s="29" t="n"/>
      <c r="C36" s="27" t="n"/>
      <c r="D36" s="27" t="n"/>
      <c r="E36" s="14">
        <f>IFERROR(IF($D36="","",INDEX('Item Master'!$B$2:$B$151,MATCH($D36,'Item Master'!$A$2:$A$151,0))),"SKU not found")</f>
        <v/>
      </c>
      <c r="F36" s="14">
        <f>IFERROR(IF($D36="","",INDEX('Item Master'!$C$2:$C$151,MATCH($D36,'Item Master'!$A$2:$A$151,0))),"")</f>
        <v/>
      </c>
      <c r="G36" s="14">
        <f>IFERROR(IF($D36="","",INDEX('Item Master'!$D$2:$D$151,MATCH($D36,'Item Master'!$A$2:$A$151,0))),"")</f>
        <v/>
      </c>
      <c r="H36" s="28" t="n"/>
      <c r="I36" s="14">
        <f>IFERROR(IF($D36="","",INDEX('Item Master'!$E$2:$E$151,MATCH($D36,'Item Master'!$A$2:$A$151,0))),"")</f>
        <v/>
      </c>
      <c r="J36" s="30" t="n"/>
      <c r="K36" s="16">
        <f>IFERROR(IF($A36="","",$H36*IF($J36="",INDEX('Item Master'!$N$2:$N$151,MATCH($D36,'Item Master'!$A$2:$A$151,0)),$J36)),"")</f>
        <v/>
      </c>
      <c r="L36" s="27" t="n"/>
      <c r="M36" s="27" t="n"/>
      <c r="N36" s="27" t="n"/>
      <c r="O36" s="27" t="n"/>
      <c r="P36" s="15">
        <f>IFERROR(IF($A36="","",IF(OR($C36="Receipt",$C36="Adjustment Increase"),$H36,IF(OR($C36="Issue",$C36="Adjustment Decrease",$C36="Return to Vendor"),-$H36,0))),"")</f>
        <v/>
      </c>
      <c r="Q36" s="14">
        <f>IFERROR(IF($A36="","",IF($B36="","Date missing",IF($C36="","Type missing",IF($D36="","SKU missing",IF($E36="SKU not found","Invalid SKU",IF(OR($H36="",$H36&lt;=0),"Invalid quantity",IF(AND($C36="Issue",$M36=""),"Department missing","OK"))))))),"")</f>
        <v/>
      </c>
    </row>
    <row r="37">
      <c r="A37" s="27" t="n"/>
      <c r="B37" s="29" t="n"/>
      <c r="C37" s="27" t="n"/>
      <c r="D37" s="27" t="n"/>
      <c r="E37" s="17">
        <f>IFERROR(IF($D37="","",INDEX('Item Master'!$B$2:$B$151,MATCH($D37,'Item Master'!$A$2:$A$151,0))),"SKU not found")</f>
        <v/>
      </c>
      <c r="F37" s="17">
        <f>IFERROR(IF($D37="","",INDEX('Item Master'!$C$2:$C$151,MATCH($D37,'Item Master'!$A$2:$A$151,0))),"")</f>
        <v/>
      </c>
      <c r="G37" s="17">
        <f>IFERROR(IF($D37="","",INDEX('Item Master'!$D$2:$D$151,MATCH($D37,'Item Master'!$A$2:$A$151,0))),"")</f>
        <v/>
      </c>
      <c r="H37" s="28" t="n"/>
      <c r="I37" s="17">
        <f>IFERROR(IF($D37="","",INDEX('Item Master'!$E$2:$E$151,MATCH($D37,'Item Master'!$A$2:$A$151,0))),"")</f>
        <v/>
      </c>
      <c r="J37" s="30" t="n"/>
      <c r="K37" s="19">
        <f>IFERROR(IF($A37="","",$H37*IF($J37="",INDEX('Item Master'!$N$2:$N$151,MATCH($D37,'Item Master'!$A$2:$A$151,0)),$J37)),"")</f>
        <v/>
      </c>
      <c r="L37" s="27" t="n"/>
      <c r="M37" s="27" t="n"/>
      <c r="N37" s="27" t="n"/>
      <c r="O37" s="27" t="n"/>
      <c r="P37" s="18">
        <f>IFERROR(IF($A37="","",IF(OR($C37="Receipt",$C37="Adjustment Increase"),$H37,IF(OR($C37="Issue",$C37="Adjustment Decrease",$C37="Return to Vendor"),-$H37,0))),"")</f>
        <v/>
      </c>
      <c r="Q37" s="17">
        <f>IFERROR(IF($A37="","",IF($B37="","Date missing",IF($C37="","Type missing",IF($D37="","SKU missing",IF($E37="SKU not found","Invalid SKU",IF(OR($H37="",$H37&lt;=0),"Invalid quantity",IF(AND($C37="Issue",$M37=""),"Department missing","OK"))))))),"")</f>
        <v/>
      </c>
    </row>
    <row r="38">
      <c r="A38" s="27" t="n"/>
      <c r="B38" s="29" t="n"/>
      <c r="C38" s="27" t="n"/>
      <c r="D38" s="27" t="n"/>
      <c r="E38" s="14">
        <f>IFERROR(IF($D38="","",INDEX('Item Master'!$B$2:$B$151,MATCH($D38,'Item Master'!$A$2:$A$151,0))),"SKU not found")</f>
        <v/>
      </c>
      <c r="F38" s="14">
        <f>IFERROR(IF($D38="","",INDEX('Item Master'!$C$2:$C$151,MATCH($D38,'Item Master'!$A$2:$A$151,0))),"")</f>
        <v/>
      </c>
      <c r="G38" s="14">
        <f>IFERROR(IF($D38="","",INDEX('Item Master'!$D$2:$D$151,MATCH($D38,'Item Master'!$A$2:$A$151,0))),"")</f>
        <v/>
      </c>
      <c r="H38" s="28" t="n"/>
      <c r="I38" s="14">
        <f>IFERROR(IF($D38="","",INDEX('Item Master'!$E$2:$E$151,MATCH($D38,'Item Master'!$A$2:$A$151,0))),"")</f>
        <v/>
      </c>
      <c r="J38" s="30" t="n"/>
      <c r="K38" s="16">
        <f>IFERROR(IF($A38="","",$H38*IF($J38="",INDEX('Item Master'!$N$2:$N$151,MATCH($D38,'Item Master'!$A$2:$A$151,0)),$J38)),"")</f>
        <v/>
      </c>
      <c r="L38" s="27" t="n"/>
      <c r="M38" s="27" t="n"/>
      <c r="N38" s="27" t="n"/>
      <c r="O38" s="27" t="n"/>
      <c r="P38" s="15">
        <f>IFERROR(IF($A38="","",IF(OR($C38="Receipt",$C38="Adjustment Increase"),$H38,IF(OR($C38="Issue",$C38="Adjustment Decrease",$C38="Return to Vendor"),-$H38,0))),"")</f>
        <v/>
      </c>
      <c r="Q38" s="14">
        <f>IFERROR(IF($A38="","",IF($B38="","Date missing",IF($C38="","Type missing",IF($D38="","SKU missing",IF($E38="SKU not found","Invalid SKU",IF(OR($H38="",$H38&lt;=0),"Invalid quantity",IF(AND($C38="Issue",$M38=""),"Department missing","OK"))))))),"")</f>
        <v/>
      </c>
    </row>
    <row r="39">
      <c r="A39" s="27" t="n"/>
      <c r="B39" s="29" t="n"/>
      <c r="C39" s="27" t="n"/>
      <c r="D39" s="27" t="n"/>
      <c r="E39" s="17">
        <f>IFERROR(IF($D39="","",INDEX('Item Master'!$B$2:$B$151,MATCH($D39,'Item Master'!$A$2:$A$151,0))),"SKU not found")</f>
        <v/>
      </c>
      <c r="F39" s="17">
        <f>IFERROR(IF($D39="","",INDEX('Item Master'!$C$2:$C$151,MATCH($D39,'Item Master'!$A$2:$A$151,0))),"")</f>
        <v/>
      </c>
      <c r="G39" s="17">
        <f>IFERROR(IF($D39="","",INDEX('Item Master'!$D$2:$D$151,MATCH($D39,'Item Master'!$A$2:$A$151,0))),"")</f>
        <v/>
      </c>
      <c r="H39" s="28" t="n"/>
      <c r="I39" s="17">
        <f>IFERROR(IF($D39="","",INDEX('Item Master'!$E$2:$E$151,MATCH($D39,'Item Master'!$A$2:$A$151,0))),"")</f>
        <v/>
      </c>
      <c r="J39" s="30" t="n"/>
      <c r="K39" s="19">
        <f>IFERROR(IF($A39="","",$H39*IF($J39="",INDEX('Item Master'!$N$2:$N$151,MATCH($D39,'Item Master'!$A$2:$A$151,0)),$J39)),"")</f>
        <v/>
      </c>
      <c r="L39" s="27" t="n"/>
      <c r="M39" s="27" t="n"/>
      <c r="N39" s="27" t="n"/>
      <c r="O39" s="27" t="n"/>
      <c r="P39" s="18">
        <f>IFERROR(IF($A39="","",IF(OR($C39="Receipt",$C39="Adjustment Increase"),$H39,IF(OR($C39="Issue",$C39="Adjustment Decrease",$C39="Return to Vendor"),-$H39,0))),"")</f>
        <v/>
      </c>
      <c r="Q39" s="17">
        <f>IFERROR(IF($A39="","",IF($B39="","Date missing",IF($C39="","Type missing",IF($D39="","SKU missing",IF($E39="SKU not found","Invalid SKU",IF(OR($H39="",$H39&lt;=0),"Invalid quantity",IF(AND($C39="Issue",$M39=""),"Department missing","OK"))))))),"")</f>
        <v/>
      </c>
    </row>
    <row r="40">
      <c r="A40" s="27" t="n"/>
      <c r="B40" s="29" t="n"/>
      <c r="C40" s="27" t="n"/>
      <c r="D40" s="27" t="n"/>
      <c r="E40" s="14">
        <f>IFERROR(IF($D40="","",INDEX('Item Master'!$B$2:$B$151,MATCH($D40,'Item Master'!$A$2:$A$151,0))),"SKU not found")</f>
        <v/>
      </c>
      <c r="F40" s="14">
        <f>IFERROR(IF($D40="","",INDEX('Item Master'!$C$2:$C$151,MATCH($D40,'Item Master'!$A$2:$A$151,0))),"")</f>
        <v/>
      </c>
      <c r="G40" s="14">
        <f>IFERROR(IF($D40="","",INDEX('Item Master'!$D$2:$D$151,MATCH($D40,'Item Master'!$A$2:$A$151,0))),"")</f>
        <v/>
      </c>
      <c r="H40" s="28" t="n"/>
      <c r="I40" s="14">
        <f>IFERROR(IF($D40="","",INDEX('Item Master'!$E$2:$E$151,MATCH($D40,'Item Master'!$A$2:$A$151,0))),"")</f>
        <v/>
      </c>
      <c r="J40" s="30" t="n"/>
      <c r="K40" s="16">
        <f>IFERROR(IF($A40="","",$H40*IF($J40="",INDEX('Item Master'!$N$2:$N$151,MATCH($D40,'Item Master'!$A$2:$A$151,0)),$J40)),"")</f>
        <v/>
      </c>
      <c r="L40" s="27" t="n"/>
      <c r="M40" s="27" t="n"/>
      <c r="N40" s="27" t="n"/>
      <c r="O40" s="27" t="n"/>
      <c r="P40" s="15">
        <f>IFERROR(IF($A40="","",IF(OR($C40="Receipt",$C40="Adjustment Increase"),$H40,IF(OR($C40="Issue",$C40="Adjustment Decrease",$C40="Return to Vendor"),-$H40,0))),"")</f>
        <v/>
      </c>
      <c r="Q40" s="14">
        <f>IFERROR(IF($A40="","",IF($B40="","Date missing",IF($C40="","Type missing",IF($D40="","SKU missing",IF($E40="SKU not found","Invalid SKU",IF(OR($H40="",$H40&lt;=0),"Invalid quantity",IF(AND($C40="Issue",$M40=""),"Department missing","OK"))))))),"")</f>
        <v/>
      </c>
    </row>
    <row r="41">
      <c r="A41" s="27" t="n"/>
      <c r="B41" s="29" t="n"/>
      <c r="C41" s="27" t="n"/>
      <c r="D41" s="27" t="n"/>
      <c r="E41" s="17">
        <f>IFERROR(IF($D41="","",INDEX('Item Master'!$B$2:$B$151,MATCH($D41,'Item Master'!$A$2:$A$151,0))),"SKU not found")</f>
        <v/>
      </c>
      <c r="F41" s="17">
        <f>IFERROR(IF($D41="","",INDEX('Item Master'!$C$2:$C$151,MATCH($D41,'Item Master'!$A$2:$A$151,0))),"")</f>
        <v/>
      </c>
      <c r="G41" s="17">
        <f>IFERROR(IF($D41="","",INDEX('Item Master'!$D$2:$D$151,MATCH($D41,'Item Master'!$A$2:$A$151,0))),"")</f>
        <v/>
      </c>
      <c r="H41" s="28" t="n"/>
      <c r="I41" s="17">
        <f>IFERROR(IF($D41="","",INDEX('Item Master'!$E$2:$E$151,MATCH($D41,'Item Master'!$A$2:$A$151,0))),"")</f>
        <v/>
      </c>
      <c r="J41" s="30" t="n"/>
      <c r="K41" s="19">
        <f>IFERROR(IF($A41="","",$H41*IF($J41="",INDEX('Item Master'!$N$2:$N$151,MATCH($D41,'Item Master'!$A$2:$A$151,0)),$J41)),"")</f>
        <v/>
      </c>
      <c r="L41" s="27" t="n"/>
      <c r="M41" s="27" t="n"/>
      <c r="N41" s="27" t="n"/>
      <c r="O41" s="27" t="n"/>
      <c r="P41" s="18">
        <f>IFERROR(IF($A41="","",IF(OR($C41="Receipt",$C41="Adjustment Increase"),$H41,IF(OR($C41="Issue",$C41="Adjustment Decrease",$C41="Return to Vendor"),-$H41,0))),"")</f>
        <v/>
      </c>
      <c r="Q41" s="17">
        <f>IFERROR(IF($A41="","",IF($B41="","Date missing",IF($C41="","Type missing",IF($D41="","SKU missing",IF($E41="SKU not found","Invalid SKU",IF(OR($H41="",$H41&lt;=0),"Invalid quantity",IF(AND($C41="Issue",$M41=""),"Department missing","OK"))))))),"")</f>
        <v/>
      </c>
    </row>
    <row r="42">
      <c r="A42" s="27" t="n"/>
      <c r="B42" s="29" t="n"/>
      <c r="C42" s="27" t="n"/>
      <c r="D42" s="27" t="n"/>
      <c r="E42" s="14">
        <f>IFERROR(IF($D42="","",INDEX('Item Master'!$B$2:$B$151,MATCH($D42,'Item Master'!$A$2:$A$151,0))),"SKU not found")</f>
        <v/>
      </c>
      <c r="F42" s="14">
        <f>IFERROR(IF($D42="","",INDEX('Item Master'!$C$2:$C$151,MATCH($D42,'Item Master'!$A$2:$A$151,0))),"")</f>
        <v/>
      </c>
      <c r="G42" s="14">
        <f>IFERROR(IF($D42="","",INDEX('Item Master'!$D$2:$D$151,MATCH($D42,'Item Master'!$A$2:$A$151,0))),"")</f>
        <v/>
      </c>
      <c r="H42" s="28" t="n"/>
      <c r="I42" s="14">
        <f>IFERROR(IF($D42="","",INDEX('Item Master'!$E$2:$E$151,MATCH($D42,'Item Master'!$A$2:$A$151,0))),"")</f>
        <v/>
      </c>
      <c r="J42" s="30" t="n"/>
      <c r="K42" s="16">
        <f>IFERROR(IF($A42="","",$H42*IF($J42="",INDEX('Item Master'!$N$2:$N$151,MATCH($D42,'Item Master'!$A$2:$A$151,0)),$J42)),"")</f>
        <v/>
      </c>
      <c r="L42" s="27" t="n"/>
      <c r="M42" s="27" t="n"/>
      <c r="N42" s="27" t="n"/>
      <c r="O42" s="27" t="n"/>
      <c r="P42" s="15">
        <f>IFERROR(IF($A42="","",IF(OR($C42="Receipt",$C42="Adjustment Increase"),$H42,IF(OR($C42="Issue",$C42="Adjustment Decrease",$C42="Return to Vendor"),-$H42,0))),"")</f>
        <v/>
      </c>
      <c r="Q42" s="14">
        <f>IFERROR(IF($A42="","",IF($B42="","Date missing",IF($C42="","Type missing",IF($D42="","SKU missing",IF($E42="SKU not found","Invalid SKU",IF(OR($H42="",$H42&lt;=0),"Invalid quantity",IF(AND($C42="Issue",$M42=""),"Department missing","OK"))))))),"")</f>
        <v/>
      </c>
    </row>
    <row r="43">
      <c r="A43" s="27" t="n"/>
      <c r="B43" s="29" t="n"/>
      <c r="C43" s="27" t="n"/>
      <c r="D43" s="27" t="n"/>
      <c r="E43" s="17">
        <f>IFERROR(IF($D43="","",INDEX('Item Master'!$B$2:$B$151,MATCH($D43,'Item Master'!$A$2:$A$151,0))),"SKU not found")</f>
        <v/>
      </c>
      <c r="F43" s="17">
        <f>IFERROR(IF($D43="","",INDEX('Item Master'!$C$2:$C$151,MATCH($D43,'Item Master'!$A$2:$A$151,0))),"")</f>
        <v/>
      </c>
      <c r="G43" s="17">
        <f>IFERROR(IF($D43="","",INDEX('Item Master'!$D$2:$D$151,MATCH($D43,'Item Master'!$A$2:$A$151,0))),"")</f>
        <v/>
      </c>
      <c r="H43" s="28" t="n"/>
      <c r="I43" s="17">
        <f>IFERROR(IF($D43="","",INDEX('Item Master'!$E$2:$E$151,MATCH($D43,'Item Master'!$A$2:$A$151,0))),"")</f>
        <v/>
      </c>
      <c r="J43" s="30" t="n"/>
      <c r="K43" s="19">
        <f>IFERROR(IF($A43="","",$H43*IF($J43="",INDEX('Item Master'!$N$2:$N$151,MATCH($D43,'Item Master'!$A$2:$A$151,0)),$J43)),"")</f>
        <v/>
      </c>
      <c r="L43" s="27" t="n"/>
      <c r="M43" s="27" t="n"/>
      <c r="N43" s="27" t="n"/>
      <c r="O43" s="27" t="n"/>
      <c r="P43" s="18">
        <f>IFERROR(IF($A43="","",IF(OR($C43="Receipt",$C43="Adjustment Increase"),$H43,IF(OR($C43="Issue",$C43="Adjustment Decrease",$C43="Return to Vendor"),-$H43,0))),"")</f>
        <v/>
      </c>
      <c r="Q43" s="17">
        <f>IFERROR(IF($A43="","",IF($B43="","Date missing",IF($C43="","Type missing",IF($D43="","SKU missing",IF($E43="SKU not found","Invalid SKU",IF(OR($H43="",$H43&lt;=0),"Invalid quantity",IF(AND($C43="Issue",$M43=""),"Department missing","OK"))))))),"")</f>
        <v/>
      </c>
    </row>
    <row r="44">
      <c r="A44" s="27" t="n"/>
      <c r="B44" s="29" t="n"/>
      <c r="C44" s="27" t="n"/>
      <c r="D44" s="27" t="n"/>
      <c r="E44" s="14">
        <f>IFERROR(IF($D44="","",INDEX('Item Master'!$B$2:$B$151,MATCH($D44,'Item Master'!$A$2:$A$151,0))),"SKU not found")</f>
        <v/>
      </c>
      <c r="F44" s="14">
        <f>IFERROR(IF($D44="","",INDEX('Item Master'!$C$2:$C$151,MATCH($D44,'Item Master'!$A$2:$A$151,0))),"")</f>
        <v/>
      </c>
      <c r="G44" s="14">
        <f>IFERROR(IF($D44="","",INDEX('Item Master'!$D$2:$D$151,MATCH($D44,'Item Master'!$A$2:$A$151,0))),"")</f>
        <v/>
      </c>
      <c r="H44" s="28" t="n"/>
      <c r="I44" s="14">
        <f>IFERROR(IF($D44="","",INDEX('Item Master'!$E$2:$E$151,MATCH($D44,'Item Master'!$A$2:$A$151,0))),"")</f>
        <v/>
      </c>
      <c r="J44" s="30" t="n"/>
      <c r="K44" s="16">
        <f>IFERROR(IF($A44="","",$H44*IF($J44="",INDEX('Item Master'!$N$2:$N$151,MATCH($D44,'Item Master'!$A$2:$A$151,0)),$J44)),"")</f>
        <v/>
      </c>
      <c r="L44" s="27" t="n"/>
      <c r="M44" s="27" t="n"/>
      <c r="N44" s="27" t="n"/>
      <c r="O44" s="27" t="n"/>
      <c r="P44" s="15">
        <f>IFERROR(IF($A44="","",IF(OR($C44="Receipt",$C44="Adjustment Increase"),$H44,IF(OR($C44="Issue",$C44="Adjustment Decrease",$C44="Return to Vendor"),-$H44,0))),"")</f>
        <v/>
      </c>
      <c r="Q44" s="14">
        <f>IFERROR(IF($A44="","",IF($B44="","Date missing",IF($C44="","Type missing",IF($D44="","SKU missing",IF($E44="SKU not found","Invalid SKU",IF(OR($H44="",$H44&lt;=0),"Invalid quantity",IF(AND($C44="Issue",$M44=""),"Department missing","OK"))))))),"")</f>
        <v/>
      </c>
    </row>
    <row r="45">
      <c r="A45" s="27" t="n"/>
      <c r="B45" s="29" t="n"/>
      <c r="C45" s="27" t="n"/>
      <c r="D45" s="27" t="n"/>
      <c r="E45" s="17">
        <f>IFERROR(IF($D45="","",INDEX('Item Master'!$B$2:$B$151,MATCH($D45,'Item Master'!$A$2:$A$151,0))),"SKU not found")</f>
        <v/>
      </c>
      <c r="F45" s="17">
        <f>IFERROR(IF($D45="","",INDEX('Item Master'!$C$2:$C$151,MATCH($D45,'Item Master'!$A$2:$A$151,0))),"")</f>
        <v/>
      </c>
      <c r="G45" s="17">
        <f>IFERROR(IF($D45="","",INDEX('Item Master'!$D$2:$D$151,MATCH($D45,'Item Master'!$A$2:$A$151,0))),"")</f>
        <v/>
      </c>
      <c r="H45" s="28" t="n"/>
      <c r="I45" s="17">
        <f>IFERROR(IF($D45="","",INDEX('Item Master'!$E$2:$E$151,MATCH($D45,'Item Master'!$A$2:$A$151,0))),"")</f>
        <v/>
      </c>
      <c r="J45" s="30" t="n"/>
      <c r="K45" s="19">
        <f>IFERROR(IF($A45="","",$H45*IF($J45="",INDEX('Item Master'!$N$2:$N$151,MATCH($D45,'Item Master'!$A$2:$A$151,0)),$J45)),"")</f>
        <v/>
      </c>
      <c r="L45" s="27" t="n"/>
      <c r="M45" s="27" t="n"/>
      <c r="N45" s="27" t="n"/>
      <c r="O45" s="27" t="n"/>
      <c r="P45" s="18">
        <f>IFERROR(IF($A45="","",IF(OR($C45="Receipt",$C45="Adjustment Increase"),$H45,IF(OR($C45="Issue",$C45="Adjustment Decrease",$C45="Return to Vendor"),-$H45,0))),"")</f>
        <v/>
      </c>
      <c r="Q45" s="17">
        <f>IFERROR(IF($A45="","",IF($B45="","Date missing",IF($C45="","Type missing",IF($D45="","SKU missing",IF($E45="SKU not found","Invalid SKU",IF(OR($H45="",$H45&lt;=0),"Invalid quantity",IF(AND($C45="Issue",$M45=""),"Department missing","OK"))))))),"")</f>
        <v/>
      </c>
    </row>
    <row r="46">
      <c r="A46" s="27" t="n"/>
      <c r="B46" s="29" t="n"/>
      <c r="C46" s="27" t="n"/>
      <c r="D46" s="27" t="n"/>
      <c r="E46" s="14">
        <f>IFERROR(IF($D46="","",INDEX('Item Master'!$B$2:$B$151,MATCH($D46,'Item Master'!$A$2:$A$151,0))),"SKU not found")</f>
        <v/>
      </c>
      <c r="F46" s="14">
        <f>IFERROR(IF($D46="","",INDEX('Item Master'!$C$2:$C$151,MATCH($D46,'Item Master'!$A$2:$A$151,0))),"")</f>
        <v/>
      </c>
      <c r="G46" s="14">
        <f>IFERROR(IF($D46="","",INDEX('Item Master'!$D$2:$D$151,MATCH($D46,'Item Master'!$A$2:$A$151,0))),"")</f>
        <v/>
      </c>
      <c r="H46" s="28" t="n"/>
      <c r="I46" s="14">
        <f>IFERROR(IF($D46="","",INDEX('Item Master'!$E$2:$E$151,MATCH($D46,'Item Master'!$A$2:$A$151,0))),"")</f>
        <v/>
      </c>
      <c r="J46" s="30" t="n"/>
      <c r="K46" s="16">
        <f>IFERROR(IF($A46="","",$H46*IF($J46="",INDEX('Item Master'!$N$2:$N$151,MATCH($D46,'Item Master'!$A$2:$A$151,0)),$J46)),"")</f>
        <v/>
      </c>
      <c r="L46" s="27" t="n"/>
      <c r="M46" s="27" t="n"/>
      <c r="N46" s="27" t="n"/>
      <c r="O46" s="27" t="n"/>
      <c r="P46" s="15">
        <f>IFERROR(IF($A46="","",IF(OR($C46="Receipt",$C46="Adjustment Increase"),$H46,IF(OR($C46="Issue",$C46="Adjustment Decrease",$C46="Return to Vendor"),-$H46,0))),"")</f>
        <v/>
      </c>
      <c r="Q46" s="14">
        <f>IFERROR(IF($A46="","",IF($B46="","Date missing",IF($C46="","Type missing",IF($D46="","SKU missing",IF($E46="SKU not found","Invalid SKU",IF(OR($H46="",$H46&lt;=0),"Invalid quantity",IF(AND($C46="Issue",$M46=""),"Department missing","OK"))))))),"")</f>
        <v/>
      </c>
    </row>
    <row r="47">
      <c r="A47" s="27" t="n"/>
      <c r="B47" s="29" t="n"/>
      <c r="C47" s="27" t="n"/>
      <c r="D47" s="27" t="n"/>
      <c r="E47" s="17">
        <f>IFERROR(IF($D47="","",INDEX('Item Master'!$B$2:$B$151,MATCH($D47,'Item Master'!$A$2:$A$151,0))),"SKU not found")</f>
        <v/>
      </c>
      <c r="F47" s="17">
        <f>IFERROR(IF($D47="","",INDEX('Item Master'!$C$2:$C$151,MATCH($D47,'Item Master'!$A$2:$A$151,0))),"")</f>
        <v/>
      </c>
      <c r="G47" s="17">
        <f>IFERROR(IF($D47="","",INDEX('Item Master'!$D$2:$D$151,MATCH($D47,'Item Master'!$A$2:$A$151,0))),"")</f>
        <v/>
      </c>
      <c r="H47" s="28" t="n"/>
      <c r="I47" s="17">
        <f>IFERROR(IF($D47="","",INDEX('Item Master'!$E$2:$E$151,MATCH($D47,'Item Master'!$A$2:$A$151,0))),"")</f>
        <v/>
      </c>
      <c r="J47" s="30" t="n"/>
      <c r="K47" s="19">
        <f>IFERROR(IF($A47="","",$H47*IF($J47="",INDEX('Item Master'!$N$2:$N$151,MATCH($D47,'Item Master'!$A$2:$A$151,0)),$J47)),"")</f>
        <v/>
      </c>
      <c r="L47" s="27" t="n"/>
      <c r="M47" s="27" t="n"/>
      <c r="N47" s="27" t="n"/>
      <c r="O47" s="27" t="n"/>
      <c r="P47" s="18">
        <f>IFERROR(IF($A47="","",IF(OR($C47="Receipt",$C47="Adjustment Increase"),$H47,IF(OR($C47="Issue",$C47="Adjustment Decrease",$C47="Return to Vendor"),-$H47,0))),"")</f>
        <v/>
      </c>
      <c r="Q47" s="17">
        <f>IFERROR(IF($A47="","",IF($B47="","Date missing",IF($C47="","Type missing",IF($D47="","SKU missing",IF($E47="SKU not found","Invalid SKU",IF(OR($H47="",$H47&lt;=0),"Invalid quantity",IF(AND($C47="Issue",$M47=""),"Department missing","OK"))))))),"")</f>
        <v/>
      </c>
    </row>
    <row r="48">
      <c r="A48" s="27" t="n"/>
      <c r="B48" s="29" t="n"/>
      <c r="C48" s="27" t="n"/>
      <c r="D48" s="27" t="n"/>
      <c r="E48" s="14">
        <f>IFERROR(IF($D48="","",INDEX('Item Master'!$B$2:$B$151,MATCH($D48,'Item Master'!$A$2:$A$151,0))),"SKU not found")</f>
        <v/>
      </c>
      <c r="F48" s="14">
        <f>IFERROR(IF($D48="","",INDEX('Item Master'!$C$2:$C$151,MATCH($D48,'Item Master'!$A$2:$A$151,0))),"")</f>
        <v/>
      </c>
      <c r="G48" s="14">
        <f>IFERROR(IF($D48="","",INDEX('Item Master'!$D$2:$D$151,MATCH($D48,'Item Master'!$A$2:$A$151,0))),"")</f>
        <v/>
      </c>
      <c r="H48" s="28" t="n"/>
      <c r="I48" s="14">
        <f>IFERROR(IF($D48="","",INDEX('Item Master'!$E$2:$E$151,MATCH($D48,'Item Master'!$A$2:$A$151,0))),"")</f>
        <v/>
      </c>
      <c r="J48" s="30" t="n"/>
      <c r="K48" s="16">
        <f>IFERROR(IF($A48="","",$H48*IF($J48="",INDEX('Item Master'!$N$2:$N$151,MATCH($D48,'Item Master'!$A$2:$A$151,0)),$J48)),"")</f>
        <v/>
      </c>
      <c r="L48" s="27" t="n"/>
      <c r="M48" s="27" t="n"/>
      <c r="N48" s="27" t="n"/>
      <c r="O48" s="27" t="n"/>
      <c r="P48" s="15">
        <f>IFERROR(IF($A48="","",IF(OR($C48="Receipt",$C48="Adjustment Increase"),$H48,IF(OR($C48="Issue",$C48="Adjustment Decrease",$C48="Return to Vendor"),-$H48,0))),"")</f>
        <v/>
      </c>
      <c r="Q48" s="14">
        <f>IFERROR(IF($A48="","",IF($B48="","Date missing",IF($C48="","Type missing",IF($D48="","SKU missing",IF($E48="SKU not found","Invalid SKU",IF(OR($H48="",$H48&lt;=0),"Invalid quantity",IF(AND($C48="Issue",$M48=""),"Department missing","OK"))))))),"")</f>
        <v/>
      </c>
    </row>
    <row r="49">
      <c r="A49" s="27" t="n"/>
      <c r="B49" s="29" t="n"/>
      <c r="C49" s="27" t="n"/>
      <c r="D49" s="27" t="n"/>
      <c r="E49" s="17">
        <f>IFERROR(IF($D49="","",INDEX('Item Master'!$B$2:$B$151,MATCH($D49,'Item Master'!$A$2:$A$151,0))),"SKU not found")</f>
        <v/>
      </c>
      <c r="F49" s="17">
        <f>IFERROR(IF($D49="","",INDEX('Item Master'!$C$2:$C$151,MATCH($D49,'Item Master'!$A$2:$A$151,0))),"")</f>
        <v/>
      </c>
      <c r="G49" s="17">
        <f>IFERROR(IF($D49="","",INDEX('Item Master'!$D$2:$D$151,MATCH($D49,'Item Master'!$A$2:$A$151,0))),"")</f>
        <v/>
      </c>
      <c r="H49" s="28" t="n"/>
      <c r="I49" s="17">
        <f>IFERROR(IF($D49="","",INDEX('Item Master'!$E$2:$E$151,MATCH($D49,'Item Master'!$A$2:$A$151,0))),"")</f>
        <v/>
      </c>
      <c r="J49" s="30" t="n"/>
      <c r="K49" s="19">
        <f>IFERROR(IF($A49="","",$H49*IF($J49="",INDEX('Item Master'!$N$2:$N$151,MATCH($D49,'Item Master'!$A$2:$A$151,0)),$J49)),"")</f>
        <v/>
      </c>
      <c r="L49" s="27" t="n"/>
      <c r="M49" s="27" t="n"/>
      <c r="N49" s="27" t="n"/>
      <c r="O49" s="27" t="n"/>
      <c r="P49" s="18">
        <f>IFERROR(IF($A49="","",IF(OR($C49="Receipt",$C49="Adjustment Increase"),$H49,IF(OR($C49="Issue",$C49="Adjustment Decrease",$C49="Return to Vendor"),-$H49,0))),"")</f>
        <v/>
      </c>
      <c r="Q49" s="17">
        <f>IFERROR(IF($A49="","",IF($B49="","Date missing",IF($C49="","Type missing",IF($D49="","SKU missing",IF($E49="SKU not found","Invalid SKU",IF(OR($H49="",$H49&lt;=0),"Invalid quantity",IF(AND($C49="Issue",$M49=""),"Department missing","OK"))))))),"")</f>
        <v/>
      </c>
    </row>
    <row r="50">
      <c r="A50" s="27" t="n"/>
      <c r="B50" s="29" t="n"/>
      <c r="C50" s="27" t="n"/>
      <c r="D50" s="27" t="n"/>
      <c r="E50" s="14">
        <f>IFERROR(IF($D50="","",INDEX('Item Master'!$B$2:$B$151,MATCH($D50,'Item Master'!$A$2:$A$151,0))),"SKU not found")</f>
        <v/>
      </c>
      <c r="F50" s="14">
        <f>IFERROR(IF($D50="","",INDEX('Item Master'!$C$2:$C$151,MATCH($D50,'Item Master'!$A$2:$A$151,0))),"")</f>
        <v/>
      </c>
      <c r="G50" s="14">
        <f>IFERROR(IF($D50="","",INDEX('Item Master'!$D$2:$D$151,MATCH($D50,'Item Master'!$A$2:$A$151,0))),"")</f>
        <v/>
      </c>
      <c r="H50" s="28" t="n"/>
      <c r="I50" s="14">
        <f>IFERROR(IF($D50="","",INDEX('Item Master'!$E$2:$E$151,MATCH($D50,'Item Master'!$A$2:$A$151,0))),"")</f>
        <v/>
      </c>
      <c r="J50" s="30" t="n"/>
      <c r="K50" s="16">
        <f>IFERROR(IF($A50="","",$H50*IF($J50="",INDEX('Item Master'!$N$2:$N$151,MATCH($D50,'Item Master'!$A$2:$A$151,0)),$J50)),"")</f>
        <v/>
      </c>
      <c r="L50" s="27" t="n"/>
      <c r="M50" s="27" t="n"/>
      <c r="N50" s="27" t="n"/>
      <c r="O50" s="27" t="n"/>
      <c r="P50" s="15">
        <f>IFERROR(IF($A50="","",IF(OR($C50="Receipt",$C50="Adjustment Increase"),$H50,IF(OR($C50="Issue",$C50="Adjustment Decrease",$C50="Return to Vendor"),-$H50,0))),"")</f>
        <v/>
      </c>
      <c r="Q50" s="14">
        <f>IFERROR(IF($A50="","",IF($B50="","Date missing",IF($C50="","Type missing",IF($D50="","SKU missing",IF($E50="SKU not found","Invalid SKU",IF(OR($H50="",$H50&lt;=0),"Invalid quantity",IF(AND($C50="Issue",$M50=""),"Department missing","OK"))))))),"")</f>
        <v/>
      </c>
    </row>
    <row r="51">
      <c r="A51" s="27" t="n"/>
      <c r="B51" s="29" t="n"/>
      <c r="C51" s="27" t="n"/>
      <c r="D51" s="27" t="n"/>
      <c r="E51" s="17">
        <f>IFERROR(IF($D51="","",INDEX('Item Master'!$B$2:$B$151,MATCH($D51,'Item Master'!$A$2:$A$151,0))),"SKU not found")</f>
        <v/>
      </c>
      <c r="F51" s="17">
        <f>IFERROR(IF($D51="","",INDEX('Item Master'!$C$2:$C$151,MATCH($D51,'Item Master'!$A$2:$A$151,0))),"")</f>
        <v/>
      </c>
      <c r="G51" s="17">
        <f>IFERROR(IF($D51="","",INDEX('Item Master'!$D$2:$D$151,MATCH($D51,'Item Master'!$A$2:$A$151,0))),"")</f>
        <v/>
      </c>
      <c r="H51" s="28" t="n"/>
      <c r="I51" s="17">
        <f>IFERROR(IF($D51="","",INDEX('Item Master'!$E$2:$E$151,MATCH($D51,'Item Master'!$A$2:$A$151,0))),"")</f>
        <v/>
      </c>
      <c r="J51" s="30" t="n"/>
      <c r="K51" s="19">
        <f>IFERROR(IF($A51="","",$H51*IF($J51="",INDEX('Item Master'!$N$2:$N$151,MATCH($D51,'Item Master'!$A$2:$A$151,0)),$J51)),"")</f>
        <v/>
      </c>
      <c r="L51" s="27" t="n"/>
      <c r="M51" s="27" t="n"/>
      <c r="N51" s="27" t="n"/>
      <c r="O51" s="27" t="n"/>
      <c r="P51" s="18">
        <f>IFERROR(IF($A51="","",IF(OR($C51="Receipt",$C51="Adjustment Increase"),$H51,IF(OR($C51="Issue",$C51="Adjustment Decrease",$C51="Return to Vendor"),-$H51,0))),"")</f>
        <v/>
      </c>
      <c r="Q51" s="17">
        <f>IFERROR(IF($A51="","",IF($B51="","Date missing",IF($C51="","Type missing",IF($D51="","SKU missing",IF($E51="SKU not found","Invalid SKU",IF(OR($H51="",$H51&lt;=0),"Invalid quantity",IF(AND($C51="Issue",$M51=""),"Department missing","OK"))))))),"")</f>
        <v/>
      </c>
    </row>
    <row r="52">
      <c r="A52" s="27" t="n"/>
      <c r="B52" s="29" t="n"/>
      <c r="C52" s="27" t="n"/>
      <c r="D52" s="27" t="n"/>
      <c r="E52" s="14">
        <f>IFERROR(IF($D52="","",INDEX('Item Master'!$B$2:$B$151,MATCH($D52,'Item Master'!$A$2:$A$151,0))),"SKU not found")</f>
        <v/>
      </c>
      <c r="F52" s="14">
        <f>IFERROR(IF($D52="","",INDEX('Item Master'!$C$2:$C$151,MATCH($D52,'Item Master'!$A$2:$A$151,0))),"")</f>
        <v/>
      </c>
      <c r="G52" s="14">
        <f>IFERROR(IF($D52="","",INDEX('Item Master'!$D$2:$D$151,MATCH($D52,'Item Master'!$A$2:$A$151,0))),"")</f>
        <v/>
      </c>
      <c r="H52" s="28" t="n"/>
      <c r="I52" s="14">
        <f>IFERROR(IF($D52="","",INDEX('Item Master'!$E$2:$E$151,MATCH($D52,'Item Master'!$A$2:$A$151,0))),"")</f>
        <v/>
      </c>
      <c r="J52" s="30" t="n"/>
      <c r="K52" s="16">
        <f>IFERROR(IF($A52="","",$H52*IF($J52="",INDEX('Item Master'!$N$2:$N$151,MATCH($D52,'Item Master'!$A$2:$A$151,0)),$J52)),"")</f>
        <v/>
      </c>
      <c r="L52" s="27" t="n"/>
      <c r="M52" s="27" t="n"/>
      <c r="N52" s="27" t="n"/>
      <c r="O52" s="27" t="n"/>
      <c r="P52" s="15">
        <f>IFERROR(IF($A52="","",IF(OR($C52="Receipt",$C52="Adjustment Increase"),$H52,IF(OR($C52="Issue",$C52="Adjustment Decrease",$C52="Return to Vendor"),-$H52,0))),"")</f>
        <v/>
      </c>
      <c r="Q52" s="14">
        <f>IFERROR(IF($A52="","",IF($B52="","Date missing",IF($C52="","Type missing",IF($D52="","SKU missing",IF($E52="SKU not found","Invalid SKU",IF(OR($H52="",$H52&lt;=0),"Invalid quantity",IF(AND($C52="Issue",$M52=""),"Department missing","OK"))))))),"")</f>
        <v/>
      </c>
    </row>
    <row r="53">
      <c r="A53" s="27" t="n"/>
      <c r="B53" s="29" t="n"/>
      <c r="C53" s="27" t="n"/>
      <c r="D53" s="27" t="n"/>
      <c r="E53" s="17">
        <f>IFERROR(IF($D53="","",INDEX('Item Master'!$B$2:$B$151,MATCH($D53,'Item Master'!$A$2:$A$151,0))),"SKU not found")</f>
        <v/>
      </c>
      <c r="F53" s="17">
        <f>IFERROR(IF($D53="","",INDEX('Item Master'!$C$2:$C$151,MATCH($D53,'Item Master'!$A$2:$A$151,0))),"")</f>
        <v/>
      </c>
      <c r="G53" s="17">
        <f>IFERROR(IF($D53="","",INDEX('Item Master'!$D$2:$D$151,MATCH($D53,'Item Master'!$A$2:$A$151,0))),"")</f>
        <v/>
      </c>
      <c r="H53" s="28" t="n"/>
      <c r="I53" s="17">
        <f>IFERROR(IF($D53="","",INDEX('Item Master'!$E$2:$E$151,MATCH($D53,'Item Master'!$A$2:$A$151,0))),"")</f>
        <v/>
      </c>
      <c r="J53" s="30" t="n"/>
      <c r="K53" s="19">
        <f>IFERROR(IF($A53="","",$H53*IF($J53="",INDEX('Item Master'!$N$2:$N$151,MATCH($D53,'Item Master'!$A$2:$A$151,0)),$J53)),"")</f>
        <v/>
      </c>
      <c r="L53" s="27" t="n"/>
      <c r="M53" s="27" t="n"/>
      <c r="N53" s="27" t="n"/>
      <c r="O53" s="27" t="n"/>
      <c r="P53" s="18">
        <f>IFERROR(IF($A53="","",IF(OR($C53="Receipt",$C53="Adjustment Increase"),$H53,IF(OR($C53="Issue",$C53="Adjustment Decrease",$C53="Return to Vendor"),-$H53,0))),"")</f>
        <v/>
      </c>
      <c r="Q53" s="17">
        <f>IFERROR(IF($A53="","",IF($B53="","Date missing",IF($C53="","Type missing",IF($D53="","SKU missing",IF($E53="SKU not found","Invalid SKU",IF(OR($H53="",$H53&lt;=0),"Invalid quantity",IF(AND($C53="Issue",$M53=""),"Department missing","OK"))))))),"")</f>
        <v/>
      </c>
    </row>
    <row r="54">
      <c r="A54" s="27" t="n"/>
      <c r="B54" s="29" t="n"/>
      <c r="C54" s="27" t="n"/>
      <c r="D54" s="27" t="n"/>
      <c r="E54" s="14">
        <f>IFERROR(IF($D54="","",INDEX('Item Master'!$B$2:$B$151,MATCH($D54,'Item Master'!$A$2:$A$151,0))),"SKU not found")</f>
        <v/>
      </c>
      <c r="F54" s="14">
        <f>IFERROR(IF($D54="","",INDEX('Item Master'!$C$2:$C$151,MATCH($D54,'Item Master'!$A$2:$A$151,0))),"")</f>
        <v/>
      </c>
      <c r="G54" s="14">
        <f>IFERROR(IF($D54="","",INDEX('Item Master'!$D$2:$D$151,MATCH($D54,'Item Master'!$A$2:$A$151,0))),"")</f>
        <v/>
      </c>
      <c r="H54" s="28" t="n"/>
      <c r="I54" s="14">
        <f>IFERROR(IF($D54="","",INDEX('Item Master'!$E$2:$E$151,MATCH($D54,'Item Master'!$A$2:$A$151,0))),"")</f>
        <v/>
      </c>
      <c r="J54" s="30" t="n"/>
      <c r="K54" s="16">
        <f>IFERROR(IF($A54="","",$H54*IF($J54="",INDEX('Item Master'!$N$2:$N$151,MATCH($D54,'Item Master'!$A$2:$A$151,0)),$J54)),"")</f>
        <v/>
      </c>
      <c r="L54" s="27" t="n"/>
      <c r="M54" s="27" t="n"/>
      <c r="N54" s="27" t="n"/>
      <c r="O54" s="27" t="n"/>
      <c r="P54" s="15">
        <f>IFERROR(IF($A54="","",IF(OR($C54="Receipt",$C54="Adjustment Increase"),$H54,IF(OR($C54="Issue",$C54="Adjustment Decrease",$C54="Return to Vendor"),-$H54,0))),"")</f>
        <v/>
      </c>
      <c r="Q54" s="14">
        <f>IFERROR(IF($A54="","",IF($B54="","Date missing",IF($C54="","Type missing",IF($D54="","SKU missing",IF($E54="SKU not found","Invalid SKU",IF(OR($H54="",$H54&lt;=0),"Invalid quantity",IF(AND($C54="Issue",$M54=""),"Department missing","OK"))))))),"")</f>
        <v/>
      </c>
    </row>
    <row r="55">
      <c r="A55" s="27" t="n"/>
      <c r="B55" s="29" t="n"/>
      <c r="C55" s="27" t="n"/>
      <c r="D55" s="27" t="n"/>
      <c r="E55" s="17">
        <f>IFERROR(IF($D55="","",INDEX('Item Master'!$B$2:$B$151,MATCH($D55,'Item Master'!$A$2:$A$151,0))),"SKU not found")</f>
        <v/>
      </c>
      <c r="F55" s="17">
        <f>IFERROR(IF($D55="","",INDEX('Item Master'!$C$2:$C$151,MATCH($D55,'Item Master'!$A$2:$A$151,0))),"")</f>
        <v/>
      </c>
      <c r="G55" s="17">
        <f>IFERROR(IF($D55="","",INDEX('Item Master'!$D$2:$D$151,MATCH($D55,'Item Master'!$A$2:$A$151,0))),"")</f>
        <v/>
      </c>
      <c r="H55" s="28" t="n"/>
      <c r="I55" s="17">
        <f>IFERROR(IF($D55="","",INDEX('Item Master'!$E$2:$E$151,MATCH($D55,'Item Master'!$A$2:$A$151,0))),"")</f>
        <v/>
      </c>
      <c r="J55" s="30" t="n"/>
      <c r="K55" s="19">
        <f>IFERROR(IF($A55="","",$H55*IF($J55="",INDEX('Item Master'!$N$2:$N$151,MATCH($D55,'Item Master'!$A$2:$A$151,0)),$J55)),"")</f>
        <v/>
      </c>
      <c r="L55" s="27" t="n"/>
      <c r="M55" s="27" t="n"/>
      <c r="N55" s="27" t="n"/>
      <c r="O55" s="27" t="n"/>
      <c r="P55" s="18">
        <f>IFERROR(IF($A55="","",IF(OR($C55="Receipt",$C55="Adjustment Increase"),$H55,IF(OR($C55="Issue",$C55="Adjustment Decrease",$C55="Return to Vendor"),-$H55,0))),"")</f>
        <v/>
      </c>
      <c r="Q55" s="17">
        <f>IFERROR(IF($A55="","",IF($B55="","Date missing",IF($C55="","Type missing",IF($D55="","SKU missing",IF($E55="SKU not found","Invalid SKU",IF(OR($H55="",$H55&lt;=0),"Invalid quantity",IF(AND($C55="Issue",$M55=""),"Department missing","OK"))))))),"")</f>
        <v/>
      </c>
    </row>
    <row r="56">
      <c r="A56" s="27" t="n"/>
      <c r="B56" s="29" t="n"/>
      <c r="C56" s="27" t="n"/>
      <c r="D56" s="27" t="n"/>
      <c r="E56" s="14">
        <f>IFERROR(IF($D56="","",INDEX('Item Master'!$B$2:$B$151,MATCH($D56,'Item Master'!$A$2:$A$151,0))),"SKU not found")</f>
        <v/>
      </c>
      <c r="F56" s="14">
        <f>IFERROR(IF($D56="","",INDEX('Item Master'!$C$2:$C$151,MATCH($D56,'Item Master'!$A$2:$A$151,0))),"")</f>
        <v/>
      </c>
      <c r="G56" s="14">
        <f>IFERROR(IF($D56="","",INDEX('Item Master'!$D$2:$D$151,MATCH($D56,'Item Master'!$A$2:$A$151,0))),"")</f>
        <v/>
      </c>
      <c r="H56" s="28" t="n"/>
      <c r="I56" s="14">
        <f>IFERROR(IF($D56="","",INDEX('Item Master'!$E$2:$E$151,MATCH($D56,'Item Master'!$A$2:$A$151,0))),"")</f>
        <v/>
      </c>
      <c r="J56" s="30" t="n"/>
      <c r="K56" s="16">
        <f>IFERROR(IF($A56="","",$H56*IF($J56="",INDEX('Item Master'!$N$2:$N$151,MATCH($D56,'Item Master'!$A$2:$A$151,0)),$J56)),"")</f>
        <v/>
      </c>
      <c r="L56" s="27" t="n"/>
      <c r="M56" s="27" t="n"/>
      <c r="N56" s="27" t="n"/>
      <c r="O56" s="27" t="n"/>
      <c r="P56" s="15">
        <f>IFERROR(IF($A56="","",IF(OR($C56="Receipt",$C56="Adjustment Increase"),$H56,IF(OR($C56="Issue",$C56="Adjustment Decrease",$C56="Return to Vendor"),-$H56,0))),"")</f>
        <v/>
      </c>
      <c r="Q56" s="14">
        <f>IFERROR(IF($A56="","",IF($B56="","Date missing",IF($C56="","Type missing",IF($D56="","SKU missing",IF($E56="SKU not found","Invalid SKU",IF(OR($H56="",$H56&lt;=0),"Invalid quantity",IF(AND($C56="Issue",$M56=""),"Department missing","OK"))))))),"")</f>
        <v/>
      </c>
    </row>
    <row r="57">
      <c r="A57" s="27" t="n"/>
      <c r="B57" s="29" t="n"/>
      <c r="C57" s="27" t="n"/>
      <c r="D57" s="27" t="n"/>
      <c r="E57" s="17">
        <f>IFERROR(IF($D57="","",INDEX('Item Master'!$B$2:$B$151,MATCH($D57,'Item Master'!$A$2:$A$151,0))),"SKU not found")</f>
        <v/>
      </c>
      <c r="F57" s="17">
        <f>IFERROR(IF($D57="","",INDEX('Item Master'!$C$2:$C$151,MATCH($D57,'Item Master'!$A$2:$A$151,0))),"")</f>
        <v/>
      </c>
      <c r="G57" s="17">
        <f>IFERROR(IF($D57="","",INDEX('Item Master'!$D$2:$D$151,MATCH($D57,'Item Master'!$A$2:$A$151,0))),"")</f>
        <v/>
      </c>
      <c r="H57" s="28" t="n"/>
      <c r="I57" s="17">
        <f>IFERROR(IF($D57="","",INDEX('Item Master'!$E$2:$E$151,MATCH($D57,'Item Master'!$A$2:$A$151,0))),"")</f>
        <v/>
      </c>
      <c r="J57" s="30" t="n"/>
      <c r="K57" s="19">
        <f>IFERROR(IF($A57="","",$H57*IF($J57="",INDEX('Item Master'!$N$2:$N$151,MATCH($D57,'Item Master'!$A$2:$A$151,0)),$J57)),"")</f>
        <v/>
      </c>
      <c r="L57" s="27" t="n"/>
      <c r="M57" s="27" t="n"/>
      <c r="N57" s="27" t="n"/>
      <c r="O57" s="27" t="n"/>
      <c r="P57" s="18">
        <f>IFERROR(IF($A57="","",IF(OR($C57="Receipt",$C57="Adjustment Increase"),$H57,IF(OR($C57="Issue",$C57="Adjustment Decrease",$C57="Return to Vendor"),-$H57,0))),"")</f>
        <v/>
      </c>
      <c r="Q57" s="17">
        <f>IFERROR(IF($A57="","",IF($B57="","Date missing",IF($C57="","Type missing",IF($D57="","SKU missing",IF($E57="SKU not found","Invalid SKU",IF(OR($H57="",$H57&lt;=0),"Invalid quantity",IF(AND($C57="Issue",$M57=""),"Department missing","OK"))))))),"")</f>
        <v/>
      </c>
    </row>
    <row r="58">
      <c r="A58" s="27" t="n"/>
      <c r="B58" s="29" t="n"/>
      <c r="C58" s="27" t="n"/>
      <c r="D58" s="27" t="n"/>
      <c r="E58" s="14">
        <f>IFERROR(IF($D58="","",INDEX('Item Master'!$B$2:$B$151,MATCH($D58,'Item Master'!$A$2:$A$151,0))),"SKU not found")</f>
        <v/>
      </c>
      <c r="F58" s="14">
        <f>IFERROR(IF($D58="","",INDEX('Item Master'!$C$2:$C$151,MATCH($D58,'Item Master'!$A$2:$A$151,0))),"")</f>
        <v/>
      </c>
      <c r="G58" s="14">
        <f>IFERROR(IF($D58="","",INDEX('Item Master'!$D$2:$D$151,MATCH($D58,'Item Master'!$A$2:$A$151,0))),"")</f>
        <v/>
      </c>
      <c r="H58" s="28" t="n"/>
      <c r="I58" s="14">
        <f>IFERROR(IF($D58="","",INDEX('Item Master'!$E$2:$E$151,MATCH($D58,'Item Master'!$A$2:$A$151,0))),"")</f>
        <v/>
      </c>
      <c r="J58" s="30" t="n"/>
      <c r="K58" s="16">
        <f>IFERROR(IF($A58="","",$H58*IF($J58="",INDEX('Item Master'!$N$2:$N$151,MATCH($D58,'Item Master'!$A$2:$A$151,0)),$J58)),"")</f>
        <v/>
      </c>
      <c r="L58" s="27" t="n"/>
      <c r="M58" s="27" t="n"/>
      <c r="N58" s="27" t="n"/>
      <c r="O58" s="27" t="n"/>
      <c r="P58" s="15">
        <f>IFERROR(IF($A58="","",IF(OR($C58="Receipt",$C58="Adjustment Increase"),$H58,IF(OR($C58="Issue",$C58="Adjustment Decrease",$C58="Return to Vendor"),-$H58,0))),"")</f>
        <v/>
      </c>
      <c r="Q58" s="14">
        <f>IFERROR(IF($A58="","",IF($B58="","Date missing",IF($C58="","Type missing",IF($D58="","SKU missing",IF($E58="SKU not found","Invalid SKU",IF(OR($H58="",$H58&lt;=0),"Invalid quantity",IF(AND($C58="Issue",$M58=""),"Department missing","OK"))))))),"")</f>
        <v/>
      </c>
    </row>
    <row r="59">
      <c r="A59" s="27" t="n"/>
      <c r="B59" s="29" t="n"/>
      <c r="C59" s="27" t="n"/>
      <c r="D59" s="27" t="n"/>
      <c r="E59" s="17">
        <f>IFERROR(IF($D59="","",INDEX('Item Master'!$B$2:$B$151,MATCH($D59,'Item Master'!$A$2:$A$151,0))),"SKU not found")</f>
        <v/>
      </c>
      <c r="F59" s="17">
        <f>IFERROR(IF($D59="","",INDEX('Item Master'!$C$2:$C$151,MATCH($D59,'Item Master'!$A$2:$A$151,0))),"")</f>
        <v/>
      </c>
      <c r="G59" s="17">
        <f>IFERROR(IF($D59="","",INDEX('Item Master'!$D$2:$D$151,MATCH($D59,'Item Master'!$A$2:$A$151,0))),"")</f>
        <v/>
      </c>
      <c r="H59" s="28" t="n"/>
      <c r="I59" s="17">
        <f>IFERROR(IF($D59="","",INDEX('Item Master'!$E$2:$E$151,MATCH($D59,'Item Master'!$A$2:$A$151,0))),"")</f>
        <v/>
      </c>
      <c r="J59" s="30" t="n"/>
      <c r="K59" s="19">
        <f>IFERROR(IF($A59="","",$H59*IF($J59="",INDEX('Item Master'!$N$2:$N$151,MATCH($D59,'Item Master'!$A$2:$A$151,0)),$J59)),"")</f>
        <v/>
      </c>
      <c r="L59" s="27" t="n"/>
      <c r="M59" s="27" t="n"/>
      <c r="N59" s="27" t="n"/>
      <c r="O59" s="27" t="n"/>
      <c r="P59" s="18">
        <f>IFERROR(IF($A59="","",IF(OR($C59="Receipt",$C59="Adjustment Increase"),$H59,IF(OR($C59="Issue",$C59="Adjustment Decrease",$C59="Return to Vendor"),-$H59,0))),"")</f>
        <v/>
      </c>
      <c r="Q59" s="17">
        <f>IFERROR(IF($A59="","",IF($B59="","Date missing",IF($C59="","Type missing",IF($D59="","SKU missing",IF($E59="SKU not found","Invalid SKU",IF(OR($H59="",$H59&lt;=0),"Invalid quantity",IF(AND($C59="Issue",$M59=""),"Department missing","OK"))))))),"")</f>
        <v/>
      </c>
    </row>
    <row r="60">
      <c r="A60" s="27" t="n"/>
      <c r="B60" s="29" t="n"/>
      <c r="C60" s="27" t="n"/>
      <c r="D60" s="27" t="n"/>
      <c r="E60" s="14">
        <f>IFERROR(IF($D60="","",INDEX('Item Master'!$B$2:$B$151,MATCH($D60,'Item Master'!$A$2:$A$151,0))),"SKU not found")</f>
        <v/>
      </c>
      <c r="F60" s="14">
        <f>IFERROR(IF($D60="","",INDEX('Item Master'!$C$2:$C$151,MATCH($D60,'Item Master'!$A$2:$A$151,0))),"")</f>
        <v/>
      </c>
      <c r="G60" s="14">
        <f>IFERROR(IF($D60="","",INDEX('Item Master'!$D$2:$D$151,MATCH($D60,'Item Master'!$A$2:$A$151,0))),"")</f>
        <v/>
      </c>
      <c r="H60" s="28" t="n"/>
      <c r="I60" s="14">
        <f>IFERROR(IF($D60="","",INDEX('Item Master'!$E$2:$E$151,MATCH($D60,'Item Master'!$A$2:$A$151,0))),"")</f>
        <v/>
      </c>
      <c r="J60" s="30" t="n"/>
      <c r="K60" s="16">
        <f>IFERROR(IF($A60="","",$H60*IF($J60="",INDEX('Item Master'!$N$2:$N$151,MATCH($D60,'Item Master'!$A$2:$A$151,0)),$J60)),"")</f>
        <v/>
      </c>
      <c r="L60" s="27" t="n"/>
      <c r="M60" s="27" t="n"/>
      <c r="N60" s="27" t="n"/>
      <c r="O60" s="27" t="n"/>
      <c r="P60" s="15">
        <f>IFERROR(IF($A60="","",IF(OR($C60="Receipt",$C60="Adjustment Increase"),$H60,IF(OR($C60="Issue",$C60="Adjustment Decrease",$C60="Return to Vendor"),-$H60,0))),"")</f>
        <v/>
      </c>
      <c r="Q60" s="14">
        <f>IFERROR(IF($A60="","",IF($B60="","Date missing",IF($C60="","Type missing",IF($D60="","SKU missing",IF($E60="SKU not found","Invalid SKU",IF(OR($H60="",$H60&lt;=0),"Invalid quantity",IF(AND($C60="Issue",$M60=""),"Department missing","OK"))))))),"")</f>
        <v/>
      </c>
    </row>
    <row r="61">
      <c r="A61" s="27" t="n"/>
      <c r="B61" s="29" t="n"/>
      <c r="C61" s="27" t="n"/>
      <c r="D61" s="27" t="n"/>
      <c r="E61" s="17">
        <f>IFERROR(IF($D61="","",INDEX('Item Master'!$B$2:$B$151,MATCH($D61,'Item Master'!$A$2:$A$151,0))),"SKU not found")</f>
        <v/>
      </c>
      <c r="F61" s="17">
        <f>IFERROR(IF($D61="","",INDEX('Item Master'!$C$2:$C$151,MATCH($D61,'Item Master'!$A$2:$A$151,0))),"")</f>
        <v/>
      </c>
      <c r="G61" s="17">
        <f>IFERROR(IF($D61="","",INDEX('Item Master'!$D$2:$D$151,MATCH($D61,'Item Master'!$A$2:$A$151,0))),"")</f>
        <v/>
      </c>
      <c r="H61" s="28" t="n"/>
      <c r="I61" s="17">
        <f>IFERROR(IF($D61="","",INDEX('Item Master'!$E$2:$E$151,MATCH($D61,'Item Master'!$A$2:$A$151,0))),"")</f>
        <v/>
      </c>
      <c r="J61" s="30" t="n"/>
      <c r="K61" s="19">
        <f>IFERROR(IF($A61="","",$H61*IF($J61="",INDEX('Item Master'!$N$2:$N$151,MATCH($D61,'Item Master'!$A$2:$A$151,0)),$J61)),"")</f>
        <v/>
      </c>
      <c r="L61" s="27" t="n"/>
      <c r="M61" s="27" t="n"/>
      <c r="N61" s="27" t="n"/>
      <c r="O61" s="27" t="n"/>
      <c r="P61" s="18">
        <f>IFERROR(IF($A61="","",IF(OR($C61="Receipt",$C61="Adjustment Increase"),$H61,IF(OR($C61="Issue",$C61="Adjustment Decrease",$C61="Return to Vendor"),-$H61,0))),"")</f>
        <v/>
      </c>
      <c r="Q61" s="17">
        <f>IFERROR(IF($A61="","",IF($B61="","Date missing",IF($C61="","Type missing",IF($D61="","SKU missing",IF($E61="SKU not found","Invalid SKU",IF(OR($H61="",$H61&lt;=0),"Invalid quantity",IF(AND($C61="Issue",$M61=""),"Department missing","OK"))))))),"")</f>
        <v/>
      </c>
    </row>
    <row r="62">
      <c r="A62" s="27" t="n"/>
      <c r="B62" s="29" t="n"/>
      <c r="C62" s="27" t="n"/>
      <c r="D62" s="27" t="n"/>
      <c r="E62" s="14">
        <f>IFERROR(IF($D62="","",INDEX('Item Master'!$B$2:$B$151,MATCH($D62,'Item Master'!$A$2:$A$151,0))),"SKU not found")</f>
        <v/>
      </c>
      <c r="F62" s="14">
        <f>IFERROR(IF($D62="","",INDEX('Item Master'!$C$2:$C$151,MATCH($D62,'Item Master'!$A$2:$A$151,0))),"")</f>
        <v/>
      </c>
      <c r="G62" s="14">
        <f>IFERROR(IF($D62="","",INDEX('Item Master'!$D$2:$D$151,MATCH($D62,'Item Master'!$A$2:$A$151,0))),"")</f>
        <v/>
      </c>
      <c r="H62" s="28" t="n"/>
      <c r="I62" s="14">
        <f>IFERROR(IF($D62="","",INDEX('Item Master'!$E$2:$E$151,MATCH($D62,'Item Master'!$A$2:$A$151,0))),"")</f>
        <v/>
      </c>
      <c r="J62" s="30" t="n"/>
      <c r="K62" s="16">
        <f>IFERROR(IF($A62="","",$H62*IF($J62="",INDEX('Item Master'!$N$2:$N$151,MATCH($D62,'Item Master'!$A$2:$A$151,0)),$J62)),"")</f>
        <v/>
      </c>
      <c r="L62" s="27" t="n"/>
      <c r="M62" s="27" t="n"/>
      <c r="N62" s="27" t="n"/>
      <c r="O62" s="27" t="n"/>
      <c r="P62" s="15">
        <f>IFERROR(IF($A62="","",IF(OR($C62="Receipt",$C62="Adjustment Increase"),$H62,IF(OR($C62="Issue",$C62="Adjustment Decrease",$C62="Return to Vendor"),-$H62,0))),"")</f>
        <v/>
      </c>
      <c r="Q62" s="14">
        <f>IFERROR(IF($A62="","",IF($B62="","Date missing",IF($C62="","Type missing",IF($D62="","SKU missing",IF($E62="SKU not found","Invalid SKU",IF(OR($H62="",$H62&lt;=0),"Invalid quantity",IF(AND($C62="Issue",$M62=""),"Department missing","OK"))))))),"")</f>
        <v/>
      </c>
    </row>
    <row r="63">
      <c r="A63" s="27" t="n"/>
      <c r="B63" s="29" t="n"/>
      <c r="C63" s="27" t="n"/>
      <c r="D63" s="27" t="n"/>
      <c r="E63" s="17">
        <f>IFERROR(IF($D63="","",INDEX('Item Master'!$B$2:$B$151,MATCH($D63,'Item Master'!$A$2:$A$151,0))),"SKU not found")</f>
        <v/>
      </c>
      <c r="F63" s="17">
        <f>IFERROR(IF($D63="","",INDEX('Item Master'!$C$2:$C$151,MATCH($D63,'Item Master'!$A$2:$A$151,0))),"")</f>
        <v/>
      </c>
      <c r="G63" s="17">
        <f>IFERROR(IF($D63="","",INDEX('Item Master'!$D$2:$D$151,MATCH($D63,'Item Master'!$A$2:$A$151,0))),"")</f>
        <v/>
      </c>
      <c r="H63" s="28" t="n"/>
      <c r="I63" s="17">
        <f>IFERROR(IF($D63="","",INDEX('Item Master'!$E$2:$E$151,MATCH($D63,'Item Master'!$A$2:$A$151,0))),"")</f>
        <v/>
      </c>
      <c r="J63" s="30" t="n"/>
      <c r="K63" s="19">
        <f>IFERROR(IF($A63="","",$H63*IF($J63="",INDEX('Item Master'!$N$2:$N$151,MATCH($D63,'Item Master'!$A$2:$A$151,0)),$J63)),"")</f>
        <v/>
      </c>
      <c r="L63" s="27" t="n"/>
      <c r="M63" s="27" t="n"/>
      <c r="N63" s="27" t="n"/>
      <c r="O63" s="27" t="n"/>
      <c r="P63" s="18">
        <f>IFERROR(IF($A63="","",IF(OR($C63="Receipt",$C63="Adjustment Increase"),$H63,IF(OR($C63="Issue",$C63="Adjustment Decrease",$C63="Return to Vendor"),-$H63,0))),"")</f>
        <v/>
      </c>
      <c r="Q63" s="17">
        <f>IFERROR(IF($A63="","",IF($B63="","Date missing",IF($C63="","Type missing",IF($D63="","SKU missing",IF($E63="SKU not found","Invalid SKU",IF(OR($H63="",$H63&lt;=0),"Invalid quantity",IF(AND($C63="Issue",$M63=""),"Department missing","OK"))))))),"")</f>
        <v/>
      </c>
    </row>
    <row r="64">
      <c r="A64" s="27" t="n"/>
      <c r="B64" s="29" t="n"/>
      <c r="C64" s="27" t="n"/>
      <c r="D64" s="27" t="n"/>
      <c r="E64" s="14">
        <f>IFERROR(IF($D64="","",INDEX('Item Master'!$B$2:$B$151,MATCH($D64,'Item Master'!$A$2:$A$151,0))),"SKU not found")</f>
        <v/>
      </c>
      <c r="F64" s="14">
        <f>IFERROR(IF($D64="","",INDEX('Item Master'!$C$2:$C$151,MATCH($D64,'Item Master'!$A$2:$A$151,0))),"")</f>
        <v/>
      </c>
      <c r="G64" s="14">
        <f>IFERROR(IF($D64="","",INDEX('Item Master'!$D$2:$D$151,MATCH($D64,'Item Master'!$A$2:$A$151,0))),"")</f>
        <v/>
      </c>
      <c r="H64" s="28" t="n"/>
      <c r="I64" s="14">
        <f>IFERROR(IF($D64="","",INDEX('Item Master'!$E$2:$E$151,MATCH($D64,'Item Master'!$A$2:$A$151,0))),"")</f>
        <v/>
      </c>
      <c r="J64" s="30" t="n"/>
      <c r="K64" s="16">
        <f>IFERROR(IF($A64="","",$H64*IF($J64="",INDEX('Item Master'!$N$2:$N$151,MATCH($D64,'Item Master'!$A$2:$A$151,0)),$J64)),"")</f>
        <v/>
      </c>
      <c r="L64" s="27" t="n"/>
      <c r="M64" s="27" t="n"/>
      <c r="N64" s="27" t="n"/>
      <c r="O64" s="27" t="n"/>
      <c r="P64" s="15">
        <f>IFERROR(IF($A64="","",IF(OR($C64="Receipt",$C64="Adjustment Increase"),$H64,IF(OR($C64="Issue",$C64="Adjustment Decrease",$C64="Return to Vendor"),-$H64,0))),"")</f>
        <v/>
      </c>
      <c r="Q64" s="14">
        <f>IFERROR(IF($A64="","",IF($B64="","Date missing",IF($C64="","Type missing",IF($D64="","SKU missing",IF($E64="SKU not found","Invalid SKU",IF(OR($H64="",$H64&lt;=0),"Invalid quantity",IF(AND($C64="Issue",$M64=""),"Department missing","OK"))))))),"")</f>
        <v/>
      </c>
    </row>
    <row r="65">
      <c r="A65" s="27" t="n"/>
      <c r="B65" s="29" t="n"/>
      <c r="C65" s="27" t="n"/>
      <c r="D65" s="27" t="n"/>
      <c r="E65" s="17">
        <f>IFERROR(IF($D65="","",INDEX('Item Master'!$B$2:$B$151,MATCH($D65,'Item Master'!$A$2:$A$151,0))),"SKU not found")</f>
        <v/>
      </c>
      <c r="F65" s="17">
        <f>IFERROR(IF($D65="","",INDEX('Item Master'!$C$2:$C$151,MATCH($D65,'Item Master'!$A$2:$A$151,0))),"")</f>
        <v/>
      </c>
      <c r="G65" s="17">
        <f>IFERROR(IF($D65="","",INDEX('Item Master'!$D$2:$D$151,MATCH($D65,'Item Master'!$A$2:$A$151,0))),"")</f>
        <v/>
      </c>
      <c r="H65" s="28" t="n"/>
      <c r="I65" s="17">
        <f>IFERROR(IF($D65="","",INDEX('Item Master'!$E$2:$E$151,MATCH($D65,'Item Master'!$A$2:$A$151,0))),"")</f>
        <v/>
      </c>
      <c r="J65" s="30" t="n"/>
      <c r="K65" s="19">
        <f>IFERROR(IF($A65="","",$H65*IF($J65="",INDEX('Item Master'!$N$2:$N$151,MATCH($D65,'Item Master'!$A$2:$A$151,0)),$J65)),"")</f>
        <v/>
      </c>
      <c r="L65" s="27" t="n"/>
      <c r="M65" s="27" t="n"/>
      <c r="N65" s="27" t="n"/>
      <c r="O65" s="27" t="n"/>
      <c r="P65" s="18">
        <f>IFERROR(IF($A65="","",IF(OR($C65="Receipt",$C65="Adjustment Increase"),$H65,IF(OR($C65="Issue",$C65="Adjustment Decrease",$C65="Return to Vendor"),-$H65,0))),"")</f>
        <v/>
      </c>
      <c r="Q65" s="17">
        <f>IFERROR(IF($A65="","",IF($B65="","Date missing",IF($C65="","Type missing",IF($D65="","SKU missing",IF($E65="SKU not found","Invalid SKU",IF(OR($H65="",$H65&lt;=0),"Invalid quantity",IF(AND($C65="Issue",$M65=""),"Department missing","OK"))))))),"")</f>
        <v/>
      </c>
    </row>
    <row r="66">
      <c r="A66" s="27" t="n"/>
      <c r="B66" s="29" t="n"/>
      <c r="C66" s="27" t="n"/>
      <c r="D66" s="27" t="n"/>
      <c r="E66" s="14">
        <f>IFERROR(IF($D66="","",INDEX('Item Master'!$B$2:$B$151,MATCH($D66,'Item Master'!$A$2:$A$151,0))),"SKU not found")</f>
        <v/>
      </c>
      <c r="F66" s="14">
        <f>IFERROR(IF($D66="","",INDEX('Item Master'!$C$2:$C$151,MATCH($D66,'Item Master'!$A$2:$A$151,0))),"")</f>
        <v/>
      </c>
      <c r="G66" s="14">
        <f>IFERROR(IF($D66="","",INDEX('Item Master'!$D$2:$D$151,MATCH($D66,'Item Master'!$A$2:$A$151,0))),"")</f>
        <v/>
      </c>
      <c r="H66" s="28" t="n"/>
      <c r="I66" s="14">
        <f>IFERROR(IF($D66="","",INDEX('Item Master'!$E$2:$E$151,MATCH($D66,'Item Master'!$A$2:$A$151,0))),"")</f>
        <v/>
      </c>
      <c r="J66" s="30" t="n"/>
      <c r="K66" s="16">
        <f>IFERROR(IF($A66="","",$H66*IF($J66="",INDEX('Item Master'!$N$2:$N$151,MATCH($D66,'Item Master'!$A$2:$A$151,0)),$J66)),"")</f>
        <v/>
      </c>
      <c r="L66" s="27" t="n"/>
      <c r="M66" s="27" t="n"/>
      <c r="N66" s="27" t="n"/>
      <c r="O66" s="27" t="n"/>
      <c r="P66" s="15">
        <f>IFERROR(IF($A66="","",IF(OR($C66="Receipt",$C66="Adjustment Increase"),$H66,IF(OR($C66="Issue",$C66="Adjustment Decrease",$C66="Return to Vendor"),-$H66,0))),"")</f>
        <v/>
      </c>
      <c r="Q66" s="14">
        <f>IFERROR(IF($A66="","",IF($B66="","Date missing",IF($C66="","Type missing",IF($D66="","SKU missing",IF($E66="SKU not found","Invalid SKU",IF(OR($H66="",$H66&lt;=0),"Invalid quantity",IF(AND($C66="Issue",$M66=""),"Department missing","OK"))))))),"")</f>
        <v/>
      </c>
    </row>
    <row r="67">
      <c r="A67" s="27" t="n"/>
      <c r="B67" s="29" t="n"/>
      <c r="C67" s="27" t="n"/>
      <c r="D67" s="27" t="n"/>
      <c r="E67" s="17">
        <f>IFERROR(IF($D67="","",INDEX('Item Master'!$B$2:$B$151,MATCH($D67,'Item Master'!$A$2:$A$151,0))),"SKU not found")</f>
        <v/>
      </c>
      <c r="F67" s="17">
        <f>IFERROR(IF($D67="","",INDEX('Item Master'!$C$2:$C$151,MATCH($D67,'Item Master'!$A$2:$A$151,0))),"")</f>
        <v/>
      </c>
      <c r="G67" s="17">
        <f>IFERROR(IF($D67="","",INDEX('Item Master'!$D$2:$D$151,MATCH($D67,'Item Master'!$A$2:$A$151,0))),"")</f>
        <v/>
      </c>
      <c r="H67" s="28" t="n"/>
      <c r="I67" s="17">
        <f>IFERROR(IF($D67="","",INDEX('Item Master'!$E$2:$E$151,MATCH($D67,'Item Master'!$A$2:$A$151,0))),"")</f>
        <v/>
      </c>
      <c r="J67" s="30" t="n"/>
      <c r="K67" s="19">
        <f>IFERROR(IF($A67="","",$H67*IF($J67="",INDEX('Item Master'!$N$2:$N$151,MATCH($D67,'Item Master'!$A$2:$A$151,0)),$J67)),"")</f>
        <v/>
      </c>
      <c r="L67" s="27" t="n"/>
      <c r="M67" s="27" t="n"/>
      <c r="N67" s="27" t="n"/>
      <c r="O67" s="27" t="n"/>
      <c r="P67" s="18">
        <f>IFERROR(IF($A67="","",IF(OR($C67="Receipt",$C67="Adjustment Increase"),$H67,IF(OR($C67="Issue",$C67="Adjustment Decrease",$C67="Return to Vendor"),-$H67,0))),"")</f>
        <v/>
      </c>
      <c r="Q67" s="17">
        <f>IFERROR(IF($A67="","",IF($B67="","Date missing",IF($C67="","Type missing",IF($D67="","SKU missing",IF($E67="SKU not found","Invalid SKU",IF(OR($H67="",$H67&lt;=0),"Invalid quantity",IF(AND($C67="Issue",$M67=""),"Department missing","OK"))))))),"")</f>
        <v/>
      </c>
    </row>
    <row r="68">
      <c r="A68" s="27" t="n"/>
      <c r="B68" s="29" t="n"/>
      <c r="C68" s="27" t="n"/>
      <c r="D68" s="27" t="n"/>
      <c r="E68" s="14">
        <f>IFERROR(IF($D68="","",INDEX('Item Master'!$B$2:$B$151,MATCH($D68,'Item Master'!$A$2:$A$151,0))),"SKU not found")</f>
        <v/>
      </c>
      <c r="F68" s="14">
        <f>IFERROR(IF($D68="","",INDEX('Item Master'!$C$2:$C$151,MATCH($D68,'Item Master'!$A$2:$A$151,0))),"")</f>
        <v/>
      </c>
      <c r="G68" s="14">
        <f>IFERROR(IF($D68="","",INDEX('Item Master'!$D$2:$D$151,MATCH($D68,'Item Master'!$A$2:$A$151,0))),"")</f>
        <v/>
      </c>
      <c r="H68" s="28" t="n"/>
      <c r="I68" s="14">
        <f>IFERROR(IF($D68="","",INDEX('Item Master'!$E$2:$E$151,MATCH($D68,'Item Master'!$A$2:$A$151,0))),"")</f>
        <v/>
      </c>
      <c r="J68" s="30" t="n"/>
      <c r="K68" s="16">
        <f>IFERROR(IF($A68="","",$H68*IF($J68="",INDEX('Item Master'!$N$2:$N$151,MATCH($D68,'Item Master'!$A$2:$A$151,0)),$J68)),"")</f>
        <v/>
      </c>
      <c r="L68" s="27" t="n"/>
      <c r="M68" s="27" t="n"/>
      <c r="N68" s="27" t="n"/>
      <c r="O68" s="27" t="n"/>
      <c r="P68" s="15">
        <f>IFERROR(IF($A68="","",IF(OR($C68="Receipt",$C68="Adjustment Increase"),$H68,IF(OR($C68="Issue",$C68="Adjustment Decrease",$C68="Return to Vendor"),-$H68,0))),"")</f>
        <v/>
      </c>
      <c r="Q68" s="14">
        <f>IFERROR(IF($A68="","",IF($B68="","Date missing",IF($C68="","Type missing",IF($D68="","SKU missing",IF($E68="SKU not found","Invalid SKU",IF(OR($H68="",$H68&lt;=0),"Invalid quantity",IF(AND($C68="Issue",$M68=""),"Department missing","OK"))))))),"")</f>
        <v/>
      </c>
    </row>
    <row r="69">
      <c r="A69" s="27" t="n"/>
      <c r="B69" s="29" t="n"/>
      <c r="C69" s="27" t="n"/>
      <c r="D69" s="27" t="n"/>
      <c r="E69" s="17">
        <f>IFERROR(IF($D69="","",INDEX('Item Master'!$B$2:$B$151,MATCH($D69,'Item Master'!$A$2:$A$151,0))),"SKU not found")</f>
        <v/>
      </c>
      <c r="F69" s="17">
        <f>IFERROR(IF($D69="","",INDEX('Item Master'!$C$2:$C$151,MATCH($D69,'Item Master'!$A$2:$A$151,0))),"")</f>
        <v/>
      </c>
      <c r="G69" s="17">
        <f>IFERROR(IF($D69="","",INDEX('Item Master'!$D$2:$D$151,MATCH($D69,'Item Master'!$A$2:$A$151,0))),"")</f>
        <v/>
      </c>
      <c r="H69" s="28" t="n"/>
      <c r="I69" s="17">
        <f>IFERROR(IF($D69="","",INDEX('Item Master'!$E$2:$E$151,MATCH($D69,'Item Master'!$A$2:$A$151,0))),"")</f>
        <v/>
      </c>
      <c r="J69" s="30" t="n"/>
      <c r="K69" s="19">
        <f>IFERROR(IF($A69="","",$H69*IF($J69="",INDEX('Item Master'!$N$2:$N$151,MATCH($D69,'Item Master'!$A$2:$A$151,0)),$J69)),"")</f>
        <v/>
      </c>
      <c r="L69" s="27" t="n"/>
      <c r="M69" s="27" t="n"/>
      <c r="N69" s="27" t="n"/>
      <c r="O69" s="27" t="n"/>
      <c r="P69" s="18">
        <f>IFERROR(IF($A69="","",IF(OR($C69="Receipt",$C69="Adjustment Increase"),$H69,IF(OR($C69="Issue",$C69="Adjustment Decrease",$C69="Return to Vendor"),-$H69,0))),"")</f>
        <v/>
      </c>
      <c r="Q69" s="17">
        <f>IFERROR(IF($A69="","",IF($B69="","Date missing",IF($C69="","Type missing",IF($D69="","SKU missing",IF($E69="SKU not found","Invalid SKU",IF(OR($H69="",$H69&lt;=0),"Invalid quantity",IF(AND($C69="Issue",$M69=""),"Department missing","OK"))))))),"")</f>
        <v/>
      </c>
    </row>
    <row r="70">
      <c r="A70" s="27" t="n"/>
      <c r="B70" s="29" t="n"/>
      <c r="C70" s="27" t="n"/>
      <c r="D70" s="27" t="n"/>
      <c r="E70" s="14">
        <f>IFERROR(IF($D70="","",INDEX('Item Master'!$B$2:$B$151,MATCH($D70,'Item Master'!$A$2:$A$151,0))),"SKU not found")</f>
        <v/>
      </c>
      <c r="F70" s="14">
        <f>IFERROR(IF($D70="","",INDEX('Item Master'!$C$2:$C$151,MATCH($D70,'Item Master'!$A$2:$A$151,0))),"")</f>
        <v/>
      </c>
      <c r="G70" s="14">
        <f>IFERROR(IF($D70="","",INDEX('Item Master'!$D$2:$D$151,MATCH($D70,'Item Master'!$A$2:$A$151,0))),"")</f>
        <v/>
      </c>
      <c r="H70" s="28" t="n"/>
      <c r="I70" s="14">
        <f>IFERROR(IF($D70="","",INDEX('Item Master'!$E$2:$E$151,MATCH($D70,'Item Master'!$A$2:$A$151,0))),"")</f>
        <v/>
      </c>
      <c r="J70" s="30" t="n"/>
      <c r="K70" s="16">
        <f>IFERROR(IF($A70="","",$H70*IF($J70="",INDEX('Item Master'!$N$2:$N$151,MATCH($D70,'Item Master'!$A$2:$A$151,0)),$J70)),"")</f>
        <v/>
      </c>
      <c r="L70" s="27" t="n"/>
      <c r="M70" s="27" t="n"/>
      <c r="N70" s="27" t="n"/>
      <c r="O70" s="27" t="n"/>
      <c r="P70" s="15">
        <f>IFERROR(IF($A70="","",IF(OR($C70="Receipt",$C70="Adjustment Increase"),$H70,IF(OR($C70="Issue",$C70="Adjustment Decrease",$C70="Return to Vendor"),-$H70,0))),"")</f>
        <v/>
      </c>
      <c r="Q70" s="14">
        <f>IFERROR(IF($A70="","",IF($B70="","Date missing",IF($C70="","Type missing",IF($D70="","SKU missing",IF($E70="SKU not found","Invalid SKU",IF(OR($H70="",$H70&lt;=0),"Invalid quantity",IF(AND($C70="Issue",$M70=""),"Department missing","OK"))))))),"")</f>
        <v/>
      </c>
    </row>
    <row r="71">
      <c r="A71" s="27" t="n"/>
      <c r="B71" s="29" t="n"/>
      <c r="C71" s="27" t="n"/>
      <c r="D71" s="27" t="n"/>
      <c r="E71" s="17">
        <f>IFERROR(IF($D71="","",INDEX('Item Master'!$B$2:$B$151,MATCH($D71,'Item Master'!$A$2:$A$151,0))),"SKU not found")</f>
        <v/>
      </c>
      <c r="F71" s="17">
        <f>IFERROR(IF($D71="","",INDEX('Item Master'!$C$2:$C$151,MATCH($D71,'Item Master'!$A$2:$A$151,0))),"")</f>
        <v/>
      </c>
      <c r="G71" s="17">
        <f>IFERROR(IF($D71="","",INDEX('Item Master'!$D$2:$D$151,MATCH($D71,'Item Master'!$A$2:$A$151,0))),"")</f>
        <v/>
      </c>
      <c r="H71" s="28" t="n"/>
      <c r="I71" s="17">
        <f>IFERROR(IF($D71="","",INDEX('Item Master'!$E$2:$E$151,MATCH($D71,'Item Master'!$A$2:$A$151,0))),"")</f>
        <v/>
      </c>
      <c r="J71" s="30" t="n"/>
      <c r="K71" s="19">
        <f>IFERROR(IF($A71="","",$H71*IF($J71="",INDEX('Item Master'!$N$2:$N$151,MATCH($D71,'Item Master'!$A$2:$A$151,0)),$J71)),"")</f>
        <v/>
      </c>
      <c r="L71" s="27" t="n"/>
      <c r="M71" s="27" t="n"/>
      <c r="N71" s="27" t="n"/>
      <c r="O71" s="27" t="n"/>
      <c r="P71" s="18">
        <f>IFERROR(IF($A71="","",IF(OR($C71="Receipt",$C71="Adjustment Increase"),$H71,IF(OR($C71="Issue",$C71="Adjustment Decrease",$C71="Return to Vendor"),-$H71,0))),"")</f>
        <v/>
      </c>
      <c r="Q71" s="17">
        <f>IFERROR(IF($A71="","",IF($B71="","Date missing",IF($C71="","Type missing",IF($D71="","SKU missing",IF($E71="SKU not found","Invalid SKU",IF(OR($H71="",$H71&lt;=0),"Invalid quantity",IF(AND($C71="Issue",$M71=""),"Department missing","OK"))))))),"")</f>
        <v/>
      </c>
    </row>
    <row r="72">
      <c r="A72" s="27" t="n"/>
      <c r="B72" s="29" t="n"/>
      <c r="C72" s="27" t="n"/>
      <c r="D72" s="27" t="n"/>
      <c r="E72" s="14">
        <f>IFERROR(IF($D72="","",INDEX('Item Master'!$B$2:$B$151,MATCH($D72,'Item Master'!$A$2:$A$151,0))),"SKU not found")</f>
        <v/>
      </c>
      <c r="F72" s="14">
        <f>IFERROR(IF($D72="","",INDEX('Item Master'!$C$2:$C$151,MATCH($D72,'Item Master'!$A$2:$A$151,0))),"")</f>
        <v/>
      </c>
      <c r="G72" s="14">
        <f>IFERROR(IF($D72="","",INDEX('Item Master'!$D$2:$D$151,MATCH($D72,'Item Master'!$A$2:$A$151,0))),"")</f>
        <v/>
      </c>
      <c r="H72" s="28" t="n"/>
      <c r="I72" s="14">
        <f>IFERROR(IF($D72="","",INDEX('Item Master'!$E$2:$E$151,MATCH($D72,'Item Master'!$A$2:$A$151,0))),"")</f>
        <v/>
      </c>
      <c r="J72" s="30" t="n"/>
      <c r="K72" s="16">
        <f>IFERROR(IF($A72="","",$H72*IF($J72="",INDEX('Item Master'!$N$2:$N$151,MATCH($D72,'Item Master'!$A$2:$A$151,0)),$J72)),"")</f>
        <v/>
      </c>
      <c r="L72" s="27" t="n"/>
      <c r="M72" s="27" t="n"/>
      <c r="N72" s="27" t="n"/>
      <c r="O72" s="27" t="n"/>
      <c r="P72" s="15">
        <f>IFERROR(IF($A72="","",IF(OR($C72="Receipt",$C72="Adjustment Increase"),$H72,IF(OR($C72="Issue",$C72="Adjustment Decrease",$C72="Return to Vendor"),-$H72,0))),"")</f>
        <v/>
      </c>
      <c r="Q72" s="14">
        <f>IFERROR(IF($A72="","",IF($B72="","Date missing",IF($C72="","Type missing",IF($D72="","SKU missing",IF($E72="SKU not found","Invalid SKU",IF(OR($H72="",$H72&lt;=0),"Invalid quantity",IF(AND($C72="Issue",$M72=""),"Department missing","OK"))))))),"")</f>
        <v/>
      </c>
    </row>
    <row r="73">
      <c r="A73" s="27" t="n"/>
      <c r="B73" s="29" t="n"/>
      <c r="C73" s="27" t="n"/>
      <c r="D73" s="27" t="n"/>
      <c r="E73" s="17">
        <f>IFERROR(IF($D73="","",INDEX('Item Master'!$B$2:$B$151,MATCH($D73,'Item Master'!$A$2:$A$151,0))),"SKU not found")</f>
        <v/>
      </c>
      <c r="F73" s="17">
        <f>IFERROR(IF($D73="","",INDEX('Item Master'!$C$2:$C$151,MATCH($D73,'Item Master'!$A$2:$A$151,0))),"")</f>
        <v/>
      </c>
      <c r="G73" s="17">
        <f>IFERROR(IF($D73="","",INDEX('Item Master'!$D$2:$D$151,MATCH($D73,'Item Master'!$A$2:$A$151,0))),"")</f>
        <v/>
      </c>
      <c r="H73" s="28" t="n"/>
      <c r="I73" s="17">
        <f>IFERROR(IF($D73="","",INDEX('Item Master'!$E$2:$E$151,MATCH($D73,'Item Master'!$A$2:$A$151,0))),"")</f>
        <v/>
      </c>
      <c r="J73" s="30" t="n"/>
      <c r="K73" s="19">
        <f>IFERROR(IF($A73="","",$H73*IF($J73="",INDEX('Item Master'!$N$2:$N$151,MATCH($D73,'Item Master'!$A$2:$A$151,0)),$J73)),"")</f>
        <v/>
      </c>
      <c r="L73" s="27" t="n"/>
      <c r="M73" s="27" t="n"/>
      <c r="N73" s="27" t="n"/>
      <c r="O73" s="27" t="n"/>
      <c r="P73" s="18">
        <f>IFERROR(IF($A73="","",IF(OR($C73="Receipt",$C73="Adjustment Increase"),$H73,IF(OR($C73="Issue",$C73="Adjustment Decrease",$C73="Return to Vendor"),-$H73,0))),"")</f>
        <v/>
      </c>
      <c r="Q73" s="17">
        <f>IFERROR(IF($A73="","",IF($B73="","Date missing",IF($C73="","Type missing",IF($D73="","SKU missing",IF($E73="SKU not found","Invalid SKU",IF(OR($H73="",$H73&lt;=0),"Invalid quantity",IF(AND($C73="Issue",$M73=""),"Department missing","OK"))))))),"")</f>
        <v/>
      </c>
    </row>
    <row r="74">
      <c r="A74" s="27" t="n"/>
      <c r="B74" s="29" t="n"/>
      <c r="C74" s="27" t="n"/>
      <c r="D74" s="27" t="n"/>
      <c r="E74" s="14">
        <f>IFERROR(IF($D74="","",INDEX('Item Master'!$B$2:$B$151,MATCH($D74,'Item Master'!$A$2:$A$151,0))),"SKU not found")</f>
        <v/>
      </c>
      <c r="F74" s="14">
        <f>IFERROR(IF($D74="","",INDEX('Item Master'!$C$2:$C$151,MATCH($D74,'Item Master'!$A$2:$A$151,0))),"")</f>
        <v/>
      </c>
      <c r="G74" s="14">
        <f>IFERROR(IF($D74="","",INDEX('Item Master'!$D$2:$D$151,MATCH($D74,'Item Master'!$A$2:$A$151,0))),"")</f>
        <v/>
      </c>
      <c r="H74" s="28" t="n"/>
      <c r="I74" s="14">
        <f>IFERROR(IF($D74="","",INDEX('Item Master'!$E$2:$E$151,MATCH($D74,'Item Master'!$A$2:$A$151,0))),"")</f>
        <v/>
      </c>
      <c r="J74" s="30" t="n"/>
      <c r="K74" s="16">
        <f>IFERROR(IF($A74="","",$H74*IF($J74="",INDEX('Item Master'!$N$2:$N$151,MATCH($D74,'Item Master'!$A$2:$A$151,0)),$J74)),"")</f>
        <v/>
      </c>
      <c r="L74" s="27" t="n"/>
      <c r="M74" s="27" t="n"/>
      <c r="N74" s="27" t="n"/>
      <c r="O74" s="27" t="n"/>
      <c r="P74" s="15">
        <f>IFERROR(IF($A74="","",IF(OR($C74="Receipt",$C74="Adjustment Increase"),$H74,IF(OR($C74="Issue",$C74="Adjustment Decrease",$C74="Return to Vendor"),-$H74,0))),"")</f>
        <v/>
      </c>
      <c r="Q74" s="14">
        <f>IFERROR(IF($A74="","",IF($B74="","Date missing",IF($C74="","Type missing",IF($D74="","SKU missing",IF($E74="SKU not found","Invalid SKU",IF(OR($H74="",$H74&lt;=0),"Invalid quantity",IF(AND($C74="Issue",$M74=""),"Department missing","OK"))))))),"")</f>
        <v/>
      </c>
    </row>
    <row r="75">
      <c r="A75" s="27" t="n"/>
      <c r="B75" s="29" t="n"/>
      <c r="C75" s="27" t="n"/>
      <c r="D75" s="27" t="n"/>
      <c r="E75" s="17">
        <f>IFERROR(IF($D75="","",INDEX('Item Master'!$B$2:$B$151,MATCH($D75,'Item Master'!$A$2:$A$151,0))),"SKU not found")</f>
        <v/>
      </c>
      <c r="F75" s="17">
        <f>IFERROR(IF($D75="","",INDEX('Item Master'!$C$2:$C$151,MATCH($D75,'Item Master'!$A$2:$A$151,0))),"")</f>
        <v/>
      </c>
      <c r="G75" s="17">
        <f>IFERROR(IF($D75="","",INDEX('Item Master'!$D$2:$D$151,MATCH($D75,'Item Master'!$A$2:$A$151,0))),"")</f>
        <v/>
      </c>
      <c r="H75" s="28" t="n"/>
      <c r="I75" s="17">
        <f>IFERROR(IF($D75="","",INDEX('Item Master'!$E$2:$E$151,MATCH($D75,'Item Master'!$A$2:$A$151,0))),"")</f>
        <v/>
      </c>
      <c r="J75" s="30" t="n"/>
      <c r="K75" s="19">
        <f>IFERROR(IF($A75="","",$H75*IF($J75="",INDEX('Item Master'!$N$2:$N$151,MATCH($D75,'Item Master'!$A$2:$A$151,0)),$J75)),"")</f>
        <v/>
      </c>
      <c r="L75" s="27" t="n"/>
      <c r="M75" s="27" t="n"/>
      <c r="N75" s="27" t="n"/>
      <c r="O75" s="27" t="n"/>
      <c r="P75" s="18">
        <f>IFERROR(IF($A75="","",IF(OR($C75="Receipt",$C75="Adjustment Increase"),$H75,IF(OR($C75="Issue",$C75="Adjustment Decrease",$C75="Return to Vendor"),-$H75,0))),"")</f>
        <v/>
      </c>
      <c r="Q75" s="17">
        <f>IFERROR(IF($A75="","",IF($B75="","Date missing",IF($C75="","Type missing",IF($D75="","SKU missing",IF($E75="SKU not found","Invalid SKU",IF(OR($H75="",$H75&lt;=0),"Invalid quantity",IF(AND($C75="Issue",$M75=""),"Department missing","OK"))))))),"")</f>
        <v/>
      </c>
    </row>
    <row r="76">
      <c r="A76" s="27" t="n"/>
      <c r="B76" s="29" t="n"/>
      <c r="C76" s="27" t="n"/>
      <c r="D76" s="27" t="n"/>
      <c r="E76" s="14">
        <f>IFERROR(IF($D76="","",INDEX('Item Master'!$B$2:$B$151,MATCH($D76,'Item Master'!$A$2:$A$151,0))),"SKU not found")</f>
        <v/>
      </c>
      <c r="F76" s="14">
        <f>IFERROR(IF($D76="","",INDEX('Item Master'!$C$2:$C$151,MATCH($D76,'Item Master'!$A$2:$A$151,0))),"")</f>
        <v/>
      </c>
      <c r="G76" s="14">
        <f>IFERROR(IF($D76="","",INDEX('Item Master'!$D$2:$D$151,MATCH($D76,'Item Master'!$A$2:$A$151,0))),"")</f>
        <v/>
      </c>
      <c r="H76" s="28" t="n"/>
      <c r="I76" s="14">
        <f>IFERROR(IF($D76="","",INDEX('Item Master'!$E$2:$E$151,MATCH($D76,'Item Master'!$A$2:$A$151,0))),"")</f>
        <v/>
      </c>
      <c r="J76" s="30" t="n"/>
      <c r="K76" s="16">
        <f>IFERROR(IF($A76="","",$H76*IF($J76="",INDEX('Item Master'!$N$2:$N$151,MATCH($D76,'Item Master'!$A$2:$A$151,0)),$J76)),"")</f>
        <v/>
      </c>
      <c r="L76" s="27" t="n"/>
      <c r="M76" s="27" t="n"/>
      <c r="N76" s="27" t="n"/>
      <c r="O76" s="27" t="n"/>
      <c r="P76" s="15">
        <f>IFERROR(IF($A76="","",IF(OR($C76="Receipt",$C76="Adjustment Increase"),$H76,IF(OR($C76="Issue",$C76="Adjustment Decrease",$C76="Return to Vendor"),-$H76,0))),"")</f>
        <v/>
      </c>
      <c r="Q76" s="14">
        <f>IFERROR(IF($A76="","",IF($B76="","Date missing",IF($C76="","Type missing",IF($D76="","SKU missing",IF($E76="SKU not found","Invalid SKU",IF(OR($H76="",$H76&lt;=0),"Invalid quantity",IF(AND($C76="Issue",$M76=""),"Department missing","OK"))))))),"")</f>
        <v/>
      </c>
    </row>
    <row r="77">
      <c r="A77" s="27" t="n"/>
      <c r="B77" s="29" t="n"/>
      <c r="C77" s="27" t="n"/>
      <c r="D77" s="27" t="n"/>
      <c r="E77" s="17">
        <f>IFERROR(IF($D77="","",INDEX('Item Master'!$B$2:$B$151,MATCH($D77,'Item Master'!$A$2:$A$151,0))),"SKU not found")</f>
        <v/>
      </c>
      <c r="F77" s="17">
        <f>IFERROR(IF($D77="","",INDEX('Item Master'!$C$2:$C$151,MATCH($D77,'Item Master'!$A$2:$A$151,0))),"")</f>
        <v/>
      </c>
      <c r="G77" s="17">
        <f>IFERROR(IF($D77="","",INDEX('Item Master'!$D$2:$D$151,MATCH($D77,'Item Master'!$A$2:$A$151,0))),"")</f>
        <v/>
      </c>
      <c r="H77" s="28" t="n"/>
      <c r="I77" s="17">
        <f>IFERROR(IF($D77="","",INDEX('Item Master'!$E$2:$E$151,MATCH($D77,'Item Master'!$A$2:$A$151,0))),"")</f>
        <v/>
      </c>
      <c r="J77" s="30" t="n"/>
      <c r="K77" s="19">
        <f>IFERROR(IF($A77="","",$H77*IF($J77="",INDEX('Item Master'!$N$2:$N$151,MATCH($D77,'Item Master'!$A$2:$A$151,0)),$J77)),"")</f>
        <v/>
      </c>
      <c r="L77" s="27" t="n"/>
      <c r="M77" s="27" t="n"/>
      <c r="N77" s="27" t="n"/>
      <c r="O77" s="27" t="n"/>
      <c r="P77" s="18">
        <f>IFERROR(IF($A77="","",IF(OR($C77="Receipt",$C77="Adjustment Increase"),$H77,IF(OR($C77="Issue",$C77="Adjustment Decrease",$C77="Return to Vendor"),-$H77,0))),"")</f>
        <v/>
      </c>
      <c r="Q77" s="17">
        <f>IFERROR(IF($A77="","",IF($B77="","Date missing",IF($C77="","Type missing",IF($D77="","SKU missing",IF($E77="SKU not found","Invalid SKU",IF(OR($H77="",$H77&lt;=0),"Invalid quantity",IF(AND($C77="Issue",$M77=""),"Department missing","OK"))))))),"")</f>
        <v/>
      </c>
    </row>
    <row r="78">
      <c r="A78" s="27" t="n"/>
      <c r="B78" s="29" t="n"/>
      <c r="C78" s="27" t="n"/>
      <c r="D78" s="27" t="n"/>
      <c r="E78" s="14">
        <f>IFERROR(IF($D78="","",INDEX('Item Master'!$B$2:$B$151,MATCH($D78,'Item Master'!$A$2:$A$151,0))),"SKU not found")</f>
        <v/>
      </c>
      <c r="F78" s="14">
        <f>IFERROR(IF($D78="","",INDEX('Item Master'!$C$2:$C$151,MATCH($D78,'Item Master'!$A$2:$A$151,0))),"")</f>
        <v/>
      </c>
      <c r="G78" s="14">
        <f>IFERROR(IF($D78="","",INDEX('Item Master'!$D$2:$D$151,MATCH($D78,'Item Master'!$A$2:$A$151,0))),"")</f>
        <v/>
      </c>
      <c r="H78" s="28" t="n"/>
      <c r="I78" s="14">
        <f>IFERROR(IF($D78="","",INDEX('Item Master'!$E$2:$E$151,MATCH($D78,'Item Master'!$A$2:$A$151,0))),"")</f>
        <v/>
      </c>
      <c r="J78" s="30" t="n"/>
      <c r="K78" s="16">
        <f>IFERROR(IF($A78="","",$H78*IF($J78="",INDEX('Item Master'!$N$2:$N$151,MATCH($D78,'Item Master'!$A$2:$A$151,0)),$J78)),"")</f>
        <v/>
      </c>
      <c r="L78" s="27" t="n"/>
      <c r="M78" s="27" t="n"/>
      <c r="N78" s="27" t="n"/>
      <c r="O78" s="27" t="n"/>
      <c r="P78" s="15">
        <f>IFERROR(IF($A78="","",IF(OR($C78="Receipt",$C78="Adjustment Increase"),$H78,IF(OR($C78="Issue",$C78="Adjustment Decrease",$C78="Return to Vendor"),-$H78,0))),"")</f>
        <v/>
      </c>
      <c r="Q78" s="14">
        <f>IFERROR(IF($A78="","",IF($B78="","Date missing",IF($C78="","Type missing",IF($D78="","SKU missing",IF($E78="SKU not found","Invalid SKU",IF(OR($H78="",$H78&lt;=0),"Invalid quantity",IF(AND($C78="Issue",$M78=""),"Department missing","OK"))))))),"")</f>
        <v/>
      </c>
    </row>
    <row r="79">
      <c r="A79" s="27" t="n"/>
      <c r="B79" s="29" t="n"/>
      <c r="C79" s="27" t="n"/>
      <c r="D79" s="27" t="n"/>
      <c r="E79" s="17">
        <f>IFERROR(IF($D79="","",INDEX('Item Master'!$B$2:$B$151,MATCH($D79,'Item Master'!$A$2:$A$151,0))),"SKU not found")</f>
        <v/>
      </c>
      <c r="F79" s="17">
        <f>IFERROR(IF($D79="","",INDEX('Item Master'!$C$2:$C$151,MATCH($D79,'Item Master'!$A$2:$A$151,0))),"")</f>
        <v/>
      </c>
      <c r="G79" s="17">
        <f>IFERROR(IF($D79="","",INDEX('Item Master'!$D$2:$D$151,MATCH($D79,'Item Master'!$A$2:$A$151,0))),"")</f>
        <v/>
      </c>
      <c r="H79" s="28" t="n"/>
      <c r="I79" s="17">
        <f>IFERROR(IF($D79="","",INDEX('Item Master'!$E$2:$E$151,MATCH($D79,'Item Master'!$A$2:$A$151,0))),"")</f>
        <v/>
      </c>
      <c r="J79" s="30" t="n"/>
      <c r="K79" s="19">
        <f>IFERROR(IF($A79="","",$H79*IF($J79="",INDEX('Item Master'!$N$2:$N$151,MATCH($D79,'Item Master'!$A$2:$A$151,0)),$J79)),"")</f>
        <v/>
      </c>
      <c r="L79" s="27" t="n"/>
      <c r="M79" s="27" t="n"/>
      <c r="N79" s="27" t="n"/>
      <c r="O79" s="27" t="n"/>
      <c r="P79" s="18">
        <f>IFERROR(IF($A79="","",IF(OR($C79="Receipt",$C79="Adjustment Increase"),$H79,IF(OR($C79="Issue",$C79="Adjustment Decrease",$C79="Return to Vendor"),-$H79,0))),"")</f>
        <v/>
      </c>
      <c r="Q79" s="17">
        <f>IFERROR(IF($A79="","",IF($B79="","Date missing",IF($C79="","Type missing",IF($D79="","SKU missing",IF($E79="SKU not found","Invalid SKU",IF(OR($H79="",$H79&lt;=0),"Invalid quantity",IF(AND($C79="Issue",$M79=""),"Department missing","OK"))))))),"")</f>
        <v/>
      </c>
    </row>
    <row r="80">
      <c r="A80" s="27" t="n"/>
      <c r="B80" s="29" t="n"/>
      <c r="C80" s="27" t="n"/>
      <c r="D80" s="27" t="n"/>
      <c r="E80" s="14">
        <f>IFERROR(IF($D80="","",INDEX('Item Master'!$B$2:$B$151,MATCH($D80,'Item Master'!$A$2:$A$151,0))),"SKU not found")</f>
        <v/>
      </c>
      <c r="F80" s="14">
        <f>IFERROR(IF($D80="","",INDEX('Item Master'!$C$2:$C$151,MATCH($D80,'Item Master'!$A$2:$A$151,0))),"")</f>
        <v/>
      </c>
      <c r="G80" s="14">
        <f>IFERROR(IF($D80="","",INDEX('Item Master'!$D$2:$D$151,MATCH($D80,'Item Master'!$A$2:$A$151,0))),"")</f>
        <v/>
      </c>
      <c r="H80" s="28" t="n"/>
      <c r="I80" s="14">
        <f>IFERROR(IF($D80="","",INDEX('Item Master'!$E$2:$E$151,MATCH($D80,'Item Master'!$A$2:$A$151,0))),"")</f>
        <v/>
      </c>
      <c r="J80" s="30" t="n"/>
      <c r="K80" s="16">
        <f>IFERROR(IF($A80="","",$H80*IF($J80="",INDEX('Item Master'!$N$2:$N$151,MATCH($D80,'Item Master'!$A$2:$A$151,0)),$J80)),"")</f>
        <v/>
      </c>
      <c r="L80" s="27" t="n"/>
      <c r="M80" s="27" t="n"/>
      <c r="N80" s="27" t="n"/>
      <c r="O80" s="27" t="n"/>
      <c r="P80" s="15">
        <f>IFERROR(IF($A80="","",IF(OR($C80="Receipt",$C80="Adjustment Increase"),$H80,IF(OR($C80="Issue",$C80="Adjustment Decrease",$C80="Return to Vendor"),-$H80,0))),"")</f>
        <v/>
      </c>
      <c r="Q80" s="14">
        <f>IFERROR(IF($A80="","",IF($B80="","Date missing",IF($C80="","Type missing",IF($D80="","SKU missing",IF($E80="SKU not found","Invalid SKU",IF(OR($H80="",$H80&lt;=0),"Invalid quantity",IF(AND($C80="Issue",$M80=""),"Department missing","OK"))))))),"")</f>
        <v/>
      </c>
    </row>
    <row r="81">
      <c r="A81" s="27" t="n"/>
      <c r="B81" s="29" t="n"/>
      <c r="C81" s="27" t="n"/>
      <c r="D81" s="27" t="n"/>
      <c r="E81" s="17">
        <f>IFERROR(IF($D81="","",INDEX('Item Master'!$B$2:$B$151,MATCH($D81,'Item Master'!$A$2:$A$151,0))),"SKU not found")</f>
        <v/>
      </c>
      <c r="F81" s="17">
        <f>IFERROR(IF($D81="","",INDEX('Item Master'!$C$2:$C$151,MATCH($D81,'Item Master'!$A$2:$A$151,0))),"")</f>
        <v/>
      </c>
      <c r="G81" s="17">
        <f>IFERROR(IF($D81="","",INDEX('Item Master'!$D$2:$D$151,MATCH($D81,'Item Master'!$A$2:$A$151,0))),"")</f>
        <v/>
      </c>
      <c r="H81" s="28" t="n"/>
      <c r="I81" s="17">
        <f>IFERROR(IF($D81="","",INDEX('Item Master'!$E$2:$E$151,MATCH($D81,'Item Master'!$A$2:$A$151,0))),"")</f>
        <v/>
      </c>
      <c r="J81" s="30" t="n"/>
      <c r="K81" s="19">
        <f>IFERROR(IF($A81="","",$H81*IF($J81="",INDEX('Item Master'!$N$2:$N$151,MATCH($D81,'Item Master'!$A$2:$A$151,0)),$J81)),"")</f>
        <v/>
      </c>
      <c r="L81" s="27" t="n"/>
      <c r="M81" s="27" t="n"/>
      <c r="N81" s="27" t="n"/>
      <c r="O81" s="27" t="n"/>
      <c r="P81" s="18">
        <f>IFERROR(IF($A81="","",IF(OR($C81="Receipt",$C81="Adjustment Increase"),$H81,IF(OR($C81="Issue",$C81="Adjustment Decrease",$C81="Return to Vendor"),-$H81,0))),"")</f>
        <v/>
      </c>
      <c r="Q81" s="17">
        <f>IFERROR(IF($A81="","",IF($B81="","Date missing",IF($C81="","Type missing",IF($D81="","SKU missing",IF($E81="SKU not found","Invalid SKU",IF(OR($H81="",$H81&lt;=0),"Invalid quantity",IF(AND($C81="Issue",$M81=""),"Department missing","OK"))))))),"")</f>
        <v/>
      </c>
    </row>
    <row r="82">
      <c r="A82" s="27" t="n"/>
      <c r="B82" s="29" t="n"/>
      <c r="C82" s="27" t="n"/>
      <c r="D82" s="27" t="n"/>
      <c r="E82" s="14">
        <f>IFERROR(IF($D82="","",INDEX('Item Master'!$B$2:$B$151,MATCH($D82,'Item Master'!$A$2:$A$151,0))),"SKU not found")</f>
        <v/>
      </c>
      <c r="F82" s="14">
        <f>IFERROR(IF($D82="","",INDEX('Item Master'!$C$2:$C$151,MATCH($D82,'Item Master'!$A$2:$A$151,0))),"")</f>
        <v/>
      </c>
      <c r="G82" s="14">
        <f>IFERROR(IF($D82="","",INDEX('Item Master'!$D$2:$D$151,MATCH($D82,'Item Master'!$A$2:$A$151,0))),"")</f>
        <v/>
      </c>
      <c r="H82" s="28" t="n"/>
      <c r="I82" s="14">
        <f>IFERROR(IF($D82="","",INDEX('Item Master'!$E$2:$E$151,MATCH($D82,'Item Master'!$A$2:$A$151,0))),"")</f>
        <v/>
      </c>
      <c r="J82" s="30" t="n"/>
      <c r="K82" s="16">
        <f>IFERROR(IF($A82="","",$H82*IF($J82="",INDEX('Item Master'!$N$2:$N$151,MATCH($D82,'Item Master'!$A$2:$A$151,0)),$J82)),"")</f>
        <v/>
      </c>
      <c r="L82" s="27" t="n"/>
      <c r="M82" s="27" t="n"/>
      <c r="N82" s="27" t="n"/>
      <c r="O82" s="27" t="n"/>
      <c r="P82" s="15">
        <f>IFERROR(IF($A82="","",IF(OR($C82="Receipt",$C82="Adjustment Increase"),$H82,IF(OR($C82="Issue",$C82="Adjustment Decrease",$C82="Return to Vendor"),-$H82,0))),"")</f>
        <v/>
      </c>
      <c r="Q82" s="14">
        <f>IFERROR(IF($A82="","",IF($B82="","Date missing",IF($C82="","Type missing",IF($D82="","SKU missing",IF($E82="SKU not found","Invalid SKU",IF(OR($H82="",$H82&lt;=0),"Invalid quantity",IF(AND($C82="Issue",$M82=""),"Department missing","OK"))))))),"")</f>
        <v/>
      </c>
    </row>
    <row r="83">
      <c r="A83" s="27" t="n"/>
      <c r="B83" s="29" t="n"/>
      <c r="C83" s="27" t="n"/>
      <c r="D83" s="27" t="n"/>
      <c r="E83" s="17">
        <f>IFERROR(IF($D83="","",INDEX('Item Master'!$B$2:$B$151,MATCH($D83,'Item Master'!$A$2:$A$151,0))),"SKU not found")</f>
        <v/>
      </c>
      <c r="F83" s="17">
        <f>IFERROR(IF($D83="","",INDEX('Item Master'!$C$2:$C$151,MATCH($D83,'Item Master'!$A$2:$A$151,0))),"")</f>
        <v/>
      </c>
      <c r="G83" s="17">
        <f>IFERROR(IF($D83="","",INDEX('Item Master'!$D$2:$D$151,MATCH($D83,'Item Master'!$A$2:$A$151,0))),"")</f>
        <v/>
      </c>
      <c r="H83" s="28" t="n"/>
      <c r="I83" s="17">
        <f>IFERROR(IF($D83="","",INDEX('Item Master'!$E$2:$E$151,MATCH($D83,'Item Master'!$A$2:$A$151,0))),"")</f>
        <v/>
      </c>
      <c r="J83" s="30" t="n"/>
      <c r="K83" s="19">
        <f>IFERROR(IF($A83="","",$H83*IF($J83="",INDEX('Item Master'!$N$2:$N$151,MATCH($D83,'Item Master'!$A$2:$A$151,0)),$J83)),"")</f>
        <v/>
      </c>
      <c r="L83" s="27" t="n"/>
      <c r="M83" s="27" t="n"/>
      <c r="N83" s="27" t="n"/>
      <c r="O83" s="27" t="n"/>
      <c r="P83" s="18">
        <f>IFERROR(IF($A83="","",IF(OR($C83="Receipt",$C83="Adjustment Increase"),$H83,IF(OR($C83="Issue",$C83="Adjustment Decrease",$C83="Return to Vendor"),-$H83,0))),"")</f>
        <v/>
      </c>
      <c r="Q83" s="17">
        <f>IFERROR(IF($A83="","",IF($B83="","Date missing",IF($C83="","Type missing",IF($D83="","SKU missing",IF($E83="SKU not found","Invalid SKU",IF(OR($H83="",$H83&lt;=0),"Invalid quantity",IF(AND($C83="Issue",$M83=""),"Department missing","OK"))))))),"")</f>
        <v/>
      </c>
    </row>
    <row r="84">
      <c r="A84" s="27" t="n"/>
      <c r="B84" s="29" t="n"/>
      <c r="C84" s="27" t="n"/>
      <c r="D84" s="27" t="n"/>
      <c r="E84" s="14">
        <f>IFERROR(IF($D84="","",INDEX('Item Master'!$B$2:$B$151,MATCH($D84,'Item Master'!$A$2:$A$151,0))),"SKU not found")</f>
        <v/>
      </c>
      <c r="F84" s="14">
        <f>IFERROR(IF($D84="","",INDEX('Item Master'!$C$2:$C$151,MATCH($D84,'Item Master'!$A$2:$A$151,0))),"")</f>
        <v/>
      </c>
      <c r="G84" s="14">
        <f>IFERROR(IF($D84="","",INDEX('Item Master'!$D$2:$D$151,MATCH($D84,'Item Master'!$A$2:$A$151,0))),"")</f>
        <v/>
      </c>
      <c r="H84" s="28" t="n"/>
      <c r="I84" s="14">
        <f>IFERROR(IF($D84="","",INDEX('Item Master'!$E$2:$E$151,MATCH($D84,'Item Master'!$A$2:$A$151,0))),"")</f>
        <v/>
      </c>
      <c r="J84" s="30" t="n"/>
      <c r="K84" s="16">
        <f>IFERROR(IF($A84="","",$H84*IF($J84="",INDEX('Item Master'!$N$2:$N$151,MATCH($D84,'Item Master'!$A$2:$A$151,0)),$J84)),"")</f>
        <v/>
      </c>
      <c r="L84" s="27" t="n"/>
      <c r="M84" s="27" t="n"/>
      <c r="N84" s="27" t="n"/>
      <c r="O84" s="27" t="n"/>
      <c r="P84" s="15">
        <f>IFERROR(IF($A84="","",IF(OR($C84="Receipt",$C84="Adjustment Increase"),$H84,IF(OR($C84="Issue",$C84="Adjustment Decrease",$C84="Return to Vendor"),-$H84,0))),"")</f>
        <v/>
      </c>
      <c r="Q84" s="14">
        <f>IFERROR(IF($A84="","",IF($B84="","Date missing",IF($C84="","Type missing",IF($D84="","SKU missing",IF($E84="SKU not found","Invalid SKU",IF(OR($H84="",$H84&lt;=0),"Invalid quantity",IF(AND($C84="Issue",$M84=""),"Department missing","OK"))))))),"")</f>
        <v/>
      </c>
    </row>
    <row r="85">
      <c r="A85" s="27" t="n"/>
      <c r="B85" s="29" t="n"/>
      <c r="C85" s="27" t="n"/>
      <c r="D85" s="27" t="n"/>
      <c r="E85" s="17">
        <f>IFERROR(IF($D85="","",INDEX('Item Master'!$B$2:$B$151,MATCH($D85,'Item Master'!$A$2:$A$151,0))),"SKU not found")</f>
        <v/>
      </c>
      <c r="F85" s="17">
        <f>IFERROR(IF($D85="","",INDEX('Item Master'!$C$2:$C$151,MATCH($D85,'Item Master'!$A$2:$A$151,0))),"")</f>
        <v/>
      </c>
      <c r="G85" s="17">
        <f>IFERROR(IF($D85="","",INDEX('Item Master'!$D$2:$D$151,MATCH($D85,'Item Master'!$A$2:$A$151,0))),"")</f>
        <v/>
      </c>
      <c r="H85" s="28" t="n"/>
      <c r="I85" s="17">
        <f>IFERROR(IF($D85="","",INDEX('Item Master'!$E$2:$E$151,MATCH($D85,'Item Master'!$A$2:$A$151,0))),"")</f>
        <v/>
      </c>
      <c r="J85" s="30" t="n"/>
      <c r="K85" s="19">
        <f>IFERROR(IF($A85="","",$H85*IF($J85="",INDEX('Item Master'!$N$2:$N$151,MATCH($D85,'Item Master'!$A$2:$A$151,0)),$J85)),"")</f>
        <v/>
      </c>
      <c r="L85" s="27" t="n"/>
      <c r="M85" s="27" t="n"/>
      <c r="N85" s="27" t="n"/>
      <c r="O85" s="27" t="n"/>
      <c r="P85" s="18">
        <f>IFERROR(IF($A85="","",IF(OR($C85="Receipt",$C85="Adjustment Increase"),$H85,IF(OR($C85="Issue",$C85="Adjustment Decrease",$C85="Return to Vendor"),-$H85,0))),"")</f>
        <v/>
      </c>
      <c r="Q85" s="17">
        <f>IFERROR(IF($A85="","",IF($B85="","Date missing",IF($C85="","Type missing",IF($D85="","SKU missing",IF($E85="SKU not found","Invalid SKU",IF(OR($H85="",$H85&lt;=0),"Invalid quantity",IF(AND($C85="Issue",$M85=""),"Department missing","OK"))))))),"")</f>
        <v/>
      </c>
    </row>
    <row r="86">
      <c r="A86" s="27" t="n"/>
      <c r="B86" s="29" t="n"/>
      <c r="C86" s="27" t="n"/>
      <c r="D86" s="27" t="n"/>
      <c r="E86" s="14">
        <f>IFERROR(IF($D86="","",INDEX('Item Master'!$B$2:$B$151,MATCH($D86,'Item Master'!$A$2:$A$151,0))),"SKU not found")</f>
        <v/>
      </c>
      <c r="F86" s="14">
        <f>IFERROR(IF($D86="","",INDEX('Item Master'!$C$2:$C$151,MATCH($D86,'Item Master'!$A$2:$A$151,0))),"")</f>
        <v/>
      </c>
      <c r="G86" s="14">
        <f>IFERROR(IF($D86="","",INDEX('Item Master'!$D$2:$D$151,MATCH($D86,'Item Master'!$A$2:$A$151,0))),"")</f>
        <v/>
      </c>
      <c r="H86" s="28" t="n"/>
      <c r="I86" s="14">
        <f>IFERROR(IF($D86="","",INDEX('Item Master'!$E$2:$E$151,MATCH($D86,'Item Master'!$A$2:$A$151,0))),"")</f>
        <v/>
      </c>
      <c r="J86" s="30" t="n"/>
      <c r="K86" s="16">
        <f>IFERROR(IF($A86="","",$H86*IF($J86="",INDEX('Item Master'!$N$2:$N$151,MATCH($D86,'Item Master'!$A$2:$A$151,0)),$J86)),"")</f>
        <v/>
      </c>
      <c r="L86" s="27" t="n"/>
      <c r="M86" s="27" t="n"/>
      <c r="N86" s="27" t="n"/>
      <c r="O86" s="27" t="n"/>
      <c r="P86" s="15">
        <f>IFERROR(IF($A86="","",IF(OR($C86="Receipt",$C86="Adjustment Increase"),$H86,IF(OR($C86="Issue",$C86="Adjustment Decrease",$C86="Return to Vendor"),-$H86,0))),"")</f>
        <v/>
      </c>
      <c r="Q86" s="14">
        <f>IFERROR(IF($A86="","",IF($B86="","Date missing",IF($C86="","Type missing",IF($D86="","SKU missing",IF($E86="SKU not found","Invalid SKU",IF(OR($H86="",$H86&lt;=0),"Invalid quantity",IF(AND($C86="Issue",$M86=""),"Department missing","OK"))))))),"")</f>
        <v/>
      </c>
    </row>
    <row r="87">
      <c r="A87" s="27" t="n"/>
      <c r="B87" s="29" t="n"/>
      <c r="C87" s="27" t="n"/>
      <c r="D87" s="27" t="n"/>
      <c r="E87" s="17">
        <f>IFERROR(IF($D87="","",INDEX('Item Master'!$B$2:$B$151,MATCH($D87,'Item Master'!$A$2:$A$151,0))),"SKU not found")</f>
        <v/>
      </c>
      <c r="F87" s="17">
        <f>IFERROR(IF($D87="","",INDEX('Item Master'!$C$2:$C$151,MATCH($D87,'Item Master'!$A$2:$A$151,0))),"")</f>
        <v/>
      </c>
      <c r="G87" s="17">
        <f>IFERROR(IF($D87="","",INDEX('Item Master'!$D$2:$D$151,MATCH($D87,'Item Master'!$A$2:$A$151,0))),"")</f>
        <v/>
      </c>
      <c r="H87" s="28" t="n"/>
      <c r="I87" s="17">
        <f>IFERROR(IF($D87="","",INDEX('Item Master'!$E$2:$E$151,MATCH($D87,'Item Master'!$A$2:$A$151,0))),"")</f>
        <v/>
      </c>
      <c r="J87" s="30" t="n"/>
      <c r="K87" s="19">
        <f>IFERROR(IF($A87="","",$H87*IF($J87="",INDEX('Item Master'!$N$2:$N$151,MATCH($D87,'Item Master'!$A$2:$A$151,0)),$J87)),"")</f>
        <v/>
      </c>
      <c r="L87" s="27" t="n"/>
      <c r="M87" s="27" t="n"/>
      <c r="N87" s="27" t="n"/>
      <c r="O87" s="27" t="n"/>
      <c r="P87" s="18">
        <f>IFERROR(IF($A87="","",IF(OR($C87="Receipt",$C87="Adjustment Increase"),$H87,IF(OR($C87="Issue",$C87="Adjustment Decrease",$C87="Return to Vendor"),-$H87,0))),"")</f>
        <v/>
      </c>
      <c r="Q87" s="17">
        <f>IFERROR(IF($A87="","",IF($B87="","Date missing",IF($C87="","Type missing",IF($D87="","SKU missing",IF($E87="SKU not found","Invalid SKU",IF(OR($H87="",$H87&lt;=0),"Invalid quantity",IF(AND($C87="Issue",$M87=""),"Department missing","OK"))))))),"")</f>
        <v/>
      </c>
    </row>
    <row r="88">
      <c r="A88" s="27" t="n"/>
      <c r="B88" s="29" t="n"/>
      <c r="C88" s="27" t="n"/>
      <c r="D88" s="27" t="n"/>
      <c r="E88" s="14">
        <f>IFERROR(IF($D88="","",INDEX('Item Master'!$B$2:$B$151,MATCH($D88,'Item Master'!$A$2:$A$151,0))),"SKU not found")</f>
        <v/>
      </c>
      <c r="F88" s="14">
        <f>IFERROR(IF($D88="","",INDEX('Item Master'!$C$2:$C$151,MATCH($D88,'Item Master'!$A$2:$A$151,0))),"")</f>
        <v/>
      </c>
      <c r="G88" s="14">
        <f>IFERROR(IF($D88="","",INDEX('Item Master'!$D$2:$D$151,MATCH($D88,'Item Master'!$A$2:$A$151,0))),"")</f>
        <v/>
      </c>
      <c r="H88" s="28" t="n"/>
      <c r="I88" s="14">
        <f>IFERROR(IF($D88="","",INDEX('Item Master'!$E$2:$E$151,MATCH($D88,'Item Master'!$A$2:$A$151,0))),"")</f>
        <v/>
      </c>
      <c r="J88" s="30" t="n"/>
      <c r="K88" s="16">
        <f>IFERROR(IF($A88="","",$H88*IF($J88="",INDEX('Item Master'!$N$2:$N$151,MATCH($D88,'Item Master'!$A$2:$A$151,0)),$J88)),"")</f>
        <v/>
      </c>
      <c r="L88" s="27" t="n"/>
      <c r="M88" s="27" t="n"/>
      <c r="N88" s="27" t="n"/>
      <c r="O88" s="27" t="n"/>
      <c r="P88" s="15">
        <f>IFERROR(IF($A88="","",IF(OR($C88="Receipt",$C88="Adjustment Increase"),$H88,IF(OR($C88="Issue",$C88="Adjustment Decrease",$C88="Return to Vendor"),-$H88,0))),"")</f>
        <v/>
      </c>
      <c r="Q88" s="14">
        <f>IFERROR(IF($A88="","",IF($B88="","Date missing",IF($C88="","Type missing",IF($D88="","SKU missing",IF($E88="SKU not found","Invalid SKU",IF(OR($H88="",$H88&lt;=0),"Invalid quantity",IF(AND($C88="Issue",$M88=""),"Department missing","OK"))))))),"")</f>
        <v/>
      </c>
    </row>
    <row r="89">
      <c r="A89" s="27" t="n"/>
      <c r="B89" s="29" t="n"/>
      <c r="C89" s="27" t="n"/>
      <c r="D89" s="27" t="n"/>
      <c r="E89" s="17">
        <f>IFERROR(IF($D89="","",INDEX('Item Master'!$B$2:$B$151,MATCH($D89,'Item Master'!$A$2:$A$151,0))),"SKU not found")</f>
        <v/>
      </c>
      <c r="F89" s="17">
        <f>IFERROR(IF($D89="","",INDEX('Item Master'!$C$2:$C$151,MATCH($D89,'Item Master'!$A$2:$A$151,0))),"")</f>
        <v/>
      </c>
      <c r="G89" s="17">
        <f>IFERROR(IF($D89="","",INDEX('Item Master'!$D$2:$D$151,MATCH($D89,'Item Master'!$A$2:$A$151,0))),"")</f>
        <v/>
      </c>
      <c r="H89" s="28" t="n"/>
      <c r="I89" s="17">
        <f>IFERROR(IF($D89="","",INDEX('Item Master'!$E$2:$E$151,MATCH($D89,'Item Master'!$A$2:$A$151,0))),"")</f>
        <v/>
      </c>
      <c r="J89" s="30" t="n"/>
      <c r="K89" s="19">
        <f>IFERROR(IF($A89="","",$H89*IF($J89="",INDEX('Item Master'!$N$2:$N$151,MATCH($D89,'Item Master'!$A$2:$A$151,0)),$J89)),"")</f>
        <v/>
      </c>
      <c r="L89" s="27" t="n"/>
      <c r="M89" s="27" t="n"/>
      <c r="N89" s="27" t="n"/>
      <c r="O89" s="27" t="n"/>
      <c r="P89" s="18">
        <f>IFERROR(IF($A89="","",IF(OR($C89="Receipt",$C89="Adjustment Increase"),$H89,IF(OR($C89="Issue",$C89="Adjustment Decrease",$C89="Return to Vendor"),-$H89,0))),"")</f>
        <v/>
      </c>
      <c r="Q89" s="17">
        <f>IFERROR(IF($A89="","",IF($B89="","Date missing",IF($C89="","Type missing",IF($D89="","SKU missing",IF($E89="SKU not found","Invalid SKU",IF(OR($H89="",$H89&lt;=0),"Invalid quantity",IF(AND($C89="Issue",$M89=""),"Department missing","OK"))))))),"")</f>
        <v/>
      </c>
    </row>
    <row r="90">
      <c r="A90" s="27" t="n"/>
      <c r="B90" s="29" t="n"/>
      <c r="C90" s="27" t="n"/>
      <c r="D90" s="27" t="n"/>
      <c r="E90" s="14">
        <f>IFERROR(IF($D90="","",INDEX('Item Master'!$B$2:$B$151,MATCH($D90,'Item Master'!$A$2:$A$151,0))),"SKU not found")</f>
        <v/>
      </c>
      <c r="F90" s="14">
        <f>IFERROR(IF($D90="","",INDEX('Item Master'!$C$2:$C$151,MATCH($D90,'Item Master'!$A$2:$A$151,0))),"")</f>
        <v/>
      </c>
      <c r="G90" s="14">
        <f>IFERROR(IF($D90="","",INDEX('Item Master'!$D$2:$D$151,MATCH($D90,'Item Master'!$A$2:$A$151,0))),"")</f>
        <v/>
      </c>
      <c r="H90" s="28" t="n"/>
      <c r="I90" s="14">
        <f>IFERROR(IF($D90="","",INDEX('Item Master'!$E$2:$E$151,MATCH($D90,'Item Master'!$A$2:$A$151,0))),"")</f>
        <v/>
      </c>
      <c r="J90" s="30" t="n"/>
      <c r="K90" s="16">
        <f>IFERROR(IF($A90="","",$H90*IF($J90="",INDEX('Item Master'!$N$2:$N$151,MATCH($D90,'Item Master'!$A$2:$A$151,0)),$J90)),"")</f>
        <v/>
      </c>
      <c r="L90" s="27" t="n"/>
      <c r="M90" s="27" t="n"/>
      <c r="N90" s="27" t="n"/>
      <c r="O90" s="27" t="n"/>
      <c r="P90" s="15">
        <f>IFERROR(IF($A90="","",IF(OR($C90="Receipt",$C90="Adjustment Increase"),$H90,IF(OR($C90="Issue",$C90="Adjustment Decrease",$C90="Return to Vendor"),-$H90,0))),"")</f>
        <v/>
      </c>
      <c r="Q90" s="14">
        <f>IFERROR(IF($A90="","",IF($B90="","Date missing",IF($C90="","Type missing",IF($D90="","SKU missing",IF($E90="SKU not found","Invalid SKU",IF(OR($H90="",$H90&lt;=0),"Invalid quantity",IF(AND($C90="Issue",$M90=""),"Department missing","OK"))))))),"")</f>
        <v/>
      </c>
    </row>
    <row r="91">
      <c r="A91" s="27" t="n"/>
      <c r="B91" s="29" t="n"/>
      <c r="C91" s="27" t="n"/>
      <c r="D91" s="27" t="n"/>
      <c r="E91" s="17">
        <f>IFERROR(IF($D91="","",INDEX('Item Master'!$B$2:$B$151,MATCH($D91,'Item Master'!$A$2:$A$151,0))),"SKU not found")</f>
        <v/>
      </c>
      <c r="F91" s="17">
        <f>IFERROR(IF($D91="","",INDEX('Item Master'!$C$2:$C$151,MATCH($D91,'Item Master'!$A$2:$A$151,0))),"")</f>
        <v/>
      </c>
      <c r="G91" s="17">
        <f>IFERROR(IF($D91="","",INDEX('Item Master'!$D$2:$D$151,MATCH($D91,'Item Master'!$A$2:$A$151,0))),"")</f>
        <v/>
      </c>
      <c r="H91" s="28" t="n"/>
      <c r="I91" s="17">
        <f>IFERROR(IF($D91="","",INDEX('Item Master'!$E$2:$E$151,MATCH($D91,'Item Master'!$A$2:$A$151,0))),"")</f>
        <v/>
      </c>
      <c r="J91" s="30" t="n"/>
      <c r="K91" s="19">
        <f>IFERROR(IF($A91="","",$H91*IF($J91="",INDEX('Item Master'!$N$2:$N$151,MATCH($D91,'Item Master'!$A$2:$A$151,0)),$J91)),"")</f>
        <v/>
      </c>
      <c r="L91" s="27" t="n"/>
      <c r="M91" s="27" t="n"/>
      <c r="N91" s="27" t="n"/>
      <c r="O91" s="27" t="n"/>
      <c r="P91" s="18">
        <f>IFERROR(IF($A91="","",IF(OR($C91="Receipt",$C91="Adjustment Increase"),$H91,IF(OR($C91="Issue",$C91="Adjustment Decrease",$C91="Return to Vendor"),-$H91,0))),"")</f>
        <v/>
      </c>
      <c r="Q91" s="17">
        <f>IFERROR(IF($A91="","",IF($B91="","Date missing",IF($C91="","Type missing",IF($D91="","SKU missing",IF($E91="SKU not found","Invalid SKU",IF(OR($H91="",$H91&lt;=0),"Invalid quantity",IF(AND($C91="Issue",$M91=""),"Department missing","OK"))))))),"")</f>
        <v/>
      </c>
    </row>
    <row r="92">
      <c r="A92" s="27" t="n"/>
      <c r="B92" s="29" t="n"/>
      <c r="C92" s="27" t="n"/>
      <c r="D92" s="27" t="n"/>
      <c r="E92" s="14">
        <f>IFERROR(IF($D92="","",INDEX('Item Master'!$B$2:$B$151,MATCH($D92,'Item Master'!$A$2:$A$151,0))),"SKU not found")</f>
        <v/>
      </c>
      <c r="F92" s="14">
        <f>IFERROR(IF($D92="","",INDEX('Item Master'!$C$2:$C$151,MATCH($D92,'Item Master'!$A$2:$A$151,0))),"")</f>
        <v/>
      </c>
      <c r="G92" s="14">
        <f>IFERROR(IF($D92="","",INDEX('Item Master'!$D$2:$D$151,MATCH($D92,'Item Master'!$A$2:$A$151,0))),"")</f>
        <v/>
      </c>
      <c r="H92" s="28" t="n"/>
      <c r="I92" s="14">
        <f>IFERROR(IF($D92="","",INDEX('Item Master'!$E$2:$E$151,MATCH($D92,'Item Master'!$A$2:$A$151,0))),"")</f>
        <v/>
      </c>
      <c r="J92" s="30" t="n"/>
      <c r="K92" s="16">
        <f>IFERROR(IF($A92="","",$H92*IF($J92="",INDEX('Item Master'!$N$2:$N$151,MATCH($D92,'Item Master'!$A$2:$A$151,0)),$J92)),"")</f>
        <v/>
      </c>
      <c r="L92" s="27" t="n"/>
      <c r="M92" s="27" t="n"/>
      <c r="N92" s="27" t="n"/>
      <c r="O92" s="27" t="n"/>
      <c r="P92" s="15">
        <f>IFERROR(IF($A92="","",IF(OR($C92="Receipt",$C92="Adjustment Increase"),$H92,IF(OR($C92="Issue",$C92="Adjustment Decrease",$C92="Return to Vendor"),-$H92,0))),"")</f>
        <v/>
      </c>
      <c r="Q92" s="14">
        <f>IFERROR(IF($A92="","",IF($B92="","Date missing",IF($C92="","Type missing",IF($D92="","SKU missing",IF($E92="SKU not found","Invalid SKU",IF(OR($H92="",$H92&lt;=0),"Invalid quantity",IF(AND($C92="Issue",$M92=""),"Department missing","OK"))))))),"")</f>
        <v/>
      </c>
    </row>
    <row r="93">
      <c r="A93" s="27" t="n"/>
      <c r="B93" s="29" t="n"/>
      <c r="C93" s="27" t="n"/>
      <c r="D93" s="27" t="n"/>
      <c r="E93" s="17">
        <f>IFERROR(IF($D93="","",INDEX('Item Master'!$B$2:$B$151,MATCH($D93,'Item Master'!$A$2:$A$151,0))),"SKU not found")</f>
        <v/>
      </c>
      <c r="F93" s="17">
        <f>IFERROR(IF($D93="","",INDEX('Item Master'!$C$2:$C$151,MATCH($D93,'Item Master'!$A$2:$A$151,0))),"")</f>
        <v/>
      </c>
      <c r="G93" s="17">
        <f>IFERROR(IF($D93="","",INDEX('Item Master'!$D$2:$D$151,MATCH($D93,'Item Master'!$A$2:$A$151,0))),"")</f>
        <v/>
      </c>
      <c r="H93" s="28" t="n"/>
      <c r="I93" s="17">
        <f>IFERROR(IF($D93="","",INDEX('Item Master'!$E$2:$E$151,MATCH($D93,'Item Master'!$A$2:$A$151,0))),"")</f>
        <v/>
      </c>
      <c r="J93" s="30" t="n"/>
      <c r="K93" s="19">
        <f>IFERROR(IF($A93="","",$H93*IF($J93="",INDEX('Item Master'!$N$2:$N$151,MATCH($D93,'Item Master'!$A$2:$A$151,0)),$J93)),"")</f>
        <v/>
      </c>
      <c r="L93" s="27" t="n"/>
      <c r="M93" s="27" t="n"/>
      <c r="N93" s="27" t="n"/>
      <c r="O93" s="27" t="n"/>
      <c r="P93" s="18">
        <f>IFERROR(IF($A93="","",IF(OR($C93="Receipt",$C93="Adjustment Increase"),$H93,IF(OR($C93="Issue",$C93="Adjustment Decrease",$C93="Return to Vendor"),-$H93,0))),"")</f>
        <v/>
      </c>
      <c r="Q93" s="17">
        <f>IFERROR(IF($A93="","",IF($B93="","Date missing",IF($C93="","Type missing",IF($D93="","SKU missing",IF($E93="SKU not found","Invalid SKU",IF(OR($H93="",$H93&lt;=0),"Invalid quantity",IF(AND($C93="Issue",$M93=""),"Department missing","OK"))))))),"")</f>
        <v/>
      </c>
    </row>
    <row r="94">
      <c r="A94" s="27" t="n"/>
      <c r="B94" s="29" t="n"/>
      <c r="C94" s="27" t="n"/>
      <c r="D94" s="27" t="n"/>
      <c r="E94" s="14">
        <f>IFERROR(IF($D94="","",INDEX('Item Master'!$B$2:$B$151,MATCH($D94,'Item Master'!$A$2:$A$151,0))),"SKU not found")</f>
        <v/>
      </c>
      <c r="F94" s="14">
        <f>IFERROR(IF($D94="","",INDEX('Item Master'!$C$2:$C$151,MATCH($D94,'Item Master'!$A$2:$A$151,0))),"")</f>
        <v/>
      </c>
      <c r="G94" s="14">
        <f>IFERROR(IF($D94="","",INDEX('Item Master'!$D$2:$D$151,MATCH($D94,'Item Master'!$A$2:$A$151,0))),"")</f>
        <v/>
      </c>
      <c r="H94" s="28" t="n"/>
      <c r="I94" s="14">
        <f>IFERROR(IF($D94="","",INDEX('Item Master'!$E$2:$E$151,MATCH($D94,'Item Master'!$A$2:$A$151,0))),"")</f>
        <v/>
      </c>
      <c r="J94" s="30" t="n"/>
      <c r="K94" s="16">
        <f>IFERROR(IF($A94="","",$H94*IF($J94="",INDEX('Item Master'!$N$2:$N$151,MATCH($D94,'Item Master'!$A$2:$A$151,0)),$J94)),"")</f>
        <v/>
      </c>
      <c r="L94" s="27" t="n"/>
      <c r="M94" s="27" t="n"/>
      <c r="N94" s="27" t="n"/>
      <c r="O94" s="27" t="n"/>
      <c r="P94" s="15">
        <f>IFERROR(IF($A94="","",IF(OR($C94="Receipt",$C94="Adjustment Increase"),$H94,IF(OR($C94="Issue",$C94="Adjustment Decrease",$C94="Return to Vendor"),-$H94,0))),"")</f>
        <v/>
      </c>
      <c r="Q94" s="14">
        <f>IFERROR(IF($A94="","",IF($B94="","Date missing",IF($C94="","Type missing",IF($D94="","SKU missing",IF($E94="SKU not found","Invalid SKU",IF(OR($H94="",$H94&lt;=0),"Invalid quantity",IF(AND($C94="Issue",$M94=""),"Department missing","OK"))))))),"")</f>
        <v/>
      </c>
    </row>
    <row r="95">
      <c r="A95" s="27" t="n"/>
      <c r="B95" s="29" t="n"/>
      <c r="C95" s="27" t="n"/>
      <c r="D95" s="27" t="n"/>
      <c r="E95" s="17">
        <f>IFERROR(IF($D95="","",INDEX('Item Master'!$B$2:$B$151,MATCH($D95,'Item Master'!$A$2:$A$151,0))),"SKU not found")</f>
        <v/>
      </c>
      <c r="F95" s="17">
        <f>IFERROR(IF($D95="","",INDEX('Item Master'!$C$2:$C$151,MATCH($D95,'Item Master'!$A$2:$A$151,0))),"")</f>
        <v/>
      </c>
      <c r="G95" s="17">
        <f>IFERROR(IF($D95="","",INDEX('Item Master'!$D$2:$D$151,MATCH($D95,'Item Master'!$A$2:$A$151,0))),"")</f>
        <v/>
      </c>
      <c r="H95" s="28" t="n"/>
      <c r="I95" s="17">
        <f>IFERROR(IF($D95="","",INDEX('Item Master'!$E$2:$E$151,MATCH($D95,'Item Master'!$A$2:$A$151,0))),"")</f>
        <v/>
      </c>
      <c r="J95" s="30" t="n"/>
      <c r="K95" s="19">
        <f>IFERROR(IF($A95="","",$H95*IF($J95="",INDEX('Item Master'!$N$2:$N$151,MATCH($D95,'Item Master'!$A$2:$A$151,0)),$J95)),"")</f>
        <v/>
      </c>
      <c r="L95" s="27" t="n"/>
      <c r="M95" s="27" t="n"/>
      <c r="N95" s="27" t="n"/>
      <c r="O95" s="27" t="n"/>
      <c r="P95" s="18">
        <f>IFERROR(IF($A95="","",IF(OR($C95="Receipt",$C95="Adjustment Increase"),$H95,IF(OR($C95="Issue",$C95="Adjustment Decrease",$C95="Return to Vendor"),-$H95,0))),"")</f>
        <v/>
      </c>
      <c r="Q95" s="17">
        <f>IFERROR(IF($A95="","",IF($B95="","Date missing",IF($C95="","Type missing",IF($D95="","SKU missing",IF($E95="SKU not found","Invalid SKU",IF(OR($H95="",$H95&lt;=0),"Invalid quantity",IF(AND($C95="Issue",$M95=""),"Department missing","OK"))))))),"")</f>
        <v/>
      </c>
    </row>
    <row r="96">
      <c r="A96" s="27" t="n"/>
      <c r="B96" s="29" t="n"/>
      <c r="C96" s="27" t="n"/>
      <c r="D96" s="27" t="n"/>
      <c r="E96" s="14">
        <f>IFERROR(IF($D96="","",INDEX('Item Master'!$B$2:$B$151,MATCH($D96,'Item Master'!$A$2:$A$151,0))),"SKU not found")</f>
        <v/>
      </c>
      <c r="F96" s="14">
        <f>IFERROR(IF($D96="","",INDEX('Item Master'!$C$2:$C$151,MATCH($D96,'Item Master'!$A$2:$A$151,0))),"")</f>
        <v/>
      </c>
      <c r="G96" s="14">
        <f>IFERROR(IF($D96="","",INDEX('Item Master'!$D$2:$D$151,MATCH($D96,'Item Master'!$A$2:$A$151,0))),"")</f>
        <v/>
      </c>
      <c r="H96" s="28" t="n"/>
      <c r="I96" s="14">
        <f>IFERROR(IF($D96="","",INDEX('Item Master'!$E$2:$E$151,MATCH($D96,'Item Master'!$A$2:$A$151,0))),"")</f>
        <v/>
      </c>
      <c r="J96" s="30" t="n"/>
      <c r="K96" s="16">
        <f>IFERROR(IF($A96="","",$H96*IF($J96="",INDEX('Item Master'!$N$2:$N$151,MATCH($D96,'Item Master'!$A$2:$A$151,0)),$J96)),"")</f>
        <v/>
      </c>
      <c r="L96" s="27" t="n"/>
      <c r="M96" s="27" t="n"/>
      <c r="N96" s="27" t="n"/>
      <c r="O96" s="27" t="n"/>
      <c r="P96" s="15">
        <f>IFERROR(IF($A96="","",IF(OR($C96="Receipt",$C96="Adjustment Increase"),$H96,IF(OR($C96="Issue",$C96="Adjustment Decrease",$C96="Return to Vendor"),-$H96,0))),"")</f>
        <v/>
      </c>
      <c r="Q96" s="14">
        <f>IFERROR(IF($A96="","",IF($B96="","Date missing",IF($C96="","Type missing",IF($D96="","SKU missing",IF($E96="SKU not found","Invalid SKU",IF(OR($H96="",$H96&lt;=0),"Invalid quantity",IF(AND($C96="Issue",$M96=""),"Department missing","OK"))))))),"")</f>
        <v/>
      </c>
    </row>
    <row r="97">
      <c r="A97" s="27" t="n"/>
      <c r="B97" s="29" t="n"/>
      <c r="C97" s="27" t="n"/>
      <c r="D97" s="27" t="n"/>
      <c r="E97" s="17">
        <f>IFERROR(IF($D97="","",INDEX('Item Master'!$B$2:$B$151,MATCH($D97,'Item Master'!$A$2:$A$151,0))),"SKU not found")</f>
        <v/>
      </c>
      <c r="F97" s="17">
        <f>IFERROR(IF($D97="","",INDEX('Item Master'!$C$2:$C$151,MATCH($D97,'Item Master'!$A$2:$A$151,0))),"")</f>
        <v/>
      </c>
      <c r="G97" s="17">
        <f>IFERROR(IF($D97="","",INDEX('Item Master'!$D$2:$D$151,MATCH($D97,'Item Master'!$A$2:$A$151,0))),"")</f>
        <v/>
      </c>
      <c r="H97" s="28" t="n"/>
      <c r="I97" s="17">
        <f>IFERROR(IF($D97="","",INDEX('Item Master'!$E$2:$E$151,MATCH($D97,'Item Master'!$A$2:$A$151,0))),"")</f>
        <v/>
      </c>
      <c r="J97" s="30" t="n"/>
      <c r="K97" s="19">
        <f>IFERROR(IF($A97="","",$H97*IF($J97="",INDEX('Item Master'!$N$2:$N$151,MATCH($D97,'Item Master'!$A$2:$A$151,0)),$J97)),"")</f>
        <v/>
      </c>
      <c r="L97" s="27" t="n"/>
      <c r="M97" s="27" t="n"/>
      <c r="N97" s="27" t="n"/>
      <c r="O97" s="27" t="n"/>
      <c r="P97" s="18">
        <f>IFERROR(IF($A97="","",IF(OR($C97="Receipt",$C97="Adjustment Increase"),$H97,IF(OR($C97="Issue",$C97="Adjustment Decrease",$C97="Return to Vendor"),-$H97,0))),"")</f>
        <v/>
      </c>
      <c r="Q97" s="17">
        <f>IFERROR(IF($A97="","",IF($B97="","Date missing",IF($C97="","Type missing",IF($D97="","SKU missing",IF($E97="SKU not found","Invalid SKU",IF(OR($H97="",$H97&lt;=0),"Invalid quantity",IF(AND($C97="Issue",$M97=""),"Department missing","OK"))))))),"")</f>
        <v/>
      </c>
    </row>
    <row r="98">
      <c r="A98" s="27" t="n"/>
      <c r="B98" s="29" t="n"/>
      <c r="C98" s="27" t="n"/>
      <c r="D98" s="27" t="n"/>
      <c r="E98" s="14">
        <f>IFERROR(IF($D98="","",INDEX('Item Master'!$B$2:$B$151,MATCH($D98,'Item Master'!$A$2:$A$151,0))),"SKU not found")</f>
        <v/>
      </c>
      <c r="F98" s="14">
        <f>IFERROR(IF($D98="","",INDEX('Item Master'!$C$2:$C$151,MATCH($D98,'Item Master'!$A$2:$A$151,0))),"")</f>
        <v/>
      </c>
      <c r="G98" s="14">
        <f>IFERROR(IF($D98="","",INDEX('Item Master'!$D$2:$D$151,MATCH($D98,'Item Master'!$A$2:$A$151,0))),"")</f>
        <v/>
      </c>
      <c r="H98" s="28" t="n"/>
      <c r="I98" s="14">
        <f>IFERROR(IF($D98="","",INDEX('Item Master'!$E$2:$E$151,MATCH($D98,'Item Master'!$A$2:$A$151,0))),"")</f>
        <v/>
      </c>
      <c r="J98" s="30" t="n"/>
      <c r="K98" s="16">
        <f>IFERROR(IF($A98="","",$H98*IF($J98="",INDEX('Item Master'!$N$2:$N$151,MATCH($D98,'Item Master'!$A$2:$A$151,0)),$J98)),"")</f>
        <v/>
      </c>
      <c r="L98" s="27" t="n"/>
      <c r="M98" s="27" t="n"/>
      <c r="N98" s="27" t="n"/>
      <c r="O98" s="27" t="n"/>
      <c r="P98" s="15">
        <f>IFERROR(IF($A98="","",IF(OR($C98="Receipt",$C98="Adjustment Increase"),$H98,IF(OR($C98="Issue",$C98="Adjustment Decrease",$C98="Return to Vendor"),-$H98,0))),"")</f>
        <v/>
      </c>
      <c r="Q98" s="14">
        <f>IFERROR(IF($A98="","",IF($B98="","Date missing",IF($C98="","Type missing",IF($D98="","SKU missing",IF($E98="SKU not found","Invalid SKU",IF(OR($H98="",$H98&lt;=0),"Invalid quantity",IF(AND($C98="Issue",$M98=""),"Department missing","OK"))))))),"")</f>
        <v/>
      </c>
    </row>
    <row r="99">
      <c r="A99" s="27" t="n"/>
      <c r="B99" s="29" t="n"/>
      <c r="C99" s="27" t="n"/>
      <c r="D99" s="27" t="n"/>
      <c r="E99" s="17">
        <f>IFERROR(IF($D99="","",INDEX('Item Master'!$B$2:$B$151,MATCH($D99,'Item Master'!$A$2:$A$151,0))),"SKU not found")</f>
        <v/>
      </c>
      <c r="F99" s="17">
        <f>IFERROR(IF($D99="","",INDEX('Item Master'!$C$2:$C$151,MATCH($D99,'Item Master'!$A$2:$A$151,0))),"")</f>
        <v/>
      </c>
      <c r="G99" s="17">
        <f>IFERROR(IF($D99="","",INDEX('Item Master'!$D$2:$D$151,MATCH($D99,'Item Master'!$A$2:$A$151,0))),"")</f>
        <v/>
      </c>
      <c r="H99" s="28" t="n"/>
      <c r="I99" s="17">
        <f>IFERROR(IF($D99="","",INDEX('Item Master'!$E$2:$E$151,MATCH($D99,'Item Master'!$A$2:$A$151,0))),"")</f>
        <v/>
      </c>
      <c r="J99" s="30" t="n"/>
      <c r="K99" s="19">
        <f>IFERROR(IF($A99="","",$H99*IF($J99="",INDEX('Item Master'!$N$2:$N$151,MATCH($D99,'Item Master'!$A$2:$A$151,0)),$J99)),"")</f>
        <v/>
      </c>
      <c r="L99" s="27" t="n"/>
      <c r="M99" s="27" t="n"/>
      <c r="N99" s="27" t="n"/>
      <c r="O99" s="27" t="n"/>
      <c r="P99" s="18">
        <f>IFERROR(IF($A99="","",IF(OR($C99="Receipt",$C99="Adjustment Increase"),$H99,IF(OR($C99="Issue",$C99="Adjustment Decrease",$C99="Return to Vendor"),-$H99,0))),"")</f>
        <v/>
      </c>
      <c r="Q99" s="17">
        <f>IFERROR(IF($A99="","",IF($B99="","Date missing",IF($C99="","Type missing",IF($D99="","SKU missing",IF($E99="SKU not found","Invalid SKU",IF(OR($H99="",$H99&lt;=0),"Invalid quantity",IF(AND($C99="Issue",$M99=""),"Department missing","OK"))))))),"")</f>
        <v/>
      </c>
    </row>
    <row r="100">
      <c r="A100" s="27" t="n"/>
      <c r="B100" s="29" t="n"/>
      <c r="C100" s="27" t="n"/>
      <c r="D100" s="27" t="n"/>
      <c r="E100" s="14">
        <f>IFERROR(IF($D100="","",INDEX('Item Master'!$B$2:$B$151,MATCH($D100,'Item Master'!$A$2:$A$151,0))),"SKU not found")</f>
        <v/>
      </c>
      <c r="F100" s="14">
        <f>IFERROR(IF($D100="","",INDEX('Item Master'!$C$2:$C$151,MATCH($D100,'Item Master'!$A$2:$A$151,0))),"")</f>
        <v/>
      </c>
      <c r="G100" s="14">
        <f>IFERROR(IF($D100="","",INDEX('Item Master'!$D$2:$D$151,MATCH($D100,'Item Master'!$A$2:$A$151,0))),"")</f>
        <v/>
      </c>
      <c r="H100" s="28" t="n"/>
      <c r="I100" s="14">
        <f>IFERROR(IF($D100="","",INDEX('Item Master'!$E$2:$E$151,MATCH($D100,'Item Master'!$A$2:$A$151,0))),"")</f>
        <v/>
      </c>
      <c r="J100" s="30" t="n"/>
      <c r="K100" s="16">
        <f>IFERROR(IF($A100="","",$H100*IF($J100="",INDEX('Item Master'!$N$2:$N$151,MATCH($D100,'Item Master'!$A$2:$A$151,0)),$J100)),"")</f>
        <v/>
      </c>
      <c r="L100" s="27" t="n"/>
      <c r="M100" s="27" t="n"/>
      <c r="N100" s="27" t="n"/>
      <c r="O100" s="27" t="n"/>
      <c r="P100" s="15">
        <f>IFERROR(IF($A100="","",IF(OR($C100="Receipt",$C100="Adjustment Increase"),$H100,IF(OR($C100="Issue",$C100="Adjustment Decrease",$C100="Return to Vendor"),-$H100,0))),"")</f>
        <v/>
      </c>
      <c r="Q100" s="14">
        <f>IFERROR(IF($A100="","",IF($B100="","Date missing",IF($C100="","Type missing",IF($D100="","SKU missing",IF($E100="SKU not found","Invalid SKU",IF(OR($H100="",$H100&lt;=0),"Invalid quantity",IF(AND($C100="Issue",$M100=""),"Department missing","OK"))))))),"")</f>
        <v/>
      </c>
    </row>
    <row r="101">
      <c r="A101" s="27" t="n"/>
      <c r="B101" s="29" t="n"/>
      <c r="C101" s="27" t="n"/>
      <c r="D101" s="27" t="n"/>
      <c r="E101" s="17">
        <f>IFERROR(IF($D101="","",INDEX('Item Master'!$B$2:$B$151,MATCH($D101,'Item Master'!$A$2:$A$151,0))),"SKU not found")</f>
        <v/>
      </c>
      <c r="F101" s="17">
        <f>IFERROR(IF($D101="","",INDEX('Item Master'!$C$2:$C$151,MATCH($D101,'Item Master'!$A$2:$A$151,0))),"")</f>
        <v/>
      </c>
      <c r="G101" s="17">
        <f>IFERROR(IF($D101="","",INDEX('Item Master'!$D$2:$D$151,MATCH($D101,'Item Master'!$A$2:$A$151,0))),"")</f>
        <v/>
      </c>
      <c r="H101" s="28" t="n"/>
      <c r="I101" s="17">
        <f>IFERROR(IF($D101="","",INDEX('Item Master'!$E$2:$E$151,MATCH($D101,'Item Master'!$A$2:$A$151,0))),"")</f>
        <v/>
      </c>
      <c r="J101" s="30" t="n"/>
      <c r="K101" s="19">
        <f>IFERROR(IF($A101="","",$H101*IF($J101="",INDEX('Item Master'!$N$2:$N$151,MATCH($D101,'Item Master'!$A$2:$A$151,0)),$J101)),"")</f>
        <v/>
      </c>
      <c r="L101" s="27" t="n"/>
      <c r="M101" s="27" t="n"/>
      <c r="N101" s="27" t="n"/>
      <c r="O101" s="27" t="n"/>
      <c r="P101" s="18">
        <f>IFERROR(IF($A101="","",IF(OR($C101="Receipt",$C101="Adjustment Increase"),$H101,IF(OR($C101="Issue",$C101="Adjustment Decrease",$C101="Return to Vendor"),-$H101,0))),"")</f>
        <v/>
      </c>
      <c r="Q101" s="17">
        <f>IFERROR(IF($A101="","",IF($B101="","Date missing",IF($C101="","Type missing",IF($D101="","SKU missing",IF($E101="SKU not found","Invalid SKU",IF(OR($H101="",$H101&lt;=0),"Invalid quantity",IF(AND($C101="Issue",$M101=""),"Department missing","OK"))))))),"")</f>
        <v/>
      </c>
    </row>
    <row r="102">
      <c r="A102" s="27" t="n"/>
      <c r="B102" s="29" t="n"/>
      <c r="C102" s="27" t="n"/>
      <c r="D102" s="27" t="n"/>
      <c r="E102" s="14">
        <f>IFERROR(IF($D102="","",INDEX('Item Master'!$B$2:$B$151,MATCH($D102,'Item Master'!$A$2:$A$151,0))),"SKU not found")</f>
        <v/>
      </c>
      <c r="F102" s="14">
        <f>IFERROR(IF($D102="","",INDEX('Item Master'!$C$2:$C$151,MATCH($D102,'Item Master'!$A$2:$A$151,0))),"")</f>
        <v/>
      </c>
      <c r="G102" s="14">
        <f>IFERROR(IF($D102="","",INDEX('Item Master'!$D$2:$D$151,MATCH($D102,'Item Master'!$A$2:$A$151,0))),"")</f>
        <v/>
      </c>
      <c r="H102" s="28" t="n"/>
      <c r="I102" s="14">
        <f>IFERROR(IF($D102="","",INDEX('Item Master'!$E$2:$E$151,MATCH($D102,'Item Master'!$A$2:$A$151,0))),"")</f>
        <v/>
      </c>
      <c r="J102" s="30" t="n"/>
      <c r="K102" s="16">
        <f>IFERROR(IF($A102="","",$H102*IF($J102="",INDEX('Item Master'!$N$2:$N$151,MATCH($D102,'Item Master'!$A$2:$A$151,0)),$J102)),"")</f>
        <v/>
      </c>
      <c r="L102" s="27" t="n"/>
      <c r="M102" s="27" t="n"/>
      <c r="N102" s="27" t="n"/>
      <c r="O102" s="27" t="n"/>
      <c r="P102" s="15">
        <f>IFERROR(IF($A102="","",IF(OR($C102="Receipt",$C102="Adjustment Increase"),$H102,IF(OR($C102="Issue",$C102="Adjustment Decrease",$C102="Return to Vendor"),-$H102,0))),"")</f>
        <v/>
      </c>
      <c r="Q102" s="14">
        <f>IFERROR(IF($A102="","",IF($B102="","Date missing",IF($C102="","Type missing",IF($D102="","SKU missing",IF($E102="SKU not found","Invalid SKU",IF(OR($H102="",$H102&lt;=0),"Invalid quantity",IF(AND($C102="Issue",$M102=""),"Department missing","OK"))))))),"")</f>
        <v/>
      </c>
    </row>
    <row r="103">
      <c r="A103" s="27" t="n"/>
      <c r="B103" s="29" t="n"/>
      <c r="C103" s="27" t="n"/>
      <c r="D103" s="27" t="n"/>
      <c r="E103" s="17">
        <f>IFERROR(IF($D103="","",INDEX('Item Master'!$B$2:$B$151,MATCH($D103,'Item Master'!$A$2:$A$151,0))),"SKU not found")</f>
        <v/>
      </c>
      <c r="F103" s="17">
        <f>IFERROR(IF($D103="","",INDEX('Item Master'!$C$2:$C$151,MATCH($D103,'Item Master'!$A$2:$A$151,0))),"")</f>
        <v/>
      </c>
      <c r="G103" s="17">
        <f>IFERROR(IF($D103="","",INDEX('Item Master'!$D$2:$D$151,MATCH($D103,'Item Master'!$A$2:$A$151,0))),"")</f>
        <v/>
      </c>
      <c r="H103" s="28" t="n"/>
      <c r="I103" s="17">
        <f>IFERROR(IF($D103="","",INDEX('Item Master'!$E$2:$E$151,MATCH($D103,'Item Master'!$A$2:$A$151,0))),"")</f>
        <v/>
      </c>
      <c r="J103" s="30" t="n"/>
      <c r="K103" s="19">
        <f>IFERROR(IF($A103="","",$H103*IF($J103="",INDEX('Item Master'!$N$2:$N$151,MATCH($D103,'Item Master'!$A$2:$A$151,0)),$J103)),"")</f>
        <v/>
      </c>
      <c r="L103" s="27" t="n"/>
      <c r="M103" s="27" t="n"/>
      <c r="N103" s="27" t="n"/>
      <c r="O103" s="27" t="n"/>
      <c r="P103" s="18">
        <f>IFERROR(IF($A103="","",IF(OR($C103="Receipt",$C103="Adjustment Increase"),$H103,IF(OR($C103="Issue",$C103="Adjustment Decrease",$C103="Return to Vendor"),-$H103,0))),"")</f>
        <v/>
      </c>
      <c r="Q103" s="17">
        <f>IFERROR(IF($A103="","",IF($B103="","Date missing",IF($C103="","Type missing",IF($D103="","SKU missing",IF($E103="SKU not found","Invalid SKU",IF(OR($H103="",$H103&lt;=0),"Invalid quantity",IF(AND($C103="Issue",$M103=""),"Department missing","OK"))))))),"")</f>
        <v/>
      </c>
    </row>
    <row r="104">
      <c r="A104" s="27" t="n"/>
      <c r="B104" s="29" t="n"/>
      <c r="C104" s="27" t="n"/>
      <c r="D104" s="27" t="n"/>
      <c r="E104" s="14">
        <f>IFERROR(IF($D104="","",INDEX('Item Master'!$B$2:$B$151,MATCH($D104,'Item Master'!$A$2:$A$151,0))),"SKU not found")</f>
        <v/>
      </c>
      <c r="F104" s="14">
        <f>IFERROR(IF($D104="","",INDEX('Item Master'!$C$2:$C$151,MATCH($D104,'Item Master'!$A$2:$A$151,0))),"")</f>
        <v/>
      </c>
      <c r="G104" s="14">
        <f>IFERROR(IF($D104="","",INDEX('Item Master'!$D$2:$D$151,MATCH($D104,'Item Master'!$A$2:$A$151,0))),"")</f>
        <v/>
      </c>
      <c r="H104" s="28" t="n"/>
      <c r="I104" s="14">
        <f>IFERROR(IF($D104="","",INDEX('Item Master'!$E$2:$E$151,MATCH($D104,'Item Master'!$A$2:$A$151,0))),"")</f>
        <v/>
      </c>
      <c r="J104" s="30" t="n"/>
      <c r="K104" s="16">
        <f>IFERROR(IF($A104="","",$H104*IF($J104="",INDEX('Item Master'!$N$2:$N$151,MATCH($D104,'Item Master'!$A$2:$A$151,0)),$J104)),"")</f>
        <v/>
      </c>
      <c r="L104" s="27" t="n"/>
      <c r="M104" s="27" t="n"/>
      <c r="N104" s="27" t="n"/>
      <c r="O104" s="27" t="n"/>
      <c r="P104" s="15">
        <f>IFERROR(IF($A104="","",IF(OR($C104="Receipt",$C104="Adjustment Increase"),$H104,IF(OR($C104="Issue",$C104="Adjustment Decrease",$C104="Return to Vendor"),-$H104,0))),"")</f>
        <v/>
      </c>
      <c r="Q104" s="14">
        <f>IFERROR(IF($A104="","",IF($B104="","Date missing",IF($C104="","Type missing",IF($D104="","SKU missing",IF($E104="SKU not found","Invalid SKU",IF(OR($H104="",$H104&lt;=0),"Invalid quantity",IF(AND($C104="Issue",$M104=""),"Department missing","OK"))))))),"")</f>
        <v/>
      </c>
    </row>
    <row r="105">
      <c r="A105" s="27" t="n"/>
      <c r="B105" s="29" t="n"/>
      <c r="C105" s="27" t="n"/>
      <c r="D105" s="27" t="n"/>
      <c r="E105" s="17">
        <f>IFERROR(IF($D105="","",INDEX('Item Master'!$B$2:$B$151,MATCH($D105,'Item Master'!$A$2:$A$151,0))),"SKU not found")</f>
        <v/>
      </c>
      <c r="F105" s="17">
        <f>IFERROR(IF($D105="","",INDEX('Item Master'!$C$2:$C$151,MATCH($D105,'Item Master'!$A$2:$A$151,0))),"")</f>
        <v/>
      </c>
      <c r="G105" s="17">
        <f>IFERROR(IF($D105="","",INDEX('Item Master'!$D$2:$D$151,MATCH($D105,'Item Master'!$A$2:$A$151,0))),"")</f>
        <v/>
      </c>
      <c r="H105" s="28" t="n"/>
      <c r="I105" s="17">
        <f>IFERROR(IF($D105="","",INDEX('Item Master'!$E$2:$E$151,MATCH($D105,'Item Master'!$A$2:$A$151,0))),"")</f>
        <v/>
      </c>
      <c r="J105" s="30" t="n"/>
      <c r="K105" s="19">
        <f>IFERROR(IF($A105="","",$H105*IF($J105="",INDEX('Item Master'!$N$2:$N$151,MATCH($D105,'Item Master'!$A$2:$A$151,0)),$J105)),"")</f>
        <v/>
      </c>
      <c r="L105" s="27" t="n"/>
      <c r="M105" s="27" t="n"/>
      <c r="N105" s="27" t="n"/>
      <c r="O105" s="27" t="n"/>
      <c r="P105" s="18">
        <f>IFERROR(IF($A105="","",IF(OR($C105="Receipt",$C105="Adjustment Increase"),$H105,IF(OR($C105="Issue",$C105="Adjustment Decrease",$C105="Return to Vendor"),-$H105,0))),"")</f>
        <v/>
      </c>
      <c r="Q105" s="17">
        <f>IFERROR(IF($A105="","",IF($B105="","Date missing",IF($C105="","Type missing",IF($D105="","SKU missing",IF($E105="SKU not found","Invalid SKU",IF(OR($H105="",$H105&lt;=0),"Invalid quantity",IF(AND($C105="Issue",$M105=""),"Department missing","OK"))))))),"")</f>
        <v/>
      </c>
    </row>
    <row r="106">
      <c r="A106" s="27" t="n"/>
      <c r="B106" s="29" t="n"/>
      <c r="C106" s="27" t="n"/>
      <c r="D106" s="27" t="n"/>
      <c r="E106" s="14">
        <f>IFERROR(IF($D106="","",INDEX('Item Master'!$B$2:$B$151,MATCH($D106,'Item Master'!$A$2:$A$151,0))),"SKU not found")</f>
        <v/>
      </c>
      <c r="F106" s="14">
        <f>IFERROR(IF($D106="","",INDEX('Item Master'!$C$2:$C$151,MATCH($D106,'Item Master'!$A$2:$A$151,0))),"")</f>
        <v/>
      </c>
      <c r="G106" s="14">
        <f>IFERROR(IF($D106="","",INDEX('Item Master'!$D$2:$D$151,MATCH($D106,'Item Master'!$A$2:$A$151,0))),"")</f>
        <v/>
      </c>
      <c r="H106" s="28" t="n"/>
      <c r="I106" s="14">
        <f>IFERROR(IF($D106="","",INDEX('Item Master'!$E$2:$E$151,MATCH($D106,'Item Master'!$A$2:$A$151,0))),"")</f>
        <v/>
      </c>
      <c r="J106" s="30" t="n"/>
      <c r="K106" s="16">
        <f>IFERROR(IF($A106="","",$H106*IF($J106="",INDEX('Item Master'!$N$2:$N$151,MATCH($D106,'Item Master'!$A$2:$A$151,0)),$J106)),"")</f>
        <v/>
      </c>
      <c r="L106" s="27" t="n"/>
      <c r="M106" s="27" t="n"/>
      <c r="N106" s="27" t="n"/>
      <c r="O106" s="27" t="n"/>
      <c r="P106" s="15">
        <f>IFERROR(IF($A106="","",IF(OR($C106="Receipt",$C106="Adjustment Increase"),$H106,IF(OR($C106="Issue",$C106="Adjustment Decrease",$C106="Return to Vendor"),-$H106,0))),"")</f>
        <v/>
      </c>
      <c r="Q106" s="14">
        <f>IFERROR(IF($A106="","",IF($B106="","Date missing",IF($C106="","Type missing",IF($D106="","SKU missing",IF($E106="SKU not found","Invalid SKU",IF(OR($H106="",$H106&lt;=0),"Invalid quantity",IF(AND($C106="Issue",$M106=""),"Department missing","OK"))))))),"")</f>
        <v/>
      </c>
    </row>
    <row r="107">
      <c r="A107" s="27" t="n"/>
      <c r="B107" s="29" t="n"/>
      <c r="C107" s="27" t="n"/>
      <c r="D107" s="27" t="n"/>
      <c r="E107" s="17">
        <f>IFERROR(IF($D107="","",INDEX('Item Master'!$B$2:$B$151,MATCH($D107,'Item Master'!$A$2:$A$151,0))),"SKU not found")</f>
        <v/>
      </c>
      <c r="F107" s="17">
        <f>IFERROR(IF($D107="","",INDEX('Item Master'!$C$2:$C$151,MATCH($D107,'Item Master'!$A$2:$A$151,0))),"")</f>
        <v/>
      </c>
      <c r="G107" s="17">
        <f>IFERROR(IF($D107="","",INDEX('Item Master'!$D$2:$D$151,MATCH($D107,'Item Master'!$A$2:$A$151,0))),"")</f>
        <v/>
      </c>
      <c r="H107" s="28" t="n"/>
      <c r="I107" s="17">
        <f>IFERROR(IF($D107="","",INDEX('Item Master'!$E$2:$E$151,MATCH($D107,'Item Master'!$A$2:$A$151,0))),"")</f>
        <v/>
      </c>
      <c r="J107" s="30" t="n"/>
      <c r="K107" s="19">
        <f>IFERROR(IF($A107="","",$H107*IF($J107="",INDEX('Item Master'!$N$2:$N$151,MATCH($D107,'Item Master'!$A$2:$A$151,0)),$J107)),"")</f>
        <v/>
      </c>
      <c r="L107" s="27" t="n"/>
      <c r="M107" s="27" t="n"/>
      <c r="N107" s="27" t="n"/>
      <c r="O107" s="27" t="n"/>
      <c r="P107" s="18">
        <f>IFERROR(IF($A107="","",IF(OR($C107="Receipt",$C107="Adjustment Increase"),$H107,IF(OR($C107="Issue",$C107="Adjustment Decrease",$C107="Return to Vendor"),-$H107,0))),"")</f>
        <v/>
      </c>
      <c r="Q107" s="17">
        <f>IFERROR(IF($A107="","",IF($B107="","Date missing",IF($C107="","Type missing",IF($D107="","SKU missing",IF($E107="SKU not found","Invalid SKU",IF(OR($H107="",$H107&lt;=0),"Invalid quantity",IF(AND($C107="Issue",$M107=""),"Department missing","OK"))))))),"")</f>
        <v/>
      </c>
    </row>
    <row r="108">
      <c r="A108" s="27" t="n"/>
      <c r="B108" s="29" t="n"/>
      <c r="C108" s="27" t="n"/>
      <c r="D108" s="27" t="n"/>
      <c r="E108" s="14">
        <f>IFERROR(IF($D108="","",INDEX('Item Master'!$B$2:$B$151,MATCH($D108,'Item Master'!$A$2:$A$151,0))),"SKU not found")</f>
        <v/>
      </c>
      <c r="F108" s="14">
        <f>IFERROR(IF($D108="","",INDEX('Item Master'!$C$2:$C$151,MATCH($D108,'Item Master'!$A$2:$A$151,0))),"")</f>
        <v/>
      </c>
      <c r="G108" s="14">
        <f>IFERROR(IF($D108="","",INDEX('Item Master'!$D$2:$D$151,MATCH($D108,'Item Master'!$A$2:$A$151,0))),"")</f>
        <v/>
      </c>
      <c r="H108" s="28" t="n"/>
      <c r="I108" s="14">
        <f>IFERROR(IF($D108="","",INDEX('Item Master'!$E$2:$E$151,MATCH($D108,'Item Master'!$A$2:$A$151,0))),"")</f>
        <v/>
      </c>
      <c r="J108" s="30" t="n"/>
      <c r="K108" s="16">
        <f>IFERROR(IF($A108="","",$H108*IF($J108="",INDEX('Item Master'!$N$2:$N$151,MATCH($D108,'Item Master'!$A$2:$A$151,0)),$J108)),"")</f>
        <v/>
      </c>
      <c r="L108" s="27" t="n"/>
      <c r="M108" s="27" t="n"/>
      <c r="N108" s="27" t="n"/>
      <c r="O108" s="27" t="n"/>
      <c r="P108" s="15">
        <f>IFERROR(IF($A108="","",IF(OR($C108="Receipt",$C108="Adjustment Increase"),$H108,IF(OR($C108="Issue",$C108="Adjustment Decrease",$C108="Return to Vendor"),-$H108,0))),"")</f>
        <v/>
      </c>
      <c r="Q108" s="14">
        <f>IFERROR(IF($A108="","",IF($B108="","Date missing",IF($C108="","Type missing",IF($D108="","SKU missing",IF($E108="SKU not found","Invalid SKU",IF(OR($H108="",$H108&lt;=0),"Invalid quantity",IF(AND($C108="Issue",$M108=""),"Department missing","OK"))))))),"")</f>
        <v/>
      </c>
    </row>
    <row r="109">
      <c r="A109" s="27" t="n"/>
      <c r="B109" s="29" t="n"/>
      <c r="C109" s="27" t="n"/>
      <c r="D109" s="27" t="n"/>
      <c r="E109" s="17">
        <f>IFERROR(IF($D109="","",INDEX('Item Master'!$B$2:$B$151,MATCH($D109,'Item Master'!$A$2:$A$151,0))),"SKU not found")</f>
        <v/>
      </c>
      <c r="F109" s="17">
        <f>IFERROR(IF($D109="","",INDEX('Item Master'!$C$2:$C$151,MATCH($D109,'Item Master'!$A$2:$A$151,0))),"")</f>
        <v/>
      </c>
      <c r="G109" s="17">
        <f>IFERROR(IF($D109="","",INDEX('Item Master'!$D$2:$D$151,MATCH($D109,'Item Master'!$A$2:$A$151,0))),"")</f>
        <v/>
      </c>
      <c r="H109" s="28" t="n"/>
      <c r="I109" s="17">
        <f>IFERROR(IF($D109="","",INDEX('Item Master'!$E$2:$E$151,MATCH($D109,'Item Master'!$A$2:$A$151,0))),"")</f>
        <v/>
      </c>
      <c r="J109" s="30" t="n"/>
      <c r="K109" s="19">
        <f>IFERROR(IF($A109="","",$H109*IF($J109="",INDEX('Item Master'!$N$2:$N$151,MATCH($D109,'Item Master'!$A$2:$A$151,0)),$J109)),"")</f>
        <v/>
      </c>
      <c r="L109" s="27" t="n"/>
      <c r="M109" s="27" t="n"/>
      <c r="N109" s="27" t="n"/>
      <c r="O109" s="27" t="n"/>
      <c r="P109" s="18">
        <f>IFERROR(IF($A109="","",IF(OR($C109="Receipt",$C109="Adjustment Increase"),$H109,IF(OR($C109="Issue",$C109="Adjustment Decrease",$C109="Return to Vendor"),-$H109,0))),"")</f>
        <v/>
      </c>
      <c r="Q109" s="17">
        <f>IFERROR(IF($A109="","",IF($B109="","Date missing",IF($C109="","Type missing",IF($D109="","SKU missing",IF($E109="SKU not found","Invalid SKU",IF(OR($H109="",$H109&lt;=0),"Invalid quantity",IF(AND($C109="Issue",$M109=""),"Department missing","OK"))))))),"")</f>
        <v/>
      </c>
    </row>
    <row r="110">
      <c r="A110" s="27" t="n"/>
      <c r="B110" s="29" t="n"/>
      <c r="C110" s="27" t="n"/>
      <c r="D110" s="27" t="n"/>
      <c r="E110" s="14">
        <f>IFERROR(IF($D110="","",INDEX('Item Master'!$B$2:$B$151,MATCH($D110,'Item Master'!$A$2:$A$151,0))),"SKU not found")</f>
        <v/>
      </c>
      <c r="F110" s="14">
        <f>IFERROR(IF($D110="","",INDEX('Item Master'!$C$2:$C$151,MATCH($D110,'Item Master'!$A$2:$A$151,0))),"")</f>
        <v/>
      </c>
      <c r="G110" s="14">
        <f>IFERROR(IF($D110="","",INDEX('Item Master'!$D$2:$D$151,MATCH($D110,'Item Master'!$A$2:$A$151,0))),"")</f>
        <v/>
      </c>
      <c r="H110" s="28" t="n"/>
      <c r="I110" s="14">
        <f>IFERROR(IF($D110="","",INDEX('Item Master'!$E$2:$E$151,MATCH($D110,'Item Master'!$A$2:$A$151,0))),"")</f>
        <v/>
      </c>
      <c r="J110" s="30" t="n"/>
      <c r="K110" s="16">
        <f>IFERROR(IF($A110="","",$H110*IF($J110="",INDEX('Item Master'!$N$2:$N$151,MATCH($D110,'Item Master'!$A$2:$A$151,0)),$J110)),"")</f>
        <v/>
      </c>
      <c r="L110" s="27" t="n"/>
      <c r="M110" s="27" t="n"/>
      <c r="N110" s="27" t="n"/>
      <c r="O110" s="27" t="n"/>
      <c r="P110" s="15">
        <f>IFERROR(IF($A110="","",IF(OR($C110="Receipt",$C110="Adjustment Increase"),$H110,IF(OR($C110="Issue",$C110="Adjustment Decrease",$C110="Return to Vendor"),-$H110,0))),"")</f>
        <v/>
      </c>
      <c r="Q110" s="14">
        <f>IFERROR(IF($A110="","",IF($B110="","Date missing",IF($C110="","Type missing",IF($D110="","SKU missing",IF($E110="SKU not found","Invalid SKU",IF(OR($H110="",$H110&lt;=0),"Invalid quantity",IF(AND($C110="Issue",$M110=""),"Department missing","OK"))))))),"")</f>
        <v/>
      </c>
    </row>
    <row r="111">
      <c r="A111" s="27" t="n"/>
      <c r="B111" s="29" t="n"/>
      <c r="C111" s="27" t="n"/>
      <c r="D111" s="27" t="n"/>
      <c r="E111" s="17">
        <f>IFERROR(IF($D111="","",INDEX('Item Master'!$B$2:$B$151,MATCH($D111,'Item Master'!$A$2:$A$151,0))),"SKU not found")</f>
        <v/>
      </c>
      <c r="F111" s="17">
        <f>IFERROR(IF($D111="","",INDEX('Item Master'!$C$2:$C$151,MATCH($D111,'Item Master'!$A$2:$A$151,0))),"")</f>
        <v/>
      </c>
      <c r="G111" s="17">
        <f>IFERROR(IF($D111="","",INDEX('Item Master'!$D$2:$D$151,MATCH($D111,'Item Master'!$A$2:$A$151,0))),"")</f>
        <v/>
      </c>
      <c r="H111" s="28" t="n"/>
      <c r="I111" s="17">
        <f>IFERROR(IF($D111="","",INDEX('Item Master'!$E$2:$E$151,MATCH($D111,'Item Master'!$A$2:$A$151,0))),"")</f>
        <v/>
      </c>
      <c r="J111" s="30" t="n"/>
      <c r="K111" s="19">
        <f>IFERROR(IF($A111="","",$H111*IF($J111="",INDEX('Item Master'!$N$2:$N$151,MATCH($D111,'Item Master'!$A$2:$A$151,0)),$J111)),"")</f>
        <v/>
      </c>
      <c r="L111" s="27" t="n"/>
      <c r="M111" s="27" t="n"/>
      <c r="N111" s="27" t="n"/>
      <c r="O111" s="27" t="n"/>
      <c r="P111" s="18">
        <f>IFERROR(IF($A111="","",IF(OR($C111="Receipt",$C111="Adjustment Increase"),$H111,IF(OR($C111="Issue",$C111="Adjustment Decrease",$C111="Return to Vendor"),-$H111,0))),"")</f>
        <v/>
      </c>
      <c r="Q111" s="17">
        <f>IFERROR(IF($A111="","",IF($B111="","Date missing",IF($C111="","Type missing",IF($D111="","SKU missing",IF($E111="SKU not found","Invalid SKU",IF(OR($H111="",$H111&lt;=0),"Invalid quantity",IF(AND($C111="Issue",$M111=""),"Department missing","OK"))))))),"")</f>
        <v/>
      </c>
    </row>
    <row r="112">
      <c r="A112" s="27" t="n"/>
      <c r="B112" s="29" t="n"/>
      <c r="C112" s="27" t="n"/>
      <c r="D112" s="27" t="n"/>
      <c r="E112" s="14">
        <f>IFERROR(IF($D112="","",INDEX('Item Master'!$B$2:$B$151,MATCH($D112,'Item Master'!$A$2:$A$151,0))),"SKU not found")</f>
        <v/>
      </c>
      <c r="F112" s="14">
        <f>IFERROR(IF($D112="","",INDEX('Item Master'!$C$2:$C$151,MATCH($D112,'Item Master'!$A$2:$A$151,0))),"")</f>
        <v/>
      </c>
      <c r="G112" s="14">
        <f>IFERROR(IF($D112="","",INDEX('Item Master'!$D$2:$D$151,MATCH($D112,'Item Master'!$A$2:$A$151,0))),"")</f>
        <v/>
      </c>
      <c r="H112" s="28" t="n"/>
      <c r="I112" s="14">
        <f>IFERROR(IF($D112="","",INDEX('Item Master'!$E$2:$E$151,MATCH($D112,'Item Master'!$A$2:$A$151,0))),"")</f>
        <v/>
      </c>
      <c r="J112" s="30" t="n"/>
      <c r="K112" s="16">
        <f>IFERROR(IF($A112="","",$H112*IF($J112="",INDEX('Item Master'!$N$2:$N$151,MATCH($D112,'Item Master'!$A$2:$A$151,0)),$J112)),"")</f>
        <v/>
      </c>
      <c r="L112" s="27" t="n"/>
      <c r="M112" s="27" t="n"/>
      <c r="N112" s="27" t="n"/>
      <c r="O112" s="27" t="n"/>
      <c r="P112" s="15">
        <f>IFERROR(IF($A112="","",IF(OR($C112="Receipt",$C112="Adjustment Increase"),$H112,IF(OR($C112="Issue",$C112="Adjustment Decrease",$C112="Return to Vendor"),-$H112,0))),"")</f>
        <v/>
      </c>
      <c r="Q112" s="14">
        <f>IFERROR(IF($A112="","",IF($B112="","Date missing",IF($C112="","Type missing",IF($D112="","SKU missing",IF($E112="SKU not found","Invalid SKU",IF(OR($H112="",$H112&lt;=0),"Invalid quantity",IF(AND($C112="Issue",$M112=""),"Department missing","OK"))))))),"")</f>
        <v/>
      </c>
    </row>
    <row r="113">
      <c r="A113" s="27" t="n"/>
      <c r="B113" s="29" t="n"/>
      <c r="C113" s="27" t="n"/>
      <c r="D113" s="27" t="n"/>
      <c r="E113" s="17">
        <f>IFERROR(IF($D113="","",INDEX('Item Master'!$B$2:$B$151,MATCH($D113,'Item Master'!$A$2:$A$151,0))),"SKU not found")</f>
        <v/>
      </c>
      <c r="F113" s="17">
        <f>IFERROR(IF($D113="","",INDEX('Item Master'!$C$2:$C$151,MATCH($D113,'Item Master'!$A$2:$A$151,0))),"")</f>
        <v/>
      </c>
      <c r="G113" s="17">
        <f>IFERROR(IF($D113="","",INDEX('Item Master'!$D$2:$D$151,MATCH($D113,'Item Master'!$A$2:$A$151,0))),"")</f>
        <v/>
      </c>
      <c r="H113" s="28" t="n"/>
      <c r="I113" s="17">
        <f>IFERROR(IF($D113="","",INDEX('Item Master'!$E$2:$E$151,MATCH($D113,'Item Master'!$A$2:$A$151,0))),"")</f>
        <v/>
      </c>
      <c r="J113" s="30" t="n"/>
      <c r="K113" s="19">
        <f>IFERROR(IF($A113="","",$H113*IF($J113="",INDEX('Item Master'!$N$2:$N$151,MATCH($D113,'Item Master'!$A$2:$A$151,0)),$J113)),"")</f>
        <v/>
      </c>
      <c r="L113" s="27" t="n"/>
      <c r="M113" s="27" t="n"/>
      <c r="N113" s="27" t="n"/>
      <c r="O113" s="27" t="n"/>
      <c r="P113" s="18">
        <f>IFERROR(IF($A113="","",IF(OR($C113="Receipt",$C113="Adjustment Increase"),$H113,IF(OR($C113="Issue",$C113="Adjustment Decrease",$C113="Return to Vendor"),-$H113,0))),"")</f>
        <v/>
      </c>
      <c r="Q113" s="17">
        <f>IFERROR(IF($A113="","",IF($B113="","Date missing",IF($C113="","Type missing",IF($D113="","SKU missing",IF($E113="SKU not found","Invalid SKU",IF(OR($H113="",$H113&lt;=0),"Invalid quantity",IF(AND($C113="Issue",$M113=""),"Department missing","OK"))))))),"")</f>
        <v/>
      </c>
    </row>
    <row r="114">
      <c r="A114" s="27" t="n"/>
      <c r="B114" s="29" t="n"/>
      <c r="C114" s="27" t="n"/>
      <c r="D114" s="27" t="n"/>
      <c r="E114" s="14">
        <f>IFERROR(IF($D114="","",INDEX('Item Master'!$B$2:$B$151,MATCH($D114,'Item Master'!$A$2:$A$151,0))),"SKU not found")</f>
        <v/>
      </c>
      <c r="F114" s="14">
        <f>IFERROR(IF($D114="","",INDEX('Item Master'!$C$2:$C$151,MATCH($D114,'Item Master'!$A$2:$A$151,0))),"")</f>
        <v/>
      </c>
      <c r="G114" s="14">
        <f>IFERROR(IF($D114="","",INDEX('Item Master'!$D$2:$D$151,MATCH($D114,'Item Master'!$A$2:$A$151,0))),"")</f>
        <v/>
      </c>
      <c r="H114" s="28" t="n"/>
      <c r="I114" s="14">
        <f>IFERROR(IF($D114="","",INDEX('Item Master'!$E$2:$E$151,MATCH($D114,'Item Master'!$A$2:$A$151,0))),"")</f>
        <v/>
      </c>
      <c r="J114" s="30" t="n"/>
      <c r="K114" s="16">
        <f>IFERROR(IF($A114="","",$H114*IF($J114="",INDEX('Item Master'!$N$2:$N$151,MATCH($D114,'Item Master'!$A$2:$A$151,0)),$J114)),"")</f>
        <v/>
      </c>
      <c r="L114" s="27" t="n"/>
      <c r="M114" s="27" t="n"/>
      <c r="N114" s="27" t="n"/>
      <c r="O114" s="27" t="n"/>
      <c r="P114" s="15">
        <f>IFERROR(IF($A114="","",IF(OR($C114="Receipt",$C114="Adjustment Increase"),$H114,IF(OR($C114="Issue",$C114="Adjustment Decrease",$C114="Return to Vendor"),-$H114,0))),"")</f>
        <v/>
      </c>
      <c r="Q114" s="14">
        <f>IFERROR(IF($A114="","",IF($B114="","Date missing",IF($C114="","Type missing",IF($D114="","SKU missing",IF($E114="SKU not found","Invalid SKU",IF(OR($H114="",$H114&lt;=0),"Invalid quantity",IF(AND($C114="Issue",$M114=""),"Department missing","OK"))))))),"")</f>
        <v/>
      </c>
    </row>
    <row r="115">
      <c r="A115" s="27" t="n"/>
      <c r="B115" s="29" t="n"/>
      <c r="C115" s="27" t="n"/>
      <c r="D115" s="27" t="n"/>
      <c r="E115" s="17">
        <f>IFERROR(IF($D115="","",INDEX('Item Master'!$B$2:$B$151,MATCH($D115,'Item Master'!$A$2:$A$151,0))),"SKU not found")</f>
        <v/>
      </c>
      <c r="F115" s="17">
        <f>IFERROR(IF($D115="","",INDEX('Item Master'!$C$2:$C$151,MATCH($D115,'Item Master'!$A$2:$A$151,0))),"")</f>
        <v/>
      </c>
      <c r="G115" s="17">
        <f>IFERROR(IF($D115="","",INDEX('Item Master'!$D$2:$D$151,MATCH($D115,'Item Master'!$A$2:$A$151,0))),"")</f>
        <v/>
      </c>
      <c r="H115" s="28" t="n"/>
      <c r="I115" s="17">
        <f>IFERROR(IF($D115="","",INDEX('Item Master'!$E$2:$E$151,MATCH($D115,'Item Master'!$A$2:$A$151,0))),"")</f>
        <v/>
      </c>
      <c r="J115" s="30" t="n"/>
      <c r="K115" s="19">
        <f>IFERROR(IF($A115="","",$H115*IF($J115="",INDEX('Item Master'!$N$2:$N$151,MATCH($D115,'Item Master'!$A$2:$A$151,0)),$J115)),"")</f>
        <v/>
      </c>
      <c r="L115" s="27" t="n"/>
      <c r="M115" s="27" t="n"/>
      <c r="N115" s="27" t="n"/>
      <c r="O115" s="27" t="n"/>
      <c r="P115" s="18">
        <f>IFERROR(IF($A115="","",IF(OR($C115="Receipt",$C115="Adjustment Increase"),$H115,IF(OR($C115="Issue",$C115="Adjustment Decrease",$C115="Return to Vendor"),-$H115,0))),"")</f>
        <v/>
      </c>
      <c r="Q115" s="17">
        <f>IFERROR(IF($A115="","",IF($B115="","Date missing",IF($C115="","Type missing",IF($D115="","SKU missing",IF($E115="SKU not found","Invalid SKU",IF(OR($H115="",$H115&lt;=0),"Invalid quantity",IF(AND($C115="Issue",$M115=""),"Department missing","OK"))))))),"")</f>
        <v/>
      </c>
    </row>
    <row r="116">
      <c r="A116" s="27" t="n"/>
      <c r="B116" s="29" t="n"/>
      <c r="C116" s="27" t="n"/>
      <c r="D116" s="27" t="n"/>
      <c r="E116" s="14">
        <f>IFERROR(IF($D116="","",INDEX('Item Master'!$B$2:$B$151,MATCH($D116,'Item Master'!$A$2:$A$151,0))),"SKU not found")</f>
        <v/>
      </c>
      <c r="F116" s="14">
        <f>IFERROR(IF($D116="","",INDEX('Item Master'!$C$2:$C$151,MATCH($D116,'Item Master'!$A$2:$A$151,0))),"")</f>
        <v/>
      </c>
      <c r="G116" s="14">
        <f>IFERROR(IF($D116="","",INDEX('Item Master'!$D$2:$D$151,MATCH($D116,'Item Master'!$A$2:$A$151,0))),"")</f>
        <v/>
      </c>
      <c r="H116" s="28" t="n"/>
      <c r="I116" s="14">
        <f>IFERROR(IF($D116="","",INDEX('Item Master'!$E$2:$E$151,MATCH($D116,'Item Master'!$A$2:$A$151,0))),"")</f>
        <v/>
      </c>
      <c r="J116" s="30" t="n"/>
      <c r="K116" s="16">
        <f>IFERROR(IF($A116="","",$H116*IF($J116="",INDEX('Item Master'!$N$2:$N$151,MATCH($D116,'Item Master'!$A$2:$A$151,0)),$J116)),"")</f>
        <v/>
      </c>
      <c r="L116" s="27" t="n"/>
      <c r="M116" s="27" t="n"/>
      <c r="N116" s="27" t="n"/>
      <c r="O116" s="27" t="n"/>
      <c r="P116" s="15">
        <f>IFERROR(IF($A116="","",IF(OR($C116="Receipt",$C116="Adjustment Increase"),$H116,IF(OR($C116="Issue",$C116="Adjustment Decrease",$C116="Return to Vendor"),-$H116,0))),"")</f>
        <v/>
      </c>
      <c r="Q116" s="14">
        <f>IFERROR(IF($A116="","",IF($B116="","Date missing",IF($C116="","Type missing",IF($D116="","SKU missing",IF($E116="SKU not found","Invalid SKU",IF(OR($H116="",$H116&lt;=0),"Invalid quantity",IF(AND($C116="Issue",$M116=""),"Department missing","OK"))))))),"")</f>
        <v/>
      </c>
    </row>
    <row r="117">
      <c r="A117" s="27" t="n"/>
      <c r="B117" s="29" t="n"/>
      <c r="C117" s="27" t="n"/>
      <c r="D117" s="27" t="n"/>
      <c r="E117" s="17">
        <f>IFERROR(IF($D117="","",INDEX('Item Master'!$B$2:$B$151,MATCH($D117,'Item Master'!$A$2:$A$151,0))),"SKU not found")</f>
        <v/>
      </c>
      <c r="F117" s="17">
        <f>IFERROR(IF($D117="","",INDEX('Item Master'!$C$2:$C$151,MATCH($D117,'Item Master'!$A$2:$A$151,0))),"")</f>
        <v/>
      </c>
      <c r="G117" s="17">
        <f>IFERROR(IF($D117="","",INDEX('Item Master'!$D$2:$D$151,MATCH($D117,'Item Master'!$A$2:$A$151,0))),"")</f>
        <v/>
      </c>
      <c r="H117" s="28" t="n"/>
      <c r="I117" s="17">
        <f>IFERROR(IF($D117="","",INDEX('Item Master'!$E$2:$E$151,MATCH($D117,'Item Master'!$A$2:$A$151,0))),"")</f>
        <v/>
      </c>
      <c r="J117" s="30" t="n"/>
      <c r="K117" s="19">
        <f>IFERROR(IF($A117="","",$H117*IF($J117="",INDEX('Item Master'!$N$2:$N$151,MATCH($D117,'Item Master'!$A$2:$A$151,0)),$J117)),"")</f>
        <v/>
      </c>
      <c r="L117" s="27" t="n"/>
      <c r="M117" s="27" t="n"/>
      <c r="N117" s="27" t="n"/>
      <c r="O117" s="27" t="n"/>
      <c r="P117" s="18">
        <f>IFERROR(IF($A117="","",IF(OR($C117="Receipt",$C117="Adjustment Increase"),$H117,IF(OR($C117="Issue",$C117="Adjustment Decrease",$C117="Return to Vendor"),-$H117,0))),"")</f>
        <v/>
      </c>
      <c r="Q117" s="17">
        <f>IFERROR(IF($A117="","",IF($B117="","Date missing",IF($C117="","Type missing",IF($D117="","SKU missing",IF($E117="SKU not found","Invalid SKU",IF(OR($H117="",$H117&lt;=0),"Invalid quantity",IF(AND($C117="Issue",$M117=""),"Department missing","OK"))))))),"")</f>
        <v/>
      </c>
    </row>
    <row r="118">
      <c r="A118" s="27" t="n"/>
      <c r="B118" s="29" t="n"/>
      <c r="C118" s="27" t="n"/>
      <c r="D118" s="27" t="n"/>
      <c r="E118" s="14">
        <f>IFERROR(IF($D118="","",INDEX('Item Master'!$B$2:$B$151,MATCH($D118,'Item Master'!$A$2:$A$151,0))),"SKU not found")</f>
        <v/>
      </c>
      <c r="F118" s="14">
        <f>IFERROR(IF($D118="","",INDEX('Item Master'!$C$2:$C$151,MATCH($D118,'Item Master'!$A$2:$A$151,0))),"")</f>
        <v/>
      </c>
      <c r="G118" s="14">
        <f>IFERROR(IF($D118="","",INDEX('Item Master'!$D$2:$D$151,MATCH($D118,'Item Master'!$A$2:$A$151,0))),"")</f>
        <v/>
      </c>
      <c r="H118" s="28" t="n"/>
      <c r="I118" s="14">
        <f>IFERROR(IF($D118="","",INDEX('Item Master'!$E$2:$E$151,MATCH($D118,'Item Master'!$A$2:$A$151,0))),"")</f>
        <v/>
      </c>
      <c r="J118" s="30" t="n"/>
      <c r="K118" s="16">
        <f>IFERROR(IF($A118="","",$H118*IF($J118="",INDEX('Item Master'!$N$2:$N$151,MATCH($D118,'Item Master'!$A$2:$A$151,0)),$J118)),"")</f>
        <v/>
      </c>
      <c r="L118" s="27" t="n"/>
      <c r="M118" s="27" t="n"/>
      <c r="N118" s="27" t="n"/>
      <c r="O118" s="27" t="n"/>
      <c r="P118" s="15">
        <f>IFERROR(IF($A118="","",IF(OR($C118="Receipt",$C118="Adjustment Increase"),$H118,IF(OR($C118="Issue",$C118="Adjustment Decrease",$C118="Return to Vendor"),-$H118,0))),"")</f>
        <v/>
      </c>
      <c r="Q118" s="14">
        <f>IFERROR(IF($A118="","",IF($B118="","Date missing",IF($C118="","Type missing",IF($D118="","SKU missing",IF($E118="SKU not found","Invalid SKU",IF(OR($H118="",$H118&lt;=0),"Invalid quantity",IF(AND($C118="Issue",$M118=""),"Department missing","OK"))))))),"")</f>
        <v/>
      </c>
    </row>
    <row r="119">
      <c r="A119" s="27" t="n"/>
      <c r="B119" s="29" t="n"/>
      <c r="C119" s="27" t="n"/>
      <c r="D119" s="27" t="n"/>
      <c r="E119" s="17">
        <f>IFERROR(IF($D119="","",INDEX('Item Master'!$B$2:$B$151,MATCH($D119,'Item Master'!$A$2:$A$151,0))),"SKU not found")</f>
        <v/>
      </c>
      <c r="F119" s="17">
        <f>IFERROR(IF($D119="","",INDEX('Item Master'!$C$2:$C$151,MATCH($D119,'Item Master'!$A$2:$A$151,0))),"")</f>
        <v/>
      </c>
      <c r="G119" s="17">
        <f>IFERROR(IF($D119="","",INDEX('Item Master'!$D$2:$D$151,MATCH($D119,'Item Master'!$A$2:$A$151,0))),"")</f>
        <v/>
      </c>
      <c r="H119" s="28" t="n"/>
      <c r="I119" s="17">
        <f>IFERROR(IF($D119="","",INDEX('Item Master'!$E$2:$E$151,MATCH($D119,'Item Master'!$A$2:$A$151,0))),"")</f>
        <v/>
      </c>
      <c r="J119" s="30" t="n"/>
      <c r="K119" s="19">
        <f>IFERROR(IF($A119="","",$H119*IF($J119="",INDEX('Item Master'!$N$2:$N$151,MATCH($D119,'Item Master'!$A$2:$A$151,0)),$J119)),"")</f>
        <v/>
      </c>
      <c r="L119" s="27" t="n"/>
      <c r="M119" s="27" t="n"/>
      <c r="N119" s="27" t="n"/>
      <c r="O119" s="27" t="n"/>
      <c r="P119" s="18">
        <f>IFERROR(IF($A119="","",IF(OR($C119="Receipt",$C119="Adjustment Increase"),$H119,IF(OR($C119="Issue",$C119="Adjustment Decrease",$C119="Return to Vendor"),-$H119,0))),"")</f>
        <v/>
      </c>
      <c r="Q119" s="17">
        <f>IFERROR(IF($A119="","",IF($B119="","Date missing",IF($C119="","Type missing",IF($D119="","SKU missing",IF($E119="SKU not found","Invalid SKU",IF(OR($H119="",$H119&lt;=0),"Invalid quantity",IF(AND($C119="Issue",$M119=""),"Department missing","OK"))))))),"")</f>
        <v/>
      </c>
    </row>
    <row r="120">
      <c r="A120" s="27" t="n"/>
      <c r="B120" s="29" t="n"/>
      <c r="C120" s="27" t="n"/>
      <c r="D120" s="27" t="n"/>
      <c r="E120" s="14">
        <f>IFERROR(IF($D120="","",INDEX('Item Master'!$B$2:$B$151,MATCH($D120,'Item Master'!$A$2:$A$151,0))),"SKU not found")</f>
        <v/>
      </c>
      <c r="F120" s="14">
        <f>IFERROR(IF($D120="","",INDEX('Item Master'!$C$2:$C$151,MATCH($D120,'Item Master'!$A$2:$A$151,0))),"")</f>
        <v/>
      </c>
      <c r="G120" s="14">
        <f>IFERROR(IF($D120="","",INDEX('Item Master'!$D$2:$D$151,MATCH($D120,'Item Master'!$A$2:$A$151,0))),"")</f>
        <v/>
      </c>
      <c r="H120" s="28" t="n"/>
      <c r="I120" s="14">
        <f>IFERROR(IF($D120="","",INDEX('Item Master'!$E$2:$E$151,MATCH($D120,'Item Master'!$A$2:$A$151,0))),"")</f>
        <v/>
      </c>
      <c r="J120" s="30" t="n"/>
      <c r="K120" s="16">
        <f>IFERROR(IF($A120="","",$H120*IF($J120="",INDEX('Item Master'!$N$2:$N$151,MATCH($D120,'Item Master'!$A$2:$A$151,0)),$J120)),"")</f>
        <v/>
      </c>
      <c r="L120" s="27" t="n"/>
      <c r="M120" s="27" t="n"/>
      <c r="N120" s="27" t="n"/>
      <c r="O120" s="27" t="n"/>
      <c r="P120" s="15">
        <f>IFERROR(IF($A120="","",IF(OR($C120="Receipt",$C120="Adjustment Increase"),$H120,IF(OR($C120="Issue",$C120="Adjustment Decrease",$C120="Return to Vendor"),-$H120,0))),"")</f>
        <v/>
      </c>
      <c r="Q120" s="14">
        <f>IFERROR(IF($A120="","",IF($B120="","Date missing",IF($C120="","Type missing",IF($D120="","SKU missing",IF($E120="SKU not found","Invalid SKU",IF(OR($H120="",$H120&lt;=0),"Invalid quantity",IF(AND($C120="Issue",$M120=""),"Department missing","OK"))))))),"")</f>
        <v/>
      </c>
    </row>
    <row r="121">
      <c r="A121" s="27" t="n"/>
      <c r="B121" s="29" t="n"/>
      <c r="C121" s="27" t="n"/>
      <c r="D121" s="27" t="n"/>
      <c r="E121" s="17">
        <f>IFERROR(IF($D121="","",INDEX('Item Master'!$B$2:$B$151,MATCH($D121,'Item Master'!$A$2:$A$151,0))),"SKU not found")</f>
        <v/>
      </c>
      <c r="F121" s="17">
        <f>IFERROR(IF($D121="","",INDEX('Item Master'!$C$2:$C$151,MATCH($D121,'Item Master'!$A$2:$A$151,0))),"")</f>
        <v/>
      </c>
      <c r="G121" s="17">
        <f>IFERROR(IF($D121="","",INDEX('Item Master'!$D$2:$D$151,MATCH($D121,'Item Master'!$A$2:$A$151,0))),"")</f>
        <v/>
      </c>
      <c r="H121" s="28" t="n"/>
      <c r="I121" s="17">
        <f>IFERROR(IF($D121="","",INDEX('Item Master'!$E$2:$E$151,MATCH($D121,'Item Master'!$A$2:$A$151,0))),"")</f>
        <v/>
      </c>
      <c r="J121" s="30" t="n"/>
      <c r="K121" s="19">
        <f>IFERROR(IF($A121="","",$H121*IF($J121="",INDEX('Item Master'!$N$2:$N$151,MATCH($D121,'Item Master'!$A$2:$A$151,0)),$J121)),"")</f>
        <v/>
      </c>
      <c r="L121" s="27" t="n"/>
      <c r="M121" s="27" t="n"/>
      <c r="N121" s="27" t="n"/>
      <c r="O121" s="27" t="n"/>
      <c r="P121" s="18">
        <f>IFERROR(IF($A121="","",IF(OR($C121="Receipt",$C121="Adjustment Increase"),$H121,IF(OR($C121="Issue",$C121="Adjustment Decrease",$C121="Return to Vendor"),-$H121,0))),"")</f>
        <v/>
      </c>
      <c r="Q121" s="17">
        <f>IFERROR(IF($A121="","",IF($B121="","Date missing",IF($C121="","Type missing",IF($D121="","SKU missing",IF($E121="SKU not found","Invalid SKU",IF(OR($H121="",$H121&lt;=0),"Invalid quantity",IF(AND($C121="Issue",$M121=""),"Department missing","OK"))))))),"")</f>
        <v/>
      </c>
    </row>
    <row r="122">
      <c r="A122" s="27" t="n"/>
      <c r="B122" s="29" t="n"/>
      <c r="C122" s="27" t="n"/>
      <c r="D122" s="27" t="n"/>
      <c r="E122" s="14">
        <f>IFERROR(IF($D122="","",INDEX('Item Master'!$B$2:$B$151,MATCH($D122,'Item Master'!$A$2:$A$151,0))),"SKU not found")</f>
        <v/>
      </c>
      <c r="F122" s="14">
        <f>IFERROR(IF($D122="","",INDEX('Item Master'!$C$2:$C$151,MATCH($D122,'Item Master'!$A$2:$A$151,0))),"")</f>
        <v/>
      </c>
      <c r="G122" s="14">
        <f>IFERROR(IF($D122="","",INDEX('Item Master'!$D$2:$D$151,MATCH($D122,'Item Master'!$A$2:$A$151,0))),"")</f>
        <v/>
      </c>
      <c r="H122" s="28" t="n"/>
      <c r="I122" s="14">
        <f>IFERROR(IF($D122="","",INDEX('Item Master'!$E$2:$E$151,MATCH($D122,'Item Master'!$A$2:$A$151,0))),"")</f>
        <v/>
      </c>
      <c r="J122" s="30" t="n"/>
      <c r="K122" s="16">
        <f>IFERROR(IF($A122="","",$H122*IF($J122="",INDEX('Item Master'!$N$2:$N$151,MATCH($D122,'Item Master'!$A$2:$A$151,0)),$J122)),"")</f>
        <v/>
      </c>
      <c r="L122" s="27" t="n"/>
      <c r="M122" s="27" t="n"/>
      <c r="N122" s="27" t="n"/>
      <c r="O122" s="27" t="n"/>
      <c r="P122" s="15">
        <f>IFERROR(IF($A122="","",IF(OR($C122="Receipt",$C122="Adjustment Increase"),$H122,IF(OR($C122="Issue",$C122="Adjustment Decrease",$C122="Return to Vendor"),-$H122,0))),"")</f>
        <v/>
      </c>
      <c r="Q122" s="14">
        <f>IFERROR(IF($A122="","",IF($B122="","Date missing",IF($C122="","Type missing",IF($D122="","SKU missing",IF($E122="SKU not found","Invalid SKU",IF(OR($H122="",$H122&lt;=0),"Invalid quantity",IF(AND($C122="Issue",$M122=""),"Department missing","OK"))))))),"")</f>
        <v/>
      </c>
    </row>
    <row r="123">
      <c r="A123" s="27" t="n"/>
      <c r="B123" s="29" t="n"/>
      <c r="C123" s="27" t="n"/>
      <c r="D123" s="27" t="n"/>
      <c r="E123" s="17">
        <f>IFERROR(IF($D123="","",INDEX('Item Master'!$B$2:$B$151,MATCH($D123,'Item Master'!$A$2:$A$151,0))),"SKU not found")</f>
        <v/>
      </c>
      <c r="F123" s="17">
        <f>IFERROR(IF($D123="","",INDEX('Item Master'!$C$2:$C$151,MATCH($D123,'Item Master'!$A$2:$A$151,0))),"")</f>
        <v/>
      </c>
      <c r="G123" s="17">
        <f>IFERROR(IF($D123="","",INDEX('Item Master'!$D$2:$D$151,MATCH($D123,'Item Master'!$A$2:$A$151,0))),"")</f>
        <v/>
      </c>
      <c r="H123" s="28" t="n"/>
      <c r="I123" s="17">
        <f>IFERROR(IF($D123="","",INDEX('Item Master'!$E$2:$E$151,MATCH($D123,'Item Master'!$A$2:$A$151,0))),"")</f>
        <v/>
      </c>
      <c r="J123" s="30" t="n"/>
      <c r="K123" s="19">
        <f>IFERROR(IF($A123="","",$H123*IF($J123="",INDEX('Item Master'!$N$2:$N$151,MATCH($D123,'Item Master'!$A$2:$A$151,0)),$J123)),"")</f>
        <v/>
      </c>
      <c r="L123" s="27" t="n"/>
      <c r="M123" s="27" t="n"/>
      <c r="N123" s="27" t="n"/>
      <c r="O123" s="27" t="n"/>
      <c r="P123" s="18">
        <f>IFERROR(IF($A123="","",IF(OR($C123="Receipt",$C123="Adjustment Increase"),$H123,IF(OR($C123="Issue",$C123="Adjustment Decrease",$C123="Return to Vendor"),-$H123,0))),"")</f>
        <v/>
      </c>
      <c r="Q123" s="17">
        <f>IFERROR(IF($A123="","",IF($B123="","Date missing",IF($C123="","Type missing",IF($D123="","SKU missing",IF($E123="SKU not found","Invalid SKU",IF(OR($H123="",$H123&lt;=0),"Invalid quantity",IF(AND($C123="Issue",$M123=""),"Department missing","OK"))))))),"")</f>
        <v/>
      </c>
    </row>
    <row r="124">
      <c r="A124" s="27" t="n"/>
      <c r="B124" s="29" t="n"/>
      <c r="C124" s="27" t="n"/>
      <c r="D124" s="27" t="n"/>
      <c r="E124" s="14">
        <f>IFERROR(IF($D124="","",INDEX('Item Master'!$B$2:$B$151,MATCH($D124,'Item Master'!$A$2:$A$151,0))),"SKU not found")</f>
        <v/>
      </c>
      <c r="F124" s="14">
        <f>IFERROR(IF($D124="","",INDEX('Item Master'!$C$2:$C$151,MATCH($D124,'Item Master'!$A$2:$A$151,0))),"")</f>
        <v/>
      </c>
      <c r="G124" s="14">
        <f>IFERROR(IF($D124="","",INDEX('Item Master'!$D$2:$D$151,MATCH($D124,'Item Master'!$A$2:$A$151,0))),"")</f>
        <v/>
      </c>
      <c r="H124" s="28" t="n"/>
      <c r="I124" s="14">
        <f>IFERROR(IF($D124="","",INDEX('Item Master'!$E$2:$E$151,MATCH($D124,'Item Master'!$A$2:$A$151,0))),"")</f>
        <v/>
      </c>
      <c r="J124" s="30" t="n"/>
      <c r="K124" s="16">
        <f>IFERROR(IF($A124="","",$H124*IF($J124="",INDEX('Item Master'!$N$2:$N$151,MATCH($D124,'Item Master'!$A$2:$A$151,0)),$J124)),"")</f>
        <v/>
      </c>
      <c r="L124" s="27" t="n"/>
      <c r="M124" s="27" t="n"/>
      <c r="N124" s="27" t="n"/>
      <c r="O124" s="27" t="n"/>
      <c r="P124" s="15">
        <f>IFERROR(IF($A124="","",IF(OR($C124="Receipt",$C124="Adjustment Increase"),$H124,IF(OR($C124="Issue",$C124="Adjustment Decrease",$C124="Return to Vendor"),-$H124,0))),"")</f>
        <v/>
      </c>
      <c r="Q124" s="14">
        <f>IFERROR(IF($A124="","",IF($B124="","Date missing",IF($C124="","Type missing",IF($D124="","SKU missing",IF($E124="SKU not found","Invalid SKU",IF(OR($H124="",$H124&lt;=0),"Invalid quantity",IF(AND($C124="Issue",$M124=""),"Department missing","OK"))))))),"")</f>
        <v/>
      </c>
    </row>
    <row r="125">
      <c r="A125" s="27" t="n"/>
      <c r="B125" s="29" t="n"/>
      <c r="C125" s="27" t="n"/>
      <c r="D125" s="27" t="n"/>
      <c r="E125" s="17">
        <f>IFERROR(IF($D125="","",INDEX('Item Master'!$B$2:$B$151,MATCH($D125,'Item Master'!$A$2:$A$151,0))),"SKU not found")</f>
        <v/>
      </c>
      <c r="F125" s="17">
        <f>IFERROR(IF($D125="","",INDEX('Item Master'!$C$2:$C$151,MATCH($D125,'Item Master'!$A$2:$A$151,0))),"")</f>
        <v/>
      </c>
      <c r="G125" s="17">
        <f>IFERROR(IF($D125="","",INDEX('Item Master'!$D$2:$D$151,MATCH($D125,'Item Master'!$A$2:$A$151,0))),"")</f>
        <v/>
      </c>
      <c r="H125" s="28" t="n"/>
      <c r="I125" s="17">
        <f>IFERROR(IF($D125="","",INDEX('Item Master'!$E$2:$E$151,MATCH($D125,'Item Master'!$A$2:$A$151,0))),"")</f>
        <v/>
      </c>
      <c r="J125" s="30" t="n"/>
      <c r="K125" s="19">
        <f>IFERROR(IF($A125="","",$H125*IF($J125="",INDEX('Item Master'!$N$2:$N$151,MATCH($D125,'Item Master'!$A$2:$A$151,0)),$J125)),"")</f>
        <v/>
      </c>
      <c r="L125" s="27" t="n"/>
      <c r="M125" s="27" t="n"/>
      <c r="N125" s="27" t="n"/>
      <c r="O125" s="27" t="n"/>
      <c r="P125" s="18">
        <f>IFERROR(IF($A125="","",IF(OR($C125="Receipt",$C125="Adjustment Increase"),$H125,IF(OR($C125="Issue",$C125="Adjustment Decrease",$C125="Return to Vendor"),-$H125,0))),"")</f>
        <v/>
      </c>
      <c r="Q125" s="17">
        <f>IFERROR(IF($A125="","",IF($B125="","Date missing",IF($C125="","Type missing",IF($D125="","SKU missing",IF($E125="SKU not found","Invalid SKU",IF(OR($H125="",$H125&lt;=0),"Invalid quantity",IF(AND($C125="Issue",$M125=""),"Department missing","OK"))))))),"")</f>
        <v/>
      </c>
    </row>
    <row r="126">
      <c r="A126" s="27" t="n"/>
      <c r="B126" s="29" t="n"/>
      <c r="C126" s="27" t="n"/>
      <c r="D126" s="27" t="n"/>
      <c r="E126" s="14">
        <f>IFERROR(IF($D126="","",INDEX('Item Master'!$B$2:$B$151,MATCH($D126,'Item Master'!$A$2:$A$151,0))),"SKU not found")</f>
        <v/>
      </c>
      <c r="F126" s="14">
        <f>IFERROR(IF($D126="","",INDEX('Item Master'!$C$2:$C$151,MATCH($D126,'Item Master'!$A$2:$A$151,0))),"")</f>
        <v/>
      </c>
      <c r="G126" s="14">
        <f>IFERROR(IF($D126="","",INDEX('Item Master'!$D$2:$D$151,MATCH($D126,'Item Master'!$A$2:$A$151,0))),"")</f>
        <v/>
      </c>
      <c r="H126" s="28" t="n"/>
      <c r="I126" s="14">
        <f>IFERROR(IF($D126="","",INDEX('Item Master'!$E$2:$E$151,MATCH($D126,'Item Master'!$A$2:$A$151,0))),"")</f>
        <v/>
      </c>
      <c r="J126" s="30" t="n"/>
      <c r="K126" s="16">
        <f>IFERROR(IF($A126="","",$H126*IF($J126="",INDEX('Item Master'!$N$2:$N$151,MATCH($D126,'Item Master'!$A$2:$A$151,0)),$J126)),"")</f>
        <v/>
      </c>
      <c r="L126" s="27" t="n"/>
      <c r="M126" s="27" t="n"/>
      <c r="N126" s="27" t="n"/>
      <c r="O126" s="27" t="n"/>
      <c r="P126" s="15">
        <f>IFERROR(IF($A126="","",IF(OR($C126="Receipt",$C126="Adjustment Increase"),$H126,IF(OR($C126="Issue",$C126="Adjustment Decrease",$C126="Return to Vendor"),-$H126,0))),"")</f>
        <v/>
      </c>
      <c r="Q126" s="14">
        <f>IFERROR(IF($A126="","",IF($B126="","Date missing",IF($C126="","Type missing",IF($D126="","SKU missing",IF($E126="SKU not found","Invalid SKU",IF(OR($H126="",$H126&lt;=0),"Invalid quantity",IF(AND($C126="Issue",$M126=""),"Department missing","OK"))))))),"")</f>
        <v/>
      </c>
    </row>
    <row r="127">
      <c r="A127" s="27" t="n"/>
      <c r="B127" s="29" t="n"/>
      <c r="C127" s="27" t="n"/>
      <c r="D127" s="27" t="n"/>
      <c r="E127" s="17">
        <f>IFERROR(IF($D127="","",INDEX('Item Master'!$B$2:$B$151,MATCH($D127,'Item Master'!$A$2:$A$151,0))),"SKU not found")</f>
        <v/>
      </c>
      <c r="F127" s="17">
        <f>IFERROR(IF($D127="","",INDEX('Item Master'!$C$2:$C$151,MATCH($D127,'Item Master'!$A$2:$A$151,0))),"")</f>
        <v/>
      </c>
      <c r="G127" s="17">
        <f>IFERROR(IF($D127="","",INDEX('Item Master'!$D$2:$D$151,MATCH($D127,'Item Master'!$A$2:$A$151,0))),"")</f>
        <v/>
      </c>
      <c r="H127" s="28" t="n"/>
      <c r="I127" s="17">
        <f>IFERROR(IF($D127="","",INDEX('Item Master'!$E$2:$E$151,MATCH($D127,'Item Master'!$A$2:$A$151,0))),"")</f>
        <v/>
      </c>
      <c r="J127" s="30" t="n"/>
      <c r="K127" s="19">
        <f>IFERROR(IF($A127="","",$H127*IF($J127="",INDEX('Item Master'!$N$2:$N$151,MATCH($D127,'Item Master'!$A$2:$A$151,0)),$J127)),"")</f>
        <v/>
      </c>
      <c r="L127" s="27" t="n"/>
      <c r="M127" s="27" t="n"/>
      <c r="N127" s="27" t="n"/>
      <c r="O127" s="27" t="n"/>
      <c r="P127" s="18">
        <f>IFERROR(IF($A127="","",IF(OR($C127="Receipt",$C127="Adjustment Increase"),$H127,IF(OR($C127="Issue",$C127="Adjustment Decrease",$C127="Return to Vendor"),-$H127,0))),"")</f>
        <v/>
      </c>
      <c r="Q127" s="17">
        <f>IFERROR(IF($A127="","",IF($B127="","Date missing",IF($C127="","Type missing",IF($D127="","SKU missing",IF($E127="SKU not found","Invalid SKU",IF(OR($H127="",$H127&lt;=0),"Invalid quantity",IF(AND($C127="Issue",$M127=""),"Department missing","OK"))))))),"")</f>
        <v/>
      </c>
    </row>
    <row r="128">
      <c r="A128" s="27" t="n"/>
      <c r="B128" s="29" t="n"/>
      <c r="C128" s="27" t="n"/>
      <c r="D128" s="27" t="n"/>
      <c r="E128" s="14">
        <f>IFERROR(IF($D128="","",INDEX('Item Master'!$B$2:$B$151,MATCH($D128,'Item Master'!$A$2:$A$151,0))),"SKU not found")</f>
        <v/>
      </c>
      <c r="F128" s="14">
        <f>IFERROR(IF($D128="","",INDEX('Item Master'!$C$2:$C$151,MATCH($D128,'Item Master'!$A$2:$A$151,0))),"")</f>
        <v/>
      </c>
      <c r="G128" s="14">
        <f>IFERROR(IF($D128="","",INDEX('Item Master'!$D$2:$D$151,MATCH($D128,'Item Master'!$A$2:$A$151,0))),"")</f>
        <v/>
      </c>
      <c r="H128" s="28" t="n"/>
      <c r="I128" s="14">
        <f>IFERROR(IF($D128="","",INDEX('Item Master'!$E$2:$E$151,MATCH($D128,'Item Master'!$A$2:$A$151,0))),"")</f>
        <v/>
      </c>
      <c r="J128" s="30" t="n"/>
      <c r="K128" s="16">
        <f>IFERROR(IF($A128="","",$H128*IF($J128="",INDEX('Item Master'!$N$2:$N$151,MATCH($D128,'Item Master'!$A$2:$A$151,0)),$J128)),"")</f>
        <v/>
      </c>
      <c r="L128" s="27" t="n"/>
      <c r="M128" s="27" t="n"/>
      <c r="N128" s="27" t="n"/>
      <c r="O128" s="27" t="n"/>
      <c r="P128" s="15">
        <f>IFERROR(IF($A128="","",IF(OR($C128="Receipt",$C128="Adjustment Increase"),$H128,IF(OR($C128="Issue",$C128="Adjustment Decrease",$C128="Return to Vendor"),-$H128,0))),"")</f>
        <v/>
      </c>
      <c r="Q128" s="14">
        <f>IFERROR(IF($A128="","",IF($B128="","Date missing",IF($C128="","Type missing",IF($D128="","SKU missing",IF($E128="SKU not found","Invalid SKU",IF(OR($H128="",$H128&lt;=0),"Invalid quantity",IF(AND($C128="Issue",$M128=""),"Department missing","OK"))))))),"")</f>
        <v/>
      </c>
    </row>
    <row r="129">
      <c r="A129" s="27" t="n"/>
      <c r="B129" s="29" t="n"/>
      <c r="C129" s="27" t="n"/>
      <c r="D129" s="27" t="n"/>
      <c r="E129" s="17">
        <f>IFERROR(IF($D129="","",INDEX('Item Master'!$B$2:$B$151,MATCH($D129,'Item Master'!$A$2:$A$151,0))),"SKU not found")</f>
        <v/>
      </c>
      <c r="F129" s="17">
        <f>IFERROR(IF($D129="","",INDEX('Item Master'!$C$2:$C$151,MATCH($D129,'Item Master'!$A$2:$A$151,0))),"")</f>
        <v/>
      </c>
      <c r="G129" s="17">
        <f>IFERROR(IF($D129="","",INDEX('Item Master'!$D$2:$D$151,MATCH($D129,'Item Master'!$A$2:$A$151,0))),"")</f>
        <v/>
      </c>
      <c r="H129" s="28" t="n"/>
      <c r="I129" s="17">
        <f>IFERROR(IF($D129="","",INDEX('Item Master'!$E$2:$E$151,MATCH($D129,'Item Master'!$A$2:$A$151,0))),"")</f>
        <v/>
      </c>
      <c r="J129" s="30" t="n"/>
      <c r="K129" s="19">
        <f>IFERROR(IF($A129="","",$H129*IF($J129="",INDEX('Item Master'!$N$2:$N$151,MATCH($D129,'Item Master'!$A$2:$A$151,0)),$J129)),"")</f>
        <v/>
      </c>
      <c r="L129" s="27" t="n"/>
      <c r="M129" s="27" t="n"/>
      <c r="N129" s="27" t="n"/>
      <c r="O129" s="27" t="n"/>
      <c r="P129" s="18">
        <f>IFERROR(IF($A129="","",IF(OR($C129="Receipt",$C129="Adjustment Increase"),$H129,IF(OR($C129="Issue",$C129="Adjustment Decrease",$C129="Return to Vendor"),-$H129,0))),"")</f>
        <v/>
      </c>
      <c r="Q129" s="17">
        <f>IFERROR(IF($A129="","",IF($B129="","Date missing",IF($C129="","Type missing",IF($D129="","SKU missing",IF($E129="SKU not found","Invalid SKU",IF(OR($H129="",$H129&lt;=0),"Invalid quantity",IF(AND($C129="Issue",$M129=""),"Department missing","OK"))))))),"")</f>
        <v/>
      </c>
    </row>
    <row r="130">
      <c r="A130" s="27" t="n"/>
      <c r="B130" s="29" t="n"/>
      <c r="C130" s="27" t="n"/>
      <c r="D130" s="27" t="n"/>
      <c r="E130" s="14">
        <f>IFERROR(IF($D130="","",INDEX('Item Master'!$B$2:$B$151,MATCH($D130,'Item Master'!$A$2:$A$151,0))),"SKU not found")</f>
        <v/>
      </c>
      <c r="F130" s="14">
        <f>IFERROR(IF($D130="","",INDEX('Item Master'!$C$2:$C$151,MATCH($D130,'Item Master'!$A$2:$A$151,0))),"")</f>
        <v/>
      </c>
      <c r="G130" s="14">
        <f>IFERROR(IF($D130="","",INDEX('Item Master'!$D$2:$D$151,MATCH($D130,'Item Master'!$A$2:$A$151,0))),"")</f>
        <v/>
      </c>
      <c r="H130" s="28" t="n"/>
      <c r="I130" s="14">
        <f>IFERROR(IF($D130="","",INDEX('Item Master'!$E$2:$E$151,MATCH($D130,'Item Master'!$A$2:$A$151,0))),"")</f>
        <v/>
      </c>
      <c r="J130" s="30" t="n"/>
      <c r="K130" s="16">
        <f>IFERROR(IF($A130="","",$H130*IF($J130="",INDEX('Item Master'!$N$2:$N$151,MATCH($D130,'Item Master'!$A$2:$A$151,0)),$J130)),"")</f>
        <v/>
      </c>
      <c r="L130" s="27" t="n"/>
      <c r="M130" s="27" t="n"/>
      <c r="N130" s="27" t="n"/>
      <c r="O130" s="27" t="n"/>
      <c r="P130" s="15">
        <f>IFERROR(IF($A130="","",IF(OR($C130="Receipt",$C130="Adjustment Increase"),$H130,IF(OR($C130="Issue",$C130="Adjustment Decrease",$C130="Return to Vendor"),-$H130,0))),"")</f>
        <v/>
      </c>
      <c r="Q130" s="14">
        <f>IFERROR(IF($A130="","",IF($B130="","Date missing",IF($C130="","Type missing",IF($D130="","SKU missing",IF($E130="SKU not found","Invalid SKU",IF(OR($H130="",$H130&lt;=0),"Invalid quantity",IF(AND($C130="Issue",$M130=""),"Department missing","OK"))))))),"")</f>
        <v/>
      </c>
    </row>
    <row r="131">
      <c r="A131" s="27" t="n"/>
      <c r="B131" s="29" t="n"/>
      <c r="C131" s="27" t="n"/>
      <c r="D131" s="27" t="n"/>
      <c r="E131" s="17">
        <f>IFERROR(IF($D131="","",INDEX('Item Master'!$B$2:$B$151,MATCH($D131,'Item Master'!$A$2:$A$151,0))),"SKU not found")</f>
        <v/>
      </c>
      <c r="F131" s="17">
        <f>IFERROR(IF($D131="","",INDEX('Item Master'!$C$2:$C$151,MATCH($D131,'Item Master'!$A$2:$A$151,0))),"")</f>
        <v/>
      </c>
      <c r="G131" s="17">
        <f>IFERROR(IF($D131="","",INDEX('Item Master'!$D$2:$D$151,MATCH($D131,'Item Master'!$A$2:$A$151,0))),"")</f>
        <v/>
      </c>
      <c r="H131" s="28" t="n"/>
      <c r="I131" s="17">
        <f>IFERROR(IF($D131="","",INDEX('Item Master'!$E$2:$E$151,MATCH($D131,'Item Master'!$A$2:$A$151,0))),"")</f>
        <v/>
      </c>
      <c r="J131" s="30" t="n"/>
      <c r="K131" s="19">
        <f>IFERROR(IF($A131="","",$H131*IF($J131="",INDEX('Item Master'!$N$2:$N$151,MATCH($D131,'Item Master'!$A$2:$A$151,0)),$J131)),"")</f>
        <v/>
      </c>
      <c r="L131" s="27" t="n"/>
      <c r="M131" s="27" t="n"/>
      <c r="N131" s="27" t="n"/>
      <c r="O131" s="27" t="n"/>
      <c r="P131" s="18">
        <f>IFERROR(IF($A131="","",IF(OR($C131="Receipt",$C131="Adjustment Increase"),$H131,IF(OR($C131="Issue",$C131="Adjustment Decrease",$C131="Return to Vendor"),-$H131,0))),"")</f>
        <v/>
      </c>
      <c r="Q131" s="17">
        <f>IFERROR(IF($A131="","",IF($B131="","Date missing",IF($C131="","Type missing",IF($D131="","SKU missing",IF($E131="SKU not found","Invalid SKU",IF(OR($H131="",$H131&lt;=0),"Invalid quantity",IF(AND($C131="Issue",$M131=""),"Department missing","OK"))))))),"")</f>
        <v/>
      </c>
    </row>
    <row r="132">
      <c r="A132" s="27" t="n"/>
      <c r="B132" s="29" t="n"/>
      <c r="C132" s="27" t="n"/>
      <c r="D132" s="27" t="n"/>
      <c r="E132" s="14">
        <f>IFERROR(IF($D132="","",INDEX('Item Master'!$B$2:$B$151,MATCH($D132,'Item Master'!$A$2:$A$151,0))),"SKU not found")</f>
        <v/>
      </c>
      <c r="F132" s="14">
        <f>IFERROR(IF($D132="","",INDEX('Item Master'!$C$2:$C$151,MATCH($D132,'Item Master'!$A$2:$A$151,0))),"")</f>
        <v/>
      </c>
      <c r="G132" s="14">
        <f>IFERROR(IF($D132="","",INDEX('Item Master'!$D$2:$D$151,MATCH($D132,'Item Master'!$A$2:$A$151,0))),"")</f>
        <v/>
      </c>
      <c r="H132" s="28" t="n"/>
      <c r="I132" s="14">
        <f>IFERROR(IF($D132="","",INDEX('Item Master'!$E$2:$E$151,MATCH($D132,'Item Master'!$A$2:$A$151,0))),"")</f>
        <v/>
      </c>
      <c r="J132" s="30" t="n"/>
      <c r="K132" s="16">
        <f>IFERROR(IF($A132="","",$H132*IF($J132="",INDEX('Item Master'!$N$2:$N$151,MATCH($D132,'Item Master'!$A$2:$A$151,0)),$J132)),"")</f>
        <v/>
      </c>
      <c r="L132" s="27" t="n"/>
      <c r="M132" s="27" t="n"/>
      <c r="N132" s="27" t="n"/>
      <c r="O132" s="27" t="n"/>
      <c r="P132" s="15">
        <f>IFERROR(IF($A132="","",IF(OR($C132="Receipt",$C132="Adjustment Increase"),$H132,IF(OR($C132="Issue",$C132="Adjustment Decrease",$C132="Return to Vendor"),-$H132,0))),"")</f>
        <v/>
      </c>
      <c r="Q132" s="14">
        <f>IFERROR(IF($A132="","",IF($B132="","Date missing",IF($C132="","Type missing",IF($D132="","SKU missing",IF($E132="SKU not found","Invalid SKU",IF(OR($H132="",$H132&lt;=0),"Invalid quantity",IF(AND($C132="Issue",$M132=""),"Department missing","OK"))))))),"")</f>
        <v/>
      </c>
    </row>
    <row r="133">
      <c r="A133" s="27" t="n"/>
      <c r="B133" s="29" t="n"/>
      <c r="C133" s="27" t="n"/>
      <c r="D133" s="27" t="n"/>
      <c r="E133" s="17">
        <f>IFERROR(IF($D133="","",INDEX('Item Master'!$B$2:$B$151,MATCH($D133,'Item Master'!$A$2:$A$151,0))),"SKU not found")</f>
        <v/>
      </c>
      <c r="F133" s="17">
        <f>IFERROR(IF($D133="","",INDEX('Item Master'!$C$2:$C$151,MATCH($D133,'Item Master'!$A$2:$A$151,0))),"")</f>
        <v/>
      </c>
      <c r="G133" s="17">
        <f>IFERROR(IF($D133="","",INDEX('Item Master'!$D$2:$D$151,MATCH($D133,'Item Master'!$A$2:$A$151,0))),"")</f>
        <v/>
      </c>
      <c r="H133" s="28" t="n"/>
      <c r="I133" s="17">
        <f>IFERROR(IF($D133="","",INDEX('Item Master'!$E$2:$E$151,MATCH($D133,'Item Master'!$A$2:$A$151,0))),"")</f>
        <v/>
      </c>
      <c r="J133" s="30" t="n"/>
      <c r="K133" s="19">
        <f>IFERROR(IF($A133="","",$H133*IF($J133="",INDEX('Item Master'!$N$2:$N$151,MATCH($D133,'Item Master'!$A$2:$A$151,0)),$J133)),"")</f>
        <v/>
      </c>
      <c r="L133" s="27" t="n"/>
      <c r="M133" s="27" t="n"/>
      <c r="N133" s="27" t="n"/>
      <c r="O133" s="27" t="n"/>
      <c r="P133" s="18">
        <f>IFERROR(IF($A133="","",IF(OR($C133="Receipt",$C133="Adjustment Increase"),$H133,IF(OR($C133="Issue",$C133="Adjustment Decrease",$C133="Return to Vendor"),-$H133,0))),"")</f>
        <v/>
      </c>
      <c r="Q133" s="17">
        <f>IFERROR(IF($A133="","",IF($B133="","Date missing",IF($C133="","Type missing",IF($D133="","SKU missing",IF($E133="SKU not found","Invalid SKU",IF(OR($H133="",$H133&lt;=0),"Invalid quantity",IF(AND($C133="Issue",$M133=""),"Department missing","OK"))))))),"")</f>
        <v/>
      </c>
    </row>
    <row r="134">
      <c r="A134" s="27" t="n"/>
      <c r="B134" s="29" t="n"/>
      <c r="C134" s="27" t="n"/>
      <c r="D134" s="27" t="n"/>
      <c r="E134" s="14">
        <f>IFERROR(IF($D134="","",INDEX('Item Master'!$B$2:$B$151,MATCH($D134,'Item Master'!$A$2:$A$151,0))),"SKU not found")</f>
        <v/>
      </c>
      <c r="F134" s="14">
        <f>IFERROR(IF($D134="","",INDEX('Item Master'!$C$2:$C$151,MATCH($D134,'Item Master'!$A$2:$A$151,0))),"")</f>
        <v/>
      </c>
      <c r="G134" s="14">
        <f>IFERROR(IF($D134="","",INDEX('Item Master'!$D$2:$D$151,MATCH($D134,'Item Master'!$A$2:$A$151,0))),"")</f>
        <v/>
      </c>
      <c r="H134" s="28" t="n"/>
      <c r="I134" s="14">
        <f>IFERROR(IF($D134="","",INDEX('Item Master'!$E$2:$E$151,MATCH($D134,'Item Master'!$A$2:$A$151,0))),"")</f>
        <v/>
      </c>
      <c r="J134" s="30" t="n"/>
      <c r="K134" s="16">
        <f>IFERROR(IF($A134="","",$H134*IF($J134="",INDEX('Item Master'!$N$2:$N$151,MATCH($D134,'Item Master'!$A$2:$A$151,0)),$J134)),"")</f>
        <v/>
      </c>
      <c r="L134" s="27" t="n"/>
      <c r="M134" s="27" t="n"/>
      <c r="N134" s="27" t="n"/>
      <c r="O134" s="27" t="n"/>
      <c r="P134" s="15">
        <f>IFERROR(IF($A134="","",IF(OR($C134="Receipt",$C134="Adjustment Increase"),$H134,IF(OR($C134="Issue",$C134="Adjustment Decrease",$C134="Return to Vendor"),-$H134,0))),"")</f>
        <v/>
      </c>
      <c r="Q134" s="14">
        <f>IFERROR(IF($A134="","",IF($B134="","Date missing",IF($C134="","Type missing",IF($D134="","SKU missing",IF($E134="SKU not found","Invalid SKU",IF(OR($H134="",$H134&lt;=0),"Invalid quantity",IF(AND($C134="Issue",$M134=""),"Department missing","OK"))))))),"")</f>
        <v/>
      </c>
    </row>
    <row r="135">
      <c r="A135" s="27" t="n"/>
      <c r="B135" s="29" t="n"/>
      <c r="C135" s="27" t="n"/>
      <c r="D135" s="27" t="n"/>
      <c r="E135" s="17">
        <f>IFERROR(IF($D135="","",INDEX('Item Master'!$B$2:$B$151,MATCH($D135,'Item Master'!$A$2:$A$151,0))),"SKU not found")</f>
        <v/>
      </c>
      <c r="F135" s="17">
        <f>IFERROR(IF($D135="","",INDEX('Item Master'!$C$2:$C$151,MATCH($D135,'Item Master'!$A$2:$A$151,0))),"")</f>
        <v/>
      </c>
      <c r="G135" s="17">
        <f>IFERROR(IF($D135="","",INDEX('Item Master'!$D$2:$D$151,MATCH($D135,'Item Master'!$A$2:$A$151,0))),"")</f>
        <v/>
      </c>
      <c r="H135" s="28" t="n"/>
      <c r="I135" s="17">
        <f>IFERROR(IF($D135="","",INDEX('Item Master'!$E$2:$E$151,MATCH($D135,'Item Master'!$A$2:$A$151,0))),"")</f>
        <v/>
      </c>
      <c r="J135" s="30" t="n"/>
      <c r="K135" s="19">
        <f>IFERROR(IF($A135="","",$H135*IF($J135="",INDEX('Item Master'!$N$2:$N$151,MATCH($D135,'Item Master'!$A$2:$A$151,0)),$J135)),"")</f>
        <v/>
      </c>
      <c r="L135" s="27" t="n"/>
      <c r="M135" s="27" t="n"/>
      <c r="N135" s="27" t="n"/>
      <c r="O135" s="27" t="n"/>
      <c r="P135" s="18">
        <f>IFERROR(IF($A135="","",IF(OR($C135="Receipt",$C135="Adjustment Increase"),$H135,IF(OR($C135="Issue",$C135="Adjustment Decrease",$C135="Return to Vendor"),-$H135,0))),"")</f>
        <v/>
      </c>
      <c r="Q135" s="17">
        <f>IFERROR(IF($A135="","",IF($B135="","Date missing",IF($C135="","Type missing",IF($D135="","SKU missing",IF($E135="SKU not found","Invalid SKU",IF(OR($H135="",$H135&lt;=0),"Invalid quantity",IF(AND($C135="Issue",$M135=""),"Department missing","OK"))))))),"")</f>
        <v/>
      </c>
    </row>
    <row r="136">
      <c r="A136" s="27" t="n"/>
      <c r="B136" s="29" t="n"/>
      <c r="C136" s="27" t="n"/>
      <c r="D136" s="27" t="n"/>
      <c r="E136" s="14">
        <f>IFERROR(IF($D136="","",INDEX('Item Master'!$B$2:$B$151,MATCH($D136,'Item Master'!$A$2:$A$151,0))),"SKU not found")</f>
        <v/>
      </c>
      <c r="F136" s="14">
        <f>IFERROR(IF($D136="","",INDEX('Item Master'!$C$2:$C$151,MATCH($D136,'Item Master'!$A$2:$A$151,0))),"")</f>
        <v/>
      </c>
      <c r="G136" s="14">
        <f>IFERROR(IF($D136="","",INDEX('Item Master'!$D$2:$D$151,MATCH($D136,'Item Master'!$A$2:$A$151,0))),"")</f>
        <v/>
      </c>
      <c r="H136" s="28" t="n"/>
      <c r="I136" s="14">
        <f>IFERROR(IF($D136="","",INDEX('Item Master'!$E$2:$E$151,MATCH($D136,'Item Master'!$A$2:$A$151,0))),"")</f>
        <v/>
      </c>
      <c r="J136" s="30" t="n"/>
      <c r="K136" s="16">
        <f>IFERROR(IF($A136="","",$H136*IF($J136="",INDEX('Item Master'!$N$2:$N$151,MATCH($D136,'Item Master'!$A$2:$A$151,0)),$J136)),"")</f>
        <v/>
      </c>
      <c r="L136" s="27" t="n"/>
      <c r="M136" s="27" t="n"/>
      <c r="N136" s="27" t="n"/>
      <c r="O136" s="27" t="n"/>
      <c r="P136" s="15">
        <f>IFERROR(IF($A136="","",IF(OR($C136="Receipt",$C136="Adjustment Increase"),$H136,IF(OR($C136="Issue",$C136="Adjustment Decrease",$C136="Return to Vendor"),-$H136,0))),"")</f>
        <v/>
      </c>
      <c r="Q136" s="14">
        <f>IFERROR(IF($A136="","",IF($B136="","Date missing",IF($C136="","Type missing",IF($D136="","SKU missing",IF($E136="SKU not found","Invalid SKU",IF(OR($H136="",$H136&lt;=0),"Invalid quantity",IF(AND($C136="Issue",$M136=""),"Department missing","OK"))))))),"")</f>
        <v/>
      </c>
    </row>
    <row r="137">
      <c r="A137" s="27" t="n"/>
      <c r="B137" s="29" t="n"/>
      <c r="C137" s="27" t="n"/>
      <c r="D137" s="27" t="n"/>
      <c r="E137" s="17">
        <f>IFERROR(IF($D137="","",INDEX('Item Master'!$B$2:$B$151,MATCH($D137,'Item Master'!$A$2:$A$151,0))),"SKU not found")</f>
        <v/>
      </c>
      <c r="F137" s="17">
        <f>IFERROR(IF($D137="","",INDEX('Item Master'!$C$2:$C$151,MATCH($D137,'Item Master'!$A$2:$A$151,0))),"")</f>
        <v/>
      </c>
      <c r="G137" s="17">
        <f>IFERROR(IF($D137="","",INDEX('Item Master'!$D$2:$D$151,MATCH($D137,'Item Master'!$A$2:$A$151,0))),"")</f>
        <v/>
      </c>
      <c r="H137" s="28" t="n"/>
      <c r="I137" s="17">
        <f>IFERROR(IF($D137="","",INDEX('Item Master'!$E$2:$E$151,MATCH($D137,'Item Master'!$A$2:$A$151,0))),"")</f>
        <v/>
      </c>
      <c r="J137" s="30" t="n"/>
      <c r="K137" s="19">
        <f>IFERROR(IF($A137="","",$H137*IF($J137="",INDEX('Item Master'!$N$2:$N$151,MATCH($D137,'Item Master'!$A$2:$A$151,0)),$J137)),"")</f>
        <v/>
      </c>
      <c r="L137" s="27" t="n"/>
      <c r="M137" s="27" t="n"/>
      <c r="N137" s="27" t="n"/>
      <c r="O137" s="27" t="n"/>
      <c r="P137" s="18">
        <f>IFERROR(IF($A137="","",IF(OR($C137="Receipt",$C137="Adjustment Increase"),$H137,IF(OR($C137="Issue",$C137="Adjustment Decrease",$C137="Return to Vendor"),-$H137,0))),"")</f>
        <v/>
      </c>
      <c r="Q137" s="17">
        <f>IFERROR(IF($A137="","",IF($B137="","Date missing",IF($C137="","Type missing",IF($D137="","SKU missing",IF($E137="SKU not found","Invalid SKU",IF(OR($H137="",$H137&lt;=0),"Invalid quantity",IF(AND($C137="Issue",$M137=""),"Department missing","OK"))))))),"")</f>
        <v/>
      </c>
    </row>
    <row r="138">
      <c r="A138" s="27" t="n"/>
      <c r="B138" s="29" t="n"/>
      <c r="C138" s="27" t="n"/>
      <c r="D138" s="27" t="n"/>
      <c r="E138" s="14">
        <f>IFERROR(IF($D138="","",INDEX('Item Master'!$B$2:$B$151,MATCH($D138,'Item Master'!$A$2:$A$151,0))),"SKU not found")</f>
        <v/>
      </c>
      <c r="F138" s="14">
        <f>IFERROR(IF($D138="","",INDEX('Item Master'!$C$2:$C$151,MATCH($D138,'Item Master'!$A$2:$A$151,0))),"")</f>
        <v/>
      </c>
      <c r="G138" s="14">
        <f>IFERROR(IF($D138="","",INDEX('Item Master'!$D$2:$D$151,MATCH($D138,'Item Master'!$A$2:$A$151,0))),"")</f>
        <v/>
      </c>
      <c r="H138" s="28" t="n"/>
      <c r="I138" s="14">
        <f>IFERROR(IF($D138="","",INDEX('Item Master'!$E$2:$E$151,MATCH($D138,'Item Master'!$A$2:$A$151,0))),"")</f>
        <v/>
      </c>
      <c r="J138" s="30" t="n"/>
      <c r="K138" s="16">
        <f>IFERROR(IF($A138="","",$H138*IF($J138="",INDEX('Item Master'!$N$2:$N$151,MATCH($D138,'Item Master'!$A$2:$A$151,0)),$J138)),"")</f>
        <v/>
      </c>
      <c r="L138" s="27" t="n"/>
      <c r="M138" s="27" t="n"/>
      <c r="N138" s="27" t="n"/>
      <c r="O138" s="27" t="n"/>
      <c r="P138" s="15">
        <f>IFERROR(IF($A138="","",IF(OR($C138="Receipt",$C138="Adjustment Increase"),$H138,IF(OR($C138="Issue",$C138="Adjustment Decrease",$C138="Return to Vendor"),-$H138,0))),"")</f>
        <v/>
      </c>
      <c r="Q138" s="14">
        <f>IFERROR(IF($A138="","",IF($B138="","Date missing",IF($C138="","Type missing",IF($D138="","SKU missing",IF($E138="SKU not found","Invalid SKU",IF(OR($H138="",$H138&lt;=0),"Invalid quantity",IF(AND($C138="Issue",$M138=""),"Department missing","OK"))))))),"")</f>
        <v/>
      </c>
    </row>
    <row r="139">
      <c r="A139" s="27" t="n"/>
      <c r="B139" s="29" t="n"/>
      <c r="C139" s="27" t="n"/>
      <c r="D139" s="27" t="n"/>
      <c r="E139" s="17">
        <f>IFERROR(IF($D139="","",INDEX('Item Master'!$B$2:$B$151,MATCH($D139,'Item Master'!$A$2:$A$151,0))),"SKU not found")</f>
        <v/>
      </c>
      <c r="F139" s="17">
        <f>IFERROR(IF($D139="","",INDEX('Item Master'!$C$2:$C$151,MATCH($D139,'Item Master'!$A$2:$A$151,0))),"")</f>
        <v/>
      </c>
      <c r="G139" s="17">
        <f>IFERROR(IF($D139="","",INDEX('Item Master'!$D$2:$D$151,MATCH($D139,'Item Master'!$A$2:$A$151,0))),"")</f>
        <v/>
      </c>
      <c r="H139" s="28" t="n"/>
      <c r="I139" s="17">
        <f>IFERROR(IF($D139="","",INDEX('Item Master'!$E$2:$E$151,MATCH($D139,'Item Master'!$A$2:$A$151,0))),"")</f>
        <v/>
      </c>
      <c r="J139" s="30" t="n"/>
      <c r="K139" s="19">
        <f>IFERROR(IF($A139="","",$H139*IF($J139="",INDEX('Item Master'!$N$2:$N$151,MATCH($D139,'Item Master'!$A$2:$A$151,0)),$J139)),"")</f>
        <v/>
      </c>
      <c r="L139" s="27" t="n"/>
      <c r="M139" s="27" t="n"/>
      <c r="N139" s="27" t="n"/>
      <c r="O139" s="27" t="n"/>
      <c r="P139" s="18">
        <f>IFERROR(IF($A139="","",IF(OR($C139="Receipt",$C139="Adjustment Increase"),$H139,IF(OR($C139="Issue",$C139="Adjustment Decrease",$C139="Return to Vendor"),-$H139,0))),"")</f>
        <v/>
      </c>
      <c r="Q139" s="17">
        <f>IFERROR(IF($A139="","",IF($B139="","Date missing",IF($C139="","Type missing",IF($D139="","SKU missing",IF($E139="SKU not found","Invalid SKU",IF(OR($H139="",$H139&lt;=0),"Invalid quantity",IF(AND($C139="Issue",$M139=""),"Department missing","OK"))))))),"")</f>
        <v/>
      </c>
    </row>
    <row r="140">
      <c r="A140" s="27" t="n"/>
      <c r="B140" s="29" t="n"/>
      <c r="C140" s="27" t="n"/>
      <c r="D140" s="27" t="n"/>
      <c r="E140" s="14">
        <f>IFERROR(IF($D140="","",INDEX('Item Master'!$B$2:$B$151,MATCH($D140,'Item Master'!$A$2:$A$151,0))),"SKU not found")</f>
        <v/>
      </c>
      <c r="F140" s="14">
        <f>IFERROR(IF($D140="","",INDEX('Item Master'!$C$2:$C$151,MATCH($D140,'Item Master'!$A$2:$A$151,0))),"")</f>
        <v/>
      </c>
      <c r="G140" s="14">
        <f>IFERROR(IF($D140="","",INDEX('Item Master'!$D$2:$D$151,MATCH($D140,'Item Master'!$A$2:$A$151,0))),"")</f>
        <v/>
      </c>
      <c r="H140" s="28" t="n"/>
      <c r="I140" s="14">
        <f>IFERROR(IF($D140="","",INDEX('Item Master'!$E$2:$E$151,MATCH($D140,'Item Master'!$A$2:$A$151,0))),"")</f>
        <v/>
      </c>
      <c r="J140" s="30" t="n"/>
      <c r="K140" s="16">
        <f>IFERROR(IF($A140="","",$H140*IF($J140="",INDEX('Item Master'!$N$2:$N$151,MATCH($D140,'Item Master'!$A$2:$A$151,0)),$J140)),"")</f>
        <v/>
      </c>
      <c r="L140" s="27" t="n"/>
      <c r="M140" s="27" t="n"/>
      <c r="N140" s="27" t="n"/>
      <c r="O140" s="27" t="n"/>
      <c r="P140" s="15">
        <f>IFERROR(IF($A140="","",IF(OR($C140="Receipt",$C140="Adjustment Increase"),$H140,IF(OR($C140="Issue",$C140="Adjustment Decrease",$C140="Return to Vendor"),-$H140,0))),"")</f>
        <v/>
      </c>
      <c r="Q140" s="14">
        <f>IFERROR(IF($A140="","",IF($B140="","Date missing",IF($C140="","Type missing",IF($D140="","SKU missing",IF($E140="SKU not found","Invalid SKU",IF(OR($H140="",$H140&lt;=0),"Invalid quantity",IF(AND($C140="Issue",$M140=""),"Department missing","OK"))))))),"")</f>
        <v/>
      </c>
    </row>
    <row r="141">
      <c r="A141" s="27" t="n"/>
      <c r="B141" s="29" t="n"/>
      <c r="C141" s="27" t="n"/>
      <c r="D141" s="27" t="n"/>
      <c r="E141" s="17">
        <f>IFERROR(IF($D141="","",INDEX('Item Master'!$B$2:$B$151,MATCH($D141,'Item Master'!$A$2:$A$151,0))),"SKU not found")</f>
        <v/>
      </c>
      <c r="F141" s="17">
        <f>IFERROR(IF($D141="","",INDEX('Item Master'!$C$2:$C$151,MATCH($D141,'Item Master'!$A$2:$A$151,0))),"")</f>
        <v/>
      </c>
      <c r="G141" s="17">
        <f>IFERROR(IF($D141="","",INDEX('Item Master'!$D$2:$D$151,MATCH($D141,'Item Master'!$A$2:$A$151,0))),"")</f>
        <v/>
      </c>
      <c r="H141" s="28" t="n"/>
      <c r="I141" s="17">
        <f>IFERROR(IF($D141="","",INDEX('Item Master'!$E$2:$E$151,MATCH($D141,'Item Master'!$A$2:$A$151,0))),"")</f>
        <v/>
      </c>
      <c r="J141" s="30" t="n"/>
      <c r="K141" s="19">
        <f>IFERROR(IF($A141="","",$H141*IF($J141="",INDEX('Item Master'!$N$2:$N$151,MATCH($D141,'Item Master'!$A$2:$A$151,0)),$J141)),"")</f>
        <v/>
      </c>
      <c r="L141" s="27" t="n"/>
      <c r="M141" s="27" t="n"/>
      <c r="N141" s="27" t="n"/>
      <c r="O141" s="27" t="n"/>
      <c r="P141" s="18">
        <f>IFERROR(IF($A141="","",IF(OR($C141="Receipt",$C141="Adjustment Increase"),$H141,IF(OR($C141="Issue",$C141="Adjustment Decrease",$C141="Return to Vendor"),-$H141,0))),"")</f>
        <v/>
      </c>
      <c r="Q141" s="17">
        <f>IFERROR(IF($A141="","",IF($B141="","Date missing",IF($C141="","Type missing",IF($D141="","SKU missing",IF($E141="SKU not found","Invalid SKU",IF(OR($H141="",$H141&lt;=0),"Invalid quantity",IF(AND($C141="Issue",$M141=""),"Department missing","OK"))))))),"")</f>
        <v/>
      </c>
    </row>
    <row r="142">
      <c r="A142" s="27" t="n"/>
      <c r="B142" s="29" t="n"/>
      <c r="C142" s="27" t="n"/>
      <c r="D142" s="27" t="n"/>
      <c r="E142" s="14">
        <f>IFERROR(IF($D142="","",INDEX('Item Master'!$B$2:$B$151,MATCH($D142,'Item Master'!$A$2:$A$151,0))),"SKU not found")</f>
        <v/>
      </c>
      <c r="F142" s="14">
        <f>IFERROR(IF($D142="","",INDEX('Item Master'!$C$2:$C$151,MATCH($D142,'Item Master'!$A$2:$A$151,0))),"")</f>
        <v/>
      </c>
      <c r="G142" s="14">
        <f>IFERROR(IF($D142="","",INDEX('Item Master'!$D$2:$D$151,MATCH($D142,'Item Master'!$A$2:$A$151,0))),"")</f>
        <v/>
      </c>
      <c r="H142" s="28" t="n"/>
      <c r="I142" s="14">
        <f>IFERROR(IF($D142="","",INDEX('Item Master'!$E$2:$E$151,MATCH($D142,'Item Master'!$A$2:$A$151,0))),"")</f>
        <v/>
      </c>
      <c r="J142" s="30" t="n"/>
      <c r="K142" s="16">
        <f>IFERROR(IF($A142="","",$H142*IF($J142="",INDEX('Item Master'!$N$2:$N$151,MATCH($D142,'Item Master'!$A$2:$A$151,0)),$J142)),"")</f>
        <v/>
      </c>
      <c r="L142" s="27" t="n"/>
      <c r="M142" s="27" t="n"/>
      <c r="N142" s="27" t="n"/>
      <c r="O142" s="27" t="n"/>
      <c r="P142" s="15">
        <f>IFERROR(IF($A142="","",IF(OR($C142="Receipt",$C142="Adjustment Increase"),$H142,IF(OR($C142="Issue",$C142="Adjustment Decrease",$C142="Return to Vendor"),-$H142,0))),"")</f>
        <v/>
      </c>
      <c r="Q142" s="14">
        <f>IFERROR(IF($A142="","",IF($B142="","Date missing",IF($C142="","Type missing",IF($D142="","SKU missing",IF($E142="SKU not found","Invalid SKU",IF(OR($H142="",$H142&lt;=0),"Invalid quantity",IF(AND($C142="Issue",$M142=""),"Department missing","OK"))))))),"")</f>
        <v/>
      </c>
    </row>
    <row r="143">
      <c r="A143" s="27" t="n"/>
      <c r="B143" s="29" t="n"/>
      <c r="C143" s="27" t="n"/>
      <c r="D143" s="27" t="n"/>
      <c r="E143" s="17">
        <f>IFERROR(IF($D143="","",INDEX('Item Master'!$B$2:$B$151,MATCH($D143,'Item Master'!$A$2:$A$151,0))),"SKU not found")</f>
        <v/>
      </c>
      <c r="F143" s="17">
        <f>IFERROR(IF($D143="","",INDEX('Item Master'!$C$2:$C$151,MATCH($D143,'Item Master'!$A$2:$A$151,0))),"")</f>
        <v/>
      </c>
      <c r="G143" s="17">
        <f>IFERROR(IF($D143="","",INDEX('Item Master'!$D$2:$D$151,MATCH($D143,'Item Master'!$A$2:$A$151,0))),"")</f>
        <v/>
      </c>
      <c r="H143" s="28" t="n"/>
      <c r="I143" s="17">
        <f>IFERROR(IF($D143="","",INDEX('Item Master'!$E$2:$E$151,MATCH($D143,'Item Master'!$A$2:$A$151,0))),"")</f>
        <v/>
      </c>
      <c r="J143" s="30" t="n"/>
      <c r="K143" s="19">
        <f>IFERROR(IF($A143="","",$H143*IF($J143="",INDEX('Item Master'!$N$2:$N$151,MATCH($D143,'Item Master'!$A$2:$A$151,0)),$J143)),"")</f>
        <v/>
      </c>
      <c r="L143" s="27" t="n"/>
      <c r="M143" s="27" t="n"/>
      <c r="N143" s="27" t="n"/>
      <c r="O143" s="27" t="n"/>
      <c r="P143" s="18">
        <f>IFERROR(IF($A143="","",IF(OR($C143="Receipt",$C143="Adjustment Increase"),$H143,IF(OR($C143="Issue",$C143="Adjustment Decrease",$C143="Return to Vendor"),-$H143,0))),"")</f>
        <v/>
      </c>
      <c r="Q143" s="17">
        <f>IFERROR(IF($A143="","",IF($B143="","Date missing",IF($C143="","Type missing",IF($D143="","SKU missing",IF($E143="SKU not found","Invalid SKU",IF(OR($H143="",$H143&lt;=0),"Invalid quantity",IF(AND($C143="Issue",$M143=""),"Department missing","OK"))))))),"")</f>
        <v/>
      </c>
    </row>
    <row r="144">
      <c r="A144" s="27" t="n"/>
      <c r="B144" s="29" t="n"/>
      <c r="C144" s="27" t="n"/>
      <c r="D144" s="27" t="n"/>
      <c r="E144" s="14">
        <f>IFERROR(IF($D144="","",INDEX('Item Master'!$B$2:$B$151,MATCH($D144,'Item Master'!$A$2:$A$151,0))),"SKU not found")</f>
        <v/>
      </c>
      <c r="F144" s="14">
        <f>IFERROR(IF($D144="","",INDEX('Item Master'!$C$2:$C$151,MATCH($D144,'Item Master'!$A$2:$A$151,0))),"")</f>
        <v/>
      </c>
      <c r="G144" s="14">
        <f>IFERROR(IF($D144="","",INDEX('Item Master'!$D$2:$D$151,MATCH($D144,'Item Master'!$A$2:$A$151,0))),"")</f>
        <v/>
      </c>
      <c r="H144" s="28" t="n"/>
      <c r="I144" s="14">
        <f>IFERROR(IF($D144="","",INDEX('Item Master'!$E$2:$E$151,MATCH($D144,'Item Master'!$A$2:$A$151,0))),"")</f>
        <v/>
      </c>
      <c r="J144" s="30" t="n"/>
      <c r="K144" s="16">
        <f>IFERROR(IF($A144="","",$H144*IF($J144="",INDEX('Item Master'!$N$2:$N$151,MATCH($D144,'Item Master'!$A$2:$A$151,0)),$J144)),"")</f>
        <v/>
      </c>
      <c r="L144" s="27" t="n"/>
      <c r="M144" s="27" t="n"/>
      <c r="N144" s="27" t="n"/>
      <c r="O144" s="27" t="n"/>
      <c r="P144" s="15">
        <f>IFERROR(IF($A144="","",IF(OR($C144="Receipt",$C144="Adjustment Increase"),$H144,IF(OR($C144="Issue",$C144="Adjustment Decrease",$C144="Return to Vendor"),-$H144,0))),"")</f>
        <v/>
      </c>
      <c r="Q144" s="14">
        <f>IFERROR(IF($A144="","",IF($B144="","Date missing",IF($C144="","Type missing",IF($D144="","SKU missing",IF($E144="SKU not found","Invalid SKU",IF(OR($H144="",$H144&lt;=0),"Invalid quantity",IF(AND($C144="Issue",$M144=""),"Department missing","OK"))))))),"")</f>
        <v/>
      </c>
    </row>
    <row r="145">
      <c r="A145" s="27" t="n"/>
      <c r="B145" s="29" t="n"/>
      <c r="C145" s="27" t="n"/>
      <c r="D145" s="27" t="n"/>
      <c r="E145" s="17">
        <f>IFERROR(IF($D145="","",INDEX('Item Master'!$B$2:$B$151,MATCH($D145,'Item Master'!$A$2:$A$151,0))),"SKU not found")</f>
        <v/>
      </c>
      <c r="F145" s="17">
        <f>IFERROR(IF($D145="","",INDEX('Item Master'!$C$2:$C$151,MATCH($D145,'Item Master'!$A$2:$A$151,0))),"")</f>
        <v/>
      </c>
      <c r="G145" s="17">
        <f>IFERROR(IF($D145="","",INDEX('Item Master'!$D$2:$D$151,MATCH($D145,'Item Master'!$A$2:$A$151,0))),"")</f>
        <v/>
      </c>
      <c r="H145" s="28" t="n"/>
      <c r="I145" s="17">
        <f>IFERROR(IF($D145="","",INDEX('Item Master'!$E$2:$E$151,MATCH($D145,'Item Master'!$A$2:$A$151,0))),"")</f>
        <v/>
      </c>
      <c r="J145" s="30" t="n"/>
      <c r="K145" s="19">
        <f>IFERROR(IF($A145="","",$H145*IF($J145="",INDEX('Item Master'!$N$2:$N$151,MATCH($D145,'Item Master'!$A$2:$A$151,0)),$J145)),"")</f>
        <v/>
      </c>
      <c r="L145" s="27" t="n"/>
      <c r="M145" s="27" t="n"/>
      <c r="N145" s="27" t="n"/>
      <c r="O145" s="27" t="n"/>
      <c r="P145" s="18">
        <f>IFERROR(IF($A145="","",IF(OR($C145="Receipt",$C145="Adjustment Increase"),$H145,IF(OR($C145="Issue",$C145="Adjustment Decrease",$C145="Return to Vendor"),-$H145,0))),"")</f>
        <v/>
      </c>
      <c r="Q145" s="17">
        <f>IFERROR(IF($A145="","",IF($B145="","Date missing",IF($C145="","Type missing",IF($D145="","SKU missing",IF($E145="SKU not found","Invalid SKU",IF(OR($H145="",$H145&lt;=0),"Invalid quantity",IF(AND($C145="Issue",$M145=""),"Department missing","OK"))))))),"")</f>
        <v/>
      </c>
    </row>
    <row r="146">
      <c r="A146" s="27" t="n"/>
      <c r="B146" s="29" t="n"/>
      <c r="C146" s="27" t="n"/>
      <c r="D146" s="27" t="n"/>
      <c r="E146" s="14">
        <f>IFERROR(IF($D146="","",INDEX('Item Master'!$B$2:$B$151,MATCH($D146,'Item Master'!$A$2:$A$151,0))),"SKU not found")</f>
        <v/>
      </c>
      <c r="F146" s="14">
        <f>IFERROR(IF($D146="","",INDEX('Item Master'!$C$2:$C$151,MATCH($D146,'Item Master'!$A$2:$A$151,0))),"")</f>
        <v/>
      </c>
      <c r="G146" s="14">
        <f>IFERROR(IF($D146="","",INDEX('Item Master'!$D$2:$D$151,MATCH($D146,'Item Master'!$A$2:$A$151,0))),"")</f>
        <v/>
      </c>
      <c r="H146" s="28" t="n"/>
      <c r="I146" s="14">
        <f>IFERROR(IF($D146="","",INDEX('Item Master'!$E$2:$E$151,MATCH($D146,'Item Master'!$A$2:$A$151,0))),"")</f>
        <v/>
      </c>
      <c r="J146" s="30" t="n"/>
      <c r="K146" s="16">
        <f>IFERROR(IF($A146="","",$H146*IF($J146="",INDEX('Item Master'!$N$2:$N$151,MATCH($D146,'Item Master'!$A$2:$A$151,0)),$J146)),"")</f>
        <v/>
      </c>
      <c r="L146" s="27" t="n"/>
      <c r="M146" s="27" t="n"/>
      <c r="N146" s="27" t="n"/>
      <c r="O146" s="27" t="n"/>
      <c r="P146" s="15">
        <f>IFERROR(IF($A146="","",IF(OR($C146="Receipt",$C146="Adjustment Increase"),$H146,IF(OR($C146="Issue",$C146="Adjustment Decrease",$C146="Return to Vendor"),-$H146,0))),"")</f>
        <v/>
      </c>
      <c r="Q146" s="14">
        <f>IFERROR(IF($A146="","",IF($B146="","Date missing",IF($C146="","Type missing",IF($D146="","SKU missing",IF($E146="SKU not found","Invalid SKU",IF(OR($H146="",$H146&lt;=0),"Invalid quantity",IF(AND($C146="Issue",$M146=""),"Department missing","OK"))))))),"")</f>
        <v/>
      </c>
    </row>
    <row r="147">
      <c r="A147" s="27" t="n"/>
      <c r="B147" s="29" t="n"/>
      <c r="C147" s="27" t="n"/>
      <c r="D147" s="27" t="n"/>
      <c r="E147" s="17">
        <f>IFERROR(IF($D147="","",INDEX('Item Master'!$B$2:$B$151,MATCH($D147,'Item Master'!$A$2:$A$151,0))),"SKU not found")</f>
        <v/>
      </c>
      <c r="F147" s="17">
        <f>IFERROR(IF($D147="","",INDEX('Item Master'!$C$2:$C$151,MATCH($D147,'Item Master'!$A$2:$A$151,0))),"")</f>
        <v/>
      </c>
      <c r="G147" s="17">
        <f>IFERROR(IF($D147="","",INDEX('Item Master'!$D$2:$D$151,MATCH($D147,'Item Master'!$A$2:$A$151,0))),"")</f>
        <v/>
      </c>
      <c r="H147" s="28" t="n"/>
      <c r="I147" s="17">
        <f>IFERROR(IF($D147="","",INDEX('Item Master'!$E$2:$E$151,MATCH($D147,'Item Master'!$A$2:$A$151,0))),"")</f>
        <v/>
      </c>
      <c r="J147" s="30" t="n"/>
      <c r="K147" s="19">
        <f>IFERROR(IF($A147="","",$H147*IF($J147="",INDEX('Item Master'!$N$2:$N$151,MATCH($D147,'Item Master'!$A$2:$A$151,0)),$J147)),"")</f>
        <v/>
      </c>
      <c r="L147" s="27" t="n"/>
      <c r="M147" s="27" t="n"/>
      <c r="N147" s="27" t="n"/>
      <c r="O147" s="27" t="n"/>
      <c r="P147" s="18">
        <f>IFERROR(IF($A147="","",IF(OR($C147="Receipt",$C147="Adjustment Increase"),$H147,IF(OR($C147="Issue",$C147="Adjustment Decrease",$C147="Return to Vendor"),-$H147,0))),"")</f>
        <v/>
      </c>
      <c r="Q147" s="17">
        <f>IFERROR(IF($A147="","",IF($B147="","Date missing",IF($C147="","Type missing",IF($D147="","SKU missing",IF($E147="SKU not found","Invalid SKU",IF(OR($H147="",$H147&lt;=0),"Invalid quantity",IF(AND($C147="Issue",$M147=""),"Department missing","OK"))))))),"")</f>
        <v/>
      </c>
    </row>
    <row r="148">
      <c r="A148" s="27" t="n"/>
      <c r="B148" s="29" t="n"/>
      <c r="C148" s="27" t="n"/>
      <c r="D148" s="27" t="n"/>
      <c r="E148" s="14">
        <f>IFERROR(IF($D148="","",INDEX('Item Master'!$B$2:$B$151,MATCH($D148,'Item Master'!$A$2:$A$151,0))),"SKU not found")</f>
        <v/>
      </c>
      <c r="F148" s="14">
        <f>IFERROR(IF($D148="","",INDEX('Item Master'!$C$2:$C$151,MATCH($D148,'Item Master'!$A$2:$A$151,0))),"")</f>
        <v/>
      </c>
      <c r="G148" s="14">
        <f>IFERROR(IF($D148="","",INDEX('Item Master'!$D$2:$D$151,MATCH($D148,'Item Master'!$A$2:$A$151,0))),"")</f>
        <v/>
      </c>
      <c r="H148" s="28" t="n"/>
      <c r="I148" s="14">
        <f>IFERROR(IF($D148="","",INDEX('Item Master'!$E$2:$E$151,MATCH($D148,'Item Master'!$A$2:$A$151,0))),"")</f>
        <v/>
      </c>
      <c r="J148" s="30" t="n"/>
      <c r="K148" s="16">
        <f>IFERROR(IF($A148="","",$H148*IF($J148="",INDEX('Item Master'!$N$2:$N$151,MATCH($D148,'Item Master'!$A$2:$A$151,0)),$J148)),"")</f>
        <v/>
      </c>
      <c r="L148" s="27" t="n"/>
      <c r="M148" s="27" t="n"/>
      <c r="N148" s="27" t="n"/>
      <c r="O148" s="27" t="n"/>
      <c r="P148" s="15">
        <f>IFERROR(IF($A148="","",IF(OR($C148="Receipt",$C148="Adjustment Increase"),$H148,IF(OR($C148="Issue",$C148="Adjustment Decrease",$C148="Return to Vendor"),-$H148,0))),"")</f>
        <v/>
      </c>
      <c r="Q148" s="14">
        <f>IFERROR(IF($A148="","",IF($B148="","Date missing",IF($C148="","Type missing",IF($D148="","SKU missing",IF($E148="SKU not found","Invalid SKU",IF(OR($H148="",$H148&lt;=0),"Invalid quantity",IF(AND($C148="Issue",$M148=""),"Department missing","OK"))))))),"")</f>
        <v/>
      </c>
    </row>
    <row r="149">
      <c r="A149" s="27" t="n"/>
      <c r="B149" s="29" t="n"/>
      <c r="C149" s="27" t="n"/>
      <c r="D149" s="27" t="n"/>
      <c r="E149" s="17">
        <f>IFERROR(IF($D149="","",INDEX('Item Master'!$B$2:$B$151,MATCH($D149,'Item Master'!$A$2:$A$151,0))),"SKU not found")</f>
        <v/>
      </c>
      <c r="F149" s="17">
        <f>IFERROR(IF($D149="","",INDEX('Item Master'!$C$2:$C$151,MATCH($D149,'Item Master'!$A$2:$A$151,0))),"")</f>
        <v/>
      </c>
      <c r="G149" s="17">
        <f>IFERROR(IF($D149="","",INDEX('Item Master'!$D$2:$D$151,MATCH($D149,'Item Master'!$A$2:$A$151,0))),"")</f>
        <v/>
      </c>
      <c r="H149" s="28" t="n"/>
      <c r="I149" s="17">
        <f>IFERROR(IF($D149="","",INDEX('Item Master'!$E$2:$E$151,MATCH($D149,'Item Master'!$A$2:$A$151,0))),"")</f>
        <v/>
      </c>
      <c r="J149" s="30" t="n"/>
      <c r="K149" s="19">
        <f>IFERROR(IF($A149="","",$H149*IF($J149="",INDEX('Item Master'!$N$2:$N$151,MATCH($D149,'Item Master'!$A$2:$A$151,0)),$J149)),"")</f>
        <v/>
      </c>
      <c r="L149" s="27" t="n"/>
      <c r="M149" s="27" t="n"/>
      <c r="N149" s="27" t="n"/>
      <c r="O149" s="27" t="n"/>
      <c r="P149" s="18">
        <f>IFERROR(IF($A149="","",IF(OR($C149="Receipt",$C149="Adjustment Increase"),$H149,IF(OR($C149="Issue",$C149="Adjustment Decrease",$C149="Return to Vendor"),-$H149,0))),"")</f>
        <v/>
      </c>
      <c r="Q149" s="17">
        <f>IFERROR(IF($A149="","",IF($B149="","Date missing",IF($C149="","Type missing",IF($D149="","SKU missing",IF($E149="SKU not found","Invalid SKU",IF(OR($H149="",$H149&lt;=0),"Invalid quantity",IF(AND($C149="Issue",$M149=""),"Department missing","OK"))))))),"")</f>
        <v/>
      </c>
    </row>
    <row r="150">
      <c r="A150" s="27" t="n"/>
      <c r="B150" s="29" t="n"/>
      <c r="C150" s="27" t="n"/>
      <c r="D150" s="27" t="n"/>
      <c r="E150" s="14">
        <f>IFERROR(IF($D150="","",INDEX('Item Master'!$B$2:$B$151,MATCH($D150,'Item Master'!$A$2:$A$151,0))),"SKU not found")</f>
        <v/>
      </c>
      <c r="F150" s="14">
        <f>IFERROR(IF($D150="","",INDEX('Item Master'!$C$2:$C$151,MATCH($D150,'Item Master'!$A$2:$A$151,0))),"")</f>
        <v/>
      </c>
      <c r="G150" s="14">
        <f>IFERROR(IF($D150="","",INDEX('Item Master'!$D$2:$D$151,MATCH($D150,'Item Master'!$A$2:$A$151,0))),"")</f>
        <v/>
      </c>
      <c r="H150" s="28" t="n"/>
      <c r="I150" s="14">
        <f>IFERROR(IF($D150="","",INDEX('Item Master'!$E$2:$E$151,MATCH($D150,'Item Master'!$A$2:$A$151,0))),"")</f>
        <v/>
      </c>
      <c r="J150" s="30" t="n"/>
      <c r="K150" s="16">
        <f>IFERROR(IF($A150="","",$H150*IF($J150="",INDEX('Item Master'!$N$2:$N$151,MATCH($D150,'Item Master'!$A$2:$A$151,0)),$J150)),"")</f>
        <v/>
      </c>
      <c r="L150" s="27" t="n"/>
      <c r="M150" s="27" t="n"/>
      <c r="N150" s="27" t="n"/>
      <c r="O150" s="27" t="n"/>
      <c r="P150" s="15">
        <f>IFERROR(IF($A150="","",IF(OR($C150="Receipt",$C150="Adjustment Increase"),$H150,IF(OR($C150="Issue",$C150="Adjustment Decrease",$C150="Return to Vendor"),-$H150,0))),"")</f>
        <v/>
      </c>
      <c r="Q150" s="14">
        <f>IFERROR(IF($A150="","",IF($B150="","Date missing",IF($C150="","Type missing",IF($D150="","SKU missing",IF($E150="SKU not found","Invalid SKU",IF(OR($H150="",$H150&lt;=0),"Invalid quantity",IF(AND($C150="Issue",$M150=""),"Department missing","OK"))))))),"")</f>
        <v/>
      </c>
    </row>
    <row r="151">
      <c r="A151" s="27" t="n"/>
      <c r="B151" s="29" t="n"/>
      <c r="C151" s="27" t="n"/>
      <c r="D151" s="27" t="n"/>
      <c r="E151" s="17">
        <f>IFERROR(IF($D151="","",INDEX('Item Master'!$B$2:$B$151,MATCH($D151,'Item Master'!$A$2:$A$151,0))),"SKU not found")</f>
        <v/>
      </c>
      <c r="F151" s="17">
        <f>IFERROR(IF($D151="","",INDEX('Item Master'!$C$2:$C$151,MATCH($D151,'Item Master'!$A$2:$A$151,0))),"")</f>
        <v/>
      </c>
      <c r="G151" s="17">
        <f>IFERROR(IF($D151="","",INDEX('Item Master'!$D$2:$D$151,MATCH($D151,'Item Master'!$A$2:$A$151,0))),"")</f>
        <v/>
      </c>
      <c r="H151" s="28" t="n"/>
      <c r="I151" s="17">
        <f>IFERROR(IF($D151="","",INDEX('Item Master'!$E$2:$E$151,MATCH($D151,'Item Master'!$A$2:$A$151,0))),"")</f>
        <v/>
      </c>
      <c r="J151" s="30" t="n"/>
      <c r="K151" s="19">
        <f>IFERROR(IF($A151="","",$H151*IF($J151="",INDEX('Item Master'!$N$2:$N$151,MATCH($D151,'Item Master'!$A$2:$A$151,0)),$J151)),"")</f>
        <v/>
      </c>
      <c r="L151" s="27" t="n"/>
      <c r="M151" s="27" t="n"/>
      <c r="N151" s="27" t="n"/>
      <c r="O151" s="27" t="n"/>
      <c r="P151" s="18">
        <f>IFERROR(IF($A151="","",IF(OR($C151="Receipt",$C151="Adjustment Increase"),$H151,IF(OR($C151="Issue",$C151="Adjustment Decrease",$C151="Return to Vendor"),-$H151,0))),"")</f>
        <v/>
      </c>
      <c r="Q151" s="17">
        <f>IFERROR(IF($A151="","",IF($B151="","Date missing",IF($C151="","Type missing",IF($D151="","SKU missing",IF($E151="SKU not found","Invalid SKU",IF(OR($H151="",$H151&lt;=0),"Invalid quantity",IF(AND($C151="Issue",$M151=""),"Department missing","OK"))))))),"")</f>
        <v/>
      </c>
    </row>
    <row r="152">
      <c r="A152" s="27" t="n"/>
      <c r="B152" s="29" t="n"/>
      <c r="C152" s="27" t="n"/>
      <c r="D152" s="27" t="n"/>
      <c r="E152" s="14">
        <f>IFERROR(IF($D152="","",INDEX('Item Master'!$B$2:$B$151,MATCH($D152,'Item Master'!$A$2:$A$151,0))),"SKU not found")</f>
        <v/>
      </c>
      <c r="F152" s="14">
        <f>IFERROR(IF($D152="","",INDEX('Item Master'!$C$2:$C$151,MATCH($D152,'Item Master'!$A$2:$A$151,0))),"")</f>
        <v/>
      </c>
      <c r="G152" s="14">
        <f>IFERROR(IF($D152="","",INDEX('Item Master'!$D$2:$D$151,MATCH($D152,'Item Master'!$A$2:$A$151,0))),"")</f>
        <v/>
      </c>
      <c r="H152" s="28" t="n"/>
      <c r="I152" s="14">
        <f>IFERROR(IF($D152="","",INDEX('Item Master'!$E$2:$E$151,MATCH($D152,'Item Master'!$A$2:$A$151,0))),"")</f>
        <v/>
      </c>
      <c r="J152" s="30" t="n"/>
      <c r="K152" s="16">
        <f>IFERROR(IF($A152="","",$H152*IF($J152="",INDEX('Item Master'!$N$2:$N$151,MATCH($D152,'Item Master'!$A$2:$A$151,0)),$J152)),"")</f>
        <v/>
      </c>
      <c r="L152" s="27" t="n"/>
      <c r="M152" s="27" t="n"/>
      <c r="N152" s="27" t="n"/>
      <c r="O152" s="27" t="n"/>
      <c r="P152" s="15">
        <f>IFERROR(IF($A152="","",IF(OR($C152="Receipt",$C152="Adjustment Increase"),$H152,IF(OR($C152="Issue",$C152="Adjustment Decrease",$C152="Return to Vendor"),-$H152,0))),"")</f>
        <v/>
      </c>
      <c r="Q152" s="14">
        <f>IFERROR(IF($A152="","",IF($B152="","Date missing",IF($C152="","Type missing",IF($D152="","SKU missing",IF($E152="SKU not found","Invalid SKU",IF(OR($H152="",$H152&lt;=0),"Invalid quantity",IF(AND($C152="Issue",$M152=""),"Department missing","OK"))))))),"")</f>
        <v/>
      </c>
    </row>
    <row r="153">
      <c r="A153" s="27" t="n"/>
      <c r="B153" s="29" t="n"/>
      <c r="C153" s="27" t="n"/>
      <c r="D153" s="27" t="n"/>
      <c r="E153" s="17">
        <f>IFERROR(IF($D153="","",INDEX('Item Master'!$B$2:$B$151,MATCH($D153,'Item Master'!$A$2:$A$151,0))),"SKU not found")</f>
        <v/>
      </c>
      <c r="F153" s="17">
        <f>IFERROR(IF($D153="","",INDEX('Item Master'!$C$2:$C$151,MATCH($D153,'Item Master'!$A$2:$A$151,0))),"")</f>
        <v/>
      </c>
      <c r="G153" s="17">
        <f>IFERROR(IF($D153="","",INDEX('Item Master'!$D$2:$D$151,MATCH($D153,'Item Master'!$A$2:$A$151,0))),"")</f>
        <v/>
      </c>
      <c r="H153" s="28" t="n"/>
      <c r="I153" s="17">
        <f>IFERROR(IF($D153="","",INDEX('Item Master'!$E$2:$E$151,MATCH($D153,'Item Master'!$A$2:$A$151,0))),"")</f>
        <v/>
      </c>
      <c r="J153" s="30" t="n"/>
      <c r="K153" s="19">
        <f>IFERROR(IF($A153="","",$H153*IF($J153="",INDEX('Item Master'!$N$2:$N$151,MATCH($D153,'Item Master'!$A$2:$A$151,0)),$J153)),"")</f>
        <v/>
      </c>
      <c r="L153" s="27" t="n"/>
      <c r="M153" s="27" t="n"/>
      <c r="N153" s="27" t="n"/>
      <c r="O153" s="27" t="n"/>
      <c r="P153" s="18">
        <f>IFERROR(IF($A153="","",IF(OR($C153="Receipt",$C153="Adjustment Increase"),$H153,IF(OR($C153="Issue",$C153="Adjustment Decrease",$C153="Return to Vendor"),-$H153,0))),"")</f>
        <v/>
      </c>
      <c r="Q153" s="17">
        <f>IFERROR(IF($A153="","",IF($B153="","Date missing",IF($C153="","Type missing",IF($D153="","SKU missing",IF($E153="SKU not found","Invalid SKU",IF(OR($H153="",$H153&lt;=0),"Invalid quantity",IF(AND($C153="Issue",$M153=""),"Department missing","OK"))))))),"")</f>
        <v/>
      </c>
    </row>
    <row r="154">
      <c r="A154" s="27" t="n"/>
      <c r="B154" s="29" t="n"/>
      <c r="C154" s="27" t="n"/>
      <c r="D154" s="27" t="n"/>
      <c r="E154" s="14">
        <f>IFERROR(IF($D154="","",INDEX('Item Master'!$B$2:$B$151,MATCH($D154,'Item Master'!$A$2:$A$151,0))),"SKU not found")</f>
        <v/>
      </c>
      <c r="F154" s="14">
        <f>IFERROR(IF($D154="","",INDEX('Item Master'!$C$2:$C$151,MATCH($D154,'Item Master'!$A$2:$A$151,0))),"")</f>
        <v/>
      </c>
      <c r="G154" s="14">
        <f>IFERROR(IF($D154="","",INDEX('Item Master'!$D$2:$D$151,MATCH($D154,'Item Master'!$A$2:$A$151,0))),"")</f>
        <v/>
      </c>
      <c r="H154" s="28" t="n"/>
      <c r="I154" s="14">
        <f>IFERROR(IF($D154="","",INDEX('Item Master'!$E$2:$E$151,MATCH($D154,'Item Master'!$A$2:$A$151,0))),"")</f>
        <v/>
      </c>
      <c r="J154" s="30" t="n"/>
      <c r="K154" s="16">
        <f>IFERROR(IF($A154="","",$H154*IF($J154="",INDEX('Item Master'!$N$2:$N$151,MATCH($D154,'Item Master'!$A$2:$A$151,0)),$J154)),"")</f>
        <v/>
      </c>
      <c r="L154" s="27" t="n"/>
      <c r="M154" s="27" t="n"/>
      <c r="N154" s="27" t="n"/>
      <c r="O154" s="27" t="n"/>
      <c r="P154" s="15">
        <f>IFERROR(IF($A154="","",IF(OR($C154="Receipt",$C154="Adjustment Increase"),$H154,IF(OR($C154="Issue",$C154="Adjustment Decrease",$C154="Return to Vendor"),-$H154,0))),"")</f>
        <v/>
      </c>
      <c r="Q154" s="14">
        <f>IFERROR(IF($A154="","",IF($B154="","Date missing",IF($C154="","Type missing",IF($D154="","SKU missing",IF($E154="SKU not found","Invalid SKU",IF(OR($H154="",$H154&lt;=0),"Invalid quantity",IF(AND($C154="Issue",$M154=""),"Department missing","OK"))))))),"")</f>
        <v/>
      </c>
    </row>
    <row r="155">
      <c r="A155" s="27" t="n"/>
      <c r="B155" s="29" t="n"/>
      <c r="C155" s="27" t="n"/>
      <c r="D155" s="27" t="n"/>
      <c r="E155" s="17">
        <f>IFERROR(IF($D155="","",INDEX('Item Master'!$B$2:$B$151,MATCH($D155,'Item Master'!$A$2:$A$151,0))),"SKU not found")</f>
        <v/>
      </c>
      <c r="F155" s="17">
        <f>IFERROR(IF($D155="","",INDEX('Item Master'!$C$2:$C$151,MATCH($D155,'Item Master'!$A$2:$A$151,0))),"")</f>
        <v/>
      </c>
      <c r="G155" s="17">
        <f>IFERROR(IF($D155="","",INDEX('Item Master'!$D$2:$D$151,MATCH($D155,'Item Master'!$A$2:$A$151,0))),"")</f>
        <v/>
      </c>
      <c r="H155" s="28" t="n"/>
      <c r="I155" s="17">
        <f>IFERROR(IF($D155="","",INDEX('Item Master'!$E$2:$E$151,MATCH($D155,'Item Master'!$A$2:$A$151,0))),"")</f>
        <v/>
      </c>
      <c r="J155" s="30" t="n"/>
      <c r="K155" s="19">
        <f>IFERROR(IF($A155="","",$H155*IF($J155="",INDEX('Item Master'!$N$2:$N$151,MATCH($D155,'Item Master'!$A$2:$A$151,0)),$J155)),"")</f>
        <v/>
      </c>
      <c r="L155" s="27" t="n"/>
      <c r="M155" s="27" t="n"/>
      <c r="N155" s="27" t="n"/>
      <c r="O155" s="27" t="n"/>
      <c r="P155" s="18">
        <f>IFERROR(IF($A155="","",IF(OR($C155="Receipt",$C155="Adjustment Increase"),$H155,IF(OR($C155="Issue",$C155="Adjustment Decrease",$C155="Return to Vendor"),-$H155,0))),"")</f>
        <v/>
      </c>
      <c r="Q155" s="17">
        <f>IFERROR(IF($A155="","",IF($B155="","Date missing",IF($C155="","Type missing",IF($D155="","SKU missing",IF($E155="SKU not found","Invalid SKU",IF(OR($H155="",$H155&lt;=0),"Invalid quantity",IF(AND($C155="Issue",$M155=""),"Department missing","OK"))))))),"")</f>
        <v/>
      </c>
    </row>
    <row r="156">
      <c r="A156" s="27" t="n"/>
      <c r="B156" s="29" t="n"/>
      <c r="C156" s="27" t="n"/>
      <c r="D156" s="27" t="n"/>
      <c r="E156" s="14">
        <f>IFERROR(IF($D156="","",INDEX('Item Master'!$B$2:$B$151,MATCH($D156,'Item Master'!$A$2:$A$151,0))),"SKU not found")</f>
        <v/>
      </c>
      <c r="F156" s="14">
        <f>IFERROR(IF($D156="","",INDEX('Item Master'!$C$2:$C$151,MATCH($D156,'Item Master'!$A$2:$A$151,0))),"")</f>
        <v/>
      </c>
      <c r="G156" s="14">
        <f>IFERROR(IF($D156="","",INDEX('Item Master'!$D$2:$D$151,MATCH($D156,'Item Master'!$A$2:$A$151,0))),"")</f>
        <v/>
      </c>
      <c r="H156" s="28" t="n"/>
      <c r="I156" s="14">
        <f>IFERROR(IF($D156="","",INDEX('Item Master'!$E$2:$E$151,MATCH($D156,'Item Master'!$A$2:$A$151,0))),"")</f>
        <v/>
      </c>
      <c r="J156" s="30" t="n"/>
      <c r="K156" s="16">
        <f>IFERROR(IF($A156="","",$H156*IF($J156="",INDEX('Item Master'!$N$2:$N$151,MATCH($D156,'Item Master'!$A$2:$A$151,0)),$J156)),"")</f>
        <v/>
      </c>
      <c r="L156" s="27" t="n"/>
      <c r="M156" s="27" t="n"/>
      <c r="N156" s="27" t="n"/>
      <c r="O156" s="27" t="n"/>
      <c r="P156" s="15">
        <f>IFERROR(IF($A156="","",IF(OR($C156="Receipt",$C156="Adjustment Increase"),$H156,IF(OR($C156="Issue",$C156="Adjustment Decrease",$C156="Return to Vendor"),-$H156,0))),"")</f>
        <v/>
      </c>
      <c r="Q156" s="14">
        <f>IFERROR(IF($A156="","",IF($B156="","Date missing",IF($C156="","Type missing",IF($D156="","SKU missing",IF($E156="SKU not found","Invalid SKU",IF(OR($H156="",$H156&lt;=0),"Invalid quantity",IF(AND($C156="Issue",$M156=""),"Department missing","OK"))))))),"")</f>
        <v/>
      </c>
    </row>
    <row r="157">
      <c r="A157" s="27" t="n"/>
      <c r="B157" s="29" t="n"/>
      <c r="C157" s="27" t="n"/>
      <c r="D157" s="27" t="n"/>
      <c r="E157" s="17">
        <f>IFERROR(IF($D157="","",INDEX('Item Master'!$B$2:$B$151,MATCH($D157,'Item Master'!$A$2:$A$151,0))),"SKU not found")</f>
        <v/>
      </c>
      <c r="F157" s="17">
        <f>IFERROR(IF($D157="","",INDEX('Item Master'!$C$2:$C$151,MATCH($D157,'Item Master'!$A$2:$A$151,0))),"")</f>
        <v/>
      </c>
      <c r="G157" s="17">
        <f>IFERROR(IF($D157="","",INDEX('Item Master'!$D$2:$D$151,MATCH($D157,'Item Master'!$A$2:$A$151,0))),"")</f>
        <v/>
      </c>
      <c r="H157" s="28" t="n"/>
      <c r="I157" s="17">
        <f>IFERROR(IF($D157="","",INDEX('Item Master'!$E$2:$E$151,MATCH($D157,'Item Master'!$A$2:$A$151,0))),"")</f>
        <v/>
      </c>
      <c r="J157" s="30" t="n"/>
      <c r="K157" s="19">
        <f>IFERROR(IF($A157="","",$H157*IF($J157="",INDEX('Item Master'!$N$2:$N$151,MATCH($D157,'Item Master'!$A$2:$A$151,0)),$J157)),"")</f>
        <v/>
      </c>
      <c r="L157" s="27" t="n"/>
      <c r="M157" s="27" t="n"/>
      <c r="N157" s="27" t="n"/>
      <c r="O157" s="27" t="n"/>
      <c r="P157" s="18">
        <f>IFERROR(IF($A157="","",IF(OR($C157="Receipt",$C157="Adjustment Increase"),$H157,IF(OR($C157="Issue",$C157="Adjustment Decrease",$C157="Return to Vendor"),-$H157,0))),"")</f>
        <v/>
      </c>
      <c r="Q157" s="17">
        <f>IFERROR(IF($A157="","",IF($B157="","Date missing",IF($C157="","Type missing",IF($D157="","SKU missing",IF($E157="SKU not found","Invalid SKU",IF(OR($H157="",$H157&lt;=0),"Invalid quantity",IF(AND($C157="Issue",$M157=""),"Department missing","OK"))))))),"")</f>
        <v/>
      </c>
    </row>
    <row r="158">
      <c r="A158" s="27" t="n"/>
      <c r="B158" s="29" t="n"/>
      <c r="C158" s="27" t="n"/>
      <c r="D158" s="27" t="n"/>
      <c r="E158" s="14">
        <f>IFERROR(IF($D158="","",INDEX('Item Master'!$B$2:$B$151,MATCH($D158,'Item Master'!$A$2:$A$151,0))),"SKU not found")</f>
        <v/>
      </c>
      <c r="F158" s="14">
        <f>IFERROR(IF($D158="","",INDEX('Item Master'!$C$2:$C$151,MATCH($D158,'Item Master'!$A$2:$A$151,0))),"")</f>
        <v/>
      </c>
      <c r="G158" s="14">
        <f>IFERROR(IF($D158="","",INDEX('Item Master'!$D$2:$D$151,MATCH($D158,'Item Master'!$A$2:$A$151,0))),"")</f>
        <v/>
      </c>
      <c r="H158" s="28" t="n"/>
      <c r="I158" s="14">
        <f>IFERROR(IF($D158="","",INDEX('Item Master'!$E$2:$E$151,MATCH($D158,'Item Master'!$A$2:$A$151,0))),"")</f>
        <v/>
      </c>
      <c r="J158" s="30" t="n"/>
      <c r="K158" s="16">
        <f>IFERROR(IF($A158="","",$H158*IF($J158="",INDEX('Item Master'!$N$2:$N$151,MATCH($D158,'Item Master'!$A$2:$A$151,0)),$J158)),"")</f>
        <v/>
      </c>
      <c r="L158" s="27" t="n"/>
      <c r="M158" s="27" t="n"/>
      <c r="N158" s="27" t="n"/>
      <c r="O158" s="27" t="n"/>
      <c r="P158" s="15">
        <f>IFERROR(IF($A158="","",IF(OR($C158="Receipt",$C158="Adjustment Increase"),$H158,IF(OR($C158="Issue",$C158="Adjustment Decrease",$C158="Return to Vendor"),-$H158,0))),"")</f>
        <v/>
      </c>
      <c r="Q158" s="14">
        <f>IFERROR(IF($A158="","",IF($B158="","Date missing",IF($C158="","Type missing",IF($D158="","SKU missing",IF($E158="SKU not found","Invalid SKU",IF(OR($H158="",$H158&lt;=0),"Invalid quantity",IF(AND($C158="Issue",$M158=""),"Department missing","OK"))))))),"")</f>
        <v/>
      </c>
    </row>
    <row r="159">
      <c r="A159" s="27" t="n"/>
      <c r="B159" s="29" t="n"/>
      <c r="C159" s="27" t="n"/>
      <c r="D159" s="27" t="n"/>
      <c r="E159" s="17">
        <f>IFERROR(IF($D159="","",INDEX('Item Master'!$B$2:$B$151,MATCH($D159,'Item Master'!$A$2:$A$151,0))),"SKU not found")</f>
        <v/>
      </c>
      <c r="F159" s="17">
        <f>IFERROR(IF($D159="","",INDEX('Item Master'!$C$2:$C$151,MATCH($D159,'Item Master'!$A$2:$A$151,0))),"")</f>
        <v/>
      </c>
      <c r="G159" s="17">
        <f>IFERROR(IF($D159="","",INDEX('Item Master'!$D$2:$D$151,MATCH($D159,'Item Master'!$A$2:$A$151,0))),"")</f>
        <v/>
      </c>
      <c r="H159" s="28" t="n"/>
      <c r="I159" s="17">
        <f>IFERROR(IF($D159="","",INDEX('Item Master'!$E$2:$E$151,MATCH($D159,'Item Master'!$A$2:$A$151,0))),"")</f>
        <v/>
      </c>
      <c r="J159" s="30" t="n"/>
      <c r="K159" s="19">
        <f>IFERROR(IF($A159="","",$H159*IF($J159="",INDEX('Item Master'!$N$2:$N$151,MATCH($D159,'Item Master'!$A$2:$A$151,0)),$J159)),"")</f>
        <v/>
      </c>
      <c r="L159" s="27" t="n"/>
      <c r="M159" s="27" t="n"/>
      <c r="N159" s="27" t="n"/>
      <c r="O159" s="27" t="n"/>
      <c r="P159" s="18">
        <f>IFERROR(IF($A159="","",IF(OR($C159="Receipt",$C159="Adjustment Increase"),$H159,IF(OR($C159="Issue",$C159="Adjustment Decrease",$C159="Return to Vendor"),-$H159,0))),"")</f>
        <v/>
      </c>
      <c r="Q159" s="17">
        <f>IFERROR(IF($A159="","",IF($B159="","Date missing",IF($C159="","Type missing",IF($D159="","SKU missing",IF($E159="SKU not found","Invalid SKU",IF(OR($H159="",$H159&lt;=0),"Invalid quantity",IF(AND($C159="Issue",$M159=""),"Department missing","OK"))))))),"")</f>
        <v/>
      </c>
    </row>
    <row r="160">
      <c r="A160" s="27" t="n"/>
      <c r="B160" s="29" t="n"/>
      <c r="C160" s="27" t="n"/>
      <c r="D160" s="27" t="n"/>
      <c r="E160" s="14">
        <f>IFERROR(IF($D160="","",INDEX('Item Master'!$B$2:$B$151,MATCH($D160,'Item Master'!$A$2:$A$151,0))),"SKU not found")</f>
        <v/>
      </c>
      <c r="F160" s="14">
        <f>IFERROR(IF($D160="","",INDEX('Item Master'!$C$2:$C$151,MATCH($D160,'Item Master'!$A$2:$A$151,0))),"")</f>
        <v/>
      </c>
      <c r="G160" s="14">
        <f>IFERROR(IF($D160="","",INDEX('Item Master'!$D$2:$D$151,MATCH($D160,'Item Master'!$A$2:$A$151,0))),"")</f>
        <v/>
      </c>
      <c r="H160" s="28" t="n"/>
      <c r="I160" s="14">
        <f>IFERROR(IF($D160="","",INDEX('Item Master'!$E$2:$E$151,MATCH($D160,'Item Master'!$A$2:$A$151,0))),"")</f>
        <v/>
      </c>
      <c r="J160" s="30" t="n"/>
      <c r="K160" s="16">
        <f>IFERROR(IF($A160="","",$H160*IF($J160="",INDEX('Item Master'!$N$2:$N$151,MATCH($D160,'Item Master'!$A$2:$A$151,0)),$J160)),"")</f>
        <v/>
      </c>
      <c r="L160" s="27" t="n"/>
      <c r="M160" s="27" t="n"/>
      <c r="N160" s="27" t="n"/>
      <c r="O160" s="27" t="n"/>
      <c r="P160" s="15">
        <f>IFERROR(IF($A160="","",IF(OR($C160="Receipt",$C160="Adjustment Increase"),$H160,IF(OR($C160="Issue",$C160="Adjustment Decrease",$C160="Return to Vendor"),-$H160,0))),"")</f>
        <v/>
      </c>
      <c r="Q160" s="14">
        <f>IFERROR(IF($A160="","",IF($B160="","Date missing",IF($C160="","Type missing",IF($D160="","SKU missing",IF($E160="SKU not found","Invalid SKU",IF(OR($H160="",$H160&lt;=0),"Invalid quantity",IF(AND($C160="Issue",$M160=""),"Department missing","OK"))))))),"")</f>
        <v/>
      </c>
    </row>
    <row r="161">
      <c r="A161" s="27" t="n"/>
      <c r="B161" s="29" t="n"/>
      <c r="C161" s="27" t="n"/>
      <c r="D161" s="27" t="n"/>
      <c r="E161" s="17">
        <f>IFERROR(IF($D161="","",INDEX('Item Master'!$B$2:$B$151,MATCH($D161,'Item Master'!$A$2:$A$151,0))),"SKU not found")</f>
        <v/>
      </c>
      <c r="F161" s="17">
        <f>IFERROR(IF($D161="","",INDEX('Item Master'!$C$2:$C$151,MATCH($D161,'Item Master'!$A$2:$A$151,0))),"")</f>
        <v/>
      </c>
      <c r="G161" s="17">
        <f>IFERROR(IF($D161="","",INDEX('Item Master'!$D$2:$D$151,MATCH($D161,'Item Master'!$A$2:$A$151,0))),"")</f>
        <v/>
      </c>
      <c r="H161" s="28" t="n"/>
      <c r="I161" s="17">
        <f>IFERROR(IF($D161="","",INDEX('Item Master'!$E$2:$E$151,MATCH($D161,'Item Master'!$A$2:$A$151,0))),"")</f>
        <v/>
      </c>
      <c r="J161" s="30" t="n"/>
      <c r="K161" s="19">
        <f>IFERROR(IF($A161="","",$H161*IF($J161="",INDEX('Item Master'!$N$2:$N$151,MATCH($D161,'Item Master'!$A$2:$A$151,0)),$J161)),"")</f>
        <v/>
      </c>
      <c r="L161" s="27" t="n"/>
      <c r="M161" s="27" t="n"/>
      <c r="N161" s="27" t="n"/>
      <c r="O161" s="27" t="n"/>
      <c r="P161" s="18">
        <f>IFERROR(IF($A161="","",IF(OR($C161="Receipt",$C161="Adjustment Increase"),$H161,IF(OR($C161="Issue",$C161="Adjustment Decrease",$C161="Return to Vendor"),-$H161,0))),"")</f>
        <v/>
      </c>
      <c r="Q161" s="17">
        <f>IFERROR(IF($A161="","",IF($B161="","Date missing",IF($C161="","Type missing",IF($D161="","SKU missing",IF($E161="SKU not found","Invalid SKU",IF(OR($H161="",$H161&lt;=0),"Invalid quantity",IF(AND($C161="Issue",$M161=""),"Department missing","OK"))))))),"")</f>
        <v/>
      </c>
    </row>
    <row r="162">
      <c r="A162" s="27" t="n"/>
      <c r="B162" s="29" t="n"/>
      <c r="C162" s="27" t="n"/>
      <c r="D162" s="27" t="n"/>
      <c r="E162" s="14">
        <f>IFERROR(IF($D162="","",INDEX('Item Master'!$B$2:$B$151,MATCH($D162,'Item Master'!$A$2:$A$151,0))),"SKU not found")</f>
        <v/>
      </c>
      <c r="F162" s="14">
        <f>IFERROR(IF($D162="","",INDEX('Item Master'!$C$2:$C$151,MATCH($D162,'Item Master'!$A$2:$A$151,0))),"")</f>
        <v/>
      </c>
      <c r="G162" s="14">
        <f>IFERROR(IF($D162="","",INDEX('Item Master'!$D$2:$D$151,MATCH($D162,'Item Master'!$A$2:$A$151,0))),"")</f>
        <v/>
      </c>
      <c r="H162" s="28" t="n"/>
      <c r="I162" s="14">
        <f>IFERROR(IF($D162="","",INDEX('Item Master'!$E$2:$E$151,MATCH($D162,'Item Master'!$A$2:$A$151,0))),"")</f>
        <v/>
      </c>
      <c r="J162" s="30" t="n"/>
      <c r="K162" s="16">
        <f>IFERROR(IF($A162="","",$H162*IF($J162="",INDEX('Item Master'!$N$2:$N$151,MATCH($D162,'Item Master'!$A$2:$A$151,0)),$J162)),"")</f>
        <v/>
      </c>
      <c r="L162" s="27" t="n"/>
      <c r="M162" s="27" t="n"/>
      <c r="N162" s="27" t="n"/>
      <c r="O162" s="27" t="n"/>
      <c r="P162" s="15">
        <f>IFERROR(IF($A162="","",IF(OR($C162="Receipt",$C162="Adjustment Increase"),$H162,IF(OR($C162="Issue",$C162="Adjustment Decrease",$C162="Return to Vendor"),-$H162,0))),"")</f>
        <v/>
      </c>
      <c r="Q162" s="14">
        <f>IFERROR(IF($A162="","",IF($B162="","Date missing",IF($C162="","Type missing",IF($D162="","SKU missing",IF($E162="SKU not found","Invalid SKU",IF(OR($H162="",$H162&lt;=0),"Invalid quantity",IF(AND($C162="Issue",$M162=""),"Department missing","OK"))))))),"")</f>
        <v/>
      </c>
    </row>
    <row r="163">
      <c r="A163" s="27" t="n"/>
      <c r="B163" s="29" t="n"/>
      <c r="C163" s="27" t="n"/>
      <c r="D163" s="27" t="n"/>
      <c r="E163" s="17">
        <f>IFERROR(IF($D163="","",INDEX('Item Master'!$B$2:$B$151,MATCH($D163,'Item Master'!$A$2:$A$151,0))),"SKU not found")</f>
        <v/>
      </c>
      <c r="F163" s="17">
        <f>IFERROR(IF($D163="","",INDEX('Item Master'!$C$2:$C$151,MATCH($D163,'Item Master'!$A$2:$A$151,0))),"")</f>
        <v/>
      </c>
      <c r="G163" s="17">
        <f>IFERROR(IF($D163="","",INDEX('Item Master'!$D$2:$D$151,MATCH($D163,'Item Master'!$A$2:$A$151,0))),"")</f>
        <v/>
      </c>
      <c r="H163" s="28" t="n"/>
      <c r="I163" s="17">
        <f>IFERROR(IF($D163="","",INDEX('Item Master'!$E$2:$E$151,MATCH($D163,'Item Master'!$A$2:$A$151,0))),"")</f>
        <v/>
      </c>
      <c r="J163" s="30" t="n"/>
      <c r="K163" s="19">
        <f>IFERROR(IF($A163="","",$H163*IF($J163="",INDEX('Item Master'!$N$2:$N$151,MATCH($D163,'Item Master'!$A$2:$A$151,0)),$J163)),"")</f>
        <v/>
      </c>
      <c r="L163" s="27" t="n"/>
      <c r="M163" s="27" t="n"/>
      <c r="N163" s="27" t="n"/>
      <c r="O163" s="27" t="n"/>
      <c r="P163" s="18">
        <f>IFERROR(IF($A163="","",IF(OR($C163="Receipt",$C163="Adjustment Increase"),$H163,IF(OR($C163="Issue",$C163="Adjustment Decrease",$C163="Return to Vendor"),-$H163,0))),"")</f>
        <v/>
      </c>
      <c r="Q163" s="17">
        <f>IFERROR(IF($A163="","",IF($B163="","Date missing",IF($C163="","Type missing",IF($D163="","SKU missing",IF($E163="SKU not found","Invalid SKU",IF(OR($H163="",$H163&lt;=0),"Invalid quantity",IF(AND($C163="Issue",$M163=""),"Department missing","OK"))))))),"")</f>
        <v/>
      </c>
    </row>
    <row r="164">
      <c r="A164" s="27" t="n"/>
      <c r="B164" s="29" t="n"/>
      <c r="C164" s="27" t="n"/>
      <c r="D164" s="27" t="n"/>
      <c r="E164" s="14">
        <f>IFERROR(IF($D164="","",INDEX('Item Master'!$B$2:$B$151,MATCH($D164,'Item Master'!$A$2:$A$151,0))),"SKU not found")</f>
        <v/>
      </c>
      <c r="F164" s="14">
        <f>IFERROR(IF($D164="","",INDEX('Item Master'!$C$2:$C$151,MATCH($D164,'Item Master'!$A$2:$A$151,0))),"")</f>
        <v/>
      </c>
      <c r="G164" s="14">
        <f>IFERROR(IF($D164="","",INDEX('Item Master'!$D$2:$D$151,MATCH($D164,'Item Master'!$A$2:$A$151,0))),"")</f>
        <v/>
      </c>
      <c r="H164" s="28" t="n"/>
      <c r="I164" s="14">
        <f>IFERROR(IF($D164="","",INDEX('Item Master'!$E$2:$E$151,MATCH($D164,'Item Master'!$A$2:$A$151,0))),"")</f>
        <v/>
      </c>
      <c r="J164" s="30" t="n"/>
      <c r="K164" s="16">
        <f>IFERROR(IF($A164="","",$H164*IF($J164="",INDEX('Item Master'!$N$2:$N$151,MATCH($D164,'Item Master'!$A$2:$A$151,0)),$J164)),"")</f>
        <v/>
      </c>
      <c r="L164" s="27" t="n"/>
      <c r="M164" s="27" t="n"/>
      <c r="N164" s="27" t="n"/>
      <c r="O164" s="27" t="n"/>
      <c r="P164" s="15">
        <f>IFERROR(IF($A164="","",IF(OR($C164="Receipt",$C164="Adjustment Increase"),$H164,IF(OR($C164="Issue",$C164="Adjustment Decrease",$C164="Return to Vendor"),-$H164,0))),"")</f>
        <v/>
      </c>
      <c r="Q164" s="14">
        <f>IFERROR(IF($A164="","",IF($B164="","Date missing",IF($C164="","Type missing",IF($D164="","SKU missing",IF($E164="SKU not found","Invalid SKU",IF(OR($H164="",$H164&lt;=0),"Invalid quantity",IF(AND($C164="Issue",$M164=""),"Department missing","OK"))))))),"")</f>
        <v/>
      </c>
    </row>
    <row r="165">
      <c r="A165" s="27" t="n"/>
      <c r="B165" s="29" t="n"/>
      <c r="C165" s="27" t="n"/>
      <c r="D165" s="27" t="n"/>
      <c r="E165" s="17">
        <f>IFERROR(IF($D165="","",INDEX('Item Master'!$B$2:$B$151,MATCH($D165,'Item Master'!$A$2:$A$151,0))),"SKU not found")</f>
        <v/>
      </c>
      <c r="F165" s="17">
        <f>IFERROR(IF($D165="","",INDEX('Item Master'!$C$2:$C$151,MATCH($D165,'Item Master'!$A$2:$A$151,0))),"")</f>
        <v/>
      </c>
      <c r="G165" s="17">
        <f>IFERROR(IF($D165="","",INDEX('Item Master'!$D$2:$D$151,MATCH($D165,'Item Master'!$A$2:$A$151,0))),"")</f>
        <v/>
      </c>
      <c r="H165" s="28" t="n"/>
      <c r="I165" s="17">
        <f>IFERROR(IF($D165="","",INDEX('Item Master'!$E$2:$E$151,MATCH($D165,'Item Master'!$A$2:$A$151,0))),"")</f>
        <v/>
      </c>
      <c r="J165" s="30" t="n"/>
      <c r="K165" s="19">
        <f>IFERROR(IF($A165="","",$H165*IF($J165="",INDEX('Item Master'!$N$2:$N$151,MATCH($D165,'Item Master'!$A$2:$A$151,0)),$J165)),"")</f>
        <v/>
      </c>
      <c r="L165" s="27" t="n"/>
      <c r="M165" s="27" t="n"/>
      <c r="N165" s="27" t="n"/>
      <c r="O165" s="27" t="n"/>
      <c r="P165" s="18">
        <f>IFERROR(IF($A165="","",IF(OR($C165="Receipt",$C165="Adjustment Increase"),$H165,IF(OR($C165="Issue",$C165="Adjustment Decrease",$C165="Return to Vendor"),-$H165,0))),"")</f>
        <v/>
      </c>
      <c r="Q165" s="17">
        <f>IFERROR(IF($A165="","",IF($B165="","Date missing",IF($C165="","Type missing",IF($D165="","SKU missing",IF($E165="SKU not found","Invalid SKU",IF(OR($H165="",$H165&lt;=0),"Invalid quantity",IF(AND($C165="Issue",$M165=""),"Department missing","OK"))))))),"")</f>
        <v/>
      </c>
    </row>
    <row r="166">
      <c r="A166" s="27" t="n"/>
      <c r="B166" s="29" t="n"/>
      <c r="C166" s="27" t="n"/>
      <c r="D166" s="27" t="n"/>
      <c r="E166" s="14">
        <f>IFERROR(IF($D166="","",INDEX('Item Master'!$B$2:$B$151,MATCH($D166,'Item Master'!$A$2:$A$151,0))),"SKU not found")</f>
        <v/>
      </c>
      <c r="F166" s="14">
        <f>IFERROR(IF($D166="","",INDEX('Item Master'!$C$2:$C$151,MATCH($D166,'Item Master'!$A$2:$A$151,0))),"")</f>
        <v/>
      </c>
      <c r="G166" s="14">
        <f>IFERROR(IF($D166="","",INDEX('Item Master'!$D$2:$D$151,MATCH($D166,'Item Master'!$A$2:$A$151,0))),"")</f>
        <v/>
      </c>
      <c r="H166" s="28" t="n"/>
      <c r="I166" s="14">
        <f>IFERROR(IF($D166="","",INDEX('Item Master'!$E$2:$E$151,MATCH($D166,'Item Master'!$A$2:$A$151,0))),"")</f>
        <v/>
      </c>
      <c r="J166" s="30" t="n"/>
      <c r="K166" s="16">
        <f>IFERROR(IF($A166="","",$H166*IF($J166="",INDEX('Item Master'!$N$2:$N$151,MATCH($D166,'Item Master'!$A$2:$A$151,0)),$J166)),"")</f>
        <v/>
      </c>
      <c r="L166" s="27" t="n"/>
      <c r="M166" s="27" t="n"/>
      <c r="N166" s="27" t="n"/>
      <c r="O166" s="27" t="n"/>
      <c r="P166" s="15">
        <f>IFERROR(IF($A166="","",IF(OR($C166="Receipt",$C166="Adjustment Increase"),$H166,IF(OR($C166="Issue",$C166="Adjustment Decrease",$C166="Return to Vendor"),-$H166,0))),"")</f>
        <v/>
      </c>
      <c r="Q166" s="14">
        <f>IFERROR(IF($A166="","",IF($B166="","Date missing",IF($C166="","Type missing",IF($D166="","SKU missing",IF($E166="SKU not found","Invalid SKU",IF(OR($H166="",$H166&lt;=0),"Invalid quantity",IF(AND($C166="Issue",$M166=""),"Department missing","OK"))))))),"")</f>
        <v/>
      </c>
    </row>
    <row r="167">
      <c r="A167" s="27" t="n"/>
      <c r="B167" s="29" t="n"/>
      <c r="C167" s="27" t="n"/>
      <c r="D167" s="27" t="n"/>
      <c r="E167" s="17">
        <f>IFERROR(IF($D167="","",INDEX('Item Master'!$B$2:$B$151,MATCH($D167,'Item Master'!$A$2:$A$151,0))),"SKU not found")</f>
        <v/>
      </c>
      <c r="F167" s="17">
        <f>IFERROR(IF($D167="","",INDEX('Item Master'!$C$2:$C$151,MATCH($D167,'Item Master'!$A$2:$A$151,0))),"")</f>
        <v/>
      </c>
      <c r="G167" s="17">
        <f>IFERROR(IF($D167="","",INDEX('Item Master'!$D$2:$D$151,MATCH($D167,'Item Master'!$A$2:$A$151,0))),"")</f>
        <v/>
      </c>
      <c r="H167" s="28" t="n"/>
      <c r="I167" s="17">
        <f>IFERROR(IF($D167="","",INDEX('Item Master'!$E$2:$E$151,MATCH($D167,'Item Master'!$A$2:$A$151,0))),"")</f>
        <v/>
      </c>
      <c r="J167" s="30" t="n"/>
      <c r="K167" s="19">
        <f>IFERROR(IF($A167="","",$H167*IF($J167="",INDEX('Item Master'!$N$2:$N$151,MATCH($D167,'Item Master'!$A$2:$A$151,0)),$J167)),"")</f>
        <v/>
      </c>
      <c r="L167" s="27" t="n"/>
      <c r="M167" s="27" t="n"/>
      <c r="N167" s="27" t="n"/>
      <c r="O167" s="27" t="n"/>
      <c r="P167" s="18">
        <f>IFERROR(IF($A167="","",IF(OR($C167="Receipt",$C167="Adjustment Increase"),$H167,IF(OR($C167="Issue",$C167="Adjustment Decrease",$C167="Return to Vendor"),-$H167,0))),"")</f>
        <v/>
      </c>
      <c r="Q167" s="17">
        <f>IFERROR(IF($A167="","",IF($B167="","Date missing",IF($C167="","Type missing",IF($D167="","SKU missing",IF($E167="SKU not found","Invalid SKU",IF(OR($H167="",$H167&lt;=0),"Invalid quantity",IF(AND($C167="Issue",$M167=""),"Department missing","OK"))))))),"")</f>
        <v/>
      </c>
    </row>
    <row r="168">
      <c r="A168" s="27" t="n"/>
      <c r="B168" s="29" t="n"/>
      <c r="C168" s="27" t="n"/>
      <c r="D168" s="27" t="n"/>
      <c r="E168" s="14">
        <f>IFERROR(IF($D168="","",INDEX('Item Master'!$B$2:$B$151,MATCH($D168,'Item Master'!$A$2:$A$151,0))),"SKU not found")</f>
        <v/>
      </c>
      <c r="F168" s="14">
        <f>IFERROR(IF($D168="","",INDEX('Item Master'!$C$2:$C$151,MATCH($D168,'Item Master'!$A$2:$A$151,0))),"")</f>
        <v/>
      </c>
      <c r="G168" s="14">
        <f>IFERROR(IF($D168="","",INDEX('Item Master'!$D$2:$D$151,MATCH($D168,'Item Master'!$A$2:$A$151,0))),"")</f>
        <v/>
      </c>
      <c r="H168" s="28" t="n"/>
      <c r="I168" s="14">
        <f>IFERROR(IF($D168="","",INDEX('Item Master'!$E$2:$E$151,MATCH($D168,'Item Master'!$A$2:$A$151,0))),"")</f>
        <v/>
      </c>
      <c r="J168" s="30" t="n"/>
      <c r="K168" s="16">
        <f>IFERROR(IF($A168="","",$H168*IF($J168="",INDEX('Item Master'!$N$2:$N$151,MATCH($D168,'Item Master'!$A$2:$A$151,0)),$J168)),"")</f>
        <v/>
      </c>
      <c r="L168" s="27" t="n"/>
      <c r="M168" s="27" t="n"/>
      <c r="N168" s="27" t="n"/>
      <c r="O168" s="27" t="n"/>
      <c r="P168" s="15">
        <f>IFERROR(IF($A168="","",IF(OR($C168="Receipt",$C168="Adjustment Increase"),$H168,IF(OR($C168="Issue",$C168="Adjustment Decrease",$C168="Return to Vendor"),-$H168,0))),"")</f>
        <v/>
      </c>
      <c r="Q168" s="14">
        <f>IFERROR(IF($A168="","",IF($B168="","Date missing",IF($C168="","Type missing",IF($D168="","SKU missing",IF($E168="SKU not found","Invalid SKU",IF(OR($H168="",$H168&lt;=0),"Invalid quantity",IF(AND($C168="Issue",$M168=""),"Department missing","OK"))))))),"")</f>
        <v/>
      </c>
    </row>
    <row r="169">
      <c r="A169" s="27" t="n"/>
      <c r="B169" s="29" t="n"/>
      <c r="C169" s="27" t="n"/>
      <c r="D169" s="27" t="n"/>
      <c r="E169" s="17">
        <f>IFERROR(IF($D169="","",INDEX('Item Master'!$B$2:$B$151,MATCH($D169,'Item Master'!$A$2:$A$151,0))),"SKU not found")</f>
        <v/>
      </c>
      <c r="F169" s="17">
        <f>IFERROR(IF($D169="","",INDEX('Item Master'!$C$2:$C$151,MATCH($D169,'Item Master'!$A$2:$A$151,0))),"")</f>
        <v/>
      </c>
      <c r="G169" s="17">
        <f>IFERROR(IF($D169="","",INDEX('Item Master'!$D$2:$D$151,MATCH($D169,'Item Master'!$A$2:$A$151,0))),"")</f>
        <v/>
      </c>
      <c r="H169" s="28" t="n"/>
      <c r="I169" s="17">
        <f>IFERROR(IF($D169="","",INDEX('Item Master'!$E$2:$E$151,MATCH($D169,'Item Master'!$A$2:$A$151,0))),"")</f>
        <v/>
      </c>
      <c r="J169" s="30" t="n"/>
      <c r="K169" s="19">
        <f>IFERROR(IF($A169="","",$H169*IF($J169="",INDEX('Item Master'!$N$2:$N$151,MATCH($D169,'Item Master'!$A$2:$A$151,0)),$J169)),"")</f>
        <v/>
      </c>
      <c r="L169" s="27" t="n"/>
      <c r="M169" s="27" t="n"/>
      <c r="N169" s="27" t="n"/>
      <c r="O169" s="27" t="n"/>
      <c r="P169" s="18">
        <f>IFERROR(IF($A169="","",IF(OR($C169="Receipt",$C169="Adjustment Increase"),$H169,IF(OR($C169="Issue",$C169="Adjustment Decrease",$C169="Return to Vendor"),-$H169,0))),"")</f>
        <v/>
      </c>
      <c r="Q169" s="17">
        <f>IFERROR(IF($A169="","",IF($B169="","Date missing",IF($C169="","Type missing",IF($D169="","SKU missing",IF($E169="SKU not found","Invalid SKU",IF(OR($H169="",$H169&lt;=0),"Invalid quantity",IF(AND($C169="Issue",$M169=""),"Department missing","OK"))))))),"")</f>
        <v/>
      </c>
    </row>
    <row r="170">
      <c r="A170" s="27" t="n"/>
      <c r="B170" s="29" t="n"/>
      <c r="C170" s="27" t="n"/>
      <c r="D170" s="27" t="n"/>
      <c r="E170" s="14">
        <f>IFERROR(IF($D170="","",INDEX('Item Master'!$B$2:$B$151,MATCH($D170,'Item Master'!$A$2:$A$151,0))),"SKU not found")</f>
        <v/>
      </c>
      <c r="F170" s="14">
        <f>IFERROR(IF($D170="","",INDEX('Item Master'!$C$2:$C$151,MATCH($D170,'Item Master'!$A$2:$A$151,0))),"")</f>
        <v/>
      </c>
      <c r="G170" s="14">
        <f>IFERROR(IF($D170="","",INDEX('Item Master'!$D$2:$D$151,MATCH($D170,'Item Master'!$A$2:$A$151,0))),"")</f>
        <v/>
      </c>
      <c r="H170" s="28" t="n"/>
      <c r="I170" s="14">
        <f>IFERROR(IF($D170="","",INDEX('Item Master'!$E$2:$E$151,MATCH($D170,'Item Master'!$A$2:$A$151,0))),"")</f>
        <v/>
      </c>
      <c r="J170" s="30" t="n"/>
      <c r="K170" s="16">
        <f>IFERROR(IF($A170="","",$H170*IF($J170="",INDEX('Item Master'!$N$2:$N$151,MATCH($D170,'Item Master'!$A$2:$A$151,0)),$J170)),"")</f>
        <v/>
      </c>
      <c r="L170" s="27" t="n"/>
      <c r="M170" s="27" t="n"/>
      <c r="N170" s="27" t="n"/>
      <c r="O170" s="27" t="n"/>
      <c r="P170" s="15">
        <f>IFERROR(IF($A170="","",IF(OR($C170="Receipt",$C170="Adjustment Increase"),$H170,IF(OR($C170="Issue",$C170="Adjustment Decrease",$C170="Return to Vendor"),-$H170,0))),"")</f>
        <v/>
      </c>
      <c r="Q170" s="14">
        <f>IFERROR(IF($A170="","",IF($B170="","Date missing",IF($C170="","Type missing",IF($D170="","SKU missing",IF($E170="SKU not found","Invalid SKU",IF(OR($H170="",$H170&lt;=0),"Invalid quantity",IF(AND($C170="Issue",$M170=""),"Department missing","OK"))))))),"")</f>
        <v/>
      </c>
    </row>
    <row r="171">
      <c r="A171" s="27" t="n"/>
      <c r="B171" s="29" t="n"/>
      <c r="C171" s="27" t="n"/>
      <c r="D171" s="27" t="n"/>
      <c r="E171" s="17">
        <f>IFERROR(IF($D171="","",INDEX('Item Master'!$B$2:$B$151,MATCH($D171,'Item Master'!$A$2:$A$151,0))),"SKU not found")</f>
        <v/>
      </c>
      <c r="F171" s="17">
        <f>IFERROR(IF($D171="","",INDEX('Item Master'!$C$2:$C$151,MATCH($D171,'Item Master'!$A$2:$A$151,0))),"")</f>
        <v/>
      </c>
      <c r="G171" s="17">
        <f>IFERROR(IF($D171="","",INDEX('Item Master'!$D$2:$D$151,MATCH($D171,'Item Master'!$A$2:$A$151,0))),"")</f>
        <v/>
      </c>
      <c r="H171" s="28" t="n"/>
      <c r="I171" s="17">
        <f>IFERROR(IF($D171="","",INDEX('Item Master'!$E$2:$E$151,MATCH($D171,'Item Master'!$A$2:$A$151,0))),"")</f>
        <v/>
      </c>
      <c r="J171" s="30" t="n"/>
      <c r="K171" s="19">
        <f>IFERROR(IF($A171="","",$H171*IF($J171="",INDEX('Item Master'!$N$2:$N$151,MATCH($D171,'Item Master'!$A$2:$A$151,0)),$J171)),"")</f>
        <v/>
      </c>
      <c r="L171" s="27" t="n"/>
      <c r="M171" s="27" t="n"/>
      <c r="N171" s="27" t="n"/>
      <c r="O171" s="27" t="n"/>
      <c r="P171" s="18">
        <f>IFERROR(IF($A171="","",IF(OR($C171="Receipt",$C171="Adjustment Increase"),$H171,IF(OR($C171="Issue",$C171="Adjustment Decrease",$C171="Return to Vendor"),-$H171,0))),"")</f>
        <v/>
      </c>
      <c r="Q171" s="17">
        <f>IFERROR(IF($A171="","",IF($B171="","Date missing",IF($C171="","Type missing",IF($D171="","SKU missing",IF($E171="SKU not found","Invalid SKU",IF(OR($H171="",$H171&lt;=0),"Invalid quantity",IF(AND($C171="Issue",$M171=""),"Department missing","OK"))))))),"")</f>
        <v/>
      </c>
    </row>
    <row r="172">
      <c r="A172" s="27" t="n"/>
      <c r="B172" s="29" t="n"/>
      <c r="C172" s="27" t="n"/>
      <c r="D172" s="27" t="n"/>
      <c r="E172" s="14">
        <f>IFERROR(IF($D172="","",INDEX('Item Master'!$B$2:$B$151,MATCH($D172,'Item Master'!$A$2:$A$151,0))),"SKU not found")</f>
        <v/>
      </c>
      <c r="F172" s="14">
        <f>IFERROR(IF($D172="","",INDEX('Item Master'!$C$2:$C$151,MATCH($D172,'Item Master'!$A$2:$A$151,0))),"")</f>
        <v/>
      </c>
      <c r="G172" s="14">
        <f>IFERROR(IF($D172="","",INDEX('Item Master'!$D$2:$D$151,MATCH($D172,'Item Master'!$A$2:$A$151,0))),"")</f>
        <v/>
      </c>
      <c r="H172" s="28" t="n"/>
      <c r="I172" s="14">
        <f>IFERROR(IF($D172="","",INDEX('Item Master'!$E$2:$E$151,MATCH($D172,'Item Master'!$A$2:$A$151,0))),"")</f>
        <v/>
      </c>
      <c r="J172" s="30" t="n"/>
      <c r="K172" s="16">
        <f>IFERROR(IF($A172="","",$H172*IF($J172="",INDEX('Item Master'!$N$2:$N$151,MATCH($D172,'Item Master'!$A$2:$A$151,0)),$J172)),"")</f>
        <v/>
      </c>
      <c r="L172" s="27" t="n"/>
      <c r="M172" s="27" t="n"/>
      <c r="N172" s="27" t="n"/>
      <c r="O172" s="27" t="n"/>
      <c r="P172" s="15">
        <f>IFERROR(IF($A172="","",IF(OR($C172="Receipt",$C172="Adjustment Increase"),$H172,IF(OR($C172="Issue",$C172="Adjustment Decrease",$C172="Return to Vendor"),-$H172,0))),"")</f>
        <v/>
      </c>
      <c r="Q172" s="14">
        <f>IFERROR(IF($A172="","",IF($B172="","Date missing",IF($C172="","Type missing",IF($D172="","SKU missing",IF($E172="SKU not found","Invalid SKU",IF(OR($H172="",$H172&lt;=0),"Invalid quantity",IF(AND($C172="Issue",$M172=""),"Department missing","OK"))))))),"")</f>
        <v/>
      </c>
    </row>
    <row r="173">
      <c r="A173" s="27" t="n"/>
      <c r="B173" s="29" t="n"/>
      <c r="C173" s="27" t="n"/>
      <c r="D173" s="27" t="n"/>
      <c r="E173" s="17">
        <f>IFERROR(IF($D173="","",INDEX('Item Master'!$B$2:$B$151,MATCH($D173,'Item Master'!$A$2:$A$151,0))),"SKU not found")</f>
        <v/>
      </c>
      <c r="F173" s="17">
        <f>IFERROR(IF($D173="","",INDEX('Item Master'!$C$2:$C$151,MATCH($D173,'Item Master'!$A$2:$A$151,0))),"")</f>
        <v/>
      </c>
      <c r="G173" s="17">
        <f>IFERROR(IF($D173="","",INDEX('Item Master'!$D$2:$D$151,MATCH($D173,'Item Master'!$A$2:$A$151,0))),"")</f>
        <v/>
      </c>
      <c r="H173" s="28" t="n"/>
      <c r="I173" s="17">
        <f>IFERROR(IF($D173="","",INDEX('Item Master'!$E$2:$E$151,MATCH($D173,'Item Master'!$A$2:$A$151,0))),"")</f>
        <v/>
      </c>
      <c r="J173" s="30" t="n"/>
      <c r="K173" s="19">
        <f>IFERROR(IF($A173="","",$H173*IF($J173="",INDEX('Item Master'!$N$2:$N$151,MATCH($D173,'Item Master'!$A$2:$A$151,0)),$J173)),"")</f>
        <v/>
      </c>
      <c r="L173" s="27" t="n"/>
      <c r="M173" s="27" t="n"/>
      <c r="N173" s="27" t="n"/>
      <c r="O173" s="27" t="n"/>
      <c r="P173" s="18">
        <f>IFERROR(IF($A173="","",IF(OR($C173="Receipt",$C173="Adjustment Increase"),$H173,IF(OR($C173="Issue",$C173="Adjustment Decrease",$C173="Return to Vendor"),-$H173,0))),"")</f>
        <v/>
      </c>
      <c r="Q173" s="17">
        <f>IFERROR(IF($A173="","",IF($B173="","Date missing",IF($C173="","Type missing",IF($D173="","SKU missing",IF($E173="SKU not found","Invalid SKU",IF(OR($H173="",$H173&lt;=0),"Invalid quantity",IF(AND($C173="Issue",$M173=""),"Department missing","OK"))))))),"")</f>
        <v/>
      </c>
    </row>
    <row r="174">
      <c r="A174" s="27" t="n"/>
      <c r="B174" s="29" t="n"/>
      <c r="C174" s="27" t="n"/>
      <c r="D174" s="27" t="n"/>
      <c r="E174" s="14">
        <f>IFERROR(IF($D174="","",INDEX('Item Master'!$B$2:$B$151,MATCH($D174,'Item Master'!$A$2:$A$151,0))),"SKU not found")</f>
        <v/>
      </c>
      <c r="F174" s="14">
        <f>IFERROR(IF($D174="","",INDEX('Item Master'!$C$2:$C$151,MATCH($D174,'Item Master'!$A$2:$A$151,0))),"")</f>
        <v/>
      </c>
      <c r="G174" s="14">
        <f>IFERROR(IF($D174="","",INDEX('Item Master'!$D$2:$D$151,MATCH($D174,'Item Master'!$A$2:$A$151,0))),"")</f>
        <v/>
      </c>
      <c r="H174" s="28" t="n"/>
      <c r="I174" s="14">
        <f>IFERROR(IF($D174="","",INDEX('Item Master'!$E$2:$E$151,MATCH($D174,'Item Master'!$A$2:$A$151,0))),"")</f>
        <v/>
      </c>
      <c r="J174" s="30" t="n"/>
      <c r="K174" s="16">
        <f>IFERROR(IF($A174="","",$H174*IF($J174="",INDEX('Item Master'!$N$2:$N$151,MATCH($D174,'Item Master'!$A$2:$A$151,0)),$J174)),"")</f>
        <v/>
      </c>
      <c r="L174" s="27" t="n"/>
      <c r="M174" s="27" t="n"/>
      <c r="N174" s="27" t="n"/>
      <c r="O174" s="27" t="n"/>
      <c r="P174" s="15">
        <f>IFERROR(IF($A174="","",IF(OR($C174="Receipt",$C174="Adjustment Increase"),$H174,IF(OR($C174="Issue",$C174="Adjustment Decrease",$C174="Return to Vendor"),-$H174,0))),"")</f>
        <v/>
      </c>
      <c r="Q174" s="14">
        <f>IFERROR(IF($A174="","",IF($B174="","Date missing",IF($C174="","Type missing",IF($D174="","SKU missing",IF($E174="SKU not found","Invalid SKU",IF(OR($H174="",$H174&lt;=0),"Invalid quantity",IF(AND($C174="Issue",$M174=""),"Department missing","OK"))))))),"")</f>
        <v/>
      </c>
    </row>
    <row r="175">
      <c r="A175" s="27" t="n"/>
      <c r="B175" s="29" t="n"/>
      <c r="C175" s="27" t="n"/>
      <c r="D175" s="27" t="n"/>
      <c r="E175" s="17">
        <f>IFERROR(IF($D175="","",INDEX('Item Master'!$B$2:$B$151,MATCH($D175,'Item Master'!$A$2:$A$151,0))),"SKU not found")</f>
        <v/>
      </c>
      <c r="F175" s="17">
        <f>IFERROR(IF($D175="","",INDEX('Item Master'!$C$2:$C$151,MATCH($D175,'Item Master'!$A$2:$A$151,0))),"")</f>
        <v/>
      </c>
      <c r="G175" s="17">
        <f>IFERROR(IF($D175="","",INDEX('Item Master'!$D$2:$D$151,MATCH($D175,'Item Master'!$A$2:$A$151,0))),"")</f>
        <v/>
      </c>
      <c r="H175" s="28" t="n"/>
      <c r="I175" s="17">
        <f>IFERROR(IF($D175="","",INDEX('Item Master'!$E$2:$E$151,MATCH($D175,'Item Master'!$A$2:$A$151,0))),"")</f>
        <v/>
      </c>
      <c r="J175" s="30" t="n"/>
      <c r="K175" s="19">
        <f>IFERROR(IF($A175="","",$H175*IF($J175="",INDEX('Item Master'!$N$2:$N$151,MATCH($D175,'Item Master'!$A$2:$A$151,0)),$J175)),"")</f>
        <v/>
      </c>
      <c r="L175" s="27" t="n"/>
      <c r="M175" s="27" t="n"/>
      <c r="N175" s="27" t="n"/>
      <c r="O175" s="27" t="n"/>
      <c r="P175" s="18">
        <f>IFERROR(IF($A175="","",IF(OR($C175="Receipt",$C175="Adjustment Increase"),$H175,IF(OR($C175="Issue",$C175="Adjustment Decrease",$C175="Return to Vendor"),-$H175,0))),"")</f>
        <v/>
      </c>
      <c r="Q175" s="17">
        <f>IFERROR(IF($A175="","",IF($B175="","Date missing",IF($C175="","Type missing",IF($D175="","SKU missing",IF($E175="SKU not found","Invalid SKU",IF(OR($H175="",$H175&lt;=0),"Invalid quantity",IF(AND($C175="Issue",$M175=""),"Department missing","OK"))))))),"")</f>
        <v/>
      </c>
    </row>
    <row r="176">
      <c r="A176" s="27" t="n"/>
      <c r="B176" s="29" t="n"/>
      <c r="C176" s="27" t="n"/>
      <c r="D176" s="27" t="n"/>
      <c r="E176" s="14">
        <f>IFERROR(IF($D176="","",INDEX('Item Master'!$B$2:$B$151,MATCH($D176,'Item Master'!$A$2:$A$151,0))),"SKU not found")</f>
        <v/>
      </c>
      <c r="F176" s="14">
        <f>IFERROR(IF($D176="","",INDEX('Item Master'!$C$2:$C$151,MATCH($D176,'Item Master'!$A$2:$A$151,0))),"")</f>
        <v/>
      </c>
      <c r="G176" s="14">
        <f>IFERROR(IF($D176="","",INDEX('Item Master'!$D$2:$D$151,MATCH($D176,'Item Master'!$A$2:$A$151,0))),"")</f>
        <v/>
      </c>
      <c r="H176" s="28" t="n"/>
      <c r="I176" s="14">
        <f>IFERROR(IF($D176="","",INDEX('Item Master'!$E$2:$E$151,MATCH($D176,'Item Master'!$A$2:$A$151,0))),"")</f>
        <v/>
      </c>
      <c r="J176" s="30" t="n"/>
      <c r="K176" s="16">
        <f>IFERROR(IF($A176="","",$H176*IF($J176="",INDEX('Item Master'!$N$2:$N$151,MATCH($D176,'Item Master'!$A$2:$A$151,0)),$J176)),"")</f>
        <v/>
      </c>
      <c r="L176" s="27" t="n"/>
      <c r="M176" s="27" t="n"/>
      <c r="N176" s="27" t="n"/>
      <c r="O176" s="27" t="n"/>
      <c r="P176" s="15">
        <f>IFERROR(IF($A176="","",IF(OR($C176="Receipt",$C176="Adjustment Increase"),$H176,IF(OR($C176="Issue",$C176="Adjustment Decrease",$C176="Return to Vendor"),-$H176,0))),"")</f>
        <v/>
      </c>
      <c r="Q176" s="14">
        <f>IFERROR(IF($A176="","",IF($B176="","Date missing",IF($C176="","Type missing",IF($D176="","SKU missing",IF($E176="SKU not found","Invalid SKU",IF(OR($H176="",$H176&lt;=0),"Invalid quantity",IF(AND($C176="Issue",$M176=""),"Department missing","OK"))))))),"")</f>
        <v/>
      </c>
    </row>
    <row r="177">
      <c r="A177" s="27" t="n"/>
      <c r="B177" s="29" t="n"/>
      <c r="C177" s="27" t="n"/>
      <c r="D177" s="27" t="n"/>
      <c r="E177" s="17">
        <f>IFERROR(IF($D177="","",INDEX('Item Master'!$B$2:$B$151,MATCH($D177,'Item Master'!$A$2:$A$151,0))),"SKU not found")</f>
        <v/>
      </c>
      <c r="F177" s="17">
        <f>IFERROR(IF($D177="","",INDEX('Item Master'!$C$2:$C$151,MATCH($D177,'Item Master'!$A$2:$A$151,0))),"")</f>
        <v/>
      </c>
      <c r="G177" s="17">
        <f>IFERROR(IF($D177="","",INDEX('Item Master'!$D$2:$D$151,MATCH($D177,'Item Master'!$A$2:$A$151,0))),"")</f>
        <v/>
      </c>
      <c r="H177" s="28" t="n"/>
      <c r="I177" s="17">
        <f>IFERROR(IF($D177="","",INDEX('Item Master'!$E$2:$E$151,MATCH($D177,'Item Master'!$A$2:$A$151,0))),"")</f>
        <v/>
      </c>
      <c r="J177" s="30" t="n"/>
      <c r="K177" s="19">
        <f>IFERROR(IF($A177="","",$H177*IF($J177="",INDEX('Item Master'!$N$2:$N$151,MATCH($D177,'Item Master'!$A$2:$A$151,0)),$J177)),"")</f>
        <v/>
      </c>
      <c r="L177" s="27" t="n"/>
      <c r="M177" s="27" t="n"/>
      <c r="N177" s="27" t="n"/>
      <c r="O177" s="27" t="n"/>
      <c r="P177" s="18">
        <f>IFERROR(IF($A177="","",IF(OR($C177="Receipt",$C177="Adjustment Increase"),$H177,IF(OR($C177="Issue",$C177="Adjustment Decrease",$C177="Return to Vendor"),-$H177,0))),"")</f>
        <v/>
      </c>
      <c r="Q177" s="17">
        <f>IFERROR(IF($A177="","",IF($B177="","Date missing",IF($C177="","Type missing",IF($D177="","SKU missing",IF($E177="SKU not found","Invalid SKU",IF(OR($H177="",$H177&lt;=0),"Invalid quantity",IF(AND($C177="Issue",$M177=""),"Department missing","OK"))))))),"")</f>
        <v/>
      </c>
    </row>
    <row r="178">
      <c r="A178" s="27" t="n"/>
      <c r="B178" s="29" t="n"/>
      <c r="C178" s="27" t="n"/>
      <c r="D178" s="27" t="n"/>
      <c r="E178" s="14">
        <f>IFERROR(IF($D178="","",INDEX('Item Master'!$B$2:$B$151,MATCH($D178,'Item Master'!$A$2:$A$151,0))),"SKU not found")</f>
        <v/>
      </c>
      <c r="F178" s="14">
        <f>IFERROR(IF($D178="","",INDEX('Item Master'!$C$2:$C$151,MATCH($D178,'Item Master'!$A$2:$A$151,0))),"")</f>
        <v/>
      </c>
      <c r="G178" s="14">
        <f>IFERROR(IF($D178="","",INDEX('Item Master'!$D$2:$D$151,MATCH($D178,'Item Master'!$A$2:$A$151,0))),"")</f>
        <v/>
      </c>
      <c r="H178" s="28" t="n"/>
      <c r="I178" s="14">
        <f>IFERROR(IF($D178="","",INDEX('Item Master'!$E$2:$E$151,MATCH($D178,'Item Master'!$A$2:$A$151,0))),"")</f>
        <v/>
      </c>
      <c r="J178" s="30" t="n"/>
      <c r="K178" s="16">
        <f>IFERROR(IF($A178="","",$H178*IF($J178="",INDEX('Item Master'!$N$2:$N$151,MATCH($D178,'Item Master'!$A$2:$A$151,0)),$J178)),"")</f>
        <v/>
      </c>
      <c r="L178" s="27" t="n"/>
      <c r="M178" s="27" t="n"/>
      <c r="N178" s="27" t="n"/>
      <c r="O178" s="27" t="n"/>
      <c r="P178" s="15">
        <f>IFERROR(IF($A178="","",IF(OR($C178="Receipt",$C178="Adjustment Increase"),$H178,IF(OR($C178="Issue",$C178="Adjustment Decrease",$C178="Return to Vendor"),-$H178,0))),"")</f>
        <v/>
      </c>
      <c r="Q178" s="14">
        <f>IFERROR(IF($A178="","",IF($B178="","Date missing",IF($C178="","Type missing",IF($D178="","SKU missing",IF($E178="SKU not found","Invalid SKU",IF(OR($H178="",$H178&lt;=0),"Invalid quantity",IF(AND($C178="Issue",$M178=""),"Department missing","OK"))))))),"")</f>
        <v/>
      </c>
    </row>
    <row r="179">
      <c r="A179" s="27" t="n"/>
      <c r="B179" s="29" t="n"/>
      <c r="C179" s="27" t="n"/>
      <c r="D179" s="27" t="n"/>
      <c r="E179" s="17">
        <f>IFERROR(IF($D179="","",INDEX('Item Master'!$B$2:$B$151,MATCH($D179,'Item Master'!$A$2:$A$151,0))),"SKU not found")</f>
        <v/>
      </c>
      <c r="F179" s="17">
        <f>IFERROR(IF($D179="","",INDEX('Item Master'!$C$2:$C$151,MATCH($D179,'Item Master'!$A$2:$A$151,0))),"")</f>
        <v/>
      </c>
      <c r="G179" s="17">
        <f>IFERROR(IF($D179="","",INDEX('Item Master'!$D$2:$D$151,MATCH($D179,'Item Master'!$A$2:$A$151,0))),"")</f>
        <v/>
      </c>
      <c r="H179" s="28" t="n"/>
      <c r="I179" s="17">
        <f>IFERROR(IF($D179="","",INDEX('Item Master'!$E$2:$E$151,MATCH($D179,'Item Master'!$A$2:$A$151,0))),"")</f>
        <v/>
      </c>
      <c r="J179" s="30" t="n"/>
      <c r="K179" s="19">
        <f>IFERROR(IF($A179="","",$H179*IF($J179="",INDEX('Item Master'!$N$2:$N$151,MATCH($D179,'Item Master'!$A$2:$A$151,0)),$J179)),"")</f>
        <v/>
      </c>
      <c r="L179" s="27" t="n"/>
      <c r="M179" s="27" t="n"/>
      <c r="N179" s="27" t="n"/>
      <c r="O179" s="27" t="n"/>
      <c r="P179" s="18">
        <f>IFERROR(IF($A179="","",IF(OR($C179="Receipt",$C179="Adjustment Increase"),$H179,IF(OR($C179="Issue",$C179="Adjustment Decrease",$C179="Return to Vendor"),-$H179,0))),"")</f>
        <v/>
      </c>
      <c r="Q179" s="17">
        <f>IFERROR(IF($A179="","",IF($B179="","Date missing",IF($C179="","Type missing",IF($D179="","SKU missing",IF($E179="SKU not found","Invalid SKU",IF(OR($H179="",$H179&lt;=0),"Invalid quantity",IF(AND($C179="Issue",$M179=""),"Department missing","OK"))))))),"")</f>
        <v/>
      </c>
    </row>
    <row r="180">
      <c r="A180" s="27" t="n"/>
      <c r="B180" s="29" t="n"/>
      <c r="C180" s="27" t="n"/>
      <c r="D180" s="27" t="n"/>
      <c r="E180" s="14">
        <f>IFERROR(IF($D180="","",INDEX('Item Master'!$B$2:$B$151,MATCH($D180,'Item Master'!$A$2:$A$151,0))),"SKU not found")</f>
        <v/>
      </c>
      <c r="F180" s="14">
        <f>IFERROR(IF($D180="","",INDEX('Item Master'!$C$2:$C$151,MATCH($D180,'Item Master'!$A$2:$A$151,0))),"")</f>
        <v/>
      </c>
      <c r="G180" s="14">
        <f>IFERROR(IF($D180="","",INDEX('Item Master'!$D$2:$D$151,MATCH($D180,'Item Master'!$A$2:$A$151,0))),"")</f>
        <v/>
      </c>
      <c r="H180" s="28" t="n"/>
      <c r="I180" s="14">
        <f>IFERROR(IF($D180="","",INDEX('Item Master'!$E$2:$E$151,MATCH($D180,'Item Master'!$A$2:$A$151,0))),"")</f>
        <v/>
      </c>
      <c r="J180" s="30" t="n"/>
      <c r="K180" s="16">
        <f>IFERROR(IF($A180="","",$H180*IF($J180="",INDEX('Item Master'!$N$2:$N$151,MATCH($D180,'Item Master'!$A$2:$A$151,0)),$J180)),"")</f>
        <v/>
      </c>
      <c r="L180" s="27" t="n"/>
      <c r="M180" s="27" t="n"/>
      <c r="N180" s="27" t="n"/>
      <c r="O180" s="27" t="n"/>
      <c r="P180" s="15">
        <f>IFERROR(IF($A180="","",IF(OR($C180="Receipt",$C180="Adjustment Increase"),$H180,IF(OR($C180="Issue",$C180="Adjustment Decrease",$C180="Return to Vendor"),-$H180,0))),"")</f>
        <v/>
      </c>
      <c r="Q180" s="14">
        <f>IFERROR(IF($A180="","",IF($B180="","Date missing",IF($C180="","Type missing",IF($D180="","SKU missing",IF($E180="SKU not found","Invalid SKU",IF(OR($H180="",$H180&lt;=0),"Invalid quantity",IF(AND($C180="Issue",$M180=""),"Department missing","OK"))))))),"")</f>
        <v/>
      </c>
    </row>
    <row r="181">
      <c r="A181" s="27" t="n"/>
      <c r="B181" s="29" t="n"/>
      <c r="C181" s="27" t="n"/>
      <c r="D181" s="27" t="n"/>
      <c r="E181" s="17">
        <f>IFERROR(IF($D181="","",INDEX('Item Master'!$B$2:$B$151,MATCH($D181,'Item Master'!$A$2:$A$151,0))),"SKU not found")</f>
        <v/>
      </c>
      <c r="F181" s="17">
        <f>IFERROR(IF($D181="","",INDEX('Item Master'!$C$2:$C$151,MATCH($D181,'Item Master'!$A$2:$A$151,0))),"")</f>
        <v/>
      </c>
      <c r="G181" s="17">
        <f>IFERROR(IF($D181="","",INDEX('Item Master'!$D$2:$D$151,MATCH($D181,'Item Master'!$A$2:$A$151,0))),"")</f>
        <v/>
      </c>
      <c r="H181" s="28" t="n"/>
      <c r="I181" s="17">
        <f>IFERROR(IF($D181="","",INDEX('Item Master'!$E$2:$E$151,MATCH($D181,'Item Master'!$A$2:$A$151,0))),"")</f>
        <v/>
      </c>
      <c r="J181" s="30" t="n"/>
      <c r="K181" s="19">
        <f>IFERROR(IF($A181="","",$H181*IF($J181="",INDEX('Item Master'!$N$2:$N$151,MATCH($D181,'Item Master'!$A$2:$A$151,0)),$J181)),"")</f>
        <v/>
      </c>
      <c r="L181" s="27" t="n"/>
      <c r="M181" s="27" t="n"/>
      <c r="N181" s="27" t="n"/>
      <c r="O181" s="27" t="n"/>
      <c r="P181" s="18">
        <f>IFERROR(IF($A181="","",IF(OR($C181="Receipt",$C181="Adjustment Increase"),$H181,IF(OR($C181="Issue",$C181="Adjustment Decrease",$C181="Return to Vendor"),-$H181,0))),"")</f>
        <v/>
      </c>
      <c r="Q181" s="17">
        <f>IFERROR(IF($A181="","",IF($B181="","Date missing",IF($C181="","Type missing",IF($D181="","SKU missing",IF($E181="SKU not found","Invalid SKU",IF(OR($H181="",$H181&lt;=0),"Invalid quantity",IF(AND($C181="Issue",$M181=""),"Department missing","OK"))))))),"")</f>
        <v/>
      </c>
    </row>
    <row r="182">
      <c r="A182" s="27" t="n"/>
      <c r="B182" s="29" t="n"/>
      <c r="C182" s="27" t="n"/>
      <c r="D182" s="27" t="n"/>
      <c r="E182" s="14">
        <f>IFERROR(IF($D182="","",INDEX('Item Master'!$B$2:$B$151,MATCH($D182,'Item Master'!$A$2:$A$151,0))),"SKU not found")</f>
        <v/>
      </c>
      <c r="F182" s="14">
        <f>IFERROR(IF($D182="","",INDEX('Item Master'!$C$2:$C$151,MATCH($D182,'Item Master'!$A$2:$A$151,0))),"")</f>
        <v/>
      </c>
      <c r="G182" s="14">
        <f>IFERROR(IF($D182="","",INDEX('Item Master'!$D$2:$D$151,MATCH($D182,'Item Master'!$A$2:$A$151,0))),"")</f>
        <v/>
      </c>
      <c r="H182" s="28" t="n"/>
      <c r="I182" s="14">
        <f>IFERROR(IF($D182="","",INDEX('Item Master'!$E$2:$E$151,MATCH($D182,'Item Master'!$A$2:$A$151,0))),"")</f>
        <v/>
      </c>
      <c r="J182" s="30" t="n"/>
      <c r="K182" s="16">
        <f>IFERROR(IF($A182="","",$H182*IF($J182="",INDEX('Item Master'!$N$2:$N$151,MATCH($D182,'Item Master'!$A$2:$A$151,0)),$J182)),"")</f>
        <v/>
      </c>
      <c r="L182" s="27" t="n"/>
      <c r="M182" s="27" t="n"/>
      <c r="N182" s="27" t="n"/>
      <c r="O182" s="27" t="n"/>
      <c r="P182" s="15">
        <f>IFERROR(IF($A182="","",IF(OR($C182="Receipt",$C182="Adjustment Increase"),$H182,IF(OR($C182="Issue",$C182="Adjustment Decrease",$C182="Return to Vendor"),-$H182,0))),"")</f>
        <v/>
      </c>
      <c r="Q182" s="14">
        <f>IFERROR(IF($A182="","",IF($B182="","Date missing",IF($C182="","Type missing",IF($D182="","SKU missing",IF($E182="SKU not found","Invalid SKU",IF(OR($H182="",$H182&lt;=0),"Invalid quantity",IF(AND($C182="Issue",$M182=""),"Department missing","OK"))))))),"")</f>
        <v/>
      </c>
    </row>
    <row r="183">
      <c r="A183" s="27" t="n"/>
      <c r="B183" s="29" t="n"/>
      <c r="C183" s="27" t="n"/>
      <c r="D183" s="27" t="n"/>
      <c r="E183" s="17">
        <f>IFERROR(IF($D183="","",INDEX('Item Master'!$B$2:$B$151,MATCH($D183,'Item Master'!$A$2:$A$151,0))),"SKU not found")</f>
        <v/>
      </c>
      <c r="F183" s="17">
        <f>IFERROR(IF($D183="","",INDEX('Item Master'!$C$2:$C$151,MATCH($D183,'Item Master'!$A$2:$A$151,0))),"")</f>
        <v/>
      </c>
      <c r="G183" s="17">
        <f>IFERROR(IF($D183="","",INDEX('Item Master'!$D$2:$D$151,MATCH($D183,'Item Master'!$A$2:$A$151,0))),"")</f>
        <v/>
      </c>
      <c r="H183" s="28" t="n"/>
      <c r="I183" s="17">
        <f>IFERROR(IF($D183="","",INDEX('Item Master'!$E$2:$E$151,MATCH($D183,'Item Master'!$A$2:$A$151,0))),"")</f>
        <v/>
      </c>
      <c r="J183" s="30" t="n"/>
      <c r="K183" s="19">
        <f>IFERROR(IF($A183="","",$H183*IF($J183="",INDEX('Item Master'!$N$2:$N$151,MATCH($D183,'Item Master'!$A$2:$A$151,0)),$J183)),"")</f>
        <v/>
      </c>
      <c r="L183" s="27" t="n"/>
      <c r="M183" s="27" t="n"/>
      <c r="N183" s="27" t="n"/>
      <c r="O183" s="27" t="n"/>
      <c r="P183" s="18">
        <f>IFERROR(IF($A183="","",IF(OR($C183="Receipt",$C183="Adjustment Increase"),$H183,IF(OR($C183="Issue",$C183="Adjustment Decrease",$C183="Return to Vendor"),-$H183,0))),"")</f>
        <v/>
      </c>
      <c r="Q183" s="17">
        <f>IFERROR(IF($A183="","",IF($B183="","Date missing",IF($C183="","Type missing",IF($D183="","SKU missing",IF($E183="SKU not found","Invalid SKU",IF(OR($H183="",$H183&lt;=0),"Invalid quantity",IF(AND($C183="Issue",$M183=""),"Department missing","OK"))))))),"")</f>
        <v/>
      </c>
    </row>
    <row r="184">
      <c r="A184" s="27" t="n"/>
      <c r="B184" s="29" t="n"/>
      <c r="C184" s="27" t="n"/>
      <c r="D184" s="27" t="n"/>
      <c r="E184" s="14">
        <f>IFERROR(IF($D184="","",INDEX('Item Master'!$B$2:$B$151,MATCH($D184,'Item Master'!$A$2:$A$151,0))),"SKU not found")</f>
        <v/>
      </c>
      <c r="F184" s="14">
        <f>IFERROR(IF($D184="","",INDEX('Item Master'!$C$2:$C$151,MATCH($D184,'Item Master'!$A$2:$A$151,0))),"")</f>
        <v/>
      </c>
      <c r="G184" s="14">
        <f>IFERROR(IF($D184="","",INDEX('Item Master'!$D$2:$D$151,MATCH($D184,'Item Master'!$A$2:$A$151,0))),"")</f>
        <v/>
      </c>
      <c r="H184" s="28" t="n"/>
      <c r="I184" s="14">
        <f>IFERROR(IF($D184="","",INDEX('Item Master'!$E$2:$E$151,MATCH($D184,'Item Master'!$A$2:$A$151,0))),"")</f>
        <v/>
      </c>
      <c r="J184" s="30" t="n"/>
      <c r="K184" s="16">
        <f>IFERROR(IF($A184="","",$H184*IF($J184="",INDEX('Item Master'!$N$2:$N$151,MATCH($D184,'Item Master'!$A$2:$A$151,0)),$J184)),"")</f>
        <v/>
      </c>
      <c r="L184" s="27" t="n"/>
      <c r="M184" s="27" t="n"/>
      <c r="N184" s="27" t="n"/>
      <c r="O184" s="27" t="n"/>
      <c r="P184" s="15">
        <f>IFERROR(IF($A184="","",IF(OR($C184="Receipt",$C184="Adjustment Increase"),$H184,IF(OR($C184="Issue",$C184="Adjustment Decrease",$C184="Return to Vendor"),-$H184,0))),"")</f>
        <v/>
      </c>
      <c r="Q184" s="14">
        <f>IFERROR(IF($A184="","",IF($B184="","Date missing",IF($C184="","Type missing",IF($D184="","SKU missing",IF($E184="SKU not found","Invalid SKU",IF(OR($H184="",$H184&lt;=0),"Invalid quantity",IF(AND($C184="Issue",$M184=""),"Department missing","OK"))))))),"")</f>
        <v/>
      </c>
    </row>
    <row r="185">
      <c r="A185" s="27" t="n"/>
      <c r="B185" s="29" t="n"/>
      <c r="C185" s="27" t="n"/>
      <c r="D185" s="27" t="n"/>
      <c r="E185" s="17">
        <f>IFERROR(IF($D185="","",INDEX('Item Master'!$B$2:$B$151,MATCH($D185,'Item Master'!$A$2:$A$151,0))),"SKU not found")</f>
        <v/>
      </c>
      <c r="F185" s="17">
        <f>IFERROR(IF($D185="","",INDEX('Item Master'!$C$2:$C$151,MATCH($D185,'Item Master'!$A$2:$A$151,0))),"")</f>
        <v/>
      </c>
      <c r="G185" s="17">
        <f>IFERROR(IF($D185="","",INDEX('Item Master'!$D$2:$D$151,MATCH($D185,'Item Master'!$A$2:$A$151,0))),"")</f>
        <v/>
      </c>
      <c r="H185" s="28" t="n"/>
      <c r="I185" s="17">
        <f>IFERROR(IF($D185="","",INDEX('Item Master'!$E$2:$E$151,MATCH($D185,'Item Master'!$A$2:$A$151,0))),"")</f>
        <v/>
      </c>
      <c r="J185" s="30" t="n"/>
      <c r="K185" s="19">
        <f>IFERROR(IF($A185="","",$H185*IF($J185="",INDEX('Item Master'!$N$2:$N$151,MATCH($D185,'Item Master'!$A$2:$A$151,0)),$J185)),"")</f>
        <v/>
      </c>
      <c r="L185" s="27" t="n"/>
      <c r="M185" s="27" t="n"/>
      <c r="N185" s="27" t="n"/>
      <c r="O185" s="27" t="n"/>
      <c r="P185" s="18">
        <f>IFERROR(IF($A185="","",IF(OR($C185="Receipt",$C185="Adjustment Increase"),$H185,IF(OR($C185="Issue",$C185="Adjustment Decrease",$C185="Return to Vendor"),-$H185,0))),"")</f>
        <v/>
      </c>
      <c r="Q185" s="17">
        <f>IFERROR(IF($A185="","",IF($B185="","Date missing",IF($C185="","Type missing",IF($D185="","SKU missing",IF($E185="SKU not found","Invalid SKU",IF(OR($H185="",$H185&lt;=0),"Invalid quantity",IF(AND($C185="Issue",$M185=""),"Department missing","OK"))))))),"")</f>
        <v/>
      </c>
    </row>
    <row r="186">
      <c r="A186" s="27" t="n"/>
      <c r="B186" s="29" t="n"/>
      <c r="C186" s="27" t="n"/>
      <c r="D186" s="27" t="n"/>
      <c r="E186" s="14">
        <f>IFERROR(IF($D186="","",INDEX('Item Master'!$B$2:$B$151,MATCH($D186,'Item Master'!$A$2:$A$151,0))),"SKU not found")</f>
        <v/>
      </c>
      <c r="F186" s="14">
        <f>IFERROR(IF($D186="","",INDEX('Item Master'!$C$2:$C$151,MATCH($D186,'Item Master'!$A$2:$A$151,0))),"")</f>
        <v/>
      </c>
      <c r="G186" s="14">
        <f>IFERROR(IF($D186="","",INDEX('Item Master'!$D$2:$D$151,MATCH($D186,'Item Master'!$A$2:$A$151,0))),"")</f>
        <v/>
      </c>
      <c r="H186" s="28" t="n"/>
      <c r="I186" s="14">
        <f>IFERROR(IF($D186="","",INDEX('Item Master'!$E$2:$E$151,MATCH($D186,'Item Master'!$A$2:$A$151,0))),"")</f>
        <v/>
      </c>
      <c r="J186" s="30" t="n"/>
      <c r="K186" s="16">
        <f>IFERROR(IF($A186="","",$H186*IF($J186="",INDEX('Item Master'!$N$2:$N$151,MATCH($D186,'Item Master'!$A$2:$A$151,0)),$J186)),"")</f>
        <v/>
      </c>
      <c r="L186" s="27" t="n"/>
      <c r="M186" s="27" t="n"/>
      <c r="N186" s="27" t="n"/>
      <c r="O186" s="27" t="n"/>
      <c r="P186" s="15">
        <f>IFERROR(IF($A186="","",IF(OR($C186="Receipt",$C186="Adjustment Increase"),$H186,IF(OR($C186="Issue",$C186="Adjustment Decrease",$C186="Return to Vendor"),-$H186,0))),"")</f>
        <v/>
      </c>
      <c r="Q186" s="14">
        <f>IFERROR(IF($A186="","",IF($B186="","Date missing",IF($C186="","Type missing",IF($D186="","SKU missing",IF($E186="SKU not found","Invalid SKU",IF(OR($H186="",$H186&lt;=0),"Invalid quantity",IF(AND($C186="Issue",$M186=""),"Department missing","OK"))))))),"")</f>
        <v/>
      </c>
    </row>
    <row r="187">
      <c r="A187" s="27" t="n"/>
      <c r="B187" s="29" t="n"/>
      <c r="C187" s="27" t="n"/>
      <c r="D187" s="27" t="n"/>
      <c r="E187" s="17">
        <f>IFERROR(IF($D187="","",INDEX('Item Master'!$B$2:$B$151,MATCH($D187,'Item Master'!$A$2:$A$151,0))),"SKU not found")</f>
        <v/>
      </c>
      <c r="F187" s="17">
        <f>IFERROR(IF($D187="","",INDEX('Item Master'!$C$2:$C$151,MATCH($D187,'Item Master'!$A$2:$A$151,0))),"")</f>
        <v/>
      </c>
      <c r="G187" s="17">
        <f>IFERROR(IF($D187="","",INDEX('Item Master'!$D$2:$D$151,MATCH($D187,'Item Master'!$A$2:$A$151,0))),"")</f>
        <v/>
      </c>
      <c r="H187" s="28" t="n"/>
      <c r="I187" s="17">
        <f>IFERROR(IF($D187="","",INDEX('Item Master'!$E$2:$E$151,MATCH($D187,'Item Master'!$A$2:$A$151,0))),"")</f>
        <v/>
      </c>
      <c r="J187" s="30" t="n"/>
      <c r="K187" s="19">
        <f>IFERROR(IF($A187="","",$H187*IF($J187="",INDEX('Item Master'!$N$2:$N$151,MATCH($D187,'Item Master'!$A$2:$A$151,0)),$J187)),"")</f>
        <v/>
      </c>
      <c r="L187" s="27" t="n"/>
      <c r="M187" s="27" t="n"/>
      <c r="N187" s="27" t="n"/>
      <c r="O187" s="27" t="n"/>
      <c r="P187" s="18">
        <f>IFERROR(IF($A187="","",IF(OR($C187="Receipt",$C187="Adjustment Increase"),$H187,IF(OR($C187="Issue",$C187="Adjustment Decrease",$C187="Return to Vendor"),-$H187,0))),"")</f>
        <v/>
      </c>
      <c r="Q187" s="17">
        <f>IFERROR(IF($A187="","",IF($B187="","Date missing",IF($C187="","Type missing",IF($D187="","SKU missing",IF($E187="SKU not found","Invalid SKU",IF(OR($H187="",$H187&lt;=0),"Invalid quantity",IF(AND($C187="Issue",$M187=""),"Department missing","OK"))))))),"")</f>
        <v/>
      </c>
    </row>
    <row r="188">
      <c r="A188" s="27" t="n"/>
      <c r="B188" s="29" t="n"/>
      <c r="C188" s="27" t="n"/>
      <c r="D188" s="27" t="n"/>
      <c r="E188" s="14">
        <f>IFERROR(IF($D188="","",INDEX('Item Master'!$B$2:$B$151,MATCH($D188,'Item Master'!$A$2:$A$151,0))),"SKU not found")</f>
        <v/>
      </c>
      <c r="F188" s="14">
        <f>IFERROR(IF($D188="","",INDEX('Item Master'!$C$2:$C$151,MATCH($D188,'Item Master'!$A$2:$A$151,0))),"")</f>
        <v/>
      </c>
      <c r="G188" s="14">
        <f>IFERROR(IF($D188="","",INDEX('Item Master'!$D$2:$D$151,MATCH($D188,'Item Master'!$A$2:$A$151,0))),"")</f>
        <v/>
      </c>
      <c r="H188" s="28" t="n"/>
      <c r="I188" s="14">
        <f>IFERROR(IF($D188="","",INDEX('Item Master'!$E$2:$E$151,MATCH($D188,'Item Master'!$A$2:$A$151,0))),"")</f>
        <v/>
      </c>
      <c r="J188" s="30" t="n"/>
      <c r="K188" s="16">
        <f>IFERROR(IF($A188="","",$H188*IF($J188="",INDEX('Item Master'!$N$2:$N$151,MATCH($D188,'Item Master'!$A$2:$A$151,0)),$J188)),"")</f>
        <v/>
      </c>
      <c r="L188" s="27" t="n"/>
      <c r="M188" s="27" t="n"/>
      <c r="N188" s="27" t="n"/>
      <c r="O188" s="27" t="n"/>
      <c r="P188" s="15">
        <f>IFERROR(IF($A188="","",IF(OR($C188="Receipt",$C188="Adjustment Increase"),$H188,IF(OR($C188="Issue",$C188="Adjustment Decrease",$C188="Return to Vendor"),-$H188,0))),"")</f>
        <v/>
      </c>
      <c r="Q188" s="14">
        <f>IFERROR(IF($A188="","",IF($B188="","Date missing",IF($C188="","Type missing",IF($D188="","SKU missing",IF($E188="SKU not found","Invalid SKU",IF(OR($H188="",$H188&lt;=0),"Invalid quantity",IF(AND($C188="Issue",$M188=""),"Department missing","OK"))))))),"")</f>
        <v/>
      </c>
    </row>
    <row r="189">
      <c r="A189" s="27" t="n"/>
      <c r="B189" s="29" t="n"/>
      <c r="C189" s="27" t="n"/>
      <c r="D189" s="27" t="n"/>
      <c r="E189" s="17">
        <f>IFERROR(IF($D189="","",INDEX('Item Master'!$B$2:$B$151,MATCH($D189,'Item Master'!$A$2:$A$151,0))),"SKU not found")</f>
        <v/>
      </c>
      <c r="F189" s="17">
        <f>IFERROR(IF($D189="","",INDEX('Item Master'!$C$2:$C$151,MATCH($D189,'Item Master'!$A$2:$A$151,0))),"")</f>
        <v/>
      </c>
      <c r="G189" s="17">
        <f>IFERROR(IF($D189="","",INDEX('Item Master'!$D$2:$D$151,MATCH($D189,'Item Master'!$A$2:$A$151,0))),"")</f>
        <v/>
      </c>
      <c r="H189" s="28" t="n"/>
      <c r="I189" s="17">
        <f>IFERROR(IF($D189="","",INDEX('Item Master'!$E$2:$E$151,MATCH($D189,'Item Master'!$A$2:$A$151,0))),"")</f>
        <v/>
      </c>
      <c r="J189" s="30" t="n"/>
      <c r="K189" s="19">
        <f>IFERROR(IF($A189="","",$H189*IF($J189="",INDEX('Item Master'!$N$2:$N$151,MATCH($D189,'Item Master'!$A$2:$A$151,0)),$J189)),"")</f>
        <v/>
      </c>
      <c r="L189" s="27" t="n"/>
      <c r="M189" s="27" t="n"/>
      <c r="N189" s="27" t="n"/>
      <c r="O189" s="27" t="n"/>
      <c r="P189" s="18">
        <f>IFERROR(IF($A189="","",IF(OR($C189="Receipt",$C189="Adjustment Increase"),$H189,IF(OR($C189="Issue",$C189="Adjustment Decrease",$C189="Return to Vendor"),-$H189,0))),"")</f>
        <v/>
      </c>
      <c r="Q189" s="17">
        <f>IFERROR(IF($A189="","",IF($B189="","Date missing",IF($C189="","Type missing",IF($D189="","SKU missing",IF($E189="SKU not found","Invalid SKU",IF(OR($H189="",$H189&lt;=0),"Invalid quantity",IF(AND($C189="Issue",$M189=""),"Department missing","OK"))))))),"")</f>
        <v/>
      </c>
    </row>
    <row r="190">
      <c r="A190" s="27" t="n"/>
      <c r="B190" s="29" t="n"/>
      <c r="C190" s="27" t="n"/>
      <c r="D190" s="27" t="n"/>
      <c r="E190" s="14">
        <f>IFERROR(IF($D190="","",INDEX('Item Master'!$B$2:$B$151,MATCH($D190,'Item Master'!$A$2:$A$151,0))),"SKU not found")</f>
        <v/>
      </c>
      <c r="F190" s="14">
        <f>IFERROR(IF($D190="","",INDEX('Item Master'!$C$2:$C$151,MATCH($D190,'Item Master'!$A$2:$A$151,0))),"")</f>
        <v/>
      </c>
      <c r="G190" s="14">
        <f>IFERROR(IF($D190="","",INDEX('Item Master'!$D$2:$D$151,MATCH($D190,'Item Master'!$A$2:$A$151,0))),"")</f>
        <v/>
      </c>
      <c r="H190" s="28" t="n"/>
      <c r="I190" s="14">
        <f>IFERROR(IF($D190="","",INDEX('Item Master'!$E$2:$E$151,MATCH($D190,'Item Master'!$A$2:$A$151,0))),"")</f>
        <v/>
      </c>
      <c r="J190" s="30" t="n"/>
      <c r="K190" s="16">
        <f>IFERROR(IF($A190="","",$H190*IF($J190="",INDEX('Item Master'!$N$2:$N$151,MATCH($D190,'Item Master'!$A$2:$A$151,0)),$J190)),"")</f>
        <v/>
      </c>
      <c r="L190" s="27" t="n"/>
      <c r="M190" s="27" t="n"/>
      <c r="N190" s="27" t="n"/>
      <c r="O190" s="27" t="n"/>
      <c r="P190" s="15">
        <f>IFERROR(IF($A190="","",IF(OR($C190="Receipt",$C190="Adjustment Increase"),$H190,IF(OR($C190="Issue",$C190="Adjustment Decrease",$C190="Return to Vendor"),-$H190,0))),"")</f>
        <v/>
      </c>
      <c r="Q190" s="14">
        <f>IFERROR(IF($A190="","",IF($B190="","Date missing",IF($C190="","Type missing",IF($D190="","SKU missing",IF($E190="SKU not found","Invalid SKU",IF(OR($H190="",$H190&lt;=0),"Invalid quantity",IF(AND($C190="Issue",$M190=""),"Department missing","OK"))))))),"")</f>
        <v/>
      </c>
    </row>
    <row r="191">
      <c r="A191" s="27" t="n"/>
      <c r="B191" s="29" t="n"/>
      <c r="C191" s="27" t="n"/>
      <c r="D191" s="27" t="n"/>
      <c r="E191" s="17">
        <f>IFERROR(IF($D191="","",INDEX('Item Master'!$B$2:$B$151,MATCH($D191,'Item Master'!$A$2:$A$151,0))),"SKU not found")</f>
        <v/>
      </c>
      <c r="F191" s="17">
        <f>IFERROR(IF($D191="","",INDEX('Item Master'!$C$2:$C$151,MATCH($D191,'Item Master'!$A$2:$A$151,0))),"")</f>
        <v/>
      </c>
      <c r="G191" s="17">
        <f>IFERROR(IF($D191="","",INDEX('Item Master'!$D$2:$D$151,MATCH($D191,'Item Master'!$A$2:$A$151,0))),"")</f>
        <v/>
      </c>
      <c r="H191" s="28" t="n"/>
      <c r="I191" s="17">
        <f>IFERROR(IF($D191="","",INDEX('Item Master'!$E$2:$E$151,MATCH($D191,'Item Master'!$A$2:$A$151,0))),"")</f>
        <v/>
      </c>
      <c r="J191" s="30" t="n"/>
      <c r="K191" s="19">
        <f>IFERROR(IF($A191="","",$H191*IF($J191="",INDEX('Item Master'!$N$2:$N$151,MATCH($D191,'Item Master'!$A$2:$A$151,0)),$J191)),"")</f>
        <v/>
      </c>
      <c r="L191" s="27" t="n"/>
      <c r="M191" s="27" t="n"/>
      <c r="N191" s="27" t="n"/>
      <c r="O191" s="27" t="n"/>
      <c r="P191" s="18">
        <f>IFERROR(IF($A191="","",IF(OR($C191="Receipt",$C191="Adjustment Increase"),$H191,IF(OR($C191="Issue",$C191="Adjustment Decrease",$C191="Return to Vendor"),-$H191,0))),"")</f>
        <v/>
      </c>
      <c r="Q191" s="17">
        <f>IFERROR(IF($A191="","",IF($B191="","Date missing",IF($C191="","Type missing",IF($D191="","SKU missing",IF($E191="SKU not found","Invalid SKU",IF(OR($H191="",$H191&lt;=0),"Invalid quantity",IF(AND($C191="Issue",$M191=""),"Department missing","OK"))))))),"")</f>
        <v/>
      </c>
    </row>
    <row r="192">
      <c r="A192" s="27" t="n"/>
      <c r="B192" s="29" t="n"/>
      <c r="C192" s="27" t="n"/>
      <c r="D192" s="27" t="n"/>
      <c r="E192" s="14">
        <f>IFERROR(IF($D192="","",INDEX('Item Master'!$B$2:$B$151,MATCH($D192,'Item Master'!$A$2:$A$151,0))),"SKU not found")</f>
        <v/>
      </c>
      <c r="F192" s="14">
        <f>IFERROR(IF($D192="","",INDEX('Item Master'!$C$2:$C$151,MATCH($D192,'Item Master'!$A$2:$A$151,0))),"")</f>
        <v/>
      </c>
      <c r="G192" s="14">
        <f>IFERROR(IF($D192="","",INDEX('Item Master'!$D$2:$D$151,MATCH($D192,'Item Master'!$A$2:$A$151,0))),"")</f>
        <v/>
      </c>
      <c r="H192" s="28" t="n"/>
      <c r="I192" s="14">
        <f>IFERROR(IF($D192="","",INDEX('Item Master'!$E$2:$E$151,MATCH($D192,'Item Master'!$A$2:$A$151,0))),"")</f>
        <v/>
      </c>
      <c r="J192" s="30" t="n"/>
      <c r="K192" s="16">
        <f>IFERROR(IF($A192="","",$H192*IF($J192="",INDEX('Item Master'!$N$2:$N$151,MATCH($D192,'Item Master'!$A$2:$A$151,0)),$J192)),"")</f>
        <v/>
      </c>
      <c r="L192" s="27" t="n"/>
      <c r="M192" s="27" t="n"/>
      <c r="N192" s="27" t="n"/>
      <c r="O192" s="27" t="n"/>
      <c r="P192" s="15">
        <f>IFERROR(IF($A192="","",IF(OR($C192="Receipt",$C192="Adjustment Increase"),$H192,IF(OR($C192="Issue",$C192="Adjustment Decrease",$C192="Return to Vendor"),-$H192,0))),"")</f>
        <v/>
      </c>
      <c r="Q192" s="14">
        <f>IFERROR(IF($A192="","",IF($B192="","Date missing",IF($C192="","Type missing",IF($D192="","SKU missing",IF($E192="SKU not found","Invalid SKU",IF(OR($H192="",$H192&lt;=0),"Invalid quantity",IF(AND($C192="Issue",$M192=""),"Department missing","OK"))))))),"")</f>
        <v/>
      </c>
    </row>
    <row r="193">
      <c r="A193" s="27" t="n"/>
      <c r="B193" s="29" t="n"/>
      <c r="C193" s="27" t="n"/>
      <c r="D193" s="27" t="n"/>
      <c r="E193" s="17">
        <f>IFERROR(IF($D193="","",INDEX('Item Master'!$B$2:$B$151,MATCH($D193,'Item Master'!$A$2:$A$151,0))),"SKU not found")</f>
        <v/>
      </c>
      <c r="F193" s="17">
        <f>IFERROR(IF($D193="","",INDEX('Item Master'!$C$2:$C$151,MATCH($D193,'Item Master'!$A$2:$A$151,0))),"")</f>
        <v/>
      </c>
      <c r="G193" s="17">
        <f>IFERROR(IF($D193="","",INDEX('Item Master'!$D$2:$D$151,MATCH($D193,'Item Master'!$A$2:$A$151,0))),"")</f>
        <v/>
      </c>
      <c r="H193" s="28" t="n"/>
      <c r="I193" s="17">
        <f>IFERROR(IF($D193="","",INDEX('Item Master'!$E$2:$E$151,MATCH($D193,'Item Master'!$A$2:$A$151,0))),"")</f>
        <v/>
      </c>
      <c r="J193" s="30" t="n"/>
      <c r="K193" s="19">
        <f>IFERROR(IF($A193="","",$H193*IF($J193="",INDEX('Item Master'!$N$2:$N$151,MATCH($D193,'Item Master'!$A$2:$A$151,0)),$J193)),"")</f>
        <v/>
      </c>
      <c r="L193" s="27" t="n"/>
      <c r="M193" s="27" t="n"/>
      <c r="N193" s="27" t="n"/>
      <c r="O193" s="27" t="n"/>
      <c r="P193" s="18">
        <f>IFERROR(IF($A193="","",IF(OR($C193="Receipt",$C193="Adjustment Increase"),$H193,IF(OR($C193="Issue",$C193="Adjustment Decrease",$C193="Return to Vendor"),-$H193,0))),"")</f>
        <v/>
      </c>
      <c r="Q193" s="17">
        <f>IFERROR(IF($A193="","",IF($B193="","Date missing",IF($C193="","Type missing",IF($D193="","SKU missing",IF($E193="SKU not found","Invalid SKU",IF(OR($H193="",$H193&lt;=0),"Invalid quantity",IF(AND($C193="Issue",$M193=""),"Department missing","OK"))))))),"")</f>
        <v/>
      </c>
    </row>
    <row r="194">
      <c r="A194" s="27" t="n"/>
      <c r="B194" s="29" t="n"/>
      <c r="C194" s="27" t="n"/>
      <c r="D194" s="27" t="n"/>
      <c r="E194" s="14">
        <f>IFERROR(IF($D194="","",INDEX('Item Master'!$B$2:$B$151,MATCH($D194,'Item Master'!$A$2:$A$151,0))),"SKU not found")</f>
        <v/>
      </c>
      <c r="F194" s="14">
        <f>IFERROR(IF($D194="","",INDEX('Item Master'!$C$2:$C$151,MATCH($D194,'Item Master'!$A$2:$A$151,0))),"")</f>
        <v/>
      </c>
      <c r="G194" s="14">
        <f>IFERROR(IF($D194="","",INDEX('Item Master'!$D$2:$D$151,MATCH($D194,'Item Master'!$A$2:$A$151,0))),"")</f>
        <v/>
      </c>
      <c r="H194" s="28" t="n"/>
      <c r="I194" s="14">
        <f>IFERROR(IF($D194="","",INDEX('Item Master'!$E$2:$E$151,MATCH($D194,'Item Master'!$A$2:$A$151,0))),"")</f>
        <v/>
      </c>
      <c r="J194" s="30" t="n"/>
      <c r="K194" s="16">
        <f>IFERROR(IF($A194="","",$H194*IF($J194="",INDEX('Item Master'!$N$2:$N$151,MATCH($D194,'Item Master'!$A$2:$A$151,0)),$J194)),"")</f>
        <v/>
      </c>
      <c r="L194" s="27" t="n"/>
      <c r="M194" s="27" t="n"/>
      <c r="N194" s="27" t="n"/>
      <c r="O194" s="27" t="n"/>
      <c r="P194" s="15">
        <f>IFERROR(IF($A194="","",IF(OR($C194="Receipt",$C194="Adjustment Increase"),$H194,IF(OR($C194="Issue",$C194="Adjustment Decrease",$C194="Return to Vendor"),-$H194,0))),"")</f>
        <v/>
      </c>
      <c r="Q194" s="14">
        <f>IFERROR(IF($A194="","",IF($B194="","Date missing",IF($C194="","Type missing",IF($D194="","SKU missing",IF($E194="SKU not found","Invalid SKU",IF(OR($H194="",$H194&lt;=0),"Invalid quantity",IF(AND($C194="Issue",$M194=""),"Department missing","OK"))))))),"")</f>
        <v/>
      </c>
    </row>
    <row r="195">
      <c r="A195" s="27" t="n"/>
      <c r="B195" s="29" t="n"/>
      <c r="C195" s="27" t="n"/>
      <c r="D195" s="27" t="n"/>
      <c r="E195" s="17">
        <f>IFERROR(IF($D195="","",INDEX('Item Master'!$B$2:$B$151,MATCH($D195,'Item Master'!$A$2:$A$151,0))),"SKU not found")</f>
        <v/>
      </c>
      <c r="F195" s="17">
        <f>IFERROR(IF($D195="","",INDEX('Item Master'!$C$2:$C$151,MATCH($D195,'Item Master'!$A$2:$A$151,0))),"")</f>
        <v/>
      </c>
      <c r="G195" s="17">
        <f>IFERROR(IF($D195="","",INDEX('Item Master'!$D$2:$D$151,MATCH($D195,'Item Master'!$A$2:$A$151,0))),"")</f>
        <v/>
      </c>
      <c r="H195" s="28" t="n"/>
      <c r="I195" s="17">
        <f>IFERROR(IF($D195="","",INDEX('Item Master'!$E$2:$E$151,MATCH($D195,'Item Master'!$A$2:$A$151,0))),"")</f>
        <v/>
      </c>
      <c r="J195" s="30" t="n"/>
      <c r="K195" s="19">
        <f>IFERROR(IF($A195="","",$H195*IF($J195="",INDEX('Item Master'!$N$2:$N$151,MATCH($D195,'Item Master'!$A$2:$A$151,0)),$J195)),"")</f>
        <v/>
      </c>
      <c r="L195" s="27" t="n"/>
      <c r="M195" s="27" t="n"/>
      <c r="N195" s="27" t="n"/>
      <c r="O195" s="27" t="n"/>
      <c r="P195" s="18">
        <f>IFERROR(IF($A195="","",IF(OR($C195="Receipt",$C195="Adjustment Increase"),$H195,IF(OR($C195="Issue",$C195="Adjustment Decrease",$C195="Return to Vendor"),-$H195,0))),"")</f>
        <v/>
      </c>
      <c r="Q195" s="17">
        <f>IFERROR(IF($A195="","",IF($B195="","Date missing",IF($C195="","Type missing",IF($D195="","SKU missing",IF($E195="SKU not found","Invalid SKU",IF(OR($H195="",$H195&lt;=0),"Invalid quantity",IF(AND($C195="Issue",$M195=""),"Department missing","OK"))))))),"")</f>
        <v/>
      </c>
    </row>
    <row r="196">
      <c r="A196" s="27" t="n"/>
      <c r="B196" s="29" t="n"/>
      <c r="C196" s="27" t="n"/>
      <c r="D196" s="27" t="n"/>
      <c r="E196" s="14">
        <f>IFERROR(IF($D196="","",INDEX('Item Master'!$B$2:$B$151,MATCH($D196,'Item Master'!$A$2:$A$151,0))),"SKU not found")</f>
        <v/>
      </c>
      <c r="F196" s="14">
        <f>IFERROR(IF($D196="","",INDEX('Item Master'!$C$2:$C$151,MATCH($D196,'Item Master'!$A$2:$A$151,0))),"")</f>
        <v/>
      </c>
      <c r="G196" s="14">
        <f>IFERROR(IF($D196="","",INDEX('Item Master'!$D$2:$D$151,MATCH($D196,'Item Master'!$A$2:$A$151,0))),"")</f>
        <v/>
      </c>
      <c r="H196" s="28" t="n"/>
      <c r="I196" s="14">
        <f>IFERROR(IF($D196="","",INDEX('Item Master'!$E$2:$E$151,MATCH($D196,'Item Master'!$A$2:$A$151,0))),"")</f>
        <v/>
      </c>
      <c r="J196" s="30" t="n"/>
      <c r="K196" s="16">
        <f>IFERROR(IF($A196="","",$H196*IF($J196="",INDEX('Item Master'!$N$2:$N$151,MATCH($D196,'Item Master'!$A$2:$A$151,0)),$J196)),"")</f>
        <v/>
      </c>
      <c r="L196" s="27" t="n"/>
      <c r="M196" s="27" t="n"/>
      <c r="N196" s="27" t="n"/>
      <c r="O196" s="27" t="n"/>
      <c r="P196" s="15">
        <f>IFERROR(IF($A196="","",IF(OR($C196="Receipt",$C196="Adjustment Increase"),$H196,IF(OR($C196="Issue",$C196="Adjustment Decrease",$C196="Return to Vendor"),-$H196,0))),"")</f>
        <v/>
      </c>
      <c r="Q196" s="14">
        <f>IFERROR(IF($A196="","",IF($B196="","Date missing",IF($C196="","Type missing",IF($D196="","SKU missing",IF($E196="SKU not found","Invalid SKU",IF(OR($H196="",$H196&lt;=0),"Invalid quantity",IF(AND($C196="Issue",$M196=""),"Department missing","OK"))))))),"")</f>
        <v/>
      </c>
    </row>
    <row r="197">
      <c r="A197" s="27" t="n"/>
      <c r="B197" s="29" t="n"/>
      <c r="C197" s="27" t="n"/>
      <c r="D197" s="27" t="n"/>
      <c r="E197" s="17">
        <f>IFERROR(IF($D197="","",INDEX('Item Master'!$B$2:$B$151,MATCH($D197,'Item Master'!$A$2:$A$151,0))),"SKU not found")</f>
        <v/>
      </c>
      <c r="F197" s="17">
        <f>IFERROR(IF($D197="","",INDEX('Item Master'!$C$2:$C$151,MATCH($D197,'Item Master'!$A$2:$A$151,0))),"")</f>
        <v/>
      </c>
      <c r="G197" s="17">
        <f>IFERROR(IF($D197="","",INDEX('Item Master'!$D$2:$D$151,MATCH($D197,'Item Master'!$A$2:$A$151,0))),"")</f>
        <v/>
      </c>
      <c r="H197" s="28" t="n"/>
      <c r="I197" s="17">
        <f>IFERROR(IF($D197="","",INDEX('Item Master'!$E$2:$E$151,MATCH($D197,'Item Master'!$A$2:$A$151,0))),"")</f>
        <v/>
      </c>
      <c r="J197" s="30" t="n"/>
      <c r="K197" s="19">
        <f>IFERROR(IF($A197="","",$H197*IF($J197="",INDEX('Item Master'!$N$2:$N$151,MATCH($D197,'Item Master'!$A$2:$A$151,0)),$J197)),"")</f>
        <v/>
      </c>
      <c r="L197" s="27" t="n"/>
      <c r="M197" s="27" t="n"/>
      <c r="N197" s="27" t="n"/>
      <c r="O197" s="27" t="n"/>
      <c r="P197" s="18">
        <f>IFERROR(IF($A197="","",IF(OR($C197="Receipt",$C197="Adjustment Increase"),$H197,IF(OR($C197="Issue",$C197="Adjustment Decrease",$C197="Return to Vendor"),-$H197,0))),"")</f>
        <v/>
      </c>
      <c r="Q197" s="17">
        <f>IFERROR(IF($A197="","",IF($B197="","Date missing",IF($C197="","Type missing",IF($D197="","SKU missing",IF($E197="SKU not found","Invalid SKU",IF(OR($H197="",$H197&lt;=0),"Invalid quantity",IF(AND($C197="Issue",$M197=""),"Department missing","OK"))))))),"")</f>
        <v/>
      </c>
    </row>
    <row r="198">
      <c r="A198" s="27" t="n"/>
      <c r="B198" s="29" t="n"/>
      <c r="C198" s="27" t="n"/>
      <c r="D198" s="27" t="n"/>
      <c r="E198" s="14">
        <f>IFERROR(IF($D198="","",INDEX('Item Master'!$B$2:$B$151,MATCH($D198,'Item Master'!$A$2:$A$151,0))),"SKU not found")</f>
        <v/>
      </c>
      <c r="F198" s="14">
        <f>IFERROR(IF($D198="","",INDEX('Item Master'!$C$2:$C$151,MATCH($D198,'Item Master'!$A$2:$A$151,0))),"")</f>
        <v/>
      </c>
      <c r="G198" s="14">
        <f>IFERROR(IF($D198="","",INDEX('Item Master'!$D$2:$D$151,MATCH($D198,'Item Master'!$A$2:$A$151,0))),"")</f>
        <v/>
      </c>
      <c r="H198" s="28" t="n"/>
      <c r="I198" s="14">
        <f>IFERROR(IF($D198="","",INDEX('Item Master'!$E$2:$E$151,MATCH($D198,'Item Master'!$A$2:$A$151,0))),"")</f>
        <v/>
      </c>
      <c r="J198" s="30" t="n"/>
      <c r="K198" s="16">
        <f>IFERROR(IF($A198="","",$H198*IF($J198="",INDEX('Item Master'!$N$2:$N$151,MATCH($D198,'Item Master'!$A$2:$A$151,0)),$J198)),"")</f>
        <v/>
      </c>
      <c r="L198" s="27" t="n"/>
      <c r="M198" s="27" t="n"/>
      <c r="N198" s="27" t="n"/>
      <c r="O198" s="27" t="n"/>
      <c r="P198" s="15">
        <f>IFERROR(IF($A198="","",IF(OR($C198="Receipt",$C198="Adjustment Increase"),$H198,IF(OR($C198="Issue",$C198="Adjustment Decrease",$C198="Return to Vendor"),-$H198,0))),"")</f>
        <v/>
      </c>
      <c r="Q198" s="14">
        <f>IFERROR(IF($A198="","",IF($B198="","Date missing",IF($C198="","Type missing",IF($D198="","SKU missing",IF($E198="SKU not found","Invalid SKU",IF(OR($H198="",$H198&lt;=0),"Invalid quantity",IF(AND($C198="Issue",$M198=""),"Department missing","OK"))))))),"")</f>
        <v/>
      </c>
    </row>
    <row r="199">
      <c r="A199" s="27" t="n"/>
      <c r="B199" s="29" t="n"/>
      <c r="C199" s="27" t="n"/>
      <c r="D199" s="27" t="n"/>
      <c r="E199" s="17">
        <f>IFERROR(IF($D199="","",INDEX('Item Master'!$B$2:$B$151,MATCH($D199,'Item Master'!$A$2:$A$151,0))),"SKU not found")</f>
        <v/>
      </c>
      <c r="F199" s="17">
        <f>IFERROR(IF($D199="","",INDEX('Item Master'!$C$2:$C$151,MATCH($D199,'Item Master'!$A$2:$A$151,0))),"")</f>
        <v/>
      </c>
      <c r="G199" s="17">
        <f>IFERROR(IF($D199="","",INDEX('Item Master'!$D$2:$D$151,MATCH($D199,'Item Master'!$A$2:$A$151,0))),"")</f>
        <v/>
      </c>
      <c r="H199" s="28" t="n"/>
      <c r="I199" s="17">
        <f>IFERROR(IF($D199="","",INDEX('Item Master'!$E$2:$E$151,MATCH($D199,'Item Master'!$A$2:$A$151,0))),"")</f>
        <v/>
      </c>
      <c r="J199" s="30" t="n"/>
      <c r="K199" s="19">
        <f>IFERROR(IF($A199="","",$H199*IF($J199="",INDEX('Item Master'!$N$2:$N$151,MATCH($D199,'Item Master'!$A$2:$A$151,0)),$J199)),"")</f>
        <v/>
      </c>
      <c r="L199" s="27" t="n"/>
      <c r="M199" s="27" t="n"/>
      <c r="N199" s="27" t="n"/>
      <c r="O199" s="27" t="n"/>
      <c r="P199" s="18">
        <f>IFERROR(IF($A199="","",IF(OR($C199="Receipt",$C199="Adjustment Increase"),$H199,IF(OR($C199="Issue",$C199="Adjustment Decrease",$C199="Return to Vendor"),-$H199,0))),"")</f>
        <v/>
      </c>
      <c r="Q199" s="17">
        <f>IFERROR(IF($A199="","",IF($B199="","Date missing",IF($C199="","Type missing",IF($D199="","SKU missing",IF($E199="SKU not found","Invalid SKU",IF(OR($H199="",$H199&lt;=0),"Invalid quantity",IF(AND($C199="Issue",$M199=""),"Department missing","OK"))))))),"")</f>
        <v/>
      </c>
    </row>
    <row r="200">
      <c r="A200" s="27" t="n"/>
      <c r="B200" s="29" t="n"/>
      <c r="C200" s="27" t="n"/>
      <c r="D200" s="27" t="n"/>
      <c r="E200" s="14">
        <f>IFERROR(IF($D200="","",INDEX('Item Master'!$B$2:$B$151,MATCH($D200,'Item Master'!$A$2:$A$151,0))),"SKU not found")</f>
        <v/>
      </c>
      <c r="F200" s="14">
        <f>IFERROR(IF($D200="","",INDEX('Item Master'!$C$2:$C$151,MATCH($D200,'Item Master'!$A$2:$A$151,0))),"")</f>
        <v/>
      </c>
      <c r="G200" s="14">
        <f>IFERROR(IF($D200="","",INDEX('Item Master'!$D$2:$D$151,MATCH($D200,'Item Master'!$A$2:$A$151,0))),"")</f>
        <v/>
      </c>
      <c r="H200" s="28" t="n"/>
      <c r="I200" s="14">
        <f>IFERROR(IF($D200="","",INDEX('Item Master'!$E$2:$E$151,MATCH($D200,'Item Master'!$A$2:$A$151,0))),"")</f>
        <v/>
      </c>
      <c r="J200" s="30" t="n"/>
      <c r="K200" s="16">
        <f>IFERROR(IF($A200="","",$H200*IF($J200="",INDEX('Item Master'!$N$2:$N$151,MATCH($D200,'Item Master'!$A$2:$A$151,0)),$J200)),"")</f>
        <v/>
      </c>
      <c r="L200" s="27" t="n"/>
      <c r="M200" s="27" t="n"/>
      <c r="N200" s="27" t="n"/>
      <c r="O200" s="27" t="n"/>
      <c r="P200" s="15">
        <f>IFERROR(IF($A200="","",IF(OR($C200="Receipt",$C200="Adjustment Increase"),$H200,IF(OR($C200="Issue",$C200="Adjustment Decrease",$C200="Return to Vendor"),-$H200,0))),"")</f>
        <v/>
      </c>
      <c r="Q200" s="14">
        <f>IFERROR(IF($A200="","",IF($B200="","Date missing",IF($C200="","Type missing",IF($D200="","SKU missing",IF($E200="SKU not found","Invalid SKU",IF(OR($H200="",$H200&lt;=0),"Invalid quantity",IF(AND($C200="Issue",$M200=""),"Department missing","OK"))))))),"")</f>
        <v/>
      </c>
    </row>
    <row r="201">
      <c r="A201" s="27" t="n"/>
      <c r="B201" s="29" t="n"/>
      <c r="C201" s="27" t="n"/>
      <c r="D201" s="27" t="n"/>
      <c r="E201" s="17">
        <f>IFERROR(IF($D201="","",INDEX('Item Master'!$B$2:$B$151,MATCH($D201,'Item Master'!$A$2:$A$151,0))),"SKU not found")</f>
        <v/>
      </c>
      <c r="F201" s="17">
        <f>IFERROR(IF($D201="","",INDEX('Item Master'!$C$2:$C$151,MATCH($D201,'Item Master'!$A$2:$A$151,0))),"")</f>
        <v/>
      </c>
      <c r="G201" s="17">
        <f>IFERROR(IF($D201="","",INDEX('Item Master'!$D$2:$D$151,MATCH($D201,'Item Master'!$A$2:$A$151,0))),"")</f>
        <v/>
      </c>
      <c r="H201" s="28" t="n"/>
      <c r="I201" s="17">
        <f>IFERROR(IF($D201="","",INDEX('Item Master'!$E$2:$E$151,MATCH($D201,'Item Master'!$A$2:$A$151,0))),"")</f>
        <v/>
      </c>
      <c r="J201" s="30" t="n"/>
      <c r="K201" s="19">
        <f>IFERROR(IF($A201="","",$H201*IF($J201="",INDEX('Item Master'!$N$2:$N$151,MATCH($D201,'Item Master'!$A$2:$A$151,0)),$J201)),"")</f>
        <v/>
      </c>
      <c r="L201" s="27" t="n"/>
      <c r="M201" s="27" t="n"/>
      <c r="N201" s="27" t="n"/>
      <c r="O201" s="27" t="n"/>
      <c r="P201" s="18">
        <f>IFERROR(IF($A201="","",IF(OR($C201="Receipt",$C201="Adjustment Increase"),$H201,IF(OR($C201="Issue",$C201="Adjustment Decrease",$C201="Return to Vendor"),-$H201,0))),"")</f>
        <v/>
      </c>
      <c r="Q201" s="17">
        <f>IFERROR(IF($A201="","",IF($B201="","Date missing",IF($C201="","Type missing",IF($D201="","SKU missing",IF($E201="SKU not found","Invalid SKU",IF(OR($H201="",$H201&lt;=0),"Invalid quantity",IF(AND($C201="Issue",$M201=""),"Department missing","OK"))))))),"")</f>
        <v/>
      </c>
    </row>
    <row r="202">
      <c r="A202" s="27" t="n"/>
      <c r="B202" s="29" t="n"/>
      <c r="C202" s="27" t="n"/>
      <c r="D202" s="27" t="n"/>
      <c r="E202" s="14">
        <f>IFERROR(IF($D202="","",INDEX('Item Master'!$B$2:$B$151,MATCH($D202,'Item Master'!$A$2:$A$151,0))),"SKU not found")</f>
        <v/>
      </c>
      <c r="F202" s="14">
        <f>IFERROR(IF($D202="","",INDEX('Item Master'!$C$2:$C$151,MATCH($D202,'Item Master'!$A$2:$A$151,0))),"")</f>
        <v/>
      </c>
      <c r="G202" s="14">
        <f>IFERROR(IF($D202="","",INDEX('Item Master'!$D$2:$D$151,MATCH($D202,'Item Master'!$A$2:$A$151,0))),"")</f>
        <v/>
      </c>
      <c r="H202" s="28" t="n"/>
      <c r="I202" s="14">
        <f>IFERROR(IF($D202="","",INDEX('Item Master'!$E$2:$E$151,MATCH($D202,'Item Master'!$A$2:$A$151,0))),"")</f>
        <v/>
      </c>
      <c r="J202" s="30" t="n"/>
      <c r="K202" s="16">
        <f>IFERROR(IF($A202="","",$H202*IF($J202="",INDEX('Item Master'!$N$2:$N$151,MATCH($D202,'Item Master'!$A$2:$A$151,0)),$J202)),"")</f>
        <v/>
      </c>
      <c r="L202" s="27" t="n"/>
      <c r="M202" s="27" t="n"/>
      <c r="N202" s="27" t="n"/>
      <c r="O202" s="27" t="n"/>
      <c r="P202" s="15">
        <f>IFERROR(IF($A202="","",IF(OR($C202="Receipt",$C202="Adjustment Increase"),$H202,IF(OR($C202="Issue",$C202="Adjustment Decrease",$C202="Return to Vendor"),-$H202,0))),"")</f>
        <v/>
      </c>
      <c r="Q202" s="14">
        <f>IFERROR(IF($A202="","",IF($B202="","Date missing",IF($C202="","Type missing",IF($D202="","SKU missing",IF($E202="SKU not found","Invalid SKU",IF(OR($H202="",$H202&lt;=0),"Invalid quantity",IF(AND($C202="Issue",$M202=""),"Department missing","OK"))))))),"")</f>
        <v/>
      </c>
    </row>
    <row r="203">
      <c r="A203" s="27" t="n"/>
      <c r="B203" s="29" t="n"/>
      <c r="C203" s="27" t="n"/>
      <c r="D203" s="27" t="n"/>
      <c r="E203" s="17">
        <f>IFERROR(IF($D203="","",INDEX('Item Master'!$B$2:$B$151,MATCH($D203,'Item Master'!$A$2:$A$151,0))),"SKU not found")</f>
        <v/>
      </c>
      <c r="F203" s="17">
        <f>IFERROR(IF($D203="","",INDEX('Item Master'!$C$2:$C$151,MATCH($D203,'Item Master'!$A$2:$A$151,0))),"")</f>
        <v/>
      </c>
      <c r="G203" s="17">
        <f>IFERROR(IF($D203="","",INDEX('Item Master'!$D$2:$D$151,MATCH($D203,'Item Master'!$A$2:$A$151,0))),"")</f>
        <v/>
      </c>
      <c r="H203" s="28" t="n"/>
      <c r="I203" s="17">
        <f>IFERROR(IF($D203="","",INDEX('Item Master'!$E$2:$E$151,MATCH($D203,'Item Master'!$A$2:$A$151,0))),"")</f>
        <v/>
      </c>
      <c r="J203" s="30" t="n"/>
      <c r="K203" s="19">
        <f>IFERROR(IF($A203="","",$H203*IF($J203="",INDEX('Item Master'!$N$2:$N$151,MATCH($D203,'Item Master'!$A$2:$A$151,0)),$J203)),"")</f>
        <v/>
      </c>
      <c r="L203" s="27" t="n"/>
      <c r="M203" s="27" t="n"/>
      <c r="N203" s="27" t="n"/>
      <c r="O203" s="27" t="n"/>
      <c r="P203" s="18">
        <f>IFERROR(IF($A203="","",IF(OR($C203="Receipt",$C203="Adjustment Increase"),$H203,IF(OR($C203="Issue",$C203="Adjustment Decrease",$C203="Return to Vendor"),-$H203,0))),"")</f>
        <v/>
      </c>
      <c r="Q203" s="17">
        <f>IFERROR(IF($A203="","",IF($B203="","Date missing",IF($C203="","Type missing",IF($D203="","SKU missing",IF($E203="SKU not found","Invalid SKU",IF(OR($H203="",$H203&lt;=0),"Invalid quantity",IF(AND($C203="Issue",$M203=""),"Department missing","OK"))))))),"")</f>
        <v/>
      </c>
    </row>
    <row r="204">
      <c r="A204" s="27" t="n"/>
      <c r="B204" s="29" t="n"/>
      <c r="C204" s="27" t="n"/>
      <c r="D204" s="27" t="n"/>
      <c r="E204" s="14">
        <f>IFERROR(IF($D204="","",INDEX('Item Master'!$B$2:$B$151,MATCH($D204,'Item Master'!$A$2:$A$151,0))),"SKU not found")</f>
        <v/>
      </c>
      <c r="F204" s="14">
        <f>IFERROR(IF($D204="","",INDEX('Item Master'!$C$2:$C$151,MATCH($D204,'Item Master'!$A$2:$A$151,0))),"")</f>
        <v/>
      </c>
      <c r="G204" s="14">
        <f>IFERROR(IF($D204="","",INDEX('Item Master'!$D$2:$D$151,MATCH($D204,'Item Master'!$A$2:$A$151,0))),"")</f>
        <v/>
      </c>
      <c r="H204" s="28" t="n"/>
      <c r="I204" s="14">
        <f>IFERROR(IF($D204="","",INDEX('Item Master'!$E$2:$E$151,MATCH($D204,'Item Master'!$A$2:$A$151,0))),"")</f>
        <v/>
      </c>
      <c r="J204" s="30" t="n"/>
      <c r="K204" s="16">
        <f>IFERROR(IF($A204="","",$H204*IF($J204="",INDEX('Item Master'!$N$2:$N$151,MATCH($D204,'Item Master'!$A$2:$A$151,0)),$J204)),"")</f>
        <v/>
      </c>
      <c r="L204" s="27" t="n"/>
      <c r="M204" s="27" t="n"/>
      <c r="N204" s="27" t="n"/>
      <c r="O204" s="27" t="n"/>
      <c r="P204" s="15">
        <f>IFERROR(IF($A204="","",IF(OR($C204="Receipt",$C204="Adjustment Increase"),$H204,IF(OR($C204="Issue",$C204="Adjustment Decrease",$C204="Return to Vendor"),-$H204,0))),"")</f>
        <v/>
      </c>
      <c r="Q204" s="14">
        <f>IFERROR(IF($A204="","",IF($B204="","Date missing",IF($C204="","Type missing",IF($D204="","SKU missing",IF($E204="SKU not found","Invalid SKU",IF(OR($H204="",$H204&lt;=0),"Invalid quantity",IF(AND($C204="Issue",$M204=""),"Department missing","OK"))))))),"")</f>
        <v/>
      </c>
    </row>
    <row r="205">
      <c r="A205" s="27" t="n"/>
      <c r="B205" s="29" t="n"/>
      <c r="C205" s="27" t="n"/>
      <c r="D205" s="27" t="n"/>
      <c r="E205" s="17">
        <f>IFERROR(IF($D205="","",INDEX('Item Master'!$B$2:$B$151,MATCH($D205,'Item Master'!$A$2:$A$151,0))),"SKU not found")</f>
        <v/>
      </c>
      <c r="F205" s="17">
        <f>IFERROR(IF($D205="","",INDEX('Item Master'!$C$2:$C$151,MATCH($D205,'Item Master'!$A$2:$A$151,0))),"")</f>
        <v/>
      </c>
      <c r="G205" s="17">
        <f>IFERROR(IF($D205="","",INDEX('Item Master'!$D$2:$D$151,MATCH($D205,'Item Master'!$A$2:$A$151,0))),"")</f>
        <v/>
      </c>
      <c r="H205" s="28" t="n"/>
      <c r="I205" s="17">
        <f>IFERROR(IF($D205="","",INDEX('Item Master'!$E$2:$E$151,MATCH($D205,'Item Master'!$A$2:$A$151,0))),"")</f>
        <v/>
      </c>
      <c r="J205" s="30" t="n"/>
      <c r="K205" s="19">
        <f>IFERROR(IF($A205="","",$H205*IF($J205="",INDEX('Item Master'!$N$2:$N$151,MATCH($D205,'Item Master'!$A$2:$A$151,0)),$J205)),"")</f>
        <v/>
      </c>
      <c r="L205" s="27" t="n"/>
      <c r="M205" s="27" t="n"/>
      <c r="N205" s="27" t="n"/>
      <c r="O205" s="27" t="n"/>
      <c r="P205" s="18">
        <f>IFERROR(IF($A205="","",IF(OR($C205="Receipt",$C205="Adjustment Increase"),$H205,IF(OR($C205="Issue",$C205="Adjustment Decrease",$C205="Return to Vendor"),-$H205,0))),"")</f>
        <v/>
      </c>
      <c r="Q205" s="17">
        <f>IFERROR(IF($A205="","",IF($B205="","Date missing",IF($C205="","Type missing",IF($D205="","SKU missing",IF($E205="SKU not found","Invalid SKU",IF(OR($H205="",$H205&lt;=0),"Invalid quantity",IF(AND($C205="Issue",$M205=""),"Department missing","OK"))))))),"")</f>
        <v/>
      </c>
    </row>
    <row r="206">
      <c r="A206" s="27" t="n"/>
      <c r="B206" s="29" t="n"/>
      <c r="C206" s="27" t="n"/>
      <c r="D206" s="27" t="n"/>
      <c r="E206" s="14">
        <f>IFERROR(IF($D206="","",INDEX('Item Master'!$B$2:$B$151,MATCH($D206,'Item Master'!$A$2:$A$151,0))),"SKU not found")</f>
        <v/>
      </c>
      <c r="F206" s="14">
        <f>IFERROR(IF($D206="","",INDEX('Item Master'!$C$2:$C$151,MATCH($D206,'Item Master'!$A$2:$A$151,0))),"")</f>
        <v/>
      </c>
      <c r="G206" s="14">
        <f>IFERROR(IF($D206="","",INDEX('Item Master'!$D$2:$D$151,MATCH($D206,'Item Master'!$A$2:$A$151,0))),"")</f>
        <v/>
      </c>
      <c r="H206" s="28" t="n"/>
      <c r="I206" s="14">
        <f>IFERROR(IF($D206="","",INDEX('Item Master'!$E$2:$E$151,MATCH($D206,'Item Master'!$A$2:$A$151,0))),"")</f>
        <v/>
      </c>
      <c r="J206" s="30" t="n"/>
      <c r="K206" s="16">
        <f>IFERROR(IF($A206="","",$H206*IF($J206="",INDEX('Item Master'!$N$2:$N$151,MATCH($D206,'Item Master'!$A$2:$A$151,0)),$J206)),"")</f>
        <v/>
      </c>
      <c r="L206" s="27" t="n"/>
      <c r="M206" s="27" t="n"/>
      <c r="N206" s="27" t="n"/>
      <c r="O206" s="27" t="n"/>
      <c r="P206" s="15">
        <f>IFERROR(IF($A206="","",IF(OR($C206="Receipt",$C206="Adjustment Increase"),$H206,IF(OR($C206="Issue",$C206="Adjustment Decrease",$C206="Return to Vendor"),-$H206,0))),"")</f>
        <v/>
      </c>
      <c r="Q206" s="14">
        <f>IFERROR(IF($A206="","",IF($B206="","Date missing",IF($C206="","Type missing",IF($D206="","SKU missing",IF($E206="SKU not found","Invalid SKU",IF(OR($H206="",$H206&lt;=0),"Invalid quantity",IF(AND($C206="Issue",$M206=""),"Department missing","OK"))))))),"")</f>
        <v/>
      </c>
    </row>
    <row r="207">
      <c r="A207" s="27" t="n"/>
      <c r="B207" s="29" t="n"/>
      <c r="C207" s="27" t="n"/>
      <c r="D207" s="27" t="n"/>
      <c r="E207" s="17">
        <f>IFERROR(IF($D207="","",INDEX('Item Master'!$B$2:$B$151,MATCH($D207,'Item Master'!$A$2:$A$151,0))),"SKU not found")</f>
        <v/>
      </c>
      <c r="F207" s="17">
        <f>IFERROR(IF($D207="","",INDEX('Item Master'!$C$2:$C$151,MATCH($D207,'Item Master'!$A$2:$A$151,0))),"")</f>
        <v/>
      </c>
      <c r="G207" s="17">
        <f>IFERROR(IF($D207="","",INDEX('Item Master'!$D$2:$D$151,MATCH($D207,'Item Master'!$A$2:$A$151,0))),"")</f>
        <v/>
      </c>
      <c r="H207" s="28" t="n"/>
      <c r="I207" s="17">
        <f>IFERROR(IF($D207="","",INDEX('Item Master'!$E$2:$E$151,MATCH($D207,'Item Master'!$A$2:$A$151,0))),"")</f>
        <v/>
      </c>
      <c r="J207" s="30" t="n"/>
      <c r="K207" s="19">
        <f>IFERROR(IF($A207="","",$H207*IF($J207="",INDEX('Item Master'!$N$2:$N$151,MATCH($D207,'Item Master'!$A$2:$A$151,0)),$J207)),"")</f>
        <v/>
      </c>
      <c r="L207" s="27" t="n"/>
      <c r="M207" s="27" t="n"/>
      <c r="N207" s="27" t="n"/>
      <c r="O207" s="27" t="n"/>
      <c r="P207" s="18">
        <f>IFERROR(IF($A207="","",IF(OR($C207="Receipt",$C207="Adjustment Increase"),$H207,IF(OR($C207="Issue",$C207="Adjustment Decrease",$C207="Return to Vendor"),-$H207,0))),"")</f>
        <v/>
      </c>
      <c r="Q207" s="17">
        <f>IFERROR(IF($A207="","",IF($B207="","Date missing",IF($C207="","Type missing",IF($D207="","SKU missing",IF($E207="SKU not found","Invalid SKU",IF(OR($H207="",$H207&lt;=0),"Invalid quantity",IF(AND($C207="Issue",$M207=""),"Department missing","OK"))))))),"")</f>
        <v/>
      </c>
    </row>
    <row r="208">
      <c r="A208" s="27" t="n"/>
      <c r="B208" s="29" t="n"/>
      <c r="C208" s="27" t="n"/>
      <c r="D208" s="27" t="n"/>
      <c r="E208" s="14">
        <f>IFERROR(IF($D208="","",INDEX('Item Master'!$B$2:$B$151,MATCH($D208,'Item Master'!$A$2:$A$151,0))),"SKU not found")</f>
        <v/>
      </c>
      <c r="F208" s="14">
        <f>IFERROR(IF($D208="","",INDEX('Item Master'!$C$2:$C$151,MATCH($D208,'Item Master'!$A$2:$A$151,0))),"")</f>
        <v/>
      </c>
      <c r="G208" s="14">
        <f>IFERROR(IF($D208="","",INDEX('Item Master'!$D$2:$D$151,MATCH($D208,'Item Master'!$A$2:$A$151,0))),"")</f>
        <v/>
      </c>
      <c r="H208" s="28" t="n"/>
      <c r="I208" s="14">
        <f>IFERROR(IF($D208="","",INDEX('Item Master'!$E$2:$E$151,MATCH($D208,'Item Master'!$A$2:$A$151,0))),"")</f>
        <v/>
      </c>
      <c r="J208" s="30" t="n"/>
      <c r="K208" s="16">
        <f>IFERROR(IF($A208="","",$H208*IF($J208="",INDEX('Item Master'!$N$2:$N$151,MATCH($D208,'Item Master'!$A$2:$A$151,0)),$J208)),"")</f>
        <v/>
      </c>
      <c r="L208" s="27" t="n"/>
      <c r="M208" s="27" t="n"/>
      <c r="N208" s="27" t="n"/>
      <c r="O208" s="27" t="n"/>
      <c r="P208" s="15">
        <f>IFERROR(IF($A208="","",IF(OR($C208="Receipt",$C208="Adjustment Increase"),$H208,IF(OR($C208="Issue",$C208="Adjustment Decrease",$C208="Return to Vendor"),-$H208,0))),"")</f>
        <v/>
      </c>
      <c r="Q208" s="14">
        <f>IFERROR(IF($A208="","",IF($B208="","Date missing",IF($C208="","Type missing",IF($D208="","SKU missing",IF($E208="SKU not found","Invalid SKU",IF(OR($H208="",$H208&lt;=0),"Invalid quantity",IF(AND($C208="Issue",$M208=""),"Department missing","OK"))))))),"")</f>
        <v/>
      </c>
    </row>
    <row r="209">
      <c r="A209" s="27" t="n"/>
      <c r="B209" s="29" t="n"/>
      <c r="C209" s="27" t="n"/>
      <c r="D209" s="27" t="n"/>
      <c r="E209" s="17">
        <f>IFERROR(IF($D209="","",INDEX('Item Master'!$B$2:$B$151,MATCH($D209,'Item Master'!$A$2:$A$151,0))),"SKU not found")</f>
        <v/>
      </c>
      <c r="F209" s="17">
        <f>IFERROR(IF($D209="","",INDEX('Item Master'!$C$2:$C$151,MATCH($D209,'Item Master'!$A$2:$A$151,0))),"")</f>
        <v/>
      </c>
      <c r="G209" s="17">
        <f>IFERROR(IF($D209="","",INDEX('Item Master'!$D$2:$D$151,MATCH($D209,'Item Master'!$A$2:$A$151,0))),"")</f>
        <v/>
      </c>
      <c r="H209" s="28" t="n"/>
      <c r="I209" s="17">
        <f>IFERROR(IF($D209="","",INDEX('Item Master'!$E$2:$E$151,MATCH($D209,'Item Master'!$A$2:$A$151,0))),"")</f>
        <v/>
      </c>
      <c r="J209" s="30" t="n"/>
      <c r="K209" s="19">
        <f>IFERROR(IF($A209="","",$H209*IF($J209="",INDEX('Item Master'!$N$2:$N$151,MATCH($D209,'Item Master'!$A$2:$A$151,0)),$J209)),"")</f>
        <v/>
      </c>
      <c r="L209" s="27" t="n"/>
      <c r="M209" s="27" t="n"/>
      <c r="N209" s="27" t="n"/>
      <c r="O209" s="27" t="n"/>
      <c r="P209" s="18">
        <f>IFERROR(IF($A209="","",IF(OR($C209="Receipt",$C209="Adjustment Increase"),$H209,IF(OR($C209="Issue",$C209="Adjustment Decrease",$C209="Return to Vendor"),-$H209,0))),"")</f>
        <v/>
      </c>
      <c r="Q209" s="17">
        <f>IFERROR(IF($A209="","",IF($B209="","Date missing",IF($C209="","Type missing",IF($D209="","SKU missing",IF($E209="SKU not found","Invalid SKU",IF(OR($H209="",$H209&lt;=0),"Invalid quantity",IF(AND($C209="Issue",$M209=""),"Department missing","OK"))))))),"")</f>
        <v/>
      </c>
    </row>
    <row r="210">
      <c r="A210" s="27" t="n"/>
      <c r="B210" s="29" t="n"/>
      <c r="C210" s="27" t="n"/>
      <c r="D210" s="27" t="n"/>
      <c r="E210" s="14">
        <f>IFERROR(IF($D210="","",INDEX('Item Master'!$B$2:$B$151,MATCH($D210,'Item Master'!$A$2:$A$151,0))),"SKU not found")</f>
        <v/>
      </c>
      <c r="F210" s="14">
        <f>IFERROR(IF($D210="","",INDEX('Item Master'!$C$2:$C$151,MATCH($D210,'Item Master'!$A$2:$A$151,0))),"")</f>
        <v/>
      </c>
      <c r="G210" s="14">
        <f>IFERROR(IF($D210="","",INDEX('Item Master'!$D$2:$D$151,MATCH($D210,'Item Master'!$A$2:$A$151,0))),"")</f>
        <v/>
      </c>
      <c r="H210" s="28" t="n"/>
      <c r="I210" s="14">
        <f>IFERROR(IF($D210="","",INDEX('Item Master'!$E$2:$E$151,MATCH($D210,'Item Master'!$A$2:$A$151,0))),"")</f>
        <v/>
      </c>
      <c r="J210" s="30" t="n"/>
      <c r="K210" s="16">
        <f>IFERROR(IF($A210="","",$H210*IF($J210="",INDEX('Item Master'!$N$2:$N$151,MATCH($D210,'Item Master'!$A$2:$A$151,0)),$J210)),"")</f>
        <v/>
      </c>
      <c r="L210" s="27" t="n"/>
      <c r="M210" s="27" t="n"/>
      <c r="N210" s="27" t="n"/>
      <c r="O210" s="27" t="n"/>
      <c r="P210" s="15">
        <f>IFERROR(IF($A210="","",IF(OR($C210="Receipt",$C210="Adjustment Increase"),$H210,IF(OR($C210="Issue",$C210="Adjustment Decrease",$C210="Return to Vendor"),-$H210,0))),"")</f>
        <v/>
      </c>
      <c r="Q210" s="14">
        <f>IFERROR(IF($A210="","",IF($B210="","Date missing",IF($C210="","Type missing",IF($D210="","SKU missing",IF($E210="SKU not found","Invalid SKU",IF(OR($H210="",$H210&lt;=0),"Invalid quantity",IF(AND($C210="Issue",$M210=""),"Department missing","OK"))))))),"")</f>
        <v/>
      </c>
    </row>
    <row r="211">
      <c r="A211" s="27" t="n"/>
      <c r="B211" s="29" t="n"/>
      <c r="C211" s="27" t="n"/>
      <c r="D211" s="27" t="n"/>
      <c r="E211" s="17">
        <f>IFERROR(IF($D211="","",INDEX('Item Master'!$B$2:$B$151,MATCH($D211,'Item Master'!$A$2:$A$151,0))),"SKU not found")</f>
        <v/>
      </c>
      <c r="F211" s="17">
        <f>IFERROR(IF($D211="","",INDEX('Item Master'!$C$2:$C$151,MATCH($D211,'Item Master'!$A$2:$A$151,0))),"")</f>
        <v/>
      </c>
      <c r="G211" s="17">
        <f>IFERROR(IF($D211="","",INDEX('Item Master'!$D$2:$D$151,MATCH($D211,'Item Master'!$A$2:$A$151,0))),"")</f>
        <v/>
      </c>
      <c r="H211" s="28" t="n"/>
      <c r="I211" s="17">
        <f>IFERROR(IF($D211="","",INDEX('Item Master'!$E$2:$E$151,MATCH($D211,'Item Master'!$A$2:$A$151,0))),"")</f>
        <v/>
      </c>
      <c r="J211" s="30" t="n"/>
      <c r="K211" s="19">
        <f>IFERROR(IF($A211="","",$H211*IF($J211="",INDEX('Item Master'!$N$2:$N$151,MATCH($D211,'Item Master'!$A$2:$A$151,0)),$J211)),"")</f>
        <v/>
      </c>
      <c r="L211" s="27" t="n"/>
      <c r="M211" s="27" t="n"/>
      <c r="N211" s="27" t="n"/>
      <c r="O211" s="27" t="n"/>
      <c r="P211" s="18">
        <f>IFERROR(IF($A211="","",IF(OR($C211="Receipt",$C211="Adjustment Increase"),$H211,IF(OR($C211="Issue",$C211="Adjustment Decrease",$C211="Return to Vendor"),-$H211,0))),"")</f>
        <v/>
      </c>
      <c r="Q211" s="17">
        <f>IFERROR(IF($A211="","",IF($B211="","Date missing",IF($C211="","Type missing",IF($D211="","SKU missing",IF($E211="SKU not found","Invalid SKU",IF(OR($H211="",$H211&lt;=0),"Invalid quantity",IF(AND($C211="Issue",$M211=""),"Department missing","OK"))))))),"")</f>
        <v/>
      </c>
    </row>
    <row r="212">
      <c r="A212" s="27" t="n"/>
      <c r="B212" s="29" t="n"/>
      <c r="C212" s="27" t="n"/>
      <c r="D212" s="27" t="n"/>
      <c r="E212" s="14">
        <f>IFERROR(IF($D212="","",INDEX('Item Master'!$B$2:$B$151,MATCH($D212,'Item Master'!$A$2:$A$151,0))),"SKU not found")</f>
        <v/>
      </c>
      <c r="F212" s="14">
        <f>IFERROR(IF($D212="","",INDEX('Item Master'!$C$2:$C$151,MATCH($D212,'Item Master'!$A$2:$A$151,0))),"")</f>
        <v/>
      </c>
      <c r="G212" s="14">
        <f>IFERROR(IF($D212="","",INDEX('Item Master'!$D$2:$D$151,MATCH($D212,'Item Master'!$A$2:$A$151,0))),"")</f>
        <v/>
      </c>
      <c r="H212" s="28" t="n"/>
      <c r="I212" s="14">
        <f>IFERROR(IF($D212="","",INDEX('Item Master'!$E$2:$E$151,MATCH($D212,'Item Master'!$A$2:$A$151,0))),"")</f>
        <v/>
      </c>
      <c r="J212" s="30" t="n"/>
      <c r="K212" s="16">
        <f>IFERROR(IF($A212="","",$H212*IF($J212="",INDEX('Item Master'!$N$2:$N$151,MATCH($D212,'Item Master'!$A$2:$A$151,0)),$J212)),"")</f>
        <v/>
      </c>
      <c r="L212" s="27" t="n"/>
      <c r="M212" s="27" t="n"/>
      <c r="N212" s="27" t="n"/>
      <c r="O212" s="27" t="n"/>
      <c r="P212" s="15">
        <f>IFERROR(IF($A212="","",IF(OR($C212="Receipt",$C212="Adjustment Increase"),$H212,IF(OR($C212="Issue",$C212="Adjustment Decrease",$C212="Return to Vendor"),-$H212,0))),"")</f>
        <v/>
      </c>
      <c r="Q212" s="14">
        <f>IFERROR(IF($A212="","",IF($B212="","Date missing",IF($C212="","Type missing",IF($D212="","SKU missing",IF($E212="SKU not found","Invalid SKU",IF(OR($H212="",$H212&lt;=0),"Invalid quantity",IF(AND($C212="Issue",$M212=""),"Department missing","OK"))))))),"")</f>
        <v/>
      </c>
    </row>
    <row r="213">
      <c r="A213" s="27" t="n"/>
      <c r="B213" s="29" t="n"/>
      <c r="C213" s="27" t="n"/>
      <c r="D213" s="27" t="n"/>
      <c r="E213" s="17">
        <f>IFERROR(IF($D213="","",INDEX('Item Master'!$B$2:$B$151,MATCH($D213,'Item Master'!$A$2:$A$151,0))),"SKU not found")</f>
        <v/>
      </c>
      <c r="F213" s="17">
        <f>IFERROR(IF($D213="","",INDEX('Item Master'!$C$2:$C$151,MATCH($D213,'Item Master'!$A$2:$A$151,0))),"")</f>
        <v/>
      </c>
      <c r="G213" s="17">
        <f>IFERROR(IF($D213="","",INDEX('Item Master'!$D$2:$D$151,MATCH($D213,'Item Master'!$A$2:$A$151,0))),"")</f>
        <v/>
      </c>
      <c r="H213" s="28" t="n"/>
      <c r="I213" s="17">
        <f>IFERROR(IF($D213="","",INDEX('Item Master'!$E$2:$E$151,MATCH($D213,'Item Master'!$A$2:$A$151,0))),"")</f>
        <v/>
      </c>
      <c r="J213" s="30" t="n"/>
      <c r="K213" s="19">
        <f>IFERROR(IF($A213="","",$H213*IF($J213="",INDEX('Item Master'!$N$2:$N$151,MATCH($D213,'Item Master'!$A$2:$A$151,0)),$J213)),"")</f>
        <v/>
      </c>
      <c r="L213" s="27" t="n"/>
      <c r="M213" s="27" t="n"/>
      <c r="N213" s="27" t="n"/>
      <c r="O213" s="27" t="n"/>
      <c r="P213" s="18">
        <f>IFERROR(IF($A213="","",IF(OR($C213="Receipt",$C213="Adjustment Increase"),$H213,IF(OR($C213="Issue",$C213="Adjustment Decrease",$C213="Return to Vendor"),-$H213,0))),"")</f>
        <v/>
      </c>
      <c r="Q213" s="17">
        <f>IFERROR(IF($A213="","",IF($B213="","Date missing",IF($C213="","Type missing",IF($D213="","SKU missing",IF($E213="SKU not found","Invalid SKU",IF(OR($H213="",$H213&lt;=0),"Invalid quantity",IF(AND($C213="Issue",$M213=""),"Department missing","OK"))))))),"")</f>
        <v/>
      </c>
    </row>
    <row r="214">
      <c r="A214" s="27" t="n"/>
      <c r="B214" s="29" t="n"/>
      <c r="C214" s="27" t="n"/>
      <c r="D214" s="27" t="n"/>
      <c r="E214" s="14">
        <f>IFERROR(IF($D214="","",INDEX('Item Master'!$B$2:$B$151,MATCH($D214,'Item Master'!$A$2:$A$151,0))),"SKU not found")</f>
        <v/>
      </c>
      <c r="F214" s="14">
        <f>IFERROR(IF($D214="","",INDEX('Item Master'!$C$2:$C$151,MATCH($D214,'Item Master'!$A$2:$A$151,0))),"")</f>
        <v/>
      </c>
      <c r="G214" s="14">
        <f>IFERROR(IF($D214="","",INDEX('Item Master'!$D$2:$D$151,MATCH($D214,'Item Master'!$A$2:$A$151,0))),"")</f>
        <v/>
      </c>
      <c r="H214" s="28" t="n"/>
      <c r="I214" s="14">
        <f>IFERROR(IF($D214="","",INDEX('Item Master'!$E$2:$E$151,MATCH($D214,'Item Master'!$A$2:$A$151,0))),"")</f>
        <v/>
      </c>
      <c r="J214" s="30" t="n"/>
      <c r="K214" s="16">
        <f>IFERROR(IF($A214="","",$H214*IF($J214="",INDEX('Item Master'!$N$2:$N$151,MATCH($D214,'Item Master'!$A$2:$A$151,0)),$J214)),"")</f>
        <v/>
      </c>
      <c r="L214" s="27" t="n"/>
      <c r="M214" s="27" t="n"/>
      <c r="N214" s="27" t="n"/>
      <c r="O214" s="27" t="n"/>
      <c r="P214" s="15">
        <f>IFERROR(IF($A214="","",IF(OR($C214="Receipt",$C214="Adjustment Increase"),$H214,IF(OR($C214="Issue",$C214="Adjustment Decrease",$C214="Return to Vendor"),-$H214,0))),"")</f>
        <v/>
      </c>
      <c r="Q214" s="14">
        <f>IFERROR(IF($A214="","",IF($B214="","Date missing",IF($C214="","Type missing",IF($D214="","SKU missing",IF($E214="SKU not found","Invalid SKU",IF(OR($H214="",$H214&lt;=0),"Invalid quantity",IF(AND($C214="Issue",$M214=""),"Department missing","OK"))))))),"")</f>
        <v/>
      </c>
    </row>
    <row r="215">
      <c r="A215" s="27" t="n"/>
      <c r="B215" s="29" t="n"/>
      <c r="C215" s="27" t="n"/>
      <c r="D215" s="27" t="n"/>
      <c r="E215" s="17">
        <f>IFERROR(IF($D215="","",INDEX('Item Master'!$B$2:$B$151,MATCH($D215,'Item Master'!$A$2:$A$151,0))),"SKU not found")</f>
        <v/>
      </c>
      <c r="F215" s="17">
        <f>IFERROR(IF($D215="","",INDEX('Item Master'!$C$2:$C$151,MATCH($D215,'Item Master'!$A$2:$A$151,0))),"")</f>
        <v/>
      </c>
      <c r="G215" s="17">
        <f>IFERROR(IF($D215="","",INDEX('Item Master'!$D$2:$D$151,MATCH($D215,'Item Master'!$A$2:$A$151,0))),"")</f>
        <v/>
      </c>
      <c r="H215" s="28" t="n"/>
      <c r="I215" s="17">
        <f>IFERROR(IF($D215="","",INDEX('Item Master'!$E$2:$E$151,MATCH($D215,'Item Master'!$A$2:$A$151,0))),"")</f>
        <v/>
      </c>
      <c r="J215" s="30" t="n"/>
      <c r="K215" s="19">
        <f>IFERROR(IF($A215="","",$H215*IF($J215="",INDEX('Item Master'!$N$2:$N$151,MATCH($D215,'Item Master'!$A$2:$A$151,0)),$J215)),"")</f>
        <v/>
      </c>
      <c r="L215" s="27" t="n"/>
      <c r="M215" s="27" t="n"/>
      <c r="N215" s="27" t="n"/>
      <c r="O215" s="27" t="n"/>
      <c r="P215" s="18">
        <f>IFERROR(IF($A215="","",IF(OR($C215="Receipt",$C215="Adjustment Increase"),$H215,IF(OR($C215="Issue",$C215="Adjustment Decrease",$C215="Return to Vendor"),-$H215,0))),"")</f>
        <v/>
      </c>
      <c r="Q215" s="17">
        <f>IFERROR(IF($A215="","",IF($B215="","Date missing",IF($C215="","Type missing",IF($D215="","SKU missing",IF($E215="SKU not found","Invalid SKU",IF(OR($H215="",$H215&lt;=0),"Invalid quantity",IF(AND($C215="Issue",$M215=""),"Department missing","OK"))))))),"")</f>
        <v/>
      </c>
    </row>
    <row r="216">
      <c r="A216" s="27" t="n"/>
      <c r="B216" s="29" t="n"/>
      <c r="C216" s="27" t="n"/>
      <c r="D216" s="27" t="n"/>
      <c r="E216" s="14">
        <f>IFERROR(IF($D216="","",INDEX('Item Master'!$B$2:$B$151,MATCH($D216,'Item Master'!$A$2:$A$151,0))),"SKU not found")</f>
        <v/>
      </c>
      <c r="F216" s="14">
        <f>IFERROR(IF($D216="","",INDEX('Item Master'!$C$2:$C$151,MATCH($D216,'Item Master'!$A$2:$A$151,0))),"")</f>
        <v/>
      </c>
      <c r="G216" s="14">
        <f>IFERROR(IF($D216="","",INDEX('Item Master'!$D$2:$D$151,MATCH($D216,'Item Master'!$A$2:$A$151,0))),"")</f>
        <v/>
      </c>
      <c r="H216" s="28" t="n"/>
      <c r="I216" s="14">
        <f>IFERROR(IF($D216="","",INDEX('Item Master'!$E$2:$E$151,MATCH($D216,'Item Master'!$A$2:$A$151,0))),"")</f>
        <v/>
      </c>
      <c r="J216" s="30" t="n"/>
      <c r="K216" s="16">
        <f>IFERROR(IF($A216="","",$H216*IF($J216="",INDEX('Item Master'!$N$2:$N$151,MATCH($D216,'Item Master'!$A$2:$A$151,0)),$J216)),"")</f>
        <v/>
      </c>
      <c r="L216" s="27" t="n"/>
      <c r="M216" s="27" t="n"/>
      <c r="N216" s="27" t="n"/>
      <c r="O216" s="27" t="n"/>
      <c r="P216" s="15">
        <f>IFERROR(IF($A216="","",IF(OR($C216="Receipt",$C216="Adjustment Increase"),$H216,IF(OR($C216="Issue",$C216="Adjustment Decrease",$C216="Return to Vendor"),-$H216,0))),"")</f>
        <v/>
      </c>
      <c r="Q216" s="14">
        <f>IFERROR(IF($A216="","",IF($B216="","Date missing",IF($C216="","Type missing",IF($D216="","SKU missing",IF($E216="SKU not found","Invalid SKU",IF(OR($H216="",$H216&lt;=0),"Invalid quantity",IF(AND($C216="Issue",$M216=""),"Department missing","OK"))))))),"")</f>
        <v/>
      </c>
    </row>
    <row r="217">
      <c r="A217" s="27" t="n"/>
      <c r="B217" s="29" t="n"/>
      <c r="C217" s="27" t="n"/>
      <c r="D217" s="27" t="n"/>
      <c r="E217" s="17">
        <f>IFERROR(IF($D217="","",INDEX('Item Master'!$B$2:$B$151,MATCH($D217,'Item Master'!$A$2:$A$151,0))),"SKU not found")</f>
        <v/>
      </c>
      <c r="F217" s="17">
        <f>IFERROR(IF($D217="","",INDEX('Item Master'!$C$2:$C$151,MATCH($D217,'Item Master'!$A$2:$A$151,0))),"")</f>
        <v/>
      </c>
      <c r="G217" s="17">
        <f>IFERROR(IF($D217="","",INDEX('Item Master'!$D$2:$D$151,MATCH($D217,'Item Master'!$A$2:$A$151,0))),"")</f>
        <v/>
      </c>
      <c r="H217" s="28" t="n"/>
      <c r="I217" s="17">
        <f>IFERROR(IF($D217="","",INDEX('Item Master'!$E$2:$E$151,MATCH($D217,'Item Master'!$A$2:$A$151,0))),"")</f>
        <v/>
      </c>
      <c r="J217" s="30" t="n"/>
      <c r="K217" s="19">
        <f>IFERROR(IF($A217="","",$H217*IF($J217="",INDEX('Item Master'!$N$2:$N$151,MATCH($D217,'Item Master'!$A$2:$A$151,0)),$J217)),"")</f>
        <v/>
      </c>
      <c r="L217" s="27" t="n"/>
      <c r="M217" s="27" t="n"/>
      <c r="N217" s="27" t="n"/>
      <c r="O217" s="27" t="n"/>
      <c r="P217" s="18">
        <f>IFERROR(IF($A217="","",IF(OR($C217="Receipt",$C217="Adjustment Increase"),$H217,IF(OR($C217="Issue",$C217="Adjustment Decrease",$C217="Return to Vendor"),-$H217,0))),"")</f>
        <v/>
      </c>
      <c r="Q217" s="17">
        <f>IFERROR(IF($A217="","",IF($B217="","Date missing",IF($C217="","Type missing",IF($D217="","SKU missing",IF($E217="SKU not found","Invalid SKU",IF(OR($H217="",$H217&lt;=0),"Invalid quantity",IF(AND($C217="Issue",$M217=""),"Department missing","OK"))))))),"")</f>
        <v/>
      </c>
    </row>
    <row r="218">
      <c r="A218" s="27" t="n"/>
      <c r="B218" s="29" t="n"/>
      <c r="C218" s="27" t="n"/>
      <c r="D218" s="27" t="n"/>
      <c r="E218" s="14">
        <f>IFERROR(IF($D218="","",INDEX('Item Master'!$B$2:$B$151,MATCH($D218,'Item Master'!$A$2:$A$151,0))),"SKU not found")</f>
        <v/>
      </c>
      <c r="F218" s="14">
        <f>IFERROR(IF($D218="","",INDEX('Item Master'!$C$2:$C$151,MATCH($D218,'Item Master'!$A$2:$A$151,0))),"")</f>
        <v/>
      </c>
      <c r="G218" s="14">
        <f>IFERROR(IF($D218="","",INDEX('Item Master'!$D$2:$D$151,MATCH($D218,'Item Master'!$A$2:$A$151,0))),"")</f>
        <v/>
      </c>
      <c r="H218" s="28" t="n"/>
      <c r="I218" s="14">
        <f>IFERROR(IF($D218="","",INDEX('Item Master'!$E$2:$E$151,MATCH($D218,'Item Master'!$A$2:$A$151,0))),"")</f>
        <v/>
      </c>
      <c r="J218" s="30" t="n"/>
      <c r="K218" s="16">
        <f>IFERROR(IF($A218="","",$H218*IF($J218="",INDEX('Item Master'!$N$2:$N$151,MATCH($D218,'Item Master'!$A$2:$A$151,0)),$J218)),"")</f>
        <v/>
      </c>
      <c r="L218" s="27" t="n"/>
      <c r="M218" s="27" t="n"/>
      <c r="N218" s="27" t="n"/>
      <c r="O218" s="27" t="n"/>
      <c r="P218" s="15">
        <f>IFERROR(IF($A218="","",IF(OR($C218="Receipt",$C218="Adjustment Increase"),$H218,IF(OR($C218="Issue",$C218="Adjustment Decrease",$C218="Return to Vendor"),-$H218,0))),"")</f>
        <v/>
      </c>
      <c r="Q218" s="14">
        <f>IFERROR(IF($A218="","",IF($B218="","Date missing",IF($C218="","Type missing",IF($D218="","SKU missing",IF($E218="SKU not found","Invalid SKU",IF(OR($H218="",$H218&lt;=0),"Invalid quantity",IF(AND($C218="Issue",$M218=""),"Department missing","OK"))))))),"")</f>
        <v/>
      </c>
    </row>
    <row r="219">
      <c r="A219" s="27" t="n"/>
      <c r="B219" s="29" t="n"/>
      <c r="C219" s="27" t="n"/>
      <c r="D219" s="27" t="n"/>
      <c r="E219" s="17">
        <f>IFERROR(IF($D219="","",INDEX('Item Master'!$B$2:$B$151,MATCH($D219,'Item Master'!$A$2:$A$151,0))),"SKU not found")</f>
        <v/>
      </c>
      <c r="F219" s="17">
        <f>IFERROR(IF($D219="","",INDEX('Item Master'!$C$2:$C$151,MATCH($D219,'Item Master'!$A$2:$A$151,0))),"")</f>
        <v/>
      </c>
      <c r="G219" s="17">
        <f>IFERROR(IF($D219="","",INDEX('Item Master'!$D$2:$D$151,MATCH($D219,'Item Master'!$A$2:$A$151,0))),"")</f>
        <v/>
      </c>
      <c r="H219" s="28" t="n"/>
      <c r="I219" s="17">
        <f>IFERROR(IF($D219="","",INDEX('Item Master'!$E$2:$E$151,MATCH($D219,'Item Master'!$A$2:$A$151,0))),"")</f>
        <v/>
      </c>
      <c r="J219" s="30" t="n"/>
      <c r="K219" s="19">
        <f>IFERROR(IF($A219="","",$H219*IF($J219="",INDEX('Item Master'!$N$2:$N$151,MATCH($D219,'Item Master'!$A$2:$A$151,0)),$J219)),"")</f>
        <v/>
      </c>
      <c r="L219" s="27" t="n"/>
      <c r="M219" s="27" t="n"/>
      <c r="N219" s="27" t="n"/>
      <c r="O219" s="27" t="n"/>
      <c r="P219" s="18">
        <f>IFERROR(IF($A219="","",IF(OR($C219="Receipt",$C219="Adjustment Increase"),$H219,IF(OR($C219="Issue",$C219="Adjustment Decrease",$C219="Return to Vendor"),-$H219,0))),"")</f>
        <v/>
      </c>
      <c r="Q219" s="17">
        <f>IFERROR(IF($A219="","",IF($B219="","Date missing",IF($C219="","Type missing",IF($D219="","SKU missing",IF($E219="SKU not found","Invalid SKU",IF(OR($H219="",$H219&lt;=0),"Invalid quantity",IF(AND($C219="Issue",$M219=""),"Department missing","OK"))))))),"")</f>
        <v/>
      </c>
    </row>
    <row r="220">
      <c r="A220" s="27" t="n"/>
      <c r="B220" s="29" t="n"/>
      <c r="C220" s="27" t="n"/>
      <c r="D220" s="27" t="n"/>
      <c r="E220" s="14">
        <f>IFERROR(IF($D220="","",INDEX('Item Master'!$B$2:$B$151,MATCH($D220,'Item Master'!$A$2:$A$151,0))),"SKU not found")</f>
        <v/>
      </c>
      <c r="F220" s="14">
        <f>IFERROR(IF($D220="","",INDEX('Item Master'!$C$2:$C$151,MATCH($D220,'Item Master'!$A$2:$A$151,0))),"")</f>
        <v/>
      </c>
      <c r="G220" s="14">
        <f>IFERROR(IF($D220="","",INDEX('Item Master'!$D$2:$D$151,MATCH($D220,'Item Master'!$A$2:$A$151,0))),"")</f>
        <v/>
      </c>
      <c r="H220" s="28" t="n"/>
      <c r="I220" s="14">
        <f>IFERROR(IF($D220="","",INDEX('Item Master'!$E$2:$E$151,MATCH($D220,'Item Master'!$A$2:$A$151,0))),"")</f>
        <v/>
      </c>
      <c r="J220" s="30" t="n"/>
      <c r="K220" s="16">
        <f>IFERROR(IF($A220="","",$H220*IF($J220="",INDEX('Item Master'!$N$2:$N$151,MATCH($D220,'Item Master'!$A$2:$A$151,0)),$J220)),"")</f>
        <v/>
      </c>
      <c r="L220" s="27" t="n"/>
      <c r="M220" s="27" t="n"/>
      <c r="N220" s="27" t="n"/>
      <c r="O220" s="27" t="n"/>
      <c r="P220" s="15">
        <f>IFERROR(IF($A220="","",IF(OR($C220="Receipt",$C220="Adjustment Increase"),$H220,IF(OR($C220="Issue",$C220="Adjustment Decrease",$C220="Return to Vendor"),-$H220,0))),"")</f>
        <v/>
      </c>
      <c r="Q220" s="14">
        <f>IFERROR(IF($A220="","",IF($B220="","Date missing",IF($C220="","Type missing",IF($D220="","SKU missing",IF($E220="SKU not found","Invalid SKU",IF(OR($H220="",$H220&lt;=0),"Invalid quantity",IF(AND($C220="Issue",$M220=""),"Department missing","OK"))))))),"")</f>
        <v/>
      </c>
    </row>
    <row r="221">
      <c r="A221" s="27" t="n"/>
      <c r="B221" s="29" t="n"/>
      <c r="C221" s="27" t="n"/>
      <c r="D221" s="27" t="n"/>
      <c r="E221" s="17">
        <f>IFERROR(IF($D221="","",INDEX('Item Master'!$B$2:$B$151,MATCH($D221,'Item Master'!$A$2:$A$151,0))),"SKU not found")</f>
        <v/>
      </c>
      <c r="F221" s="17">
        <f>IFERROR(IF($D221="","",INDEX('Item Master'!$C$2:$C$151,MATCH($D221,'Item Master'!$A$2:$A$151,0))),"")</f>
        <v/>
      </c>
      <c r="G221" s="17">
        <f>IFERROR(IF($D221="","",INDEX('Item Master'!$D$2:$D$151,MATCH($D221,'Item Master'!$A$2:$A$151,0))),"")</f>
        <v/>
      </c>
      <c r="H221" s="28" t="n"/>
      <c r="I221" s="17">
        <f>IFERROR(IF($D221="","",INDEX('Item Master'!$E$2:$E$151,MATCH($D221,'Item Master'!$A$2:$A$151,0))),"")</f>
        <v/>
      </c>
      <c r="J221" s="30" t="n"/>
      <c r="K221" s="19">
        <f>IFERROR(IF($A221="","",$H221*IF($J221="",INDEX('Item Master'!$N$2:$N$151,MATCH($D221,'Item Master'!$A$2:$A$151,0)),$J221)),"")</f>
        <v/>
      </c>
      <c r="L221" s="27" t="n"/>
      <c r="M221" s="27" t="n"/>
      <c r="N221" s="27" t="n"/>
      <c r="O221" s="27" t="n"/>
      <c r="P221" s="18">
        <f>IFERROR(IF($A221="","",IF(OR($C221="Receipt",$C221="Adjustment Increase"),$H221,IF(OR($C221="Issue",$C221="Adjustment Decrease",$C221="Return to Vendor"),-$H221,0))),"")</f>
        <v/>
      </c>
      <c r="Q221" s="17">
        <f>IFERROR(IF($A221="","",IF($B221="","Date missing",IF($C221="","Type missing",IF($D221="","SKU missing",IF($E221="SKU not found","Invalid SKU",IF(OR($H221="",$H221&lt;=0),"Invalid quantity",IF(AND($C221="Issue",$M221=""),"Department missing","OK"))))))),"")</f>
        <v/>
      </c>
    </row>
    <row r="222">
      <c r="A222" s="27" t="n"/>
      <c r="B222" s="29" t="n"/>
      <c r="C222" s="27" t="n"/>
      <c r="D222" s="27" t="n"/>
      <c r="E222" s="14">
        <f>IFERROR(IF($D222="","",INDEX('Item Master'!$B$2:$B$151,MATCH($D222,'Item Master'!$A$2:$A$151,0))),"SKU not found")</f>
        <v/>
      </c>
      <c r="F222" s="14">
        <f>IFERROR(IF($D222="","",INDEX('Item Master'!$C$2:$C$151,MATCH($D222,'Item Master'!$A$2:$A$151,0))),"")</f>
        <v/>
      </c>
      <c r="G222" s="14">
        <f>IFERROR(IF($D222="","",INDEX('Item Master'!$D$2:$D$151,MATCH($D222,'Item Master'!$A$2:$A$151,0))),"")</f>
        <v/>
      </c>
      <c r="H222" s="28" t="n"/>
      <c r="I222" s="14">
        <f>IFERROR(IF($D222="","",INDEX('Item Master'!$E$2:$E$151,MATCH($D222,'Item Master'!$A$2:$A$151,0))),"")</f>
        <v/>
      </c>
      <c r="J222" s="30" t="n"/>
      <c r="K222" s="16">
        <f>IFERROR(IF($A222="","",$H222*IF($J222="",INDEX('Item Master'!$N$2:$N$151,MATCH($D222,'Item Master'!$A$2:$A$151,0)),$J222)),"")</f>
        <v/>
      </c>
      <c r="L222" s="27" t="n"/>
      <c r="M222" s="27" t="n"/>
      <c r="N222" s="27" t="n"/>
      <c r="O222" s="27" t="n"/>
      <c r="P222" s="15">
        <f>IFERROR(IF($A222="","",IF(OR($C222="Receipt",$C222="Adjustment Increase"),$H222,IF(OR($C222="Issue",$C222="Adjustment Decrease",$C222="Return to Vendor"),-$H222,0))),"")</f>
        <v/>
      </c>
      <c r="Q222" s="14">
        <f>IFERROR(IF($A222="","",IF($B222="","Date missing",IF($C222="","Type missing",IF($D222="","SKU missing",IF($E222="SKU not found","Invalid SKU",IF(OR($H222="",$H222&lt;=0),"Invalid quantity",IF(AND($C222="Issue",$M222=""),"Department missing","OK"))))))),"")</f>
        <v/>
      </c>
    </row>
    <row r="223">
      <c r="A223" s="27" t="n"/>
      <c r="B223" s="29" t="n"/>
      <c r="C223" s="27" t="n"/>
      <c r="D223" s="27" t="n"/>
      <c r="E223" s="17">
        <f>IFERROR(IF($D223="","",INDEX('Item Master'!$B$2:$B$151,MATCH($D223,'Item Master'!$A$2:$A$151,0))),"SKU not found")</f>
        <v/>
      </c>
      <c r="F223" s="17">
        <f>IFERROR(IF($D223="","",INDEX('Item Master'!$C$2:$C$151,MATCH($D223,'Item Master'!$A$2:$A$151,0))),"")</f>
        <v/>
      </c>
      <c r="G223" s="17">
        <f>IFERROR(IF($D223="","",INDEX('Item Master'!$D$2:$D$151,MATCH($D223,'Item Master'!$A$2:$A$151,0))),"")</f>
        <v/>
      </c>
      <c r="H223" s="28" t="n"/>
      <c r="I223" s="17">
        <f>IFERROR(IF($D223="","",INDEX('Item Master'!$E$2:$E$151,MATCH($D223,'Item Master'!$A$2:$A$151,0))),"")</f>
        <v/>
      </c>
      <c r="J223" s="30" t="n"/>
      <c r="K223" s="19">
        <f>IFERROR(IF($A223="","",$H223*IF($J223="",INDEX('Item Master'!$N$2:$N$151,MATCH($D223,'Item Master'!$A$2:$A$151,0)),$J223)),"")</f>
        <v/>
      </c>
      <c r="L223" s="27" t="n"/>
      <c r="M223" s="27" t="n"/>
      <c r="N223" s="27" t="n"/>
      <c r="O223" s="27" t="n"/>
      <c r="P223" s="18">
        <f>IFERROR(IF($A223="","",IF(OR($C223="Receipt",$C223="Adjustment Increase"),$H223,IF(OR($C223="Issue",$C223="Adjustment Decrease",$C223="Return to Vendor"),-$H223,0))),"")</f>
        <v/>
      </c>
      <c r="Q223" s="17">
        <f>IFERROR(IF($A223="","",IF($B223="","Date missing",IF($C223="","Type missing",IF($D223="","SKU missing",IF($E223="SKU not found","Invalid SKU",IF(OR($H223="",$H223&lt;=0),"Invalid quantity",IF(AND($C223="Issue",$M223=""),"Department missing","OK"))))))),"")</f>
        <v/>
      </c>
    </row>
    <row r="224">
      <c r="A224" s="27" t="n"/>
      <c r="B224" s="29" t="n"/>
      <c r="C224" s="27" t="n"/>
      <c r="D224" s="27" t="n"/>
      <c r="E224" s="14">
        <f>IFERROR(IF($D224="","",INDEX('Item Master'!$B$2:$B$151,MATCH($D224,'Item Master'!$A$2:$A$151,0))),"SKU not found")</f>
        <v/>
      </c>
      <c r="F224" s="14">
        <f>IFERROR(IF($D224="","",INDEX('Item Master'!$C$2:$C$151,MATCH($D224,'Item Master'!$A$2:$A$151,0))),"")</f>
        <v/>
      </c>
      <c r="G224" s="14">
        <f>IFERROR(IF($D224="","",INDEX('Item Master'!$D$2:$D$151,MATCH($D224,'Item Master'!$A$2:$A$151,0))),"")</f>
        <v/>
      </c>
      <c r="H224" s="28" t="n"/>
      <c r="I224" s="14">
        <f>IFERROR(IF($D224="","",INDEX('Item Master'!$E$2:$E$151,MATCH($D224,'Item Master'!$A$2:$A$151,0))),"")</f>
        <v/>
      </c>
      <c r="J224" s="30" t="n"/>
      <c r="K224" s="16">
        <f>IFERROR(IF($A224="","",$H224*IF($J224="",INDEX('Item Master'!$N$2:$N$151,MATCH($D224,'Item Master'!$A$2:$A$151,0)),$J224)),"")</f>
        <v/>
      </c>
      <c r="L224" s="27" t="n"/>
      <c r="M224" s="27" t="n"/>
      <c r="N224" s="27" t="n"/>
      <c r="O224" s="27" t="n"/>
      <c r="P224" s="15">
        <f>IFERROR(IF($A224="","",IF(OR($C224="Receipt",$C224="Adjustment Increase"),$H224,IF(OR($C224="Issue",$C224="Adjustment Decrease",$C224="Return to Vendor"),-$H224,0))),"")</f>
        <v/>
      </c>
      <c r="Q224" s="14">
        <f>IFERROR(IF($A224="","",IF($B224="","Date missing",IF($C224="","Type missing",IF($D224="","SKU missing",IF($E224="SKU not found","Invalid SKU",IF(OR($H224="",$H224&lt;=0),"Invalid quantity",IF(AND($C224="Issue",$M224=""),"Department missing","OK"))))))),"")</f>
        <v/>
      </c>
    </row>
    <row r="225">
      <c r="A225" s="27" t="n"/>
      <c r="B225" s="29" t="n"/>
      <c r="C225" s="27" t="n"/>
      <c r="D225" s="27" t="n"/>
      <c r="E225" s="17">
        <f>IFERROR(IF($D225="","",INDEX('Item Master'!$B$2:$B$151,MATCH($D225,'Item Master'!$A$2:$A$151,0))),"SKU not found")</f>
        <v/>
      </c>
      <c r="F225" s="17">
        <f>IFERROR(IF($D225="","",INDEX('Item Master'!$C$2:$C$151,MATCH($D225,'Item Master'!$A$2:$A$151,0))),"")</f>
        <v/>
      </c>
      <c r="G225" s="17">
        <f>IFERROR(IF($D225="","",INDEX('Item Master'!$D$2:$D$151,MATCH($D225,'Item Master'!$A$2:$A$151,0))),"")</f>
        <v/>
      </c>
      <c r="H225" s="28" t="n"/>
      <c r="I225" s="17">
        <f>IFERROR(IF($D225="","",INDEX('Item Master'!$E$2:$E$151,MATCH($D225,'Item Master'!$A$2:$A$151,0))),"")</f>
        <v/>
      </c>
      <c r="J225" s="30" t="n"/>
      <c r="K225" s="19">
        <f>IFERROR(IF($A225="","",$H225*IF($J225="",INDEX('Item Master'!$N$2:$N$151,MATCH($D225,'Item Master'!$A$2:$A$151,0)),$J225)),"")</f>
        <v/>
      </c>
      <c r="L225" s="27" t="n"/>
      <c r="M225" s="27" t="n"/>
      <c r="N225" s="27" t="n"/>
      <c r="O225" s="27" t="n"/>
      <c r="P225" s="18">
        <f>IFERROR(IF($A225="","",IF(OR($C225="Receipt",$C225="Adjustment Increase"),$H225,IF(OR($C225="Issue",$C225="Adjustment Decrease",$C225="Return to Vendor"),-$H225,0))),"")</f>
        <v/>
      </c>
      <c r="Q225" s="17">
        <f>IFERROR(IF($A225="","",IF($B225="","Date missing",IF($C225="","Type missing",IF($D225="","SKU missing",IF($E225="SKU not found","Invalid SKU",IF(OR($H225="",$H225&lt;=0),"Invalid quantity",IF(AND($C225="Issue",$M225=""),"Department missing","OK"))))))),"")</f>
        <v/>
      </c>
    </row>
    <row r="226">
      <c r="A226" s="27" t="n"/>
      <c r="B226" s="29" t="n"/>
      <c r="C226" s="27" t="n"/>
      <c r="D226" s="27" t="n"/>
      <c r="E226" s="14">
        <f>IFERROR(IF($D226="","",INDEX('Item Master'!$B$2:$B$151,MATCH($D226,'Item Master'!$A$2:$A$151,0))),"SKU not found")</f>
        <v/>
      </c>
      <c r="F226" s="14">
        <f>IFERROR(IF($D226="","",INDEX('Item Master'!$C$2:$C$151,MATCH($D226,'Item Master'!$A$2:$A$151,0))),"")</f>
        <v/>
      </c>
      <c r="G226" s="14">
        <f>IFERROR(IF($D226="","",INDEX('Item Master'!$D$2:$D$151,MATCH($D226,'Item Master'!$A$2:$A$151,0))),"")</f>
        <v/>
      </c>
      <c r="H226" s="28" t="n"/>
      <c r="I226" s="14">
        <f>IFERROR(IF($D226="","",INDEX('Item Master'!$E$2:$E$151,MATCH($D226,'Item Master'!$A$2:$A$151,0))),"")</f>
        <v/>
      </c>
      <c r="J226" s="30" t="n"/>
      <c r="K226" s="16">
        <f>IFERROR(IF($A226="","",$H226*IF($J226="",INDEX('Item Master'!$N$2:$N$151,MATCH($D226,'Item Master'!$A$2:$A$151,0)),$J226)),"")</f>
        <v/>
      </c>
      <c r="L226" s="27" t="n"/>
      <c r="M226" s="27" t="n"/>
      <c r="N226" s="27" t="n"/>
      <c r="O226" s="27" t="n"/>
      <c r="P226" s="15">
        <f>IFERROR(IF($A226="","",IF(OR($C226="Receipt",$C226="Adjustment Increase"),$H226,IF(OR($C226="Issue",$C226="Adjustment Decrease",$C226="Return to Vendor"),-$H226,0))),"")</f>
        <v/>
      </c>
      <c r="Q226" s="14">
        <f>IFERROR(IF($A226="","",IF($B226="","Date missing",IF($C226="","Type missing",IF($D226="","SKU missing",IF($E226="SKU not found","Invalid SKU",IF(OR($H226="",$H226&lt;=0),"Invalid quantity",IF(AND($C226="Issue",$M226=""),"Department missing","OK"))))))),"")</f>
        <v/>
      </c>
    </row>
    <row r="227">
      <c r="A227" s="27" t="n"/>
      <c r="B227" s="29" t="n"/>
      <c r="C227" s="27" t="n"/>
      <c r="D227" s="27" t="n"/>
      <c r="E227" s="17">
        <f>IFERROR(IF($D227="","",INDEX('Item Master'!$B$2:$B$151,MATCH($D227,'Item Master'!$A$2:$A$151,0))),"SKU not found")</f>
        <v/>
      </c>
      <c r="F227" s="17">
        <f>IFERROR(IF($D227="","",INDEX('Item Master'!$C$2:$C$151,MATCH($D227,'Item Master'!$A$2:$A$151,0))),"")</f>
        <v/>
      </c>
      <c r="G227" s="17">
        <f>IFERROR(IF($D227="","",INDEX('Item Master'!$D$2:$D$151,MATCH($D227,'Item Master'!$A$2:$A$151,0))),"")</f>
        <v/>
      </c>
      <c r="H227" s="28" t="n"/>
      <c r="I227" s="17">
        <f>IFERROR(IF($D227="","",INDEX('Item Master'!$E$2:$E$151,MATCH($D227,'Item Master'!$A$2:$A$151,0))),"")</f>
        <v/>
      </c>
      <c r="J227" s="30" t="n"/>
      <c r="K227" s="19">
        <f>IFERROR(IF($A227="","",$H227*IF($J227="",INDEX('Item Master'!$N$2:$N$151,MATCH($D227,'Item Master'!$A$2:$A$151,0)),$J227)),"")</f>
        <v/>
      </c>
      <c r="L227" s="27" t="n"/>
      <c r="M227" s="27" t="n"/>
      <c r="N227" s="27" t="n"/>
      <c r="O227" s="27" t="n"/>
      <c r="P227" s="18">
        <f>IFERROR(IF($A227="","",IF(OR($C227="Receipt",$C227="Adjustment Increase"),$H227,IF(OR($C227="Issue",$C227="Adjustment Decrease",$C227="Return to Vendor"),-$H227,0))),"")</f>
        <v/>
      </c>
      <c r="Q227" s="17">
        <f>IFERROR(IF($A227="","",IF($B227="","Date missing",IF($C227="","Type missing",IF($D227="","SKU missing",IF($E227="SKU not found","Invalid SKU",IF(OR($H227="",$H227&lt;=0),"Invalid quantity",IF(AND($C227="Issue",$M227=""),"Department missing","OK"))))))),"")</f>
        <v/>
      </c>
    </row>
    <row r="228">
      <c r="A228" s="27" t="n"/>
      <c r="B228" s="29" t="n"/>
      <c r="C228" s="27" t="n"/>
      <c r="D228" s="27" t="n"/>
      <c r="E228" s="14">
        <f>IFERROR(IF($D228="","",INDEX('Item Master'!$B$2:$B$151,MATCH($D228,'Item Master'!$A$2:$A$151,0))),"SKU not found")</f>
        <v/>
      </c>
      <c r="F228" s="14">
        <f>IFERROR(IF($D228="","",INDEX('Item Master'!$C$2:$C$151,MATCH($D228,'Item Master'!$A$2:$A$151,0))),"")</f>
        <v/>
      </c>
      <c r="G228" s="14">
        <f>IFERROR(IF($D228="","",INDEX('Item Master'!$D$2:$D$151,MATCH($D228,'Item Master'!$A$2:$A$151,0))),"")</f>
        <v/>
      </c>
      <c r="H228" s="28" t="n"/>
      <c r="I228" s="14">
        <f>IFERROR(IF($D228="","",INDEX('Item Master'!$E$2:$E$151,MATCH($D228,'Item Master'!$A$2:$A$151,0))),"")</f>
        <v/>
      </c>
      <c r="J228" s="30" t="n"/>
      <c r="K228" s="16">
        <f>IFERROR(IF($A228="","",$H228*IF($J228="",INDEX('Item Master'!$N$2:$N$151,MATCH($D228,'Item Master'!$A$2:$A$151,0)),$J228)),"")</f>
        <v/>
      </c>
      <c r="L228" s="27" t="n"/>
      <c r="M228" s="27" t="n"/>
      <c r="N228" s="27" t="n"/>
      <c r="O228" s="27" t="n"/>
      <c r="P228" s="15">
        <f>IFERROR(IF($A228="","",IF(OR($C228="Receipt",$C228="Adjustment Increase"),$H228,IF(OR($C228="Issue",$C228="Adjustment Decrease",$C228="Return to Vendor"),-$H228,0))),"")</f>
        <v/>
      </c>
      <c r="Q228" s="14">
        <f>IFERROR(IF($A228="","",IF($B228="","Date missing",IF($C228="","Type missing",IF($D228="","SKU missing",IF($E228="SKU not found","Invalid SKU",IF(OR($H228="",$H228&lt;=0),"Invalid quantity",IF(AND($C228="Issue",$M228=""),"Department missing","OK"))))))),"")</f>
        <v/>
      </c>
    </row>
    <row r="229">
      <c r="A229" s="27" t="n"/>
      <c r="B229" s="29" t="n"/>
      <c r="C229" s="27" t="n"/>
      <c r="D229" s="27" t="n"/>
      <c r="E229" s="17">
        <f>IFERROR(IF($D229="","",INDEX('Item Master'!$B$2:$B$151,MATCH($D229,'Item Master'!$A$2:$A$151,0))),"SKU not found")</f>
        <v/>
      </c>
      <c r="F229" s="17">
        <f>IFERROR(IF($D229="","",INDEX('Item Master'!$C$2:$C$151,MATCH($D229,'Item Master'!$A$2:$A$151,0))),"")</f>
        <v/>
      </c>
      <c r="G229" s="17">
        <f>IFERROR(IF($D229="","",INDEX('Item Master'!$D$2:$D$151,MATCH($D229,'Item Master'!$A$2:$A$151,0))),"")</f>
        <v/>
      </c>
      <c r="H229" s="28" t="n"/>
      <c r="I229" s="17">
        <f>IFERROR(IF($D229="","",INDEX('Item Master'!$E$2:$E$151,MATCH($D229,'Item Master'!$A$2:$A$151,0))),"")</f>
        <v/>
      </c>
      <c r="J229" s="30" t="n"/>
      <c r="K229" s="19">
        <f>IFERROR(IF($A229="","",$H229*IF($J229="",INDEX('Item Master'!$N$2:$N$151,MATCH($D229,'Item Master'!$A$2:$A$151,0)),$J229)),"")</f>
        <v/>
      </c>
      <c r="L229" s="27" t="n"/>
      <c r="M229" s="27" t="n"/>
      <c r="N229" s="27" t="n"/>
      <c r="O229" s="27" t="n"/>
      <c r="P229" s="18">
        <f>IFERROR(IF($A229="","",IF(OR($C229="Receipt",$C229="Adjustment Increase"),$H229,IF(OR($C229="Issue",$C229="Adjustment Decrease",$C229="Return to Vendor"),-$H229,0))),"")</f>
        <v/>
      </c>
      <c r="Q229" s="17">
        <f>IFERROR(IF($A229="","",IF($B229="","Date missing",IF($C229="","Type missing",IF($D229="","SKU missing",IF($E229="SKU not found","Invalid SKU",IF(OR($H229="",$H229&lt;=0),"Invalid quantity",IF(AND($C229="Issue",$M229=""),"Department missing","OK"))))))),"")</f>
        <v/>
      </c>
    </row>
    <row r="230">
      <c r="A230" s="27" t="n"/>
      <c r="B230" s="29" t="n"/>
      <c r="C230" s="27" t="n"/>
      <c r="D230" s="27" t="n"/>
      <c r="E230" s="14">
        <f>IFERROR(IF($D230="","",INDEX('Item Master'!$B$2:$B$151,MATCH($D230,'Item Master'!$A$2:$A$151,0))),"SKU not found")</f>
        <v/>
      </c>
      <c r="F230" s="14">
        <f>IFERROR(IF($D230="","",INDEX('Item Master'!$C$2:$C$151,MATCH($D230,'Item Master'!$A$2:$A$151,0))),"")</f>
        <v/>
      </c>
      <c r="G230" s="14">
        <f>IFERROR(IF($D230="","",INDEX('Item Master'!$D$2:$D$151,MATCH($D230,'Item Master'!$A$2:$A$151,0))),"")</f>
        <v/>
      </c>
      <c r="H230" s="28" t="n"/>
      <c r="I230" s="14">
        <f>IFERROR(IF($D230="","",INDEX('Item Master'!$E$2:$E$151,MATCH($D230,'Item Master'!$A$2:$A$151,0))),"")</f>
        <v/>
      </c>
      <c r="J230" s="30" t="n"/>
      <c r="K230" s="16">
        <f>IFERROR(IF($A230="","",$H230*IF($J230="",INDEX('Item Master'!$N$2:$N$151,MATCH($D230,'Item Master'!$A$2:$A$151,0)),$J230)),"")</f>
        <v/>
      </c>
      <c r="L230" s="27" t="n"/>
      <c r="M230" s="27" t="n"/>
      <c r="N230" s="27" t="n"/>
      <c r="O230" s="27" t="n"/>
      <c r="P230" s="15">
        <f>IFERROR(IF($A230="","",IF(OR($C230="Receipt",$C230="Adjustment Increase"),$H230,IF(OR($C230="Issue",$C230="Adjustment Decrease",$C230="Return to Vendor"),-$H230,0))),"")</f>
        <v/>
      </c>
      <c r="Q230" s="14">
        <f>IFERROR(IF($A230="","",IF($B230="","Date missing",IF($C230="","Type missing",IF($D230="","SKU missing",IF($E230="SKU not found","Invalid SKU",IF(OR($H230="",$H230&lt;=0),"Invalid quantity",IF(AND($C230="Issue",$M230=""),"Department missing","OK"))))))),"")</f>
        <v/>
      </c>
    </row>
    <row r="231">
      <c r="A231" s="27" t="n"/>
      <c r="B231" s="29" t="n"/>
      <c r="C231" s="27" t="n"/>
      <c r="D231" s="27" t="n"/>
      <c r="E231" s="17">
        <f>IFERROR(IF($D231="","",INDEX('Item Master'!$B$2:$B$151,MATCH($D231,'Item Master'!$A$2:$A$151,0))),"SKU not found")</f>
        <v/>
      </c>
      <c r="F231" s="17">
        <f>IFERROR(IF($D231="","",INDEX('Item Master'!$C$2:$C$151,MATCH($D231,'Item Master'!$A$2:$A$151,0))),"")</f>
        <v/>
      </c>
      <c r="G231" s="17">
        <f>IFERROR(IF($D231="","",INDEX('Item Master'!$D$2:$D$151,MATCH($D231,'Item Master'!$A$2:$A$151,0))),"")</f>
        <v/>
      </c>
      <c r="H231" s="28" t="n"/>
      <c r="I231" s="17">
        <f>IFERROR(IF($D231="","",INDEX('Item Master'!$E$2:$E$151,MATCH($D231,'Item Master'!$A$2:$A$151,0))),"")</f>
        <v/>
      </c>
      <c r="J231" s="30" t="n"/>
      <c r="K231" s="19">
        <f>IFERROR(IF($A231="","",$H231*IF($J231="",INDEX('Item Master'!$N$2:$N$151,MATCH($D231,'Item Master'!$A$2:$A$151,0)),$J231)),"")</f>
        <v/>
      </c>
      <c r="L231" s="27" t="n"/>
      <c r="M231" s="27" t="n"/>
      <c r="N231" s="27" t="n"/>
      <c r="O231" s="27" t="n"/>
      <c r="P231" s="18">
        <f>IFERROR(IF($A231="","",IF(OR($C231="Receipt",$C231="Adjustment Increase"),$H231,IF(OR($C231="Issue",$C231="Adjustment Decrease",$C231="Return to Vendor"),-$H231,0))),"")</f>
        <v/>
      </c>
      <c r="Q231" s="17">
        <f>IFERROR(IF($A231="","",IF($B231="","Date missing",IF($C231="","Type missing",IF($D231="","SKU missing",IF($E231="SKU not found","Invalid SKU",IF(OR($H231="",$H231&lt;=0),"Invalid quantity",IF(AND($C231="Issue",$M231=""),"Department missing","OK"))))))),"")</f>
        <v/>
      </c>
    </row>
    <row r="232">
      <c r="A232" s="27" t="n"/>
      <c r="B232" s="29" t="n"/>
      <c r="C232" s="27" t="n"/>
      <c r="D232" s="27" t="n"/>
      <c r="E232" s="14">
        <f>IFERROR(IF($D232="","",INDEX('Item Master'!$B$2:$B$151,MATCH($D232,'Item Master'!$A$2:$A$151,0))),"SKU not found")</f>
        <v/>
      </c>
      <c r="F232" s="14">
        <f>IFERROR(IF($D232="","",INDEX('Item Master'!$C$2:$C$151,MATCH($D232,'Item Master'!$A$2:$A$151,0))),"")</f>
        <v/>
      </c>
      <c r="G232" s="14">
        <f>IFERROR(IF($D232="","",INDEX('Item Master'!$D$2:$D$151,MATCH($D232,'Item Master'!$A$2:$A$151,0))),"")</f>
        <v/>
      </c>
      <c r="H232" s="28" t="n"/>
      <c r="I232" s="14">
        <f>IFERROR(IF($D232="","",INDEX('Item Master'!$E$2:$E$151,MATCH($D232,'Item Master'!$A$2:$A$151,0))),"")</f>
        <v/>
      </c>
      <c r="J232" s="30" t="n"/>
      <c r="K232" s="16">
        <f>IFERROR(IF($A232="","",$H232*IF($J232="",INDEX('Item Master'!$N$2:$N$151,MATCH($D232,'Item Master'!$A$2:$A$151,0)),$J232)),"")</f>
        <v/>
      </c>
      <c r="L232" s="27" t="n"/>
      <c r="M232" s="27" t="n"/>
      <c r="N232" s="27" t="n"/>
      <c r="O232" s="27" t="n"/>
      <c r="P232" s="15">
        <f>IFERROR(IF($A232="","",IF(OR($C232="Receipt",$C232="Adjustment Increase"),$H232,IF(OR($C232="Issue",$C232="Adjustment Decrease",$C232="Return to Vendor"),-$H232,0))),"")</f>
        <v/>
      </c>
      <c r="Q232" s="14">
        <f>IFERROR(IF($A232="","",IF($B232="","Date missing",IF($C232="","Type missing",IF($D232="","SKU missing",IF($E232="SKU not found","Invalid SKU",IF(OR($H232="",$H232&lt;=0),"Invalid quantity",IF(AND($C232="Issue",$M232=""),"Department missing","OK"))))))),"")</f>
        <v/>
      </c>
    </row>
    <row r="233">
      <c r="A233" s="27" t="n"/>
      <c r="B233" s="29" t="n"/>
      <c r="C233" s="27" t="n"/>
      <c r="D233" s="27" t="n"/>
      <c r="E233" s="17">
        <f>IFERROR(IF($D233="","",INDEX('Item Master'!$B$2:$B$151,MATCH($D233,'Item Master'!$A$2:$A$151,0))),"SKU not found")</f>
        <v/>
      </c>
      <c r="F233" s="17">
        <f>IFERROR(IF($D233="","",INDEX('Item Master'!$C$2:$C$151,MATCH($D233,'Item Master'!$A$2:$A$151,0))),"")</f>
        <v/>
      </c>
      <c r="G233" s="17">
        <f>IFERROR(IF($D233="","",INDEX('Item Master'!$D$2:$D$151,MATCH($D233,'Item Master'!$A$2:$A$151,0))),"")</f>
        <v/>
      </c>
      <c r="H233" s="28" t="n"/>
      <c r="I233" s="17">
        <f>IFERROR(IF($D233="","",INDEX('Item Master'!$E$2:$E$151,MATCH($D233,'Item Master'!$A$2:$A$151,0))),"")</f>
        <v/>
      </c>
      <c r="J233" s="30" t="n"/>
      <c r="K233" s="19">
        <f>IFERROR(IF($A233="","",$H233*IF($J233="",INDEX('Item Master'!$N$2:$N$151,MATCH($D233,'Item Master'!$A$2:$A$151,0)),$J233)),"")</f>
        <v/>
      </c>
      <c r="L233" s="27" t="n"/>
      <c r="M233" s="27" t="n"/>
      <c r="N233" s="27" t="n"/>
      <c r="O233" s="27" t="n"/>
      <c r="P233" s="18">
        <f>IFERROR(IF($A233="","",IF(OR($C233="Receipt",$C233="Adjustment Increase"),$H233,IF(OR($C233="Issue",$C233="Adjustment Decrease",$C233="Return to Vendor"),-$H233,0))),"")</f>
        <v/>
      </c>
      <c r="Q233" s="17">
        <f>IFERROR(IF($A233="","",IF($B233="","Date missing",IF($C233="","Type missing",IF($D233="","SKU missing",IF($E233="SKU not found","Invalid SKU",IF(OR($H233="",$H233&lt;=0),"Invalid quantity",IF(AND($C233="Issue",$M233=""),"Department missing","OK"))))))),"")</f>
        <v/>
      </c>
    </row>
    <row r="234">
      <c r="A234" s="27" t="n"/>
      <c r="B234" s="29" t="n"/>
      <c r="C234" s="27" t="n"/>
      <c r="D234" s="27" t="n"/>
      <c r="E234" s="14">
        <f>IFERROR(IF($D234="","",INDEX('Item Master'!$B$2:$B$151,MATCH($D234,'Item Master'!$A$2:$A$151,0))),"SKU not found")</f>
        <v/>
      </c>
      <c r="F234" s="14">
        <f>IFERROR(IF($D234="","",INDEX('Item Master'!$C$2:$C$151,MATCH($D234,'Item Master'!$A$2:$A$151,0))),"")</f>
        <v/>
      </c>
      <c r="G234" s="14">
        <f>IFERROR(IF($D234="","",INDEX('Item Master'!$D$2:$D$151,MATCH($D234,'Item Master'!$A$2:$A$151,0))),"")</f>
        <v/>
      </c>
      <c r="H234" s="28" t="n"/>
      <c r="I234" s="14">
        <f>IFERROR(IF($D234="","",INDEX('Item Master'!$E$2:$E$151,MATCH($D234,'Item Master'!$A$2:$A$151,0))),"")</f>
        <v/>
      </c>
      <c r="J234" s="30" t="n"/>
      <c r="K234" s="16">
        <f>IFERROR(IF($A234="","",$H234*IF($J234="",INDEX('Item Master'!$N$2:$N$151,MATCH($D234,'Item Master'!$A$2:$A$151,0)),$J234)),"")</f>
        <v/>
      </c>
      <c r="L234" s="27" t="n"/>
      <c r="M234" s="27" t="n"/>
      <c r="N234" s="27" t="n"/>
      <c r="O234" s="27" t="n"/>
      <c r="P234" s="15">
        <f>IFERROR(IF($A234="","",IF(OR($C234="Receipt",$C234="Adjustment Increase"),$H234,IF(OR($C234="Issue",$C234="Adjustment Decrease",$C234="Return to Vendor"),-$H234,0))),"")</f>
        <v/>
      </c>
      <c r="Q234" s="14">
        <f>IFERROR(IF($A234="","",IF($B234="","Date missing",IF($C234="","Type missing",IF($D234="","SKU missing",IF($E234="SKU not found","Invalid SKU",IF(OR($H234="",$H234&lt;=0),"Invalid quantity",IF(AND($C234="Issue",$M234=""),"Department missing","OK"))))))),"")</f>
        <v/>
      </c>
    </row>
    <row r="235">
      <c r="A235" s="27" t="n"/>
      <c r="B235" s="29" t="n"/>
      <c r="C235" s="27" t="n"/>
      <c r="D235" s="27" t="n"/>
      <c r="E235" s="17">
        <f>IFERROR(IF($D235="","",INDEX('Item Master'!$B$2:$B$151,MATCH($D235,'Item Master'!$A$2:$A$151,0))),"SKU not found")</f>
        <v/>
      </c>
      <c r="F235" s="17">
        <f>IFERROR(IF($D235="","",INDEX('Item Master'!$C$2:$C$151,MATCH($D235,'Item Master'!$A$2:$A$151,0))),"")</f>
        <v/>
      </c>
      <c r="G235" s="17">
        <f>IFERROR(IF($D235="","",INDEX('Item Master'!$D$2:$D$151,MATCH($D235,'Item Master'!$A$2:$A$151,0))),"")</f>
        <v/>
      </c>
      <c r="H235" s="28" t="n"/>
      <c r="I235" s="17">
        <f>IFERROR(IF($D235="","",INDEX('Item Master'!$E$2:$E$151,MATCH($D235,'Item Master'!$A$2:$A$151,0))),"")</f>
        <v/>
      </c>
      <c r="J235" s="30" t="n"/>
      <c r="K235" s="19">
        <f>IFERROR(IF($A235="","",$H235*IF($J235="",INDEX('Item Master'!$N$2:$N$151,MATCH($D235,'Item Master'!$A$2:$A$151,0)),$J235)),"")</f>
        <v/>
      </c>
      <c r="L235" s="27" t="n"/>
      <c r="M235" s="27" t="n"/>
      <c r="N235" s="27" t="n"/>
      <c r="O235" s="27" t="n"/>
      <c r="P235" s="18">
        <f>IFERROR(IF($A235="","",IF(OR($C235="Receipt",$C235="Adjustment Increase"),$H235,IF(OR($C235="Issue",$C235="Adjustment Decrease",$C235="Return to Vendor"),-$H235,0))),"")</f>
        <v/>
      </c>
      <c r="Q235" s="17">
        <f>IFERROR(IF($A235="","",IF($B235="","Date missing",IF($C235="","Type missing",IF($D235="","SKU missing",IF($E235="SKU not found","Invalid SKU",IF(OR($H235="",$H235&lt;=0),"Invalid quantity",IF(AND($C235="Issue",$M235=""),"Department missing","OK"))))))),"")</f>
        <v/>
      </c>
    </row>
    <row r="236">
      <c r="A236" s="27" t="n"/>
      <c r="B236" s="29" t="n"/>
      <c r="C236" s="27" t="n"/>
      <c r="D236" s="27" t="n"/>
      <c r="E236" s="14">
        <f>IFERROR(IF($D236="","",INDEX('Item Master'!$B$2:$B$151,MATCH($D236,'Item Master'!$A$2:$A$151,0))),"SKU not found")</f>
        <v/>
      </c>
      <c r="F236" s="14">
        <f>IFERROR(IF($D236="","",INDEX('Item Master'!$C$2:$C$151,MATCH($D236,'Item Master'!$A$2:$A$151,0))),"")</f>
        <v/>
      </c>
      <c r="G236" s="14">
        <f>IFERROR(IF($D236="","",INDEX('Item Master'!$D$2:$D$151,MATCH($D236,'Item Master'!$A$2:$A$151,0))),"")</f>
        <v/>
      </c>
      <c r="H236" s="28" t="n"/>
      <c r="I236" s="14">
        <f>IFERROR(IF($D236="","",INDEX('Item Master'!$E$2:$E$151,MATCH($D236,'Item Master'!$A$2:$A$151,0))),"")</f>
        <v/>
      </c>
      <c r="J236" s="30" t="n"/>
      <c r="K236" s="16">
        <f>IFERROR(IF($A236="","",$H236*IF($J236="",INDEX('Item Master'!$N$2:$N$151,MATCH($D236,'Item Master'!$A$2:$A$151,0)),$J236)),"")</f>
        <v/>
      </c>
      <c r="L236" s="27" t="n"/>
      <c r="M236" s="27" t="n"/>
      <c r="N236" s="27" t="n"/>
      <c r="O236" s="27" t="n"/>
      <c r="P236" s="15">
        <f>IFERROR(IF($A236="","",IF(OR($C236="Receipt",$C236="Adjustment Increase"),$H236,IF(OR($C236="Issue",$C236="Adjustment Decrease",$C236="Return to Vendor"),-$H236,0))),"")</f>
        <v/>
      </c>
      <c r="Q236" s="14">
        <f>IFERROR(IF($A236="","",IF($B236="","Date missing",IF($C236="","Type missing",IF($D236="","SKU missing",IF($E236="SKU not found","Invalid SKU",IF(OR($H236="",$H236&lt;=0),"Invalid quantity",IF(AND($C236="Issue",$M236=""),"Department missing","OK"))))))),"")</f>
        <v/>
      </c>
    </row>
    <row r="237">
      <c r="A237" s="27" t="n"/>
      <c r="B237" s="29" t="n"/>
      <c r="C237" s="27" t="n"/>
      <c r="D237" s="27" t="n"/>
      <c r="E237" s="17">
        <f>IFERROR(IF($D237="","",INDEX('Item Master'!$B$2:$B$151,MATCH($D237,'Item Master'!$A$2:$A$151,0))),"SKU not found")</f>
        <v/>
      </c>
      <c r="F237" s="17">
        <f>IFERROR(IF($D237="","",INDEX('Item Master'!$C$2:$C$151,MATCH($D237,'Item Master'!$A$2:$A$151,0))),"")</f>
        <v/>
      </c>
      <c r="G237" s="17">
        <f>IFERROR(IF($D237="","",INDEX('Item Master'!$D$2:$D$151,MATCH($D237,'Item Master'!$A$2:$A$151,0))),"")</f>
        <v/>
      </c>
      <c r="H237" s="28" t="n"/>
      <c r="I237" s="17">
        <f>IFERROR(IF($D237="","",INDEX('Item Master'!$E$2:$E$151,MATCH($D237,'Item Master'!$A$2:$A$151,0))),"")</f>
        <v/>
      </c>
      <c r="J237" s="30" t="n"/>
      <c r="K237" s="19">
        <f>IFERROR(IF($A237="","",$H237*IF($J237="",INDEX('Item Master'!$N$2:$N$151,MATCH($D237,'Item Master'!$A$2:$A$151,0)),$J237)),"")</f>
        <v/>
      </c>
      <c r="L237" s="27" t="n"/>
      <c r="M237" s="27" t="n"/>
      <c r="N237" s="27" t="n"/>
      <c r="O237" s="27" t="n"/>
      <c r="P237" s="18">
        <f>IFERROR(IF($A237="","",IF(OR($C237="Receipt",$C237="Adjustment Increase"),$H237,IF(OR($C237="Issue",$C237="Adjustment Decrease",$C237="Return to Vendor"),-$H237,0))),"")</f>
        <v/>
      </c>
      <c r="Q237" s="17">
        <f>IFERROR(IF($A237="","",IF($B237="","Date missing",IF($C237="","Type missing",IF($D237="","SKU missing",IF($E237="SKU not found","Invalid SKU",IF(OR($H237="",$H237&lt;=0),"Invalid quantity",IF(AND($C237="Issue",$M237=""),"Department missing","OK"))))))),"")</f>
        <v/>
      </c>
    </row>
    <row r="238">
      <c r="A238" s="27" t="n"/>
      <c r="B238" s="29" t="n"/>
      <c r="C238" s="27" t="n"/>
      <c r="D238" s="27" t="n"/>
      <c r="E238" s="14">
        <f>IFERROR(IF($D238="","",INDEX('Item Master'!$B$2:$B$151,MATCH($D238,'Item Master'!$A$2:$A$151,0))),"SKU not found")</f>
        <v/>
      </c>
      <c r="F238" s="14">
        <f>IFERROR(IF($D238="","",INDEX('Item Master'!$C$2:$C$151,MATCH($D238,'Item Master'!$A$2:$A$151,0))),"")</f>
        <v/>
      </c>
      <c r="G238" s="14">
        <f>IFERROR(IF($D238="","",INDEX('Item Master'!$D$2:$D$151,MATCH($D238,'Item Master'!$A$2:$A$151,0))),"")</f>
        <v/>
      </c>
      <c r="H238" s="28" t="n"/>
      <c r="I238" s="14">
        <f>IFERROR(IF($D238="","",INDEX('Item Master'!$E$2:$E$151,MATCH($D238,'Item Master'!$A$2:$A$151,0))),"")</f>
        <v/>
      </c>
      <c r="J238" s="30" t="n"/>
      <c r="K238" s="16">
        <f>IFERROR(IF($A238="","",$H238*IF($J238="",INDEX('Item Master'!$N$2:$N$151,MATCH($D238,'Item Master'!$A$2:$A$151,0)),$J238)),"")</f>
        <v/>
      </c>
      <c r="L238" s="27" t="n"/>
      <c r="M238" s="27" t="n"/>
      <c r="N238" s="27" t="n"/>
      <c r="O238" s="27" t="n"/>
      <c r="P238" s="15">
        <f>IFERROR(IF($A238="","",IF(OR($C238="Receipt",$C238="Adjustment Increase"),$H238,IF(OR($C238="Issue",$C238="Adjustment Decrease",$C238="Return to Vendor"),-$H238,0))),"")</f>
        <v/>
      </c>
      <c r="Q238" s="14">
        <f>IFERROR(IF($A238="","",IF($B238="","Date missing",IF($C238="","Type missing",IF($D238="","SKU missing",IF($E238="SKU not found","Invalid SKU",IF(OR($H238="",$H238&lt;=0),"Invalid quantity",IF(AND($C238="Issue",$M238=""),"Department missing","OK"))))))),"")</f>
        <v/>
      </c>
    </row>
    <row r="239">
      <c r="A239" s="27" t="n"/>
      <c r="B239" s="29" t="n"/>
      <c r="C239" s="27" t="n"/>
      <c r="D239" s="27" t="n"/>
      <c r="E239" s="17">
        <f>IFERROR(IF($D239="","",INDEX('Item Master'!$B$2:$B$151,MATCH($D239,'Item Master'!$A$2:$A$151,0))),"SKU not found")</f>
        <v/>
      </c>
      <c r="F239" s="17">
        <f>IFERROR(IF($D239="","",INDEX('Item Master'!$C$2:$C$151,MATCH($D239,'Item Master'!$A$2:$A$151,0))),"")</f>
        <v/>
      </c>
      <c r="G239" s="17">
        <f>IFERROR(IF($D239="","",INDEX('Item Master'!$D$2:$D$151,MATCH($D239,'Item Master'!$A$2:$A$151,0))),"")</f>
        <v/>
      </c>
      <c r="H239" s="28" t="n"/>
      <c r="I239" s="17">
        <f>IFERROR(IF($D239="","",INDEX('Item Master'!$E$2:$E$151,MATCH($D239,'Item Master'!$A$2:$A$151,0))),"")</f>
        <v/>
      </c>
      <c r="J239" s="30" t="n"/>
      <c r="K239" s="19">
        <f>IFERROR(IF($A239="","",$H239*IF($J239="",INDEX('Item Master'!$N$2:$N$151,MATCH($D239,'Item Master'!$A$2:$A$151,0)),$J239)),"")</f>
        <v/>
      </c>
      <c r="L239" s="27" t="n"/>
      <c r="M239" s="27" t="n"/>
      <c r="N239" s="27" t="n"/>
      <c r="O239" s="27" t="n"/>
      <c r="P239" s="18">
        <f>IFERROR(IF($A239="","",IF(OR($C239="Receipt",$C239="Adjustment Increase"),$H239,IF(OR($C239="Issue",$C239="Adjustment Decrease",$C239="Return to Vendor"),-$H239,0))),"")</f>
        <v/>
      </c>
      <c r="Q239" s="17">
        <f>IFERROR(IF($A239="","",IF($B239="","Date missing",IF($C239="","Type missing",IF($D239="","SKU missing",IF($E239="SKU not found","Invalid SKU",IF(OR($H239="",$H239&lt;=0),"Invalid quantity",IF(AND($C239="Issue",$M239=""),"Department missing","OK"))))))),"")</f>
        <v/>
      </c>
    </row>
    <row r="240">
      <c r="A240" s="27" t="n"/>
      <c r="B240" s="29" t="n"/>
      <c r="C240" s="27" t="n"/>
      <c r="D240" s="27" t="n"/>
      <c r="E240" s="14">
        <f>IFERROR(IF($D240="","",INDEX('Item Master'!$B$2:$B$151,MATCH($D240,'Item Master'!$A$2:$A$151,0))),"SKU not found")</f>
        <v/>
      </c>
      <c r="F240" s="14">
        <f>IFERROR(IF($D240="","",INDEX('Item Master'!$C$2:$C$151,MATCH($D240,'Item Master'!$A$2:$A$151,0))),"")</f>
        <v/>
      </c>
      <c r="G240" s="14">
        <f>IFERROR(IF($D240="","",INDEX('Item Master'!$D$2:$D$151,MATCH($D240,'Item Master'!$A$2:$A$151,0))),"")</f>
        <v/>
      </c>
      <c r="H240" s="28" t="n"/>
      <c r="I240" s="14">
        <f>IFERROR(IF($D240="","",INDEX('Item Master'!$E$2:$E$151,MATCH($D240,'Item Master'!$A$2:$A$151,0))),"")</f>
        <v/>
      </c>
      <c r="J240" s="30" t="n"/>
      <c r="K240" s="16">
        <f>IFERROR(IF($A240="","",$H240*IF($J240="",INDEX('Item Master'!$N$2:$N$151,MATCH($D240,'Item Master'!$A$2:$A$151,0)),$J240)),"")</f>
        <v/>
      </c>
      <c r="L240" s="27" t="n"/>
      <c r="M240" s="27" t="n"/>
      <c r="N240" s="27" t="n"/>
      <c r="O240" s="27" t="n"/>
      <c r="P240" s="15">
        <f>IFERROR(IF($A240="","",IF(OR($C240="Receipt",$C240="Adjustment Increase"),$H240,IF(OR($C240="Issue",$C240="Adjustment Decrease",$C240="Return to Vendor"),-$H240,0))),"")</f>
        <v/>
      </c>
      <c r="Q240" s="14">
        <f>IFERROR(IF($A240="","",IF($B240="","Date missing",IF($C240="","Type missing",IF($D240="","SKU missing",IF($E240="SKU not found","Invalid SKU",IF(OR($H240="",$H240&lt;=0),"Invalid quantity",IF(AND($C240="Issue",$M240=""),"Department missing","OK"))))))),"")</f>
        <v/>
      </c>
    </row>
    <row r="241">
      <c r="A241" s="27" t="n"/>
      <c r="B241" s="29" t="n"/>
      <c r="C241" s="27" t="n"/>
      <c r="D241" s="27" t="n"/>
      <c r="E241" s="17">
        <f>IFERROR(IF($D241="","",INDEX('Item Master'!$B$2:$B$151,MATCH($D241,'Item Master'!$A$2:$A$151,0))),"SKU not found")</f>
        <v/>
      </c>
      <c r="F241" s="17">
        <f>IFERROR(IF($D241="","",INDEX('Item Master'!$C$2:$C$151,MATCH($D241,'Item Master'!$A$2:$A$151,0))),"")</f>
        <v/>
      </c>
      <c r="G241" s="17">
        <f>IFERROR(IF($D241="","",INDEX('Item Master'!$D$2:$D$151,MATCH($D241,'Item Master'!$A$2:$A$151,0))),"")</f>
        <v/>
      </c>
      <c r="H241" s="28" t="n"/>
      <c r="I241" s="17">
        <f>IFERROR(IF($D241="","",INDEX('Item Master'!$E$2:$E$151,MATCH($D241,'Item Master'!$A$2:$A$151,0))),"")</f>
        <v/>
      </c>
      <c r="J241" s="30" t="n"/>
      <c r="K241" s="19">
        <f>IFERROR(IF($A241="","",$H241*IF($J241="",INDEX('Item Master'!$N$2:$N$151,MATCH($D241,'Item Master'!$A$2:$A$151,0)),$J241)),"")</f>
        <v/>
      </c>
      <c r="L241" s="27" t="n"/>
      <c r="M241" s="27" t="n"/>
      <c r="N241" s="27" t="n"/>
      <c r="O241" s="27" t="n"/>
      <c r="P241" s="18">
        <f>IFERROR(IF($A241="","",IF(OR($C241="Receipt",$C241="Adjustment Increase"),$H241,IF(OR($C241="Issue",$C241="Adjustment Decrease",$C241="Return to Vendor"),-$H241,0))),"")</f>
        <v/>
      </c>
      <c r="Q241" s="17">
        <f>IFERROR(IF($A241="","",IF($B241="","Date missing",IF($C241="","Type missing",IF($D241="","SKU missing",IF($E241="SKU not found","Invalid SKU",IF(OR($H241="",$H241&lt;=0),"Invalid quantity",IF(AND($C241="Issue",$M241=""),"Department missing","OK"))))))),"")</f>
        <v/>
      </c>
    </row>
    <row r="242">
      <c r="A242" s="27" t="n"/>
      <c r="B242" s="29" t="n"/>
      <c r="C242" s="27" t="n"/>
      <c r="D242" s="27" t="n"/>
      <c r="E242" s="14">
        <f>IFERROR(IF($D242="","",INDEX('Item Master'!$B$2:$B$151,MATCH($D242,'Item Master'!$A$2:$A$151,0))),"SKU not found")</f>
        <v/>
      </c>
      <c r="F242" s="14">
        <f>IFERROR(IF($D242="","",INDEX('Item Master'!$C$2:$C$151,MATCH($D242,'Item Master'!$A$2:$A$151,0))),"")</f>
        <v/>
      </c>
      <c r="G242" s="14">
        <f>IFERROR(IF($D242="","",INDEX('Item Master'!$D$2:$D$151,MATCH($D242,'Item Master'!$A$2:$A$151,0))),"")</f>
        <v/>
      </c>
      <c r="H242" s="28" t="n"/>
      <c r="I242" s="14">
        <f>IFERROR(IF($D242="","",INDEX('Item Master'!$E$2:$E$151,MATCH($D242,'Item Master'!$A$2:$A$151,0))),"")</f>
        <v/>
      </c>
      <c r="J242" s="30" t="n"/>
      <c r="K242" s="16">
        <f>IFERROR(IF($A242="","",$H242*IF($J242="",INDEX('Item Master'!$N$2:$N$151,MATCH($D242,'Item Master'!$A$2:$A$151,0)),$J242)),"")</f>
        <v/>
      </c>
      <c r="L242" s="27" t="n"/>
      <c r="M242" s="27" t="n"/>
      <c r="N242" s="27" t="n"/>
      <c r="O242" s="27" t="n"/>
      <c r="P242" s="15">
        <f>IFERROR(IF($A242="","",IF(OR($C242="Receipt",$C242="Adjustment Increase"),$H242,IF(OR($C242="Issue",$C242="Adjustment Decrease",$C242="Return to Vendor"),-$H242,0))),"")</f>
        <v/>
      </c>
      <c r="Q242" s="14">
        <f>IFERROR(IF($A242="","",IF($B242="","Date missing",IF($C242="","Type missing",IF($D242="","SKU missing",IF($E242="SKU not found","Invalid SKU",IF(OR($H242="",$H242&lt;=0),"Invalid quantity",IF(AND($C242="Issue",$M242=""),"Department missing","OK"))))))),"")</f>
        <v/>
      </c>
    </row>
    <row r="243">
      <c r="A243" s="27" t="n"/>
      <c r="B243" s="29" t="n"/>
      <c r="C243" s="27" t="n"/>
      <c r="D243" s="27" t="n"/>
      <c r="E243" s="17">
        <f>IFERROR(IF($D243="","",INDEX('Item Master'!$B$2:$B$151,MATCH($D243,'Item Master'!$A$2:$A$151,0))),"SKU not found")</f>
        <v/>
      </c>
      <c r="F243" s="17">
        <f>IFERROR(IF($D243="","",INDEX('Item Master'!$C$2:$C$151,MATCH($D243,'Item Master'!$A$2:$A$151,0))),"")</f>
        <v/>
      </c>
      <c r="G243" s="17">
        <f>IFERROR(IF($D243="","",INDEX('Item Master'!$D$2:$D$151,MATCH($D243,'Item Master'!$A$2:$A$151,0))),"")</f>
        <v/>
      </c>
      <c r="H243" s="28" t="n"/>
      <c r="I243" s="17">
        <f>IFERROR(IF($D243="","",INDEX('Item Master'!$E$2:$E$151,MATCH($D243,'Item Master'!$A$2:$A$151,0))),"")</f>
        <v/>
      </c>
      <c r="J243" s="30" t="n"/>
      <c r="K243" s="19">
        <f>IFERROR(IF($A243="","",$H243*IF($J243="",INDEX('Item Master'!$N$2:$N$151,MATCH($D243,'Item Master'!$A$2:$A$151,0)),$J243)),"")</f>
        <v/>
      </c>
      <c r="L243" s="27" t="n"/>
      <c r="M243" s="27" t="n"/>
      <c r="N243" s="27" t="n"/>
      <c r="O243" s="27" t="n"/>
      <c r="P243" s="18">
        <f>IFERROR(IF($A243="","",IF(OR($C243="Receipt",$C243="Adjustment Increase"),$H243,IF(OR($C243="Issue",$C243="Adjustment Decrease",$C243="Return to Vendor"),-$H243,0))),"")</f>
        <v/>
      </c>
      <c r="Q243" s="17">
        <f>IFERROR(IF($A243="","",IF($B243="","Date missing",IF($C243="","Type missing",IF($D243="","SKU missing",IF($E243="SKU not found","Invalid SKU",IF(OR($H243="",$H243&lt;=0),"Invalid quantity",IF(AND($C243="Issue",$M243=""),"Department missing","OK"))))))),"")</f>
        <v/>
      </c>
    </row>
    <row r="244">
      <c r="A244" s="27" t="n"/>
      <c r="B244" s="29" t="n"/>
      <c r="C244" s="27" t="n"/>
      <c r="D244" s="27" t="n"/>
      <c r="E244" s="14">
        <f>IFERROR(IF($D244="","",INDEX('Item Master'!$B$2:$B$151,MATCH($D244,'Item Master'!$A$2:$A$151,0))),"SKU not found")</f>
        <v/>
      </c>
      <c r="F244" s="14">
        <f>IFERROR(IF($D244="","",INDEX('Item Master'!$C$2:$C$151,MATCH($D244,'Item Master'!$A$2:$A$151,0))),"")</f>
        <v/>
      </c>
      <c r="G244" s="14">
        <f>IFERROR(IF($D244="","",INDEX('Item Master'!$D$2:$D$151,MATCH($D244,'Item Master'!$A$2:$A$151,0))),"")</f>
        <v/>
      </c>
      <c r="H244" s="28" t="n"/>
      <c r="I244" s="14">
        <f>IFERROR(IF($D244="","",INDEX('Item Master'!$E$2:$E$151,MATCH($D244,'Item Master'!$A$2:$A$151,0))),"")</f>
        <v/>
      </c>
      <c r="J244" s="30" t="n"/>
      <c r="K244" s="16">
        <f>IFERROR(IF($A244="","",$H244*IF($J244="",INDEX('Item Master'!$N$2:$N$151,MATCH($D244,'Item Master'!$A$2:$A$151,0)),$J244)),"")</f>
        <v/>
      </c>
      <c r="L244" s="27" t="n"/>
      <c r="M244" s="27" t="n"/>
      <c r="N244" s="27" t="n"/>
      <c r="O244" s="27" t="n"/>
      <c r="P244" s="15">
        <f>IFERROR(IF($A244="","",IF(OR($C244="Receipt",$C244="Adjustment Increase"),$H244,IF(OR($C244="Issue",$C244="Adjustment Decrease",$C244="Return to Vendor"),-$H244,0))),"")</f>
        <v/>
      </c>
      <c r="Q244" s="14">
        <f>IFERROR(IF($A244="","",IF($B244="","Date missing",IF($C244="","Type missing",IF($D244="","SKU missing",IF($E244="SKU not found","Invalid SKU",IF(OR($H244="",$H244&lt;=0),"Invalid quantity",IF(AND($C244="Issue",$M244=""),"Department missing","OK"))))))),"")</f>
        <v/>
      </c>
    </row>
    <row r="245">
      <c r="A245" s="27" t="n"/>
      <c r="B245" s="29" t="n"/>
      <c r="C245" s="27" t="n"/>
      <c r="D245" s="27" t="n"/>
      <c r="E245" s="17">
        <f>IFERROR(IF($D245="","",INDEX('Item Master'!$B$2:$B$151,MATCH($D245,'Item Master'!$A$2:$A$151,0))),"SKU not found")</f>
        <v/>
      </c>
      <c r="F245" s="17">
        <f>IFERROR(IF($D245="","",INDEX('Item Master'!$C$2:$C$151,MATCH($D245,'Item Master'!$A$2:$A$151,0))),"")</f>
        <v/>
      </c>
      <c r="G245" s="17">
        <f>IFERROR(IF($D245="","",INDEX('Item Master'!$D$2:$D$151,MATCH($D245,'Item Master'!$A$2:$A$151,0))),"")</f>
        <v/>
      </c>
      <c r="H245" s="28" t="n"/>
      <c r="I245" s="17">
        <f>IFERROR(IF($D245="","",INDEX('Item Master'!$E$2:$E$151,MATCH($D245,'Item Master'!$A$2:$A$151,0))),"")</f>
        <v/>
      </c>
      <c r="J245" s="30" t="n"/>
      <c r="K245" s="19">
        <f>IFERROR(IF($A245="","",$H245*IF($J245="",INDEX('Item Master'!$N$2:$N$151,MATCH($D245,'Item Master'!$A$2:$A$151,0)),$J245)),"")</f>
        <v/>
      </c>
      <c r="L245" s="27" t="n"/>
      <c r="M245" s="27" t="n"/>
      <c r="N245" s="27" t="n"/>
      <c r="O245" s="27" t="n"/>
      <c r="P245" s="18">
        <f>IFERROR(IF($A245="","",IF(OR($C245="Receipt",$C245="Adjustment Increase"),$H245,IF(OR($C245="Issue",$C245="Adjustment Decrease",$C245="Return to Vendor"),-$H245,0))),"")</f>
        <v/>
      </c>
      <c r="Q245" s="17">
        <f>IFERROR(IF($A245="","",IF($B245="","Date missing",IF($C245="","Type missing",IF($D245="","SKU missing",IF($E245="SKU not found","Invalid SKU",IF(OR($H245="",$H245&lt;=0),"Invalid quantity",IF(AND($C245="Issue",$M245=""),"Department missing","OK"))))))),"")</f>
        <v/>
      </c>
    </row>
    <row r="246">
      <c r="A246" s="27" t="n"/>
      <c r="B246" s="29" t="n"/>
      <c r="C246" s="27" t="n"/>
      <c r="D246" s="27" t="n"/>
      <c r="E246" s="14">
        <f>IFERROR(IF($D246="","",INDEX('Item Master'!$B$2:$B$151,MATCH($D246,'Item Master'!$A$2:$A$151,0))),"SKU not found")</f>
        <v/>
      </c>
      <c r="F246" s="14">
        <f>IFERROR(IF($D246="","",INDEX('Item Master'!$C$2:$C$151,MATCH($D246,'Item Master'!$A$2:$A$151,0))),"")</f>
        <v/>
      </c>
      <c r="G246" s="14">
        <f>IFERROR(IF($D246="","",INDEX('Item Master'!$D$2:$D$151,MATCH($D246,'Item Master'!$A$2:$A$151,0))),"")</f>
        <v/>
      </c>
      <c r="H246" s="28" t="n"/>
      <c r="I246" s="14">
        <f>IFERROR(IF($D246="","",INDEX('Item Master'!$E$2:$E$151,MATCH($D246,'Item Master'!$A$2:$A$151,0))),"")</f>
        <v/>
      </c>
      <c r="J246" s="30" t="n"/>
      <c r="K246" s="16">
        <f>IFERROR(IF($A246="","",$H246*IF($J246="",INDEX('Item Master'!$N$2:$N$151,MATCH($D246,'Item Master'!$A$2:$A$151,0)),$J246)),"")</f>
        <v/>
      </c>
      <c r="L246" s="27" t="n"/>
      <c r="M246" s="27" t="n"/>
      <c r="N246" s="27" t="n"/>
      <c r="O246" s="27" t="n"/>
      <c r="P246" s="15">
        <f>IFERROR(IF($A246="","",IF(OR($C246="Receipt",$C246="Adjustment Increase"),$H246,IF(OR($C246="Issue",$C246="Adjustment Decrease",$C246="Return to Vendor"),-$H246,0))),"")</f>
        <v/>
      </c>
      <c r="Q246" s="14">
        <f>IFERROR(IF($A246="","",IF($B246="","Date missing",IF($C246="","Type missing",IF($D246="","SKU missing",IF($E246="SKU not found","Invalid SKU",IF(OR($H246="",$H246&lt;=0),"Invalid quantity",IF(AND($C246="Issue",$M246=""),"Department missing","OK"))))))),"")</f>
        <v/>
      </c>
    </row>
    <row r="247">
      <c r="A247" s="27" t="n"/>
      <c r="B247" s="29" t="n"/>
      <c r="C247" s="27" t="n"/>
      <c r="D247" s="27" t="n"/>
      <c r="E247" s="17">
        <f>IFERROR(IF($D247="","",INDEX('Item Master'!$B$2:$B$151,MATCH($D247,'Item Master'!$A$2:$A$151,0))),"SKU not found")</f>
        <v/>
      </c>
      <c r="F247" s="17">
        <f>IFERROR(IF($D247="","",INDEX('Item Master'!$C$2:$C$151,MATCH($D247,'Item Master'!$A$2:$A$151,0))),"")</f>
        <v/>
      </c>
      <c r="G247" s="17">
        <f>IFERROR(IF($D247="","",INDEX('Item Master'!$D$2:$D$151,MATCH($D247,'Item Master'!$A$2:$A$151,0))),"")</f>
        <v/>
      </c>
      <c r="H247" s="28" t="n"/>
      <c r="I247" s="17">
        <f>IFERROR(IF($D247="","",INDEX('Item Master'!$E$2:$E$151,MATCH($D247,'Item Master'!$A$2:$A$151,0))),"")</f>
        <v/>
      </c>
      <c r="J247" s="30" t="n"/>
      <c r="K247" s="19">
        <f>IFERROR(IF($A247="","",$H247*IF($J247="",INDEX('Item Master'!$N$2:$N$151,MATCH($D247,'Item Master'!$A$2:$A$151,0)),$J247)),"")</f>
        <v/>
      </c>
      <c r="L247" s="27" t="n"/>
      <c r="M247" s="27" t="n"/>
      <c r="N247" s="27" t="n"/>
      <c r="O247" s="27" t="n"/>
      <c r="P247" s="18">
        <f>IFERROR(IF($A247="","",IF(OR($C247="Receipt",$C247="Adjustment Increase"),$H247,IF(OR($C247="Issue",$C247="Adjustment Decrease",$C247="Return to Vendor"),-$H247,0))),"")</f>
        <v/>
      </c>
      <c r="Q247" s="17">
        <f>IFERROR(IF($A247="","",IF($B247="","Date missing",IF($C247="","Type missing",IF($D247="","SKU missing",IF($E247="SKU not found","Invalid SKU",IF(OR($H247="",$H247&lt;=0),"Invalid quantity",IF(AND($C247="Issue",$M247=""),"Department missing","OK"))))))),"")</f>
        <v/>
      </c>
    </row>
    <row r="248">
      <c r="A248" s="27" t="n"/>
      <c r="B248" s="29" t="n"/>
      <c r="C248" s="27" t="n"/>
      <c r="D248" s="27" t="n"/>
      <c r="E248" s="14">
        <f>IFERROR(IF($D248="","",INDEX('Item Master'!$B$2:$B$151,MATCH($D248,'Item Master'!$A$2:$A$151,0))),"SKU not found")</f>
        <v/>
      </c>
      <c r="F248" s="14">
        <f>IFERROR(IF($D248="","",INDEX('Item Master'!$C$2:$C$151,MATCH($D248,'Item Master'!$A$2:$A$151,0))),"")</f>
        <v/>
      </c>
      <c r="G248" s="14">
        <f>IFERROR(IF($D248="","",INDEX('Item Master'!$D$2:$D$151,MATCH($D248,'Item Master'!$A$2:$A$151,0))),"")</f>
        <v/>
      </c>
      <c r="H248" s="28" t="n"/>
      <c r="I248" s="14">
        <f>IFERROR(IF($D248="","",INDEX('Item Master'!$E$2:$E$151,MATCH($D248,'Item Master'!$A$2:$A$151,0))),"")</f>
        <v/>
      </c>
      <c r="J248" s="30" t="n"/>
      <c r="K248" s="16">
        <f>IFERROR(IF($A248="","",$H248*IF($J248="",INDEX('Item Master'!$N$2:$N$151,MATCH($D248,'Item Master'!$A$2:$A$151,0)),$J248)),"")</f>
        <v/>
      </c>
      <c r="L248" s="27" t="n"/>
      <c r="M248" s="27" t="n"/>
      <c r="N248" s="27" t="n"/>
      <c r="O248" s="27" t="n"/>
      <c r="P248" s="15">
        <f>IFERROR(IF($A248="","",IF(OR($C248="Receipt",$C248="Adjustment Increase"),$H248,IF(OR($C248="Issue",$C248="Adjustment Decrease",$C248="Return to Vendor"),-$H248,0))),"")</f>
        <v/>
      </c>
      <c r="Q248" s="14">
        <f>IFERROR(IF($A248="","",IF($B248="","Date missing",IF($C248="","Type missing",IF($D248="","SKU missing",IF($E248="SKU not found","Invalid SKU",IF(OR($H248="",$H248&lt;=0),"Invalid quantity",IF(AND($C248="Issue",$M248=""),"Department missing","OK"))))))),"")</f>
        <v/>
      </c>
    </row>
    <row r="249">
      <c r="A249" s="27" t="n"/>
      <c r="B249" s="29" t="n"/>
      <c r="C249" s="27" t="n"/>
      <c r="D249" s="27" t="n"/>
      <c r="E249" s="17">
        <f>IFERROR(IF($D249="","",INDEX('Item Master'!$B$2:$B$151,MATCH($D249,'Item Master'!$A$2:$A$151,0))),"SKU not found")</f>
        <v/>
      </c>
      <c r="F249" s="17">
        <f>IFERROR(IF($D249="","",INDEX('Item Master'!$C$2:$C$151,MATCH($D249,'Item Master'!$A$2:$A$151,0))),"")</f>
        <v/>
      </c>
      <c r="G249" s="17">
        <f>IFERROR(IF($D249="","",INDEX('Item Master'!$D$2:$D$151,MATCH($D249,'Item Master'!$A$2:$A$151,0))),"")</f>
        <v/>
      </c>
      <c r="H249" s="28" t="n"/>
      <c r="I249" s="17">
        <f>IFERROR(IF($D249="","",INDEX('Item Master'!$E$2:$E$151,MATCH($D249,'Item Master'!$A$2:$A$151,0))),"")</f>
        <v/>
      </c>
      <c r="J249" s="30" t="n"/>
      <c r="K249" s="19">
        <f>IFERROR(IF($A249="","",$H249*IF($J249="",INDEX('Item Master'!$N$2:$N$151,MATCH($D249,'Item Master'!$A$2:$A$151,0)),$J249)),"")</f>
        <v/>
      </c>
      <c r="L249" s="27" t="n"/>
      <c r="M249" s="27" t="n"/>
      <c r="N249" s="27" t="n"/>
      <c r="O249" s="27" t="n"/>
      <c r="P249" s="18">
        <f>IFERROR(IF($A249="","",IF(OR($C249="Receipt",$C249="Adjustment Increase"),$H249,IF(OR($C249="Issue",$C249="Adjustment Decrease",$C249="Return to Vendor"),-$H249,0))),"")</f>
        <v/>
      </c>
      <c r="Q249" s="17">
        <f>IFERROR(IF($A249="","",IF($B249="","Date missing",IF($C249="","Type missing",IF($D249="","SKU missing",IF($E249="SKU not found","Invalid SKU",IF(OR($H249="",$H249&lt;=0),"Invalid quantity",IF(AND($C249="Issue",$M249=""),"Department missing","OK"))))))),"")</f>
        <v/>
      </c>
    </row>
    <row r="250">
      <c r="A250" s="27" t="n"/>
      <c r="B250" s="29" t="n"/>
      <c r="C250" s="27" t="n"/>
      <c r="D250" s="27" t="n"/>
      <c r="E250" s="14">
        <f>IFERROR(IF($D250="","",INDEX('Item Master'!$B$2:$B$151,MATCH($D250,'Item Master'!$A$2:$A$151,0))),"SKU not found")</f>
        <v/>
      </c>
      <c r="F250" s="14">
        <f>IFERROR(IF($D250="","",INDEX('Item Master'!$C$2:$C$151,MATCH($D250,'Item Master'!$A$2:$A$151,0))),"")</f>
        <v/>
      </c>
      <c r="G250" s="14">
        <f>IFERROR(IF($D250="","",INDEX('Item Master'!$D$2:$D$151,MATCH($D250,'Item Master'!$A$2:$A$151,0))),"")</f>
        <v/>
      </c>
      <c r="H250" s="28" t="n"/>
      <c r="I250" s="14">
        <f>IFERROR(IF($D250="","",INDEX('Item Master'!$E$2:$E$151,MATCH($D250,'Item Master'!$A$2:$A$151,0))),"")</f>
        <v/>
      </c>
      <c r="J250" s="30" t="n"/>
      <c r="K250" s="16">
        <f>IFERROR(IF($A250="","",$H250*IF($J250="",INDEX('Item Master'!$N$2:$N$151,MATCH($D250,'Item Master'!$A$2:$A$151,0)),$J250)),"")</f>
        <v/>
      </c>
      <c r="L250" s="27" t="n"/>
      <c r="M250" s="27" t="n"/>
      <c r="N250" s="27" t="n"/>
      <c r="O250" s="27" t="n"/>
      <c r="P250" s="15">
        <f>IFERROR(IF($A250="","",IF(OR($C250="Receipt",$C250="Adjustment Increase"),$H250,IF(OR($C250="Issue",$C250="Adjustment Decrease",$C250="Return to Vendor"),-$H250,0))),"")</f>
        <v/>
      </c>
      <c r="Q250" s="14">
        <f>IFERROR(IF($A250="","",IF($B250="","Date missing",IF($C250="","Type missing",IF($D250="","SKU missing",IF($E250="SKU not found","Invalid SKU",IF(OR($H250="",$H250&lt;=0),"Invalid quantity",IF(AND($C250="Issue",$M250=""),"Department missing","OK"))))))),"")</f>
        <v/>
      </c>
    </row>
    <row r="251">
      <c r="A251" s="27" t="n"/>
      <c r="B251" s="29" t="n"/>
      <c r="C251" s="27" t="n"/>
      <c r="D251" s="27" t="n"/>
      <c r="E251" s="17">
        <f>IFERROR(IF($D251="","",INDEX('Item Master'!$B$2:$B$151,MATCH($D251,'Item Master'!$A$2:$A$151,0))),"SKU not found")</f>
        <v/>
      </c>
      <c r="F251" s="17">
        <f>IFERROR(IF($D251="","",INDEX('Item Master'!$C$2:$C$151,MATCH($D251,'Item Master'!$A$2:$A$151,0))),"")</f>
        <v/>
      </c>
      <c r="G251" s="17">
        <f>IFERROR(IF($D251="","",INDEX('Item Master'!$D$2:$D$151,MATCH($D251,'Item Master'!$A$2:$A$151,0))),"")</f>
        <v/>
      </c>
      <c r="H251" s="28" t="n"/>
      <c r="I251" s="17">
        <f>IFERROR(IF($D251="","",INDEX('Item Master'!$E$2:$E$151,MATCH($D251,'Item Master'!$A$2:$A$151,0))),"")</f>
        <v/>
      </c>
      <c r="J251" s="30" t="n"/>
      <c r="K251" s="19">
        <f>IFERROR(IF($A251="","",$H251*IF($J251="",INDEX('Item Master'!$N$2:$N$151,MATCH($D251,'Item Master'!$A$2:$A$151,0)),$J251)),"")</f>
        <v/>
      </c>
      <c r="L251" s="27" t="n"/>
      <c r="M251" s="27" t="n"/>
      <c r="N251" s="27" t="n"/>
      <c r="O251" s="27" t="n"/>
      <c r="P251" s="18">
        <f>IFERROR(IF($A251="","",IF(OR($C251="Receipt",$C251="Adjustment Increase"),$H251,IF(OR($C251="Issue",$C251="Adjustment Decrease",$C251="Return to Vendor"),-$H251,0))),"")</f>
        <v/>
      </c>
      <c r="Q251" s="17">
        <f>IFERROR(IF($A251="","",IF($B251="","Date missing",IF($C251="","Type missing",IF($D251="","SKU missing",IF($E251="SKU not found","Invalid SKU",IF(OR($H251="",$H251&lt;=0),"Invalid quantity",IF(AND($C251="Issue",$M251=""),"Department missing","OK"))))))),"")</f>
        <v/>
      </c>
    </row>
    <row r="252">
      <c r="A252" s="27" t="n"/>
      <c r="B252" s="29" t="n"/>
      <c r="C252" s="27" t="n"/>
      <c r="D252" s="27" t="n"/>
      <c r="E252" s="14">
        <f>IFERROR(IF($D252="","",INDEX('Item Master'!$B$2:$B$151,MATCH($D252,'Item Master'!$A$2:$A$151,0))),"SKU not found")</f>
        <v/>
      </c>
      <c r="F252" s="14">
        <f>IFERROR(IF($D252="","",INDEX('Item Master'!$C$2:$C$151,MATCH($D252,'Item Master'!$A$2:$A$151,0))),"")</f>
        <v/>
      </c>
      <c r="G252" s="14">
        <f>IFERROR(IF($D252="","",INDEX('Item Master'!$D$2:$D$151,MATCH($D252,'Item Master'!$A$2:$A$151,0))),"")</f>
        <v/>
      </c>
      <c r="H252" s="28" t="n"/>
      <c r="I252" s="14">
        <f>IFERROR(IF($D252="","",INDEX('Item Master'!$E$2:$E$151,MATCH($D252,'Item Master'!$A$2:$A$151,0))),"")</f>
        <v/>
      </c>
      <c r="J252" s="30" t="n"/>
      <c r="K252" s="16">
        <f>IFERROR(IF($A252="","",$H252*IF($J252="",INDEX('Item Master'!$N$2:$N$151,MATCH($D252,'Item Master'!$A$2:$A$151,0)),$J252)),"")</f>
        <v/>
      </c>
      <c r="L252" s="27" t="n"/>
      <c r="M252" s="27" t="n"/>
      <c r="N252" s="27" t="n"/>
      <c r="O252" s="27" t="n"/>
      <c r="P252" s="15">
        <f>IFERROR(IF($A252="","",IF(OR($C252="Receipt",$C252="Adjustment Increase"),$H252,IF(OR($C252="Issue",$C252="Adjustment Decrease",$C252="Return to Vendor"),-$H252,0))),"")</f>
        <v/>
      </c>
      <c r="Q252" s="14">
        <f>IFERROR(IF($A252="","",IF($B252="","Date missing",IF($C252="","Type missing",IF($D252="","SKU missing",IF($E252="SKU not found","Invalid SKU",IF(OR($H252="",$H252&lt;=0),"Invalid quantity",IF(AND($C252="Issue",$M252=""),"Department missing","OK"))))))),"")</f>
        <v/>
      </c>
    </row>
    <row r="253">
      <c r="A253" s="27" t="n"/>
      <c r="B253" s="29" t="n"/>
      <c r="C253" s="27" t="n"/>
      <c r="D253" s="27" t="n"/>
      <c r="E253" s="17">
        <f>IFERROR(IF($D253="","",INDEX('Item Master'!$B$2:$B$151,MATCH($D253,'Item Master'!$A$2:$A$151,0))),"SKU not found")</f>
        <v/>
      </c>
      <c r="F253" s="17">
        <f>IFERROR(IF($D253="","",INDEX('Item Master'!$C$2:$C$151,MATCH($D253,'Item Master'!$A$2:$A$151,0))),"")</f>
        <v/>
      </c>
      <c r="G253" s="17">
        <f>IFERROR(IF($D253="","",INDEX('Item Master'!$D$2:$D$151,MATCH($D253,'Item Master'!$A$2:$A$151,0))),"")</f>
        <v/>
      </c>
      <c r="H253" s="28" t="n"/>
      <c r="I253" s="17">
        <f>IFERROR(IF($D253="","",INDEX('Item Master'!$E$2:$E$151,MATCH($D253,'Item Master'!$A$2:$A$151,0))),"")</f>
        <v/>
      </c>
      <c r="J253" s="30" t="n"/>
      <c r="K253" s="19">
        <f>IFERROR(IF($A253="","",$H253*IF($J253="",INDEX('Item Master'!$N$2:$N$151,MATCH($D253,'Item Master'!$A$2:$A$151,0)),$J253)),"")</f>
        <v/>
      </c>
      <c r="L253" s="27" t="n"/>
      <c r="M253" s="27" t="n"/>
      <c r="N253" s="27" t="n"/>
      <c r="O253" s="27" t="n"/>
      <c r="P253" s="18">
        <f>IFERROR(IF($A253="","",IF(OR($C253="Receipt",$C253="Adjustment Increase"),$H253,IF(OR($C253="Issue",$C253="Adjustment Decrease",$C253="Return to Vendor"),-$H253,0))),"")</f>
        <v/>
      </c>
      <c r="Q253" s="17">
        <f>IFERROR(IF($A253="","",IF($B253="","Date missing",IF($C253="","Type missing",IF($D253="","SKU missing",IF($E253="SKU not found","Invalid SKU",IF(OR($H253="",$H253&lt;=0),"Invalid quantity",IF(AND($C253="Issue",$M253=""),"Department missing","OK"))))))),"")</f>
        <v/>
      </c>
    </row>
    <row r="254">
      <c r="A254" s="27" t="n"/>
      <c r="B254" s="29" t="n"/>
      <c r="C254" s="27" t="n"/>
      <c r="D254" s="27" t="n"/>
      <c r="E254" s="14">
        <f>IFERROR(IF($D254="","",INDEX('Item Master'!$B$2:$B$151,MATCH($D254,'Item Master'!$A$2:$A$151,0))),"SKU not found")</f>
        <v/>
      </c>
      <c r="F254" s="14">
        <f>IFERROR(IF($D254="","",INDEX('Item Master'!$C$2:$C$151,MATCH($D254,'Item Master'!$A$2:$A$151,0))),"")</f>
        <v/>
      </c>
      <c r="G254" s="14">
        <f>IFERROR(IF($D254="","",INDEX('Item Master'!$D$2:$D$151,MATCH($D254,'Item Master'!$A$2:$A$151,0))),"")</f>
        <v/>
      </c>
      <c r="H254" s="28" t="n"/>
      <c r="I254" s="14">
        <f>IFERROR(IF($D254="","",INDEX('Item Master'!$E$2:$E$151,MATCH($D254,'Item Master'!$A$2:$A$151,0))),"")</f>
        <v/>
      </c>
      <c r="J254" s="30" t="n"/>
      <c r="K254" s="16">
        <f>IFERROR(IF($A254="","",$H254*IF($J254="",INDEX('Item Master'!$N$2:$N$151,MATCH($D254,'Item Master'!$A$2:$A$151,0)),$J254)),"")</f>
        <v/>
      </c>
      <c r="L254" s="27" t="n"/>
      <c r="M254" s="27" t="n"/>
      <c r="N254" s="27" t="n"/>
      <c r="O254" s="27" t="n"/>
      <c r="P254" s="15">
        <f>IFERROR(IF($A254="","",IF(OR($C254="Receipt",$C254="Adjustment Increase"),$H254,IF(OR($C254="Issue",$C254="Adjustment Decrease",$C254="Return to Vendor"),-$H254,0))),"")</f>
        <v/>
      </c>
      <c r="Q254" s="14">
        <f>IFERROR(IF($A254="","",IF($B254="","Date missing",IF($C254="","Type missing",IF($D254="","SKU missing",IF($E254="SKU not found","Invalid SKU",IF(OR($H254="",$H254&lt;=0),"Invalid quantity",IF(AND($C254="Issue",$M254=""),"Department missing","OK"))))))),"")</f>
        <v/>
      </c>
    </row>
    <row r="255">
      <c r="A255" s="27" t="n"/>
      <c r="B255" s="29" t="n"/>
      <c r="C255" s="27" t="n"/>
      <c r="D255" s="27" t="n"/>
      <c r="E255" s="17">
        <f>IFERROR(IF($D255="","",INDEX('Item Master'!$B$2:$B$151,MATCH($D255,'Item Master'!$A$2:$A$151,0))),"SKU not found")</f>
        <v/>
      </c>
      <c r="F255" s="17">
        <f>IFERROR(IF($D255="","",INDEX('Item Master'!$C$2:$C$151,MATCH($D255,'Item Master'!$A$2:$A$151,0))),"")</f>
        <v/>
      </c>
      <c r="G255" s="17">
        <f>IFERROR(IF($D255="","",INDEX('Item Master'!$D$2:$D$151,MATCH($D255,'Item Master'!$A$2:$A$151,0))),"")</f>
        <v/>
      </c>
      <c r="H255" s="28" t="n"/>
      <c r="I255" s="17">
        <f>IFERROR(IF($D255="","",INDEX('Item Master'!$E$2:$E$151,MATCH($D255,'Item Master'!$A$2:$A$151,0))),"")</f>
        <v/>
      </c>
      <c r="J255" s="30" t="n"/>
      <c r="K255" s="19">
        <f>IFERROR(IF($A255="","",$H255*IF($J255="",INDEX('Item Master'!$N$2:$N$151,MATCH($D255,'Item Master'!$A$2:$A$151,0)),$J255)),"")</f>
        <v/>
      </c>
      <c r="L255" s="27" t="n"/>
      <c r="M255" s="27" t="n"/>
      <c r="N255" s="27" t="n"/>
      <c r="O255" s="27" t="n"/>
      <c r="P255" s="18">
        <f>IFERROR(IF($A255="","",IF(OR($C255="Receipt",$C255="Adjustment Increase"),$H255,IF(OR($C255="Issue",$C255="Adjustment Decrease",$C255="Return to Vendor"),-$H255,0))),"")</f>
        <v/>
      </c>
      <c r="Q255" s="17">
        <f>IFERROR(IF($A255="","",IF($B255="","Date missing",IF($C255="","Type missing",IF($D255="","SKU missing",IF($E255="SKU not found","Invalid SKU",IF(OR($H255="",$H255&lt;=0),"Invalid quantity",IF(AND($C255="Issue",$M255=""),"Department missing","OK"))))))),"")</f>
        <v/>
      </c>
    </row>
    <row r="256">
      <c r="A256" s="27" t="n"/>
      <c r="B256" s="29" t="n"/>
      <c r="C256" s="27" t="n"/>
      <c r="D256" s="27" t="n"/>
      <c r="E256" s="14">
        <f>IFERROR(IF($D256="","",INDEX('Item Master'!$B$2:$B$151,MATCH($D256,'Item Master'!$A$2:$A$151,0))),"SKU not found")</f>
        <v/>
      </c>
      <c r="F256" s="14">
        <f>IFERROR(IF($D256="","",INDEX('Item Master'!$C$2:$C$151,MATCH($D256,'Item Master'!$A$2:$A$151,0))),"")</f>
        <v/>
      </c>
      <c r="G256" s="14">
        <f>IFERROR(IF($D256="","",INDEX('Item Master'!$D$2:$D$151,MATCH($D256,'Item Master'!$A$2:$A$151,0))),"")</f>
        <v/>
      </c>
      <c r="H256" s="28" t="n"/>
      <c r="I256" s="14">
        <f>IFERROR(IF($D256="","",INDEX('Item Master'!$E$2:$E$151,MATCH($D256,'Item Master'!$A$2:$A$151,0))),"")</f>
        <v/>
      </c>
      <c r="J256" s="30" t="n"/>
      <c r="K256" s="16">
        <f>IFERROR(IF($A256="","",$H256*IF($J256="",INDEX('Item Master'!$N$2:$N$151,MATCH($D256,'Item Master'!$A$2:$A$151,0)),$J256)),"")</f>
        <v/>
      </c>
      <c r="L256" s="27" t="n"/>
      <c r="M256" s="27" t="n"/>
      <c r="N256" s="27" t="n"/>
      <c r="O256" s="27" t="n"/>
      <c r="P256" s="15">
        <f>IFERROR(IF($A256="","",IF(OR($C256="Receipt",$C256="Adjustment Increase"),$H256,IF(OR($C256="Issue",$C256="Adjustment Decrease",$C256="Return to Vendor"),-$H256,0))),"")</f>
        <v/>
      </c>
      <c r="Q256" s="14">
        <f>IFERROR(IF($A256="","",IF($B256="","Date missing",IF($C256="","Type missing",IF($D256="","SKU missing",IF($E256="SKU not found","Invalid SKU",IF(OR($H256="",$H256&lt;=0),"Invalid quantity",IF(AND($C256="Issue",$M256=""),"Department missing","OK"))))))),"")</f>
        <v/>
      </c>
    </row>
    <row r="257">
      <c r="A257" s="27" t="n"/>
      <c r="B257" s="29" t="n"/>
      <c r="C257" s="27" t="n"/>
      <c r="D257" s="27" t="n"/>
      <c r="E257" s="17">
        <f>IFERROR(IF($D257="","",INDEX('Item Master'!$B$2:$B$151,MATCH($D257,'Item Master'!$A$2:$A$151,0))),"SKU not found")</f>
        <v/>
      </c>
      <c r="F257" s="17">
        <f>IFERROR(IF($D257="","",INDEX('Item Master'!$C$2:$C$151,MATCH($D257,'Item Master'!$A$2:$A$151,0))),"")</f>
        <v/>
      </c>
      <c r="G257" s="17">
        <f>IFERROR(IF($D257="","",INDEX('Item Master'!$D$2:$D$151,MATCH($D257,'Item Master'!$A$2:$A$151,0))),"")</f>
        <v/>
      </c>
      <c r="H257" s="28" t="n"/>
      <c r="I257" s="17">
        <f>IFERROR(IF($D257="","",INDEX('Item Master'!$E$2:$E$151,MATCH($D257,'Item Master'!$A$2:$A$151,0))),"")</f>
        <v/>
      </c>
      <c r="J257" s="30" t="n"/>
      <c r="K257" s="19">
        <f>IFERROR(IF($A257="","",$H257*IF($J257="",INDEX('Item Master'!$N$2:$N$151,MATCH($D257,'Item Master'!$A$2:$A$151,0)),$J257)),"")</f>
        <v/>
      </c>
      <c r="L257" s="27" t="n"/>
      <c r="M257" s="27" t="n"/>
      <c r="N257" s="27" t="n"/>
      <c r="O257" s="27" t="n"/>
      <c r="P257" s="18">
        <f>IFERROR(IF($A257="","",IF(OR($C257="Receipt",$C257="Adjustment Increase"),$H257,IF(OR($C257="Issue",$C257="Adjustment Decrease",$C257="Return to Vendor"),-$H257,0))),"")</f>
        <v/>
      </c>
      <c r="Q257" s="17">
        <f>IFERROR(IF($A257="","",IF($B257="","Date missing",IF($C257="","Type missing",IF($D257="","SKU missing",IF($E257="SKU not found","Invalid SKU",IF(OR($H257="",$H257&lt;=0),"Invalid quantity",IF(AND($C257="Issue",$M257=""),"Department missing","OK"))))))),"")</f>
        <v/>
      </c>
    </row>
    <row r="258">
      <c r="A258" s="27" t="n"/>
      <c r="B258" s="29" t="n"/>
      <c r="C258" s="27" t="n"/>
      <c r="D258" s="27" t="n"/>
      <c r="E258" s="14">
        <f>IFERROR(IF($D258="","",INDEX('Item Master'!$B$2:$B$151,MATCH($D258,'Item Master'!$A$2:$A$151,0))),"SKU not found")</f>
        <v/>
      </c>
      <c r="F258" s="14">
        <f>IFERROR(IF($D258="","",INDEX('Item Master'!$C$2:$C$151,MATCH($D258,'Item Master'!$A$2:$A$151,0))),"")</f>
        <v/>
      </c>
      <c r="G258" s="14">
        <f>IFERROR(IF($D258="","",INDEX('Item Master'!$D$2:$D$151,MATCH($D258,'Item Master'!$A$2:$A$151,0))),"")</f>
        <v/>
      </c>
      <c r="H258" s="28" t="n"/>
      <c r="I258" s="14">
        <f>IFERROR(IF($D258="","",INDEX('Item Master'!$E$2:$E$151,MATCH($D258,'Item Master'!$A$2:$A$151,0))),"")</f>
        <v/>
      </c>
      <c r="J258" s="30" t="n"/>
      <c r="K258" s="16">
        <f>IFERROR(IF($A258="","",$H258*IF($J258="",INDEX('Item Master'!$N$2:$N$151,MATCH($D258,'Item Master'!$A$2:$A$151,0)),$J258)),"")</f>
        <v/>
      </c>
      <c r="L258" s="27" t="n"/>
      <c r="M258" s="27" t="n"/>
      <c r="N258" s="27" t="n"/>
      <c r="O258" s="27" t="n"/>
      <c r="P258" s="15">
        <f>IFERROR(IF($A258="","",IF(OR($C258="Receipt",$C258="Adjustment Increase"),$H258,IF(OR($C258="Issue",$C258="Adjustment Decrease",$C258="Return to Vendor"),-$H258,0))),"")</f>
        <v/>
      </c>
      <c r="Q258" s="14">
        <f>IFERROR(IF($A258="","",IF($B258="","Date missing",IF($C258="","Type missing",IF($D258="","SKU missing",IF($E258="SKU not found","Invalid SKU",IF(OR($H258="",$H258&lt;=0),"Invalid quantity",IF(AND($C258="Issue",$M258=""),"Department missing","OK"))))))),"")</f>
        <v/>
      </c>
    </row>
    <row r="259">
      <c r="A259" s="27" t="n"/>
      <c r="B259" s="29" t="n"/>
      <c r="C259" s="27" t="n"/>
      <c r="D259" s="27" t="n"/>
      <c r="E259" s="17">
        <f>IFERROR(IF($D259="","",INDEX('Item Master'!$B$2:$B$151,MATCH($D259,'Item Master'!$A$2:$A$151,0))),"SKU not found")</f>
        <v/>
      </c>
      <c r="F259" s="17">
        <f>IFERROR(IF($D259="","",INDEX('Item Master'!$C$2:$C$151,MATCH($D259,'Item Master'!$A$2:$A$151,0))),"")</f>
        <v/>
      </c>
      <c r="G259" s="17">
        <f>IFERROR(IF($D259="","",INDEX('Item Master'!$D$2:$D$151,MATCH($D259,'Item Master'!$A$2:$A$151,0))),"")</f>
        <v/>
      </c>
      <c r="H259" s="28" t="n"/>
      <c r="I259" s="17">
        <f>IFERROR(IF($D259="","",INDEX('Item Master'!$E$2:$E$151,MATCH($D259,'Item Master'!$A$2:$A$151,0))),"")</f>
        <v/>
      </c>
      <c r="J259" s="30" t="n"/>
      <c r="K259" s="19">
        <f>IFERROR(IF($A259="","",$H259*IF($J259="",INDEX('Item Master'!$N$2:$N$151,MATCH($D259,'Item Master'!$A$2:$A$151,0)),$J259)),"")</f>
        <v/>
      </c>
      <c r="L259" s="27" t="n"/>
      <c r="M259" s="27" t="n"/>
      <c r="N259" s="27" t="n"/>
      <c r="O259" s="27" t="n"/>
      <c r="P259" s="18">
        <f>IFERROR(IF($A259="","",IF(OR($C259="Receipt",$C259="Adjustment Increase"),$H259,IF(OR($C259="Issue",$C259="Adjustment Decrease",$C259="Return to Vendor"),-$H259,0))),"")</f>
        <v/>
      </c>
      <c r="Q259" s="17">
        <f>IFERROR(IF($A259="","",IF($B259="","Date missing",IF($C259="","Type missing",IF($D259="","SKU missing",IF($E259="SKU not found","Invalid SKU",IF(OR($H259="",$H259&lt;=0),"Invalid quantity",IF(AND($C259="Issue",$M259=""),"Department missing","OK"))))))),"")</f>
        <v/>
      </c>
    </row>
    <row r="260">
      <c r="A260" s="27" t="n"/>
      <c r="B260" s="29" t="n"/>
      <c r="C260" s="27" t="n"/>
      <c r="D260" s="27" t="n"/>
      <c r="E260" s="14">
        <f>IFERROR(IF($D260="","",INDEX('Item Master'!$B$2:$B$151,MATCH($D260,'Item Master'!$A$2:$A$151,0))),"SKU not found")</f>
        <v/>
      </c>
      <c r="F260" s="14">
        <f>IFERROR(IF($D260="","",INDEX('Item Master'!$C$2:$C$151,MATCH($D260,'Item Master'!$A$2:$A$151,0))),"")</f>
        <v/>
      </c>
      <c r="G260" s="14">
        <f>IFERROR(IF($D260="","",INDEX('Item Master'!$D$2:$D$151,MATCH($D260,'Item Master'!$A$2:$A$151,0))),"")</f>
        <v/>
      </c>
      <c r="H260" s="28" t="n"/>
      <c r="I260" s="14">
        <f>IFERROR(IF($D260="","",INDEX('Item Master'!$E$2:$E$151,MATCH($D260,'Item Master'!$A$2:$A$151,0))),"")</f>
        <v/>
      </c>
      <c r="J260" s="30" t="n"/>
      <c r="K260" s="16">
        <f>IFERROR(IF($A260="","",$H260*IF($J260="",INDEX('Item Master'!$N$2:$N$151,MATCH($D260,'Item Master'!$A$2:$A$151,0)),$J260)),"")</f>
        <v/>
      </c>
      <c r="L260" s="27" t="n"/>
      <c r="M260" s="27" t="n"/>
      <c r="N260" s="27" t="n"/>
      <c r="O260" s="27" t="n"/>
      <c r="P260" s="15">
        <f>IFERROR(IF($A260="","",IF(OR($C260="Receipt",$C260="Adjustment Increase"),$H260,IF(OR($C260="Issue",$C260="Adjustment Decrease",$C260="Return to Vendor"),-$H260,0))),"")</f>
        <v/>
      </c>
      <c r="Q260" s="14">
        <f>IFERROR(IF($A260="","",IF($B260="","Date missing",IF($C260="","Type missing",IF($D260="","SKU missing",IF($E260="SKU not found","Invalid SKU",IF(OR($H260="",$H260&lt;=0),"Invalid quantity",IF(AND($C260="Issue",$M260=""),"Department missing","OK"))))))),"")</f>
        <v/>
      </c>
    </row>
    <row r="261">
      <c r="A261" s="27" t="n"/>
      <c r="B261" s="29" t="n"/>
      <c r="C261" s="27" t="n"/>
      <c r="D261" s="27" t="n"/>
      <c r="E261" s="17">
        <f>IFERROR(IF($D261="","",INDEX('Item Master'!$B$2:$B$151,MATCH($D261,'Item Master'!$A$2:$A$151,0))),"SKU not found")</f>
        <v/>
      </c>
      <c r="F261" s="17">
        <f>IFERROR(IF($D261="","",INDEX('Item Master'!$C$2:$C$151,MATCH($D261,'Item Master'!$A$2:$A$151,0))),"")</f>
        <v/>
      </c>
      <c r="G261" s="17">
        <f>IFERROR(IF($D261="","",INDEX('Item Master'!$D$2:$D$151,MATCH($D261,'Item Master'!$A$2:$A$151,0))),"")</f>
        <v/>
      </c>
      <c r="H261" s="28" t="n"/>
      <c r="I261" s="17">
        <f>IFERROR(IF($D261="","",INDEX('Item Master'!$E$2:$E$151,MATCH($D261,'Item Master'!$A$2:$A$151,0))),"")</f>
        <v/>
      </c>
      <c r="J261" s="30" t="n"/>
      <c r="K261" s="19">
        <f>IFERROR(IF($A261="","",$H261*IF($J261="",INDEX('Item Master'!$N$2:$N$151,MATCH($D261,'Item Master'!$A$2:$A$151,0)),$J261)),"")</f>
        <v/>
      </c>
      <c r="L261" s="27" t="n"/>
      <c r="M261" s="27" t="n"/>
      <c r="N261" s="27" t="n"/>
      <c r="O261" s="27" t="n"/>
      <c r="P261" s="18">
        <f>IFERROR(IF($A261="","",IF(OR($C261="Receipt",$C261="Adjustment Increase"),$H261,IF(OR($C261="Issue",$C261="Adjustment Decrease",$C261="Return to Vendor"),-$H261,0))),"")</f>
        <v/>
      </c>
      <c r="Q261" s="17">
        <f>IFERROR(IF($A261="","",IF($B261="","Date missing",IF($C261="","Type missing",IF($D261="","SKU missing",IF($E261="SKU not found","Invalid SKU",IF(OR($H261="",$H261&lt;=0),"Invalid quantity",IF(AND($C261="Issue",$M261=""),"Department missing","OK"))))))),"")</f>
        <v/>
      </c>
    </row>
    <row r="262">
      <c r="A262" s="27" t="n"/>
      <c r="B262" s="29" t="n"/>
      <c r="C262" s="27" t="n"/>
      <c r="D262" s="27" t="n"/>
      <c r="E262" s="14">
        <f>IFERROR(IF($D262="","",INDEX('Item Master'!$B$2:$B$151,MATCH($D262,'Item Master'!$A$2:$A$151,0))),"SKU not found")</f>
        <v/>
      </c>
      <c r="F262" s="14">
        <f>IFERROR(IF($D262="","",INDEX('Item Master'!$C$2:$C$151,MATCH($D262,'Item Master'!$A$2:$A$151,0))),"")</f>
        <v/>
      </c>
      <c r="G262" s="14">
        <f>IFERROR(IF($D262="","",INDEX('Item Master'!$D$2:$D$151,MATCH($D262,'Item Master'!$A$2:$A$151,0))),"")</f>
        <v/>
      </c>
      <c r="H262" s="28" t="n"/>
      <c r="I262" s="14">
        <f>IFERROR(IF($D262="","",INDEX('Item Master'!$E$2:$E$151,MATCH($D262,'Item Master'!$A$2:$A$151,0))),"")</f>
        <v/>
      </c>
      <c r="J262" s="30" t="n"/>
      <c r="K262" s="16">
        <f>IFERROR(IF($A262="","",$H262*IF($J262="",INDEX('Item Master'!$N$2:$N$151,MATCH($D262,'Item Master'!$A$2:$A$151,0)),$J262)),"")</f>
        <v/>
      </c>
      <c r="L262" s="27" t="n"/>
      <c r="M262" s="27" t="n"/>
      <c r="N262" s="27" t="n"/>
      <c r="O262" s="27" t="n"/>
      <c r="P262" s="15">
        <f>IFERROR(IF($A262="","",IF(OR($C262="Receipt",$C262="Adjustment Increase"),$H262,IF(OR($C262="Issue",$C262="Adjustment Decrease",$C262="Return to Vendor"),-$H262,0))),"")</f>
        <v/>
      </c>
      <c r="Q262" s="14">
        <f>IFERROR(IF($A262="","",IF($B262="","Date missing",IF($C262="","Type missing",IF($D262="","SKU missing",IF($E262="SKU not found","Invalid SKU",IF(OR($H262="",$H262&lt;=0),"Invalid quantity",IF(AND($C262="Issue",$M262=""),"Department missing","OK"))))))),"")</f>
        <v/>
      </c>
    </row>
    <row r="263">
      <c r="A263" s="27" t="n"/>
      <c r="B263" s="29" t="n"/>
      <c r="C263" s="27" t="n"/>
      <c r="D263" s="27" t="n"/>
      <c r="E263" s="17">
        <f>IFERROR(IF($D263="","",INDEX('Item Master'!$B$2:$B$151,MATCH($D263,'Item Master'!$A$2:$A$151,0))),"SKU not found")</f>
        <v/>
      </c>
      <c r="F263" s="17">
        <f>IFERROR(IF($D263="","",INDEX('Item Master'!$C$2:$C$151,MATCH($D263,'Item Master'!$A$2:$A$151,0))),"")</f>
        <v/>
      </c>
      <c r="G263" s="17">
        <f>IFERROR(IF($D263="","",INDEX('Item Master'!$D$2:$D$151,MATCH($D263,'Item Master'!$A$2:$A$151,0))),"")</f>
        <v/>
      </c>
      <c r="H263" s="28" t="n"/>
      <c r="I263" s="17">
        <f>IFERROR(IF($D263="","",INDEX('Item Master'!$E$2:$E$151,MATCH($D263,'Item Master'!$A$2:$A$151,0))),"")</f>
        <v/>
      </c>
      <c r="J263" s="30" t="n"/>
      <c r="K263" s="19">
        <f>IFERROR(IF($A263="","",$H263*IF($J263="",INDEX('Item Master'!$N$2:$N$151,MATCH($D263,'Item Master'!$A$2:$A$151,0)),$J263)),"")</f>
        <v/>
      </c>
      <c r="L263" s="27" t="n"/>
      <c r="M263" s="27" t="n"/>
      <c r="N263" s="27" t="n"/>
      <c r="O263" s="27" t="n"/>
      <c r="P263" s="18">
        <f>IFERROR(IF($A263="","",IF(OR($C263="Receipt",$C263="Adjustment Increase"),$H263,IF(OR($C263="Issue",$C263="Adjustment Decrease",$C263="Return to Vendor"),-$H263,0))),"")</f>
        <v/>
      </c>
      <c r="Q263" s="17">
        <f>IFERROR(IF($A263="","",IF($B263="","Date missing",IF($C263="","Type missing",IF($D263="","SKU missing",IF($E263="SKU not found","Invalid SKU",IF(OR($H263="",$H263&lt;=0),"Invalid quantity",IF(AND($C263="Issue",$M263=""),"Department missing","OK"))))))),"")</f>
        <v/>
      </c>
    </row>
    <row r="264">
      <c r="A264" s="27" t="n"/>
      <c r="B264" s="29" t="n"/>
      <c r="C264" s="27" t="n"/>
      <c r="D264" s="27" t="n"/>
      <c r="E264" s="14">
        <f>IFERROR(IF($D264="","",INDEX('Item Master'!$B$2:$B$151,MATCH($D264,'Item Master'!$A$2:$A$151,0))),"SKU not found")</f>
        <v/>
      </c>
      <c r="F264" s="14">
        <f>IFERROR(IF($D264="","",INDEX('Item Master'!$C$2:$C$151,MATCH($D264,'Item Master'!$A$2:$A$151,0))),"")</f>
        <v/>
      </c>
      <c r="G264" s="14">
        <f>IFERROR(IF($D264="","",INDEX('Item Master'!$D$2:$D$151,MATCH($D264,'Item Master'!$A$2:$A$151,0))),"")</f>
        <v/>
      </c>
      <c r="H264" s="28" t="n"/>
      <c r="I264" s="14">
        <f>IFERROR(IF($D264="","",INDEX('Item Master'!$E$2:$E$151,MATCH($D264,'Item Master'!$A$2:$A$151,0))),"")</f>
        <v/>
      </c>
      <c r="J264" s="30" t="n"/>
      <c r="K264" s="16">
        <f>IFERROR(IF($A264="","",$H264*IF($J264="",INDEX('Item Master'!$N$2:$N$151,MATCH($D264,'Item Master'!$A$2:$A$151,0)),$J264)),"")</f>
        <v/>
      </c>
      <c r="L264" s="27" t="n"/>
      <c r="M264" s="27" t="n"/>
      <c r="N264" s="27" t="n"/>
      <c r="O264" s="27" t="n"/>
      <c r="P264" s="15">
        <f>IFERROR(IF($A264="","",IF(OR($C264="Receipt",$C264="Adjustment Increase"),$H264,IF(OR($C264="Issue",$C264="Adjustment Decrease",$C264="Return to Vendor"),-$H264,0))),"")</f>
        <v/>
      </c>
      <c r="Q264" s="14">
        <f>IFERROR(IF($A264="","",IF($B264="","Date missing",IF($C264="","Type missing",IF($D264="","SKU missing",IF($E264="SKU not found","Invalid SKU",IF(OR($H264="",$H264&lt;=0),"Invalid quantity",IF(AND($C264="Issue",$M264=""),"Department missing","OK"))))))),"")</f>
        <v/>
      </c>
    </row>
    <row r="265">
      <c r="A265" s="27" t="n"/>
      <c r="B265" s="29" t="n"/>
      <c r="C265" s="27" t="n"/>
      <c r="D265" s="27" t="n"/>
      <c r="E265" s="17">
        <f>IFERROR(IF($D265="","",INDEX('Item Master'!$B$2:$B$151,MATCH($D265,'Item Master'!$A$2:$A$151,0))),"SKU not found")</f>
        <v/>
      </c>
      <c r="F265" s="17">
        <f>IFERROR(IF($D265="","",INDEX('Item Master'!$C$2:$C$151,MATCH($D265,'Item Master'!$A$2:$A$151,0))),"")</f>
        <v/>
      </c>
      <c r="G265" s="17">
        <f>IFERROR(IF($D265="","",INDEX('Item Master'!$D$2:$D$151,MATCH($D265,'Item Master'!$A$2:$A$151,0))),"")</f>
        <v/>
      </c>
      <c r="H265" s="28" t="n"/>
      <c r="I265" s="17">
        <f>IFERROR(IF($D265="","",INDEX('Item Master'!$E$2:$E$151,MATCH($D265,'Item Master'!$A$2:$A$151,0))),"")</f>
        <v/>
      </c>
      <c r="J265" s="30" t="n"/>
      <c r="K265" s="19">
        <f>IFERROR(IF($A265="","",$H265*IF($J265="",INDEX('Item Master'!$N$2:$N$151,MATCH($D265,'Item Master'!$A$2:$A$151,0)),$J265)),"")</f>
        <v/>
      </c>
      <c r="L265" s="27" t="n"/>
      <c r="M265" s="27" t="n"/>
      <c r="N265" s="27" t="n"/>
      <c r="O265" s="27" t="n"/>
      <c r="P265" s="18">
        <f>IFERROR(IF($A265="","",IF(OR($C265="Receipt",$C265="Adjustment Increase"),$H265,IF(OR($C265="Issue",$C265="Adjustment Decrease",$C265="Return to Vendor"),-$H265,0))),"")</f>
        <v/>
      </c>
      <c r="Q265" s="17">
        <f>IFERROR(IF($A265="","",IF($B265="","Date missing",IF($C265="","Type missing",IF($D265="","SKU missing",IF($E265="SKU not found","Invalid SKU",IF(OR($H265="",$H265&lt;=0),"Invalid quantity",IF(AND($C265="Issue",$M265=""),"Department missing","OK"))))))),"")</f>
        <v/>
      </c>
    </row>
    <row r="266">
      <c r="A266" s="27" t="n"/>
      <c r="B266" s="29" t="n"/>
      <c r="C266" s="27" t="n"/>
      <c r="D266" s="27" t="n"/>
      <c r="E266" s="14">
        <f>IFERROR(IF($D266="","",INDEX('Item Master'!$B$2:$B$151,MATCH($D266,'Item Master'!$A$2:$A$151,0))),"SKU not found")</f>
        <v/>
      </c>
      <c r="F266" s="14">
        <f>IFERROR(IF($D266="","",INDEX('Item Master'!$C$2:$C$151,MATCH($D266,'Item Master'!$A$2:$A$151,0))),"")</f>
        <v/>
      </c>
      <c r="G266" s="14">
        <f>IFERROR(IF($D266="","",INDEX('Item Master'!$D$2:$D$151,MATCH($D266,'Item Master'!$A$2:$A$151,0))),"")</f>
        <v/>
      </c>
      <c r="H266" s="28" t="n"/>
      <c r="I266" s="14">
        <f>IFERROR(IF($D266="","",INDEX('Item Master'!$E$2:$E$151,MATCH($D266,'Item Master'!$A$2:$A$151,0))),"")</f>
        <v/>
      </c>
      <c r="J266" s="30" t="n"/>
      <c r="K266" s="16">
        <f>IFERROR(IF($A266="","",$H266*IF($J266="",INDEX('Item Master'!$N$2:$N$151,MATCH($D266,'Item Master'!$A$2:$A$151,0)),$J266)),"")</f>
        <v/>
      </c>
      <c r="L266" s="27" t="n"/>
      <c r="M266" s="27" t="n"/>
      <c r="N266" s="27" t="n"/>
      <c r="O266" s="27" t="n"/>
      <c r="P266" s="15">
        <f>IFERROR(IF($A266="","",IF(OR($C266="Receipt",$C266="Adjustment Increase"),$H266,IF(OR($C266="Issue",$C266="Adjustment Decrease",$C266="Return to Vendor"),-$H266,0))),"")</f>
        <v/>
      </c>
      <c r="Q266" s="14">
        <f>IFERROR(IF($A266="","",IF($B266="","Date missing",IF($C266="","Type missing",IF($D266="","SKU missing",IF($E266="SKU not found","Invalid SKU",IF(OR($H266="",$H266&lt;=0),"Invalid quantity",IF(AND($C266="Issue",$M266=""),"Department missing","OK"))))))),"")</f>
        <v/>
      </c>
    </row>
    <row r="267">
      <c r="A267" s="27" t="n"/>
      <c r="B267" s="29" t="n"/>
      <c r="C267" s="27" t="n"/>
      <c r="D267" s="27" t="n"/>
      <c r="E267" s="17">
        <f>IFERROR(IF($D267="","",INDEX('Item Master'!$B$2:$B$151,MATCH($D267,'Item Master'!$A$2:$A$151,0))),"SKU not found")</f>
        <v/>
      </c>
      <c r="F267" s="17">
        <f>IFERROR(IF($D267="","",INDEX('Item Master'!$C$2:$C$151,MATCH($D267,'Item Master'!$A$2:$A$151,0))),"")</f>
        <v/>
      </c>
      <c r="G267" s="17">
        <f>IFERROR(IF($D267="","",INDEX('Item Master'!$D$2:$D$151,MATCH($D267,'Item Master'!$A$2:$A$151,0))),"")</f>
        <v/>
      </c>
      <c r="H267" s="28" t="n"/>
      <c r="I267" s="17">
        <f>IFERROR(IF($D267="","",INDEX('Item Master'!$E$2:$E$151,MATCH($D267,'Item Master'!$A$2:$A$151,0))),"")</f>
        <v/>
      </c>
      <c r="J267" s="30" t="n"/>
      <c r="K267" s="19">
        <f>IFERROR(IF($A267="","",$H267*IF($J267="",INDEX('Item Master'!$N$2:$N$151,MATCH($D267,'Item Master'!$A$2:$A$151,0)),$J267)),"")</f>
        <v/>
      </c>
      <c r="L267" s="27" t="n"/>
      <c r="M267" s="27" t="n"/>
      <c r="N267" s="27" t="n"/>
      <c r="O267" s="27" t="n"/>
      <c r="P267" s="18">
        <f>IFERROR(IF($A267="","",IF(OR($C267="Receipt",$C267="Adjustment Increase"),$H267,IF(OR($C267="Issue",$C267="Adjustment Decrease",$C267="Return to Vendor"),-$H267,0))),"")</f>
        <v/>
      </c>
      <c r="Q267" s="17">
        <f>IFERROR(IF($A267="","",IF($B267="","Date missing",IF($C267="","Type missing",IF($D267="","SKU missing",IF($E267="SKU not found","Invalid SKU",IF(OR($H267="",$H267&lt;=0),"Invalid quantity",IF(AND($C267="Issue",$M267=""),"Department missing","OK"))))))),"")</f>
        <v/>
      </c>
    </row>
    <row r="268">
      <c r="A268" s="27" t="n"/>
      <c r="B268" s="29" t="n"/>
      <c r="C268" s="27" t="n"/>
      <c r="D268" s="27" t="n"/>
      <c r="E268" s="14">
        <f>IFERROR(IF($D268="","",INDEX('Item Master'!$B$2:$B$151,MATCH($D268,'Item Master'!$A$2:$A$151,0))),"SKU not found")</f>
        <v/>
      </c>
      <c r="F268" s="14">
        <f>IFERROR(IF($D268="","",INDEX('Item Master'!$C$2:$C$151,MATCH($D268,'Item Master'!$A$2:$A$151,0))),"")</f>
        <v/>
      </c>
      <c r="G268" s="14">
        <f>IFERROR(IF($D268="","",INDEX('Item Master'!$D$2:$D$151,MATCH($D268,'Item Master'!$A$2:$A$151,0))),"")</f>
        <v/>
      </c>
      <c r="H268" s="28" t="n"/>
      <c r="I268" s="14">
        <f>IFERROR(IF($D268="","",INDEX('Item Master'!$E$2:$E$151,MATCH($D268,'Item Master'!$A$2:$A$151,0))),"")</f>
        <v/>
      </c>
      <c r="J268" s="30" t="n"/>
      <c r="K268" s="16">
        <f>IFERROR(IF($A268="","",$H268*IF($J268="",INDEX('Item Master'!$N$2:$N$151,MATCH($D268,'Item Master'!$A$2:$A$151,0)),$J268)),"")</f>
        <v/>
      </c>
      <c r="L268" s="27" t="n"/>
      <c r="M268" s="27" t="n"/>
      <c r="N268" s="27" t="n"/>
      <c r="O268" s="27" t="n"/>
      <c r="P268" s="15">
        <f>IFERROR(IF($A268="","",IF(OR($C268="Receipt",$C268="Adjustment Increase"),$H268,IF(OR($C268="Issue",$C268="Adjustment Decrease",$C268="Return to Vendor"),-$H268,0))),"")</f>
        <v/>
      </c>
      <c r="Q268" s="14">
        <f>IFERROR(IF($A268="","",IF($B268="","Date missing",IF($C268="","Type missing",IF($D268="","SKU missing",IF($E268="SKU not found","Invalid SKU",IF(OR($H268="",$H268&lt;=0),"Invalid quantity",IF(AND($C268="Issue",$M268=""),"Department missing","OK"))))))),"")</f>
        <v/>
      </c>
    </row>
    <row r="269">
      <c r="A269" s="27" t="n"/>
      <c r="B269" s="29" t="n"/>
      <c r="C269" s="27" t="n"/>
      <c r="D269" s="27" t="n"/>
      <c r="E269" s="17">
        <f>IFERROR(IF($D269="","",INDEX('Item Master'!$B$2:$B$151,MATCH($D269,'Item Master'!$A$2:$A$151,0))),"SKU not found")</f>
        <v/>
      </c>
      <c r="F269" s="17">
        <f>IFERROR(IF($D269="","",INDEX('Item Master'!$C$2:$C$151,MATCH($D269,'Item Master'!$A$2:$A$151,0))),"")</f>
        <v/>
      </c>
      <c r="G269" s="17">
        <f>IFERROR(IF($D269="","",INDEX('Item Master'!$D$2:$D$151,MATCH($D269,'Item Master'!$A$2:$A$151,0))),"")</f>
        <v/>
      </c>
      <c r="H269" s="28" t="n"/>
      <c r="I269" s="17">
        <f>IFERROR(IF($D269="","",INDEX('Item Master'!$E$2:$E$151,MATCH($D269,'Item Master'!$A$2:$A$151,0))),"")</f>
        <v/>
      </c>
      <c r="J269" s="30" t="n"/>
      <c r="K269" s="19">
        <f>IFERROR(IF($A269="","",$H269*IF($J269="",INDEX('Item Master'!$N$2:$N$151,MATCH($D269,'Item Master'!$A$2:$A$151,0)),$J269)),"")</f>
        <v/>
      </c>
      <c r="L269" s="27" t="n"/>
      <c r="M269" s="27" t="n"/>
      <c r="N269" s="27" t="n"/>
      <c r="O269" s="27" t="n"/>
      <c r="P269" s="18">
        <f>IFERROR(IF($A269="","",IF(OR($C269="Receipt",$C269="Adjustment Increase"),$H269,IF(OR($C269="Issue",$C269="Adjustment Decrease",$C269="Return to Vendor"),-$H269,0))),"")</f>
        <v/>
      </c>
      <c r="Q269" s="17">
        <f>IFERROR(IF($A269="","",IF($B269="","Date missing",IF($C269="","Type missing",IF($D269="","SKU missing",IF($E269="SKU not found","Invalid SKU",IF(OR($H269="",$H269&lt;=0),"Invalid quantity",IF(AND($C269="Issue",$M269=""),"Department missing","OK"))))))),"")</f>
        <v/>
      </c>
    </row>
    <row r="270">
      <c r="A270" s="27" t="n"/>
      <c r="B270" s="29" t="n"/>
      <c r="C270" s="27" t="n"/>
      <c r="D270" s="27" t="n"/>
      <c r="E270" s="14">
        <f>IFERROR(IF($D270="","",INDEX('Item Master'!$B$2:$B$151,MATCH($D270,'Item Master'!$A$2:$A$151,0))),"SKU not found")</f>
        <v/>
      </c>
      <c r="F270" s="14">
        <f>IFERROR(IF($D270="","",INDEX('Item Master'!$C$2:$C$151,MATCH($D270,'Item Master'!$A$2:$A$151,0))),"")</f>
        <v/>
      </c>
      <c r="G270" s="14">
        <f>IFERROR(IF($D270="","",INDEX('Item Master'!$D$2:$D$151,MATCH($D270,'Item Master'!$A$2:$A$151,0))),"")</f>
        <v/>
      </c>
      <c r="H270" s="28" t="n"/>
      <c r="I270" s="14">
        <f>IFERROR(IF($D270="","",INDEX('Item Master'!$E$2:$E$151,MATCH($D270,'Item Master'!$A$2:$A$151,0))),"")</f>
        <v/>
      </c>
      <c r="J270" s="30" t="n"/>
      <c r="K270" s="16">
        <f>IFERROR(IF($A270="","",$H270*IF($J270="",INDEX('Item Master'!$N$2:$N$151,MATCH($D270,'Item Master'!$A$2:$A$151,0)),$J270)),"")</f>
        <v/>
      </c>
      <c r="L270" s="27" t="n"/>
      <c r="M270" s="27" t="n"/>
      <c r="N270" s="27" t="n"/>
      <c r="O270" s="27" t="n"/>
      <c r="P270" s="15">
        <f>IFERROR(IF($A270="","",IF(OR($C270="Receipt",$C270="Adjustment Increase"),$H270,IF(OR($C270="Issue",$C270="Adjustment Decrease",$C270="Return to Vendor"),-$H270,0))),"")</f>
        <v/>
      </c>
      <c r="Q270" s="14">
        <f>IFERROR(IF($A270="","",IF($B270="","Date missing",IF($C270="","Type missing",IF($D270="","SKU missing",IF($E270="SKU not found","Invalid SKU",IF(OR($H270="",$H270&lt;=0),"Invalid quantity",IF(AND($C270="Issue",$M270=""),"Department missing","OK"))))))),"")</f>
        <v/>
      </c>
    </row>
    <row r="271">
      <c r="A271" s="27" t="n"/>
      <c r="B271" s="29" t="n"/>
      <c r="C271" s="27" t="n"/>
      <c r="D271" s="27" t="n"/>
      <c r="E271" s="17">
        <f>IFERROR(IF($D271="","",INDEX('Item Master'!$B$2:$B$151,MATCH($D271,'Item Master'!$A$2:$A$151,0))),"SKU not found")</f>
        <v/>
      </c>
      <c r="F271" s="17">
        <f>IFERROR(IF($D271="","",INDEX('Item Master'!$C$2:$C$151,MATCH($D271,'Item Master'!$A$2:$A$151,0))),"")</f>
        <v/>
      </c>
      <c r="G271" s="17">
        <f>IFERROR(IF($D271="","",INDEX('Item Master'!$D$2:$D$151,MATCH($D271,'Item Master'!$A$2:$A$151,0))),"")</f>
        <v/>
      </c>
      <c r="H271" s="28" t="n"/>
      <c r="I271" s="17">
        <f>IFERROR(IF($D271="","",INDEX('Item Master'!$E$2:$E$151,MATCH($D271,'Item Master'!$A$2:$A$151,0))),"")</f>
        <v/>
      </c>
      <c r="J271" s="30" t="n"/>
      <c r="K271" s="19">
        <f>IFERROR(IF($A271="","",$H271*IF($J271="",INDEX('Item Master'!$N$2:$N$151,MATCH($D271,'Item Master'!$A$2:$A$151,0)),$J271)),"")</f>
        <v/>
      </c>
      <c r="L271" s="27" t="n"/>
      <c r="M271" s="27" t="n"/>
      <c r="N271" s="27" t="n"/>
      <c r="O271" s="27" t="n"/>
      <c r="P271" s="18">
        <f>IFERROR(IF($A271="","",IF(OR($C271="Receipt",$C271="Adjustment Increase"),$H271,IF(OR($C271="Issue",$C271="Adjustment Decrease",$C271="Return to Vendor"),-$H271,0))),"")</f>
        <v/>
      </c>
      <c r="Q271" s="17">
        <f>IFERROR(IF($A271="","",IF($B271="","Date missing",IF($C271="","Type missing",IF($D271="","SKU missing",IF($E271="SKU not found","Invalid SKU",IF(OR($H271="",$H271&lt;=0),"Invalid quantity",IF(AND($C271="Issue",$M271=""),"Department missing","OK"))))))),"")</f>
        <v/>
      </c>
    </row>
    <row r="272">
      <c r="A272" s="27" t="n"/>
      <c r="B272" s="29" t="n"/>
      <c r="C272" s="27" t="n"/>
      <c r="D272" s="27" t="n"/>
      <c r="E272" s="14">
        <f>IFERROR(IF($D272="","",INDEX('Item Master'!$B$2:$B$151,MATCH($D272,'Item Master'!$A$2:$A$151,0))),"SKU not found")</f>
        <v/>
      </c>
      <c r="F272" s="14">
        <f>IFERROR(IF($D272="","",INDEX('Item Master'!$C$2:$C$151,MATCH($D272,'Item Master'!$A$2:$A$151,0))),"")</f>
        <v/>
      </c>
      <c r="G272" s="14">
        <f>IFERROR(IF($D272="","",INDEX('Item Master'!$D$2:$D$151,MATCH($D272,'Item Master'!$A$2:$A$151,0))),"")</f>
        <v/>
      </c>
      <c r="H272" s="28" t="n"/>
      <c r="I272" s="14">
        <f>IFERROR(IF($D272="","",INDEX('Item Master'!$E$2:$E$151,MATCH($D272,'Item Master'!$A$2:$A$151,0))),"")</f>
        <v/>
      </c>
      <c r="J272" s="30" t="n"/>
      <c r="K272" s="16">
        <f>IFERROR(IF($A272="","",$H272*IF($J272="",INDEX('Item Master'!$N$2:$N$151,MATCH($D272,'Item Master'!$A$2:$A$151,0)),$J272)),"")</f>
        <v/>
      </c>
      <c r="L272" s="27" t="n"/>
      <c r="M272" s="27" t="n"/>
      <c r="N272" s="27" t="n"/>
      <c r="O272" s="27" t="n"/>
      <c r="P272" s="15">
        <f>IFERROR(IF($A272="","",IF(OR($C272="Receipt",$C272="Adjustment Increase"),$H272,IF(OR($C272="Issue",$C272="Adjustment Decrease",$C272="Return to Vendor"),-$H272,0))),"")</f>
        <v/>
      </c>
      <c r="Q272" s="14">
        <f>IFERROR(IF($A272="","",IF($B272="","Date missing",IF($C272="","Type missing",IF($D272="","SKU missing",IF($E272="SKU not found","Invalid SKU",IF(OR($H272="",$H272&lt;=0),"Invalid quantity",IF(AND($C272="Issue",$M272=""),"Department missing","OK"))))))),"")</f>
        <v/>
      </c>
    </row>
    <row r="273">
      <c r="A273" s="27" t="n"/>
      <c r="B273" s="29" t="n"/>
      <c r="C273" s="27" t="n"/>
      <c r="D273" s="27" t="n"/>
      <c r="E273" s="17">
        <f>IFERROR(IF($D273="","",INDEX('Item Master'!$B$2:$B$151,MATCH($D273,'Item Master'!$A$2:$A$151,0))),"SKU not found")</f>
        <v/>
      </c>
      <c r="F273" s="17">
        <f>IFERROR(IF($D273="","",INDEX('Item Master'!$C$2:$C$151,MATCH($D273,'Item Master'!$A$2:$A$151,0))),"")</f>
        <v/>
      </c>
      <c r="G273" s="17">
        <f>IFERROR(IF($D273="","",INDEX('Item Master'!$D$2:$D$151,MATCH($D273,'Item Master'!$A$2:$A$151,0))),"")</f>
        <v/>
      </c>
      <c r="H273" s="28" t="n"/>
      <c r="I273" s="17">
        <f>IFERROR(IF($D273="","",INDEX('Item Master'!$E$2:$E$151,MATCH($D273,'Item Master'!$A$2:$A$151,0))),"")</f>
        <v/>
      </c>
      <c r="J273" s="30" t="n"/>
      <c r="K273" s="19">
        <f>IFERROR(IF($A273="","",$H273*IF($J273="",INDEX('Item Master'!$N$2:$N$151,MATCH($D273,'Item Master'!$A$2:$A$151,0)),$J273)),"")</f>
        <v/>
      </c>
      <c r="L273" s="27" t="n"/>
      <c r="M273" s="27" t="n"/>
      <c r="N273" s="27" t="n"/>
      <c r="O273" s="27" t="n"/>
      <c r="P273" s="18">
        <f>IFERROR(IF($A273="","",IF(OR($C273="Receipt",$C273="Adjustment Increase"),$H273,IF(OR($C273="Issue",$C273="Adjustment Decrease",$C273="Return to Vendor"),-$H273,0))),"")</f>
        <v/>
      </c>
      <c r="Q273" s="17">
        <f>IFERROR(IF($A273="","",IF($B273="","Date missing",IF($C273="","Type missing",IF($D273="","SKU missing",IF($E273="SKU not found","Invalid SKU",IF(OR($H273="",$H273&lt;=0),"Invalid quantity",IF(AND($C273="Issue",$M273=""),"Department missing","OK"))))))),"")</f>
        <v/>
      </c>
    </row>
    <row r="274">
      <c r="A274" s="27" t="n"/>
      <c r="B274" s="29" t="n"/>
      <c r="C274" s="27" t="n"/>
      <c r="D274" s="27" t="n"/>
      <c r="E274" s="14">
        <f>IFERROR(IF($D274="","",INDEX('Item Master'!$B$2:$B$151,MATCH($D274,'Item Master'!$A$2:$A$151,0))),"SKU not found")</f>
        <v/>
      </c>
      <c r="F274" s="14">
        <f>IFERROR(IF($D274="","",INDEX('Item Master'!$C$2:$C$151,MATCH($D274,'Item Master'!$A$2:$A$151,0))),"")</f>
        <v/>
      </c>
      <c r="G274" s="14">
        <f>IFERROR(IF($D274="","",INDEX('Item Master'!$D$2:$D$151,MATCH($D274,'Item Master'!$A$2:$A$151,0))),"")</f>
        <v/>
      </c>
      <c r="H274" s="28" t="n"/>
      <c r="I274" s="14">
        <f>IFERROR(IF($D274="","",INDEX('Item Master'!$E$2:$E$151,MATCH($D274,'Item Master'!$A$2:$A$151,0))),"")</f>
        <v/>
      </c>
      <c r="J274" s="30" t="n"/>
      <c r="K274" s="16">
        <f>IFERROR(IF($A274="","",$H274*IF($J274="",INDEX('Item Master'!$N$2:$N$151,MATCH($D274,'Item Master'!$A$2:$A$151,0)),$J274)),"")</f>
        <v/>
      </c>
      <c r="L274" s="27" t="n"/>
      <c r="M274" s="27" t="n"/>
      <c r="N274" s="27" t="n"/>
      <c r="O274" s="27" t="n"/>
      <c r="P274" s="15">
        <f>IFERROR(IF($A274="","",IF(OR($C274="Receipt",$C274="Adjustment Increase"),$H274,IF(OR($C274="Issue",$C274="Adjustment Decrease",$C274="Return to Vendor"),-$H274,0))),"")</f>
        <v/>
      </c>
      <c r="Q274" s="14">
        <f>IFERROR(IF($A274="","",IF($B274="","Date missing",IF($C274="","Type missing",IF($D274="","SKU missing",IF($E274="SKU not found","Invalid SKU",IF(OR($H274="",$H274&lt;=0),"Invalid quantity",IF(AND($C274="Issue",$M274=""),"Department missing","OK"))))))),"")</f>
        <v/>
      </c>
    </row>
    <row r="275">
      <c r="A275" s="27" t="n"/>
      <c r="B275" s="29" t="n"/>
      <c r="C275" s="27" t="n"/>
      <c r="D275" s="27" t="n"/>
      <c r="E275" s="17">
        <f>IFERROR(IF($D275="","",INDEX('Item Master'!$B$2:$B$151,MATCH($D275,'Item Master'!$A$2:$A$151,0))),"SKU not found")</f>
        <v/>
      </c>
      <c r="F275" s="17">
        <f>IFERROR(IF($D275="","",INDEX('Item Master'!$C$2:$C$151,MATCH($D275,'Item Master'!$A$2:$A$151,0))),"")</f>
        <v/>
      </c>
      <c r="G275" s="17">
        <f>IFERROR(IF($D275="","",INDEX('Item Master'!$D$2:$D$151,MATCH($D275,'Item Master'!$A$2:$A$151,0))),"")</f>
        <v/>
      </c>
      <c r="H275" s="28" t="n"/>
      <c r="I275" s="17">
        <f>IFERROR(IF($D275="","",INDEX('Item Master'!$E$2:$E$151,MATCH($D275,'Item Master'!$A$2:$A$151,0))),"")</f>
        <v/>
      </c>
      <c r="J275" s="30" t="n"/>
      <c r="K275" s="19">
        <f>IFERROR(IF($A275="","",$H275*IF($J275="",INDEX('Item Master'!$N$2:$N$151,MATCH($D275,'Item Master'!$A$2:$A$151,0)),$J275)),"")</f>
        <v/>
      </c>
      <c r="L275" s="27" t="n"/>
      <c r="M275" s="27" t="n"/>
      <c r="N275" s="27" t="n"/>
      <c r="O275" s="27" t="n"/>
      <c r="P275" s="18">
        <f>IFERROR(IF($A275="","",IF(OR($C275="Receipt",$C275="Adjustment Increase"),$H275,IF(OR($C275="Issue",$C275="Adjustment Decrease",$C275="Return to Vendor"),-$H275,0))),"")</f>
        <v/>
      </c>
      <c r="Q275" s="17">
        <f>IFERROR(IF($A275="","",IF($B275="","Date missing",IF($C275="","Type missing",IF($D275="","SKU missing",IF($E275="SKU not found","Invalid SKU",IF(OR($H275="",$H275&lt;=0),"Invalid quantity",IF(AND($C275="Issue",$M275=""),"Department missing","OK"))))))),"")</f>
        <v/>
      </c>
    </row>
    <row r="276">
      <c r="A276" s="27" t="n"/>
      <c r="B276" s="29" t="n"/>
      <c r="C276" s="27" t="n"/>
      <c r="D276" s="27" t="n"/>
      <c r="E276" s="14">
        <f>IFERROR(IF($D276="","",INDEX('Item Master'!$B$2:$B$151,MATCH($D276,'Item Master'!$A$2:$A$151,0))),"SKU not found")</f>
        <v/>
      </c>
      <c r="F276" s="14">
        <f>IFERROR(IF($D276="","",INDEX('Item Master'!$C$2:$C$151,MATCH($D276,'Item Master'!$A$2:$A$151,0))),"")</f>
        <v/>
      </c>
      <c r="G276" s="14">
        <f>IFERROR(IF($D276="","",INDEX('Item Master'!$D$2:$D$151,MATCH($D276,'Item Master'!$A$2:$A$151,0))),"")</f>
        <v/>
      </c>
      <c r="H276" s="28" t="n"/>
      <c r="I276" s="14">
        <f>IFERROR(IF($D276="","",INDEX('Item Master'!$E$2:$E$151,MATCH($D276,'Item Master'!$A$2:$A$151,0))),"")</f>
        <v/>
      </c>
      <c r="J276" s="30" t="n"/>
      <c r="K276" s="16">
        <f>IFERROR(IF($A276="","",$H276*IF($J276="",INDEX('Item Master'!$N$2:$N$151,MATCH($D276,'Item Master'!$A$2:$A$151,0)),$J276)),"")</f>
        <v/>
      </c>
      <c r="L276" s="27" t="n"/>
      <c r="M276" s="27" t="n"/>
      <c r="N276" s="27" t="n"/>
      <c r="O276" s="27" t="n"/>
      <c r="P276" s="15">
        <f>IFERROR(IF($A276="","",IF(OR($C276="Receipt",$C276="Adjustment Increase"),$H276,IF(OR($C276="Issue",$C276="Adjustment Decrease",$C276="Return to Vendor"),-$H276,0))),"")</f>
        <v/>
      </c>
      <c r="Q276" s="14">
        <f>IFERROR(IF($A276="","",IF($B276="","Date missing",IF($C276="","Type missing",IF($D276="","SKU missing",IF($E276="SKU not found","Invalid SKU",IF(OR($H276="",$H276&lt;=0),"Invalid quantity",IF(AND($C276="Issue",$M276=""),"Department missing","OK"))))))),"")</f>
        <v/>
      </c>
    </row>
    <row r="277">
      <c r="A277" s="27" t="n"/>
      <c r="B277" s="29" t="n"/>
      <c r="C277" s="27" t="n"/>
      <c r="D277" s="27" t="n"/>
      <c r="E277" s="17">
        <f>IFERROR(IF($D277="","",INDEX('Item Master'!$B$2:$B$151,MATCH($D277,'Item Master'!$A$2:$A$151,0))),"SKU not found")</f>
        <v/>
      </c>
      <c r="F277" s="17">
        <f>IFERROR(IF($D277="","",INDEX('Item Master'!$C$2:$C$151,MATCH($D277,'Item Master'!$A$2:$A$151,0))),"")</f>
        <v/>
      </c>
      <c r="G277" s="17">
        <f>IFERROR(IF($D277="","",INDEX('Item Master'!$D$2:$D$151,MATCH($D277,'Item Master'!$A$2:$A$151,0))),"")</f>
        <v/>
      </c>
      <c r="H277" s="28" t="n"/>
      <c r="I277" s="17">
        <f>IFERROR(IF($D277="","",INDEX('Item Master'!$E$2:$E$151,MATCH($D277,'Item Master'!$A$2:$A$151,0))),"")</f>
        <v/>
      </c>
      <c r="J277" s="30" t="n"/>
      <c r="K277" s="19">
        <f>IFERROR(IF($A277="","",$H277*IF($J277="",INDEX('Item Master'!$N$2:$N$151,MATCH($D277,'Item Master'!$A$2:$A$151,0)),$J277)),"")</f>
        <v/>
      </c>
      <c r="L277" s="27" t="n"/>
      <c r="M277" s="27" t="n"/>
      <c r="N277" s="27" t="n"/>
      <c r="O277" s="27" t="n"/>
      <c r="P277" s="18">
        <f>IFERROR(IF($A277="","",IF(OR($C277="Receipt",$C277="Adjustment Increase"),$H277,IF(OR($C277="Issue",$C277="Adjustment Decrease",$C277="Return to Vendor"),-$H277,0))),"")</f>
        <v/>
      </c>
      <c r="Q277" s="17">
        <f>IFERROR(IF($A277="","",IF($B277="","Date missing",IF($C277="","Type missing",IF($D277="","SKU missing",IF($E277="SKU not found","Invalid SKU",IF(OR($H277="",$H277&lt;=0),"Invalid quantity",IF(AND($C277="Issue",$M277=""),"Department missing","OK"))))))),"")</f>
        <v/>
      </c>
    </row>
    <row r="278">
      <c r="A278" s="27" t="n"/>
      <c r="B278" s="29" t="n"/>
      <c r="C278" s="27" t="n"/>
      <c r="D278" s="27" t="n"/>
      <c r="E278" s="14">
        <f>IFERROR(IF($D278="","",INDEX('Item Master'!$B$2:$B$151,MATCH($D278,'Item Master'!$A$2:$A$151,0))),"SKU not found")</f>
        <v/>
      </c>
      <c r="F278" s="14">
        <f>IFERROR(IF($D278="","",INDEX('Item Master'!$C$2:$C$151,MATCH($D278,'Item Master'!$A$2:$A$151,0))),"")</f>
        <v/>
      </c>
      <c r="G278" s="14">
        <f>IFERROR(IF($D278="","",INDEX('Item Master'!$D$2:$D$151,MATCH($D278,'Item Master'!$A$2:$A$151,0))),"")</f>
        <v/>
      </c>
      <c r="H278" s="28" t="n"/>
      <c r="I278" s="14">
        <f>IFERROR(IF($D278="","",INDEX('Item Master'!$E$2:$E$151,MATCH($D278,'Item Master'!$A$2:$A$151,0))),"")</f>
        <v/>
      </c>
      <c r="J278" s="30" t="n"/>
      <c r="K278" s="16">
        <f>IFERROR(IF($A278="","",$H278*IF($J278="",INDEX('Item Master'!$N$2:$N$151,MATCH($D278,'Item Master'!$A$2:$A$151,0)),$J278)),"")</f>
        <v/>
      </c>
      <c r="L278" s="27" t="n"/>
      <c r="M278" s="27" t="n"/>
      <c r="N278" s="27" t="n"/>
      <c r="O278" s="27" t="n"/>
      <c r="P278" s="15">
        <f>IFERROR(IF($A278="","",IF(OR($C278="Receipt",$C278="Adjustment Increase"),$H278,IF(OR($C278="Issue",$C278="Adjustment Decrease",$C278="Return to Vendor"),-$H278,0))),"")</f>
        <v/>
      </c>
      <c r="Q278" s="14">
        <f>IFERROR(IF($A278="","",IF($B278="","Date missing",IF($C278="","Type missing",IF($D278="","SKU missing",IF($E278="SKU not found","Invalid SKU",IF(OR($H278="",$H278&lt;=0),"Invalid quantity",IF(AND($C278="Issue",$M278=""),"Department missing","OK"))))))),"")</f>
        <v/>
      </c>
    </row>
    <row r="279">
      <c r="A279" s="27" t="n"/>
      <c r="B279" s="29" t="n"/>
      <c r="C279" s="27" t="n"/>
      <c r="D279" s="27" t="n"/>
      <c r="E279" s="17">
        <f>IFERROR(IF($D279="","",INDEX('Item Master'!$B$2:$B$151,MATCH($D279,'Item Master'!$A$2:$A$151,0))),"SKU not found")</f>
        <v/>
      </c>
      <c r="F279" s="17">
        <f>IFERROR(IF($D279="","",INDEX('Item Master'!$C$2:$C$151,MATCH($D279,'Item Master'!$A$2:$A$151,0))),"")</f>
        <v/>
      </c>
      <c r="G279" s="17">
        <f>IFERROR(IF($D279="","",INDEX('Item Master'!$D$2:$D$151,MATCH($D279,'Item Master'!$A$2:$A$151,0))),"")</f>
        <v/>
      </c>
      <c r="H279" s="28" t="n"/>
      <c r="I279" s="17">
        <f>IFERROR(IF($D279="","",INDEX('Item Master'!$E$2:$E$151,MATCH($D279,'Item Master'!$A$2:$A$151,0))),"")</f>
        <v/>
      </c>
      <c r="J279" s="30" t="n"/>
      <c r="K279" s="19">
        <f>IFERROR(IF($A279="","",$H279*IF($J279="",INDEX('Item Master'!$N$2:$N$151,MATCH($D279,'Item Master'!$A$2:$A$151,0)),$J279)),"")</f>
        <v/>
      </c>
      <c r="L279" s="27" t="n"/>
      <c r="M279" s="27" t="n"/>
      <c r="N279" s="27" t="n"/>
      <c r="O279" s="27" t="n"/>
      <c r="P279" s="18">
        <f>IFERROR(IF($A279="","",IF(OR($C279="Receipt",$C279="Adjustment Increase"),$H279,IF(OR($C279="Issue",$C279="Adjustment Decrease",$C279="Return to Vendor"),-$H279,0))),"")</f>
        <v/>
      </c>
      <c r="Q279" s="17">
        <f>IFERROR(IF($A279="","",IF($B279="","Date missing",IF($C279="","Type missing",IF($D279="","SKU missing",IF($E279="SKU not found","Invalid SKU",IF(OR($H279="",$H279&lt;=0),"Invalid quantity",IF(AND($C279="Issue",$M279=""),"Department missing","OK"))))))),"")</f>
        <v/>
      </c>
    </row>
    <row r="280">
      <c r="A280" s="27" t="n"/>
      <c r="B280" s="29" t="n"/>
      <c r="C280" s="27" t="n"/>
      <c r="D280" s="27" t="n"/>
      <c r="E280" s="14">
        <f>IFERROR(IF($D280="","",INDEX('Item Master'!$B$2:$B$151,MATCH($D280,'Item Master'!$A$2:$A$151,0))),"SKU not found")</f>
        <v/>
      </c>
      <c r="F280" s="14">
        <f>IFERROR(IF($D280="","",INDEX('Item Master'!$C$2:$C$151,MATCH($D280,'Item Master'!$A$2:$A$151,0))),"")</f>
        <v/>
      </c>
      <c r="G280" s="14">
        <f>IFERROR(IF($D280="","",INDEX('Item Master'!$D$2:$D$151,MATCH($D280,'Item Master'!$A$2:$A$151,0))),"")</f>
        <v/>
      </c>
      <c r="H280" s="28" t="n"/>
      <c r="I280" s="14">
        <f>IFERROR(IF($D280="","",INDEX('Item Master'!$E$2:$E$151,MATCH($D280,'Item Master'!$A$2:$A$151,0))),"")</f>
        <v/>
      </c>
      <c r="J280" s="30" t="n"/>
      <c r="K280" s="16">
        <f>IFERROR(IF($A280="","",$H280*IF($J280="",INDEX('Item Master'!$N$2:$N$151,MATCH($D280,'Item Master'!$A$2:$A$151,0)),$J280)),"")</f>
        <v/>
      </c>
      <c r="L280" s="27" t="n"/>
      <c r="M280" s="27" t="n"/>
      <c r="N280" s="27" t="n"/>
      <c r="O280" s="27" t="n"/>
      <c r="P280" s="15">
        <f>IFERROR(IF($A280="","",IF(OR($C280="Receipt",$C280="Adjustment Increase"),$H280,IF(OR($C280="Issue",$C280="Adjustment Decrease",$C280="Return to Vendor"),-$H280,0))),"")</f>
        <v/>
      </c>
      <c r="Q280" s="14">
        <f>IFERROR(IF($A280="","",IF($B280="","Date missing",IF($C280="","Type missing",IF($D280="","SKU missing",IF($E280="SKU not found","Invalid SKU",IF(OR($H280="",$H280&lt;=0),"Invalid quantity",IF(AND($C280="Issue",$M280=""),"Department missing","OK"))))))),"")</f>
        <v/>
      </c>
    </row>
    <row r="281">
      <c r="A281" s="27" t="n"/>
      <c r="B281" s="29" t="n"/>
      <c r="C281" s="27" t="n"/>
      <c r="D281" s="27" t="n"/>
      <c r="E281" s="17">
        <f>IFERROR(IF($D281="","",INDEX('Item Master'!$B$2:$B$151,MATCH($D281,'Item Master'!$A$2:$A$151,0))),"SKU not found")</f>
        <v/>
      </c>
      <c r="F281" s="17">
        <f>IFERROR(IF($D281="","",INDEX('Item Master'!$C$2:$C$151,MATCH($D281,'Item Master'!$A$2:$A$151,0))),"")</f>
        <v/>
      </c>
      <c r="G281" s="17">
        <f>IFERROR(IF($D281="","",INDEX('Item Master'!$D$2:$D$151,MATCH($D281,'Item Master'!$A$2:$A$151,0))),"")</f>
        <v/>
      </c>
      <c r="H281" s="28" t="n"/>
      <c r="I281" s="17">
        <f>IFERROR(IF($D281="","",INDEX('Item Master'!$E$2:$E$151,MATCH($D281,'Item Master'!$A$2:$A$151,0))),"")</f>
        <v/>
      </c>
      <c r="J281" s="30" t="n"/>
      <c r="K281" s="19">
        <f>IFERROR(IF($A281="","",$H281*IF($J281="",INDEX('Item Master'!$N$2:$N$151,MATCH($D281,'Item Master'!$A$2:$A$151,0)),$J281)),"")</f>
        <v/>
      </c>
      <c r="L281" s="27" t="n"/>
      <c r="M281" s="27" t="n"/>
      <c r="N281" s="27" t="n"/>
      <c r="O281" s="27" t="n"/>
      <c r="P281" s="18">
        <f>IFERROR(IF($A281="","",IF(OR($C281="Receipt",$C281="Adjustment Increase"),$H281,IF(OR($C281="Issue",$C281="Adjustment Decrease",$C281="Return to Vendor"),-$H281,0))),"")</f>
        <v/>
      </c>
      <c r="Q281" s="17">
        <f>IFERROR(IF($A281="","",IF($B281="","Date missing",IF($C281="","Type missing",IF($D281="","SKU missing",IF($E281="SKU not found","Invalid SKU",IF(OR($H281="",$H281&lt;=0),"Invalid quantity",IF(AND($C281="Issue",$M281=""),"Department missing","OK"))))))),"")</f>
        <v/>
      </c>
    </row>
    <row r="282">
      <c r="A282" s="27" t="n"/>
      <c r="B282" s="29" t="n"/>
      <c r="C282" s="27" t="n"/>
      <c r="D282" s="27" t="n"/>
      <c r="E282" s="14">
        <f>IFERROR(IF($D282="","",INDEX('Item Master'!$B$2:$B$151,MATCH($D282,'Item Master'!$A$2:$A$151,0))),"SKU not found")</f>
        <v/>
      </c>
      <c r="F282" s="14">
        <f>IFERROR(IF($D282="","",INDEX('Item Master'!$C$2:$C$151,MATCH($D282,'Item Master'!$A$2:$A$151,0))),"")</f>
        <v/>
      </c>
      <c r="G282" s="14">
        <f>IFERROR(IF($D282="","",INDEX('Item Master'!$D$2:$D$151,MATCH($D282,'Item Master'!$A$2:$A$151,0))),"")</f>
        <v/>
      </c>
      <c r="H282" s="28" t="n"/>
      <c r="I282" s="14">
        <f>IFERROR(IF($D282="","",INDEX('Item Master'!$E$2:$E$151,MATCH($D282,'Item Master'!$A$2:$A$151,0))),"")</f>
        <v/>
      </c>
      <c r="J282" s="30" t="n"/>
      <c r="K282" s="16">
        <f>IFERROR(IF($A282="","",$H282*IF($J282="",INDEX('Item Master'!$N$2:$N$151,MATCH($D282,'Item Master'!$A$2:$A$151,0)),$J282)),"")</f>
        <v/>
      </c>
      <c r="L282" s="27" t="n"/>
      <c r="M282" s="27" t="n"/>
      <c r="N282" s="27" t="n"/>
      <c r="O282" s="27" t="n"/>
      <c r="P282" s="15">
        <f>IFERROR(IF($A282="","",IF(OR($C282="Receipt",$C282="Adjustment Increase"),$H282,IF(OR($C282="Issue",$C282="Adjustment Decrease",$C282="Return to Vendor"),-$H282,0))),"")</f>
        <v/>
      </c>
      <c r="Q282" s="14">
        <f>IFERROR(IF($A282="","",IF($B282="","Date missing",IF($C282="","Type missing",IF($D282="","SKU missing",IF($E282="SKU not found","Invalid SKU",IF(OR($H282="",$H282&lt;=0),"Invalid quantity",IF(AND($C282="Issue",$M282=""),"Department missing","OK"))))))),"")</f>
        <v/>
      </c>
    </row>
    <row r="283">
      <c r="A283" s="27" t="n"/>
      <c r="B283" s="29" t="n"/>
      <c r="C283" s="27" t="n"/>
      <c r="D283" s="27" t="n"/>
      <c r="E283" s="17">
        <f>IFERROR(IF($D283="","",INDEX('Item Master'!$B$2:$B$151,MATCH($D283,'Item Master'!$A$2:$A$151,0))),"SKU not found")</f>
        <v/>
      </c>
      <c r="F283" s="17">
        <f>IFERROR(IF($D283="","",INDEX('Item Master'!$C$2:$C$151,MATCH($D283,'Item Master'!$A$2:$A$151,0))),"")</f>
        <v/>
      </c>
      <c r="G283" s="17">
        <f>IFERROR(IF($D283="","",INDEX('Item Master'!$D$2:$D$151,MATCH($D283,'Item Master'!$A$2:$A$151,0))),"")</f>
        <v/>
      </c>
      <c r="H283" s="28" t="n"/>
      <c r="I283" s="17">
        <f>IFERROR(IF($D283="","",INDEX('Item Master'!$E$2:$E$151,MATCH($D283,'Item Master'!$A$2:$A$151,0))),"")</f>
        <v/>
      </c>
      <c r="J283" s="30" t="n"/>
      <c r="K283" s="19">
        <f>IFERROR(IF($A283="","",$H283*IF($J283="",INDEX('Item Master'!$N$2:$N$151,MATCH($D283,'Item Master'!$A$2:$A$151,0)),$J283)),"")</f>
        <v/>
      </c>
      <c r="L283" s="27" t="n"/>
      <c r="M283" s="27" t="n"/>
      <c r="N283" s="27" t="n"/>
      <c r="O283" s="27" t="n"/>
      <c r="P283" s="18">
        <f>IFERROR(IF($A283="","",IF(OR($C283="Receipt",$C283="Adjustment Increase"),$H283,IF(OR($C283="Issue",$C283="Adjustment Decrease",$C283="Return to Vendor"),-$H283,0))),"")</f>
        <v/>
      </c>
      <c r="Q283" s="17">
        <f>IFERROR(IF($A283="","",IF($B283="","Date missing",IF($C283="","Type missing",IF($D283="","SKU missing",IF($E283="SKU not found","Invalid SKU",IF(OR($H283="",$H283&lt;=0),"Invalid quantity",IF(AND($C283="Issue",$M283=""),"Department missing","OK"))))))),"")</f>
        <v/>
      </c>
    </row>
    <row r="284">
      <c r="A284" s="27" t="n"/>
      <c r="B284" s="29" t="n"/>
      <c r="C284" s="27" t="n"/>
      <c r="D284" s="27" t="n"/>
      <c r="E284" s="14">
        <f>IFERROR(IF($D284="","",INDEX('Item Master'!$B$2:$B$151,MATCH($D284,'Item Master'!$A$2:$A$151,0))),"SKU not found")</f>
        <v/>
      </c>
      <c r="F284" s="14">
        <f>IFERROR(IF($D284="","",INDEX('Item Master'!$C$2:$C$151,MATCH($D284,'Item Master'!$A$2:$A$151,0))),"")</f>
        <v/>
      </c>
      <c r="G284" s="14">
        <f>IFERROR(IF($D284="","",INDEX('Item Master'!$D$2:$D$151,MATCH($D284,'Item Master'!$A$2:$A$151,0))),"")</f>
        <v/>
      </c>
      <c r="H284" s="28" t="n"/>
      <c r="I284" s="14">
        <f>IFERROR(IF($D284="","",INDEX('Item Master'!$E$2:$E$151,MATCH($D284,'Item Master'!$A$2:$A$151,0))),"")</f>
        <v/>
      </c>
      <c r="J284" s="30" t="n"/>
      <c r="K284" s="16">
        <f>IFERROR(IF($A284="","",$H284*IF($J284="",INDEX('Item Master'!$N$2:$N$151,MATCH($D284,'Item Master'!$A$2:$A$151,0)),$J284)),"")</f>
        <v/>
      </c>
      <c r="L284" s="27" t="n"/>
      <c r="M284" s="27" t="n"/>
      <c r="N284" s="27" t="n"/>
      <c r="O284" s="27" t="n"/>
      <c r="P284" s="15">
        <f>IFERROR(IF($A284="","",IF(OR($C284="Receipt",$C284="Adjustment Increase"),$H284,IF(OR($C284="Issue",$C284="Adjustment Decrease",$C284="Return to Vendor"),-$H284,0))),"")</f>
        <v/>
      </c>
      <c r="Q284" s="14">
        <f>IFERROR(IF($A284="","",IF($B284="","Date missing",IF($C284="","Type missing",IF($D284="","SKU missing",IF($E284="SKU not found","Invalid SKU",IF(OR($H284="",$H284&lt;=0),"Invalid quantity",IF(AND($C284="Issue",$M284=""),"Department missing","OK"))))))),"")</f>
        <v/>
      </c>
    </row>
    <row r="285">
      <c r="A285" s="27" t="n"/>
      <c r="B285" s="29" t="n"/>
      <c r="C285" s="27" t="n"/>
      <c r="D285" s="27" t="n"/>
      <c r="E285" s="17">
        <f>IFERROR(IF($D285="","",INDEX('Item Master'!$B$2:$B$151,MATCH($D285,'Item Master'!$A$2:$A$151,0))),"SKU not found")</f>
        <v/>
      </c>
      <c r="F285" s="17">
        <f>IFERROR(IF($D285="","",INDEX('Item Master'!$C$2:$C$151,MATCH($D285,'Item Master'!$A$2:$A$151,0))),"")</f>
        <v/>
      </c>
      <c r="G285" s="17">
        <f>IFERROR(IF($D285="","",INDEX('Item Master'!$D$2:$D$151,MATCH($D285,'Item Master'!$A$2:$A$151,0))),"")</f>
        <v/>
      </c>
      <c r="H285" s="28" t="n"/>
      <c r="I285" s="17">
        <f>IFERROR(IF($D285="","",INDEX('Item Master'!$E$2:$E$151,MATCH($D285,'Item Master'!$A$2:$A$151,0))),"")</f>
        <v/>
      </c>
      <c r="J285" s="30" t="n"/>
      <c r="K285" s="19">
        <f>IFERROR(IF($A285="","",$H285*IF($J285="",INDEX('Item Master'!$N$2:$N$151,MATCH($D285,'Item Master'!$A$2:$A$151,0)),$J285)),"")</f>
        <v/>
      </c>
      <c r="L285" s="27" t="n"/>
      <c r="M285" s="27" t="n"/>
      <c r="N285" s="27" t="n"/>
      <c r="O285" s="27" t="n"/>
      <c r="P285" s="18">
        <f>IFERROR(IF($A285="","",IF(OR($C285="Receipt",$C285="Adjustment Increase"),$H285,IF(OR($C285="Issue",$C285="Adjustment Decrease",$C285="Return to Vendor"),-$H285,0))),"")</f>
        <v/>
      </c>
      <c r="Q285" s="17">
        <f>IFERROR(IF($A285="","",IF($B285="","Date missing",IF($C285="","Type missing",IF($D285="","SKU missing",IF($E285="SKU not found","Invalid SKU",IF(OR($H285="",$H285&lt;=0),"Invalid quantity",IF(AND($C285="Issue",$M285=""),"Department missing","OK"))))))),"")</f>
        <v/>
      </c>
    </row>
    <row r="286">
      <c r="A286" s="27" t="n"/>
      <c r="B286" s="29" t="n"/>
      <c r="C286" s="27" t="n"/>
      <c r="D286" s="27" t="n"/>
      <c r="E286" s="14">
        <f>IFERROR(IF($D286="","",INDEX('Item Master'!$B$2:$B$151,MATCH($D286,'Item Master'!$A$2:$A$151,0))),"SKU not found")</f>
        <v/>
      </c>
      <c r="F286" s="14">
        <f>IFERROR(IF($D286="","",INDEX('Item Master'!$C$2:$C$151,MATCH($D286,'Item Master'!$A$2:$A$151,0))),"")</f>
        <v/>
      </c>
      <c r="G286" s="14">
        <f>IFERROR(IF($D286="","",INDEX('Item Master'!$D$2:$D$151,MATCH($D286,'Item Master'!$A$2:$A$151,0))),"")</f>
        <v/>
      </c>
      <c r="H286" s="28" t="n"/>
      <c r="I286" s="14">
        <f>IFERROR(IF($D286="","",INDEX('Item Master'!$E$2:$E$151,MATCH($D286,'Item Master'!$A$2:$A$151,0))),"")</f>
        <v/>
      </c>
      <c r="J286" s="30" t="n"/>
      <c r="K286" s="16">
        <f>IFERROR(IF($A286="","",$H286*IF($J286="",INDEX('Item Master'!$N$2:$N$151,MATCH($D286,'Item Master'!$A$2:$A$151,0)),$J286)),"")</f>
        <v/>
      </c>
      <c r="L286" s="27" t="n"/>
      <c r="M286" s="27" t="n"/>
      <c r="N286" s="27" t="n"/>
      <c r="O286" s="27" t="n"/>
      <c r="P286" s="15">
        <f>IFERROR(IF($A286="","",IF(OR($C286="Receipt",$C286="Adjustment Increase"),$H286,IF(OR($C286="Issue",$C286="Adjustment Decrease",$C286="Return to Vendor"),-$H286,0))),"")</f>
        <v/>
      </c>
      <c r="Q286" s="14">
        <f>IFERROR(IF($A286="","",IF($B286="","Date missing",IF($C286="","Type missing",IF($D286="","SKU missing",IF($E286="SKU not found","Invalid SKU",IF(OR($H286="",$H286&lt;=0),"Invalid quantity",IF(AND($C286="Issue",$M286=""),"Department missing","OK"))))))),"")</f>
        <v/>
      </c>
    </row>
    <row r="287">
      <c r="A287" s="27" t="n"/>
      <c r="B287" s="29" t="n"/>
      <c r="C287" s="27" t="n"/>
      <c r="D287" s="27" t="n"/>
      <c r="E287" s="17">
        <f>IFERROR(IF($D287="","",INDEX('Item Master'!$B$2:$B$151,MATCH($D287,'Item Master'!$A$2:$A$151,0))),"SKU not found")</f>
        <v/>
      </c>
      <c r="F287" s="17">
        <f>IFERROR(IF($D287="","",INDEX('Item Master'!$C$2:$C$151,MATCH($D287,'Item Master'!$A$2:$A$151,0))),"")</f>
        <v/>
      </c>
      <c r="G287" s="17">
        <f>IFERROR(IF($D287="","",INDEX('Item Master'!$D$2:$D$151,MATCH($D287,'Item Master'!$A$2:$A$151,0))),"")</f>
        <v/>
      </c>
      <c r="H287" s="28" t="n"/>
      <c r="I287" s="17">
        <f>IFERROR(IF($D287="","",INDEX('Item Master'!$E$2:$E$151,MATCH($D287,'Item Master'!$A$2:$A$151,0))),"")</f>
        <v/>
      </c>
      <c r="J287" s="30" t="n"/>
      <c r="K287" s="19">
        <f>IFERROR(IF($A287="","",$H287*IF($J287="",INDEX('Item Master'!$N$2:$N$151,MATCH($D287,'Item Master'!$A$2:$A$151,0)),$J287)),"")</f>
        <v/>
      </c>
      <c r="L287" s="27" t="n"/>
      <c r="M287" s="27" t="n"/>
      <c r="N287" s="27" t="n"/>
      <c r="O287" s="27" t="n"/>
      <c r="P287" s="18">
        <f>IFERROR(IF($A287="","",IF(OR($C287="Receipt",$C287="Adjustment Increase"),$H287,IF(OR($C287="Issue",$C287="Adjustment Decrease",$C287="Return to Vendor"),-$H287,0))),"")</f>
        <v/>
      </c>
      <c r="Q287" s="17">
        <f>IFERROR(IF($A287="","",IF($B287="","Date missing",IF($C287="","Type missing",IF($D287="","SKU missing",IF($E287="SKU not found","Invalid SKU",IF(OR($H287="",$H287&lt;=0),"Invalid quantity",IF(AND($C287="Issue",$M287=""),"Department missing","OK"))))))),"")</f>
        <v/>
      </c>
    </row>
    <row r="288">
      <c r="A288" s="27" t="n"/>
      <c r="B288" s="29" t="n"/>
      <c r="C288" s="27" t="n"/>
      <c r="D288" s="27" t="n"/>
      <c r="E288" s="14">
        <f>IFERROR(IF($D288="","",INDEX('Item Master'!$B$2:$B$151,MATCH($D288,'Item Master'!$A$2:$A$151,0))),"SKU not found")</f>
        <v/>
      </c>
      <c r="F288" s="14">
        <f>IFERROR(IF($D288="","",INDEX('Item Master'!$C$2:$C$151,MATCH($D288,'Item Master'!$A$2:$A$151,0))),"")</f>
        <v/>
      </c>
      <c r="G288" s="14">
        <f>IFERROR(IF($D288="","",INDEX('Item Master'!$D$2:$D$151,MATCH($D288,'Item Master'!$A$2:$A$151,0))),"")</f>
        <v/>
      </c>
      <c r="H288" s="28" t="n"/>
      <c r="I288" s="14">
        <f>IFERROR(IF($D288="","",INDEX('Item Master'!$E$2:$E$151,MATCH($D288,'Item Master'!$A$2:$A$151,0))),"")</f>
        <v/>
      </c>
      <c r="J288" s="30" t="n"/>
      <c r="K288" s="16">
        <f>IFERROR(IF($A288="","",$H288*IF($J288="",INDEX('Item Master'!$N$2:$N$151,MATCH($D288,'Item Master'!$A$2:$A$151,0)),$J288)),"")</f>
        <v/>
      </c>
      <c r="L288" s="27" t="n"/>
      <c r="M288" s="27" t="n"/>
      <c r="N288" s="27" t="n"/>
      <c r="O288" s="27" t="n"/>
      <c r="P288" s="15">
        <f>IFERROR(IF($A288="","",IF(OR($C288="Receipt",$C288="Adjustment Increase"),$H288,IF(OR($C288="Issue",$C288="Adjustment Decrease",$C288="Return to Vendor"),-$H288,0))),"")</f>
        <v/>
      </c>
      <c r="Q288" s="14">
        <f>IFERROR(IF($A288="","",IF($B288="","Date missing",IF($C288="","Type missing",IF($D288="","SKU missing",IF($E288="SKU not found","Invalid SKU",IF(OR($H288="",$H288&lt;=0),"Invalid quantity",IF(AND($C288="Issue",$M288=""),"Department missing","OK"))))))),"")</f>
        <v/>
      </c>
    </row>
    <row r="289">
      <c r="A289" s="27" t="n"/>
      <c r="B289" s="29" t="n"/>
      <c r="C289" s="27" t="n"/>
      <c r="D289" s="27" t="n"/>
      <c r="E289" s="17">
        <f>IFERROR(IF($D289="","",INDEX('Item Master'!$B$2:$B$151,MATCH($D289,'Item Master'!$A$2:$A$151,0))),"SKU not found")</f>
        <v/>
      </c>
      <c r="F289" s="17">
        <f>IFERROR(IF($D289="","",INDEX('Item Master'!$C$2:$C$151,MATCH($D289,'Item Master'!$A$2:$A$151,0))),"")</f>
        <v/>
      </c>
      <c r="G289" s="17">
        <f>IFERROR(IF($D289="","",INDEX('Item Master'!$D$2:$D$151,MATCH($D289,'Item Master'!$A$2:$A$151,0))),"")</f>
        <v/>
      </c>
      <c r="H289" s="28" t="n"/>
      <c r="I289" s="17">
        <f>IFERROR(IF($D289="","",INDEX('Item Master'!$E$2:$E$151,MATCH($D289,'Item Master'!$A$2:$A$151,0))),"")</f>
        <v/>
      </c>
      <c r="J289" s="30" t="n"/>
      <c r="K289" s="19">
        <f>IFERROR(IF($A289="","",$H289*IF($J289="",INDEX('Item Master'!$N$2:$N$151,MATCH($D289,'Item Master'!$A$2:$A$151,0)),$J289)),"")</f>
        <v/>
      </c>
      <c r="L289" s="27" t="n"/>
      <c r="M289" s="27" t="n"/>
      <c r="N289" s="27" t="n"/>
      <c r="O289" s="27" t="n"/>
      <c r="P289" s="18">
        <f>IFERROR(IF($A289="","",IF(OR($C289="Receipt",$C289="Adjustment Increase"),$H289,IF(OR($C289="Issue",$C289="Adjustment Decrease",$C289="Return to Vendor"),-$H289,0))),"")</f>
        <v/>
      </c>
      <c r="Q289" s="17">
        <f>IFERROR(IF($A289="","",IF($B289="","Date missing",IF($C289="","Type missing",IF($D289="","SKU missing",IF($E289="SKU not found","Invalid SKU",IF(OR($H289="",$H289&lt;=0),"Invalid quantity",IF(AND($C289="Issue",$M289=""),"Department missing","OK"))))))),"")</f>
        <v/>
      </c>
    </row>
    <row r="290">
      <c r="A290" s="27" t="n"/>
      <c r="B290" s="29" t="n"/>
      <c r="C290" s="27" t="n"/>
      <c r="D290" s="27" t="n"/>
      <c r="E290" s="14">
        <f>IFERROR(IF($D290="","",INDEX('Item Master'!$B$2:$B$151,MATCH($D290,'Item Master'!$A$2:$A$151,0))),"SKU not found")</f>
        <v/>
      </c>
      <c r="F290" s="14">
        <f>IFERROR(IF($D290="","",INDEX('Item Master'!$C$2:$C$151,MATCH($D290,'Item Master'!$A$2:$A$151,0))),"")</f>
        <v/>
      </c>
      <c r="G290" s="14">
        <f>IFERROR(IF($D290="","",INDEX('Item Master'!$D$2:$D$151,MATCH($D290,'Item Master'!$A$2:$A$151,0))),"")</f>
        <v/>
      </c>
      <c r="H290" s="28" t="n"/>
      <c r="I290" s="14">
        <f>IFERROR(IF($D290="","",INDEX('Item Master'!$E$2:$E$151,MATCH($D290,'Item Master'!$A$2:$A$151,0))),"")</f>
        <v/>
      </c>
      <c r="J290" s="30" t="n"/>
      <c r="K290" s="16">
        <f>IFERROR(IF($A290="","",$H290*IF($J290="",INDEX('Item Master'!$N$2:$N$151,MATCH($D290,'Item Master'!$A$2:$A$151,0)),$J290)),"")</f>
        <v/>
      </c>
      <c r="L290" s="27" t="n"/>
      <c r="M290" s="27" t="n"/>
      <c r="N290" s="27" t="n"/>
      <c r="O290" s="27" t="n"/>
      <c r="P290" s="15">
        <f>IFERROR(IF($A290="","",IF(OR($C290="Receipt",$C290="Adjustment Increase"),$H290,IF(OR($C290="Issue",$C290="Adjustment Decrease",$C290="Return to Vendor"),-$H290,0))),"")</f>
        <v/>
      </c>
      <c r="Q290" s="14">
        <f>IFERROR(IF($A290="","",IF($B290="","Date missing",IF($C290="","Type missing",IF($D290="","SKU missing",IF($E290="SKU not found","Invalid SKU",IF(OR($H290="",$H290&lt;=0),"Invalid quantity",IF(AND($C290="Issue",$M290=""),"Department missing","OK"))))))),"")</f>
        <v/>
      </c>
    </row>
    <row r="291">
      <c r="A291" s="27" t="n"/>
      <c r="B291" s="29" t="n"/>
      <c r="C291" s="27" t="n"/>
      <c r="D291" s="27" t="n"/>
      <c r="E291" s="17">
        <f>IFERROR(IF($D291="","",INDEX('Item Master'!$B$2:$B$151,MATCH($D291,'Item Master'!$A$2:$A$151,0))),"SKU not found")</f>
        <v/>
      </c>
      <c r="F291" s="17">
        <f>IFERROR(IF($D291="","",INDEX('Item Master'!$C$2:$C$151,MATCH($D291,'Item Master'!$A$2:$A$151,0))),"")</f>
        <v/>
      </c>
      <c r="G291" s="17">
        <f>IFERROR(IF($D291="","",INDEX('Item Master'!$D$2:$D$151,MATCH($D291,'Item Master'!$A$2:$A$151,0))),"")</f>
        <v/>
      </c>
      <c r="H291" s="28" t="n"/>
      <c r="I291" s="17">
        <f>IFERROR(IF($D291="","",INDEX('Item Master'!$E$2:$E$151,MATCH($D291,'Item Master'!$A$2:$A$151,0))),"")</f>
        <v/>
      </c>
      <c r="J291" s="30" t="n"/>
      <c r="K291" s="19">
        <f>IFERROR(IF($A291="","",$H291*IF($J291="",INDEX('Item Master'!$N$2:$N$151,MATCH($D291,'Item Master'!$A$2:$A$151,0)),$J291)),"")</f>
        <v/>
      </c>
      <c r="L291" s="27" t="n"/>
      <c r="M291" s="27" t="n"/>
      <c r="N291" s="27" t="n"/>
      <c r="O291" s="27" t="n"/>
      <c r="P291" s="18">
        <f>IFERROR(IF($A291="","",IF(OR($C291="Receipt",$C291="Adjustment Increase"),$H291,IF(OR($C291="Issue",$C291="Adjustment Decrease",$C291="Return to Vendor"),-$H291,0))),"")</f>
        <v/>
      </c>
      <c r="Q291" s="17">
        <f>IFERROR(IF($A291="","",IF($B291="","Date missing",IF($C291="","Type missing",IF($D291="","SKU missing",IF($E291="SKU not found","Invalid SKU",IF(OR($H291="",$H291&lt;=0),"Invalid quantity",IF(AND($C291="Issue",$M291=""),"Department missing","OK"))))))),"")</f>
        <v/>
      </c>
    </row>
    <row r="292">
      <c r="A292" s="27" t="n"/>
      <c r="B292" s="29" t="n"/>
      <c r="C292" s="27" t="n"/>
      <c r="D292" s="27" t="n"/>
      <c r="E292" s="14">
        <f>IFERROR(IF($D292="","",INDEX('Item Master'!$B$2:$B$151,MATCH($D292,'Item Master'!$A$2:$A$151,0))),"SKU not found")</f>
        <v/>
      </c>
      <c r="F292" s="14">
        <f>IFERROR(IF($D292="","",INDEX('Item Master'!$C$2:$C$151,MATCH($D292,'Item Master'!$A$2:$A$151,0))),"")</f>
        <v/>
      </c>
      <c r="G292" s="14">
        <f>IFERROR(IF($D292="","",INDEX('Item Master'!$D$2:$D$151,MATCH($D292,'Item Master'!$A$2:$A$151,0))),"")</f>
        <v/>
      </c>
      <c r="H292" s="28" t="n"/>
      <c r="I292" s="14">
        <f>IFERROR(IF($D292="","",INDEX('Item Master'!$E$2:$E$151,MATCH($D292,'Item Master'!$A$2:$A$151,0))),"")</f>
        <v/>
      </c>
      <c r="J292" s="30" t="n"/>
      <c r="K292" s="16">
        <f>IFERROR(IF($A292="","",$H292*IF($J292="",INDEX('Item Master'!$N$2:$N$151,MATCH($D292,'Item Master'!$A$2:$A$151,0)),$J292)),"")</f>
        <v/>
      </c>
      <c r="L292" s="27" t="n"/>
      <c r="M292" s="27" t="n"/>
      <c r="N292" s="27" t="n"/>
      <c r="O292" s="27" t="n"/>
      <c r="P292" s="15">
        <f>IFERROR(IF($A292="","",IF(OR($C292="Receipt",$C292="Adjustment Increase"),$H292,IF(OR($C292="Issue",$C292="Adjustment Decrease",$C292="Return to Vendor"),-$H292,0))),"")</f>
        <v/>
      </c>
      <c r="Q292" s="14">
        <f>IFERROR(IF($A292="","",IF($B292="","Date missing",IF($C292="","Type missing",IF($D292="","SKU missing",IF($E292="SKU not found","Invalid SKU",IF(OR($H292="",$H292&lt;=0),"Invalid quantity",IF(AND($C292="Issue",$M292=""),"Department missing","OK"))))))),"")</f>
        <v/>
      </c>
    </row>
    <row r="293">
      <c r="A293" s="27" t="n"/>
      <c r="B293" s="29" t="n"/>
      <c r="C293" s="27" t="n"/>
      <c r="D293" s="27" t="n"/>
      <c r="E293" s="17">
        <f>IFERROR(IF($D293="","",INDEX('Item Master'!$B$2:$B$151,MATCH($D293,'Item Master'!$A$2:$A$151,0))),"SKU not found")</f>
        <v/>
      </c>
      <c r="F293" s="17">
        <f>IFERROR(IF($D293="","",INDEX('Item Master'!$C$2:$C$151,MATCH($D293,'Item Master'!$A$2:$A$151,0))),"")</f>
        <v/>
      </c>
      <c r="G293" s="17">
        <f>IFERROR(IF($D293="","",INDEX('Item Master'!$D$2:$D$151,MATCH($D293,'Item Master'!$A$2:$A$151,0))),"")</f>
        <v/>
      </c>
      <c r="H293" s="28" t="n"/>
      <c r="I293" s="17">
        <f>IFERROR(IF($D293="","",INDEX('Item Master'!$E$2:$E$151,MATCH($D293,'Item Master'!$A$2:$A$151,0))),"")</f>
        <v/>
      </c>
      <c r="J293" s="30" t="n"/>
      <c r="K293" s="19">
        <f>IFERROR(IF($A293="","",$H293*IF($J293="",INDEX('Item Master'!$N$2:$N$151,MATCH($D293,'Item Master'!$A$2:$A$151,0)),$J293)),"")</f>
        <v/>
      </c>
      <c r="L293" s="27" t="n"/>
      <c r="M293" s="27" t="n"/>
      <c r="N293" s="27" t="n"/>
      <c r="O293" s="27" t="n"/>
      <c r="P293" s="18">
        <f>IFERROR(IF($A293="","",IF(OR($C293="Receipt",$C293="Adjustment Increase"),$H293,IF(OR($C293="Issue",$C293="Adjustment Decrease",$C293="Return to Vendor"),-$H293,0))),"")</f>
        <v/>
      </c>
      <c r="Q293" s="17">
        <f>IFERROR(IF($A293="","",IF($B293="","Date missing",IF($C293="","Type missing",IF($D293="","SKU missing",IF($E293="SKU not found","Invalid SKU",IF(OR($H293="",$H293&lt;=0),"Invalid quantity",IF(AND($C293="Issue",$M293=""),"Department missing","OK"))))))),"")</f>
        <v/>
      </c>
    </row>
    <row r="294">
      <c r="A294" s="27" t="n"/>
      <c r="B294" s="29" t="n"/>
      <c r="C294" s="27" t="n"/>
      <c r="D294" s="27" t="n"/>
      <c r="E294" s="14">
        <f>IFERROR(IF($D294="","",INDEX('Item Master'!$B$2:$B$151,MATCH($D294,'Item Master'!$A$2:$A$151,0))),"SKU not found")</f>
        <v/>
      </c>
      <c r="F294" s="14">
        <f>IFERROR(IF($D294="","",INDEX('Item Master'!$C$2:$C$151,MATCH($D294,'Item Master'!$A$2:$A$151,0))),"")</f>
        <v/>
      </c>
      <c r="G294" s="14">
        <f>IFERROR(IF($D294="","",INDEX('Item Master'!$D$2:$D$151,MATCH($D294,'Item Master'!$A$2:$A$151,0))),"")</f>
        <v/>
      </c>
      <c r="H294" s="28" t="n"/>
      <c r="I294" s="14">
        <f>IFERROR(IF($D294="","",INDEX('Item Master'!$E$2:$E$151,MATCH($D294,'Item Master'!$A$2:$A$151,0))),"")</f>
        <v/>
      </c>
      <c r="J294" s="30" t="n"/>
      <c r="K294" s="16">
        <f>IFERROR(IF($A294="","",$H294*IF($J294="",INDEX('Item Master'!$N$2:$N$151,MATCH($D294,'Item Master'!$A$2:$A$151,0)),$J294)),"")</f>
        <v/>
      </c>
      <c r="L294" s="27" t="n"/>
      <c r="M294" s="27" t="n"/>
      <c r="N294" s="27" t="n"/>
      <c r="O294" s="27" t="n"/>
      <c r="P294" s="15">
        <f>IFERROR(IF($A294="","",IF(OR($C294="Receipt",$C294="Adjustment Increase"),$H294,IF(OR($C294="Issue",$C294="Adjustment Decrease",$C294="Return to Vendor"),-$H294,0))),"")</f>
        <v/>
      </c>
      <c r="Q294" s="14">
        <f>IFERROR(IF($A294="","",IF($B294="","Date missing",IF($C294="","Type missing",IF($D294="","SKU missing",IF($E294="SKU not found","Invalid SKU",IF(OR($H294="",$H294&lt;=0),"Invalid quantity",IF(AND($C294="Issue",$M294=""),"Department missing","OK"))))))),"")</f>
        <v/>
      </c>
    </row>
    <row r="295">
      <c r="A295" s="27" t="n"/>
      <c r="B295" s="29" t="n"/>
      <c r="C295" s="27" t="n"/>
      <c r="D295" s="27" t="n"/>
      <c r="E295" s="17">
        <f>IFERROR(IF($D295="","",INDEX('Item Master'!$B$2:$B$151,MATCH($D295,'Item Master'!$A$2:$A$151,0))),"SKU not found")</f>
        <v/>
      </c>
      <c r="F295" s="17">
        <f>IFERROR(IF($D295="","",INDEX('Item Master'!$C$2:$C$151,MATCH($D295,'Item Master'!$A$2:$A$151,0))),"")</f>
        <v/>
      </c>
      <c r="G295" s="17">
        <f>IFERROR(IF($D295="","",INDEX('Item Master'!$D$2:$D$151,MATCH($D295,'Item Master'!$A$2:$A$151,0))),"")</f>
        <v/>
      </c>
      <c r="H295" s="28" t="n"/>
      <c r="I295" s="17">
        <f>IFERROR(IF($D295="","",INDEX('Item Master'!$E$2:$E$151,MATCH($D295,'Item Master'!$A$2:$A$151,0))),"")</f>
        <v/>
      </c>
      <c r="J295" s="30" t="n"/>
      <c r="K295" s="19">
        <f>IFERROR(IF($A295="","",$H295*IF($J295="",INDEX('Item Master'!$N$2:$N$151,MATCH($D295,'Item Master'!$A$2:$A$151,0)),$J295)),"")</f>
        <v/>
      </c>
      <c r="L295" s="27" t="n"/>
      <c r="M295" s="27" t="n"/>
      <c r="N295" s="27" t="n"/>
      <c r="O295" s="27" t="n"/>
      <c r="P295" s="18">
        <f>IFERROR(IF($A295="","",IF(OR($C295="Receipt",$C295="Adjustment Increase"),$H295,IF(OR($C295="Issue",$C295="Adjustment Decrease",$C295="Return to Vendor"),-$H295,0))),"")</f>
        <v/>
      </c>
      <c r="Q295" s="17">
        <f>IFERROR(IF($A295="","",IF($B295="","Date missing",IF($C295="","Type missing",IF($D295="","SKU missing",IF($E295="SKU not found","Invalid SKU",IF(OR($H295="",$H295&lt;=0),"Invalid quantity",IF(AND($C295="Issue",$M295=""),"Department missing","OK"))))))),"")</f>
        <v/>
      </c>
    </row>
    <row r="296">
      <c r="A296" s="27" t="n"/>
      <c r="B296" s="29" t="n"/>
      <c r="C296" s="27" t="n"/>
      <c r="D296" s="27" t="n"/>
      <c r="E296" s="14">
        <f>IFERROR(IF($D296="","",INDEX('Item Master'!$B$2:$B$151,MATCH($D296,'Item Master'!$A$2:$A$151,0))),"SKU not found")</f>
        <v/>
      </c>
      <c r="F296" s="14">
        <f>IFERROR(IF($D296="","",INDEX('Item Master'!$C$2:$C$151,MATCH($D296,'Item Master'!$A$2:$A$151,0))),"")</f>
        <v/>
      </c>
      <c r="G296" s="14">
        <f>IFERROR(IF($D296="","",INDEX('Item Master'!$D$2:$D$151,MATCH($D296,'Item Master'!$A$2:$A$151,0))),"")</f>
        <v/>
      </c>
      <c r="H296" s="28" t="n"/>
      <c r="I296" s="14">
        <f>IFERROR(IF($D296="","",INDEX('Item Master'!$E$2:$E$151,MATCH($D296,'Item Master'!$A$2:$A$151,0))),"")</f>
        <v/>
      </c>
      <c r="J296" s="30" t="n"/>
      <c r="K296" s="16">
        <f>IFERROR(IF($A296="","",$H296*IF($J296="",INDEX('Item Master'!$N$2:$N$151,MATCH($D296,'Item Master'!$A$2:$A$151,0)),$J296)),"")</f>
        <v/>
      </c>
      <c r="L296" s="27" t="n"/>
      <c r="M296" s="27" t="n"/>
      <c r="N296" s="27" t="n"/>
      <c r="O296" s="27" t="n"/>
      <c r="P296" s="15">
        <f>IFERROR(IF($A296="","",IF(OR($C296="Receipt",$C296="Adjustment Increase"),$H296,IF(OR($C296="Issue",$C296="Adjustment Decrease",$C296="Return to Vendor"),-$H296,0))),"")</f>
        <v/>
      </c>
      <c r="Q296" s="14">
        <f>IFERROR(IF($A296="","",IF($B296="","Date missing",IF($C296="","Type missing",IF($D296="","SKU missing",IF($E296="SKU not found","Invalid SKU",IF(OR($H296="",$H296&lt;=0),"Invalid quantity",IF(AND($C296="Issue",$M296=""),"Department missing","OK"))))))),"")</f>
        <v/>
      </c>
    </row>
    <row r="297">
      <c r="A297" s="27" t="n"/>
      <c r="B297" s="29" t="n"/>
      <c r="C297" s="27" t="n"/>
      <c r="D297" s="27" t="n"/>
      <c r="E297" s="17">
        <f>IFERROR(IF($D297="","",INDEX('Item Master'!$B$2:$B$151,MATCH($D297,'Item Master'!$A$2:$A$151,0))),"SKU not found")</f>
        <v/>
      </c>
      <c r="F297" s="17">
        <f>IFERROR(IF($D297="","",INDEX('Item Master'!$C$2:$C$151,MATCH($D297,'Item Master'!$A$2:$A$151,0))),"")</f>
        <v/>
      </c>
      <c r="G297" s="17">
        <f>IFERROR(IF($D297="","",INDEX('Item Master'!$D$2:$D$151,MATCH($D297,'Item Master'!$A$2:$A$151,0))),"")</f>
        <v/>
      </c>
      <c r="H297" s="28" t="n"/>
      <c r="I297" s="17">
        <f>IFERROR(IF($D297="","",INDEX('Item Master'!$E$2:$E$151,MATCH($D297,'Item Master'!$A$2:$A$151,0))),"")</f>
        <v/>
      </c>
      <c r="J297" s="30" t="n"/>
      <c r="K297" s="19">
        <f>IFERROR(IF($A297="","",$H297*IF($J297="",INDEX('Item Master'!$N$2:$N$151,MATCH($D297,'Item Master'!$A$2:$A$151,0)),$J297)),"")</f>
        <v/>
      </c>
      <c r="L297" s="27" t="n"/>
      <c r="M297" s="27" t="n"/>
      <c r="N297" s="27" t="n"/>
      <c r="O297" s="27" t="n"/>
      <c r="P297" s="18">
        <f>IFERROR(IF($A297="","",IF(OR($C297="Receipt",$C297="Adjustment Increase"),$H297,IF(OR($C297="Issue",$C297="Adjustment Decrease",$C297="Return to Vendor"),-$H297,0))),"")</f>
        <v/>
      </c>
      <c r="Q297" s="17">
        <f>IFERROR(IF($A297="","",IF($B297="","Date missing",IF($C297="","Type missing",IF($D297="","SKU missing",IF($E297="SKU not found","Invalid SKU",IF(OR($H297="",$H297&lt;=0),"Invalid quantity",IF(AND($C297="Issue",$M297=""),"Department missing","OK"))))))),"")</f>
        <v/>
      </c>
    </row>
    <row r="298">
      <c r="A298" s="27" t="n"/>
      <c r="B298" s="29" t="n"/>
      <c r="C298" s="27" t="n"/>
      <c r="D298" s="27" t="n"/>
      <c r="E298" s="14">
        <f>IFERROR(IF($D298="","",INDEX('Item Master'!$B$2:$B$151,MATCH($D298,'Item Master'!$A$2:$A$151,0))),"SKU not found")</f>
        <v/>
      </c>
      <c r="F298" s="14">
        <f>IFERROR(IF($D298="","",INDEX('Item Master'!$C$2:$C$151,MATCH($D298,'Item Master'!$A$2:$A$151,0))),"")</f>
        <v/>
      </c>
      <c r="G298" s="14">
        <f>IFERROR(IF($D298="","",INDEX('Item Master'!$D$2:$D$151,MATCH($D298,'Item Master'!$A$2:$A$151,0))),"")</f>
        <v/>
      </c>
      <c r="H298" s="28" t="n"/>
      <c r="I298" s="14">
        <f>IFERROR(IF($D298="","",INDEX('Item Master'!$E$2:$E$151,MATCH($D298,'Item Master'!$A$2:$A$151,0))),"")</f>
        <v/>
      </c>
      <c r="J298" s="30" t="n"/>
      <c r="K298" s="16">
        <f>IFERROR(IF($A298="","",$H298*IF($J298="",INDEX('Item Master'!$N$2:$N$151,MATCH($D298,'Item Master'!$A$2:$A$151,0)),$J298)),"")</f>
        <v/>
      </c>
      <c r="L298" s="27" t="n"/>
      <c r="M298" s="27" t="n"/>
      <c r="N298" s="27" t="n"/>
      <c r="O298" s="27" t="n"/>
      <c r="P298" s="15">
        <f>IFERROR(IF($A298="","",IF(OR($C298="Receipt",$C298="Adjustment Increase"),$H298,IF(OR($C298="Issue",$C298="Adjustment Decrease",$C298="Return to Vendor"),-$H298,0))),"")</f>
        <v/>
      </c>
      <c r="Q298" s="14">
        <f>IFERROR(IF($A298="","",IF($B298="","Date missing",IF($C298="","Type missing",IF($D298="","SKU missing",IF($E298="SKU not found","Invalid SKU",IF(OR($H298="",$H298&lt;=0),"Invalid quantity",IF(AND($C298="Issue",$M298=""),"Department missing","OK"))))))),"")</f>
        <v/>
      </c>
    </row>
    <row r="299">
      <c r="A299" s="27" t="n"/>
      <c r="B299" s="29" t="n"/>
      <c r="C299" s="27" t="n"/>
      <c r="D299" s="27" t="n"/>
      <c r="E299" s="17">
        <f>IFERROR(IF($D299="","",INDEX('Item Master'!$B$2:$B$151,MATCH($D299,'Item Master'!$A$2:$A$151,0))),"SKU not found")</f>
        <v/>
      </c>
      <c r="F299" s="17">
        <f>IFERROR(IF($D299="","",INDEX('Item Master'!$C$2:$C$151,MATCH($D299,'Item Master'!$A$2:$A$151,0))),"")</f>
        <v/>
      </c>
      <c r="G299" s="17">
        <f>IFERROR(IF($D299="","",INDEX('Item Master'!$D$2:$D$151,MATCH($D299,'Item Master'!$A$2:$A$151,0))),"")</f>
        <v/>
      </c>
      <c r="H299" s="28" t="n"/>
      <c r="I299" s="17">
        <f>IFERROR(IF($D299="","",INDEX('Item Master'!$E$2:$E$151,MATCH($D299,'Item Master'!$A$2:$A$151,0))),"")</f>
        <v/>
      </c>
      <c r="J299" s="30" t="n"/>
      <c r="K299" s="19">
        <f>IFERROR(IF($A299="","",$H299*IF($J299="",INDEX('Item Master'!$N$2:$N$151,MATCH($D299,'Item Master'!$A$2:$A$151,0)),$J299)),"")</f>
        <v/>
      </c>
      <c r="L299" s="27" t="n"/>
      <c r="M299" s="27" t="n"/>
      <c r="N299" s="27" t="n"/>
      <c r="O299" s="27" t="n"/>
      <c r="P299" s="18">
        <f>IFERROR(IF($A299="","",IF(OR($C299="Receipt",$C299="Adjustment Increase"),$H299,IF(OR($C299="Issue",$C299="Adjustment Decrease",$C299="Return to Vendor"),-$H299,0))),"")</f>
        <v/>
      </c>
      <c r="Q299" s="17">
        <f>IFERROR(IF($A299="","",IF($B299="","Date missing",IF($C299="","Type missing",IF($D299="","SKU missing",IF($E299="SKU not found","Invalid SKU",IF(OR($H299="",$H299&lt;=0),"Invalid quantity",IF(AND($C299="Issue",$M299=""),"Department missing","OK"))))))),"")</f>
        <v/>
      </c>
    </row>
    <row r="300">
      <c r="A300" s="27" t="n"/>
      <c r="B300" s="29" t="n"/>
      <c r="C300" s="27" t="n"/>
      <c r="D300" s="27" t="n"/>
      <c r="E300" s="14">
        <f>IFERROR(IF($D300="","",INDEX('Item Master'!$B$2:$B$151,MATCH($D300,'Item Master'!$A$2:$A$151,0))),"SKU not found")</f>
        <v/>
      </c>
      <c r="F300" s="14">
        <f>IFERROR(IF($D300="","",INDEX('Item Master'!$C$2:$C$151,MATCH($D300,'Item Master'!$A$2:$A$151,0))),"")</f>
        <v/>
      </c>
      <c r="G300" s="14">
        <f>IFERROR(IF($D300="","",INDEX('Item Master'!$D$2:$D$151,MATCH($D300,'Item Master'!$A$2:$A$151,0))),"")</f>
        <v/>
      </c>
      <c r="H300" s="28" t="n"/>
      <c r="I300" s="14">
        <f>IFERROR(IF($D300="","",INDEX('Item Master'!$E$2:$E$151,MATCH($D300,'Item Master'!$A$2:$A$151,0))),"")</f>
        <v/>
      </c>
      <c r="J300" s="30" t="n"/>
      <c r="K300" s="16">
        <f>IFERROR(IF($A300="","",$H300*IF($J300="",INDEX('Item Master'!$N$2:$N$151,MATCH($D300,'Item Master'!$A$2:$A$151,0)),$J300)),"")</f>
        <v/>
      </c>
      <c r="L300" s="27" t="n"/>
      <c r="M300" s="27" t="n"/>
      <c r="N300" s="27" t="n"/>
      <c r="O300" s="27" t="n"/>
      <c r="P300" s="15">
        <f>IFERROR(IF($A300="","",IF(OR($C300="Receipt",$C300="Adjustment Increase"),$H300,IF(OR($C300="Issue",$C300="Adjustment Decrease",$C300="Return to Vendor"),-$H300,0))),"")</f>
        <v/>
      </c>
      <c r="Q300" s="14">
        <f>IFERROR(IF($A300="","",IF($B300="","Date missing",IF($C300="","Type missing",IF($D300="","SKU missing",IF($E300="SKU not found","Invalid SKU",IF(OR($H300="",$H300&lt;=0),"Invalid quantity",IF(AND($C300="Issue",$M300=""),"Department missing","OK"))))))),"")</f>
        <v/>
      </c>
    </row>
    <row r="301">
      <c r="A301" s="27" t="n"/>
      <c r="B301" s="29" t="n"/>
      <c r="C301" s="27" t="n"/>
      <c r="D301" s="27" t="n"/>
      <c r="E301" s="17">
        <f>IFERROR(IF($D301="","",INDEX('Item Master'!$B$2:$B$151,MATCH($D301,'Item Master'!$A$2:$A$151,0))),"SKU not found")</f>
        <v/>
      </c>
      <c r="F301" s="17">
        <f>IFERROR(IF($D301="","",INDEX('Item Master'!$C$2:$C$151,MATCH($D301,'Item Master'!$A$2:$A$151,0))),"")</f>
        <v/>
      </c>
      <c r="G301" s="17">
        <f>IFERROR(IF($D301="","",INDEX('Item Master'!$D$2:$D$151,MATCH($D301,'Item Master'!$A$2:$A$151,0))),"")</f>
        <v/>
      </c>
      <c r="H301" s="28" t="n"/>
      <c r="I301" s="17">
        <f>IFERROR(IF($D301="","",INDEX('Item Master'!$E$2:$E$151,MATCH($D301,'Item Master'!$A$2:$A$151,0))),"")</f>
        <v/>
      </c>
      <c r="J301" s="30" t="n"/>
      <c r="K301" s="19">
        <f>IFERROR(IF($A301="","",$H301*IF($J301="",INDEX('Item Master'!$N$2:$N$151,MATCH($D301,'Item Master'!$A$2:$A$151,0)),$J301)),"")</f>
        <v/>
      </c>
      <c r="L301" s="27" t="n"/>
      <c r="M301" s="27" t="n"/>
      <c r="N301" s="27" t="n"/>
      <c r="O301" s="27" t="n"/>
      <c r="P301" s="18">
        <f>IFERROR(IF($A301="","",IF(OR($C301="Receipt",$C301="Adjustment Increase"),$H301,IF(OR($C301="Issue",$C301="Adjustment Decrease",$C301="Return to Vendor"),-$H301,0))),"")</f>
        <v/>
      </c>
      <c r="Q301" s="17">
        <f>IFERROR(IF($A301="","",IF($B301="","Date missing",IF($C301="","Type missing",IF($D301="","SKU missing",IF($E301="SKU not found","Invalid SKU",IF(OR($H301="",$H301&lt;=0),"Invalid quantity",IF(AND($C301="Issue",$M301=""),"Department missing","OK"))))))),"")</f>
        <v/>
      </c>
    </row>
  </sheetData>
  <autoFilter ref="A1:Q301"/>
  <conditionalFormatting sqref="Q2:Q301">
    <cfRule type="expression" priority="1" dxfId="2">
      <formula>AND($A2&lt;&gt;"",$Q2&lt;&gt;"OK")</formula>
    </cfRule>
    <cfRule type="expression" priority="2" dxfId="0" stopIfTrue="1">
      <formula>$Q2="Invalid SKU"</formula>
    </cfRule>
  </conditionalFormatting>
  <dataValidations count="4">
    <dataValidation sqref="A2:A301" showDropDown="0" showInputMessage="0" showErrorMessage="0" allowBlank="0" type="custom">
      <formula1>OR(A2="",COUNTIF($A:$A,A2)=1)</formula1>
    </dataValidation>
    <dataValidation sqref="C2:C301" showDropDown="0" showInputMessage="0" showErrorMessage="0" allowBlank="0" type="list">
      <formula1>"Receipt,Issue,Adjustment Increase,Adjustment Decrease,Return to Vendor"</formula1>
    </dataValidation>
    <dataValidation sqref="D2:D301" showDropDown="0" showInputMessage="0" showErrorMessage="0" allowBlank="0" type="list">
      <formula1>'Item Master'!$A$2:$A$151</formula1>
    </dataValidation>
    <dataValidation sqref="M2:M301" showDropDown="0" showInputMessage="0" showErrorMessage="0" allowBlank="0" type="list">
      <formula1>"Housekeeping,Front Office,Laundry,Food and Beverage,Banquets,Engineering,Pool and Recreation,Administration,Receiving,Other"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Hotel Operating Supplies Inventory Instructions</t>
        </is>
      </c>
    </row>
    <row r="3">
      <c r="A3" s="33" t="inlineStr">
        <is>
          <t>Purpose</t>
        </is>
      </c>
      <c r="B3" s="36" t="n"/>
      <c r="C3" s="36" t="n"/>
      <c r="D3" s="36" t="n"/>
      <c r="E3" s="36" t="n"/>
      <c r="F3" s="36" t="n"/>
      <c r="G3" s="36" t="n"/>
      <c r="H3" s="37" t="n"/>
    </row>
    <row r="4" ht="30" customHeight="1">
      <c r="A4" s="34" t="inlineStr">
        <is>
          <t>This workbook tracks hotel operating supplies using an opening balance plus inventory transactions.</t>
        </is>
      </c>
      <c r="B4" s="36" t="n"/>
      <c r="C4" s="36" t="n"/>
      <c r="D4" s="36" t="n"/>
      <c r="E4" s="36" t="n"/>
      <c r="F4" s="36" t="n"/>
      <c r="G4" s="36" t="n"/>
      <c r="H4" s="37" t="n"/>
    </row>
    <row r="5" ht="30" customHeight="1">
      <c r="A5" s="35" t="inlineStr">
        <is>
          <t>Use it for operational inventory planning, stock monitoring, replenishment review, and physical count follow-up.</t>
        </is>
      </c>
      <c r="B5" s="36" t="n"/>
      <c r="C5" s="36" t="n"/>
      <c r="D5" s="36" t="n"/>
      <c r="E5" s="36" t="n"/>
      <c r="F5" s="36" t="n"/>
      <c r="G5" s="36" t="n"/>
      <c r="H5" s="37" t="n"/>
    </row>
    <row r="7">
      <c r="A7" s="33" t="inlineStr">
        <is>
          <t>Recommended Setup Sequence</t>
        </is>
      </c>
      <c r="B7" s="36" t="n"/>
      <c r="C7" s="36" t="n"/>
      <c r="D7" s="36" t="n"/>
      <c r="E7" s="36" t="n"/>
      <c r="F7" s="36" t="n"/>
      <c r="G7" s="36" t="n"/>
      <c r="H7" s="37" t="n"/>
    </row>
    <row r="8" ht="30" customHeight="1">
      <c r="A8" s="34" t="inlineStr">
        <is>
          <t>1. Enter the property name and operating thresholds on the Dashboard.</t>
        </is>
      </c>
      <c r="B8" s="36" t="n"/>
      <c r="C8" s="36" t="n"/>
      <c r="D8" s="36" t="n"/>
      <c r="E8" s="36" t="n"/>
      <c r="F8" s="36" t="n"/>
      <c r="G8" s="36" t="n"/>
      <c r="H8" s="37" t="n"/>
    </row>
    <row r="9" ht="30" customHeight="1">
      <c r="A9" s="35" t="inlineStr">
        <is>
          <t>2. Review the Item Master sample records.</t>
        </is>
      </c>
      <c r="B9" s="36" t="n"/>
      <c r="C9" s="36" t="n"/>
      <c r="D9" s="36" t="n"/>
      <c r="E9" s="36" t="n"/>
      <c r="F9" s="36" t="n"/>
      <c r="G9" s="36" t="n"/>
      <c r="H9" s="37" t="n"/>
    </row>
    <row r="10" ht="30" customHeight="1">
      <c r="A10" s="34" t="inlineStr">
        <is>
          <t>3. Replace or expand the sample items using unique SKUs.</t>
        </is>
      </c>
      <c r="B10" s="36" t="n"/>
      <c r="C10" s="36" t="n"/>
      <c r="D10" s="36" t="n"/>
      <c r="E10" s="36" t="n"/>
      <c r="F10" s="36" t="n"/>
      <c r="G10" s="36" t="n"/>
      <c r="H10" s="37" t="n"/>
    </row>
    <row r="11" ht="30" customHeight="1">
      <c r="A11" s="35" t="inlineStr">
        <is>
          <t>4. Enter an opening quantity and opening balance date for each item.</t>
        </is>
      </c>
      <c r="B11" s="36" t="n"/>
      <c r="C11" s="36" t="n"/>
      <c r="D11" s="36" t="n"/>
      <c r="E11" s="36" t="n"/>
      <c r="F11" s="36" t="n"/>
      <c r="G11" s="36" t="n"/>
      <c r="H11" s="37" t="n"/>
    </row>
    <row r="12" ht="30" customHeight="1">
      <c r="A12" s="34" t="inlineStr">
        <is>
          <t>5. Set each item’s reorder point, par level, current unit cost, and physical count date.</t>
        </is>
      </c>
      <c r="B12" s="36" t="n"/>
      <c r="C12" s="36" t="n"/>
      <c r="D12" s="36" t="n"/>
      <c r="E12" s="36" t="n"/>
      <c r="F12" s="36" t="n"/>
      <c r="G12" s="36" t="n"/>
      <c r="H12" s="37" t="n"/>
    </row>
    <row r="13" ht="30" customHeight="1">
      <c r="A13" s="35" t="inlineStr">
        <is>
          <t>6. Enter every inventory movement in the Transactions sheet.</t>
        </is>
      </c>
      <c r="B13" s="36" t="n"/>
      <c r="C13" s="36" t="n"/>
      <c r="D13" s="36" t="n"/>
      <c r="E13" s="36" t="n"/>
      <c r="F13" s="36" t="n"/>
      <c r="G13" s="36" t="n"/>
      <c r="H13" s="37" t="n"/>
    </row>
    <row r="14" ht="30" customHeight="1">
      <c r="A14" s="34" t="inlineStr">
        <is>
          <t>7. Review the Dashboard reorder queue and operational warnings.</t>
        </is>
      </c>
      <c r="B14" s="36" t="n"/>
      <c r="C14" s="36" t="n"/>
      <c r="D14" s="36" t="n"/>
      <c r="E14" s="36" t="n"/>
      <c r="F14" s="36" t="n"/>
      <c r="G14" s="36" t="n"/>
      <c r="H14" s="37" t="n"/>
    </row>
    <row r="15" ht="30" customHeight="1">
      <c r="A15" s="35" t="inlineStr">
        <is>
          <t>8. Update physical count dates after verified counts.</t>
        </is>
      </c>
      <c r="B15" s="36" t="n"/>
      <c r="C15" s="36" t="n"/>
      <c r="D15" s="36" t="n"/>
      <c r="E15" s="36" t="n"/>
      <c r="F15" s="36" t="n"/>
      <c r="G15" s="36" t="n"/>
      <c r="H15" s="37" t="n"/>
    </row>
    <row r="17">
      <c r="A17" s="33" t="inlineStr">
        <is>
          <t>Transaction Guidance</t>
        </is>
      </c>
      <c r="B17" s="36" t="n"/>
      <c r="C17" s="36" t="n"/>
      <c r="D17" s="36" t="n"/>
      <c r="E17" s="36" t="n"/>
      <c r="F17" s="36" t="n"/>
      <c r="G17" s="36" t="n"/>
      <c r="H17" s="37" t="n"/>
    </row>
    <row r="18" ht="30" customHeight="1">
      <c r="A18" s="34" t="inlineStr">
        <is>
          <t>Receipt: Supplies received from a vendor or another source.</t>
        </is>
      </c>
      <c r="B18" s="36" t="n"/>
      <c r="C18" s="36" t="n"/>
      <c r="D18" s="36" t="n"/>
      <c r="E18" s="36" t="n"/>
      <c r="F18" s="36" t="n"/>
      <c r="G18" s="36" t="n"/>
      <c r="H18" s="37" t="n"/>
    </row>
    <row r="19" ht="30" customHeight="1">
      <c r="A19" s="35" t="inlineStr">
        <is>
          <t>Issue: Supplies released to a hotel department or operating area.</t>
        </is>
      </c>
      <c r="B19" s="36" t="n"/>
      <c r="C19" s="36" t="n"/>
      <c r="D19" s="36" t="n"/>
      <c r="E19" s="36" t="n"/>
      <c r="F19" s="36" t="n"/>
      <c r="G19" s="36" t="n"/>
      <c r="H19" s="37" t="n"/>
    </row>
    <row r="20" ht="30" customHeight="1">
      <c r="A20" s="34" t="inlineStr">
        <is>
          <t>Adjustment Increase: Quantity added after a verified count or correction.</t>
        </is>
      </c>
      <c r="B20" s="36" t="n"/>
      <c r="C20" s="36" t="n"/>
      <c r="D20" s="36" t="n"/>
      <c r="E20" s="36" t="n"/>
      <c r="F20" s="36" t="n"/>
      <c r="G20" s="36" t="n"/>
      <c r="H20" s="37" t="n"/>
    </row>
    <row r="21" ht="30" customHeight="1">
      <c r="A21" s="35" t="inlineStr">
        <is>
          <t>Adjustment Decrease: Quantity removed after a verified count, damage review, or correction.</t>
        </is>
      </c>
      <c r="B21" s="36" t="n"/>
      <c r="C21" s="36" t="n"/>
      <c r="D21" s="36" t="n"/>
      <c r="E21" s="36" t="n"/>
      <c r="F21" s="36" t="n"/>
      <c r="G21" s="36" t="n"/>
      <c r="H21" s="37" t="n"/>
    </row>
    <row r="22" ht="30" customHeight="1">
      <c r="A22" s="34" t="inlineStr">
        <is>
          <t>Return to Vendor: Supplies sent back to a vendor.</t>
        </is>
      </c>
      <c r="B22" s="36" t="n"/>
      <c r="C22" s="36" t="n"/>
      <c r="D22" s="36" t="n"/>
      <c r="E22" s="36" t="n"/>
      <c r="F22" s="36" t="n"/>
      <c r="G22" s="36" t="n"/>
      <c r="H22" s="37" t="n"/>
    </row>
    <row r="23" ht="30" customHeight="1">
      <c r="A23" s="35" t="inlineStr">
        <is>
          <t>Enter transaction quantities as positive numbers. The workbook applies the correct inventory effect based on the transaction type.</t>
        </is>
      </c>
      <c r="B23" s="36" t="n"/>
      <c r="C23" s="36" t="n"/>
      <c r="D23" s="36" t="n"/>
      <c r="E23" s="36" t="n"/>
      <c r="F23" s="36" t="n"/>
      <c r="G23" s="36" t="n"/>
      <c r="H23" s="37" t="n"/>
    </row>
    <row r="25">
      <c r="A25" s="33" t="inlineStr">
        <is>
          <t>Physical Count Procedure</t>
        </is>
      </c>
      <c r="B25" s="36" t="n"/>
      <c r="C25" s="36" t="n"/>
      <c r="D25" s="36" t="n"/>
      <c r="E25" s="36" t="n"/>
      <c r="F25" s="36" t="n"/>
      <c r="G25" s="36" t="n"/>
      <c r="H25" s="37" t="n"/>
    </row>
    <row r="26" ht="30" customHeight="1">
      <c r="A26" s="34" t="inlineStr">
        <is>
          <t>1. Pause or document active stock movement during the count.</t>
        </is>
      </c>
      <c r="B26" s="36" t="n"/>
      <c r="C26" s="36" t="n"/>
      <c r="D26" s="36" t="n"/>
      <c r="E26" s="36" t="n"/>
      <c r="F26" s="36" t="n"/>
      <c r="G26" s="36" t="n"/>
      <c r="H26" s="37" t="n"/>
    </row>
    <row r="27" ht="30" customHeight="1">
      <c r="A27" s="35" t="inlineStr">
        <is>
          <t>2. Count each item in its recorded unit.</t>
        </is>
      </c>
      <c r="B27" s="36" t="n"/>
      <c r="C27" s="36" t="n"/>
      <c r="D27" s="36" t="n"/>
      <c r="E27" s="36" t="n"/>
      <c r="F27" s="36" t="n"/>
      <c r="G27" s="36" t="n"/>
      <c r="H27" s="37" t="n"/>
    </row>
    <row r="28" ht="30" customHeight="1">
      <c r="A28" s="34" t="inlineStr">
        <is>
          <t>3. Compare the count with On Hand Quantity.</t>
        </is>
      </c>
      <c r="B28" s="36" t="n"/>
      <c r="C28" s="36" t="n"/>
      <c r="D28" s="36" t="n"/>
      <c r="E28" s="36" t="n"/>
      <c r="F28" s="36" t="n"/>
      <c r="G28" s="36" t="n"/>
      <c r="H28" s="37" t="n"/>
    </row>
    <row r="29" ht="30" customHeight="1">
      <c r="A29" s="35" t="inlineStr">
        <is>
          <t>4. Enter an Adjustment Increase or Adjustment Decrease for the verified difference.</t>
        </is>
      </c>
      <c r="B29" s="36" t="n"/>
      <c r="C29" s="36" t="n"/>
      <c r="D29" s="36" t="n"/>
      <c r="E29" s="36" t="n"/>
      <c r="F29" s="36" t="n"/>
      <c r="G29" s="36" t="n"/>
      <c r="H29" s="37" t="n"/>
    </row>
    <row r="30" ht="30" customHeight="1">
      <c r="A30" s="34" t="inlineStr">
        <is>
          <t>5. Update Last Physical Count Date in the Item Master.</t>
        </is>
      </c>
      <c r="B30" s="36" t="n"/>
      <c r="C30" s="36" t="n"/>
      <c r="D30" s="36" t="n"/>
      <c r="E30" s="36" t="n"/>
      <c r="F30" s="36" t="n"/>
      <c r="G30" s="36" t="n"/>
      <c r="H30" s="37" t="n"/>
    </row>
    <row r="31" ht="30" customHeight="1">
      <c r="A31" s="35" t="inlineStr">
        <is>
          <t>6. Review any negative on-hand or par-level warnings.</t>
        </is>
      </c>
      <c r="B31" s="36" t="n"/>
      <c r="C31" s="36" t="n"/>
      <c r="D31" s="36" t="n"/>
      <c r="E31" s="36" t="n"/>
      <c r="F31" s="36" t="n"/>
      <c r="G31" s="36" t="n"/>
      <c r="H31" s="37" t="n"/>
    </row>
    <row r="33">
      <c r="A33" s="33" t="inlineStr">
        <is>
          <t>Data Entry Color Key</t>
        </is>
      </c>
      <c r="B33" s="36" t="n"/>
      <c r="C33" s="36" t="n"/>
      <c r="D33" s="36" t="n"/>
      <c r="E33" s="36" t="n"/>
      <c r="F33" s="36" t="n"/>
      <c r="G33" s="36" t="n"/>
      <c r="H33" s="37" t="n"/>
    </row>
    <row r="34" ht="30" customHeight="1">
      <c r="A34" s="34" t="inlineStr">
        <is>
          <t>Light yellow cells are intended for user entry.</t>
        </is>
      </c>
      <c r="B34" s="36" t="n"/>
      <c r="C34" s="36" t="n"/>
      <c r="D34" s="36" t="n"/>
      <c r="E34" s="36" t="n"/>
      <c r="F34" s="36" t="n"/>
      <c r="G34" s="36" t="n"/>
      <c r="H34" s="37" t="n"/>
    </row>
    <row r="35" ht="30" customHeight="1">
      <c r="A35" s="35" t="inlineStr">
        <is>
          <t>White or gray cells contain formulas or calculated results.</t>
        </is>
      </c>
      <c r="B35" s="36" t="n"/>
      <c r="C35" s="36" t="n"/>
      <c r="D35" s="36" t="n"/>
      <c r="E35" s="36" t="n"/>
      <c r="F35" s="36" t="n"/>
      <c r="G35" s="36" t="n"/>
      <c r="H35" s="37" t="n"/>
    </row>
    <row r="36" ht="30" customHeight="1">
      <c r="A36" s="34" t="inlineStr">
        <is>
          <t>Red warnings require review.</t>
        </is>
      </c>
      <c r="B36" s="36" t="n"/>
      <c r="C36" s="36" t="n"/>
      <c r="D36" s="36" t="n"/>
      <c r="E36" s="36" t="n"/>
      <c r="F36" s="36" t="n"/>
      <c r="G36" s="36" t="n"/>
      <c r="H36" s="37" t="n"/>
    </row>
    <row r="37" ht="30" customHeight="1">
      <c r="A37" s="35" t="inlineStr">
        <is>
          <t>Amber warnings indicate replenishment or count attention.</t>
        </is>
      </c>
      <c r="B37" s="36" t="n"/>
      <c r="C37" s="36" t="n"/>
      <c r="D37" s="36" t="n"/>
      <c r="E37" s="36" t="n"/>
      <c r="F37" s="36" t="n"/>
      <c r="G37" s="36" t="n"/>
      <c r="H37" s="37" t="n"/>
    </row>
  </sheetData>
  <mergeCells count="32">
    <mergeCell ref="A9:H9"/>
    <mergeCell ref="A30:H30"/>
    <mergeCell ref="A15:H15"/>
    <mergeCell ref="A36:H36"/>
    <mergeCell ref="A11:H11"/>
    <mergeCell ref="A1:H1"/>
    <mergeCell ref="A7:H7"/>
    <mergeCell ref="A25:H25"/>
    <mergeCell ref="A37:H37"/>
    <mergeCell ref="A27:H27"/>
    <mergeCell ref="A12:H12"/>
    <mergeCell ref="A18:H18"/>
    <mergeCell ref="A3:H3"/>
    <mergeCell ref="A21:H21"/>
    <mergeCell ref="A26:H26"/>
    <mergeCell ref="A33:H33"/>
    <mergeCell ref="A14:H14"/>
    <mergeCell ref="A5:H5"/>
    <mergeCell ref="A23:H23"/>
    <mergeCell ref="A8:H8"/>
    <mergeCell ref="A22:H22"/>
    <mergeCell ref="A17:H17"/>
    <mergeCell ref="A4:H4"/>
    <mergeCell ref="A29:H29"/>
    <mergeCell ref="A35:H35"/>
    <mergeCell ref="A20:H20"/>
    <mergeCell ref="A10:H10"/>
    <mergeCell ref="A28:H28"/>
    <mergeCell ref="A13:H13"/>
    <mergeCell ref="A19:H19"/>
    <mergeCell ref="A31:H31"/>
    <mergeCell ref="A34:H34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2026-09-06T03:12:10Z</dcterms:created>
  <dcterms:modified xmlns:dcterms="http://purl.org/dc/terms/" xmlns:xsi="http://www.w3.org/2001/XMLSchema-instance" xsi:type="dcterms:W3CDTF">2026-09-06T03:12:12+00:00Z</dcterms:modified>
</cp:coreProperties>
</file>