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Night Audit Log" sheetId="2" state="visible" r:id="rId2"/>
    <sheet xmlns:r="http://schemas.openxmlformats.org/officeDocument/2006/relationships" name="Checklist Setup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'Dashboard'!$A$1:$R$30</definedName>
    <definedName name="_xlnm.Print_Area" localSheetId="1">'Night Audit Log'!$A$1:$AA$501</definedName>
    <definedName name="_xlnm.Print_Area" localSheetId="2">'Checklist Setup'!$A$1:$L$106</definedName>
    <definedName name="_xlnm.Print_Area" localSheetId="3">'Instructions'!$A$1:$H$43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%"/>
    <numFmt numFmtId="166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7324D"/>
      <sz val="10"/>
    </font>
    <font>
      <name val="Calibri"/>
      <color rgb="0017324D"/>
      <sz val="10"/>
    </font>
    <font>
      <name val="Calibri"/>
      <i val="1"/>
      <color rgb="002B5D74"/>
      <sz val="12"/>
    </font>
    <font>
      <name val="Calibri"/>
      <b val="1"/>
      <color rgb="00FFFFFF"/>
      <sz val="11"/>
    </font>
    <font>
      <name val="Calibri"/>
      <b val="1"/>
      <color rgb="0017324D"/>
      <sz val="14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2F7F8"/>
      </patternFill>
    </fill>
    <fill>
      <patternFill patternType="solid">
        <fgColor rgb="00FFF1CE"/>
      </patternFill>
    </fill>
    <fill>
      <patternFill patternType="solid">
        <fgColor rgb="00DCE6F1"/>
      </patternFill>
    </fill>
    <fill>
      <patternFill patternType="solid">
        <fgColor rgb="002B5D7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 wrapText="1"/>
    </xf>
    <xf numFmtId="0" fontId="2" fillId="3" borderId="1" pivotButton="0" quotePrefix="0" xfId="0"/>
    <xf numFmtId="0" fontId="3" fillId="4" borderId="1" applyProtection="1" pivotButton="0" quotePrefix="0" xfId="0">
      <protection locked="0" hidden="0"/>
    </xf>
    <xf numFmtId="0" fontId="4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164" fontId="3" fillId="4" borderId="1" applyProtection="1" pivotButton="0" quotePrefix="0" xfId="0">
      <protection locked="0" hidden="0"/>
    </xf>
    <xf numFmtId="0" fontId="2" fillId="0" borderId="0" applyAlignment="1" pivotButton="0" quotePrefix="0" xfId="0">
      <alignment horizontal="left" vertical="top" wrapText="1"/>
    </xf>
    <xf numFmtId="164" fontId="3" fillId="5" borderId="1" pivotButton="0" quotePrefix="0" xfId="0"/>
    <xf numFmtId="0" fontId="2" fillId="4" borderId="0" applyAlignment="1" pivotButton="0" quotePrefix="0" xfId="0">
      <alignment horizontal="left" vertical="top" wrapText="1"/>
    </xf>
    <xf numFmtId="9" fontId="3" fillId="4" borderId="1" applyProtection="1" pivotButton="0" quotePrefix="0" xfId="0">
      <protection locked="0" hidden="0"/>
    </xf>
    <xf numFmtId="0" fontId="5" fillId="6" borderId="1" applyAlignment="1" pivotButton="0" quotePrefix="0" xfId="0">
      <alignment horizontal="left" vertical="top" wrapText="1"/>
    </xf>
    <xf numFmtId="1" fontId="6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49" fontId="6" fillId="7" borderId="1" applyAlignment="1" pivotButton="0" quotePrefix="0" xfId="0">
      <alignment horizontal="center" vertical="center"/>
    </xf>
    <xf numFmtId="0" fontId="5" fillId="6" borderId="1" pivotButton="0" quotePrefix="0" xfId="0"/>
    <xf numFmtId="0" fontId="2" fillId="7" borderId="1" applyAlignment="1" pivotButton="0" quotePrefix="0" xfId="0">
      <alignment horizontal="centerContinuous" vertical="center" wrapText="1"/>
    </xf>
    <xf numFmtId="164" fontId="3" fillId="4" borderId="1" applyAlignment="1" applyProtection="1" pivotButton="0" quotePrefix="0" xfId="0">
      <alignment horizontal="left" vertical="center"/>
      <protection locked="0" hidden="0"/>
    </xf>
    <xf numFmtId="0" fontId="3" fillId="4" borderId="1" applyAlignment="1" applyProtection="1" pivotButton="0" quotePrefix="0" xfId="0">
      <alignment horizontal="left" vertical="center"/>
      <protection locked="0" hidden="0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18" fontId="3" fillId="4" borderId="1" applyAlignment="1" applyProtection="1" pivotButton="0" quotePrefix="0" xfId="0">
      <alignment horizontal="left" vertical="center"/>
      <protection locked="0" hidden="0"/>
    </xf>
    <xf numFmtId="1" fontId="3" fillId="5" borderId="1" applyAlignment="1" pivotButton="0" quotePrefix="0" xfId="0">
      <alignment horizontal="left" vertical="center"/>
    </xf>
    <xf numFmtId="166" fontId="3" fillId="4" borderId="1" applyAlignment="1" applyProtection="1" pivotButton="0" quotePrefix="0" xfId="0">
      <alignment horizontal="left" vertical="center"/>
      <protection locked="0" hidden="0"/>
    </xf>
    <xf numFmtId="166" fontId="3" fillId="5" borderId="1" applyAlignment="1" pivotButton="0" quotePrefix="0" xfId="0">
      <alignment horizontal="left" vertical="center"/>
    </xf>
    <xf numFmtId="0" fontId="3" fillId="4" borderId="1" applyAlignment="1" applyProtection="1" pivotButton="0" quotePrefix="0" xfId="0">
      <alignment horizontal="left" vertical="top" wrapText="1"/>
      <protection locked="0" hidden="0"/>
    </xf>
    <xf numFmtId="0" fontId="2" fillId="4" borderId="0" applyAlignment="1" pivotButton="0" quotePrefix="0" xfId="0">
      <alignment horizontal="centerContinuous" vertical="center" wrapText="1"/>
    </xf>
    <xf numFmtId="0" fontId="2" fillId="5" borderId="1" pivotButton="0" quotePrefix="0" xfId="0"/>
    <xf numFmtId="0" fontId="2" fillId="4" borderId="0" applyAlignment="1" pivotButton="0" quotePrefix="0" xfId="0">
      <alignment horizontal="left" vertical="center"/>
    </xf>
    <xf numFmtId="1" fontId="3" fillId="4" borderId="1" applyAlignment="1" applyProtection="1" pivotButton="0" quotePrefix="0" xfId="0">
      <alignment horizontal="left" vertical="center"/>
      <protection locked="0" hidden="0"/>
    </xf>
    <xf numFmtId="0" fontId="5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top" wrapText="1"/>
    </xf>
    <xf numFmtId="164" fontId="3" fillId="4" borderId="1" applyProtection="1" pivotButton="0" quotePrefix="0" xfId="0">
      <protection locked="0" hidden="0"/>
    </xf>
    <xf numFmtId="164" fontId="3" fillId="5" borderId="1" pivotButton="0" quotePrefix="0" xfId="0"/>
    <xf numFmtId="165" fontId="6" fillId="7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center" vertical="center"/>
    </xf>
    <xf numFmtId="164" fontId="3" fillId="4" borderId="1" applyAlignment="1" applyProtection="1" pivotButton="0" quotePrefix="0" xfId="0">
      <alignment horizontal="left" vertical="center"/>
      <protection locked="0" hidden="0"/>
    </xf>
    <xf numFmtId="166" fontId="3" fillId="4" borderId="1" applyAlignment="1" applyProtection="1" pivotButton="0" quotePrefix="0" xfId="0">
      <alignment horizontal="left" vertical="center"/>
      <protection locked="0" hidden="0"/>
    </xf>
    <xf numFmtId="166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b val="1"/>
        <color rgb="00C73939"/>
        <sz val="10"/>
      </font>
      <fill>
        <patternFill patternType="solid">
          <fgColor rgb="00FCE5CD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E7E6E6"/>
        </patternFill>
      </fill>
    </dxf>
    <dxf>
      <font>
        <name val="Calibri"/>
        <b val="1"/>
        <color rgb="00FFFFFF"/>
        <sz val="11"/>
      </font>
      <fill>
        <patternFill patternType="solid">
          <fgColor rgb="00C7393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Task Status for Selected Business Date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7D6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5A823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A6A6A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73939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6D8299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'Dashboard'!$A$16:$A$20</f>
            </numRef>
          </cat>
          <val>
            <numRef>
              <f>'Dashboard'!$B$16:$B$20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Tasks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'Dashboard'!E15</f>
            </strRef>
          </tx>
          <spPr>
            <a:solidFill xmlns:a="http://schemas.openxmlformats.org/drawingml/2006/main">
              <a:srgbClr val="C73939"/>
            </a:solidFill>
            <a:ln xmlns:a="http://schemas.openxmlformats.org/drawingml/2006/main">
              <a:solidFill>
                <a:srgbClr val="C73939"/>
              </a:solidFill>
              <a:prstDash val="solid"/>
            </a:ln>
          </spPr>
          <cat>
            <numRef>
              <f>'Dashboard'!$D$16:$D$23</f>
            </numRef>
          </cat>
          <val>
            <numRef>
              <f>'Dashboard'!$E$16:$E$23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Tasks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16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udit" displayName="tblAudit" ref="A1:AA501" headerRowCount="1">
  <autoFilter ref="A1:AA501"/>
  <tableColumns count="27">
    <tableColumn id="1" name="Business Date"/>
    <tableColumn id="2" name="Audit Shift"/>
    <tableColumn id="3" name="Task ID"/>
    <tableColumn id="4" name="Category"/>
    <tableColumn id="5" name="Task"/>
    <tableColumn id="6" name="Critical?"/>
    <tableColumn id="7" name="Reconciliation Task?"/>
    <tableColumn id="8" name="Evidence Required?"/>
    <tableColumn id="9" name="Assigned To"/>
    <tableColumn id="10" name="Status"/>
    <tableColumn id="11" name="Start Time"/>
    <tableColumn id="12" name="Completion Time"/>
    <tableColumn id="13" name="Expected Minutes"/>
    <tableColumn id="14" name="Actual Minutes"/>
    <tableColumn id="15" name="Expected Amount"/>
    <tableColumn id="16" name="Actual Amount"/>
    <tableColumn id="17" name="Variance"/>
    <tableColumn id="18" name="Tolerance"/>
    <tableColumn id="19" name="Evidence / Reference"/>
    <tableColumn id="20" name="Exception Details"/>
    <tableColumn id="21" name="Corrective Action"/>
    <tableColumn id="22" name="Manager Review"/>
    <tableColumn id="23" name="Manager Initials"/>
    <tableColumn id="24" name="Operational Check"/>
    <tableColumn id="25" name="Duplicate Check"/>
    <tableColumn id="26" name="Source Report or System"/>
    <tableColumn id="27" name="Record I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Tasks" displayName="tblTasks" ref="A6:L106" headerRowCount="1">
  <autoFilter ref="A6:L106"/>
  <tableColumns count="12">
    <tableColumn id="1" name="Task ID"/>
    <tableColumn id="2" name="Category"/>
    <tableColumn id="3" name="Task"/>
    <tableColumn id="4" name="Critical?"/>
    <tableColumn id="5" name="Reconciliation Task?"/>
    <tableColumn id="6" name="Evidence Required?"/>
    <tableColumn id="7" name="Expected Minutes"/>
    <tableColumn id="8" name="Tolerance"/>
    <tableColumn id="9" name="Default Source Report"/>
    <tableColumn id="10" name="Task Guidance"/>
    <tableColumn id="11" name="Active?"/>
    <tableColumn id="12" name="Display Ord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01"/>
  <sheetViews>
    <sheetView showGridLines="0" zoomScale="70" zoomScaleNormal="7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" customWidth="1" min="3" max="3"/>
    <col width="31" customWidth="1" min="4" max="4"/>
    <col width="18" customWidth="1" min="5" max="5"/>
    <col width="3" customWidth="1" min="6" max="6"/>
    <col width="28" customWidth="1" min="7" max="7"/>
    <col width="20" customWidth="1" min="8" max="8"/>
    <col width="3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</cols>
  <sheetData>
    <row r="1" ht="28" customHeight="1">
      <c r="A1" s="1" t="inlineStr">
        <is>
          <t>Hotel Night Audit Dashboard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>
      <c r="A2" s="2" t="inlineStr">
        <is>
          <t>Property Name</t>
        </is>
      </c>
      <c r="B2" s="3" t="inlineStr">
        <is>
          <t>Harbor Point Hotel</t>
        </is>
      </c>
      <c r="D2" s="4" t="inlineStr">
        <is>
          <t>Nightly completion, reconciliation, and exception overview</t>
        </is>
      </c>
      <c r="E2" s="5" t="n"/>
      <c r="F2" s="5" t="n"/>
      <c r="G2" s="5" t="n"/>
      <c r="H2" s="5" t="n"/>
    </row>
    <row r="3">
      <c r="A3" s="2" t="inlineStr">
        <is>
          <t>Selected Business Date</t>
        </is>
      </c>
      <c r="B3" s="36" t="n">
        <v>46037</v>
      </c>
      <c r="D3" s="7" t="inlineStr">
        <is>
          <t>Select a business date below. Dashboard results update from the Night Audit Log.</t>
        </is>
      </c>
      <c r="E3" s="5" t="n"/>
      <c r="F3" s="5" t="n"/>
      <c r="G3" s="5" t="n"/>
      <c r="H3" s="5" t="n"/>
    </row>
    <row r="4">
      <c r="A4" s="2" t="inlineStr">
        <is>
          <t>Latest Logged Business Date</t>
        </is>
      </c>
      <c r="B4" s="37">
        <f>IFERROR(MAX('Night Audit Log'!$A$2:$A$501),"")</f>
        <v/>
      </c>
      <c r="D4" s="9" t="inlineStr">
        <is>
          <t>Yellow cells are editable controls or policy targets.</t>
        </is>
      </c>
      <c r="E4" s="5" t="n"/>
      <c r="F4" s="5" t="n"/>
      <c r="G4" s="5" t="n"/>
      <c r="H4" s="5" t="n"/>
    </row>
    <row r="5">
      <c r="A5" s="2" t="inlineStr">
        <is>
          <t>Completion Target</t>
        </is>
      </c>
      <c r="B5" s="10" t="n">
        <v>1</v>
      </c>
      <c r="D5" s="5" t="inlineStr">
        <is>
          <t>Targets are property-defined operating expectations, not legal requirements.</t>
        </is>
      </c>
      <c r="E5" s="5" t="n"/>
      <c r="F5" s="5" t="n"/>
      <c r="G5" s="5" t="n"/>
      <c r="H5" s="5" t="n"/>
    </row>
    <row r="6">
      <c r="A6" s="2" t="inlineStr">
        <is>
          <t>Open Exception Alert Threshold</t>
        </is>
      </c>
      <c r="B6" s="3" t="n">
        <v>0</v>
      </c>
    </row>
    <row r="7">
      <c r="A7" s="2" t="inlineStr">
        <is>
          <t>Critical Task Alert Threshold</t>
        </is>
      </c>
      <c r="B7" s="3" t="n">
        <v>0</v>
      </c>
    </row>
    <row r="8"/>
    <row r="9">
      <c r="A9" s="11" t="inlineStr">
        <is>
          <t>Total Scheduled Tasks</t>
        </is>
      </c>
      <c r="B9" s="12">
        <f>IFERROR(COUNTIFS('Night Audit Log'!$A$2:$A$501,$B$3,'Night Audit Log'!$C$2:$C$501,"&lt;&gt;"),0)</f>
        <v/>
      </c>
      <c r="D9" s="11" t="inlineStr">
        <is>
          <t>Completed Tasks</t>
        </is>
      </c>
      <c r="E9" s="12">
        <f>IFERROR(COUNTIFS('Night Audit Log'!$A$2:$A$501,$B$3,'Night Audit Log'!$J$2:$J$501,"Complete"),0)</f>
        <v/>
      </c>
      <c r="G9" s="11" t="inlineStr">
        <is>
          <t>Completion Percentage</t>
        </is>
      </c>
      <c r="H9" s="38">
        <f>IFERROR(E9/B9,0)</f>
        <v/>
      </c>
    </row>
    <row r="10"/>
    <row r="11">
      <c r="A11" s="11" t="inlineStr">
        <is>
          <t>Open Tasks</t>
        </is>
      </c>
      <c r="B11" s="12">
        <f>IFERROR(COUNTIFS('Night Audit Log'!$A$2:$A$501,$B$3,'Night Audit Log'!$J$2:$J$501,"Not Started")+COUNTIFS('Night Audit Log'!$A$2:$A$501,$B$3,'Night Audit Log'!$J$2:$J$501,"In Progress"),0)</f>
        <v/>
      </c>
      <c r="D11" s="11" t="inlineStr">
        <is>
          <t>Exception Tasks</t>
        </is>
      </c>
      <c r="E11" s="12">
        <f>IFERROR(COUNTIFS('Night Audit Log'!$A$2:$A$501,$B$3,'Night Audit Log'!$J$2:$J$501,"Exception"),0)</f>
        <v/>
      </c>
      <c r="G11" s="11" t="inlineStr">
        <is>
          <t>Critical Tasks Incomplete</t>
        </is>
      </c>
      <c r="H11" s="12">
        <f>IFERROR(COUNTIFS('Night Audit Log'!$A$2:$A$501,$B$3,'Night Audit Log'!$F$2:$F$501,"Yes",'Night Audit Log'!$J$2:$J$501,"&lt;&gt;Complete",'Night Audit Log'!$J$2:$J$501,"&lt;&gt;N/A"),0)</f>
        <v/>
      </c>
    </row>
    <row r="12"/>
    <row r="13">
      <c r="A13" s="11" t="inlineStr">
        <is>
          <t>Unresolved Operational Checks</t>
        </is>
      </c>
      <c r="B13" s="12">
        <f>IFERROR(COUNTIFS('Night Audit Log'!$A$2:$A$501,$B$3,'Night Audit Log'!$X$2:$X$501,"&lt;&gt;OK",'Night Audit Log'!$X$2:$X$501,"&lt;&gt;"),0)</f>
        <v/>
      </c>
      <c r="D13" s="11" t="inlineStr">
        <is>
          <t>Net Reconciliation Variance</t>
        </is>
      </c>
      <c r="E13" s="39">
        <f>IFERROR(SUMIFS('Night Audit Log'!$Q$2:$Q$501,'Night Audit Log'!$A$2:$A$501,$B$3),0)</f>
        <v/>
      </c>
      <c r="G13" s="11" t="inlineStr">
        <is>
          <t>Total Absolute Variance</t>
        </is>
      </c>
      <c r="H13" s="39">
        <f>IFERROR(SUMPRODUCT(('Night Audit Log'!$A$2:$A$501=$B$3)*ABS('Night Audit Log'!$Q$2:$Q$501)),0)</f>
        <v/>
      </c>
    </row>
    <row r="14"/>
    <row r="15">
      <c r="A15" s="15" t="inlineStr">
        <is>
          <t>Status</t>
        </is>
      </c>
      <c r="B15" s="15" t="inlineStr">
        <is>
          <t>Task Count</t>
        </is>
      </c>
      <c r="D15" s="15" t="inlineStr">
        <is>
          <t>Category</t>
        </is>
      </c>
      <c r="E15" s="15" t="inlineStr">
        <is>
          <t>Open Tasks</t>
        </is>
      </c>
    </row>
    <row r="16">
      <c r="A16" s="16" t="inlineStr">
        <is>
          <t>Complete</t>
        </is>
      </c>
      <c r="B16" s="16">
        <f>IFERROR(COUNTIFS('Night Audit Log'!$A$2:$A$501,$B$3,'Night Audit Log'!$J$2:$J$501,A16),0)</f>
        <v/>
      </c>
      <c r="D16" s="16" t="inlineStr">
        <is>
          <t>Front Office</t>
        </is>
      </c>
      <c r="E16" s="16">
        <f>IFERROR(COUNTIFS('Night Audit Log'!$A$2:$A$501,$B$3,'Night Audit Log'!$D$2:$D$501,D16,'Night Audit Log'!$J$2:$J$501,"&lt;&gt;Complete",'Night Audit Log'!$J$2:$J$501,"&lt;&gt;N/A"),0)</f>
        <v/>
      </c>
    </row>
    <row r="17">
      <c r="A17" s="17" t="inlineStr">
        <is>
          <t>In Progress</t>
        </is>
      </c>
      <c r="B17" s="17">
        <f>IFERROR(COUNTIFS('Night Audit Log'!$A$2:$A$501,$B$3,'Night Audit Log'!$J$2:$J$501,A17),0)</f>
        <v/>
      </c>
      <c r="D17" s="17" t="inlineStr">
        <is>
          <t>Room Revenue</t>
        </is>
      </c>
      <c r="E17" s="17">
        <f>IFERROR(COUNTIFS('Night Audit Log'!$A$2:$A$501,$B$3,'Night Audit Log'!$D$2:$D$501,D17,'Night Audit Log'!$J$2:$J$501,"&lt;&gt;Complete",'Night Audit Log'!$J$2:$J$501,"&lt;&gt;N/A"),0)</f>
        <v/>
      </c>
    </row>
    <row r="18">
      <c r="A18" s="16" t="inlineStr">
        <is>
          <t>Not Started</t>
        </is>
      </c>
      <c r="B18" s="16">
        <f>IFERROR(COUNTIFS('Night Audit Log'!$A$2:$A$501,$B$3,'Night Audit Log'!$J$2:$J$501,A18),0)</f>
        <v/>
      </c>
      <c r="D18" s="16" t="inlineStr">
        <is>
          <t>Payments and Cash</t>
        </is>
      </c>
      <c r="E18" s="16">
        <f>IFERROR(COUNTIFS('Night Audit Log'!$A$2:$A$501,$B$3,'Night Audit Log'!$D$2:$D$501,D18,'Night Audit Log'!$J$2:$J$501,"&lt;&gt;Complete",'Night Audit Log'!$J$2:$J$501,"&lt;&gt;N/A"),0)</f>
        <v/>
      </c>
    </row>
    <row r="19">
      <c r="A19" s="17" t="inlineStr">
        <is>
          <t>Exception</t>
        </is>
      </c>
      <c r="B19" s="17">
        <f>IFERROR(COUNTIFS('Night Audit Log'!$A$2:$A$501,$B$3,'Night Audit Log'!$J$2:$J$501,A19),0)</f>
        <v/>
      </c>
      <c r="D19" s="17" t="inlineStr">
        <is>
          <t>Food and Beverage</t>
        </is>
      </c>
      <c r="E19" s="17">
        <f>IFERROR(COUNTIFS('Night Audit Log'!$A$2:$A$501,$B$3,'Night Audit Log'!$D$2:$D$501,D19,'Night Audit Log'!$J$2:$J$501,"&lt;&gt;Complete",'Night Audit Log'!$J$2:$J$501,"&lt;&gt;N/A"),0)</f>
        <v/>
      </c>
    </row>
    <row r="20">
      <c r="A20" s="16" t="inlineStr">
        <is>
          <t>N/A</t>
        </is>
      </c>
      <c r="B20" s="16">
        <f>IFERROR(COUNTIFS('Night Audit Log'!$A$2:$A$501,$B$3,'Night Audit Log'!$J$2:$J$501,A20),0)</f>
        <v/>
      </c>
      <c r="D20" s="16" t="inlineStr">
        <is>
          <t>Taxes and Fees</t>
        </is>
      </c>
      <c r="E20" s="16">
        <f>IFERROR(COUNTIFS('Night Audit Log'!$A$2:$A$501,$B$3,'Night Audit Log'!$D$2:$D$501,D20,'Night Audit Log'!$J$2:$J$501,"&lt;&gt;Complete",'Night Audit Log'!$J$2:$J$501,"&lt;&gt;N/A"),0)</f>
        <v/>
      </c>
    </row>
    <row r="21">
      <c r="D21" s="17" t="inlineStr">
        <is>
          <t>Guest Accounts</t>
        </is>
      </c>
      <c r="E21" s="17">
        <f>IFERROR(COUNTIFS('Night Audit Log'!$A$2:$A$501,$B$3,'Night Audit Log'!$D$2:$D$501,D21,'Night Audit Log'!$J$2:$J$501,"&lt;&gt;Complete",'Night Audit Log'!$J$2:$J$501,"&lt;&gt;N/A"),0)</f>
        <v/>
      </c>
    </row>
    <row r="22">
      <c r="D22" s="16" t="inlineStr">
        <is>
          <t>Reporting</t>
        </is>
      </c>
      <c r="E22" s="16">
        <f>IFERROR(COUNTIFS('Night Audit Log'!$A$2:$A$501,$B$3,'Night Audit Log'!$D$2:$D$501,D22,'Night Audit Log'!$J$2:$J$501,"&lt;&gt;Complete",'Night Audit Log'!$J$2:$J$501,"&lt;&gt;N/A"),0)</f>
        <v/>
      </c>
    </row>
    <row r="23">
      <c r="D23" s="17" t="inlineStr">
        <is>
          <t>Security and Handoff</t>
        </is>
      </c>
      <c r="E23" s="17">
        <f>IFERROR(COUNTIFS('Night Audit Log'!$A$2:$A$501,$B$3,'Night Audit Log'!$D$2:$D$501,D23,'Night Audit Log'!$J$2:$J$501,"&lt;&gt;Complete",'Night Audit Log'!$J$2:$J$501,"&lt;&gt;N/A"),0)</f>
        <v/>
      </c>
    </row>
    <row r="24"/>
    <row r="25"/>
    <row r="26">
      <c r="A26" s="11" t="inlineStr">
        <is>
          <t>Total Expected Task Minutes</t>
        </is>
      </c>
      <c r="B26" s="12">
        <f>IFERROR(SUMIFS('Night Audit Log'!$M$2:$M$501,'Night Audit Log'!$A$2:$A$501,$B$3),0)</f>
        <v/>
      </c>
      <c r="D26" s="11" t="inlineStr">
        <is>
          <t>Total Actual Task Minutes</t>
        </is>
      </c>
      <c r="E26" s="12">
        <f>IFERROR(SUMIFS('Night Audit Log'!$N$2:$N$501,'Night Audit Log'!$A$2:$A$501,$B$3),0)</f>
        <v/>
      </c>
      <c r="G26" s="11" t="inlineStr">
        <is>
          <t>Completion Target Status</t>
        </is>
      </c>
      <c r="H26" s="18">
        <f>IFERROR(IF(H9&gt;=$B$5,"Target Met","Below Target"),"Review")</f>
        <v/>
      </c>
    </row>
    <row r="27">
      <c r="E27">
        <f>""</f>
        <v/>
      </c>
      <c r="H27">
        <f>""</f>
        <v/>
      </c>
    </row>
    <row r="28">
      <c r="A28" s="19" t="inlineStr">
        <is>
          <t>Management Alert</t>
        </is>
      </c>
      <c r="B28" s="20">
        <f>IFERROR(IF(H11&gt;$B$7,"Critical tasks require attention",IF(E11&gt;$B$6,"Open exceptions require attention",IF(H9&lt;$B$5,"Completion is below target","Night audit is within selected targets"))),"Review dashboard inputs")</f>
        <v/>
      </c>
      <c r="C28" s="20" t="n"/>
      <c r="D28" s="20" t="n"/>
      <c r="E28" s="20">
        <f>""</f>
        <v/>
      </c>
      <c r="F28" s="20" t="n"/>
      <c r="G28" s="20" t="n"/>
      <c r="H28" s="20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conditionalFormatting sqref="H9">
    <cfRule type="cellIs" priority="1" operator="lessThan" dxfId="0">
      <formula>$B$5</formula>
    </cfRule>
    <cfRule type="cellIs" priority="2" operator="greaterThanOrEqual" dxfId="1">
      <formula>$B$5</formula>
    </cfRule>
  </conditionalFormatting>
  <conditionalFormatting sqref="H11">
    <cfRule type="cellIs" priority="3" operator="greaterThan" dxfId="0">
      <formula>$B$7</formula>
    </cfRule>
  </conditionalFormatting>
  <conditionalFormatting sqref="E11">
    <cfRule type="cellIs" priority="4" operator="greaterThan" dxfId="2">
      <formula>$B$6</formula>
    </cfRule>
  </conditionalFormatting>
  <conditionalFormatting sqref="E13">
    <cfRule type="expression" priority="5" dxfId="2">
      <formula>E13&lt;&gt;0</formula>
    </cfRule>
  </conditionalFormatting>
  <conditionalFormatting sqref="B28:H28">
    <cfRule type="expression" priority="6" dxfId="1">
      <formula>$B$28="Night audit is within selected targets"</formula>
    </cfRule>
    <cfRule type="expression" priority="7" dxfId="0">
      <formula>ISNUMBER(FIND("Critical",$B$28))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501"/>
  <sheetViews>
    <sheetView showGridLines="0" zoomScale="70" zoomScaleNormal="70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12" customWidth="1" min="3" max="3"/>
    <col width="22" customWidth="1" min="4" max="4"/>
    <col width="48" customWidth="1" min="5" max="5"/>
    <col width="12" customWidth="1" min="6" max="6"/>
    <col width="20" customWidth="1" min="7" max="7"/>
    <col width="18" customWidth="1" min="8" max="8"/>
    <col width="18" customWidth="1" min="9" max="9"/>
    <col width="16" customWidth="1" min="10" max="10"/>
    <col width="14" customWidth="1" min="11" max="11"/>
    <col width="16" customWidth="1" min="12" max="12"/>
    <col width="17" customWidth="1" min="13" max="13"/>
    <col width="15" customWidth="1" min="14" max="14"/>
    <col width="17" customWidth="1" min="15" max="15"/>
    <col width="17" customWidth="1" min="16" max="16"/>
    <col width="15" customWidth="1" min="17" max="17"/>
    <col width="14" customWidth="1" min="18" max="18"/>
    <col width="30" customWidth="1" min="19" max="19"/>
    <col width="36" customWidth="1" min="20" max="20"/>
    <col width="40" customWidth="1" min="21" max="21"/>
    <col width="22" customWidth="1" min="22" max="22"/>
    <col width="16" customWidth="1" min="23" max="23"/>
    <col width="28" customWidth="1" min="24" max="24"/>
    <col width="22" customWidth="1" min="25" max="25"/>
    <col width="34" customWidth="1" min="26" max="26"/>
    <col width="20" customWidth="1" min="27" max="27"/>
  </cols>
  <sheetData>
    <row r="1" ht="34" customHeight="1">
      <c r="A1" s="15" t="inlineStr">
        <is>
          <t>Business Date</t>
        </is>
      </c>
      <c r="B1" s="15" t="inlineStr">
        <is>
          <t>Audit Shift</t>
        </is>
      </c>
      <c r="C1" s="15" t="inlineStr">
        <is>
          <t>Task ID</t>
        </is>
      </c>
      <c r="D1" s="15" t="inlineStr">
        <is>
          <t>Category</t>
        </is>
      </c>
      <c r="E1" s="15" t="inlineStr">
        <is>
          <t>Task</t>
        </is>
      </c>
      <c r="F1" s="15" t="inlineStr">
        <is>
          <t>Critical?</t>
        </is>
      </c>
      <c r="G1" s="15" t="inlineStr">
        <is>
          <t>Reconciliation Task?</t>
        </is>
      </c>
      <c r="H1" s="15" t="inlineStr">
        <is>
          <t>Evidence Required?</t>
        </is>
      </c>
      <c r="I1" s="15" t="inlineStr">
        <is>
          <t>Assigned To</t>
        </is>
      </c>
      <c r="J1" s="15" t="inlineStr">
        <is>
          <t>Status</t>
        </is>
      </c>
      <c r="K1" s="15" t="inlineStr">
        <is>
          <t>Start Time</t>
        </is>
      </c>
      <c r="L1" s="15" t="inlineStr">
        <is>
          <t>Completion Time</t>
        </is>
      </c>
      <c r="M1" s="15" t="inlineStr">
        <is>
          <t>Expected Minutes</t>
        </is>
      </c>
      <c r="N1" s="15" t="inlineStr">
        <is>
          <t>Actual Minutes</t>
        </is>
      </c>
      <c r="O1" s="15" t="inlineStr">
        <is>
          <t>Expected Amount</t>
        </is>
      </c>
      <c r="P1" s="15" t="inlineStr">
        <is>
          <t>Actual Amount</t>
        </is>
      </c>
      <c r="Q1" s="15" t="inlineStr">
        <is>
          <t>Variance</t>
        </is>
      </c>
      <c r="R1" s="15" t="inlineStr">
        <is>
          <t>Tolerance</t>
        </is>
      </c>
      <c r="S1" s="15" t="inlineStr">
        <is>
          <t>Evidence / Reference</t>
        </is>
      </c>
      <c r="T1" s="15" t="inlineStr">
        <is>
          <t>Exception Details</t>
        </is>
      </c>
      <c r="U1" s="15" t="inlineStr">
        <is>
          <t>Corrective Action</t>
        </is>
      </c>
      <c r="V1" s="15" t="inlineStr">
        <is>
          <t>Manager Review</t>
        </is>
      </c>
      <c r="W1" s="15" t="inlineStr">
        <is>
          <t>Manager Initials</t>
        </is>
      </c>
      <c r="X1" s="15" t="inlineStr">
        <is>
          <t>Operational Check</t>
        </is>
      </c>
      <c r="Y1" s="15" t="inlineStr">
        <is>
          <t>Duplicate Check</t>
        </is>
      </c>
      <c r="Z1" s="15" t="inlineStr">
        <is>
          <t>Source Report or System</t>
        </is>
      </c>
      <c r="AA1" s="15" t="inlineStr">
        <is>
          <t>Record ID</t>
        </is>
      </c>
    </row>
    <row r="2">
      <c r="A2" s="40" t="n">
        <v>46037</v>
      </c>
      <c r="B2" s="22" t="inlineStr">
        <is>
          <t>Night Audit</t>
        </is>
      </c>
      <c r="C2" s="22" t="inlineStr">
        <is>
          <t>NA-001</t>
        </is>
      </c>
      <c r="D2" s="23">
        <f>IFERROR(IF($C2="","",VLOOKUP($C2,'Checklist Setup'!$A$7:$H$106,2,FALSE)),"")</f>
        <v/>
      </c>
      <c r="E2" s="24">
        <f>IFERROR(IF($C2="","",VLOOKUP($C2,'Checklist Setup'!$A$7:$H$106,3,FALSE)),"")</f>
        <v/>
      </c>
      <c r="F2" s="23">
        <f>IFERROR(IF($C2="","",VLOOKUP($C2,'Checklist Setup'!$A$7:$H$106,4,FALSE)),"")</f>
        <v/>
      </c>
      <c r="G2" s="23">
        <f>IFERROR(IF($C2="","",VLOOKUP($C2,'Checklist Setup'!$A$7:$H$106,5,FALSE)),"")</f>
        <v/>
      </c>
      <c r="H2" s="23">
        <f>IFERROR(IF($C2="","",VLOOKUP($C2,'Checklist Setup'!$A$7:$H$106,6,FALSE)),"")</f>
        <v/>
      </c>
      <c r="I2" s="22" t="inlineStr">
        <is>
          <t>Jordan Lee</t>
        </is>
      </c>
      <c r="J2" s="22" t="inlineStr">
        <is>
          <t>Complete</t>
        </is>
      </c>
      <c r="K2" s="25" t="n">
        <v>0.9618055555555556</v>
      </c>
      <c r="L2" s="25" t="n">
        <v>0.9666666666666667</v>
      </c>
      <c r="M2" s="26">
        <f>IFERROR(IF($C2="","",VLOOKUP($C2,'Checklist Setup'!$A$7:$H$106,7,FALSE)),"")</f>
        <v/>
      </c>
      <c r="N2" s="26">
        <f>IFERROR(IF(OR($K2="",$L2=""),"",MOD($L2-$K2,1)*1440),"")</f>
        <v/>
      </c>
      <c r="O2" s="41" t="n"/>
      <c r="P2" s="41" t="n"/>
      <c r="Q2" s="42">
        <f>IFERROR(IF(OR($O2="",$P2=""),"",$P2-$O2),"")</f>
        <v/>
      </c>
      <c r="R2" s="42">
        <f>IFERROR(IF($C2="","",VLOOKUP($C2,'Checklist Setup'!$A$7:$H$106,8,FALSE)),"")</f>
        <v/>
      </c>
      <c r="S2" s="29" t="inlineStr">
        <is>
          <t>Business date screen reviewed</t>
        </is>
      </c>
      <c r="T2" s="29" t="inlineStr"/>
      <c r="U2" s="29" t="inlineStr"/>
      <c r="V2" s="22" t="inlineStr">
        <is>
          <t>Reviewed</t>
        </is>
      </c>
      <c r="W2" s="22" t="inlineStr">
        <is>
          <t>ML</t>
        </is>
      </c>
      <c r="X2" s="24">
        <f>IFERROR(IF($C2="","",IF($Y2&lt;&gt;"OK",$Y2,IF(AND($J2="Complete",$H2="Yes",$S2=""),"Evidence missing",IF(AND($G2="Yes",$J2="Complete",OR($O2="",$P2="")),"Amounts missing",IF(AND($Q2&lt;&gt;"",OR($Q2&gt;$R2,$Q2&lt;-$R2)),"Variance exceeds tolerance",IF(AND($F2="Yes",$J2&lt;&gt;"Complete",$J2&lt;&gt;"N/A"),"Critical task incomplete",IF(AND($J2="N/A",$T2=""),"N/A reason missing",IF(AND($J2="Exception",$T2=""),"Exception details missing",IF(AND($V2="Reviewed",$W2=""),"Manager initials missing","OK"))))))))),"")</f>
        <v/>
      </c>
      <c r="Y2" s="23">
        <f>IFERROR(IF(OR($A2="",$C2=""),"",IF(COUNTIFS($A$2:$A$501,$A2,$C$2:$C$501,$C2)&gt;1,"Duplicate task/date","OK")),"")</f>
        <v/>
      </c>
      <c r="Z2" s="29" t="inlineStr">
        <is>
          <t>Property management system screen</t>
        </is>
      </c>
      <c r="AA2" s="23">
        <f>IFERROR(IF(OR($A2="",$C2=""),"",TEXT($A2,"yyyymmdd")&amp;"-"&amp;$C2),"")</f>
        <v/>
      </c>
    </row>
    <row r="3">
      <c r="A3" s="40" t="n">
        <v>46037</v>
      </c>
      <c r="B3" s="22" t="inlineStr">
        <is>
          <t>Night Audit</t>
        </is>
      </c>
      <c r="C3" s="22" t="inlineStr">
        <is>
          <t>NA-002</t>
        </is>
      </c>
      <c r="D3" s="23">
        <f>IFERROR(IF($C3="","",VLOOKUP($C3,'Checklist Setup'!$A$7:$H$106,2,FALSE)),"")</f>
        <v/>
      </c>
      <c r="E3" s="24">
        <f>IFERROR(IF($C3="","",VLOOKUP($C3,'Checklist Setup'!$A$7:$H$106,3,FALSE)),"")</f>
        <v/>
      </c>
      <c r="F3" s="23">
        <f>IFERROR(IF($C3="","",VLOOKUP($C3,'Checklist Setup'!$A$7:$H$106,4,FALSE)),"")</f>
        <v/>
      </c>
      <c r="G3" s="23">
        <f>IFERROR(IF($C3="","",VLOOKUP($C3,'Checklist Setup'!$A$7:$H$106,5,FALSE)),"")</f>
        <v/>
      </c>
      <c r="H3" s="23">
        <f>IFERROR(IF($C3="","",VLOOKUP($C3,'Checklist Setup'!$A$7:$H$106,6,FALSE)),"")</f>
        <v/>
      </c>
      <c r="I3" s="22" t="inlineStr">
        <is>
          <t>Jordan Lee</t>
        </is>
      </c>
      <c r="J3" s="22" t="inlineStr">
        <is>
          <t>Complete</t>
        </is>
      </c>
      <c r="K3" s="25" t="n">
        <v>0.96875</v>
      </c>
      <c r="L3" s="25" t="n">
        <v>0.9805555555555555</v>
      </c>
      <c r="M3" s="26">
        <f>IFERROR(IF($C3="","",VLOOKUP($C3,'Checklist Setup'!$A$7:$H$106,7,FALSE)),"")</f>
        <v/>
      </c>
      <c r="N3" s="26">
        <f>IFERROR(IF(OR($K3="",$L3=""),"",MOD($L3-$K3,1)*1440),"")</f>
        <v/>
      </c>
      <c r="O3" s="41" t="n">
        <v>18425</v>
      </c>
      <c r="P3" s="41" t="n">
        <v>18425</v>
      </c>
      <c r="Q3" s="42">
        <f>IFERROR(IF(OR($O3="",$P3=""),"",$P3-$O3),"")</f>
        <v/>
      </c>
      <c r="R3" s="42">
        <f>IFERROR(IF($C3="","",VLOOKUP($C3,'Checklist Setup'!$A$7:$H$106,8,FALSE)),"")</f>
        <v/>
      </c>
      <c r="S3" s="29" t="inlineStr">
        <is>
          <t>Room revenue summary 1/15/2026</t>
        </is>
      </c>
      <c r="T3" s="29" t="inlineStr"/>
      <c r="U3" s="29" t="inlineStr"/>
      <c r="V3" s="22" t="inlineStr">
        <is>
          <t>Reviewed</t>
        </is>
      </c>
      <c r="W3" s="22" t="inlineStr">
        <is>
          <t>ML</t>
        </is>
      </c>
      <c r="X3" s="24">
        <f>IFERROR(IF($C3="","",IF($Y3&lt;&gt;"OK",$Y3,IF(AND($J3="Complete",$H3="Yes",$S3=""),"Evidence missing",IF(AND($G3="Yes",$J3="Complete",OR($O3="",$P3="")),"Amounts missing",IF(AND($Q3&lt;&gt;"",OR($Q3&gt;$R3,$Q3&lt;-$R3)),"Variance exceeds tolerance",IF(AND($F3="Yes",$J3&lt;&gt;"Complete",$J3&lt;&gt;"N/A"),"Critical task incomplete",IF(AND($J3="N/A",$T3=""),"N/A reason missing",IF(AND($J3="Exception",$T3=""),"Exception details missing",IF(AND($V3="Reviewed",$W3=""),"Manager initials missing","OK"))))))))),"")</f>
        <v/>
      </c>
      <c r="Y3" s="23">
        <f>IFERROR(IF(OR($A3="",$C3=""),"",IF(COUNTIFS($A$2:$A$501,$A3,$C$2:$C$501,$C3)&gt;1,"Duplicate task/date","OK")),"")</f>
        <v/>
      </c>
      <c r="Z3" s="29" t="inlineStr">
        <is>
          <t>PMS room revenue report</t>
        </is>
      </c>
      <c r="AA3" s="23">
        <f>IFERROR(IF(OR($A3="",$C3=""),"",TEXT($A3,"yyyymmdd")&amp;"-"&amp;$C3),"")</f>
        <v/>
      </c>
    </row>
    <row r="4">
      <c r="A4" s="40" t="n">
        <v>46037</v>
      </c>
      <c r="B4" s="22" t="inlineStr">
        <is>
          <t>Night Audit</t>
        </is>
      </c>
      <c r="C4" s="22" t="inlineStr">
        <is>
          <t>NA-003</t>
        </is>
      </c>
      <c r="D4" s="23">
        <f>IFERROR(IF($C4="","",VLOOKUP($C4,'Checklist Setup'!$A$7:$H$106,2,FALSE)),"")</f>
        <v/>
      </c>
      <c r="E4" s="24">
        <f>IFERROR(IF($C4="","",VLOOKUP($C4,'Checklist Setup'!$A$7:$H$106,3,FALSE)),"")</f>
        <v/>
      </c>
      <c r="F4" s="23">
        <f>IFERROR(IF($C4="","",VLOOKUP($C4,'Checklist Setup'!$A$7:$H$106,4,FALSE)),"")</f>
        <v/>
      </c>
      <c r="G4" s="23">
        <f>IFERROR(IF($C4="","",VLOOKUP($C4,'Checklist Setup'!$A$7:$H$106,5,FALSE)),"")</f>
        <v/>
      </c>
      <c r="H4" s="23">
        <f>IFERROR(IF($C4="","",VLOOKUP($C4,'Checklist Setup'!$A$7:$H$106,6,FALSE)),"")</f>
        <v/>
      </c>
      <c r="I4" s="22" t="inlineStr">
        <is>
          <t>Jordan Lee</t>
        </is>
      </c>
      <c r="J4" s="22" t="inlineStr">
        <is>
          <t>Exception</t>
        </is>
      </c>
      <c r="K4" s="25" t="n">
        <v>0.9826388888888888</v>
      </c>
      <c r="L4" s="25" t="n">
        <v>0.9965277777777778</v>
      </c>
      <c r="M4" s="26">
        <f>IFERROR(IF($C4="","",VLOOKUP($C4,'Checklist Setup'!$A$7:$H$106,7,FALSE)),"")</f>
        <v/>
      </c>
      <c r="N4" s="26">
        <f>IFERROR(IF(OR($K4="",$L4=""),"",MOD($L4-$K4,1)*1440),"")</f>
        <v/>
      </c>
      <c r="O4" s="41" t="n">
        <v>12680.44</v>
      </c>
      <c r="P4" s="41" t="n">
        <v>12662.44</v>
      </c>
      <c r="Q4" s="42">
        <f>IFERROR(IF(OR($O4="",$P4=""),"",$P4-$O4),"")</f>
        <v/>
      </c>
      <c r="R4" s="42">
        <f>IFERROR(IF($C4="","",VLOOKUP($C4,'Checklist Setup'!$A$7:$H$106,8,FALSE)),"")</f>
        <v/>
      </c>
      <c r="S4" s="29" t="inlineStr">
        <is>
          <t>Payment batch 011526-A</t>
        </is>
      </c>
      <c r="T4" s="29" t="inlineStr">
        <is>
          <t>Credit card batch is short by $18.00</t>
        </is>
      </c>
      <c r="U4" s="29" t="inlineStr">
        <is>
          <t>Verify the disputed restaurant check with the morning accounting team</t>
        </is>
      </c>
      <c r="V4" s="22" t="inlineStr">
        <is>
          <t>Follow-Up Required</t>
        </is>
      </c>
      <c r="W4" s="22" t="inlineStr">
        <is>
          <t>ML</t>
        </is>
      </c>
      <c r="X4" s="24">
        <f>IFERROR(IF($C4="","",IF($Y4&lt;&gt;"OK",$Y4,IF(AND($J4="Complete",$H4="Yes",$S4=""),"Evidence missing",IF(AND($G4="Yes",$J4="Complete",OR($O4="",$P4="")),"Amounts missing",IF(AND($Q4&lt;&gt;"",OR($Q4&gt;$R4,$Q4&lt;-$R4)),"Variance exceeds tolerance",IF(AND($F4="Yes",$J4&lt;&gt;"Complete",$J4&lt;&gt;"N/A"),"Critical task incomplete",IF(AND($J4="N/A",$T4=""),"N/A reason missing",IF(AND($J4="Exception",$T4=""),"Exception details missing",IF(AND($V4="Reviewed",$W4=""),"Manager initials missing","OK"))))))))),"")</f>
        <v/>
      </c>
      <c r="Y4" s="23">
        <f>IFERROR(IF(OR($A4="",$C4=""),"",IF(COUNTIFS($A$2:$A$501,$A4,$C$2:$C$501,$C4)&gt;1,"Duplicate task/date","OK")),"")</f>
        <v/>
      </c>
      <c r="Z4" s="29" t="inlineStr">
        <is>
          <t>Payment settlement and PMS reports</t>
        </is>
      </c>
      <c r="AA4" s="23">
        <f>IFERROR(IF(OR($A4="",$C4=""),"",TEXT($A4,"yyyymmdd")&amp;"-"&amp;$C4),"")</f>
        <v/>
      </c>
    </row>
    <row r="5">
      <c r="A5" s="40" t="n">
        <v>46037</v>
      </c>
      <c r="B5" s="22" t="inlineStr">
        <is>
          <t>Night Audit</t>
        </is>
      </c>
      <c r="C5" s="22" t="inlineStr">
        <is>
          <t>NA-004</t>
        </is>
      </c>
      <c r="D5" s="23">
        <f>IFERROR(IF($C5="","",VLOOKUP($C5,'Checklist Setup'!$A$7:$H$106,2,FALSE)),"")</f>
        <v/>
      </c>
      <c r="E5" s="24">
        <f>IFERROR(IF($C5="","",VLOOKUP($C5,'Checklist Setup'!$A$7:$H$106,3,FALSE)),"")</f>
        <v/>
      </c>
      <c r="F5" s="23">
        <f>IFERROR(IF($C5="","",VLOOKUP($C5,'Checklist Setup'!$A$7:$H$106,4,FALSE)),"")</f>
        <v/>
      </c>
      <c r="G5" s="23">
        <f>IFERROR(IF($C5="","",VLOOKUP($C5,'Checklist Setup'!$A$7:$H$106,5,FALSE)),"")</f>
        <v/>
      </c>
      <c r="H5" s="23">
        <f>IFERROR(IF($C5="","",VLOOKUP($C5,'Checklist Setup'!$A$7:$H$106,6,FALSE)),"")</f>
        <v/>
      </c>
      <c r="I5" s="22" t="inlineStr">
        <is>
          <t>Casey Morgan</t>
        </is>
      </c>
      <c r="J5" s="22" t="inlineStr">
        <is>
          <t>Complete</t>
        </is>
      </c>
      <c r="K5" s="25" t="n">
        <v>0.003472222222222222</v>
      </c>
      <c r="L5" s="25" t="n">
        <v>0.01388888888888889</v>
      </c>
      <c r="M5" s="26">
        <f>IFERROR(IF($C5="","",VLOOKUP($C5,'Checklist Setup'!$A$7:$H$106,7,FALSE)),"")</f>
        <v/>
      </c>
      <c r="N5" s="26">
        <f>IFERROR(IF(OR($K5="",$L5=""),"",MOD($L5-$K5,1)*1440),"")</f>
        <v/>
      </c>
      <c r="O5" s="41" t="n">
        <v>742.1799999999999</v>
      </c>
      <c r="P5" s="41" t="n">
        <v>742.1799999999999</v>
      </c>
      <c r="Q5" s="42">
        <f>IFERROR(IF(OR($O5="",$P5=""),"",$P5-$O5),"")</f>
        <v/>
      </c>
      <c r="R5" s="42">
        <f>IFERROR(IF($C5="","",VLOOKUP($C5,'Checklist Setup'!$A$7:$H$106,8,FALSE)),"")</f>
        <v/>
      </c>
      <c r="S5" s="29" t="inlineStr">
        <is>
          <t>Deposit bag HP-011526-01</t>
        </is>
      </c>
      <c r="T5" s="29" t="inlineStr"/>
      <c r="U5" s="29" t="inlineStr"/>
      <c r="V5" s="22" t="inlineStr">
        <is>
          <t>Reviewed</t>
        </is>
      </c>
      <c r="W5" s="22" t="inlineStr">
        <is>
          <t>ML</t>
        </is>
      </c>
      <c r="X5" s="24">
        <f>IFERROR(IF($C5="","",IF($Y5&lt;&gt;"OK",$Y5,IF(AND($J5="Complete",$H5="Yes",$S5=""),"Evidence missing",IF(AND($G5="Yes",$J5="Complete",OR($O5="",$P5="")),"Amounts missing",IF(AND($Q5&lt;&gt;"",OR($Q5&gt;$R5,$Q5&lt;-$R5)),"Variance exceeds tolerance",IF(AND($F5="Yes",$J5&lt;&gt;"Complete",$J5&lt;&gt;"N/A"),"Critical task incomplete",IF(AND($J5="N/A",$T5=""),"N/A reason missing",IF(AND($J5="Exception",$T5=""),"Exception details missing",IF(AND($V5="Reviewed",$W5=""),"Manager initials missing","OK"))))))))),"")</f>
        <v/>
      </c>
      <c r="Y5" s="23">
        <f>IFERROR(IF(OR($A5="",$C5=""),"",IF(COUNTIFS($A$2:$A$501,$A5,$C$2:$C$501,$C5)&gt;1,"Duplicate task/date","OK")),"")</f>
        <v/>
      </c>
      <c r="Z5" s="29" t="inlineStr">
        <is>
          <t>Cashier close reports</t>
        </is>
      </c>
      <c r="AA5" s="23">
        <f>IFERROR(IF(OR($A5="",$C5=""),"",TEXT($A5,"yyyymmdd")&amp;"-"&amp;$C5),"")</f>
        <v/>
      </c>
    </row>
    <row r="6">
      <c r="A6" s="40" t="n">
        <v>46037</v>
      </c>
      <c r="B6" s="22" t="inlineStr">
        <is>
          <t>Night Audit</t>
        </is>
      </c>
      <c r="C6" s="22" t="inlineStr">
        <is>
          <t>NA-005</t>
        </is>
      </c>
      <c r="D6" s="23">
        <f>IFERROR(IF($C6="","",VLOOKUP($C6,'Checklist Setup'!$A$7:$H$106,2,FALSE)),"")</f>
        <v/>
      </c>
      <c r="E6" s="24">
        <f>IFERROR(IF($C6="","",VLOOKUP($C6,'Checklist Setup'!$A$7:$H$106,3,FALSE)),"")</f>
        <v/>
      </c>
      <c r="F6" s="23">
        <f>IFERROR(IF($C6="","",VLOOKUP($C6,'Checklist Setup'!$A$7:$H$106,4,FALSE)),"")</f>
        <v/>
      </c>
      <c r="G6" s="23">
        <f>IFERROR(IF($C6="","",VLOOKUP($C6,'Checklist Setup'!$A$7:$H$106,5,FALSE)),"")</f>
        <v/>
      </c>
      <c r="H6" s="23">
        <f>IFERROR(IF($C6="","",VLOOKUP($C6,'Checklist Setup'!$A$7:$H$106,6,FALSE)),"")</f>
        <v/>
      </c>
      <c r="I6" s="22" t="inlineStr">
        <is>
          <t>Casey Morgan</t>
        </is>
      </c>
      <c r="J6" s="22" t="inlineStr">
        <is>
          <t>Complete</t>
        </is>
      </c>
      <c r="K6" s="25" t="n">
        <v>0.01736111111111111</v>
      </c>
      <c r="L6" s="25" t="n">
        <v>0.02638888888888889</v>
      </c>
      <c r="M6" s="26">
        <f>IFERROR(IF($C6="","",VLOOKUP($C6,'Checklist Setup'!$A$7:$H$106,7,FALSE)),"")</f>
        <v/>
      </c>
      <c r="N6" s="26">
        <f>IFERROR(IF(OR($K6="",$L6=""),"",MOD($L6-$K6,1)*1440),"")</f>
        <v/>
      </c>
      <c r="O6" s="41" t="n">
        <v>4286.75</v>
      </c>
      <c r="P6" s="41" t="n">
        <v>4286.75</v>
      </c>
      <c r="Q6" s="42">
        <f>IFERROR(IF(OR($O6="",$P6=""),"",$P6-$O6),"")</f>
        <v/>
      </c>
      <c r="R6" s="42">
        <f>IFERROR(IF($C6="","",VLOOKUP($C6,'Checklist Setup'!$A$7:$H$106,8,FALSE)),"")</f>
        <v/>
      </c>
      <c r="S6" s="29" t="inlineStr">
        <is>
          <t>POS close report F&amp;B-011526</t>
        </is>
      </c>
      <c r="T6" s="29" t="inlineStr"/>
      <c r="U6" s="29" t="inlineStr"/>
      <c r="V6" s="22" t="inlineStr">
        <is>
          <t>Reviewed</t>
        </is>
      </c>
      <c r="W6" s="22" t="inlineStr">
        <is>
          <t>ML</t>
        </is>
      </c>
      <c r="X6" s="24">
        <f>IFERROR(IF($C6="","",IF($Y6&lt;&gt;"OK",$Y6,IF(AND($J6="Complete",$H6="Yes",$S6=""),"Evidence missing",IF(AND($G6="Yes",$J6="Complete",OR($O6="",$P6="")),"Amounts missing",IF(AND($Q6&lt;&gt;"",OR($Q6&gt;$R6,$Q6&lt;-$R6)),"Variance exceeds tolerance",IF(AND($F6="Yes",$J6&lt;&gt;"Complete",$J6&lt;&gt;"N/A"),"Critical task incomplete",IF(AND($J6="N/A",$T6=""),"N/A reason missing",IF(AND($J6="Exception",$T6=""),"Exception details missing",IF(AND($V6="Reviewed",$W6=""),"Manager initials missing","OK"))))))))),"")</f>
        <v/>
      </c>
      <c r="Y6" s="23">
        <f>IFERROR(IF(OR($A6="",$C6=""),"",IF(COUNTIFS($A$2:$A$501,$A6,$C$2:$C$501,$C6)&gt;1,"Duplicate task/date","OK")),"")</f>
        <v/>
      </c>
      <c r="Z6" s="29" t="inlineStr">
        <is>
          <t>Restaurant and bar POS close report</t>
        </is>
      </c>
      <c r="AA6" s="23">
        <f>IFERROR(IF(OR($A6="",$C6=""),"",TEXT($A6,"yyyymmdd")&amp;"-"&amp;$C6),"")</f>
        <v/>
      </c>
    </row>
    <row r="7">
      <c r="A7" s="40" t="n">
        <v>46037</v>
      </c>
      <c r="B7" s="22" t="inlineStr">
        <is>
          <t>Night Audit</t>
        </is>
      </c>
      <c r="C7" s="22" t="inlineStr">
        <is>
          <t>NA-006</t>
        </is>
      </c>
      <c r="D7" s="23">
        <f>IFERROR(IF($C7="","",VLOOKUP($C7,'Checklist Setup'!$A$7:$H$106,2,FALSE)),"")</f>
        <v/>
      </c>
      <c r="E7" s="24">
        <f>IFERROR(IF($C7="","",VLOOKUP($C7,'Checklist Setup'!$A$7:$H$106,3,FALSE)),"")</f>
        <v/>
      </c>
      <c r="F7" s="23">
        <f>IFERROR(IF($C7="","",VLOOKUP($C7,'Checklist Setup'!$A$7:$H$106,4,FALSE)),"")</f>
        <v/>
      </c>
      <c r="G7" s="23">
        <f>IFERROR(IF($C7="","",VLOOKUP($C7,'Checklist Setup'!$A$7:$H$106,5,FALSE)),"")</f>
        <v/>
      </c>
      <c r="H7" s="23">
        <f>IFERROR(IF($C7="","",VLOOKUP($C7,'Checklist Setup'!$A$7:$H$106,6,FALSE)),"")</f>
        <v/>
      </c>
      <c r="I7" s="22" t="inlineStr">
        <is>
          <t>Jordan Lee</t>
        </is>
      </c>
      <c r="J7" s="22" t="inlineStr">
        <is>
          <t>Complete</t>
        </is>
      </c>
      <c r="K7" s="25" t="n">
        <v>0.02916666666666667</v>
      </c>
      <c r="L7" s="25" t="n">
        <v>0.03541666666666667</v>
      </c>
      <c r="M7" s="26">
        <f>IFERROR(IF($C7="","",VLOOKUP($C7,'Checklist Setup'!$A$7:$H$106,7,FALSE)),"")</f>
        <v/>
      </c>
      <c r="N7" s="26">
        <f>IFERROR(IF(OR($K7="",$L7=""),"",MOD($L7-$K7,1)*1440),"")</f>
        <v/>
      </c>
      <c r="O7" s="41" t="n">
        <v>2317.63</v>
      </c>
      <c r="P7" s="41" t="n">
        <v>2317.63</v>
      </c>
      <c r="Q7" s="42">
        <f>IFERROR(IF(OR($O7="",$P7=""),"",$P7-$O7),"")</f>
        <v/>
      </c>
      <c r="R7" s="42">
        <f>IFERROR(IF($C7="","",VLOOKUP($C7,'Checklist Setup'!$A$7:$H$106,8,FALSE)),"")</f>
        <v/>
      </c>
      <c r="S7" s="29" t="inlineStr">
        <is>
          <t>Tax summary 1/15/2026</t>
        </is>
      </c>
      <c r="T7" s="29" t="inlineStr"/>
      <c r="U7" s="29" t="inlineStr"/>
      <c r="V7" s="22" t="inlineStr">
        <is>
          <t>Reviewed</t>
        </is>
      </c>
      <c r="W7" s="22" t="inlineStr">
        <is>
          <t>ML</t>
        </is>
      </c>
      <c r="X7" s="24">
        <f>IFERROR(IF($C7="","",IF($Y7&lt;&gt;"OK",$Y7,IF(AND($J7="Complete",$H7="Yes",$S7=""),"Evidence missing",IF(AND($G7="Yes",$J7="Complete",OR($O7="",$P7="")),"Amounts missing",IF(AND($Q7&lt;&gt;"",OR($Q7&gt;$R7,$Q7&lt;-$R7)),"Variance exceeds tolerance",IF(AND($F7="Yes",$J7&lt;&gt;"Complete",$J7&lt;&gt;"N/A"),"Critical task incomplete",IF(AND($J7="N/A",$T7=""),"N/A reason missing",IF(AND($J7="Exception",$T7=""),"Exception details missing",IF(AND($V7="Reviewed",$W7=""),"Manager initials missing","OK"))))))))),"")</f>
        <v/>
      </c>
      <c r="Y7" s="23">
        <f>IFERROR(IF(OR($A7="",$C7=""),"",IF(COUNTIFS($A$2:$A$501,$A7,$C$2:$C$501,$C7)&gt;1,"Duplicate task/date","OK")),"")</f>
        <v/>
      </c>
      <c r="Z7" s="29" t="inlineStr">
        <is>
          <t>PMS tax summary</t>
        </is>
      </c>
      <c r="AA7" s="23">
        <f>IFERROR(IF(OR($A7="",$C7=""),"",TEXT($A7,"yyyymmdd")&amp;"-"&amp;$C7),"")</f>
        <v/>
      </c>
    </row>
    <row r="8">
      <c r="A8" s="40" t="n">
        <v>46037</v>
      </c>
      <c r="B8" s="22" t="inlineStr">
        <is>
          <t>Night Audit</t>
        </is>
      </c>
      <c r="C8" s="22" t="inlineStr">
        <is>
          <t>NA-007</t>
        </is>
      </c>
      <c r="D8" s="23">
        <f>IFERROR(IF($C8="","",VLOOKUP($C8,'Checklist Setup'!$A$7:$H$106,2,FALSE)),"")</f>
        <v/>
      </c>
      <c r="E8" s="24">
        <f>IFERROR(IF($C8="","",VLOOKUP($C8,'Checklist Setup'!$A$7:$H$106,3,FALSE)),"")</f>
        <v/>
      </c>
      <c r="F8" s="23">
        <f>IFERROR(IF($C8="","",VLOOKUP($C8,'Checklist Setup'!$A$7:$H$106,4,FALSE)),"")</f>
        <v/>
      </c>
      <c r="G8" s="23">
        <f>IFERROR(IF($C8="","",VLOOKUP($C8,'Checklist Setup'!$A$7:$H$106,5,FALSE)),"")</f>
        <v/>
      </c>
      <c r="H8" s="23">
        <f>IFERROR(IF($C8="","",VLOOKUP($C8,'Checklist Setup'!$A$7:$H$106,6,FALSE)),"")</f>
        <v/>
      </c>
      <c r="I8" s="22" t="inlineStr">
        <is>
          <t>Jordan Lee</t>
        </is>
      </c>
      <c r="J8" s="22" t="inlineStr">
        <is>
          <t>Complete</t>
        </is>
      </c>
      <c r="K8" s="25" t="n">
        <v>0.03819444444444445</v>
      </c>
      <c r="L8" s="25" t="n">
        <v>0.04722222222222222</v>
      </c>
      <c r="M8" s="26">
        <f>IFERROR(IF($C8="","",VLOOKUP($C8,'Checklist Setup'!$A$7:$H$106,7,FALSE)),"")</f>
        <v/>
      </c>
      <c r="N8" s="26">
        <f>IFERROR(IF(OR($K8="",$L8=""),"",MOD($L8-$K8,1)*1440),"")</f>
        <v/>
      </c>
      <c r="O8" s="41" t="n"/>
      <c r="P8" s="41" t="n"/>
      <c r="Q8" s="42">
        <f>IFERROR(IF(OR($O8="",$P8=""),"",$P8-$O8),"")</f>
        <v/>
      </c>
      <c r="R8" s="42">
        <f>IFERROR(IF($C8="","",VLOOKUP($C8,'Checklist Setup'!$A$7:$H$106,8,FALSE)),"")</f>
        <v/>
      </c>
      <c r="S8" s="29" t="inlineStr">
        <is>
          <t>No-show report 1/15/2026</t>
        </is>
      </c>
      <c r="T8" s="29" t="inlineStr"/>
      <c r="U8" s="29" t="inlineStr"/>
      <c r="V8" s="22" t="inlineStr">
        <is>
          <t>Not Reviewed</t>
        </is>
      </c>
      <c r="W8" s="22" t="inlineStr"/>
      <c r="X8" s="24">
        <f>IFERROR(IF($C8="","",IF($Y8&lt;&gt;"OK",$Y8,IF(AND($J8="Complete",$H8="Yes",$S8=""),"Evidence missing",IF(AND($G8="Yes",$J8="Complete",OR($O8="",$P8="")),"Amounts missing",IF(AND($Q8&lt;&gt;"",OR($Q8&gt;$R8,$Q8&lt;-$R8)),"Variance exceeds tolerance",IF(AND($F8="Yes",$J8&lt;&gt;"Complete",$J8&lt;&gt;"N/A"),"Critical task incomplete",IF(AND($J8="N/A",$T8=""),"N/A reason missing",IF(AND($J8="Exception",$T8=""),"Exception details missing",IF(AND($V8="Reviewed",$W8=""),"Manager initials missing","OK"))))))))),"")</f>
        <v/>
      </c>
      <c r="Y8" s="23">
        <f>IFERROR(IF(OR($A8="",$C8=""),"",IF(COUNTIFS($A$2:$A$501,$A8,$C$2:$C$501,$C8)&gt;1,"Duplicate task/date","OK")),"")</f>
        <v/>
      </c>
      <c r="Z8" s="29" t="inlineStr">
        <is>
          <t>PMS no-show report</t>
        </is>
      </c>
      <c r="AA8" s="23">
        <f>IFERROR(IF(OR($A8="",$C8=""),"",TEXT($A8,"yyyymmdd")&amp;"-"&amp;$C8),"")</f>
        <v/>
      </c>
    </row>
    <row r="9">
      <c r="A9" s="40" t="n">
        <v>46037</v>
      </c>
      <c r="B9" s="22" t="inlineStr">
        <is>
          <t>Night Audit</t>
        </is>
      </c>
      <c r="C9" s="22" t="inlineStr">
        <is>
          <t>NA-008</t>
        </is>
      </c>
      <c r="D9" s="23">
        <f>IFERROR(IF($C9="","",VLOOKUP($C9,'Checklist Setup'!$A$7:$H$106,2,FALSE)),"")</f>
        <v/>
      </c>
      <c r="E9" s="24">
        <f>IFERROR(IF($C9="","",VLOOKUP($C9,'Checklist Setup'!$A$7:$H$106,3,FALSE)),"")</f>
        <v/>
      </c>
      <c r="F9" s="23">
        <f>IFERROR(IF($C9="","",VLOOKUP($C9,'Checklist Setup'!$A$7:$H$106,4,FALSE)),"")</f>
        <v/>
      </c>
      <c r="G9" s="23">
        <f>IFERROR(IF($C9="","",VLOOKUP($C9,'Checklist Setup'!$A$7:$H$106,5,FALSE)),"")</f>
        <v/>
      </c>
      <c r="H9" s="23">
        <f>IFERROR(IF($C9="","",VLOOKUP($C9,'Checklist Setup'!$A$7:$H$106,6,FALSE)),"")</f>
        <v/>
      </c>
      <c r="I9" s="22" t="inlineStr">
        <is>
          <t>Jordan Lee</t>
        </is>
      </c>
      <c r="J9" s="22" t="inlineStr">
        <is>
          <t>In Progress</t>
        </is>
      </c>
      <c r="K9" s="25" t="n">
        <v>0.05</v>
      </c>
      <c r="L9" s="25" t="n"/>
      <c r="M9" s="26">
        <f>IFERROR(IF($C9="","",VLOOKUP($C9,'Checklist Setup'!$A$7:$H$106,7,FALSE)),"")</f>
        <v/>
      </c>
      <c r="N9" s="26">
        <f>IFERROR(IF(OR($K9="",$L9=""),"",MOD($L9-$K9,1)*1440),"")</f>
        <v/>
      </c>
      <c r="O9" s="41" t="n">
        <v>965</v>
      </c>
      <c r="P9" s="41" t="n">
        <v>915</v>
      </c>
      <c r="Q9" s="42">
        <f>IFERROR(IF(OR($O9="",$P9=""),"",$P9-$O9),"")</f>
        <v/>
      </c>
      <c r="R9" s="42">
        <f>IFERROR(IF($C9="","",VLOOKUP($C9,'Checklist Setup'!$A$7:$H$106,8,FALSE)),"")</f>
        <v/>
      </c>
      <c r="S9" s="29" t="inlineStr">
        <is>
          <t>House account ledger review</t>
        </is>
      </c>
      <c r="T9" s="29" t="inlineStr">
        <is>
          <t>One banquet charge remains unsupported</t>
        </is>
      </c>
      <c r="U9" s="29" t="inlineStr">
        <is>
          <t>Request signed banquet check from events team</t>
        </is>
      </c>
      <c r="V9" s="22" t="inlineStr">
        <is>
          <t>Follow-Up Required</t>
        </is>
      </c>
      <c r="W9" s="22" t="inlineStr">
        <is>
          <t>ML</t>
        </is>
      </c>
      <c r="X9" s="24">
        <f>IFERROR(IF($C9="","",IF($Y9&lt;&gt;"OK",$Y9,IF(AND($J9="Complete",$H9="Yes",$S9=""),"Evidence missing",IF(AND($G9="Yes",$J9="Complete",OR($O9="",$P9="")),"Amounts missing",IF(AND($Q9&lt;&gt;"",OR($Q9&gt;$R9,$Q9&lt;-$R9)),"Variance exceeds tolerance",IF(AND($F9="Yes",$J9&lt;&gt;"Complete",$J9&lt;&gt;"N/A"),"Critical task incomplete",IF(AND($J9="N/A",$T9=""),"N/A reason missing",IF(AND($J9="Exception",$T9=""),"Exception details missing",IF(AND($V9="Reviewed",$W9=""),"Manager initials missing","OK"))))))))),"")</f>
        <v/>
      </c>
      <c r="Y9" s="23">
        <f>IFERROR(IF(OR($A9="",$C9=""),"",IF(COUNTIFS($A$2:$A$501,$A9,$C$2:$C$501,$C9)&gt;1,"Duplicate task/date","OK")),"")</f>
        <v/>
      </c>
      <c r="Z9" s="29" t="inlineStr">
        <is>
          <t>Guest and house account ledger</t>
        </is>
      </c>
      <c r="AA9" s="23">
        <f>IFERROR(IF(OR($A9="",$C9=""),"",TEXT($A9,"yyyymmdd")&amp;"-"&amp;$C9),"")</f>
        <v/>
      </c>
    </row>
    <row r="10">
      <c r="A10" s="40" t="n">
        <v>46037</v>
      </c>
      <c r="B10" s="22" t="inlineStr">
        <is>
          <t>Night Audit</t>
        </is>
      </c>
      <c r="C10" s="22" t="inlineStr">
        <is>
          <t>NA-009</t>
        </is>
      </c>
      <c r="D10" s="23">
        <f>IFERROR(IF($C10="","",VLOOKUP($C10,'Checklist Setup'!$A$7:$H$106,2,FALSE)),"")</f>
        <v/>
      </c>
      <c r="E10" s="24">
        <f>IFERROR(IF($C10="","",VLOOKUP($C10,'Checklist Setup'!$A$7:$H$106,3,FALSE)),"")</f>
        <v/>
      </c>
      <c r="F10" s="23">
        <f>IFERROR(IF($C10="","",VLOOKUP($C10,'Checklist Setup'!$A$7:$H$106,4,FALSE)),"")</f>
        <v/>
      </c>
      <c r="G10" s="23">
        <f>IFERROR(IF($C10="","",VLOOKUP($C10,'Checklist Setup'!$A$7:$H$106,5,FALSE)),"")</f>
        <v/>
      </c>
      <c r="H10" s="23">
        <f>IFERROR(IF($C10="","",VLOOKUP($C10,'Checklist Setup'!$A$7:$H$106,6,FALSE)),"")</f>
        <v/>
      </c>
      <c r="I10" s="22" t="inlineStr">
        <is>
          <t>Casey Morgan</t>
        </is>
      </c>
      <c r="J10" s="22" t="inlineStr">
        <is>
          <t>Complete</t>
        </is>
      </c>
      <c r="K10" s="25" t="n">
        <v>0.05555555555555555</v>
      </c>
      <c r="L10" s="25" t="n">
        <v>0.0625</v>
      </c>
      <c r="M10" s="26">
        <f>IFERROR(IF($C10="","",VLOOKUP($C10,'Checklist Setup'!$A$7:$H$106,7,FALSE)),"")</f>
        <v/>
      </c>
      <c r="N10" s="26">
        <f>IFERROR(IF(OR($K10="",$L10=""),"",MOD($L10-$K10,1)*1440),"")</f>
        <v/>
      </c>
      <c r="O10" s="41" t="n"/>
      <c r="P10" s="41" t="n"/>
      <c r="Q10" s="42">
        <f>IFERROR(IF(OR($O10="",$P10=""),"",$P10-$O10),"")</f>
        <v/>
      </c>
      <c r="R10" s="42">
        <f>IFERROR(IF($C10="","",VLOOKUP($C10,'Checklist Setup'!$A$7:$H$106,8,FALSE)),"")</f>
        <v/>
      </c>
      <c r="S10" s="29" t="inlineStr">
        <is>
          <t>Daily packet saved as HP_20260115</t>
        </is>
      </c>
      <c r="T10" s="29" t="inlineStr"/>
      <c r="U10" s="29" t="inlineStr"/>
      <c r="V10" s="22" t="inlineStr">
        <is>
          <t>Reviewed</t>
        </is>
      </c>
      <c r="W10" s="22" t="inlineStr">
        <is>
          <t>ML</t>
        </is>
      </c>
      <c r="X10" s="24">
        <f>IFERROR(IF($C10="","",IF($Y10&lt;&gt;"OK",$Y10,IF(AND($J10="Complete",$H10="Yes",$S10=""),"Evidence missing",IF(AND($G10="Yes",$J10="Complete",OR($O10="",$P10="")),"Amounts missing",IF(AND($Q10&lt;&gt;"",OR($Q10&gt;$R10,$Q10&lt;-$R10)),"Variance exceeds tolerance",IF(AND($F10="Yes",$J10&lt;&gt;"Complete",$J10&lt;&gt;"N/A"),"Critical task incomplete",IF(AND($J10="N/A",$T10=""),"N/A reason missing",IF(AND($J10="Exception",$T10=""),"Exception details missing",IF(AND($V10="Reviewed",$W10=""),"Manager initials missing","OK"))))))))),"")</f>
        <v/>
      </c>
      <c r="Y10" s="23">
        <f>IFERROR(IF(OR($A10="",$C10=""),"",IF(COUNTIFS($A$2:$A$501,$A10,$C$2:$C$501,$C10)&gt;1,"Duplicate task/date","OK")),"")</f>
        <v/>
      </c>
      <c r="Z10" s="29" t="inlineStr">
        <is>
          <t>Shared daily reporting folder</t>
        </is>
      </c>
      <c r="AA10" s="23">
        <f>IFERROR(IF(OR($A10="",$C10=""),"",TEXT($A10,"yyyymmdd")&amp;"-"&amp;$C10),"")</f>
        <v/>
      </c>
    </row>
    <row r="11">
      <c r="A11" s="40" t="n">
        <v>46037</v>
      </c>
      <c r="B11" s="22" t="inlineStr">
        <is>
          <t>Night Audit</t>
        </is>
      </c>
      <c r="C11" s="22" t="inlineStr">
        <is>
          <t>NA-010</t>
        </is>
      </c>
      <c r="D11" s="23">
        <f>IFERROR(IF($C11="","",VLOOKUP($C11,'Checklist Setup'!$A$7:$H$106,2,FALSE)),"")</f>
        <v/>
      </c>
      <c r="E11" s="24">
        <f>IFERROR(IF($C11="","",VLOOKUP($C11,'Checklist Setup'!$A$7:$H$106,3,FALSE)),"")</f>
        <v/>
      </c>
      <c r="F11" s="23">
        <f>IFERROR(IF($C11="","",VLOOKUP($C11,'Checklist Setup'!$A$7:$H$106,4,FALSE)),"")</f>
        <v/>
      </c>
      <c r="G11" s="23">
        <f>IFERROR(IF($C11="","",VLOOKUP($C11,'Checklist Setup'!$A$7:$H$106,5,FALSE)),"")</f>
        <v/>
      </c>
      <c r="H11" s="23">
        <f>IFERROR(IF($C11="","",VLOOKUP($C11,'Checklist Setup'!$A$7:$H$106,6,FALSE)),"")</f>
        <v/>
      </c>
      <c r="I11" s="22" t="inlineStr">
        <is>
          <t>Casey Morgan</t>
        </is>
      </c>
      <c r="J11" s="22" t="inlineStr">
        <is>
          <t>Not Started</t>
        </is>
      </c>
      <c r="K11" s="25" t="n"/>
      <c r="L11" s="25" t="n"/>
      <c r="M11" s="26">
        <f>IFERROR(IF($C11="","",VLOOKUP($C11,'Checklist Setup'!$A$7:$H$106,7,FALSE)),"")</f>
        <v/>
      </c>
      <c r="N11" s="26">
        <f>IFERROR(IF(OR($K11="",$L11=""),"",MOD($L11-$K11,1)*1440),"")</f>
        <v/>
      </c>
      <c r="O11" s="41" t="n"/>
      <c r="P11" s="41" t="n"/>
      <c r="Q11" s="42">
        <f>IFERROR(IF(OR($O11="",$P11=""),"",$P11-$O11),"")</f>
        <v/>
      </c>
      <c r="R11" s="42">
        <f>IFERROR(IF($C11="","",VLOOKUP($C11,'Checklist Setup'!$A$7:$H$106,8,FALSE)),"")</f>
        <v/>
      </c>
      <c r="S11" s="29" t="inlineStr"/>
      <c r="T11" s="29" t="inlineStr"/>
      <c r="U11" s="29" t="inlineStr"/>
      <c r="V11" s="22" t="inlineStr">
        <is>
          <t>Not Reviewed</t>
        </is>
      </c>
      <c r="W11" s="22" t="inlineStr"/>
      <c r="X11" s="24">
        <f>IFERROR(IF($C11="","",IF($Y11&lt;&gt;"OK",$Y11,IF(AND($J11="Complete",$H11="Yes",$S11=""),"Evidence missing",IF(AND($G11="Yes",$J11="Complete",OR($O11="",$P11="")),"Amounts missing",IF(AND($Q11&lt;&gt;"",OR($Q11&gt;$R11,$Q11&lt;-$R11)),"Variance exceeds tolerance",IF(AND($F11="Yes",$J11&lt;&gt;"Complete",$J11&lt;&gt;"N/A"),"Critical task incomplete",IF(AND($J11="N/A",$T11=""),"N/A reason missing",IF(AND($J11="Exception",$T11=""),"Exception details missing",IF(AND($V11="Reviewed",$W11=""),"Manager initials missing","OK"))))))))),"")</f>
        <v/>
      </c>
      <c r="Y11" s="23">
        <f>IFERROR(IF(OR($A11="",$C11=""),"",IF(COUNTIFS($A$2:$A$501,$A11,$C$2:$C$501,$C11)&gt;1,"Duplicate task/date","OK")),"")</f>
        <v/>
      </c>
      <c r="Z11" s="29" t="inlineStr">
        <is>
          <t>Overnight shift handoff log</t>
        </is>
      </c>
      <c r="AA11" s="23">
        <f>IFERROR(IF(OR($A11="",$C11=""),"",TEXT($A11,"yyyymmdd")&amp;"-"&amp;$C11),"")</f>
        <v/>
      </c>
    </row>
    <row r="12">
      <c r="A12" s="40" t="n"/>
      <c r="B12" s="22" t="n"/>
      <c r="C12" s="22" t="n"/>
      <c r="D12" s="23">
        <f>IFERROR(IF($C12="","",VLOOKUP($C12,'Checklist Setup'!$A$7:$H$106,2,FALSE)),"")</f>
        <v/>
      </c>
      <c r="E12" s="24">
        <f>IFERROR(IF($C12="","",VLOOKUP($C12,'Checklist Setup'!$A$7:$H$106,3,FALSE)),"")</f>
        <v/>
      </c>
      <c r="F12" s="23">
        <f>IFERROR(IF($C12="","",VLOOKUP($C12,'Checklist Setup'!$A$7:$H$106,4,FALSE)),"")</f>
        <v/>
      </c>
      <c r="G12" s="23">
        <f>IFERROR(IF($C12="","",VLOOKUP($C12,'Checklist Setup'!$A$7:$H$106,5,FALSE)),"")</f>
        <v/>
      </c>
      <c r="H12" s="23">
        <f>IFERROR(IF($C12="","",VLOOKUP($C12,'Checklist Setup'!$A$7:$H$106,6,FALSE)),"")</f>
        <v/>
      </c>
      <c r="I12" s="22" t="n"/>
      <c r="J12" s="22" t="n"/>
      <c r="K12" s="25" t="n"/>
      <c r="L12" s="25" t="n"/>
      <c r="M12" s="26">
        <f>IFERROR(IF($C12="","",VLOOKUP($C12,'Checklist Setup'!$A$7:$H$106,7,FALSE)),"")</f>
        <v/>
      </c>
      <c r="N12" s="26">
        <f>IFERROR(IF(OR($K12="",$L12=""),"",MOD($L12-$K12,1)*1440),"")</f>
        <v/>
      </c>
      <c r="O12" s="41" t="n"/>
      <c r="P12" s="41" t="n"/>
      <c r="Q12" s="42">
        <f>IFERROR(IF(OR($O12="",$P12=""),"",$P12-$O12),"")</f>
        <v/>
      </c>
      <c r="R12" s="42">
        <f>IFERROR(IF($C12="","",VLOOKUP($C12,'Checklist Setup'!$A$7:$H$106,8,FALSE)),"")</f>
        <v/>
      </c>
      <c r="S12" s="29" t="n"/>
      <c r="T12" s="29" t="n"/>
      <c r="U12" s="29" t="n"/>
      <c r="V12" s="22" t="n"/>
      <c r="W12" s="22" t="n"/>
      <c r="X12" s="24">
        <f>IFERROR(IF($C12="","",IF($Y12&lt;&gt;"OK",$Y12,IF(AND($J12="Complete",$H12="Yes",$S12=""),"Evidence missing",IF(AND($G12="Yes",$J12="Complete",OR($O12="",$P12="")),"Amounts missing",IF(AND($Q12&lt;&gt;"",OR($Q12&gt;$R12,$Q12&lt;-$R12)),"Variance exceeds tolerance",IF(AND($F12="Yes",$J12&lt;&gt;"Complete",$J12&lt;&gt;"N/A"),"Critical task incomplete",IF(AND($J12="N/A",$T12=""),"N/A reason missing",IF(AND($J12="Exception",$T12=""),"Exception details missing",IF(AND($V12="Reviewed",$W12=""),"Manager initials missing","OK"))))))))),"")</f>
        <v/>
      </c>
      <c r="Y12" s="23">
        <f>IFERROR(IF(OR($A12="",$C12=""),"",IF(COUNTIFS($A$2:$A$501,$A12,$C$2:$C$501,$C12)&gt;1,"Duplicate task/date","OK")),"")</f>
        <v/>
      </c>
      <c r="Z12" s="29" t="n"/>
      <c r="AA12" s="23">
        <f>IFERROR(IF(OR($A12="",$C12=""),"",TEXT($A12,"yyyymmdd")&amp;"-"&amp;$C12),"")</f>
        <v/>
      </c>
    </row>
    <row r="13">
      <c r="A13" s="40" t="n"/>
      <c r="B13" s="22" t="n"/>
      <c r="C13" s="22" t="n"/>
      <c r="D13" s="23">
        <f>IFERROR(IF($C13="","",VLOOKUP($C13,'Checklist Setup'!$A$7:$H$106,2,FALSE)),"")</f>
        <v/>
      </c>
      <c r="E13" s="24">
        <f>IFERROR(IF($C13="","",VLOOKUP($C13,'Checklist Setup'!$A$7:$H$106,3,FALSE)),"")</f>
        <v/>
      </c>
      <c r="F13" s="23">
        <f>IFERROR(IF($C13="","",VLOOKUP($C13,'Checklist Setup'!$A$7:$H$106,4,FALSE)),"")</f>
        <v/>
      </c>
      <c r="G13" s="23">
        <f>IFERROR(IF($C13="","",VLOOKUP($C13,'Checklist Setup'!$A$7:$H$106,5,FALSE)),"")</f>
        <v/>
      </c>
      <c r="H13" s="23">
        <f>IFERROR(IF($C13="","",VLOOKUP($C13,'Checklist Setup'!$A$7:$H$106,6,FALSE)),"")</f>
        <v/>
      </c>
      <c r="I13" s="22" t="n"/>
      <c r="J13" s="22" t="n"/>
      <c r="K13" s="25" t="n"/>
      <c r="L13" s="25" t="n"/>
      <c r="M13" s="26">
        <f>IFERROR(IF($C13="","",VLOOKUP($C13,'Checklist Setup'!$A$7:$H$106,7,FALSE)),"")</f>
        <v/>
      </c>
      <c r="N13" s="26">
        <f>IFERROR(IF(OR($K13="",$L13=""),"",MOD($L13-$K13,1)*1440),"")</f>
        <v/>
      </c>
      <c r="O13" s="41" t="n"/>
      <c r="P13" s="41" t="n"/>
      <c r="Q13" s="42">
        <f>IFERROR(IF(OR($O13="",$P13=""),"",$P13-$O13),"")</f>
        <v/>
      </c>
      <c r="R13" s="42">
        <f>IFERROR(IF($C13="","",VLOOKUP($C13,'Checklist Setup'!$A$7:$H$106,8,FALSE)),"")</f>
        <v/>
      </c>
      <c r="S13" s="29" t="n"/>
      <c r="T13" s="29" t="n"/>
      <c r="U13" s="29" t="n"/>
      <c r="V13" s="22" t="n"/>
      <c r="W13" s="22" t="n"/>
      <c r="X13" s="24">
        <f>IFERROR(IF($C13="","",IF($Y13&lt;&gt;"OK",$Y13,IF(AND($J13="Complete",$H13="Yes",$S13=""),"Evidence missing",IF(AND($G13="Yes",$J13="Complete",OR($O13="",$P13="")),"Amounts missing",IF(AND($Q13&lt;&gt;"",OR($Q13&gt;$R13,$Q13&lt;-$R13)),"Variance exceeds tolerance",IF(AND($F13="Yes",$J13&lt;&gt;"Complete",$J13&lt;&gt;"N/A"),"Critical task incomplete",IF(AND($J13="N/A",$T13=""),"N/A reason missing",IF(AND($J13="Exception",$T13=""),"Exception details missing",IF(AND($V13="Reviewed",$W13=""),"Manager initials missing","OK"))))))))),"")</f>
        <v/>
      </c>
      <c r="Y13" s="23">
        <f>IFERROR(IF(OR($A13="",$C13=""),"",IF(COUNTIFS($A$2:$A$501,$A13,$C$2:$C$501,$C13)&gt;1,"Duplicate task/date","OK")),"")</f>
        <v/>
      </c>
      <c r="Z13" s="29" t="n"/>
      <c r="AA13" s="23">
        <f>IFERROR(IF(OR($A13="",$C13=""),"",TEXT($A13,"yyyymmdd")&amp;"-"&amp;$C13),"")</f>
        <v/>
      </c>
    </row>
    <row r="14">
      <c r="A14" s="40" t="n"/>
      <c r="B14" s="22" t="n"/>
      <c r="C14" s="22" t="n"/>
      <c r="D14" s="23">
        <f>IFERROR(IF($C14="","",VLOOKUP($C14,'Checklist Setup'!$A$7:$H$106,2,FALSE)),"")</f>
        <v/>
      </c>
      <c r="E14" s="24">
        <f>IFERROR(IF($C14="","",VLOOKUP($C14,'Checklist Setup'!$A$7:$H$106,3,FALSE)),"")</f>
        <v/>
      </c>
      <c r="F14" s="23">
        <f>IFERROR(IF($C14="","",VLOOKUP($C14,'Checklist Setup'!$A$7:$H$106,4,FALSE)),"")</f>
        <v/>
      </c>
      <c r="G14" s="23">
        <f>IFERROR(IF($C14="","",VLOOKUP($C14,'Checklist Setup'!$A$7:$H$106,5,FALSE)),"")</f>
        <v/>
      </c>
      <c r="H14" s="23">
        <f>IFERROR(IF($C14="","",VLOOKUP($C14,'Checklist Setup'!$A$7:$H$106,6,FALSE)),"")</f>
        <v/>
      </c>
      <c r="I14" s="22" t="n"/>
      <c r="J14" s="22" t="n"/>
      <c r="K14" s="25" t="n"/>
      <c r="L14" s="25" t="n"/>
      <c r="M14" s="26">
        <f>IFERROR(IF($C14="","",VLOOKUP($C14,'Checklist Setup'!$A$7:$H$106,7,FALSE)),"")</f>
        <v/>
      </c>
      <c r="N14" s="26">
        <f>IFERROR(IF(OR($K14="",$L14=""),"",MOD($L14-$K14,1)*1440),"")</f>
        <v/>
      </c>
      <c r="O14" s="41" t="n"/>
      <c r="P14" s="41" t="n"/>
      <c r="Q14" s="42">
        <f>IFERROR(IF(OR($O14="",$P14=""),"",$P14-$O14),"")</f>
        <v/>
      </c>
      <c r="R14" s="42">
        <f>IFERROR(IF($C14="","",VLOOKUP($C14,'Checklist Setup'!$A$7:$H$106,8,FALSE)),"")</f>
        <v/>
      </c>
      <c r="S14" s="29" t="n"/>
      <c r="T14" s="29" t="n"/>
      <c r="U14" s="29" t="n"/>
      <c r="V14" s="22" t="n"/>
      <c r="W14" s="22" t="n"/>
      <c r="X14" s="24">
        <f>IFERROR(IF($C14="","",IF($Y14&lt;&gt;"OK",$Y14,IF(AND($J14="Complete",$H14="Yes",$S14=""),"Evidence missing",IF(AND($G14="Yes",$J14="Complete",OR($O14="",$P14="")),"Amounts missing",IF(AND($Q14&lt;&gt;"",OR($Q14&gt;$R14,$Q14&lt;-$R14)),"Variance exceeds tolerance",IF(AND($F14="Yes",$J14&lt;&gt;"Complete",$J14&lt;&gt;"N/A"),"Critical task incomplete",IF(AND($J14="N/A",$T14=""),"N/A reason missing",IF(AND($J14="Exception",$T14=""),"Exception details missing",IF(AND($V14="Reviewed",$W14=""),"Manager initials missing","OK"))))))))),"")</f>
        <v/>
      </c>
      <c r="Y14" s="23">
        <f>IFERROR(IF(OR($A14="",$C14=""),"",IF(COUNTIFS($A$2:$A$501,$A14,$C$2:$C$501,$C14)&gt;1,"Duplicate task/date","OK")),"")</f>
        <v/>
      </c>
      <c r="Z14" s="29" t="n"/>
      <c r="AA14" s="23">
        <f>IFERROR(IF(OR($A14="",$C14=""),"",TEXT($A14,"yyyymmdd")&amp;"-"&amp;$C14),"")</f>
        <v/>
      </c>
    </row>
    <row r="15">
      <c r="A15" s="40" t="n"/>
      <c r="B15" s="22" t="n"/>
      <c r="C15" s="22" t="n"/>
      <c r="D15" s="23">
        <f>IFERROR(IF($C15="","",VLOOKUP($C15,'Checklist Setup'!$A$7:$H$106,2,FALSE)),"")</f>
        <v/>
      </c>
      <c r="E15" s="24">
        <f>IFERROR(IF($C15="","",VLOOKUP($C15,'Checklist Setup'!$A$7:$H$106,3,FALSE)),"")</f>
        <v/>
      </c>
      <c r="F15" s="23">
        <f>IFERROR(IF($C15="","",VLOOKUP($C15,'Checklist Setup'!$A$7:$H$106,4,FALSE)),"")</f>
        <v/>
      </c>
      <c r="G15" s="23">
        <f>IFERROR(IF($C15="","",VLOOKUP($C15,'Checklist Setup'!$A$7:$H$106,5,FALSE)),"")</f>
        <v/>
      </c>
      <c r="H15" s="23">
        <f>IFERROR(IF($C15="","",VLOOKUP($C15,'Checklist Setup'!$A$7:$H$106,6,FALSE)),"")</f>
        <v/>
      </c>
      <c r="I15" s="22" t="n"/>
      <c r="J15" s="22" t="n"/>
      <c r="K15" s="25" t="n"/>
      <c r="L15" s="25" t="n"/>
      <c r="M15" s="26">
        <f>IFERROR(IF($C15="","",VLOOKUP($C15,'Checklist Setup'!$A$7:$H$106,7,FALSE)),"")</f>
        <v/>
      </c>
      <c r="N15" s="26">
        <f>IFERROR(IF(OR($K15="",$L15=""),"",MOD($L15-$K15,1)*1440),"")</f>
        <v/>
      </c>
      <c r="O15" s="41" t="n"/>
      <c r="P15" s="41" t="n"/>
      <c r="Q15" s="42">
        <f>IFERROR(IF(OR($O15="",$P15=""),"",$P15-$O15),"")</f>
        <v/>
      </c>
      <c r="R15" s="42">
        <f>IFERROR(IF($C15="","",VLOOKUP($C15,'Checklist Setup'!$A$7:$H$106,8,FALSE)),"")</f>
        <v/>
      </c>
      <c r="S15" s="29" t="n"/>
      <c r="T15" s="29" t="n"/>
      <c r="U15" s="29" t="n"/>
      <c r="V15" s="22" t="n"/>
      <c r="W15" s="22" t="n"/>
      <c r="X15" s="24">
        <f>IFERROR(IF($C15="","",IF($Y15&lt;&gt;"OK",$Y15,IF(AND($J15="Complete",$H15="Yes",$S15=""),"Evidence missing",IF(AND($G15="Yes",$J15="Complete",OR($O15="",$P15="")),"Amounts missing",IF(AND($Q15&lt;&gt;"",OR($Q15&gt;$R15,$Q15&lt;-$R15)),"Variance exceeds tolerance",IF(AND($F15="Yes",$J15&lt;&gt;"Complete",$J15&lt;&gt;"N/A"),"Critical task incomplete",IF(AND($J15="N/A",$T15=""),"N/A reason missing",IF(AND($J15="Exception",$T15=""),"Exception details missing",IF(AND($V15="Reviewed",$W15=""),"Manager initials missing","OK"))))))))),"")</f>
        <v/>
      </c>
      <c r="Y15" s="23">
        <f>IFERROR(IF(OR($A15="",$C15=""),"",IF(COUNTIFS($A$2:$A$501,$A15,$C$2:$C$501,$C15)&gt;1,"Duplicate task/date","OK")),"")</f>
        <v/>
      </c>
      <c r="Z15" s="29" t="n"/>
      <c r="AA15" s="23">
        <f>IFERROR(IF(OR($A15="",$C15=""),"",TEXT($A15,"yyyymmdd")&amp;"-"&amp;$C15),"")</f>
        <v/>
      </c>
    </row>
    <row r="16">
      <c r="A16" s="40" t="n"/>
      <c r="B16" s="22" t="n"/>
      <c r="C16" s="22" t="n"/>
      <c r="D16" s="23">
        <f>IFERROR(IF($C16="","",VLOOKUP($C16,'Checklist Setup'!$A$7:$H$106,2,FALSE)),"")</f>
        <v/>
      </c>
      <c r="E16" s="24">
        <f>IFERROR(IF($C16="","",VLOOKUP($C16,'Checklist Setup'!$A$7:$H$106,3,FALSE)),"")</f>
        <v/>
      </c>
      <c r="F16" s="23">
        <f>IFERROR(IF($C16="","",VLOOKUP($C16,'Checklist Setup'!$A$7:$H$106,4,FALSE)),"")</f>
        <v/>
      </c>
      <c r="G16" s="23">
        <f>IFERROR(IF($C16="","",VLOOKUP($C16,'Checklist Setup'!$A$7:$H$106,5,FALSE)),"")</f>
        <v/>
      </c>
      <c r="H16" s="23">
        <f>IFERROR(IF($C16="","",VLOOKUP($C16,'Checklist Setup'!$A$7:$H$106,6,FALSE)),"")</f>
        <v/>
      </c>
      <c r="I16" s="22" t="n"/>
      <c r="J16" s="22" t="n"/>
      <c r="K16" s="25" t="n"/>
      <c r="L16" s="25" t="n"/>
      <c r="M16" s="26">
        <f>IFERROR(IF($C16="","",VLOOKUP($C16,'Checklist Setup'!$A$7:$H$106,7,FALSE)),"")</f>
        <v/>
      </c>
      <c r="N16" s="26">
        <f>IFERROR(IF(OR($K16="",$L16=""),"",MOD($L16-$K16,1)*1440),"")</f>
        <v/>
      </c>
      <c r="O16" s="41" t="n"/>
      <c r="P16" s="41" t="n"/>
      <c r="Q16" s="42">
        <f>IFERROR(IF(OR($O16="",$P16=""),"",$P16-$O16),"")</f>
        <v/>
      </c>
      <c r="R16" s="42">
        <f>IFERROR(IF($C16="","",VLOOKUP($C16,'Checklist Setup'!$A$7:$H$106,8,FALSE)),"")</f>
        <v/>
      </c>
      <c r="S16" s="29" t="n"/>
      <c r="T16" s="29" t="n"/>
      <c r="U16" s="29" t="n"/>
      <c r="V16" s="22" t="n"/>
      <c r="W16" s="22" t="n"/>
      <c r="X16" s="24">
        <f>IFERROR(IF($C16="","",IF($Y16&lt;&gt;"OK",$Y16,IF(AND($J16="Complete",$H16="Yes",$S16=""),"Evidence missing",IF(AND($G16="Yes",$J16="Complete",OR($O16="",$P16="")),"Amounts missing",IF(AND($Q16&lt;&gt;"",OR($Q16&gt;$R16,$Q16&lt;-$R16)),"Variance exceeds tolerance",IF(AND($F16="Yes",$J16&lt;&gt;"Complete",$J16&lt;&gt;"N/A"),"Critical task incomplete",IF(AND($J16="N/A",$T16=""),"N/A reason missing",IF(AND($J16="Exception",$T16=""),"Exception details missing",IF(AND($V16="Reviewed",$W16=""),"Manager initials missing","OK"))))))))),"")</f>
        <v/>
      </c>
      <c r="Y16" s="23">
        <f>IFERROR(IF(OR($A16="",$C16=""),"",IF(COUNTIFS($A$2:$A$501,$A16,$C$2:$C$501,$C16)&gt;1,"Duplicate task/date","OK")),"")</f>
        <v/>
      </c>
      <c r="Z16" s="29" t="n"/>
      <c r="AA16" s="23">
        <f>IFERROR(IF(OR($A16="",$C16=""),"",TEXT($A16,"yyyymmdd")&amp;"-"&amp;$C16),"")</f>
        <v/>
      </c>
    </row>
    <row r="17">
      <c r="A17" s="40" t="n"/>
      <c r="B17" s="22" t="n"/>
      <c r="C17" s="22" t="n"/>
      <c r="D17" s="23">
        <f>IFERROR(IF($C17="","",VLOOKUP($C17,'Checklist Setup'!$A$7:$H$106,2,FALSE)),"")</f>
        <v/>
      </c>
      <c r="E17" s="24">
        <f>IFERROR(IF($C17="","",VLOOKUP($C17,'Checklist Setup'!$A$7:$H$106,3,FALSE)),"")</f>
        <v/>
      </c>
      <c r="F17" s="23">
        <f>IFERROR(IF($C17="","",VLOOKUP($C17,'Checklist Setup'!$A$7:$H$106,4,FALSE)),"")</f>
        <v/>
      </c>
      <c r="G17" s="23">
        <f>IFERROR(IF($C17="","",VLOOKUP($C17,'Checklist Setup'!$A$7:$H$106,5,FALSE)),"")</f>
        <v/>
      </c>
      <c r="H17" s="23">
        <f>IFERROR(IF($C17="","",VLOOKUP($C17,'Checklist Setup'!$A$7:$H$106,6,FALSE)),"")</f>
        <v/>
      </c>
      <c r="I17" s="22" t="n"/>
      <c r="J17" s="22" t="n"/>
      <c r="K17" s="25" t="n"/>
      <c r="L17" s="25" t="n"/>
      <c r="M17" s="26">
        <f>IFERROR(IF($C17="","",VLOOKUP($C17,'Checklist Setup'!$A$7:$H$106,7,FALSE)),"")</f>
        <v/>
      </c>
      <c r="N17" s="26">
        <f>IFERROR(IF(OR($K17="",$L17=""),"",MOD($L17-$K17,1)*1440),"")</f>
        <v/>
      </c>
      <c r="O17" s="41" t="n"/>
      <c r="P17" s="41" t="n"/>
      <c r="Q17" s="42">
        <f>IFERROR(IF(OR($O17="",$P17=""),"",$P17-$O17),"")</f>
        <v/>
      </c>
      <c r="R17" s="42">
        <f>IFERROR(IF($C17="","",VLOOKUP($C17,'Checklist Setup'!$A$7:$H$106,8,FALSE)),"")</f>
        <v/>
      </c>
      <c r="S17" s="29" t="n"/>
      <c r="T17" s="29" t="n"/>
      <c r="U17" s="29" t="n"/>
      <c r="V17" s="22" t="n"/>
      <c r="W17" s="22" t="n"/>
      <c r="X17" s="24">
        <f>IFERROR(IF($C17="","",IF($Y17&lt;&gt;"OK",$Y17,IF(AND($J17="Complete",$H17="Yes",$S17=""),"Evidence missing",IF(AND($G17="Yes",$J17="Complete",OR($O17="",$P17="")),"Amounts missing",IF(AND($Q17&lt;&gt;"",OR($Q17&gt;$R17,$Q17&lt;-$R17)),"Variance exceeds tolerance",IF(AND($F17="Yes",$J17&lt;&gt;"Complete",$J17&lt;&gt;"N/A"),"Critical task incomplete",IF(AND($J17="N/A",$T17=""),"N/A reason missing",IF(AND($J17="Exception",$T17=""),"Exception details missing",IF(AND($V17="Reviewed",$W17=""),"Manager initials missing","OK"))))))))),"")</f>
        <v/>
      </c>
      <c r="Y17" s="23">
        <f>IFERROR(IF(OR($A17="",$C17=""),"",IF(COUNTIFS($A$2:$A$501,$A17,$C$2:$C$501,$C17)&gt;1,"Duplicate task/date","OK")),"")</f>
        <v/>
      </c>
      <c r="Z17" s="29" t="n"/>
      <c r="AA17" s="23">
        <f>IFERROR(IF(OR($A17="",$C17=""),"",TEXT($A17,"yyyymmdd")&amp;"-"&amp;$C17),"")</f>
        <v/>
      </c>
    </row>
    <row r="18">
      <c r="A18" s="40" t="n"/>
      <c r="B18" s="22" t="n"/>
      <c r="C18" s="22" t="n"/>
      <c r="D18" s="23">
        <f>IFERROR(IF($C18="","",VLOOKUP($C18,'Checklist Setup'!$A$7:$H$106,2,FALSE)),"")</f>
        <v/>
      </c>
      <c r="E18" s="24">
        <f>IFERROR(IF($C18="","",VLOOKUP($C18,'Checklist Setup'!$A$7:$H$106,3,FALSE)),"")</f>
        <v/>
      </c>
      <c r="F18" s="23">
        <f>IFERROR(IF($C18="","",VLOOKUP($C18,'Checklist Setup'!$A$7:$H$106,4,FALSE)),"")</f>
        <v/>
      </c>
      <c r="G18" s="23">
        <f>IFERROR(IF($C18="","",VLOOKUP($C18,'Checklist Setup'!$A$7:$H$106,5,FALSE)),"")</f>
        <v/>
      </c>
      <c r="H18" s="23">
        <f>IFERROR(IF($C18="","",VLOOKUP($C18,'Checklist Setup'!$A$7:$H$106,6,FALSE)),"")</f>
        <v/>
      </c>
      <c r="I18" s="22" t="n"/>
      <c r="J18" s="22" t="n"/>
      <c r="K18" s="25" t="n"/>
      <c r="L18" s="25" t="n"/>
      <c r="M18" s="26">
        <f>IFERROR(IF($C18="","",VLOOKUP($C18,'Checklist Setup'!$A$7:$H$106,7,FALSE)),"")</f>
        <v/>
      </c>
      <c r="N18" s="26">
        <f>IFERROR(IF(OR($K18="",$L18=""),"",MOD($L18-$K18,1)*1440),"")</f>
        <v/>
      </c>
      <c r="O18" s="41" t="n"/>
      <c r="P18" s="41" t="n"/>
      <c r="Q18" s="42">
        <f>IFERROR(IF(OR($O18="",$P18=""),"",$P18-$O18),"")</f>
        <v/>
      </c>
      <c r="R18" s="42">
        <f>IFERROR(IF($C18="","",VLOOKUP($C18,'Checklist Setup'!$A$7:$H$106,8,FALSE)),"")</f>
        <v/>
      </c>
      <c r="S18" s="29" t="n"/>
      <c r="T18" s="29" t="n"/>
      <c r="U18" s="29" t="n"/>
      <c r="V18" s="22" t="n"/>
      <c r="W18" s="22" t="n"/>
      <c r="X18" s="24">
        <f>IFERROR(IF($C18="","",IF($Y18&lt;&gt;"OK",$Y18,IF(AND($J18="Complete",$H18="Yes",$S18=""),"Evidence missing",IF(AND($G18="Yes",$J18="Complete",OR($O18="",$P18="")),"Amounts missing",IF(AND($Q18&lt;&gt;"",OR($Q18&gt;$R18,$Q18&lt;-$R18)),"Variance exceeds tolerance",IF(AND($F18="Yes",$J18&lt;&gt;"Complete",$J18&lt;&gt;"N/A"),"Critical task incomplete",IF(AND($J18="N/A",$T18=""),"N/A reason missing",IF(AND($J18="Exception",$T18=""),"Exception details missing",IF(AND($V18="Reviewed",$W18=""),"Manager initials missing","OK"))))))))),"")</f>
        <v/>
      </c>
      <c r="Y18" s="23">
        <f>IFERROR(IF(OR($A18="",$C18=""),"",IF(COUNTIFS($A$2:$A$501,$A18,$C$2:$C$501,$C18)&gt;1,"Duplicate task/date","OK")),"")</f>
        <v/>
      </c>
      <c r="Z18" s="29" t="n"/>
      <c r="AA18" s="23">
        <f>IFERROR(IF(OR($A18="",$C18=""),"",TEXT($A18,"yyyymmdd")&amp;"-"&amp;$C18),"")</f>
        <v/>
      </c>
    </row>
    <row r="19">
      <c r="A19" s="40" t="n"/>
      <c r="B19" s="22" t="n"/>
      <c r="C19" s="22" t="n"/>
      <c r="D19" s="23">
        <f>IFERROR(IF($C19="","",VLOOKUP($C19,'Checklist Setup'!$A$7:$H$106,2,FALSE)),"")</f>
        <v/>
      </c>
      <c r="E19" s="24">
        <f>IFERROR(IF($C19="","",VLOOKUP($C19,'Checklist Setup'!$A$7:$H$106,3,FALSE)),"")</f>
        <v/>
      </c>
      <c r="F19" s="23">
        <f>IFERROR(IF($C19="","",VLOOKUP($C19,'Checklist Setup'!$A$7:$H$106,4,FALSE)),"")</f>
        <v/>
      </c>
      <c r="G19" s="23">
        <f>IFERROR(IF($C19="","",VLOOKUP($C19,'Checklist Setup'!$A$7:$H$106,5,FALSE)),"")</f>
        <v/>
      </c>
      <c r="H19" s="23">
        <f>IFERROR(IF($C19="","",VLOOKUP($C19,'Checklist Setup'!$A$7:$H$106,6,FALSE)),"")</f>
        <v/>
      </c>
      <c r="I19" s="22" t="n"/>
      <c r="J19" s="22" t="n"/>
      <c r="K19" s="25" t="n"/>
      <c r="L19" s="25" t="n"/>
      <c r="M19" s="26">
        <f>IFERROR(IF($C19="","",VLOOKUP($C19,'Checklist Setup'!$A$7:$H$106,7,FALSE)),"")</f>
        <v/>
      </c>
      <c r="N19" s="26">
        <f>IFERROR(IF(OR($K19="",$L19=""),"",MOD($L19-$K19,1)*1440),"")</f>
        <v/>
      </c>
      <c r="O19" s="41" t="n"/>
      <c r="P19" s="41" t="n"/>
      <c r="Q19" s="42">
        <f>IFERROR(IF(OR($O19="",$P19=""),"",$P19-$O19),"")</f>
        <v/>
      </c>
      <c r="R19" s="42">
        <f>IFERROR(IF($C19="","",VLOOKUP($C19,'Checklist Setup'!$A$7:$H$106,8,FALSE)),"")</f>
        <v/>
      </c>
      <c r="S19" s="29" t="n"/>
      <c r="T19" s="29" t="n"/>
      <c r="U19" s="29" t="n"/>
      <c r="V19" s="22" t="n"/>
      <c r="W19" s="22" t="n"/>
      <c r="X19" s="24">
        <f>IFERROR(IF($C19="","",IF($Y19&lt;&gt;"OK",$Y19,IF(AND($J19="Complete",$H19="Yes",$S19=""),"Evidence missing",IF(AND($G19="Yes",$J19="Complete",OR($O19="",$P19="")),"Amounts missing",IF(AND($Q19&lt;&gt;"",OR($Q19&gt;$R19,$Q19&lt;-$R19)),"Variance exceeds tolerance",IF(AND($F19="Yes",$J19&lt;&gt;"Complete",$J19&lt;&gt;"N/A"),"Critical task incomplete",IF(AND($J19="N/A",$T19=""),"N/A reason missing",IF(AND($J19="Exception",$T19=""),"Exception details missing",IF(AND($V19="Reviewed",$W19=""),"Manager initials missing","OK"))))))))),"")</f>
        <v/>
      </c>
      <c r="Y19" s="23">
        <f>IFERROR(IF(OR($A19="",$C19=""),"",IF(COUNTIFS($A$2:$A$501,$A19,$C$2:$C$501,$C19)&gt;1,"Duplicate task/date","OK")),"")</f>
        <v/>
      </c>
      <c r="Z19" s="29" t="n"/>
      <c r="AA19" s="23">
        <f>IFERROR(IF(OR($A19="",$C19=""),"",TEXT($A19,"yyyymmdd")&amp;"-"&amp;$C19),"")</f>
        <v/>
      </c>
    </row>
    <row r="20">
      <c r="A20" s="40" t="n"/>
      <c r="B20" s="22" t="n"/>
      <c r="C20" s="22" t="n"/>
      <c r="D20" s="23">
        <f>IFERROR(IF($C20="","",VLOOKUP($C20,'Checklist Setup'!$A$7:$H$106,2,FALSE)),"")</f>
        <v/>
      </c>
      <c r="E20" s="24">
        <f>IFERROR(IF($C20="","",VLOOKUP($C20,'Checklist Setup'!$A$7:$H$106,3,FALSE)),"")</f>
        <v/>
      </c>
      <c r="F20" s="23">
        <f>IFERROR(IF($C20="","",VLOOKUP($C20,'Checklist Setup'!$A$7:$H$106,4,FALSE)),"")</f>
        <v/>
      </c>
      <c r="G20" s="23">
        <f>IFERROR(IF($C20="","",VLOOKUP($C20,'Checklist Setup'!$A$7:$H$106,5,FALSE)),"")</f>
        <v/>
      </c>
      <c r="H20" s="23">
        <f>IFERROR(IF($C20="","",VLOOKUP($C20,'Checklist Setup'!$A$7:$H$106,6,FALSE)),"")</f>
        <v/>
      </c>
      <c r="I20" s="22" t="n"/>
      <c r="J20" s="22" t="n"/>
      <c r="K20" s="25" t="n"/>
      <c r="L20" s="25" t="n"/>
      <c r="M20" s="26">
        <f>IFERROR(IF($C20="","",VLOOKUP($C20,'Checklist Setup'!$A$7:$H$106,7,FALSE)),"")</f>
        <v/>
      </c>
      <c r="N20" s="26">
        <f>IFERROR(IF(OR($K20="",$L20=""),"",MOD($L20-$K20,1)*1440),"")</f>
        <v/>
      </c>
      <c r="O20" s="41" t="n"/>
      <c r="P20" s="41" t="n"/>
      <c r="Q20" s="42">
        <f>IFERROR(IF(OR($O20="",$P20=""),"",$P20-$O20),"")</f>
        <v/>
      </c>
      <c r="R20" s="42">
        <f>IFERROR(IF($C20="","",VLOOKUP($C20,'Checklist Setup'!$A$7:$H$106,8,FALSE)),"")</f>
        <v/>
      </c>
      <c r="S20" s="29" t="n"/>
      <c r="T20" s="29" t="n"/>
      <c r="U20" s="29" t="n"/>
      <c r="V20" s="22" t="n"/>
      <c r="W20" s="22" t="n"/>
      <c r="X20" s="24">
        <f>IFERROR(IF($C20="","",IF($Y20&lt;&gt;"OK",$Y20,IF(AND($J20="Complete",$H20="Yes",$S20=""),"Evidence missing",IF(AND($G20="Yes",$J20="Complete",OR($O20="",$P20="")),"Amounts missing",IF(AND($Q20&lt;&gt;"",OR($Q20&gt;$R20,$Q20&lt;-$R20)),"Variance exceeds tolerance",IF(AND($F20="Yes",$J20&lt;&gt;"Complete",$J20&lt;&gt;"N/A"),"Critical task incomplete",IF(AND($J20="N/A",$T20=""),"N/A reason missing",IF(AND($J20="Exception",$T20=""),"Exception details missing",IF(AND($V20="Reviewed",$W20=""),"Manager initials missing","OK"))))))))),"")</f>
        <v/>
      </c>
      <c r="Y20" s="23">
        <f>IFERROR(IF(OR($A20="",$C20=""),"",IF(COUNTIFS($A$2:$A$501,$A20,$C$2:$C$501,$C20)&gt;1,"Duplicate task/date","OK")),"")</f>
        <v/>
      </c>
      <c r="Z20" s="29" t="n"/>
      <c r="AA20" s="23">
        <f>IFERROR(IF(OR($A20="",$C20=""),"",TEXT($A20,"yyyymmdd")&amp;"-"&amp;$C20),"")</f>
        <v/>
      </c>
    </row>
    <row r="21">
      <c r="A21" s="40" t="n"/>
      <c r="B21" s="22" t="n"/>
      <c r="C21" s="22" t="n"/>
      <c r="D21" s="23">
        <f>IFERROR(IF($C21="","",VLOOKUP($C21,'Checklist Setup'!$A$7:$H$106,2,FALSE)),"")</f>
        <v/>
      </c>
      <c r="E21" s="24">
        <f>IFERROR(IF($C21="","",VLOOKUP($C21,'Checklist Setup'!$A$7:$H$106,3,FALSE)),"")</f>
        <v/>
      </c>
      <c r="F21" s="23">
        <f>IFERROR(IF($C21="","",VLOOKUP($C21,'Checklist Setup'!$A$7:$H$106,4,FALSE)),"")</f>
        <v/>
      </c>
      <c r="G21" s="23">
        <f>IFERROR(IF($C21="","",VLOOKUP($C21,'Checklist Setup'!$A$7:$H$106,5,FALSE)),"")</f>
        <v/>
      </c>
      <c r="H21" s="23">
        <f>IFERROR(IF($C21="","",VLOOKUP($C21,'Checklist Setup'!$A$7:$H$106,6,FALSE)),"")</f>
        <v/>
      </c>
      <c r="I21" s="22" t="n"/>
      <c r="J21" s="22" t="n"/>
      <c r="K21" s="25" t="n"/>
      <c r="L21" s="25" t="n"/>
      <c r="M21" s="26">
        <f>IFERROR(IF($C21="","",VLOOKUP($C21,'Checklist Setup'!$A$7:$H$106,7,FALSE)),"")</f>
        <v/>
      </c>
      <c r="N21" s="26">
        <f>IFERROR(IF(OR($K21="",$L21=""),"",MOD($L21-$K21,1)*1440),"")</f>
        <v/>
      </c>
      <c r="O21" s="41" t="n"/>
      <c r="P21" s="41" t="n"/>
      <c r="Q21" s="42">
        <f>IFERROR(IF(OR($O21="",$P21=""),"",$P21-$O21),"")</f>
        <v/>
      </c>
      <c r="R21" s="42">
        <f>IFERROR(IF($C21="","",VLOOKUP($C21,'Checklist Setup'!$A$7:$H$106,8,FALSE)),"")</f>
        <v/>
      </c>
      <c r="S21" s="29" t="n"/>
      <c r="T21" s="29" t="n"/>
      <c r="U21" s="29" t="n"/>
      <c r="V21" s="22" t="n"/>
      <c r="W21" s="22" t="n"/>
      <c r="X21" s="24">
        <f>IFERROR(IF($C21="","",IF($Y21&lt;&gt;"OK",$Y21,IF(AND($J21="Complete",$H21="Yes",$S21=""),"Evidence missing",IF(AND($G21="Yes",$J21="Complete",OR($O21="",$P21="")),"Amounts missing",IF(AND($Q21&lt;&gt;"",OR($Q21&gt;$R21,$Q21&lt;-$R21)),"Variance exceeds tolerance",IF(AND($F21="Yes",$J21&lt;&gt;"Complete",$J21&lt;&gt;"N/A"),"Critical task incomplete",IF(AND($J21="N/A",$T21=""),"N/A reason missing",IF(AND($J21="Exception",$T21=""),"Exception details missing",IF(AND($V21="Reviewed",$W21=""),"Manager initials missing","OK"))))))))),"")</f>
        <v/>
      </c>
      <c r="Y21" s="23">
        <f>IFERROR(IF(OR($A21="",$C21=""),"",IF(COUNTIFS($A$2:$A$501,$A21,$C$2:$C$501,$C21)&gt;1,"Duplicate task/date","OK")),"")</f>
        <v/>
      </c>
      <c r="Z21" s="29" t="n"/>
      <c r="AA21" s="23">
        <f>IFERROR(IF(OR($A21="",$C21=""),"",TEXT($A21,"yyyymmdd")&amp;"-"&amp;$C21),"")</f>
        <v/>
      </c>
    </row>
    <row r="22">
      <c r="A22" s="40" t="n"/>
      <c r="B22" s="22" t="n"/>
      <c r="C22" s="22" t="n"/>
      <c r="D22" s="23">
        <f>IFERROR(IF($C22="","",VLOOKUP($C22,'Checklist Setup'!$A$7:$H$106,2,FALSE)),"")</f>
        <v/>
      </c>
      <c r="E22" s="24">
        <f>IFERROR(IF($C22="","",VLOOKUP($C22,'Checklist Setup'!$A$7:$H$106,3,FALSE)),"")</f>
        <v/>
      </c>
      <c r="F22" s="23">
        <f>IFERROR(IF($C22="","",VLOOKUP($C22,'Checklist Setup'!$A$7:$H$106,4,FALSE)),"")</f>
        <v/>
      </c>
      <c r="G22" s="23">
        <f>IFERROR(IF($C22="","",VLOOKUP($C22,'Checklist Setup'!$A$7:$H$106,5,FALSE)),"")</f>
        <v/>
      </c>
      <c r="H22" s="23">
        <f>IFERROR(IF($C22="","",VLOOKUP($C22,'Checklist Setup'!$A$7:$H$106,6,FALSE)),"")</f>
        <v/>
      </c>
      <c r="I22" s="22" t="n"/>
      <c r="J22" s="22" t="n"/>
      <c r="K22" s="25" t="n"/>
      <c r="L22" s="25" t="n"/>
      <c r="M22" s="26">
        <f>IFERROR(IF($C22="","",VLOOKUP($C22,'Checklist Setup'!$A$7:$H$106,7,FALSE)),"")</f>
        <v/>
      </c>
      <c r="N22" s="26">
        <f>IFERROR(IF(OR($K22="",$L22=""),"",MOD($L22-$K22,1)*1440),"")</f>
        <v/>
      </c>
      <c r="O22" s="41" t="n"/>
      <c r="P22" s="41" t="n"/>
      <c r="Q22" s="42">
        <f>IFERROR(IF(OR($O22="",$P22=""),"",$P22-$O22),"")</f>
        <v/>
      </c>
      <c r="R22" s="42">
        <f>IFERROR(IF($C22="","",VLOOKUP($C22,'Checklist Setup'!$A$7:$H$106,8,FALSE)),"")</f>
        <v/>
      </c>
      <c r="S22" s="29" t="n"/>
      <c r="T22" s="29" t="n"/>
      <c r="U22" s="29" t="n"/>
      <c r="V22" s="22" t="n"/>
      <c r="W22" s="22" t="n"/>
      <c r="X22" s="24">
        <f>IFERROR(IF($C22="","",IF($Y22&lt;&gt;"OK",$Y22,IF(AND($J22="Complete",$H22="Yes",$S22=""),"Evidence missing",IF(AND($G22="Yes",$J22="Complete",OR($O22="",$P22="")),"Amounts missing",IF(AND($Q22&lt;&gt;"",OR($Q22&gt;$R22,$Q22&lt;-$R22)),"Variance exceeds tolerance",IF(AND($F22="Yes",$J22&lt;&gt;"Complete",$J22&lt;&gt;"N/A"),"Critical task incomplete",IF(AND($J22="N/A",$T22=""),"N/A reason missing",IF(AND($J22="Exception",$T22=""),"Exception details missing",IF(AND($V22="Reviewed",$W22=""),"Manager initials missing","OK"))))))))),"")</f>
        <v/>
      </c>
      <c r="Y22" s="23">
        <f>IFERROR(IF(OR($A22="",$C22=""),"",IF(COUNTIFS($A$2:$A$501,$A22,$C$2:$C$501,$C22)&gt;1,"Duplicate task/date","OK")),"")</f>
        <v/>
      </c>
      <c r="Z22" s="29" t="n"/>
      <c r="AA22" s="23">
        <f>IFERROR(IF(OR($A22="",$C22=""),"",TEXT($A22,"yyyymmdd")&amp;"-"&amp;$C22),"")</f>
        <v/>
      </c>
    </row>
    <row r="23">
      <c r="A23" s="40" t="n"/>
      <c r="B23" s="22" t="n"/>
      <c r="C23" s="22" t="n"/>
      <c r="D23" s="23">
        <f>IFERROR(IF($C23="","",VLOOKUP($C23,'Checklist Setup'!$A$7:$H$106,2,FALSE)),"")</f>
        <v/>
      </c>
      <c r="E23" s="24">
        <f>IFERROR(IF($C23="","",VLOOKUP($C23,'Checklist Setup'!$A$7:$H$106,3,FALSE)),"")</f>
        <v/>
      </c>
      <c r="F23" s="23">
        <f>IFERROR(IF($C23="","",VLOOKUP($C23,'Checklist Setup'!$A$7:$H$106,4,FALSE)),"")</f>
        <v/>
      </c>
      <c r="G23" s="23">
        <f>IFERROR(IF($C23="","",VLOOKUP($C23,'Checklist Setup'!$A$7:$H$106,5,FALSE)),"")</f>
        <v/>
      </c>
      <c r="H23" s="23">
        <f>IFERROR(IF($C23="","",VLOOKUP($C23,'Checklist Setup'!$A$7:$H$106,6,FALSE)),"")</f>
        <v/>
      </c>
      <c r="I23" s="22" t="n"/>
      <c r="J23" s="22" t="n"/>
      <c r="K23" s="25" t="n"/>
      <c r="L23" s="25" t="n"/>
      <c r="M23" s="26">
        <f>IFERROR(IF($C23="","",VLOOKUP($C23,'Checklist Setup'!$A$7:$H$106,7,FALSE)),"")</f>
        <v/>
      </c>
      <c r="N23" s="26">
        <f>IFERROR(IF(OR($K23="",$L23=""),"",MOD($L23-$K23,1)*1440),"")</f>
        <v/>
      </c>
      <c r="O23" s="41" t="n"/>
      <c r="P23" s="41" t="n"/>
      <c r="Q23" s="42">
        <f>IFERROR(IF(OR($O23="",$P23=""),"",$P23-$O23),"")</f>
        <v/>
      </c>
      <c r="R23" s="42">
        <f>IFERROR(IF($C23="","",VLOOKUP($C23,'Checklist Setup'!$A$7:$H$106,8,FALSE)),"")</f>
        <v/>
      </c>
      <c r="S23" s="29" t="n"/>
      <c r="T23" s="29" t="n"/>
      <c r="U23" s="29" t="n"/>
      <c r="V23" s="22" t="n"/>
      <c r="W23" s="22" t="n"/>
      <c r="X23" s="24">
        <f>IFERROR(IF($C23="","",IF($Y23&lt;&gt;"OK",$Y23,IF(AND($J23="Complete",$H23="Yes",$S23=""),"Evidence missing",IF(AND($G23="Yes",$J23="Complete",OR($O23="",$P23="")),"Amounts missing",IF(AND($Q23&lt;&gt;"",OR($Q23&gt;$R23,$Q23&lt;-$R23)),"Variance exceeds tolerance",IF(AND($F23="Yes",$J23&lt;&gt;"Complete",$J23&lt;&gt;"N/A"),"Critical task incomplete",IF(AND($J23="N/A",$T23=""),"N/A reason missing",IF(AND($J23="Exception",$T23=""),"Exception details missing",IF(AND($V23="Reviewed",$W23=""),"Manager initials missing","OK"))))))))),"")</f>
        <v/>
      </c>
      <c r="Y23" s="23">
        <f>IFERROR(IF(OR($A23="",$C23=""),"",IF(COUNTIFS($A$2:$A$501,$A23,$C$2:$C$501,$C23)&gt;1,"Duplicate task/date","OK")),"")</f>
        <v/>
      </c>
      <c r="Z23" s="29" t="n"/>
      <c r="AA23" s="23">
        <f>IFERROR(IF(OR($A23="",$C23=""),"",TEXT($A23,"yyyymmdd")&amp;"-"&amp;$C23),"")</f>
        <v/>
      </c>
    </row>
    <row r="24">
      <c r="A24" s="40" t="n"/>
      <c r="B24" s="22" t="n"/>
      <c r="C24" s="22" t="n"/>
      <c r="D24" s="23">
        <f>IFERROR(IF($C24="","",VLOOKUP($C24,'Checklist Setup'!$A$7:$H$106,2,FALSE)),"")</f>
        <v/>
      </c>
      <c r="E24" s="24">
        <f>IFERROR(IF($C24="","",VLOOKUP($C24,'Checklist Setup'!$A$7:$H$106,3,FALSE)),"")</f>
        <v/>
      </c>
      <c r="F24" s="23">
        <f>IFERROR(IF($C24="","",VLOOKUP($C24,'Checklist Setup'!$A$7:$H$106,4,FALSE)),"")</f>
        <v/>
      </c>
      <c r="G24" s="23">
        <f>IFERROR(IF($C24="","",VLOOKUP($C24,'Checklist Setup'!$A$7:$H$106,5,FALSE)),"")</f>
        <v/>
      </c>
      <c r="H24" s="23">
        <f>IFERROR(IF($C24="","",VLOOKUP($C24,'Checklist Setup'!$A$7:$H$106,6,FALSE)),"")</f>
        <v/>
      </c>
      <c r="I24" s="22" t="n"/>
      <c r="J24" s="22" t="n"/>
      <c r="K24" s="25" t="n"/>
      <c r="L24" s="25" t="n"/>
      <c r="M24" s="26">
        <f>IFERROR(IF($C24="","",VLOOKUP($C24,'Checklist Setup'!$A$7:$H$106,7,FALSE)),"")</f>
        <v/>
      </c>
      <c r="N24" s="26">
        <f>IFERROR(IF(OR($K24="",$L24=""),"",MOD($L24-$K24,1)*1440),"")</f>
        <v/>
      </c>
      <c r="O24" s="41" t="n"/>
      <c r="P24" s="41" t="n"/>
      <c r="Q24" s="42">
        <f>IFERROR(IF(OR($O24="",$P24=""),"",$P24-$O24),"")</f>
        <v/>
      </c>
      <c r="R24" s="42">
        <f>IFERROR(IF($C24="","",VLOOKUP($C24,'Checklist Setup'!$A$7:$H$106,8,FALSE)),"")</f>
        <v/>
      </c>
      <c r="S24" s="29" t="n"/>
      <c r="T24" s="29" t="n"/>
      <c r="U24" s="29" t="n"/>
      <c r="V24" s="22" t="n"/>
      <c r="W24" s="22" t="n"/>
      <c r="X24" s="24">
        <f>IFERROR(IF($C24="","",IF($Y24&lt;&gt;"OK",$Y24,IF(AND($J24="Complete",$H24="Yes",$S24=""),"Evidence missing",IF(AND($G24="Yes",$J24="Complete",OR($O24="",$P24="")),"Amounts missing",IF(AND($Q24&lt;&gt;"",OR($Q24&gt;$R24,$Q24&lt;-$R24)),"Variance exceeds tolerance",IF(AND($F24="Yes",$J24&lt;&gt;"Complete",$J24&lt;&gt;"N/A"),"Critical task incomplete",IF(AND($J24="N/A",$T24=""),"N/A reason missing",IF(AND($J24="Exception",$T24=""),"Exception details missing",IF(AND($V24="Reviewed",$W24=""),"Manager initials missing","OK"))))))))),"")</f>
        <v/>
      </c>
      <c r="Y24" s="23">
        <f>IFERROR(IF(OR($A24="",$C24=""),"",IF(COUNTIFS($A$2:$A$501,$A24,$C$2:$C$501,$C24)&gt;1,"Duplicate task/date","OK")),"")</f>
        <v/>
      </c>
      <c r="Z24" s="29" t="n"/>
      <c r="AA24" s="23">
        <f>IFERROR(IF(OR($A24="",$C24=""),"",TEXT($A24,"yyyymmdd")&amp;"-"&amp;$C24),"")</f>
        <v/>
      </c>
    </row>
    <row r="25">
      <c r="A25" s="40" t="n"/>
      <c r="B25" s="22" t="n"/>
      <c r="C25" s="22" t="n"/>
      <c r="D25" s="23">
        <f>IFERROR(IF($C25="","",VLOOKUP($C25,'Checklist Setup'!$A$7:$H$106,2,FALSE)),"")</f>
        <v/>
      </c>
      <c r="E25" s="24">
        <f>IFERROR(IF($C25="","",VLOOKUP($C25,'Checklist Setup'!$A$7:$H$106,3,FALSE)),"")</f>
        <v/>
      </c>
      <c r="F25" s="23">
        <f>IFERROR(IF($C25="","",VLOOKUP($C25,'Checklist Setup'!$A$7:$H$106,4,FALSE)),"")</f>
        <v/>
      </c>
      <c r="G25" s="23">
        <f>IFERROR(IF($C25="","",VLOOKUP($C25,'Checklist Setup'!$A$7:$H$106,5,FALSE)),"")</f>
        <v/>
      </c>
      <c r="H25" s="23">
        <f>IFERROR(IF($C25="","",VLOOKUP($C25,'Checklist Setup'!$A$7:$H$106,6,FALSE)),"")</f>
        <v/>
      </c>
      <c r="I25" s="22" t="n"/>
      <c r="J25" s="22" t="n"/>
      <c r="K25" s="25" t="n"/>
      <c r="L25" s="25" t="n"/>
      <c r="M25" s="26">
        <f>IFERROR(IF($C25="","",VLOOKUP($C25,'Checklist Setup'!$A$7:$H$106,7,FALSE)),"")</f>
        <v/>
      </c>
      <c r="N25" s="26">
        <f>IFERROR(IF(OR($K25="",$L25=""),"",MOD($L25-$K25,1)*1440),"")</f>
        <v/>
      </c>
      <c r="O25" s="41" t="n"/>
      <c r="P25" s="41" t="n"/>
      <c r="Q25" s="42">
        <f>IFERROR(IF(OR($O25="",$P25=""),"",$P25-$O25),"")</f>
        <v/>
      </c>
      <c r="R25" s="42">
        <f>IFERROR(IF($C25="","",VLOOKUP($C25,'Checklist Setup'!$A$7:$H$106,8,FALSE)),"")</f>
        <v/>
      </c>
      <c r="S25" s="29" t="n"/>
      <c r="T25" s="29" t="n"/>
      <c r="U25" s="29" t="n"/>
      <c r="V25" s="22" t="n"/>
      <c r="W25" s="22" t="n"/>
      <c r="X25" s="24">
        <f>IFERROR(IF($C25="","",IF($Y25&lt;&gt;"OK",$Y25,IF(AND($J25="Complete",$H25="Yes",$S25=""),"Evidence missing",IF(AND($G25="Yes",$J25="Complete",OR($O25="",$P25="")),"Amounts missing",IF(AND($Q25&lt;&gt;"",OR($Q25&gt;$R25,$Q25&lt;-$R25)),"Variance exceeds tolerance",IF(AND($F25="Yes",$J25&lt;&gt;"Complete",$J25&lt;&gt;"N/A"),"Critical task incomplete",IF(AND($J25="N/A",$T25=""),"N/A reason missing",IF(AND($J25="Exception",$T25=""),"Exception details missing",IF(AND($V25="Reviewed",$W25=""),"Manager initials missing","OK"))))))))),"")</f>
        <v/>
      </c>
      <c r="Y25" s="23">
        <f>IFERROR(IF(OR($A25="",$C25=""),"",IF(COUNTIFS($A$2:$A$501,$A25,$C$2:$C$501,$C25)&gt;1,"Duplicate task/date","OK")),"")</f>
        <v/>
      </c>
      <c r="Z25" s="29" t="n"/>
      <c r="AA25" s="23">
        <f>IFERROR(IF(OR($A25="",$C25=""),"",TEXT($A25,"yyyymmdd")&amp;"-"&amp;$C25),"")</f>
        <v/>
      </c>
    </row>
    <row r="26">
      <c r="A26" s="40" t="n"/>
      <c r="B26" s="22" t="n"/>
      <c r="C26" s="22" t="n"/>
      <c r="D26" s="23">
        <f>IFERROR(IF($C26="","",VLOOKUP($C26,'Checklist Setup'!$A$7:$H$106,2,FALSE)),"")</f>
        <v/>
      </c>
      <c r="E26" s="24">
        <f>IFERROR(IF($C26="","",VLOOKUP($C26,'Checklist Setup'!$A$7:$H$106,3,FALSE)),"")</f>
        <v/>
      </c>
      <c r="F26" s="23">
        <f>IFERROR(IF($C26="","",VLOOKUP($C26,'Checklist Setup'!$A$7:$H$106,4,FALSE)),"")</f>
        <v/>
      </c>
      <c r="G26" s="23">
        <f>IFERROR(IF($C26="","",VLOOKUP($C26,'Checklist Setup'!$A$7:$H$106,5,FALSE)),"")</f>
        <v/>
      </c>
      <c r="H26" s="23">
        <f>IFERROR(IF($C26="","",VLOOKUP($C26,'Checklist Setup'!$A$7:$H$106,6,FALSE)),"")</f>
        <v/>
      </c>
      <c r="I26" s="22" t="n"/>
      <c r="J26" s="22" t="n"/>
      <c r="K26" s="25" t="n"/>
      <c r="L26" s="25" t="n"/>
      <c r="M26" s="26">
        <f>IFERROR(IF($C26="","",VLOOKUP($C26,'Checklist Setup'!$A$7:$H$106,7,FALSE)),"")</f>
        <v/>
      </c>
      <c r="N26" s="26">
        <f>IFERROR(IF(OR($K26="",$L26=""),"",MOD($L26-$K26,1)*1440),"")</f>
        <v/>
      </c>
      <c r="O26" s="41" t="n"/>
      <c r="P26" s="41" t="n"/>
      <c r="Q26" s="42">
        <f>IFERROR(IF(OR($O26="",$P26=""),"",$P26-$O26),"")</f>
        <v/>
      </c>
      <c r="R26" s="42">
        <f>IFERROR(IF($C26="","",VLOOKUP($C26,'Checklist Setup'!$A$7:$H$106,8,FALSE)),"")</f>
        <v/>
      </c>
      <c r="S26" s="29" t="n"/>
      <c r="T26" s="29" t="n"/>
      <c r="U26" s="29" t="n"/>
      <c r="V26" s="22" t="n"/>
      <c r="W26" s="22" t="n"/>
      <c r="X26" s="24">
        <f>IFERROR(IF($C26="","",IF($Y26&lt;&gt;"OK",$Y26,IF(AND($J26="Complete",$H26="Yes",$S26=""),"Evidence missing",IF(AND($G26="Yes",$J26="Complete",OR($O26="",$P26="")),"Amounts missing",IF(AND($Q26&lt;&gt;"",OR($Q26&gt;$R26,$Q26&lt;-$R26)),"Variance exceeds tolerance",IF(AND($F26="Yes",$J26&lt;&gt;"Complete",$J26&lt;&gt;"N/A"),"Critical task incomplete",IF(AND($J26="N/A",$T26=""),"N/A reason missing",IF(AND($J26="Exception",$T26=""),"Exception details missing",IF(AND($V26="Reviewed",$W26=""),"Manager initials missing","OK"))))))))),"")</f>
        <v/>
      </c>
      <c r="Y26" s="23">
        <f>IFERROR(IF(OR($A26="",$C26=""),"",IF(COUNTIFS($A$2:$A$501,$A26,$C$2:$C$501,$C26)&gt;1,"Duplicate task/date","OK")),"")</f>
        <v/>
      </c>
      <c r="Z26" s="29" t="n"/>
      <c r="AA26" s="23">
        <f>IFERROR(IF(OR($A26="",$C26=""),"",TEXT($A26,"yyyymmdd")&amp;"-"&amp;$C26),"")</f>
        <v/>
      </c>
    </row>
    <row r="27">
      <c r="A27" s="40" t="n"/>
      <c r="B27" s="22" t="n"/>
      <c r="C27" s="22" t="n"/>
      <c r="D27" s="23">
        <f>IFERROR(IF($C27="","",VLOOKUP($C27,'Checklist Setup'!$A$7:$H$106,2,FALSE)),"")</f>
        <v/>
      </c>
      <c r="E27" s="24">
        <f>IFERROR(IF($C27="","",VLOOKUP($C27,'Checklist Setup'!$A$7:$H$106,3,FALSE)),"")</f>
        <v/>
      </c>
      <c r="F27" s="23">
        <f>IFERROR(IF($C27="","",VLOOKUP($C27,'Checklist Setup'!$A$7:$H$106,4,FALSE)),"")</f>
        <v/>
      </c>
      <c r="G27" s="23">
        <f>IFERROR(IF($C27="","",VLOOKUP($C27,'Checklist Setup'!$A$7:$H$106,5,FALSE)),"")</f>
        <v/>
      </c>
      <c r="H27" s="23">
        <f>IFERROR(IF($C27="","",VLOOKUP($C27,'Checklist Setup'!$A$7:$H$106,6,FALSE)),"")</f>
        <v/>
      </c>
      <c r="I27" s="22" t="n"/>
      <c r="J27" s="22" t="n"/>
      <c r="K27" s="25" t="n"/>
      <c r="L27" s="25" t="n"/>
      <c r="M27" s="26">
        <f>IFERROR(IF($C27="","",VLOOKUP($C27,'Checklist Setup'!$A$7:$H$106,7,FALSE)),"")</f>
        <v/>
      </c>
      <c r="N27" s="26">
        <f>IFERROR(IF(OR($K27="",$L27=""),"",MOD($L27-$K27,1)*1440),"")</f>
        <v/>
      </c>
      <c r="O27" s="41" t="n"/>
      <c r="P27" s="41" t="n"/>
      <c r="Q27" s="42">
        <f>IFERROR(IF(OR($O27="",$P27=""),"",$P27-$O27),"")</f>
        <v/>
      </c>
      <c r="R27" s="42">
        <f>IFERROR(IF($C27="","",VLOOKUP($C27,'Checklist Setup'!$A$7:$H$106,8,FALSE)),"")</f>
        <v/>
      </c>
      <c r="S27" s="29" t="n"/>
      <c r="T27" s="29" t="n"/>
      <c r="U27" s="29" t="n"/>
      <c r="V27" s="22" t="n"/>
      <c r="W27" s="22" t="n"/>
      <c r="X27" s="24">
        <f>IFERROR(IF($C27="","",IF($Y27&lt;&gt;"OK",$Y27,IF(AND($J27="Complete",$H27="Yes",$S27=""),"Evidence missing",IF(AND($G27="Yes",$J27="Complete",OR($O27="",$P27="")),"Amounts missing",IF(AND($Q27&lt;&gt;"",OR($Q27&gt;$R27,$Q27&lt;-$R27)),"Variance exceeds tolerance",IF(AND($F27="Yes",$J27&lt;&gt;"Complete",$J27&lt;&gt;"N/A"),"Critical task incomplete",IF(AND($J27="N/A",$T27=""),"N/A reason missing",IF(AND($J27="Exception",$T27=""),"Exception details missing",IF(AND($V27="Reviewed",$W27=""),"Manager initials missing","OK"))))))))),"")</f>
        <v/>
      </c>
      <c r="Y27" s="23">
        <f>IFERROR(IF(OR($A27="",$C27=""),"",IF(COUNTIFS($A$2:$A$501,$A27,$C$2:$C$501,$C27)&gt;1,"Duplicate task/date","OK")),"")</f>
        <v/>
      </c>
      <c r="Z27" s="29" t="n"/>
      <c r="AA27" s="23">
        <f>IFERROR(IF(OR($A27="",$C27=""),"",TEXT($A27,"yyyymmdd")&amp;"-"&amp;$C27),"")</f>
        <v/>
      </c>
    </row>
    <row r="28">
      <c r="A28" s="40" t="n"/>
      <c r="B28" s="22" t="n"/>
      <c r="C28" s="22" t="n"/>
      <c r="D28" s="23">
        <f>IFERROR(IF($C28="","",VLOOKUP($C28,'Checklist Setup'!$A$7:$H$106,2,FALSE)),"")</f>
        <v/>
      </c>
      <c r="E28" s="24">
        <f>IFERROR(IF($C28="","",VLOOKUP($C28,'Checklist Setup'!$A$7:$H$106,3,FALSE)),"")</f>
        <v/>
      </c>
      <c r="F28" s="23">
        <f>IFERROR(IF($C28="","",VLOOKUP($C28,'Checklist Setup'!$A$7:$H$106,4,FALSE)),"")</f>
        <v/>
      </c>
      <c r="G28" s="23">
        <f>IFERROR(IF($C28="","",VLOOKUP($C28,'Checklist Setup'!$A$7:$H$106,5,FALSE)),"")</f>
        <v/>
      </c>
      <c r="H28" s="23">
        <f>IFERROR(IF($C28="","",VLOOKUP($C28,'Checklist Setup'!$A$7:$H$106,6,FALSE)),"")</f>
        <v/>
      </c>
      <c r="I28" s="22" t="n"/>
      <c r="J28" s="22" t="n"/>
      <c r="K28" s="25" t="n"/>
      <c r="L28" s="25" t="n"/>
      <c r="M28" s="26">
        <f>IFERROR(IF($C28="","",VLOOKUP($C28,'Checklist Setup'!$A$7:$H$106,7,FALSE)),"")</f>
        <v/>
      </c>
      <c r="N28" s="26">
        <f>IFERROR(IF(OR($K28="",$L28=""),"",MOD($L28-$K28,1)*1440),"")</f>
        <v/>
      </c>
      <c r="O28" s="41" t="n"/>
      <c r="P28" s="41" t="n"/>
      <c r="Q28" s="42">
        <f>IFERROR(IF(OR($O28="",$P28=""),"",$P28-$O28),"")</f>
        <v/>
      </c>
      <c r="R28" s="42">
        <f>IFERROR(IF($C28="","",VLOOKUP($C28,'Checklist Setup'!$A$7:$H$106,8,FALSE)),"")</f>
        <v/>
      </c>
      <c r="S28" s="29" t="n"/>
      <c r="T28" s="29" t="n"/>
      <c r="U28" s="29" t="n"/>
      <c r="V28" s="22" t="n"/>
      <c r="W28" s="22" t="n"/>
      <c r="X28" s="24">
        <f>IFERROR(IF($C28="","",IF($Y28&lt;&gt;"OK",$Y28,IF(AND($J28="Complete",$H28="Yes",$S28=""),"Evidence missing",IF(AND($G28="Yes",$J28="Complete",OR($O28="",$P28="")),"Amounts missing",IF(AND($Q28&lt;&gt;"",OR($Q28&gt;$R28,$Q28&lt;-$R28)),"Variance exceeds tolerance",IF(AND($F28="Yes",$J28&lt;&gt;"Complete",$J28&lt;&gt;"N/A"),"Critical task incomplete",IF(AND($J28="N/A",$T28=""),"N/A reason missing",IF(AND($J28="Exception",$T28=""),"Exception details missing",IF(AND($V28="Reviewed",$W28=""),"Manager initials missing","OK"))))))))),"")</f>
        <v/>
      </c>
      <c r="Y28" s="23">
        <f>IFERROR(IF(OR($A28="",$C28=""),"",IF(COUNTIFS($A$2:$A$501,$A28,$C$2:$C$501,$C28)&gt;1,"Duplicate task/date","OK")),"")</f>
        <v/>
      </c>
      <c r="Z28" s="29" t="n"/>
      <c r="AA28" s="23">
        <f>IFERROR(IF(OR($A28="",$C28=""),"",TEXT($A28,"yyyymmdd")&amp;"-"&amp;$C28),"")</f>
        <v/>
      </c>
    </row>
    <row r="29">
      <c r="A29" s="40" t="n"/>
      <c r="B29" s="22" t="n"/>
      <c r="C29" s="22" t="n"/>
      <c r="D29" s="23">
        <f>IFERROR(IF($C29="","",VLOOKUP($C29,'Checklist Setup'!$A$7:$H$106,2,FALSE)),"")</f>
        <v/>
      </c>
      <c r="E29" s="24">
        <f>IFERROR(IF($C29="","",VLOOKUP($C29,'Checklist Setup'!$A$7:$H$106,3,FALSE)),"")</f>
        <v/>
      </c>
      <c r="F29" s="23">
        <f>IFERROR(IF($C29="","",VLOOKUP($C29,'Checklist Setup'!$A$7:$H$106,4,FALSE)),"")</f>
        <v/>
      </c>
      <c r="G29" s="23">
        <f>IFERROR(IF($C29="","",VLOOKUP($C29,'Checklist Setup'!$A$7:$H$106,5,FALSE)),"")</f>
        <v/>
      </c>
      <c r="H29" s="23">
        <f>IFERROR(IF($C29="","",VLOOKUP($C29,'Checklist Setup'!$A$7:$H$106,6,FALSE)),"")</f>
        <v/>
      </c>
      <c r="I29" s="22" t="n"/>
      <c r="J29" s="22" t="n"/>
      <c r="K29" s="25" t="n"/>
      <c r="L29" s="25" t="n"/>
      <c r="M29" s="26">
        <f>IFERROR(IF($C29="","",VLOOKUP($C29,'Checklist Setup'!$A$7:$H$106,7,FALSE)),"")</f>
        <v/>
      </c>
      <c r="N29" s="26">
        <f>IFERROR(IF(OR($K29="",$L29=""),"",MOD($L29-$K29,1)*1440),"")</f>
        <v/>
      </c>
      <c r="O29" s="41" t="n"/>
      <c r="P29" s="41" t="n"/>
      <c r="Q29" s="42">
        <f>IFERROR(IF(OR($O29="",$P29=""),"",$P29-$O29),"")</f>
        <v/>
      </c>
      <c r="R29" s="42">
        <f>IFERROR(IF($C29="","",VLOOKUP($C29,'Checklist Setup'!$A$7:$H$106,8,FALSE)),"")</f>
        <v/>
      </c>
      <c r="S29" s="29" t="n"/>
      <c r="T29" s="29" t="n"/>
      <c r="U29" s="29" t="n"/>
      <c r="V29" s="22" t="n"/>
      <c r="W29" s="22" t="n"/>
      <c r="X29" s="24">
        <f>IFERROR(IF($C29="","",IF($Y29&lt;&gt;"OK",$Y29,IF(AND($J29="Complete",$H29="Yes",$S29=""),"Evidence missing",IF(AND($G29="Yes",$J29="Complete",OR($O29="",$P29="")),"Amounts missing",IF(AND($Q29&lt;&gt;"",OR($Q29&gt;$R29,$Q29&lt;-$R29)),"Variance exceeds tolerance",IF(AND($F29="Yes",$J29&lt;&gt;"Complete",$J29&lt;&gt;"N/A"),"Critical task incomplete",IF(AND($J29="N/A",$T29=""),"N/A reason missing",IF(AND($J29="Exception",$T29=""),"Exception details missing",IF(AND($V29="Reviewed",$W29=""),"Manager initials missing","OK"))))))))),"")</f>
        <v/>
      </c>
      <c r="Y29" s="23">
        <f>IFERROR(IF(OR($A29="",$C29=""),"",IF(COUNTIFS($A$2:$A$501,$A29,$C$2:$C$501,$C29)&gt;1,"Duplicate task/date","OK")),"")</f>
        <v/>
      </c>
      <c r="Z29" s="29" t="n"/>
      <c r="AA29" s="23">
        <f>IFERROR(IF(OR($A29="",$C29=""),"",TEXT($A29,"yyyymmdd")&amp;"-"&amp;$C29),"")</f>
        <v/>
      </c>
    </row>
    <row r="30">
      <c r="A30" s="40" t="n"/>
      <c r="B30" s="22" t="n"/>
      <c r="C30" s="22" t="n"/>
      <c r="D30" s="23">
        <f>IFERROR(IF($C30="","",VLOOKUP($C30,'Checklist Setup'!$A$7:$H$106,2,FALSE)),"")</f>
        <v/>
      </c>
      <c r="E30" s="24">
        <f>IFERROR(IF($C30="","",VLOOKUP($C30,'Checklist Setup'!$A$7:$H$106,3,FALSE)),"")</f>
        <v/>
      </c>
      <c r="F30" s="23">
        <f>IFERROR(IF($C30="","",VLOOKUP($C30,'Checklist Setup'!$A$7:$H$106,4,FALSE)),"")</f>
        <v/>
      </c>
      <c r="G30" s="23">
        <f>IFERROR(IF($C30="","",VLOOKUP($C30,'Checklist Setup'!$A$7:$H$106,5,FALSE)),"")</f>
        <v/>
      </c>
      <c r="H30" s="23">
        <f>IFERROR(IF($C30="","",VLOOKUP($C30,'Checklist Setup'!$A$7:$H$106,6,FALSE)),"")</f>
        <v/>
      </c>
      <c r="I30" s="22" t="n"/>
      <c r="J30" s="22" t="n"/>
      <c r="K30" s="25" t="n"/>
      <c r="L30" s="25" t="n"/>
      <c r="M30" s="26">
        <f>IFERROR(IF($C30="","",VLOOKUP($C30,'Checklist Setup'!$A$7:$H$106,7,FALSE)),"")</f>
        <v/>
      </c>
      <c r="N30" s="26">
        <f>IFERROR(IF(OR($K30="",$L30=""),"",MOD($L30-$K30,1)*1440),"")</f>
        <v/>
      </c>
      <c r="O30" s="41" t="n"/>
      <c r="P30" s="41" t="n"/>
      <c r="Q30" s="42">
        <f>IFERROR(IF(OR($O30="",$P30=""),"",$P30-$O30),"")</f>
        <v/>
      </c>
      <c r="R30" s="42">
        <f>IFERROR(IF($C30="","",VLOOKUP($C30,'Checklist Setup'!$A$7:$H$106,8,FALSE)),"")</f>
        <v/>
      </c>
      <c r="S30" s="29" t="n"/>
      <c r="T30" s="29" t="n"/>
      <c r="U30" s="29" t="n"/>
      <c r="V30" s="22" t="n"/>
      <c r="W30" s="22" t="n"/>
      <c r="X30" s="24">
        <f>IFERROR(IF($C30="","",IF($Y30&lt;&gt;"OK",$Y30,IF(AND($J30="Complete",$H30="Yes",$S30=""),"Evidence missing",IF(AND($G30="Yes",$J30="Complete",OR($O30="",$P30="")),"Amounts missing",IF(AND($Q30&lt;&gt;"",OR($Q30&gt;$R30,$Q30&lt;-$R30)),"Variance exceeds tolerance",IF(AND($F30="Yes",$J30&lt;&gt;"Complete",$J30&lt;&gt;"N/A"),"Critical task incomplete",IF(AND($J30="N/A",$T30=""),"N/A reason missing",IF(AND($J30="Exception",$T30=""),"Exception details missing",IF(AND($V30="Reviewed",$W30=""),"Manager initials missing","OK"))))))))),"")</f>
        <v/>
      </c>
      <c r="Y30" s="23">
        <f>IFERROR(IF(OR($A30="",$C30=""),"",IF(COUNTIFS($A$2:$A$501,$A30,$C$2:$C$501,$C30)&gt;1,"Duplicate task/date","OK")),"")</f>
        <v/>
      </c>
      <c r="Z30" s="29" t="n"/>
      <c r="AA30" s="23">
        <f>IFERROR(IF(OR($A30="",$C30=""),"",TEXT($A30,"yyyymmdd")&amp;"-"&amp;$C30),"")</f>
        <v/>
      </c>
    </row>
    <row r="31">
      <c r="A31" s="40" t="n"/>
      <c r="B31" s="22" t="n"/>
      <c r="C31" s="22" t="n"/>
      <c r="D31" s="23">
        <f>IFERROR(IF($C31="","",VLOOKUP($C31,'Checklist Setup'!$A$7:$H$106,2,FALSE)),"")</f>
        <v/>
      </c>
      <c r="E31" s="24">
        <f>IFERROR(IF($C31="","",VLOOKUP($C31,'Checklist Setup'!$A$7:$H$106,3,FALSE)),"")</f>
        <v/>
      </c>
      <c r="F31" s="23">
        <f>IFERROR(IF($C31="","",VLOOKUP($C31,'Checklist Setup'!$A$7:$H$106,4,FALSE)),"")</f>
        <v/>
      </c>
      <c r="G31" s="23">
        <f>IFERROR(IF($C31="","",VLOOKUP($C31,'Checklist Setup'!$A$7:$H$106,5,FALSE)),"")</f>
        <v/>
      </c>
      <c r="H31" s="23">
        <f>IFERROR(IF($C31="","",VLOOKUP($C31,'Checklist Setup'!$A$7:$H$106,6,FALSE)),"")</f>
        <v/>
      </c>
      <c r="I31" s="22" t="n"/>
      <c r="J31" s="22" t="n"/>
      <c r="K31" s="25" t="n"/>
      <c r="L31" s="25" t="n"/>
      <c r="M31" s="26">
        <f>IFERROR(IF($C31="","",VLOOKUP($C31,'Checklist Setup'!$A$7:$H$106,7,FALSE)),"")</f>
        <v/>
      </c>
      <c r="N31" s="26">
        <f>IFERROR(IF(OR($K31="",$L31=""),"",MOD($L31-$K31,1)*1440),"")</f>
        <v/>
      </c>
      <c r="O31" s="41" t="n"/>
      <c r="P31" s="41" t="n"/>
      <c r="Q31" s="42">
        <f>IFERROR(IF(OR($O31="",$P31=""),"",$P31-$O31),"")</f>
        <v/>
      </c>
      <c r="R31" s="42">
        <f>IFERROR(IF($C31="","",VLOOKUP($C31,'Checklist Setup'!$A$7:$H$106,8,FALSE)),"")</f>
        <v/>
      </c>
      <c r="S31" s="29" t="n"/>
      <c r="T31" s="29" t="n"/>
      <c r="U31" s="29" t="n"/>
      <c r="V31" s="22" t="n"/>
      <c r="W31" s="22" t="n"/>
      <c r="X31" s="24">
        <f>IFERROR(IF($C31="","",IF($Y31&lt;&gt;"OK",$Y31,IF(AND($J31="Complete",$H31="Yes",$S31=""),"Evidence missing",IF(AND($G31="Yes",$J31="Complete",OR($O31="",$P31="")),"Amounts missing",IF(AND($Q31&lt;&gt;"",OR($Q31&gt;$R31,$Q31&lt;-$R31)),"Variance exceeds tolerance",IF(AND($F31="Yes",$J31&lt;&gt;"Complete",$J31&lt;&gt;"N/A"),"Critical task incomplete",IF(AND($J31="N/A",$T31=""),"N/A reason missing",IF(AND($J31="Exception",$T31=""),"Exception details missing",IF(AND($V31="Reviewed",$W31=""),"Manager initials missing","OK"))))))))),"")</f>
        <v/>
      </c>
      <c r="Y31" s="23">
        <f>IFERROR(IF(OR($A31="",$C31=""),"",IF(COUNTIFS($A$2:$A$501,$A31,$C$2:$C$501,$C31)&gt;1,"Duplicate task/date","OK")),"")</f>
        <v/>
      </c>
      <c r="Z31" s="29" t="n"/>
      <c r="AA31" s="23">
        <f>IFERROR(IF(OR($A31="",$C31=""),"",TEXT($A31,"yyyymmdd")&amp;"-"&amp;$C31),"")</f>
        <v/>
      </c>
    </row>
    <row r="32">
      <c r="A32" s="40" t="n"/>
      <c r="B32" s="22" t="n"/>
      <c r="C32" s="22" t="n"/>
      <c r="D32" s="23">
        <f>IFERROR(IF($C32="","",VLOOKUP($C32,'Checklist Setup'!$A$7:$H$106,2,FALSE)),"")</f>
        <v/>
      </c>
      <c r="E32" s="24">
        <f>IFERROR(IF($C32="","",VLOOKUP($C32,'Checklist Setup'!$A$7:$H$106,3,FALSE)),"")</f>
        <v/>
      </c>
      <c r="F32" s="23">
        <f>IFERROR(IF($C32="","",VLOOKUP($C32,'Checklist Setup'!$A$7:$H$106,4,FALSE)),"")</f>
        <v/>
      </c>
      <c r="G32" s="23">
        <f>IFERROR(IF($C32="","",VLOOKUP($C32,'Checklist Setup'!$A$7:$H$106,5,FALSE)),"")</f>
        <v/>
      </c>
      <c r="H32" s="23">
        <f>IFERROR(IF($C32="","",VLOOKUP($C32,'Checklist Setup'!$A$7:$H$106,6,FALSE)),"")</f>
        <v/>
      </c>
      <c r="I32" s="22" t="n"/>
      <c r="J32" s="22" t="n"/>
      <c r="K32" s="25" t="n"/>
      <c r="L32" s="25" t="n"/>
      <c r="M32" s="26">
        <f>IFERROR(IF($C32="","",VLOOKUP($C32,'Checklist Setup'!$A$7:$H$106,7,FALSE)),"")</f>
        <v/>
      </c>
      <c r="N32" s="26">
        <f>IFERROR(IF(OR($K32="",$L32=""),"",MOD($L32-$K32,1)*1440),"")</f>
        <v/>
      </c>
      <c r="O32" s="41" t="n"/>
      <c r="P32" s="41" t="n"/>
      <c r="Q32" s="42">
        <f>IFERROR(IF(OR($O32="",$P32=""),"",$P32-$O32),"")</f>
        <v/>
      </c>
      <c r="R32" s="42">
        <f>IFERROR(IF($C32="","",VLOOKUP($C32,'Checklist Setup'!$A$7:$H$106,8,FALSE)),"")</f>
        <v/>
      </c>
      <c r="S32" s="29" t="n"/>
      <c r="T32" s="29" t="n"/>
      <c r="U32" s="29" t="n"/>
      <c r="V32" s="22" t="n"/>
      <c r="W32" s="22" t="n"/>
      <c r="X32" s="24">
        <f>IFERROR(IF($C32="","",IF($Y32&lt;&gt;"OK",$Y32,IF(AND($J32="Complete",$H32="Yes",$S32=""),"Evidence missing",IF(AND($G32="Yes",$J32="Complete",OR($O32="",$P32="")),"Amounts missing",IF(AND($Q32&lt;&gt;"",OR($Q32&gt;$R32,$Q32&lt;-$R32)),"Variance exceeds tolerance",IF(AND($F32="Yes",$J32&lt;&gt;"Complete",$J32&lt;&gt;"N/A"),"Critical task incomplete",IF(AND($J32="N/A",$T32=""),"N/A reason missing",IF(AND($J32="Exception",$T32=""),"Exception details missing",IF(AND($V32="Reviewed",$W32=""),"Manager initials missing","OK"))))))))),"")</f>
        <v/>
      </c>
      <c r="Y32" s="23">
        <f>IFERROR(IF(OR($A32="",$C32=""),"",IF(COUNTIFS($A$2:$A$501,$A32,$C$2:$C$501,$C32)&gt;1,"Duplicate task/date","OK")),"")</f>
        <v/>
      </c>
      <c r="Z32" s="29" t="n"/>
      <c r="AA32" s="23">
        <f>IFERROR(IF(OR($A32="",$C32=""),"",TEXT($A32,"yyyymmdd")&amp;"-"&amp;$C32),"")</f>
        <v/>
      </c>
    </row>
    <row r="33">
      <c r="A33" s="40" t="n"/>
      <c r="B33" s="22" t="n"/>
      <c r="C33" s="22" t="n"/>
      <c r="D33" s="23">
        <f>IFERROR(IF($C33="","",VLOOKUP($C33,'Checklist Setup'!$A$7:$H$106,2,FALSE)),"")</f>
        <v/>
      </c>
      <c r="E33" s="24">
        <f>IFERROR(IF($C33="","",VLOOKUP($C33,'Checklist Setup'!$A$7:$H$106,3,FALSE)),"")</f>
        <v/>
      </c>
      <c r="F33" s="23">
        <f>IFERROR(IF($C33="","",VLOOKUP($C33,'Checklist Setup'!$A$7:$H$106,4,FALSE)),"")</f>
        <v/>
      </c>
      <c r="G33" s="23">
        <f>IFERROR(IF($C33="","",VLOOKUP($C33,'Checklist Setup'!$A$7:$H$106,5,FALSE)),"")</f>
        <v/>
      </c>
      <c r="H33" s="23">
        <f>IFERROR(IF($C33="","",VLOOKUP($C33,'Checklist Setup'!$A$7:$H$106,6,FALSE)),"")</f>
        <v/>
      </c>
      <c r="I33" s="22" t="n"/>
      <c r="J33" s="22" t="n"/>
      <c r="K33" s="25" t="n"/>
      <c r="L33" s="25" t="n"/>
      <c r="M33" s="26">
        <f>IFERROR(IF($C33="","",VLOOKUP($C33,'Checklist Setup'!$A$7:$H$106,7,FALSE)),"")</f>
        <v/>
      </c>
      <c r="N33" s="26">
        <f>IFERROR(IF(OR($K33="",$L33=""),"",MOD($L33-$K33,1)*1440),"")</f>
        <v/>
      </c>
      <c r="O33" s="41" t="n"/>
      <c r="P33" s="41" t="n"/>
      <c r="Q33" s="42">
        <f>IFERROR(IF(OR($O33="",$P33=""),"",$P33-$O33),"")</f>
        <v/>
      </c>
      <c r="R33" s="42">
        <f>IFERROR(IF($C33="","",VLOOKUP($C33,'Checklist Setup'!$A$7:$H$106,8,FALSE)),"")</f>
        <v/>
      </c>
      <c r="S33" s="29" t="n"/>
      <c r="T33" s="29" t="n"/>
      <c r="U33" s="29" t="n"/>
      <c r="V33" s="22" t="n"/>
      <c r="W33" s="22" t="n"/>
      <c r="X33" s="24">
        <f>IFERROR(IF($C33="","",IF($Y33&lt;&gt;"OK",$Y33,IF(AND($J33="Complete",$H33="Yes",$S33=""),"Evidence missing",IF(AND($G33="Yes",$J33="Complete",OR($O33="",$P33="")),"Amounts missing",IF(AND($Q33&lt;&gt;"",OR($Q33&gt;$R33,$Q33&lt;-$R33)),"Variance exceeds tolerance",IF(AND($F33="Yes",$J33&lt;&gt;"Complete",$J33&lt;&gt;"N/A"),"Critical task incomplete",IF(AND($J33="N/A",$T33=""),"N/A reason missing",IF(AND($J33="Exception",$T33=""),"Exception details missing",IF(AND($V33="Reviewed",$W33=""),"Manager initials missing","OK"))))))))),"")</f>
        <v/>
      </c>
      <c r="Y33" s="23">
        <f>IFERROR(IF(OR($A33="",$C33=""),"",IF(COUNTIFS($A$2:$A$501,$A33,$C$2:$C$501,$C33)&gt;1,"Duplicate task/date","OK")),"")</f>
        <v/>
      </c>
      <c r="Z33" s="29" t="n"/>
      <c r="AA33" s="23">
        <f>IFERROR(IF(OR($A33="",$C33=""),"",TEXT($A33,"yyyymmdd")&amp;"-"&amp;$C33),"")</f>
        <v/>
      </c>
    </row>
    <row r="34">
      <c r="A34" s="40" t="n"/>
      <c r="B34" s="22" t="n"/>
      <c r="C34" s="22" t="n"/>
      <c r="D34" s="23">
        <f>IFERROR(IF($C34="","",VLOOKUP($C34,'Checklist Setup'!$A$7:$H$106,2,FALSE)),"")</f>
        <v/>
      </c>
      <c r="E34" s="24">
        <f>IFERROR(IF($C34="","",VLOOKUP($C34,'Checklist Setup'!$A$7:$H$106,3,FALSE)),"")</f>
        <v/>
      </c>
      <c r="F34" s="23">
        <f>IFERROR(IF($C34="","",VLOOKUP($C34,'Checklist Setup'!$A$7:$H$106,4,FALSE)),"")</f>
        <v/>
      </c>
      <c r="G34" s="23">
        <f>IFERROR(IF($C34="","",VLOOKUP($C34,'Checklist Setup'!$A$7:$H$106,5,FALSE)),"")</f>
        <v/>
      </c>
      <c r="H34" s="23">
        <f>IFERROR(IF($C34="","",VLOOKUP($C34,'Checklist Setup'!$A$7:$H$106,6,FALSE)),"")</f>
        <v/>
      </c>
      <c r="I34" s="22" t="n"/>
      <c r="J34" s="22" t="n"/>
      <c r="K34" s="25" t="n"/>
      <c r="L34" s="25" t="n"/>
      <c r="M34" s="26">
        <f>IFERROR(IF($C34="","",VLOOKUP($C34,'Checklist Setup'!$A$7:$H$106,7,FALSE)),"")</f>
        <v/>
      </c>
      <c r="N34" s="26">
        <f>IFERROR(IF(OR($K34="",$L34=""),"",MOD($L34-$K34,1)*1440),"")</f>
        <v/>
      </c>
      <c r="O34" s="41" t="n"/>
      <c r="P34" s="41" t="n"/>
      <c r="Q34" s="42">
        <f>IFERROR(IF(OR($O34="",$P34=""),"",$P34-$O34),"")</f>
        <v/>
      </c>
      <c r="R34" s="42">
        <f>IFERROR(IF($C34="","",VLOOKUP($C34,'Checklist Setup'!$A$7:$H$106,8,FALSE)),"")</f>
        <v/>
      </c>
      <c r="S34" s="29" t="n"/>
      <c r="T34" s="29" t="n"/>
      <c r="U34" s="29" t="n"/>
      <c r="V34" s="22" t="n"/>
      <c r="W34" s="22" t="n"/>
      <c r="X34" s="24">
        <f>IFERROR(IF($C34="","",IF($Y34&lt;&gt;"OK",$Y34,IF(AND($J34="Complete",$H34="Yes",$S34=""),"Evidence missing",IF(AND($G34="Yes",$J34="Complete",OR($O34="",$P34="")),"Amounts missing",IF(AND($Q34&lt;&gt;"",OR($Q34&gt;$R34,$Q34&lt;-$R34)),"Variance exceeds tolerance",IF(AND($F34="Yes",$J34&lt;&gt;"Complete",$J34&lt;&gt;"N/A"),"Critical task incomplete",IF(AND($J34="N/A",$T34=""),"N/A reason missing",IF(AND($J34="Exception",$T34=""),"Exception details missing",IF(AND($V34="Reviewed",$W34=""),"Manager initials missing","OK"))))))))),"")</f>
        <v/>
      </c>
      <c r="Y34" s="23">
        <f>IFERROR(IF(OR($A34="",$C34=""),"",IF(COUNTIFS($A$2:$A$501,$A34,$C$2:$C$501,$C34)&gt;1,"Duplicate task/date","OK")),"")</f>
        <v/>
      </c>
      <c r="Z34" s="29" t="n"/>
      <c r="AA34" s="23">
        <f>IFERROR(IF(OR($A34="",$C34=""),"",TEXT($A34,"yyyymmdd")&amp;"-"&amp;$C34),"")</f>
        <v/>
      </c>
    </row>
    <row r="35">
      <c r="A35" s="40" t="n"/>
      <c r="B35" s="22" t="n"/>
      <c r="C35" s="22" t="n"/>
      <c r="D35" s="23">
        <f>IFERROR(IF($C35="","",VLOOKUP($C35,'Checklist Setup'!$A$7:$H$106,2,FALSE)),"")</f>
        <v/>
      </c>
      <c r="E35" s="24">
        <f>IFERROR(IF($C35="","",VLOOKUP($C35,'Checklist Setup'!$A$7:$H$106,3,FALSE)),"")</f>
        <v/>
      </c>
      <c r="F35" s="23">
        <f>IFERROR(IF($C35="","",VLOOKUP($C35,'Checklist Setup'!$A$7:$H$106,4,FALSE)),"")</f>
        <v/>
      </c>
      <c r="G35" s="23">
        <f>IFERROR(IF($C35="","",VLOOKUP($C35,'Checklist Setup'!$A$7:$H$106,5,FALSE)),"")</f>
        <v/>
      </c>
      <c r="H35" s="23">
        <f>IFERROR(IF($C35="","",VLOOKUP($C35,'Checklist Setup'!$A$7:$H$106,6,FALSE)),"")</f>
        <v/>
      </c>
      <c r="I35" s="22" t="n"/>
      <c r="J35" s="22" t="n"/>
      <c r="K35" s="25" t="n"/>
      <c r="L35" s="25" t="n"/>
      <c r="M35" s="26">
        <f>IFERROR(IF($C35="","",VLOOKUP($C35,'Checklist Setup'!$A$7:$H$106,7,FALSE)),"")</f>
        <v/>
      </c>
      <c r="N35" s="26">
        <f>IFERROR(IF(OR($K35="",$L35=""),"",MOD($L35-$K35,1)*1440),"")</f>
        <v/>
      </c>
      <c r="O35" s="41" t="n"/>
      <c r="P35" s="41" t="n"/>
      <c r="Q35" s="42">
        <f>IFERROR(IF(OR($O35="",$P35=""),"",$P35-$O35),"")</f>
        <v/>
      </c>
      <c r="R35" s="42">
        <f>IFERROR(IF($C35="","",VLOOKUP($C35,'Checklist Setup'!$A$7:$H$106,8,FALSE)),"")</f>
        <v/>
      </c>
      <c r="S35" s="29" t="n"/>
      <c r="T35" s="29" t="n"/>
      <c r="U35" s="29" t="n"/>
      <c r="V35" s="22" t="n"/>
      <c r="W35" s="22" t="n"/>
      <c r="X35" s="24">
        <f>IFERROR(IF($C35="","",IF($Y35&lt;&gt;"OK",$Y35,IF(AND($J35="Complete",$H35="Yes",$S35=""),"Evidence missing",IF(AND($G35="Yes",$J35="Complete",OR($O35="",$P35="")),"Amounts missing",IF(AND($Q35&lt;&gt;"",OR($Q35&gt;$R35,$Q35&lt;-$R35)),"Variance exceeds tolerance",IF(AND($F35="Yes",$J35&lt;&gt;"Complete",$J35&lt;&gt;"N/A"),"Critical task incomplete",IF(AND($J35="N/A",$T35=""),"N/A reason missing",IF(AND($J35="Exception",$T35=""),"Exception details missing",IF(AND($V35="Reviewed",$W35=""),"Manager initials missing","OK"))))))))),"")</f>
        <v/>
      </c>
      <c r="Y35" s="23">
        <f>IFERROR(IF(OR($A35="",$C35=""),"",IF(COUNTIFS($A$2:$A$501,$A35,$C$2:$C$501,$C35)&gt;1,"Duplicate task/date","OK")),"")</f>
        <v/>
      </c>
      <c r="Z35" s="29" t="n"/>
      <c r="AA35" s="23">
        <f>IFERROR(IF(OR($A35="",$C35=""),"",TEXT($A35,"yyyymmdd")&amp;"-"&amp;$C35),"")</f>
        <v/>
      </c>
    </row>
    <row r="36">
      <c r="A36" s="40" t="n"/>
      <c r="B36" s="22" t="n"/>
      <c r="C36" s="22" t="n"/>
      <c r="D36" s="23">
        <f>IFERROR(IF($C36="","",VLOOKUP($C36,'Checklist Setup'!$A$7:$H$106,2,FALSE)),"")</f>
        <v/>
      </c>
      <c r="E36" s="24">
        <f>IFERROR(IF($C36="","",VLOOKUP($C36,'Checklist Setup'!$A$7:$H$106,3,FALSE)),"")</f>
        <v/>
      </c>
      <c r="F36" s="23">
        <f>IFERROR(IF($C36="","",VLOOKUP($C36,'Checklist Setup'!$A$7:$H$106,4,FALSE)),"")</f>
        <v/>
      </c>
      <c r="G36" s="23">
        <f>IFERROR(IF($C36="","",VLOOKUP($C36,'Checklist Setup'!$A$7:$H$106,5,FALSE)),"")</f>
        <v/>
      </c>
      <c r="H36" s="23">
        <f>IFERROR(IF($C36="","",VLOOKUP($C36,'Checklist Setup'!$A$7:$H$106,6,FALSE)),"")</f>
        <v/>
      </c>
      <c r="I36" s="22" t="n"/>
      <c r="J36" s="22" t="n"/>
      <c r="K36" s="25" t="n"/>
      <c r="L36" s="25" t="n"/>
      <c r="M36" s="26">
        <f>IFERROR(IF($C36="","",VLOOKUP($C36,'Checklist Setup'!$A$7:$H$106,7,FALSE)),"")</f>
        <v/>
      </c>
      <c r="N36" s="26">
        <f>IFERROR(IF(OR($K36="",$L36=""),"",MOD($L36-$K36,1)*1440),"")</f>
        <v/>
      </c>
      <c r="O36" s="41" t="n"/>
      <c r="P36" s="41" t="n"/>
      <c r="Q36" s="42">
        <f>IFERROR(IF(OR($O36="",$P36=""),"",$P36-$O36),"")</f>
        <v/>
      </c>
      <c r="R36" s="42">
        <f>IFERROR(IF($C36="","",VLOOKUP($C36,'Checklist Setup'!$A$7:$H$106,8,FALSE)),"")</f>
        <v/>
      </c>
      <c r="S36" s="29" t="n"/>
      <c r="T36" s="29" t="n"/>
      <c r="U36" s="29" t="n"/>
      <c r="V36" s="22" t="n"/>
      <c r="W36" s="22" t="n"/>
      <c r="X36" s="24">
        <f>IFERROR(IF($C36="","",IF($Y36&lt;&gt;"OK",$Y36,IF(AND($J36="Complete",$H36="Yes",$S36=""),"Evidence missing",IF(AND($G36="Yes",$J36="Complete",OR($O36="",$P36="")),"Amounts missing",IF(AND($Q36&lt;&gt;"",OR($Q36&gt;$R36,$Q36&lt;-$R36)),"Variance exceeds tolerance",IF(AND($F36="Yes",$J36&lt;&gt;"Complete",$J36&lt;&gt;"N/A"),"Critical task incomplete",IF(AND($J36="N/A",$T36=""),"N/A reason missing",IF(AND($J36="Exception",$T36=""),"Exception details missing",IF(AND($V36="Reviewed",$W36=""),"Manager initials missing","OK"))))))))),"")</f>
        <v/>
      </c>
      <c r="Y36" s="23">
        <f>IFERROR(IF(OR($A36="",$C36=""),"",IF(COUNTIFS($A$2:$A$501,$A36,$C$2:$C$501,$C36)&gt;1,"Duplicate task/date","OK")),"")</f>
        <v/>
      </c>
      <c r="Z36" s="29" t="n"/>
      <c r="AA36" s="23">
        <f>IFERROR(IF(OR($A36="",$C36=""),"",TEXT($A36,"yyyymmdd")&amp;"-"&amp;$C36),"")</f>
        <v/>
      </c>
    </row>
    <row r="37">
      <c r="A37" s="40" t="n"/>
      <c r="B37" s="22" t="n"/>
      <c r="C37" s="22" t="n"/>
      <c r="D37" s="23">
        <f>IFERROR(IF($C37="","",VLOOKUP($C37,'Checklist Setup'!$A$7:$H$106,2,FALSE)),"")</f>
        <v/>
      </c>
      <c r="E37" s="24">
        <f>IFERROR(IF($C37="","",VLOOKUP($C37,'Checklist Setup'!$A$7:$H$106,3,FALSE)),"")</f>
        <v/>
      </c>
      <c r="F37" s="23">
        <f>IFERROR(IF($C37="","",VLOOKUP($C37,'Checklist Setup'!$A$7:$H$106,4,FALSE)),"")</f>
        <v/>
      </c>
      <c r="G37" s="23">
        <f>IFERROR(IF($C37="","",VLOOKUP($C37,'Checklist Setup'!$A$7:$H$106,5,FALSE)),"")</f>
        <v/>
      </c>
      <c r="H37" s="23">
        <f>IFERROR(IF($C37="","",VLOOKUP($C37,'Checklist Setup'!$A$7:$H$106,6,FALSE)),"")</f>
        <v/>
      </c>
      <c r="I37" s="22" t="n"/>
      <c r="J37" s="22" t="n"/>
      <c r="K37" s="25" t="n"/>
      <c r="L37" s="25" t="n"/>
      <c r="M37" s="26">
        <f>IFERROR(IF($C37="","",VLOOKUP($C37,'Checklist Setup'!$A$7:$H$106,7,FALSE)),"")</f>
        <v/>
      </c>
      <c r="N37" s="26">
        <f>IFERROR(IF(OR($K37="",$L37=""),"",MOD($L37-$K37,1)*1440),"")</f>
        <v/>
      </c>
      <c r="O37" s="41" t="n"/>
      <c r="P37" s="41" t="n"/>
      <c r="Q37" s="42">
        <f>IFERROR(IF(OR($O37="",$P37=""),"",$P37-$O37),"")</f>
        <v/>
      </c>
      <c r="R37" s="42">
        <f>IFERROR(IF($C37="","",VLOOKUP($C37,'Checklist Setup'!$A$7:$H$106,8,FALSE)),"")</f>
        <v/>
      </c>
      <c r="S37" s="29" t="n"/>
      <c r="T37" s="29" t="n"/>
      <c r="U37" s="29" t="n"/>
      <c r="V37" s="22" t="n"/>
      <c r="W37" s="22" t="n"/>
      <c r="X37" s="24">
        <f>IFERROR(IF($C37="","",IF($Y37&lt;&gt;"OK",$Y37,IF(AND($J37="Complete",$H37="Yes",$S37=""),"Evidence missing",IF(AND($G37="Yes",$J37="Complete",OR($O37="",$P37="")),"Amounts missing",IF(AND($Q37&lt;&gt;"",OR($Q37&gt;$R37,$Q37&lt;-$R37)),"Variance exceeds tolerance",IF(AND($F37="Yes",$J37&lt;&gt;"Complete",$J37&lt;&gt;"N/A"),"Critical task incomplete",IF(AND($J37="N/A",$T37=""),"N/A reason missing",IF(AND($J37="Exception",$T37=""),"Exception details missing",IF(AND($V37="Reviewed",$W37=""),"Manager initials missing","OK"))))))))),"")</f>
        <v/>
      </c>
      <c r="Y37" s="23">
        <f>IFERROR(IF(OR($A37="",$C37=""),"",IF(COUNTIFS($A$2:$A$501,$A37,$C$2:$C$501,$C37)&gt;1,"Duplicate task/date","OK")),"")</f>
        <v/>
      </c>
      <c r="Z37" s="29" t="n"/>
      <c r="AA37" s="23">
        <f>IFERROR(IF(OR($A37="",$C37=""),"",TEXT($A37,"yyyymmdd")&amp;"-"&amp;$C37),"")</f>
        <v/>
      </c>
    </row>
    <row r="38">
      <c r="A38" s="40" t="n"/>
      <c r="B38" s="22" t="n"/>
      <c r="C38" s="22" t="n"/>
      <c r="D38" s="23">
        <f>IFERROR(IF($C38="","",VLOOKUP($C38,'Checklist Setup'!$A$7:$H$106,2,FALSE)),"")</f>
        <v/>
      </c>
      <c r="E38" s="24">
        <f>IFERROR(IF($C38="","",VLOOKUP($C38,'Checklist Setup'!$A$7:$H$106,3,FALSE)),"")</f>
        <v/>
      </c>
      <c r="F38" s="23">
        <f>IFERROR(IF($C38="","",VLOOKUP($C38,'Checklist Setup'!$A$7:$H$106,4,FALSE)),"")</f>
        <v/>
      </c>
      <c r="G38" s="23">
        <f>IFERROR(IF($C38="","",VLOOKUP($C38,'Checklist Setup'!$A$7:$H$106,5,FALSE)),"")</f>
        <v/>
      </c>
      <c r="H38" s="23">
        <f>IFERROR(IF($C38="","",VLOOKUP($C38,'Checklist Setup'!$A$7:$H$106,6,FALSE)),"")</f>
        <v/>
      </c>
      <c r="I38" s="22" t="n"/>
      <c r="J38" s="22" t="n"/>
      <c r="K38" s="25" t="n"/>
      <c r="L38" s="25" t="n"/>
      <c r="M38" s="26">
        <f>IFERROR(IF($C38="","",VLOOKUP($C38,'Checklist Setup'!$A$7:$H$106,7,FALSE)),"")</f>
        <v/>
      </c>
      <c r="N38" s="26">
        <f>IFERROR(IF(OR($K38="",$L38=""),"",MOD($L38-$K38,1)*1440),"")</f>
        <v/>
      </c>
      <c r="O38" s="41" t="n"/>
      <c r="P38" s="41" t="n"/>
      <c r="Q38" s="42">
        <f>IFERROR(IF(OR($O38="",$P38=""),"",$P38-$O38),"")</f>
        <v/>
      </c>
      <c r="R38" s="42">
        <f>IFERROR(IF($C38="","",VLOOKUP($C38,'Checklist Setup'!$A$7:$H$106,8,FALSE)),"")</f>
        <v/>
      </c>
      <c r="S38" s="29" t="n"/>
      <c r="T38" s="29" t="n"/>
      <c r="U38" s="29" t="n"/>
      <c r="V38" s="22" t="n"/>
      <c r="W38" s="22" t="n"/>
      <c r="X38" s="24">
        <f>IFERROR(IF($C38="","",IF($Y38&lt;&gt;"OK",$Y38,IF(AND($J38="Complete",$H38="Yes",$S38=""),"Evidence missing",IF(AND($G38="Yes",$J38="Complete",OR($O38="",$P38="")),"Amounts missing",IF(AND($Q38&lt;&gt;"",OR($Q38&gt;$R38,$Q38&lt;-$R38)),"Variance exceeds tolerance",IF(AND($F38="Yes",$J38&lt;&gt;"Complete",$J38&lt;&gt;"N/A"),"Critical task incomplete",IF(AND($J38="N/A",$T38=""),"N/A reason missing",IF(AND($J38="Exception",$T38=""),"Exception details missing",IF(AND($V38="Reviewed",$W38=""),"Manager initials missing","OK"))))))))),"")</f>
        <v/>
      </c>
      <c r="Y38" s="23">
        <f>IFERROR(IF(OR($A38="",$C38=""),"",IF(COUNTIFS($A$2:$A$501,$A38,$C$2:$C$501,$C38)&gt;1,"Duplicate task/date","OK")),"")</f>
        <v/>
      </c>
      <c r="Z38" s="29" t="n"/>
      <c r="AA38" s="23">
        <f>IFERROR(IF(OR($A38="",$C38=""),"",TEXT($A38,"yyyymmdd")&amp;"-"&amp;$C38),"")</f>
        <v/>
      </c>
    </row>
    <row r="39">
      <c r="A39" s="40" t="n"/>
      <c r="B39" s="22" t="n"/>
      <c r="C39" s="22" t="n"/>
      <c r="D39" s="23">
        <f>IFERROR(IF($C39="","",VLOOKUP($C39,'Checklist Setup'!$A$7:$H$106,2,FALSE)),"")</f>
        <v/>
      </c>
      <c r="E39" s="24">
        <f>IFERROR(IF($C39="","",VLOOKUP($C39,'Checklist Setup'!$A$7:$H$106,3,FALSE)),"")</f>
        <v/>
      </c>
      <c r="F39" s="23">
        <f>IFERROR(IF($C39="","",VLOOKUP($C39,'Checklist Setup'!$A$7:$H$106,4,FALSE)),"")</f>
        <v/>
      </c>
      <c r="G39" s="23">
        <f>IFERROR(IF($C39="","",VLOOKUP($C39,'Checklist Setup'!$A$7:$H$106,5,FALSE)),"")</f>
        <v/>
      </c>
      <c r="H39" s="23">
        <f>IFERROR(IF($C39="","",VLOOKUP($C39,'Checklist Setup'!$A$7:$H$106,6,FALSE)),"")</f>
        <v/>
      </c>
      <c r="I39" s="22" t="n"/>
      <c r="J39" s="22" t="n"/>
      <c r="K39" s="25" t="n"/>
      <c r="L39" s="25" t="n"/>
      <c r="M39" s="26">
        <f>IFERROR(IF($C39="","",VLOOKUP($C39,'Checklist Setup'!$A$7:$H$106,7,FALSE)),"")</f>
        <v/>
      </c>
      <c r="N39" s="26">
        <f>IFERROR(IF(OR($K39="",$L39=""),"",MOD($L39-$K39,1)*1440),"")</f>
        <v/>
      </c>
      <c r="O39" s="41" t="n"/>
      <c r="P39" s="41" t="n"/>
      <c r="Q39" s="42">
        <f>IFERROR(IF(OR($O39="",$P39=""),"",$P39-$O39),"")</f>
        <v/>
      </c>
      <c r="R39" s="42">
        <f>IFERROR(IF($C39="","",VLOOKUP($C39,'Checklist Setup'!$A$7:$H$106,8,FALSE)),"")</f>
        <v/>
      </c>
      <c r="S39" s="29" t="n"/>
      <c r="T39" s="29" t="n"/>
      <c r="U39" s="29" t="n"/>
      <c r="V39" s="22" t="n"/>
      <c r="W39" s="22" t="n"/>
      <c r="X39" s="24">
        <f>IFERROR(IF($C39="","",IF($Y39&lt;&gt;"OK",$Y39,IF(AND($J39="Complete",$H39="Yes",$S39=""),"Evidence missing",IF(AND($G39="Yes",$J39="Complete",OR($O39="",$P39="")),"Amounts missing",IF(AND($Q39&lt;&gt;"",OR($Q39&gt;$R39,$Q39&lt;-$R39)),"Variance exceeds tolerance",IF(AND($F39="Yes",$J39&lt;&gt;"Complete",$J39&lt;&gt;"N/A"),"Critical task incomplete",IF(AND($J39="N/A",$T39=""),"N/A reason missing",IF(AND($J39="Exception",$T39=""),"Exception details missing",IF(AND($V39="Reviewed",$W39=""),"Manager initials missing","OK"))))))))),"")</f>
        <v/>
      </c>
      <c r="Y39" s="23">
        <f>IFERROR(IF(OR($A39="",$C39=""),"",IF(COUNTIFS($A$2:$A$501,$A39,$C$2:$C$501,$C39)&gt;1,"Duplicate task/date","OK")),"")</f>
        <v/>
      </c>
      <c r="Z39" s="29" t="n"/>
      <c r="AA39" s="23">
        <f>IFERROR(IF(OR($A39="",$C39=""),"",TEXT($A39,"yyyymmdd")&amp;"-"&amp;$C39),"")</f>
        <v/>
      </c>
    </row>
    <row r="40">
      <c r="A40" s="40" t="n"/>
      <c r="B40" s="22" t="n"/>
      <c r="C40" s="22" t="n"/>
      <c r="D40" s="23">
        <f>IFERROR(IF($C40="","",VLOOKUP($C40,'Checklist Setup'!$A$7:$H$106,2,FALSE)),"")</f>
        <v/>
      </c>
      <c r="E40" s="24">
        <f>IFERROR(IF($C40="","",VLOOKUP($C40,'Checklist Setup'!$A$7:$H$106,3,FALSE)),"")</f>
        <v/>
      </c>
      <c r="F40" s="23">
        <f>IFERROR(IF($C40="","",VLOOKUP($C40,'Checklist Setup'!$A$7:$H$106,4,FALSE)),"")</f>
        <v/>
      </c>
      <c r="G40" s="23">
        <f>IFERROR(IF($C40="","",VLOOKUP($C40,'Checklist Setup'!$A$7:$H$106,5,FALSE)),"")</f>
        <v/>
      </c>
      <c r="H40" s="23">
        <f>IFERROR(IF($C40="","",VLOOKUP($C40,'Checklist Setup'!$A$7:$H$106,6,FALSE)),"")</f>
        <v/>
      </c>
      <c r="I40" s="22" t="n"/>
      <c r="J40" s="22" t="n"/>
      <c r="K40" s="25" t="n"/>
      <c r="L40" s="25" t="n"/>
      <c r="M40" s="26">
        <f>IFERROR(IF($C40="","",VLOOKUP($C40,'Checklist Setup'!$A$7:$H$106,7,FALSE)),"")</f>
        <v/>
      </c>
      <c r="N40" s="26">
        <f>IFERROR(IF(OR($K40="",$L40=""),"",MOD($L40-$K40,1)*1440),"")</f>
        <v/>
      </c>
      <c r="O40" s="41" t="n"/>
      <c r="P40" s="41" t="n"/>
      <c r="Q40" s="42">
        <f>IFERROR(IF(OR($O40="",$P40=""),"",$P40-$O40),"")</f>
        <v/>
      </c>
      <c r="R40" s="42">
        <f>IFERROR(IF($C40="","",VLOOKUP($C40,'Checklist Setup'!$A$7:$H$106,8,FALSE)),"")</f>
        <v/>
      </c>
      <c r="S40" s="29" t="n"/>
      <c r="T40" s="29" t="n"/>
      <c r="U40" s="29" t="n"/>
      <c r="V40" s="22" t="n"/>
      <c r="W40" s="22" t="n"/>
      <c r="X40" s="24">
        <f>IFERROR(IF($C40="","",IF($Y40&lt;&gt;"OK",$Y40,IF(AND($J40="Complete",$H40="Yes",$S40=""),"Evidence missing",IF(AND($G40="Yes",$J40="Complete",OR($O40="",$P40="")),"Amounts missing",IF(AND($Q40&lt;&gt;"",OR($Q40&gt;$R40,$Q40&lt;-$R40)),"Variance exceeds tolerance",IF(AND($F40="Yes",$J40&lt;&gt;"Complete",$J40&lt;&gt;"N/A"),"Critical task incomplete",IF(AND($J40="N/A",$T40=""),"N/A reason missing",IF(AND($J40="Exception",$T40=""),"Exception details missing",IF(AND($V40="Reviewed",$W40=""),"Manager initials missing","OK"))))))))),"")</f>
        <v/>
      </c>
      <c r="Y40" s="23">
        <f>IFERROR(IF(OR($A40="",$C40=""),"",IF(COUNTIFS($A$2:$A$501,$A40,$C$2:$C$501,$C40)&gt;1,"Duplicate task/date","OK")),"")</f>
        <v/>
      </c>
      <c r="Z40" s="29" t="n"/>
      <c r="AA40" s="23">
        <f>IFERROR(IF(OR($A40="",$C40=""),"",TEXT($A40,"yyyymmdd")&amp;"-"&amp;$C40),"")</f>
        <v/>
      </c>
    </row>
    <row r="41">
      <c r="A41" s="40" t="n"/>
      <c r="B41" s="22" t="n"/>
      <c r="C41" s="22" t="n"/>
      <c r="D41" s="23">
        <f>IFERROR(IF($C41="","",VLOOKUP($C41,'Checklist Setup'!$A$7:$H$106,2,FALSE)),"")</f>
        <v/>
      </c>
      <c r="E41" s="24">
        <f>IFERROR(IF($C41="","",VLOOKUP($C41,'Checklist Setup'!$A$7:$H$106,3,FALSE)),"")</f>
        <v/>
      </c>
      <c r="F41" s="23">
        <f>IFERROR(IF($C41="","",VLOOKUP($C41,'Checklist Setup'!$A$7:$H$106,4,FALSE)),"")</f>
        <v/>
      </c>
      <c r="G41" s="23">
        <f>IFERROR(IF($C41="","",VLOOKUP($C41,'Checklist Setup'!$A$7:$H$106,5,FALSE)),"")</f>
        <v/>
      </c>
      <c r="H41" s="23">
        <f>IFERROR(IF($C41="","",VLOOKUP($C41,'Checklist Setup'!$A$7:$H$106,6,FALSE)),"")</f>
        <v/>
      </c>
      <c r="I41" s="22" t="n"/>
      <c r="J41" s="22" t="n"/>
      <c r="K41" s="25" t="n"/>
      <c r="L41" s="25" t="n"/>
      <c r="M41" s="26">
        <f>IFERROR(IF($C41="","",VLOOKUP($C41,'Checklist Setup'!$A$7:$H$106,7,FALSE)),"")</f>
        <v/>
      </c>
      <c r="N41" s="26">
        <f>IFERROR(IF(OR($K41="",$L41=""),"",MOD($L41-$K41,1)*1440),"")</f>
        <v/>
      </c>
      <c r="O41" s="41" t="n"/>
      <c r="P41" s="41" t="n"/>
      <c r="Q41" s="42">
        <f>IFERROR(IF(OR($O41="",$P41=""),"",$P41-$O41),"")</f>
        <v/>
      </c>
      <c r="R41" s="42">
        <f>IFERROR(IF($C41="","",VLOOKUP($C41,'Checklist Setup'!$A$7:$H$106,8,FALSE)),"")</f>
        <v/>
      </c>
      <c r="S41" s="29" t="n"/>
      <c r="T41" s="29" t="n"/>
      <c r="U41" s="29" t="n"/>
      <c r="V41" s="22" t="n"/>
      <c r="W41" s="22" t="n"/>
      <c r="X41" s="24">
        <f>IFERROR(IF($C41="","",IF($Y41&lt;&gt;"OK",$Y41,IF(AND($J41="Complete",$H41="Yes",$S41=""),"Evidence missing",IF(AND($G41="Yes",$J41="Complete",OR($O41="",$P41="")),"Amounts missing",IF(AND($Q41&lt;&gt;"",OR($Q41&gt;$R41,$Q41&lt;-$R41)),"Variance exceeds tolerance",IF(AND($F41="Yes",$J41&lt;&gt;"Complete",$J41&lt;&gt;"N/A"),"Critical task incomplete",IF(AND($J41="N/A",$T41=""),"N/A reason missing",IF(AND($J41="Exception",$T41=""),"Exception details missing",IF(AND($V41="Reviewed",$W41=""),"Manager initials missing","OK"))))))))),"")</f>
        <v/>
      </c>
      <c r="Y41" s="23">
        <f>IFERROR(IF(OR($A41="",$C41=""),"",IF(COUNTIFS($A$2:$A$501,$A41,$C$2:$C$501,$C41)&gt;1,"Duplicate task/date","OK")),"")</f>
        <v/>
      </c>
      <c r="Z41" s="29" t="n"/>
      <c r="AA41" s="23">
        <f>IFERROR(IF(OR($A41="",$C41=""),"",TEXT($A41,"yyyymmdd")&amp;"-"&amp;$C41),"")</f>
        <v/>
      </c>
    </row>
    <row r="42">
      <c r="A42" s="40" t="n"/>
      <c r="B42" s="22" t="n"/>
      <c r="C42" s="22" t="n"/>
      <c r="D42" s="23">
        <f>IFERROR(IF($C42="","",VLOOKUP($C42,'Checklist Setup'!$A$7:$H$106,2,FALSE)),"")</f>
        <v/>
      </c>
      <c r="E42" s="24">
        <f>IFERROR(IF($C42="","",VLOOKUP($C42,'Checklist Setup'!$A$7:$H$106,3,FALSE)),"")</f>
        <v/>
      </c>
      <c r="F42" s="23">
        <f>IFERROR(IF($C42="","",VLOOKUP($C42,'Checklist Setup'!$A$7:$H$106,4,FALSE)),"")</f>
        <v/>
      </c>
      <c r="G42" s="23">
        <f>IFERROR(IF($C42="","",VLOOKUP($C42,'Checklist Setup'!$A$7:$H$106,5,FALSE)),"")</f>
        <v/>
      </c>
      <c r="H42" s="23">
        <f>IFERROR(IF($C42="","",VLOOKUP($C42,'Checklist Setup'!$A$7:$H$106,6,FALSE)),"")</f>
        <v/>
      </c>
      <c r="I42" s="22" t="n"/>
      <c r="J42" s="22" t="n"/>
      <c r="K42" s="25" t="n"/>
      <c r="L42" s="25" t="n"/>
      <c r="M42" s="26">
        <f>IFERROR(IF($C42="","",VLOOKUP($C42,'Checklist Setup'!$A$7:$H$106,7,FALSE)),"")</f>
        <v/>
      </c>
      <c r="N42" s="26">
        <f>IFERROR(IF(OR($K42="",$L42=""),"",MOD($L42-$K42,1)*1440),"")</f>
        <v/>
      </c>
      <c r="O42" s="41" t="n"/>
      <c r="P42" s="41" t="n"/>
      <c r="Q42" s="42">
        <f>IFERROR(IF(OR($O42="",$P42=""),"",$P42-$O42),"")</f>
        <v/>
      </c>
      <c r="R42" s="42">
        <f>IFERROR(IF($C42="","",VLOOKUP($C42,'Checklist Setup'!$A$7:$H$106,8,FALSE)),"")</f>
        <v/>
      </c>
      <c r="S42" s="29" t="n"/>
      <c r="T42" s="29" t="n"/>
      <c r="U42" s="29" t="n"/>
      <c r="V42" s="22" t="n"/>
      <c r="W42" s="22" t="n"/>
      <c r="X42" s="24">
        <f>IFERROR(IF($C42="","",IF($Y42&lt;&gt;"OK",$Y42,IF(AND($J42="Complete",$H42="Yes",$S42=""),"Evidence missing",IF(AND($G42="Yes",$J42="Complete",OR($O42="",$P42="")),"Amounts missing",IF(AND($Q42&lt;&gt;"",OR($Q42&gt;$R42,$Q42&lt;-$R42)),"Variance exceeds tolerance",IF(AND($F42="Yes",$J42&lt;&gt;"Complete",$J42&lt;&gt;"N/A"),"Critical task incomplete",IF(AND($J42="N/A",$T42=""),"N/A reason missing",IF(AND($J42="Exception",$T42=""),"Exception details missing",IF(AND($V42="Reviewed",$W42=""),"Manager initials missing","OK"))))))))),"")</f>
        <v/>
      </c>
      <c r="Y42" s="23">
        <f>IFERROR(IF(OR($A42="",$C42=""),"",IF(COUNTIFS($A$2:$A$501,$A42,$C$2:$C$501,$C42)&gt;1,"Duplicate task/date","OK")),"")</f>
        <v/>
      </c>
      <c r="Z42" s="29" t="n"/>
      <c r="AA42" s="23">
        <f>IFERROR(IF(OR($A42="",$C42=""),"",TEXT($A42,"yyyymmdd")&amp;"-"&amp;$C42),"")</f>
        <v/>
      </c>
    </row>
    <row r="43">
      <c r="A43" s="40" t="n"/>
      <c r="B43" s="22" t="n"/>
      <c r="C43" s="22" t="n"/>
      <c r="D43" s="23">
        <f>IFERROR(IF($C43="","",VLOOKUP($C43,'Checklist Setup'!$A$7:$H$106,2,FALSE)),"")</f>
        <v/>
      </c>
      <c r="E43" s="24">
        <f>IFERROR(IF($C43="","",VLOOKUP($C43,'Checklist Setup'!$A$7:$H$106,3,FALSE)),"")</f>
        <v/>
      </c>
      <c r="F43" s="23">
        <f>IFERROR(IF($C43="","",VLOOKUP($C43,'Checklist Setup'!$A$7:$H$106,4,FALSE)),"")</f>
        <v/>
      </c>
      <c r="G43" s="23">
        <f>IFERROR(IF($C43="","",VLOOKUP($C43,'Checklist Setup'!$A$7:$H$106,5,FALSE)),"")</f>
        <v/>
      </c>
      <c r="H43" s="23">
        <f>IFERROR(IF($C43="","",VLOOKUP($C43,'Checklist Setup'!$A$7:$H$106,6,FALSE)),"")</f>
        <v/>
      </c>
      <c r="I43" s="22" t="n"/>
      <c r="J43" s="22" t="n"/>
      <c r="K43" s="25" t="n"/>
      <c r="L43" s="25" t="n"/>
      <c r="M43" s="26">
        <f>IFERROR(IF($C43="","",VLOOKUP($C43,'Checklist Setup'!$A$7:$H$106,7,FALSE)),"")</f>
        <v/>
      </c>
      <c r="N43" s="26">
        <f>IFERROR(IF(OR($K43="",$L43=""),"",MOD($L43-$K43,1)*1440),"")</f>
        <v/>
      </c>
      <c r="O43" s="41" t="n"/>
      <c r="P43" s="41" t="n"/>
      <c r="Q43" s="42">
        <f>IFERROR(IF(OR($O43="",$P43=""),"",$P43-$O43),"")</f>
        <v/>
      </c>
      <c r="R43" s="42">
        <f>IFERROR(IF($C43="","",VLOOKUP($C43,'Checklist Setup'!$A$7:$H$106,8,FALSE)),"")</f>
        <v/>
      </c>
      <c r="S43" s="29" t="n"/>
      <c r="T43" s="29" t="n"/>
      <c r="U43" s="29" t="n"/>
      <c r="V43" s="22" t="n"/>
      <c r="W43" s="22" t="n"/>
      <c r="X43" s="24">
        <f>IFERROR(IF($C43="","",IF($Y43&lt;&gt;"OK",$Y43,IF(AND($J43="Complete",$H43="Yes",$S43=""),"Evidence missing",IF(AND($G43="Yes",$J43="Complete",OR($O43="",$P43="")),"Amounts missing",IF(AND($Q43&lt;&gt;"",OR($Q43&gt;$R43,$Q43&lt;-$R43)),"Variance exceeds tolerance",IF(AND($F43="Yes",$J43&lt;&gt;"Complete",$J43&lt;&gt;"N/A"),"Critical task incomplete",IF(AND($J43="N/A",$T43=""),"N/A reason missing",IF(AND($J43="Exception",$T43=""),"Exception details missing",IF(AND($V43="Reviewed",$W43=""),"Manager initials missing","OK"))))))))),"")</f>
        <v/>
      </c>
      <c r="Y43" s="23">
        <f>IFERROR(IF(OR($A43="",$C43=""),"",IF(COUNTIFS($A$2:$A$501,$A43,$C$2:$C$501,$C43)&gt;1,"Duplicate task/date","OK")),"")</f>
        <v/>
      </c>
      <c r="Z43" s="29" t="n"/>
      <c r="AA43" s="23">
        <f>IFERROR(IF(OR($A43="",$C43=""),"",TEXT($A43,"yyyymmdd")&amp;"-"&amp;$C43),"")</f>
        <v/>
      </c>
    </row>
    <row r="44">
      <c r="A44" s="40" t="n"/>
      <c r="B44" s="22" t="n"/>
      <c r="C44" s="22" t="n"/>
      <c r="D44" s="23">
        <f>IFERROR(IF($C44="","",VLOOKUP($C44,'Checklist Setup'!$A$7:$H$106,2,FALSE)),"")</f>
        <v/>
      </c>
      <c r="E44" s="24">
        <f>IFERROR(IF($C44="","",VLOOKUP($C44,'Checklist Setup'!$A$7:$H$106,3,FALSE)),"")</f>
        <v/>
      </c>
      <c r="F44" s="23">
        <f>IFERROR(IF($C44="","",VLOOKUP($C44,'Checklist Setup'!$A$7:$H$106,4,FALSE)),"")</f>
        <v/>
      </c>
      <c r="G44" s="23">
        <f>IFERROR(IF($C44="","",VLOOKUP($C44,'Checklist Setup'!$A$7:$H$106,5,FALSE)),"")</f>
        <v/>
      </c>
      <c r="H44" s="23">
        <f>IFERROR(IF($C44="","",VLOOKUP($C44,'Checklist Setup'!$A$7:$H$106,6,FALSE)),"")</f>
        <v/>
      </c>
      <c r="I44" s="22" t="n"/>
      <c r="J44" s="22" t="n"/>
      <c r="K44" s="25" t="n"/>
      <c r="L44" s="25" t="n"/>
      <c r="M44" s="26">
        <f>IFERROR(IF($C44="","",VLOOKUP($C44,'Checklist Setup'!$A$7:$H$106,7,FALSE)),"")</f>
        <v/>
      </c>
      <c r="N44" s="26">
        <f>IFERROR(IF(OR($K44="",$L44=""),"",MOD($L44-$K44,1)*1440),"")</f>
        <v/>
      </c>
      <c r="O44" s="41" t="n"/>
      <c r="P44" s="41" t="n"/>
      <c r="Q44" s="42">
        <f>IFERROR(IF(OR($O44="",$P44=""),"",$P44-$O44),"")</f>
        <v/>
      </c>
      <c r="R44" s="42">
        <f>IFERROR(IF($C44="","",VLOOKUP($C44,'Checklist Setup'!$A$7:$H$106,8,FALSE)),"")</f>
        <v/>
      </c>
      <c r="S44" s="29" t="n"/>
      <c r="T44" s="29" t="n"/>
      <c r="U44" s="29" t="n"/>
      <c r="V44" s="22" t="n"/>
      <c r="W44" s="22" t="n"/>
      <c r="X44" s="24">
        <f>IFERROR(IF($C44="","",IF($Y44&lt;&gt;"OK",$Y44,IF(AND($J44="Complete",$H44="Yes",$S44=""),"Evidence missing",IF(AND($G44="Yes",$J44="Complete",OR($O44="",$P44="")),"Amounts missing",IF(AND($Q44&lt;&gt;"",OR($Q44&gt;$R44,$Q44&lt;-$R44)),"Variance exceeds tolerance",IF(AND($F44="Yes",$J44&lt;&gt;"Complete",$J44&lt;&gt;"N/A"),"Critical task incomplete",IF(AND($J44="N/A",$T44=""),"N/A reason missing",IF(AND($J44="Exception",$T44=""),"Exception details missing",IF(AND($V44="Reviewed",$W44=""),"Manager initials missing","OK"))))))))),"")</f>
        <v/>
      </c>
      <c r="Y44" s="23">
        <f>IFERROR(IF(OR($A44="",$C44=""),"",IF(COUNTIFS($A$2:$A$501,$A44,$C$2:$C$501,$C44)&gt;1,"Duplicate task/date","OK")),"")</f>
        <v/>
      </c>
      <c r="Z44" s="29" t="n"/>
      <c r="AA44" s="23">
        <f>IFERROR(IF(OR($A44="",$C44=""),"",TEXT($A44,"yyyymmdd")&amp;"-"&amp;$C44),"")</f>
        <v/>
      </c>
    </row>
    <row r="45">
      <c r="A45" s="40" t="n"/>
      <c r="B45" s="22" t="n"/>
      <c r="C45" s="22" t="n"/>
      <c r="D45" s="23">
        <f>IFERROR(IF($C45="","",VLOOKUP($C45,'Checklist Setup'!$A$7:$H$106,2,FALSE)),"")</f>
        <v/>
      </c>
      <c r="E45" s="24">
        <f>IFERROR(IF($C45="","",VLOOKUP($C45,'Checklist Setup'!$A$7:$H$106,3,FALSE)),"")</f>
        <v/>
      </c>
      <c r="F45" s="23">
        <f>IFERROR(IF($C45="","",VLOOKUP($C45,'Checklist Setup'!$A$7:$H$106,4,FALSE)),"")</f>
        <v/>
      </c>
      <c r="G45" s="23">
        <f>IFERROR(IF($C45="","",VLOOKUP($C45,'Checklist Setup'!$A$7:$H$106,5,FALSE)),"")</f>
        <v/>
      </c>
      <c r="H45" s="23">
        <f>IFERROR(IF($C45="","",VLOOKUP($C45,'Checklist Setup'!$A$7:$H$106,6,FALSE)),"")</f>
        <v/>
      </c>
      <c r="I45" s="22" t="n"/>
      <c r="J45" s="22" t="n"/>
      <c r="K45" s="25" t="n"/>
      <c r="L45" s="25" t="n"/>
      <c r="M45" s="26">
        <f>IFERROR(IF($C45="","",VLOOKUP($C45,'Checklist Setup'!$A$7:$H$106,7,FALSE)),"")</f>
        <v/>
      </c>
      <c r="N45" s="26">
        <f>IFERROR(IF(OR($K45="",$L45=""),"",MOD($L45-$K45,1)*1440),"")</f>
        <v/>
      </c>
      <c r="O45" s="41" t="n"/>
      <c r="P45" s="41" t="n"/>
      <c r="Q45" s="42">
        <f>IFERROR(IF(OR($O45="",$P45=""),"",$P45-$O45),"")</f>
        <v/>
      </c>
      <c r="R45" s="42">
        <f>IFERROR(IF($C45="","",VLOOKUP($C45,'Checklist Setup'!$A$7:$H$106,8,FALSE)),"")</f>
        <v/>
      </c>
      <c r="S45" s="29" t="n"/>
      <c r="T45" s="29" t="n"/>
      <c r="U45" s="29" t="n"/>
      <c r="V45" s="22" t="n"/>
      <c r="W45" s="22" t="n"/>
      <c r="X45" s="24">
        <f>IFERROR(IF($C45="","",IF($Y45&lt;&gt;"OK",$Y45,IF(AND($J45="Complete",$H45="Yes",$S45=""),"Evidence missing",IF(AND($G45="Yes",$J45="Complete",OR($O45="",$P45="")),"Amounts missing",IF(AND($Q45&lt;&gt;"",OR($Q45&gt;$R45,$Q45&lt;-$R45)),"Variance exceeds tolerance",IF(AND($F45="Yes",$J45&lt;&gt;"Complete",$J45&lt;&gt;"N/A"),"Critical task incomplete",IF(AND($J45="N/A",$T45=""),"N/A reason missing",IF(AND($J45="Exception",$T45=""),"Exception details missing",IF(AND($V45="Reviewed",$W45=""),"Manager initials missing","OK"))))))))),"")</f>
        <v/>
      </c>
      <c r="Y45" s="23">
        <f>IFERROR(IF(OR($A45="",$C45=""),"",IF(COUNTIFS($A$2:$A$501,$A45,$C$2:$C$501,$C45)&gt;1,"Duplicate task/date","OK")),"")</f>
        <v/>
      </c>
      <c r="Z45" s="29" t="n"/>
      <c r="AA45" s="23">
        <f>IFERROR(IF(OR($A45="",$C45=""),"",TEXT($A45,"yyyymmdd")&amp;"-"&amp;$C45),"")</f>
        <v/>
      </c>
    </row>
    <row r="46">
      <c r="A46" s="40" t="n"/>
      <c r="B46" s="22" t="n"/>
      <c r="C46" s="22" t="n"/>
      <c r="D46" s="23">
        <f>IFERROR(IF($C46="","",VLOOKUP($C46,'Checklist Setup'!$A$7:$H$106,2,FALSE)),"")</f>
        <v/>
      </c>
      <c r="E46" s="24">
        <f>IFERROR(IF($C46="","",VLOOKUP($C46,'Checklist Setup'!$A$7:$H$106,3,FALSE)),"")</f>
        <v/>
      </c>
      <c r="F46" s="23">
        <f>IFERROR(IF($C46="","",VLOOKUP($C46,'Checklist Setup'!$A$7:$H$106,4,FALSE)),"")</f>
        <v/>
      </c>
      <c r="G46" s="23">
        <f>IFERROR(IF($C46="","",VLOOKUP($C46,'Checklist Setup'!$A$7:$H$106,5,FALSE)),"")</f>
        <v/>
      </c>
      <c r="H46" s="23">
        <f>IFERROR(IF($C46="","",VLOOKUP($C46,'Checklist Setup'!$A$7:$H$106,6,FALSE)),"")</f>
        <v/>
      </c>
      <c r="I46" s="22" t="n"/>
      <c r="J46" s="22" t="n"/>
      <c r="K46" s="25" t="n"/>
      <c r="L46" s="25" t="n"/>
      <c r="M46" s="26">
        <f>IFERROR(IF($C46="","",VLOOKUP($C46,'Checklist Setup'!$A$7:$H$106,7,FALSE)),"")</f>
        <v/>
      </c>
      <c r="N46" s="26">
        <f>IFERROR(IF(OR($K46="",$L46=""),"",MOD($L46-$K46,1)*1440),"")</f>
        <v/>
      </c>
      <c r="O46" s="41" t="n"/>
      <c r="P46" s="41" t="n"/>
      <c r="Q46" s="42">
        <f>IFERROR(IF(OR($O46="",$P46=""),"",$P46-$O46),"")</f>
        <v/>
      </c>
      <c r="R46" s="42">
        <f>IFERROR(IF($C46="","",VLOOKUP($C46,'Checklist Setup'!$A$7:$H$106,8,FALSE)),"")</f>
        <v/>
      </c>
      <c r="S46" s="29" t="n"/>
      <c r="T46" s="29" t="n"/>
      <c r="U46" s="29" t="n"/>
      <c r="V46" s="22" t="n"/>
      <c r="W46" s="22" t="n"/>
      <c r="X46" s="24">
        <f>IFERROR(IF($C46="","",IF($Y46&lt;&gt;"OK",$Y46,IF(AND($J46="Complete",$H46="Yes",$S46=""),"Evidence missing",IF(AND($G46="Yes",$J46="Complete",OR($O46="",$P46="")),"Amounts missing",IF(AND($Q46&lt;&gt;"",OR($Q46&gt;$R46,$Q46&lt;-$R46)),"Variance exceeds tolerance",IF(AND($F46="Yes",$J46&lt;&gt;"Complete",$J46&lt;&gt;"N/A"),"Critical task incomplete",IF(AND($J46="N/A",$T46=""),"N/A reason missing",IF(AND($J46="Exception",$T46=""),"Exception details missing",IF(AND($V46="Reviewed",$W46=""),"Manager initials missing","OK"))))))))),"")</f>
        <v/>
      </c>
      <c r="Y46" s="23">
        <f>IFERROR(IF(OR($A46="",$C46=""),"",IF(COUNTIFS($A$2:$A$501,$A46,$C$2:$C$501,$C46)&gt;1,"Duplicate task/date","OK")),"")</f>
        <v/>
      </c>
      <c r="Z46" s="29" t="n"/>
      <c r="AA46" s="23">
        <f>IFERROR(IF(OR($A46="",$C46=""),"",TEXT($A46,"yyyymmdd")&amp;"-"&amp;$C46),"")</f>
        <v/>
      </c>
    </row>
    <row r="47">
      <c r="A47" s="40" t="n"/>
      <c r="B47" s="22" t="n"/>
      <c r="C47" s="22" t="n"/>
      <c r="D47" s="23">
        <f>IFERROR(IF($C47="","",VLOOKUP($C47,'Checklist Setup'!$A$7:$H$106,2,FALSE)),"")</f>
        <v/>
      </c>
      <c r="E47" s="24">
        <f>IFERROR(IF($C47="","",VLOOKUP($C47,'Checklist Setup'!$A$7:$H$106,3,FALSE)),"")</f>
        <v/>
      </c>
      <c r="F47" s="23">
        <f>IFERROR(IF($C47="","",VLOOKUP($C47,'Checklist Setup'!$A$7:$H$106,4,FALSE)),"")</f>
        <v/>
      </c>
      <c r="G47" s="23">
        <f>IFERROR(IF($C47="","",VLOOKUP($C47,'Checklist Setup'!$A$7:$H$106,5,FALSE)),"")</f>
        <v/>
      </c>
      <c r="H47" s="23">
        <f>IFERROR(IF($C47="","",VLOOKUP($C47,'Checklist Setup'!$A$7:$H$106,6,FALSE)),"")</f>
        <v/>
      </c>
      <c r="I47" s="22" t="n"/>
      <c r="J47" s="22" t="n"/>
      <c r="K47" s="25" t="n"/>
      <c r="L47" s="25" t="n"/>
      <c r="M47" s="26">
        <f>IFERROR(IF($C47="","",VLOOKUP($C47,'Checklist Setup'!$A$7:$H$106,7,FALSE)),"")</f>
        <v/>
      </c>
      <c r="N47" s="26">
        <f>IFERROR(IF(OR($K47="",$L47=""),"",MOD($L47-$K47,1)*1440),"")</f>
        <v/>
      </c>
      <c r="O47" s="41" t="n"/>
      <c r="P47" s="41" t="n"/>
      <c r="Q47" s="42">
        <f>IFERROR(IF(OR($O47="",$P47=""),"",$P47-$O47),"")</f>
        <v/>
      </c>
      <c r="R47" s="42">
        <f>IFERROR(IF($C47="","",VLOOKUP($C47,'Checklist Setup'!$A$7:$H$106,8,FALSE)),"")</f>
        <v/>
      </c>
      <c r="S47" s="29" t="n"/>
      <c r="T47" s="29" t="n"/>
      <c r="U47" s="29" t="n"/>
      <c r="V47" s="22" t="n"/>
      <c r="W47" s="22" t="n"/>
      <c r="X47" s="24">
        <f>IFERROR(IF($C47="","",IF($Y47&lt;&gt;"OK",$Y47,IF(AND($J47="Complete",$H47="Yes",$S47=""),"Evidence missing",IF(AND($G47="Yes",$J47="Complete",OR($O47="",$P47="")),"Amounts missing",IF(AND($Q47&lt;&gt;"",OR($Q47&gt;$R47,$Q47&lt;-$R47)),"Variance exceeds tolerance",IF(AND($F47="Yes",$J47&lt;&gt;"Complete",$J47&lt;&gt;"N/A"),"Critical task incomplete",IF(AND($J47="N/A",$T47=""),"N/A reason missing",IF(AND($J47="Exception",$T47=""),"Exception details missing",IF(AND($V47="Reviewed",$W47=""),"Manager initials missing","OK"))))))))),"")</f>
        <v/>
      </c>
      <c r="Y47" s="23">
        <f>IFERROR(IF(OR($A47="",$C47=""),"",IF(COUNTIFS($A$2:$A$501,$A47,$C$2:$C$501,$C47)&gt;1,"Duplicate task/date","OK")),"")</f>
        <v/>
      </c>
      <c r="Z47" s="29" t="n"/>
      <c r="AA47" s="23">
        <f>IFERROR(IF(OR($A47="",$C47=""),"",TEXT($A47,"yyyymmdd")&amp;"-"&amp;$C47),"")</f>
        <v/>
      </c>
    </row>
    <row r="48">
      <c r="A48" s="40" t="n"/>
      <c r="B48" s="22" t="n"/>
      <c r="C48" s="22" t="n"/>
      <c r="D48" s="23">
        <f>IFERROR(IF($C48="","",VLOOKUP($C48,'Checklist Setup'!$A$7:$H$106,2,FALSE)),"")</f>
        <v/>
      </c>
      <c r="E48" s="24">
        <f>IFERROR(IF($C48="","",VLOOKUP($C48,'Checklist Setup'!$A$7:$H$106,3,FALSE)),"")</f>
        <v/>
      </c>
      <c r="F48" s="23">
        <f>IFERROR(IF($C48="","",VLOOKUP($C48,'Checklist Setup'!$A$7:$H$106,4,FALSE)),"")</f>
        <v/>
      </c>
      <c r="G48" s="23">
        <f>IFERROR(IF($C48="","",VLOOKUP($C48,'Checklist Setup'!$A$7:$H$106,5,FALSE)),"")</f>
        <v/>
      </c>
      <c r="H48" s="23">
        <f>IFERROR(IF($C48="","",VLOOKUP($C48,'Checklist Setup'!$A$7:$H$106,6,FALSE)),"")</f>
        <v/>
      </c>
      <c r="I48" s="22" t="n"/>
      <c r="J48" s="22" t="n"/>
      <c r="K48" s="25" t="n"/>
      <c r="L48" s="25" t="n"/>
      <c r="M48" s="26">
        <f>IFERROR(IF($C48="","",VLOOKUP($C48,'Checklist Setup'!$A$7:$H$106,7,FALSE)),"")</f>
        <v/>
      </c>
      <c r="N48" s="26">
        <f>IFERROR(IF(OR($K48="",$L48=""),"",MOD($L48-$K48,1)*1440),"")</f>
        <v/>
      </c>
      <c r="O48" s="41" t="n"/>
      <c r="P48" s="41" t="n"/>
      <c r="Q48" s="42">
        <f>IFERROR(IF(OR($O48="",$P48=""),"",$P48-$O48),"")</f>
        <v/>
      </c>
      <c r="R48" s="42">
        <f>IFERROR(IF($C48="","",VLOOKUP($C48,'Checklist Setup'!$A$7:$H$106,8,FALSE)),"")</f>
        <v/>
      </c>
      <c r="S48" s="29" t="n"/>
      <c r="T48" s="29" t="n"/>
      <c r="U48" s="29" t="n"/>
      <c r="V48" s="22" t="n"/>
      <c r="W48" s="22" t="n"/>
      <c r="X48" s="24">
        <f>IFERROR(IF($C48="","",IF($Y48&lt;&gt;"OK",$Y48,IF(AND($J48="Complete",$H48="Yes",$S48=""),"Evidence missing",IF(AND($G48="Yes",$J48="Complete",OR($O48="",$P48="")),"Amounts missing",IF(AND($Q48&lt;&gt;"",OR($Q48&gt;$R48,$Q48&lt;-$R48)),"Variance exceeds tolerance",IF(AND($F48="Yes",$J48&lt;&gt;"Complete",$J48&lt;&gt;"N/A"),"Critical task incomplete",IF(AND($J48="N/A",$T48=""),"N/A reason missing",IF(AND($J48="Exception",$T48=""),"Exception details missing",IF(AND($V48="Reviewed",$W48=""),"Manager initials missing","OK"))))))))),"")</f>
        <v/>
      </c>
      <c r="Y48" s="23">
        <f>IFERROR(IF(OR($A48="",$C48=""),"",IF(COUNTIFS($A$2:$A$501,$A48,$C$2:$C$501,$C48)&gt;1,"Duplicate task/date","OK")),"")</f>
        <v/>
      </c>
      <c r="Z48" s="29" t="n"/>
      <c r="AA48" s="23">
        <f>IFERROR(IF(OR($A48="",$C48=""),"",TEXT($A48,"yyyymmdd")&amp;"-"&amp;$C48),"")</f>
        <v/>
      </c>
    </row>
    <row r="49">
      <c r="A49" s="40" t="n"/>
      <c r="B49" s="22" t="n"/>
      <c r="C49" s="22" t="n"/>
      <c r="D49" s="23">
        <f>IFERROR(IF($C49="","",VLOOKUP($C49,'Checklist Setup'!$A$7:$H$106,2,FALSE)),"")</f>
        <v/>
      </c>
      <c r="E49" s="24">
        <f>IFERROR(IF($C49="","",VLOOKUP($C49,'Checklist Setup'!$A$7:$H$106,3,FALSE)),"")</f>
        <v/>
      </c>
      <c r="F49" s="23">
        <f>IFERROR(IF($C49="","",VLOOKUP($C49,'Checklist Setup'!$A$7:$H$106,4,FALSE)),"")</f>
        <v/>
      </c>
      <c r="G49" s="23">
        <f>IFERROR(IF($C49="","",VLOOKUP($C49,'Checklist Setup'!$A$7:$H$106,5,FALSE)),"")</f>
        <v/>
      </c>
      <c r="H49" s="23">
        <f>IFERROR(IF($C49="","",VLOOKUP($C49,'Checklist Setup'!$A$7:$H$106,6,FALSE)),"")</f>
        <v/>
      </c>
      <c r="I49" s="22" t="n"/>
      <c r="J49" s="22" t="n"/>
      <c r="K49" s="25" t="n"/>
      <c r="L49" s="25" t="n"/>
      <c r="M49" s="26">
        <f>IFERROR(IF($C49="","",VLOOKUP($C49,'Checklist Setup'!$A$7:$H$106,7,FALSE)),"")</f>
        <v/>
      </c>
      <c r="N49" s="26">
        <f>IFERROR(IF(OR($K49="",$L49=""),"",MOD($L49-$K49,1)*1440),"")</f>
        <v/>
      </c>
      <c r="O49" s="41" t="n"/>
      <c r="P49" s="41" t="n"/>
      <c r="Q49" s="42">
        <f>IFERROR(IF(OR($O49="",$P49=""),"",$P49-$O49),"")</f>
        <v/>
      </c>
      <c r="R49" s="42">
        <f>IFERROR(IF($C49="","",VLOOKUP($C49,'Checklist Setup'!$A$7:$H$106,8,FALSE)),"")</f>
        <v/>
      </c>
      <c r="S49" s="29" t="n"/>
      <c r="T49" s="29" t="n"/>
      <c r="U49" s="29" t="n"/>
      <c r="V49" s="22" t="n"/>
      <c r="W49" s="22" t="n"/>
      <c r="X49" s="24">
        <f>IFERROR(IF($C49="","",IF($Y49&lt;&gt;"OK",$Y49,IF(AND($J49="Complete",$H49="Yes",$S49=""),"Evidence missing",IF(AND($G49="Yes",$J49="Complete",OR($O49="",$P49="")),"Amounts missing",IF(AND($Q49&lt;&gt;"",OR($Q49&gt;$R49,$Q49&lt;-$R49)),"Variance exceeds tolerance",IF(AND($F49="Yes",$J49&lt;&gt;"Complete",$J49&lt;&gt;"N/A"),"Critical task incomplete",IF(AND($J49="N/A",$T49=""),"N/A reason missing",IF(AND($J49="Exception",$T49=""),"Exception details missing",IF(AND($V49="Reviewed",$W49=""),"Manager initials missing","OK"))))))))),"")</f>
        <v/>
      </c>
      <c r="Y49" s="23">
        <f>IFERROR(IF(OR($A49="",$C49=""),"",IF(COUNTIFS($A$2:$A$501,$A49,$C$2:$C$501,$C49)&gt;1,"Duplicate task/date","OK")),"")</f>
        <v/>
      </c>
      <c r="Z49" s="29" t="n"/>
      <c r="AA49" s="23">
        <f>IFERROR(IF(OR($A49="",$C49=""),"",TEXT($A49,"yyyymmdd")&amp;"-"&amp;$C49),"")</f>
        <v/>
      </c>
    </row>
    <row r="50">
      <c r="A50" s="40" t="n"/>
      <c r="B50" s="22" t="n"/>
      <c r="C50" s="22" t="n"/>
      <c r="D50" s="23">
        <f>IFERROR(IF($C50="","",VLOOKUP($C50,'Checklist Setup'!$A$7:$H$106,2,FALSE)),"")</f>
        <v/>
      </c>
      <c r="E50" s="24">
        <f>IFERROR(IF($C50="","",VLOOKUP($C50,'Checklist Setup'!$A$7:$H$106,3,FALSE)),"")</f>
        <v/>
      </c>
      <c r="F50" s="23">
        <f>IFERROR(IF($C50="","",VLOOKUP($C50,'Checklist Setup'!$A$7:$H$106,4,FALSE)),"")</f>
        <v/>
      </c>
      <c r="G50" s="23">
        <f>IFERROR(IF($C50="","",VLOOKUP($C50,'Checklist Setup'!$A$7:$H$106,5,FALSE)),"")</f>
        <v/>
      </c>
      <c r="H50" s="23">
        <f>IFERROR(IF($C50="","",VLOOKUP($C50,'Checklist Setup'!$A$7:$H$106,6,FALSE)),"")</f>
        <v/>
      </c>
      <c r="I50" s="22" t="n"/>
      <c r="J50" s="22" t="n"/>
      <c r="K50" s="25" t="n"/>
      <c r="L50" s="25" t="n"/>
      <c r="M50" s="26">
        <f>IFERROR(IF($C50="","",VLOOKUP($C50,'Checklist Setup'!$A$7:$H$106,7,FALSE)),"")</f>
        <v/>
      </c>
      <c r="N50" s="26">
        <f>IFERROR(IF(OR($K50="",$L50=""),"",MOD($L50-$K50,1)*1440),"")</f>
        <v/>
      </c>
      <c r="O50" s="41" t="n"/>
      <c r="P50" s="41" t="n"/>
      <c r="Q50" s="42">
        <f>IFERROR(IF(OR($O50="",$P50=""),"",$P50-$O50),"")</f>
        <v/>
      </c>
      <c r="R50" s="42">
        <f>IFERROR(IF($C50="","",VLOOKUP($C50,'Checklist Setup'!$A$7:$H$106,8,FALSE)),"")</f>
        <v/>
      </c>
      <c r="S50" s="29" t="n"/>
      <c r="T50" s="29" t="n"/>
      <c r="U50" s="29" t="n"/>
      <c r="V50" s="22" t="n"/>
      <c r="W50" s="22" t="n"/>
      <c r="X50" s="24">
        <f>IFERROR(IF($C50="","",IF($Y50&lt;&gt;"OK",$Y50,IF(AND($J50="Complete",$H50="Yes",$S50=""),"Evidence missing",IF(AND($G50="Yes",$J50="Complete",OR($O50="",$P50="")),"Amounts missing",IF(AND($Q50&lt;&gt;"",OR($Q50&gt;$R50,$Q50&lt;-$R50)),"Variance exceeds tolerance",IF(AND($F50="Yes",$J50&lt;&gt;"Complete",$J50&lt;&gt;"N/A"),"Critical task incomplete",IF(AND($J50="N/A",$T50=""),"N/A reason missing",IF(AND($J50="Exception",$T50=""),"Exception details missing",IF(AND($V50="Reviewed",$W50=""),"Manager initials missing","OK"))))))))),"")</f>
        <v/>
      </c>
      <c r="Y50" s="23">
        <f>IFERROR(IF(OR($A50="",$C50=""),"",IF(COUNTIFS($A$2:$A$501,$A50,$C$2:$C$501,$C50)&gt;1,"Duplicate task/date","OK")),"")</f>
        <v/>
      </c>
      <c r="Z50" s="29" t="n"/>
      <c r="AA50" s="23">
        <f>IFERROR(IF(OR($A50="",$C50=""),"",TEXT($A50,"yyyymmdd")&amp;"-"&amp;$C50),"")</f>
        <v/>
      </c>
    </row>
    <row r="51">
      <c r="A51" s="40" t="n"/>
      <c r="B51" s="22" t="n"/>
      <c r="C51" s="22" t="n"/>
      <c r="D51" s="23">
        <f>IFERROR(IF($C51="","",VLOOKUP($C51,'Checklist Setup'!$A$7:$H$106,2,FALSE)),"")</f>
        <v/>
      </c>
      <c r="E51" s="24">
        <f>IFERROR(IF($C51="","",VLOOKUP($C51,'Checklist Setup'!$A$7:$H$106,3,FALSE)),"")</f>
        <v/>
      </c>
      <c r="F51" s="23">
        <f>IFERROR(IF($C51="","",VLOOKUP($C51,'Checklist Setup'!$A$7:$H$106,4,FALSE)),"")</f>
        <v/>
      </c>
      <c r="G51" s="23">
        <f>IFERROR(IF($C51="","",VLOOKUP($C51,'Checklist Setup'!$A$7:$H$106,5,FALSE)),"")</f>
        <v/>
      </c>
      <c r="H51" s="23">
        <f>IFERROR(IF($C51="","",VLOOKUP($C51,'Checklist Setup'!$A$7:$H$106,6,FALSE)),"")</f>
        <v/>
      </c>
      <c r="I51" s="22" t="n"/>
      <c r="J51" s="22" t="n"/>
      <c r="K51" s="25" t="n"/>
      <c r="L51" s="25" t="n"/>
      <c r="M51" s="26">
        <f>IFERROR(IF($C51="","",VLOOKUP($C51,'Checklist Setup'!$A$7:$H$106,7,FALSE)),"")</f>
        <v/>
      </c>
      <c r="N51" s="26">
        <f>IFERROR(IF(OR($K51="",$L51=""),"",MOD($L51-$K51,1)*1440),"")</f>
        <v/>
      </c>
      <c r="O51" s="41" t="n"/>
      <c r="P51" s="41" t="n"/>
      <c r="Q51" s="42">
        <f>IFERROR(IF(OR($O51="",$P51=""),"",$P51-$O51),"")</f>
        <v/>
      </c>
      <c r="R51" s="42">
        <f>IFERROR(IF($C51="","",VLOOKUP($C51,'Checklist Setup'!$A$7:$H$106,8,FALSE)),"")</f>
        <v/>
      </c>
      <c r="S51" s="29" t="n"/>
      <c r="T51" s="29" t="n"/>
      <c r="U51" s="29" t="n"/>
      <c r="V51" s="22" t="n"/>
      <c r="W51" s="22" t="n"/>
      <c r="X51" s="24">
        <f>IFERROR(IF($C51="","",IF($Y51&lt;&gt;"OK",$Y51,IF(AND($J51="Complete",$H51="Yes",$S51=""),"Evidence missing",IF(AND($G51="Yes",$J51="Complete",OR($O51="",$P51="")),"Amounts missing",IF(AND($Q51&lt;&gt;"",OR($Q51&gt;$R51,$Q51&lt;-$R51)),"Variance exceeds tolerance",IF(AND($F51="Yes",$J51&lt;&gt;"Complete",$J51&lt;&gt;"N/A"),"Critical task incomplete",IF(AND($J51="N/A",$T51=""),"N/A reason missing",IF(AND($J51="Exception",$T51=""),"Exception details missing",IF(AND($V51="Reviewed",$W51=""),"Manager initials missing","OK"))))))))),"")</f>
        <v/>
      </c>
      <c r="Y51" s="23">
        <f>IFERROR(IF(OR($A51="",$C51=""),"",IF(COUNTIFS($A$2:$A$501,$A51,$C$2:$C$501,$C51)&gt;1,"Duplicate task/date","OK")),"")</f>
        <v/>
      </c>
      <c r="Z51" s="29" t="n"/>
      <c r="AA51" s="23">
        <f>IFERROR(IF(OR($A51="",$C51=""),"",TEXT($A51,"yyyymmdd")&amp;"-"&amp;$C51),"")</f>
        <v/>
      </c>
    </row>
    <row r="52">
      <c r="A52" s="40" t="n"/>
      <c r="B52" s="22" t="n"/>
      <c r="C52" s="22" t="n"/>
      <c r="D52" s="23">
        <f>IFERROR(IF($C52="","",VLOOKUP($C52,'Checklist Setup'!$A$7:$H$106,2,FALSE)),"")</f>
        <v/>
      </c>
      <c r="E52" s="24">
        <f>IFERROR(IF($C52="","",VLOOKUP($C52,'Checklist Setup'!$A$7:$H$106,3,FALSE)),"")</f>
        <v/>
      </c>
      <c r="F52" s="23">
        <f>IFERROR(IF($C52="","",VLOOKUP($C52,'Checklist Setup'!$A$7:$H$106,4,FALSE)),"")</f>
        <v/>
      </c>
      <c r="G52" s="23">
        <f>IFERROR(IF($C52="","",VLOOKUP($C52,'Checklist Setup'!$A$7:$H$106,5,FALSE)),"")</f>
        <v/>
      </c>
      <c r="H52" s="23">
        <f>IFERROR(IF($C52="","",VLOOKUP($C52,'Checklist Setup'!$A$7:$H$106,6,FALSE)),"")</f>
        <v/>
      </c>
      <c r="I52" s="22" t="n"/>
      <c r="J52" s="22" t="n"/>
      <c r="K52" s="25" t="n"/>
      <c r="L52" s="25" t="n"/>
      <c r="M52" s="26">
        <f>IFERROR(IF($C52="","",VLOOKUP($C52,'Checklist Setup'!$A$7:$H$106,7,FALSE)),"")</f>
        <v/>
      </c>
      <c r="N52" s="26">
        <f>IFERROR(IF(OR($K52="",$L52=""),"",MOD($L52-$K52,1)*1440),"")</f>
        <v/>
      </c>
      <c r="O52" s="41" t="n"/>
      <c r="P52" s="41" t="n"/>
      <c r="Q52" s="42">
        <f>IFERROR(IF(OR($O52="",$P52=""),"",$P52-$O52),"")</f>
        <v/>
      </c>
      <c r="R52" s="42">
        <f>IFERROR(IF($C52="","",VLOOKUP($C52,'Checklist Setup'!$A$7:$H$106,8,FALSE)),"")</f>
        <v/>
      </c>
      <c r="S52" s="29" t="n"/>
      <c r="T52" s="29" t="n"/>
      <c r="U52" s="29" t="n"/>
      <c r="V52" s="22" t="n"/>
      <c r="W52" s="22" t="n"/>
      <c r="X52" s="24">
        <f>IFERROR(IF($C52="","",IF($Y52&lt;&gt;"OK",$Y52,IF(AND($J52="Complete",$H52="Yes",$S52=""),"Evidence missing",IF(AND($G52="Yes",$J52="Complete",OR($O52="",$P52="")),"Amounts missing",IF(AND($Q52&lt;&gt;"",OR($Q52&gt;$R52,$Q52&lt;-$R52)),"Variance exceeds tolerance",IF(AND($F52="Yes",$J52&lt;&gt;"Complete",$J52&lt;&gt;"N/A"),"Critical task incomplete",IF(AND($J52="N/A",$T52=""),"N/A reason missing",IF(AND($J52="Exception",$T52=""),"Exception details missing",IF(AND($V52="Reviewed",$W52=""),"Manager initials missing","OK"))))))))),"")</f>
        <v/>
      </c>
      <c r="Y52" s="23">
        <f>IFERROR(IF(OR($A52="",$C52=""),"",IF(COUNTIFS($A$2:$A$501,$A52,$C$2:$C$501,$C52)&gt;1,"Duplicate task/date","OK")),"")</f>
        <v/>
      </c>
      <c r="Z52" s="29" t="n"/>
      <c r="AA52" s="23">
        <f>IFERROR(IF(OR($A52="",$C52=""),"",TEXT($A52,"yyyymmdd")&amp;"-"&amp;$C52),"")</f>
        <v/>
      </c>
    </row>
    <row r="53">
      <c r="A53" s="40" t="n"/>
      <c r="B53" s="22" t="n"/>
      <c r="C53" s="22" t="n"/>
      <c r="D53" s="23">
        <f>IFERROR(IF($C53="","",VLOOKUP($C53,'Checklist Setup'!$A$7:$H$106,2,FALSE)),"")</f>
        <v/>
      </c>
      <c r="E53" s="24">
        <f>IFERROR(IF($C53="","",VLOOKUP($C53,'Checklist Setup'!$A$7:$H$106,3,FALSE)),"")</f>
        <v/>
      </c>
      <c r="F53" s="23">
        <f>IFERROR(IF($C53="","",VLOOKUP($C53,'Checklist Setup'!$A$7:$H$106,4,FALSE)),"")</f>
        <v/>
      </c>
      <c r="G53" s="23">
        <f>IFERROR(IF($C53="","",VLOOKUP($C53,'Checklist Setup'!$A$7:$H$106,5,FALSE)),"")</f>
        <v/>
      </c>
      <c r="H53" s="23">
        <f>IFERROR(IF($C53="","",VLOOKUP($C53,'Checklist Setup'!$A$7:$H$106,6,FALSE)),"")</f>
        <v/>
      </c>
      <c r="I53" s="22" t="n"/>
      <c r="J53" s="22" t="n"/>
      <c r="K53" s="25" t="n"/>
      <c r="L53" s="25" t="n"/>
      <c r="M53" s="26">
        <f>IFERROR(IF($C53="","",VLOOKUP($C53,'Checklist Setup'!$A$7:$H$106,7,FALSE)),"")</f>
        <v/>
      </c>
      <c r="N53" s="26">
        <f>IFERROR(IF(OR($K53="",$L53=""),"",MOD($L53-$K53,1)*1440),"")</f>
        <v/>
      </c>
      <c r="O53" s="41" t="n"/>
      <c r="P53" s="41" t="n"/>
      <c r="Q53" s="42">
        <f>IFERROR(IF(OR($O53="",$P53=""),"",$P53-$O53),"")</f>
        <v/>
      </c>
      <c r="R53" s="42">
        <f>IFERROR(IF($C53="","",VLOOKUP($C53,'Checklist Setup'!$A$7:$H$106,8,FALSE)),"")</f>
        <v/>
      </c>
      <c r="S53" s="29" t="n"/>
      <c r="T53" s="29" t="n"/>
      <c r="U53" s="29" t="n"/>
      <c r="V53" s="22" t="n"/>
      <c r="W53" s="22" t="n"/>
      <c r="X53" s="24">
        <f>IFERROR(IF($C53="","",IF($Y53&lt;&gt;"OK",$Y53,IF(AND($J53="Complete",$H53="Yes",$S53=""),"Evidence missing",IF(AND($G53="Yes",$J53="Complete",OR($O53="",$P53="")),"Amounts missing",IF(AND($Q53&lt;&gt;"",OR($Q53&gt;$R53,$Q53&lt;-$R53)),"Variance exceeds tolerance",IF(AND($F53="Yes",$J53&lt;&gt;"Complete",$J53&lt;&gt;"N/A"),"Critical task incomplete",IF(AND($J53="N/A",$T53=""),"N/A reason missing",IF(AND($J53="Exception",$T53=""),"Exception details missing",IF(AND($V53="Reviewed",$W53=""),"Manager initials missing","OK"))))))))),"")</f>
        <v/>
      </c>
      <c r="Y53" s="23">
        <f>IFERROR(IF(OR($A53="",$C53=""),"",IF(COUNTIFS($A$2:$A$501,$A53,$C$2:$C$501,$C53)&gt;1,"Duplicate task/date","OK")),"")</f>
        <v/>
      </c>
      <c r="Z53" s="29" t="n"/>
      <c r="AA53" s="23">
        <f>IFERROR(IF(OR($A53="",$C53=""),"",TEXT($A53,"yyyymmdd")&amp;"-"&amp;$C53),"")</f>
        <v/>
      </c>
    </row>
    <row r="54">
      <c r="A54" s="40" t="n"/>
      <c r="B54" s="22" t="n"/>
      <c r="C54" s="22" t="n"/>
      <c r="D54" s="23">
        <f>IFERROR(IF($C54="","",VLOOKUP($C54,'Checklist Setup'!$A$7:$H$106,2,FALSE)),"")</f>
        <v/>
      </c>
      <c r="E54" s="24">
        <f>IFERROR(IF($C54="","",VLOOKUP($C54,'Checklist Setup'!$A$7:$H$106,3,FALSE)),"")</f>
        <v/>
      </c>
      <c r="F54" s="23">
        <f>IFERROR(IF($C54="","",VLOOKUP($C54,'Checklist Setup'!$A$7:$H$106,4,FALSE)),"")</f>
        <v/>
      </c>
      <c r="G54" s="23">
        <f>IFERROR(IF($C54="","",VLOOKUP($C54,'Checklist Setup'!$A$7:$H$106,5,FALSE)),"")</f>
        <v/>
      </c>
      <c r="H54" s="23">
        <f>IFERROR(IF($C54="","",VLOOKUP($C54,'Checklist Setup'!$A$7:$H$106,6,FALSE)),"")</f>
        <v/>
      </c>
      <c r="I54" s="22" t="n"/>
      <c r="J54" s="22" t="n"/>
      <c r="K54" s="25" t="n"/>
      <c r="L54" s="25" t="n"/>
      <c r="M54" s="26">
        <f>IFERROR(IF($C54="","",VLOOKUP($C54,'Checklist Setup'!$A$7:$H$106,7,FALSE)),"")</f>
        <v/>
      </c>
      <c r="N54" s="26">
        <f>IFERROR(IF(OR($K54="",$L54=""),"",MOD($L54-$K54,1)*1440),"")</f>
        <v/>
      </c>
      <c r="O54" s="41" t="n"/>
      <c r="P54" s="41" t="n"/>
      <c r="Q54" s="42">
        <f>IFERROR(IF(OR($O54="",$P54=""),"",$P54-$O54),"")</f>
        <v/>
      </c>
      <c r="R54" s="42">
        <f>IFERROR(IF($C54="","",VLOOKUP($C54,'Checklist Setup'!$A$7:$H$106,8,FALSE)),"")</f>
        <v/>
      </c>
      <c r="S54" s="29" t="n"/>
      <c r="T54" s="29" t="n"/>
      <c r="U54" s="29" t="n"/>
      <c r="V54" s="22" t="n"/>
      <c r="W54" s="22" t="n"/>
      <c r="X54" s="24">
        <f>IFERROR(IF($C54="","",IF($Y54&lt;&gt;"OK",$Y54,IF(AND($J54="Complete",$H54="Yes",$S54=""),"Evidence missing",IF(AND($G54="Yes",$J54="Complete",OR($O54="",$P54="")),"Amounts missing",IF(AND($Q54&lt;&gt;"",OR($Q54&gt;$R54,$Q54&lt;-$R54)),"Variance exceeds tolerance",IF(AND($F54="Yes",$J54&lt;&gt;"Complete",$J54&lt;&gt;"N/A"),"Critical task incomplete",IF(AND($J54="N/A",$T54=""),"N/A reason missing",IF(AND($J54="Exception",$T54=""),"Exception details missing",IF(AND($V54="Reviewed",$W54=""),"Manager initials missing","OK"))))))))),"")</f>
        <v/>
      </c>
      <c r="Y54" s="23">
        <f>IFERROR(IF(OR($A54="",$C54=""),"",IF(COUNTIFS($A$2:$A$501,$A54,$C$2:$C$501,$C54)&gt;1,"Duplicate task/date","OK")),"")</f>
        <v/>
      </c>
      <c r="Z54" s="29" t="n"/>
      <c r="AA54" s="23">
        <f>IFERROR(IF(OR($A54="",$C54=""),"",TEXT($A54,"yyyymmdd")&amp;"-"&amp;$C54),"")</f>
        <v/>
      </c>
    </row>
    <row r="55">
      <c r="A55" s="40" t="n"/>
      <c r="B55" s="22" t="n"/>
      <c r="C55" s="22" t="n"/>
      <c r="D55" s="23">
        <f>IFERROR(IF($C55="","",VLOOKUP($C55,'Checklist Setup'!$A$7:$H$106,2,FALSE)),"")</f>
        <v/>
      </c>
      <c r="E55" s="24">
        <f>IFERROR(IF($C55="","",VLOOKUP($C55,'Checklist Setup'!$A$7:$H$106,3,FALSE)),"")</f>
        <v/>
      </c>
      <c r="F55" s="23">
        <f>IFERROR(IF($C55="","",VLOOKUP($C55,'Checklist Setup'!$A$7:$H$106,4,FALSE)),"")</f>
        <v/>
      </c>
      <c r="G55" s="23">
        <f>IFERROR(IF($C55="","",VLOOKUP($C55,'Checklist Setup'!$A$7:$H$106,5,FALSE)),"")</f>
        <v/>
      </c>
      <c r="H55" s="23">
        <f>IFERROR(IF($C55="","",VLOOKUP($C55,'Checklist Setup'!$A$7:$H$106,6,FALSE)),"")</f>
        <v/>
      </c>
      <c r="I55" s="22" t="n"/>
      <c r="J55" s="22" t="n"/>
      <c r="K55" s="25" t="n"/>
      <c r="L55" s="25" t="n"/>
      <c r="M55" s="26">
        <f>IFERROR(IF($C55="","",VLOOKUP($C55,'Checklist Setup'!$A$7:$H$106,7,FALSE)),"")</f>
        <v/>
      </c>
      <c r="N55" s="26">
        <f>IFERROR(IF(OR($K55="",$L55=""),"",MOD($L55-$K55,1)*1440),"")</f>
        <v/>
      </c>
      <c r="O55" s="41" t="n"/>
      <c r="P55" s="41" t="n"/>
      <c r="Q55" s="42">
        <f>IFERROR(IF(OR($O55="",$P55=""),"",$P55-$O55),"")</f>
        <v/>
      </c>
      <c r="R55" s="42">
        <f>IFERROR(IF($C55="","",VLOOKUP($C55,'Checklist Setup'!$A$7:$H$106,8,FALSE)),"")</f>
        <v/>
      </c>
      <c r="S55" s="29" t="n"/>
      <c r="T55" s="29" t="n"/>
      <c r="U55" s="29" t="n"/>
      <c r="V55" s="22" t="n"/>
      <c r="W55" s="22" t="n"/>
      <c r="X55" s="24">
        <f>IFERROR(IF($C55="","",IF($Y55&lt;&gt;"OK",$Y55,IF(AND($J55="Complete",$H55="Yes",$S55=""),"Evidence missing",IF(AND($G55="Yes",$J55="Complete",OR($O55="",$P55="")),"Amounts missing",IF(AND($Q55&lt;&gt;"",OR($Q55&gt;$R55,$Q55&lt;-$R55)),"Variance exceeds tolerance",IF(AND($F55="Yes",$J55&lt;&gt;"Complete",$J55&lt;&gt;"N/A"),"Critical task incomplete",IF(AND($J55="N/A",$T55=""),"N/A reason missing",IF(AND($J55="Exception",$T55=""),"Exception details missing",IF(AND($V55="Reviewed",$W55=""),"Manager initials missing","OK"))))))))),"")</f>
        <v/>
      </c>
      <c r="Y55" s="23">
        <f>IFERROR(IF(OR($A55="",$C55=""),"",IF(COUNTIFS($A$2:$A$501,$A55,$C$2:$C$501,$C55)&gt;1,"Duplicate task/date","OK")),"")</f>
        <v/>
      </c>
      <c r="Z55" s="29" t="n"/>
      <c r="AA55" s="23">
        <f>IFERROR(IF(OR($A55="",$C55=""),"",TEXT($A55,"yyyymmdd")&amp;"-"&amp;$C55),"")</f>
        <v/>
      </c>
    </row>
    <row r="56">
      <c r="A56" s="40" t="n"/>
      <c r="B56" s="22" t="n"/>
      <c r="C56" s="22" t="n"/>
      <c r="D56" s="23">
        <f>IFERROR(IF($C56="","",VLOOKUP($C56,'Checklist Setup'!$A$7:$H$106,2,FALSE)),"")</f>
        <v/>
      </c>
      <c r="E56" s="24">
        <f>IFERROR(IF($C56="","",VLOOKUP($C56,'Checklist Setup'!$A$7:$H$106,3,FALSE)),"")</f>
        <v/>
      </c>
      <c r="F56" s="23">
        <f>IFERROR(IF($C56="","",VLOOKUP($C56,'Checklist Setup'!$A$7:$H$106,4,FALSE)),"")</f>
        <v/>
      </c>
      <c r="G56" s="23">
        <f>IFERROR(IF($C56="","",VLOOKUP($C56,'Checklist Setup'!$A$7:$H$106,5,FALSE)),"")</f>
        <v/>
      </c>
      <c r="H56" s="23">
        <f>IFERROR(IF($C56="","",VLOOKUP($C56,'Checklist Setup'!$A$7:$H$106,6,FALSE)),"")</f>
        <v/>
      </c>
      <c r="I56" s="22" t="n"/>
      <c r="J56" s="22" t="n"/>
      <c r="K56" s="25" t="n"/>
      <c r="L56" s="25" t="n"/>
      <c r="M56" s="26">
        <f>IFERROR(IF($C56="","",VLOOKUP($C56,'Checklist Setup'!$A$7:$H$106,7,FALSE)),"")</f>
        <v/>
      </c>
      <c r="N56" s="26">
        <f>IFERROR(IF(OR($K56="",$L56=""),"",MOD($L56-$K56,1)*1440),"")</f>
        <v/>
      </c>
      <c r="O56" s="41" t="n"/>
      <c r="P56" s="41" t="n"/>
      <c r="Q56" s="42">
        <f>IFERROR(IF(OR($O56="",$P56=""),"",$P56-$O56),"")</f>
        <v/>
      </c>
      <c r="R56" s="42">
        <f>IFERROR(IF($C56="","",VLOOKUP($C56,'Checklist Setup'!$A$7:$H$106,8,FALSE)),"")</f>
        <v/>
      </c>
      <c r="S56" s="29" t="n"/>
      <c r="T56" s="29" t="n"/>
      <c r="U56" s="29" t="n"/>
      <c r="V56" s="22" t="n"/>
      <c r="W56" s="22" t="n"/>
      <c r="X56" s="24">
        <f>IFERROR(IF($C56="","",IF($Y56&lt;&gt;"OK",$Y56,IF(AND($J56="Complete",$H56="Yes",$S56=""),"Evidence missing",IF(AND($G56="Yes",$J56="Complete",OR($O56="",$P56="")),"Amounts missing",IF(AND($Q56&lt;&gt;"",OR($Q56&gt;$R56,$Q56&lt;-$R56)),"Variance exceeds tolerance",IF(AND($F56="Yes",$J56&lt;&gt;"Complete",$J56&lt;&gt;"N/A"),"Critical task incomplete",IF(AND($J56="N/A",$T56=""),"N/A reason missing",IF(AND($J56="Exception",$T56=""),"Exception details missing",IF(AND($V56="Reviewed",$W56=""),"Manager initials missing","OK"))))))))),"")</f>
        <v/>
      </c>
      <c r="Y56" s="23">
        <f>IFERROR(IF(OR($A56="",$C56=""),"",IF(COUNTIFS($A$2:$A$501,$A56,$C$2:$C$501,$C56)&gt;1,"Duplicate task/date","OK")),"")</f>
        <v/>
      </c>
      <c r="Z56" s="29" t="n"/>
      <c r="AA56" s="23">
        <f>IFERROR(IF(OR($A56="",$C56=""),"",TEXT($A56,"yyyymmdd")&amp;"-"&amp;$C56),"")</f>
        <v/>
      </c>
    </row>
    <row r="57">
      <c r="A57" s="40" t="n"/>
      <c r="B57" s="22" t="n"/>
      <c r="C57" s="22" t="n"/>
      <c r="D57" s="23">
        <f>IFERROR(IF($C57="","",VLOOKUP($C57,'Checklist Setup'!$A$7:$H$106,2,FALSE)),"")</f>
        <v/>
      </c>
      <c r="E57" s="24">
        <f>IFERROR(IF($C57="","",VLOOKUP($C57,'Checklist Setup'!$A$7:$H$106,3,FALSE)),"")</f>
        <v/>
      </c>
      <c r="F57" s="23">
        <f>IFERROR(IF($C57="","",VLOOKUP($C57,'Checklist Setup'!$A$7:$H$106,4,FALSE)),"")</f>
        <v/>
      </c>
      <c r="G57" s="23">
        <f>IFERROR(IF($C57="","",VLOOKUP($C57,'Checklist Setup'!$A$7:$H$106,5,FALSE)),"")</f>
        <v/>
      </c>
      <c r="H57" s="23">
        <f>IFERROR(IF($C57="","",VLOOKUP($C57,'Checklist Setup'!$A$7:$H$106,6,FALSE)),"")</f>
        <v/>
      </c>
      <c r="I57" s="22" t="n"/>
      <c r="J57" s="22" t="n"/>
      <c r="K57" s="25" t="n"/>
      <c r="L57" s="25" t="n"/>
      <c r="M57" s="26">
        <f>IFERROR(IF($C57="","",VLOOKUP($C57,'Checklist Setup'!$A$7:$H$106,7,FALSE)),"")</f>
        <v/>
      </c>
      <c r="N57" s="26">
        <f>IFERROR(IF(OR($K57="",$L57=""),"",MOD($L57-$K57,1)*1440),"")</f>
        <v/>
      </c>
      <c r="O57" s="41" t="n"/>
      <c r="P57" s="41" t="n"/>
      <c r="Q57" s="42">
        <f>IFERROR(IF(OR($O57="",$P57=""),"",$P57-$O57),"")</f>
        <v/>
      </c>
      <c r="R57" s="42">
        <f>IFERROR(IF($C57="","",VLOOKUP($C57,'Checklist Setup'!$A$7:$H$106,8,FALSE)),"")</f>
        <v/>
      </c>
      <c r="S57" s="29" t="n"/>
      <c r="T57" s="29" t="n"/>
      <c r="U57" s="29" t="n"/>
      <c r="V57" s="22" t="n"/>
      <c r="W57" s="22" t="n"/>
      <c r="X57" s="24">
        <f>IFERROR(IF($C57="","",IF($Y57&lt;&gt;"OK",$Y57,IF(AND($J57="Complete",$H57="Yes",$S57=""),"Evidence missing",IF(AND($G57="Yes",$J57="Complete",OR($O57="",$P57="")),"Amounts missing",IF(AND($Q57&lt;&gt;"",OR($Q57&gt;$R57,$Q57&lt;-$R57)),"Variance exceeds tolerance",IF(AND($F57="Yes",$J57&lt;&gt;"Complete",$J57&lt;&gt;"N/A"),"Critical task incomplete",IF(AND($J57="N/A",$T57=""),"N/A reason missing",IF(AND($J57="Exception",$T57=""),"Exception details missing",IF(AND($V57="Reviewed",$W57=""),"Manager initials missing","OK"))))))))),"")</f>
        <v/>
      </c>
      <c r="Y57" s="23">
        <f>IFERROR(IF(OR($A57="",$C57=""),"",IF(COUNTIFS($A$2:$A$501,$A57,$C$2:$C$501,$C57)&gt;1,"Duplicate task/date","OK")),"")</f>
        <v/>
      </c>
      <c r="Z57" s="29" t="n"/>
      <c r="AA57" s="23">
        <f>IFERROR(IF(OR($A57="",$C57=""),"",TEXT($A57,"yyyymmdd")&amp;"-"&amp;$C57),"")</f>
        <v/>
      </c>
    </row>
    <row r="58">
      <c r="A58" s="40" t="n"/>
      <c r="B58" s="22" t="n"/>
      <c r="C58" s="22" t="n"/>
      <c r="D58" s="23">
        <f>IFERROR(IF($C58="","",VLOOKUP($C58,'Checklist Setup'!$A$7:$H$106,2,FALSE)),"")</f>
        <v/>
      </c>
      <c r="E58" s="24">
        <f>IFERROR(IF($C58="","",VLOOKUP($C58,'Checklist Setup'!$A$7:$H$106,3,FALSE)),"")</f>
        <v/>
      </c>
      <c r="F58" s="23">
        <f>IFERROR(IF($C58="","",VLOOKUP($C58,'Checklist Setup'!$A$7:$H$106,4,FALSE)),"")</f>
        <v/>
      </c>
      <c r="G58" s="23">
        <f>IFERROR(IF($C58="","",VLOOKUP($C58,'Checklist Setup'!$A$7:$H$106,5,FALSE)),"")</f>
        <v/>
      </c>
      <c r="H58" s="23">
        <f>IFERROR(IF($C58="","",VLOOKUP($C58,'Checklist Setup'!$A$7:$H$106,6,FALSE)),"")</f>
        <v/>
      </c>
      <c r="I58" s="22" t="n"/>
      <c r="J58" s="22" t="n"/>
      <c r="K58" s="25" t="n"/>
      <c r="L58" s="25" t="n"/>
      <c r="M58" s="26">
        <f>IFERROR(IF($C58="","",VLOOKUP($C58,'Checklist Setup'!$A$7:$H$106,7,FALSE)),"")</f>
        <v/>
      </c>
      <c r="N58" s="26">
        <f>IFERROR(IF(OR($K58="",$L58=""),"",MOD($L58-$K58,1)*1440),"")</f>
        <v/>
      </c>
      <c r="O58" s="41" t="n"/>
      <c r="P58" s="41" t="n"/>
      <c r="Q58" s="42">
        <f>IFERROR(IF(OR($O58="",$P58=""),"",$P58-$O58),"")</f>
        <v/>
      </c>
      <c r="R58" s="42">
        <f>IFERROR(IF($C58="","",VLOOKUP($C58,'Checklist Setup'!$A$7:$H$106,8,FALSE)),"")</f>
        <v/>
      </c>
      <c r="S58" s="29" t="n"/>
      <c r="T58" s="29" t="n"/>
      <c r="U58" s="29" t="n"/>
      <c r="V58" s="22" t="n"/>
      <c r="W58" s="22" t="n"/>
      <c r="X58" s="24">
        <f>IFERROR(IF($C58="","",IF($Y58&lt;&gt;"OK",$Y58,IF(AND($J58="Complete",$H58="Yes",$S58=""),"Evidence missing",IF(AND($G58="Yes",$J58="Complete",OR($O58="",$P58="")),"Amounts missing",IF(AND($Q58&lt;&gt;"",OR($Q58&gt;$R58,$Q58&lt;-$R58)),"Variance exceeds tolerance",IF(AND($F58="Yes",$J58&lt;&gt;"Complete",$J58&lt;&gt;"N/A"),"Critical task incomplete",IF(AND($J58="N/A",$T58=""),"N/A reason missing",IF(AND($J58="Exception",$T58=""),"Exception details missing",IF(AND($V58="Reviewed",$W58=""),"Manager initials missing","OK"))))))))),"")</f>
        <v/>
      </c>
      <c r="Y58" s="23">
        <f>IFERROR(IF(OR($A58="",$C58=""),"",IF(COUNTIFS($A$2:$A$501,$A58,$C$2:$C$501,$C58)&gt;1,"Duplicate task/date","OK")),"")</f>
        <v/>
      </c>
      <c r="Z58" s="29" t="n"/>
      <c r="AA58" s="23">
        <f>IFERROR(IF(OR($A58="",$C58=""),"",TEXT($A58,"yyyymmdd")&amp;"-"&amp;$C58),"")</f>
        <v/>
      </c>
    </row>
    <row r="59">
      <c r="A59" s="40" t="n"/>
      <c r="B59" s="22" t="n"/>
      <c r="C59" s="22" t="n"/>
      <c r="D59" s="23">
        <f>IFERROR(IF($C59="","",VLOOKUP($C59,'Checklist Setup'!$A$7:$H$106,2,FALSE)),"")</f>
        <v/>
      </c>
      <c r="E59" s="24">
        <f>IFERROR(IF($C59="","",VLOOKUP($C59,'Checklist Setup'!$A$7:$H$106,3,FALSE)),"")</f>
        <v/>
      </c>
      <c r="F59" s="23">
        <f>IFERROR(IF($C59="","",VLOOKUP($C59,'Checklist Setup'!$A$7:$H$106,4,FALSE)),"")</f>
        <v/>
      </c>
      <c r="G59" s="23">
        <f>IFERROR(IF($C59="","",VLOOKUP($C59,'Checklist Setup'!$A$7:$H$106,5,FALSE)),"")</f>
        <v/>
      </c>
      <c r="H59" s="23">
        <f>IFERROR(IF($C59="","",VLOOKUP($C59,'Checklist Setup'!$A$7:$H$106,6,FALSE)),"")</f>
        <v/>
      </c>
      <c r="I59" s="22" t="n"/>
      <c r="J59" s="22" t="n"/>
      <c r="K59" s="25" t="n"/>
      <c r="L59" s="25" t="n"/>
      <c r="M59" s="26">
        <f>IFERROR(IF($C59="","",VLOOKUP($C59,'Checklist Setup'!$A$7:$H$106,7,FALSE)),"")</f>
        <v/>
      </c>
      <c r="N59" s="26">
        <f>IFERROR(IF(OR($K59="",$L59=""),"",MOD($L59-$K59,1)*1440),"")</f>
        <v/>
      </c>
      <c r="O59" s="41" t="n"/>
      <c r="P59" s="41" t="n"/>
      <c r="Q59" s="42">
        <f>IFERROR(IF(OR($O59="",$P59=""),"",$P59-$O59),"")</f>
        <v/>
      </c>
      <c r="R59" s="42">
        <f>IFERROR(IF($C59="","",VLOOKUP($C59,'Checklist Setup'!$A$7:$H$106,8,FALSE)),"")</f>
        <v/>
      </c>
      <c r="S59" s="29" t="n"/>
      <c r="T59" s="29" t="n"/>
      <c r="U59" s="29" t="n"/>
      <c r="V59" s="22" t="n"/>
      <c r="W59" s="22" t="n"/>
      <c r="X59" s="24">
        <f>IFERROR(IF($C59="","",IF($Y59&lt;&gt;"OK",$Y59,IF(AND($J59="Complete",$H59="Yes",$S59=""),"Evidence missing",IF(AND($G59="Yes",$J59="Complete",OR($O59="",$P59="")),"Amounts missing",IF(AND($Q59&lt;&gt;"",OR($Q59&gt;$R59,$Q59&lt;-$R59)),"Variance exceeds tolerance",IF(AND($F59="Yes",$J59&lt;&gt;"Complete",$J59&lt;&gt;"N/A"),"Critical task incomplete",IF(AND($J59="N/A",$T59=""),"N/A reason missing",IF(AND($J59="Exception",$T59=""),"Exception details missing",IF(AND($V59="Reviewed",$W59=""),"Manager initials missing","OK"))))))))),"")</f>
        <v/>
      </c>
      <c r="Y59" s="23">
        <f>IFERROR(IF(OR($A59="",$C59=""),"",IF(COUNTIFS($A$2:$A$501,$A59,$C$2:$C$501,$C59)&gt;1,"Duplicate task/date","OK")),"")</f>
        <v/>
      </c>
      <c r="Z59" s="29" t="n"/>
      <c r="AA59" s="23">
        <f>IFERROR(IF(OR($A59="",$C59=""),"",TEXT($A59,"yyyymmdd")&amp;"-"&amp;$C59),"")</f>
        <v/>
      </c>
    </row>
    <row r="60">
      <c r="A60" s="40" t="n"/>
      <c r="B60" s="22" t="n"/>
      <c r="C60" s="22" t="n"/>
      <c r="D60" s="23">
        <f>IFERROR(IF($C60="","",VLOOKUP($C60,'Checklist Setup'!$A$7:$H$106,2,FALSE)),"")</f>
        <v/>
      </c>
      <c r="E60" s="24">
        <f>IFERROR(IF($C60="","",VLOOKUP($C60,'Checklist Setup'!$A$7:$H$106,3,FALSE)),"")</f>
        <v/>
      </c>
      <c r="F60" s="23">
        <f>IFERROR(IF($C60="","",VLOOKUP($C60,'Checklist Setup'!$A$7:$H$106,4,FALSE)),"")</f>
        <v/>
      </c>
      <c r="G60" s="23">
        <f>IFERROR(IF($C60="","",VLOOKUP($C60,'Checklist Setup'!$A$7:$H$106,5,FALSE)),"")</f>
        <v/>
      </c>
      <c r="H60" s="23">
        <f>IFERROR(IF($C60="","",VLOOKUP($C60,'Checklist Setup'!$A$7:$H$106,6,FALSE)),"")</f>
        <v/>
      </c>
      <c r="I60" s="22" t="n"/>
      <c r="J60" s="22" t="n"/>
      <c r="K60" s="25" t="n"/>
      <c r="L60" s="25" t="n"/>
      <c r="M60" s="26">
        <f>IFERROR(IF($C60="","",VLOOKUP($C60,'Checklist Setup'!$A$7:$H$106,7,FALSE)),"")</f>
        <v/>
      </c>
      <c r="N60" s="26">
        <f>IFERROR(IF(OR($K60="",$L60=""),"",MOD($L60-$K60,1)*1440),"")</f>
        <v/>
      </c>
      <c r="O60" s="41" t="n"/>
      <c r="P60" s="41" t="n"/>
      <c r="Q60" s="42">
        <f>IFERROR(IF(OR($O60="",$P60=""),"",$P60-$O60),"")</f>
        <v/>
      </c>
      <c r="R60" s="42">
        <f>IFERROR(IF($C60="","",VLOOKUP($C60,'Checklist Setup'!$A$7:$H$106,8,FALSE)),"")</f>
        <v/>
      </c>
      <c r="S60" s="29" t="n"/>
      <c r="T60" s="29" t="n"/>
      <c r="U60" s="29" t="n"/>
      <c r="V60" s="22" t="n"/>
      <c r="W60" s="22" t="n"/>
      <c r="X60" s="24">
        <f>IFERROR(IF($C60="","",IF($Y60&lt;&gt;"OK",$Y60,IF(AND($J60="Complete",$H60="Yes",$S60=""),"Evidence missing",IF(AND($G60="Yes",$J60="Complete",OR($O60="",$P60="")),"Amounts missing",IF(AND($Q60&lt;&gt;"",OR($Q60&gt;$R60,$Q60&lt;-$R60)),"Variance exceeds tolerance",IF(AND($F60="Yes",$J60&lt;&gt;"Complete",$J60&lt;&gt;"N/A"),"Critical task incomplete",IF(AND($J60="N/A",$T60=""),"N/A reason missing",IF(AND($J60="Exception",$T60=""),"Exception details missing",IF(AND($V60="Reviewed",$W60=""),"Manager initials missing","OK"))))))))),"")</f>
        <v/>
      </c>
      <c r="Y60" s="23">
        <f>IFERROR(IF(OR($A60="",$C60=""),"",IF(COUNTIFS($A$2:$A$501,$A60,$C$2:$C$501,$C60)&gt;1,"Duplicate task/date","OK")),"")</f>
        <v/>
      </c>
      <c r="Z60" s="29" t="n"/>
      <c r="AA60" s="23">
        <f>IFERROR(IF(OR($A60="",$C60=""),"",TEXT($A60,"yyyymmdd")&amp;"-"&amp;$C60),"")</f>
        <v/>
      </c>
    </row>
    <row r="61">
      <c r="A61" s="40" t="n"/>
      <c r="B61" s="22" t="n"/>
      <c r="C61" s="22" t="n"/>
      <c r="D61" s="23">
        <f>IFERROR(IF($C61="","",VLOOKUP($C61,'Checklist Setup'!$A$7:$H$106,2,FALSE)),"")</f>
        <v/>
      </c>
      <c r="E61" s="24">
        <f>IFERROR(IF($C61="","",VLOOKUP($C61,'Checklist Setup'!$A$7:$H$106,3,FALSE)),"")</f>
        <v/>
      </c>
      <c r="F61" s="23">
        <f>IFERROR(IF($C61="","",VLOOKUP($C61,'Checklist Setup'!$A$7:$H$106,4,FALSE)),"")</f>
        <v/>
      </c>
      <c r="G61" s="23">
        <f>IFERROR(IF($C61="","",VLOOKUP($C61,'Checklist Setup'!$A$7:$H$106,5,FALSE)),"")</f>
        <v/>
      </c>
      <c r="H61" s="23">
        <f>IFERROR(IF($C61="","",VLOOKUP($C61,'Checklist Setup'!$A$7:$H$106,6,FALSE)),"")</f>
        <v/>
      </c>
      <c r="I61" s="22" t="n"/>
      <c r="J61" s="22" t="n"/>
      <c r="K61" s="25" t="n"/>
      <c r="L61" s="25" t="n"/>
      <c r="M61" s="26">
        <f>IFERROR(IF($C61="","",VLOOKUP($C61,'Checklist Setup'!$A$7:$H$106,7,FALSE)),"")</f>
        <v/>
      </c>
      <c r="N61" s="26">
        <f>IFERROR(IF(OR($K61="",$L61=""),"",MOD($L61-$K61,1)*1440),"")</f>
        <v/>
      </c>
      <c r="O61" s="41" t="n"/>
      <c r="P61" s="41" t="n"/>
      <c r="Q61" s="42">
        <f>IFERROR(IF(OR($O61="",$P61=""),"",$P61-$O61),"")</f>
        <v/>
      </c>
      <c r="R61" s="42">
        <f>IFERROR(IF($C61="","",VLOOKUP($C61,'Checklist Setup'!$A$7:$H$106,8,FALSE)),"")</f>
        <v/>
      </c>
      <c r="S61" s="29" t="n"/>
      <c r="T61" s="29" t="n"/>
      <c r="U61" s="29" t="n"/>
      <c r="V61" s="22" t="n"/>
      <c r="W61" s="22" t="n"/>
      <c r="X61" s="24">
        <f>IFERROR(IF($C61="","",IF($Y61&lt;&gt;"OK",$Y61,IF(AND($J61="Complete",$H61="Yes",$S61=""),"Evidence missing",IF(AND($G61="Yes",$J61="Complete",OR($O61="",$P61="")),"Amounts missing",IF(AND($Q61&lt;&gt;"",OR($Q61&gt;$R61,$Q61&lt;-$R61)),"Variance exceeds tolerance",IF(AND($F61="Yes",$J61&lt;&gt;"Complete",$J61&lt;&gt;"N/A"),"Critical task incomplete",IF(AND($J61="N/A",$T61=""),"N/A reason missing",IF(AND($J61="Exception",$T61=""),"Exception details missing",IF(AND($V61="Reviewed",$W61=""),"Manager initials missing","OK"))))))))),"")</f>
        <v/>
      </c>
      <c r="Y61" s="23">
        <f>IFERROR(IF(OR($A61="",$C61=""),"",IF(COUNTIFS($A$2:$A$501,$A61,$C$2:$C$501,$C61)&gt;1,"Duplicate task/date","OK")),"")</f>
        <v/>
      </c>
      <c r="Z61" s="29" t="n"/>
      <c r="AA61" s="23">
        <f>IFERROR(IF(OR($A61="",$C61=""),"",TEXT($A61,"yyyymmdd")&amp;"-"&amp;$C61),"")</f>
        <v/>
      </c>
    </row>
    <row r="62">
      <c r="A62" s="40" t="n"/>
      <c r="B62" s="22" t="n"/>
      <c r="C62" s="22" t="n"/>
      <c r="D62" s="23">
        <f>IFERROR(IF($C62="","",VLOOKUP($C62,'Checklist Setup'!$A$7:$H$106,2,FALSE)),"")</f>
        <v/>
      </c>
      <c r="E62" s="24">
        <f>IFERROR(IF($C62="","",VLOOKUP($C62,'Checklist Setup'!$A$7:$H$106,3,FALSE)),"")</f>
        <v/>
      </c>
      <c r="F62" s="23">
        <f>IFERROR(IF($C62="","",VLOOKUP($C62,'Checklist Setup'!$A$7:$H$106,4,FALSE)),"")</f>
        <v/>
      </c>
      <c r="G62" s="23">
        <f>IFERROR(IF($C62="","",VLOOKUP($C62,'Checklist Setup'!$A$7:$H$106,5,FALSE)),"")</f>
        <v/>
      </c>
      <c r="H62" s="23">
        <f>IFERROR(IF($C62="","",VLOOKUP($C62,'Checklist Setup'!$A$7:$H$106,6,FALSE)),"")</f>
        <v/>
      </c>
      <c r="I62" s="22" t="n"/>
      <c r="J62" s="22" t="n"/>
      <c r="K62" s="25" t="n"/>
      <c r="L62" s="25" t="n"/>
      <c r="M62" s="26">
        <f>IFERROR(IF($C62="","",VLOOKUP($C62,'Checklist Setup'!$A$7:$H$106,7,FALSE)),"")</f>
        <v/>
      </c>
      <c r="N62" s="26">
        <f>IFERROR(IF(OR($K62="",$L62=""),"",MOD($L62-$K62,1)*1440),"")</f>
        <v/>
      </c>
      <c r="O62" s="41" t="n"/>
      <c r="P62" s="41" t="n"/>
      <c r="Q62" s="42">
        <f>IFERROR(IF(OR($O62="",$P62=""),"",$P62-$O62),"")</f>
        <v/>
      </c>
      <c r="R62" s="42">
        <f>IFERROR(IF($C62="","",VLOOKUP($C62,'Checklist Setup'!$A$7:$H$106,8,FALSE)),"")</f>
        <v/>
      </c>
      <c r="S62" s="29" t="n"/>
      <c r="T62" s="29" t="n"/>
      <c r="U62" s="29" t="n"/>
      <c r="V62" s="22" t="n"/>
      <c r="W62" s="22" t="n"/>
      <c r="X62" s="24">
        <f>IFERROR(IF($C62="","",IF($Y62&lt;&gt;"OK",$Y62,IF(AND($J62="Complete",$H62="Yes",$S62=""),"Evidence missing",IF(AND($G62="Yes",$J62="Complete",OR($O62="",$P62="")),"Amounts missing",IF(AND($Q62&lt;&gt;"",OR($Q62&gt;$R62,$Q62&lt;-$R62)),"Variance exceeds tolerance",IF(AND($F62="Yes",$J62&lt;&gt;"Complete",$J62&lt;&gt;"N/A"),"Critical task incomplete",IF(AND($J62="N/A",$T62=""),"N/A reason missing",IF(AND($J62="Exception",$T62=""),"Exception details missing",IF(AND($V62="Reviewed",$W62=""),"Manager initials missing","OK"))))))))),"")</f>
        <v/>
      </c>
      <c r="Y62" s="23">
        <f>IFERROR(IF(OR($A62="",$C62=""),"",IF(COUNTIFS($A$2:$A$501,$A62,$C$2:$C$501,$C62)&gt;1,"Duplicate task/date","OK")),"")</f>
        <v/>
      </c>
      <c r="Z62" s="29" t="n"/>
      <c r="AA62" s="23">
        <f>IFERROR(IF(OR($A62="",$C62=""),"",TEXT($A62,"yyyymmdd")&amp;"-"&amp;$C62),"")</f>
        <v/>
      </c>
    </row>
    <row r="63">
      <c r="A63" s="40" t="n"/>
      <c r="B63" s="22" t="n"/>
      <c r="C63" s="22" t="n"/>
      <c r="D63" s="23">
        <f>IFERROR(IF($C63="","",VLOOKUP($C63,'Checklist Setup'!$A$7:$H$106,2,FALSE)),"")</f>
        <v/>
      </c>
      <c r="E63" s="24">
        <f>IFERROR(IF($C63="","",VLOOKUP($C63,'Checklist Setup'!$A$7:$H$106,3,FALSE)),"")</f>
        <v/>
      </c>
      <c r="F63" s="23">
        <f>IFERROR(IF($C63="","",VLOOKUP($C63,'Checklist Setup'!$A$7:$H$106,4,FALSE)),"")</f>
        <v/>
      </c>
      <c r="G63" s="23">
        <f>IFERROR(IF($C63="","",VLOOKUP($C63,'Checklist Setup'!$A$7:$H$106,5,FALSE)),"")</f>
        <v/>
      </c>
      <c r="H63" s="23">
        <f>IFERROR(IF($C63="","",VLOOKUP($C63,'Checklist Setup'!$A$7:$H$106,6,FALSE)),"")</f>
        <v/>
      </c>
      <c r="I63" s="22" t="n"/>
      <c r="J63" s="22" t="n"/>
      <c r="K63" s="25" t="n"/>
      <c r="L63" s="25" t="n"/>
      <c r="M63" s="26">
        <f>IFERROR(IF($C63="","",VLOOKUP($C63,'Checklist Setup'!$A$7:$H$106,7,FALSE)),"")</f>
        <v/>
      </c>
      <c r="N63" s="26">
        <f>IFERROR(IF(OR($K63="",$L63=""),"",MOD($L63-$K63,1)*1440),"")</f>
        <v/>
      </c>
      <c r="O63" s="41" t="n"/>
      <c r="P63" s="41" t="n"/>
      <c r="Q63" s="42">
        <f>IFERROR(IF(OR($O63="",$P63=""),"",$P63-$O63),"")</f>
        <v/>
      </c>
      <c r="R63" s="42">
        <f>IFERROR(IF($C63="","",VLOOKUP($C63,'Checklist Setup'!$A$7:$H$106,8,FALSE)),"")</f>
        <v/>
      </c>
      <c r="S63" s="29" t="n"/>
      <c r="T63" s="29" t="n"/>
      <c r="U63" s="29" t="n"/>
      <c r="V63" s="22" t="n"/>
      <c r="W63" s="22" t="n"/>
      <c r="X63" s="24">
        <f>IFERROR(IF($C63="","",IF($Y63&lt;&gt;"OK",$Y63,IF(AND($J63="Complete",$H63="Yes",$S63=""),"Evidence missing",IF(AND($G63="Yes",$J63="Complete",OR($O63="",$P63="")),"Amounts missing",IF(AND($Q63&lt;&gt;"",OR($Q63&gt;$R63,$Q63&lt;-$R63)),"Variance exceeds tolerance",IF(AND($F63="Yes",$J63&lt;&gt;"Complete",$J63&lt;&gt;"N/A"),"Critical task incomplete",IF(AND($J63="N/A",$T63=""),"N/A reason missing",IF(AND($J63="Exception",$T63=""),"Exception details missing",IF(AND($V63="Reviewed",$W63=""),"Manager initials missing","OK"))))))))),"")</f>
        <v/>
      </c>
      <c r="Y63" s="23">
        <f>IFERROR(IF(OR($A63="",$C63=""),"",IF(COUNTIFS($A$2:$A$501,$A63,$C$2:$C$501,$C63)&gt;1,"Duplicate task/date","OK")),"")</f>
        <v/>
      </c>
      <c r="Z63" s="29" t="n"/>
      <c r="AA63" s="23">
        <f>IFERROR(IF(OR($A63="",$C63=""),"",TEXT($A63,"yyyymmdd")&amp;"-"&amp;$C63),"")</f>
        <v/>
      </c>
    </row>
    <row r="64">
      <c r="A64" s="40" t="n"/>
      <c r="B64" s="22" t="n"/>
      <c r="C64" s="22" t="n"/>
      <c r="D64" s="23">
        <f>IFERROR(IF($C64="","",VLOOKUP($C64,'Checklist Setup'!$A$7:$H$106,2,FALSE)),"")</f>
        <v/>
      </c>
      <c r="E64" s="24">
        <f>IFERROR(IF($C64="","",VLOOKUP($C64,'Checklist Setup'!$A$7:$H$106,3,FALSE)),"")</f>
        <v/>
      </c>
      <c r="F64" s="23">
        <f>IFERROR(IF($C64="","",VLOOKUP($C64,'Checklist Setup'!$A$7:$H$106,4,FALSE)),"")</f>
        <v/>
      </c>
      <c r="G64" s="23">
        <f>IFERROR(IF($C64="","",VLOOKUP($C64,'Checklist Setup'!$A$7:$H$106,5,FALSE)),"")</f>
        <v/>
      </c>
      <c r="H64" s="23">
        <f>IFERROR(IF($C64="","",VLOOKUP($C64,'Checklist Setup'!$A$7:$H$106,6,FALSE)),"")</f>
        <v/>
      </c>
      <c r="I64" s="22" t="n"/>
      <c r="J64" s="22" t="n"/>
      <c r="K64" s="25" t="n"/>
      <c r="L64" s="25" t="n"/>
      <c r="M64" s="26">
        <f>IFERROR(IF($C64="","",VLOOKUP($C64,'Checklist Setup'!$A$7:$H$106,7,FALSE)),"")</f>
        <v/>
      </c>
      <c r="N64" s="26">
        <f>IFERROR(IF(OR($K64="",$L64=""),"",MOD($L64-$K64,1)*1440),"")</f>
        <v/>
      </c>
      <c r="O64" s="41" t="n"/>
      <c r="P64" s="41" t="n"/>
      <c r="Q64" s="42">
        <f>IFERROR(IF(OR($O64="",$P64=""),"",$P64-$O64),"")</f>
        <v/>
      </c>
      <c r="R64" s="42">
        <f>IFERROR(IF($C64="","",VLOOKUP($C64,'Checklist Setup'!$A$7:$H$106,8,FALSE)),"")</f>
        <v/>
      </c>
      <c r="S64" s="29" t="n"/>
      <c r="T64" s="29" t="n"/>
      <c r="U64" s="29" t="n"/>
      <c r="V64" s="22" t="n"/>
      <c r="W64" s="22" t="n"/>
      <c r="X64" s="24">
        <f>IFERROR(IF($C64="","",IF($Y64&lt;&gt;"OK",$Y64,IF(AND($J64="Complete",$H64="Yes",$S64=""),"Evidence missing",IF(AND($G64="Yes",$J64="Complete",OR($O64="",$P64="")),"Amounts missing",IF(AND($Q64&lt;&gt;"",OR($Q64&gt;$R64,$Q64&lt;-$R64)),"Variance exceeds tolerance",IF(AND($F64="Yes",$J64&lt;&gt;"Complete",$J64&lt;&gt;"N/A"),"Critical task incomplete",IF(AND($J64="N/A",$T64=""),"N/A reason missing",IF(AND($J64="Exception",$T64=""),"Exception details missing",IF(AND($V64="Reviewed",$W64=""),"Manager initials missing","OK"))))))))),"")</f>
        <v/>
      </c>
      <c r="Y64" s="23">
        <f>IFERROR(IF(OR($A64="",$C64=""),"",IF(COUNTIFS($A$2:$A$501,$A64,$C$2:$C$501,$C64)&gt;1,"Duplicate task/date","OK")),"")</f>
        <v/>
      </c>
      <c r="Z64" s="29" t="n"/>
      <c r="AA64" s="23">
        <f>IFERROR(IF(OR($A64="",$C64=""),"",TEXT($A64,"yyyymmdd")&amp;"-"&amp;$C64),"")</f>
        <v/>
      </c>
    </row>
    <row r="65">
      <c r="A65" s="40" t="n"/>
      <c r="B65" s="22" t="n"/>
      <c r="C65" s="22" t="n"/>
      <c r="D65" s="23">
        <f>IFERROR(IF($C65="","",VLOOKUP($C65,'Checklist Setup'!$A$7:$H$106,2,FALSE)),"")</f>
        <v/>
      </c>
      <c r="E65" s="24">
        <f>IFERROR(IF($C65="","",VLOOKUP($C65,'Checklist Setup'!$A$7:$H$106,3,FALSE)),"")</f>
        <v/>
      </c>
      <c r="F65" s="23">
        <f>IFERROR(IF($C65="","",VLOOKUP($C65,'Checklist Setup'!$A$7:$H$106,4,FALSE)),"")</f>
        <v/>
      </c>
      <c r="G65" s="23">
        <f>IFERROR(IF($C65="","",VLOOKUP($C65,'Checklist Setup'!$A$7:$H$106,5,FALSE)),"")</f>
        <v/>
      </c>
      <c r="H65" s="23">
        <f>IFERROR(IF($C65="","",VLOOKUP($C65,'Checklist Setup'!$A$7:$H$106,6,FALSE)),"")</f>
        <v/>
      </c>
      <c r="I65" s="22" t="n"/>
      <c r="J65" s="22" t="n"/>
      <c r="K65" s="25" t="n"/>
      <c r="L65" s="25" t="n"/>
      <c r="M65" s="26">
        <f>IFERROR(IF($C65="","",VLOOKUP($C65,'Checklist Setup'!$A$7:$H$106,7,FALSE)),"")</f>
        <v/>
      </c>
      <c r="N65" s="26">
        <f>IFERROR(IF(OR($K65="",$L65=""),"",MOD($L65-$K65,1)*1440),"")</f>
        <v/>
      </c>
      <c r="O65" s="41" t="n"/>
      <c r="P65" s="41" t="n"/>
      <c r="Q65" s="42">
        <f>IFERROR(IF(OR($O65="",$P65=""),"",$P65-$O65),"")</f>
        <v/>
      </c>
      <c r="R65" s="42">
        <f>IFERROR(IF($C65="","",VLOOKUP($C65,'Checklist Setup'!$A$7:$H$106,8,FALSE)),"")</f>
        <v/>
      </c>
      <c r="S65" s="29" t="n"/>
      <c r="T65" s="29" t="n"/>
      <c r="U65" s="29" t="n"/>
      <c r="V65" s="22" t="n"/>
      <c r="W65" s="22" t="n"/>
      <c r="X65" s="24">
        <f>IFERROR(IF($C65="","",IF($Y65&lt;&gt;"OK",$Y65,IF(AND($J65="Complete",$H65="Yes",$S65=""),"Evidence missing",IF(AND($G65="Yes",$J65="Complete",OR($O65="",$P65="")),"Amounts missing",IF(AND($Q65&lt;&gt;"",OR($Q65&gt;$R65,$Q65&lt;-$R65)),"Variance exceeds tolerance",IF(AND($F65="Yes",$J65&lt;&gt;"Complete",$J65&lt;&gt;"N/A"),"Critical task incomplete",IF(AND($J65="N/A",$T65=""),"N/A reason missing",IF(AND($J65="Exception",$T65=""),"Exception details missing",IF(AND($V65="Reviewed",$W65=""),"Manager initials missing","OK"))))))))),"")</f>
        <v/>
      </c>
      <c r="Y65" s="23">
        <f>IFERROR(IF(OR($A65="",$C65=""),"",IF(COUNTIFS($A$2:$A$501,$A65,$C$2:$C$501,$C65)&gt;1,"Duplicate task/date","OK")),"")</f>
        <v/>
      </c>
      <c r="Z65" s="29" t="n"/>
      <c r="AA65" s="23">
        <f>IFERROR(IF(OR($A65="",$C65=""),"",TEXT($A65,"yyyymmdd")&amp;"-"&amp;$C65),"")</f>
        <v/>
      </c>
    </row>
    <row r="66">
      <c r="A66" s="40" t="n"/>
      <c r="B66" s="22" t="n"/>
      <c r="C66" s="22" t="n"/>
      <c r="D66" s="23">
        <f>IFERROR(IF($C66="","",VLOOKUP($C66,'Checklist Setup'!$A$7:$H$106,2,FALSE)),"")</f>
        <v/>
      </c>
      <c r="E66" s="24">
        <f>IFERROR(IF($C66="","",VLOOKUP($C66,'Checklist Setup'!$A$7:$H$106,3,FALSE)),"")</f>
        <v/>
      </c>
      <c r="F66" s="23">
        <f>IFERROR(IF($C66="","",VLOOKUP($C66,'Checklist Setup'!$A$7:$H$106,4,FALSE)),"")</f>
        <v/>
      </c>
      <c r="G66" s="23">
        <f>IFERROR(IF($C66="","",VLOOKUP($C66,'Checklist Setup'!$A$7:$H$106,5,FALSE)),"")</f>
        <v/>
      </c>
      <c r="H66" s="23">
        <f>IFERROR(IF($C66="","",VLOOKUP($C66,'Checklist Setup'!$A$7:$H$106,6,FALSE)),"")</f>
        <v/>
      </c>
      <c r="I66" s="22" t="n"/>
      <c r="J66" s="22" t="n"/>
      <c r="K66" s="25" t="n"/>
      <c r="L66" s="25" t="n"/>
      <c r="M66" s="26">
        <f>IFERROR(IF($C66="","",VLOOKUP($C66,'Checklist Setup'!$A$7:$H$106,7,FALSE)),"")</f>
        <v/>
      </c>
      <c r="N66" s="26">
        <f>IFERROR(IF(OR($K66="",$L66=""),"",MOD($L66-$K66,1)*1440),"")</f>
        <v/>
      </c>
      <c r="O66" s="41" t="n"/>
      <c r="P66" s="41" t="n"/>
      <c r="Q66" s="42">
        <f>IFERROR(IF(OR($O66="",$P66=""),"",$P66-$O66),"")</f>
        <v/>
      </c>
      <c r="R66" s="42">
        <f>IFERROR(IF($C66="","",VLOOKUP($C66,'Checklist Setup'!$A$7:$H$106,8,FALSE)),"")</f>
        <v/>
      </c>
      <c r="S66" s="29" t="n"/>
      <c r="T66" s="29" t="n"/>
      <c r="U66" s="29" t="n"/>
      <c r="V66" s="22" t="n"/>
      <c r="W66" s="22" t="n"/>
      <c r="X66" s="24">
        <f>IFERROR(IF($C66="","",IF($Y66&lt;&gt;"OK",$Y66,IF(AND($J66="Complete",$H66="Yes",$S66=""),"Evidence missing",IF(AND($G66="Yes",$J66="Complete",OR($O66="",$P66="")),"Amounts missing",IF(AND($Q66&lt;&gt;"",OR($Q66&gt;$R66,$Q66&lt;-$R66)),"Variance exceeds tolerance",IF(AND($F66="Yes",$J66&lt;&gt;"Complete",$J66&lt;&gt;"N/A"),"Critical task incomplete",IF(AND($J66="N/A",$T66=""),"N/A reason missing",IF(AND($J66="Exception",$T66=""),"Exception details missing",IF(AND($V66="Reviewed",$W66=""),"Manager initials missing","OK"))))))))),"")</f>
        <v/>
      </c>
      <c r="Y66" s="23">
        <f>IFERROR(IF(OR($A66="",$C66=""),"",IF(COUNTIFS($A$2:$A$501,$A66,$C$2:$C$501,$C66)&gt;1,"Duplicate task/date","OK")),"")</f>
        <v/>
      </c>
      <c r="Z66" s="29" t="n"/>
      <c r="AA66" s="23">
        <f>IFERROR(IF(OR($A66="",$C66=""),"",TEXT($A66,"yyyymmdd")&amp;"-"&amp;$C66),"")</f>
        <v/>
      </c>
    </row>
    <row r="67">
      <c r="A67" s="40" t="n"/>
      <c r="B67" s="22" t="n"/>
      <c r="C67" s="22" t="n"/>
      <c r="D67" s="23">
        <f>IFERROR(IF($C67="","",VLOOKUP($C67,'Checklist Setup'!$A$7:$H$106,2,FALSE)),"")</f>
        <v/>
      </c>
      <c r="E67" s="24">
        <f>IFERROR(IF($C67="","",VLOOKUP($C67,'Checklist Setup'!$A$7:$H$106,3,FALSE)),"")</f>
        <v/>
      </c>
      <c r="F67" s="23">
        <f>IFERROR(IF($C67="","",VLOOKUP($C67,'Checklist Setup'!$A$7:$H$106,4,FALSE)),"")</f>
        <v/>
      </c>
      <c r="G67" s="23">
        <f>IFERROR(IF($C67="","",VLOOKUP($C67,'Checklist Setup'!$A$7:$H$106,5,FALSE)),"")</f>
        <v/>
      </c>
      <c r="H67" s="23">
        <f>IFERROR(IF($C67="","",VLOOKUP($C67,'Checklist Setup'!$A$7:$H$106,6,FALSE)),"")</f>
        <v/>
      </c>
      <c r="I67" s="22" t="n"/>
      <c r="J67" s="22" t="n"/>
      <c r="K67" s="25" t="n"/>
      <c r="L67" s="25" t="n"/>
      <c r="M67" s="26">
        <f>IFERROR(IF($C67="","",VLOOKUP($C67,'Checklist Setup'!$A$7:$H$106,7,FALSE)),"")</f>
        <v/>
      </c>
      <c r="N67" s="26">
        <f>IFERROR(IF(OR($K67="",$L67=""),"",MOD($L67-$K67,1)*1440),"")</f>
        <v/>
      </c>
      <c r="O67" s="41" t="n"/>
      <c r="P67" s="41" t="n"/>
      <c r="Q67" s="42">
        <f>IFERROR(IF(OR($O67="",$P67=""),"",$P67-$O67),"")</f>
        <v/>
      </c>
      <c r="R67" s="42">
        <f>IFERROR(IF($C67="","",VLOOKUP($C67,'Checklist Setup'!$A$7:$H$106,8,FALSE)),"")</f>
        <v/>
      </c>
      <c r="S67" s="29" t="n"/>
      <c r="T67" s="29" t="n"/>
      <c r="U67" s="29" t="n"/>
      <c r="V67" s="22" t="n"/>
      <c r="W67" s="22" t="n"/>
      <c r="X67" s="24">
        <f>IFERROR(IF($C67="","",IF($Y67&lt;&gt;"OK",$Y67,IF(AND($J67="Complete",$H67="Yes",$S67=""),"Evidence missing",IF(AND($G67="Yes",$J67="Complete",OR($O67="",$P67="")),"Amounts missing",IF(AND($Q67&lt;&gt;"",OR($Q67&gt;$R67,$Q67&lt;-$R67)),"Variance exceeds tolerance",IF(AND($F67="Yes",$J67&lt;&gt;"Complete",$J67&lt;&gt;"N/A"),"Critical task incomplete",IF(AND($J67="N/A",$T67=""),"N/A reason missing",IF(AND($J67="Exception",$T67=""),"Exception details missing",IF(AND($V67="Reviewed",$W67=""),"Manager initials missing","OK"))))))))),"")</f>
        <v/>
      </c>
      <c r="Y67" s="23">
        <f>IFERROR(IF(OR($A67="",$C67=""),"",IF(COUNTIFS($A$2:$A$501,$A67,$C$2:$C$501,$C67)&gt;1,"Duplicate task/date","OK")),"")</f>
        <v/>
      </c>
      <c r="Z67" s="29" t="n"/>
      <c r="AA67" s="23">
        <f>IFERROR(IF(OR($A67="",$C67=""),"",TEXT($A67,"yyyymmdd")&amp;"-"&amp;$C67),"")</f>
        <v/>
      </c>
    </row>
    <row r="68">
      <c r="A68" s="40" t="n"/>
      <c r="B68" s="22" t="n"/>
      <c r="C68" s="22" t="n"/>
      <c r="D68" s="23">
        <f>IFERROR(IF($C68="","",VLOOKUP($C68,'Checklist Setup'!$A$7:$H$106,2,FALSE)),"")</f>
        <v/>
      </c>
      <c r="E68" s="24">
        <f>IFERROR(IF($C68="","",VLOOKUP($C68,'Checklist Setup'!$A$7:$H$106,3,FALSE)),"")</f>
        <v/>
      </c>
      <c r="F68" s="23">
        <f>IFERROR(IF($C68="","",VLOOKUP($C68,'Checklist Setup'!$A$7:$H$106,4,FALSE)),"")</f>
        <v/>
      </c>
      <c r="G68" s="23">
        <f>IFERROR(IF($C68="","",VLOOKUP($C68,'Checklist Setup'!$A$7:$H$106,5,FALSE)),"")</f>
        <v/>
      </c>
      <c r="H68" s="23">
        <f>IFERROR(IF($C68="","",VLOOKUP($C68,'Checklist Setup'!$A$7:$H$106,6,FALSE)),"")</f>
        <v/>
      </c>
      <c r="I68" s="22" t="n"/>
      <c r="J68" s="22" t="n"/>
      <c r="K68" s="25" t="n"/>
      <c r="L68" s="25" t="n"/>
      <c r="M68" s="26">
        <f>IFERROR(IF($C68="","",VLOOKUP($C68,'Checklist Setup'!$A$7:$H$106,7,FALSE)),"")</f>
        <v/>
      </c>
      <c r="N68" s="26">
        <f>IFERROR(IF(OR($K68="",$L68=""),"",MOD($L68-$K68,1)*1440),"")</f>
        <v/>
      </c>
      <c r="O68" s="41" t="n"/>
      <c r="P68" s="41" t="n"/>
      <c r="Q68" s="42">
        <f>IFERROR(IF(OR($O68="",$P68=""),"",$P68-$O68),"")</f>
        <v/>
      </c>
      <c r="R68" s="42">
        <f>IFERROR(IF($C68="","",VLOOKUP($C68,'Checklist Setup'!$A$7:$H$106,8,FALSE)),"")</f>
        <v/>
      </c>
      <c r="S68" s="29" t="n"/>
      <c r="T68" s="29" t="n"/>
      <c r="U68" s="29" t="n"/>
      <c r="V68" s="22" t="n"/>
      <c r="W68" s="22" t="n"/>
      <c r="X68" s="24">
        <f>IFERROR(IF($C68="","",IF($Y68&lt;&gt;"OK",$Y68,IF(AND($J68="Complete",$H68="Yes",$S68=""),"Evidence missing",IF(AND($G68="Yes",$J68="Complete",OR($O68="",$P68="")),"Amounts missing",IF(AND($Q68&lt;&gt;"",OR($Q68&gt;$R68,$Q68&lt;-$R68)),"Variance exceeds tolerance",IF(AND($F68="Yes",$J68&lt;&gt;"Complete",$J68&lt;&gt;"N/A"),"Critical task incomplete",IF(AND($J68="N/A",$T68=""),"N/A reason missing",IF(AND($J68="Exception",$T68=""),"Exception details missing",IF(AND($V68="Reviewed",$W68=""),"Manager initials missing","OK"))))))))),"")</f>
        <v/>
      </c>
      <c r="Y68" s="23">
        <f>IFERROR(IF(OR($A68="",$C68=""),"",IF(COUNTIFS($A$2:$A$501,$A68,$C$2:$C$501,$C68)&gt;1,"Duplicate task/date","OK")),"")</f>
        <v/>
      </c>
      <c r="Z68" s="29" t="n"/>
      <c r="AA68" s="23">
        <f>IFERROR(IF(OR($A68="",$C68=""),"",TEXT($A68,"yyyymmdd")&amp;"-"&amp;$C68),"")</f>
        <v/>
      </c>
    </row>
    <row r="69">
      <c r="A69" s="40" t="n"/>
      <c r="B69" s="22" t="n"/>
      <c r="C69" s="22" t="n"/>
      <c r="D69" s="23">
        <f>IFERROR(IF($C69="","",VLOOKUP($C69,'Checklist Setup'!$A$7:$H$106,2,FALSE)),"")</f>
        <v/>
      </c>
      <c r="E69" s="24">
        <f>IFERROR(IF($C69="","",VLOOKUP($C69,'Checklist Setup'!$A$7:$H$106,3,FALSE)),"")</f>
        <v/>
      </c>
      <c r="F69" s="23">
        <f>IFERROR(IF($C69="","",VLOOKUP($C69,'Checklist Setup'!$A$7:$H$106,4,FALSE)),"")</f>
        <v/>
      </c>
      <c r="G69" s="23">
        <f>IFERROR(IF($C69="","",VLOOKUP($C69,'Checklist Setup'!$A$7:$H$106,5,FALSE)),"")</f>
        <v/>
      </c>
      <c r="H69" s="23">
        <f>IFERROR(IF($C69="","",VLOOKUP($C69,'Checklist Setup'!$A$7:$H$106,6,FALSE)),"")</f>
        <v/>
      </c>
      <c r="I69" s="22" t="n"/>
      <c r="J69" s="22" t="n"/>
      <c r="K69" s="25" t="n"/>
      <c r="L69" s="25" t="n"/>
      <c r="M69" s="26">
        <f>IFERROR(IF($C69="","",VLOOKUP($C69,'Checklist Setup'!$A$7:$H$106,7,FALSE)),"")</f>
        <v/>
      </c>
      <c r="N69" s="26">
        <f>IFERROR(IF(OR($K69="",$L69=""),"",MOD($L69-$K69,1)*1440),"")</f>
        <v/>
      </c>
      <c r="O69" s="41" t="n"/>
      <c r="P69" s="41" t="n"/>
      <c r="Q69" s="42">
        <f>IFERROR(IF(OR($O69="",$P69=""),"",$P69-$O69),"")</f>
        <v/>
      </c>
      <c r="R69" s="42">
        <f>IFERROR(IF($C69="","",VLOOKUP($C69,'Checklist Setup'!$A$7:$H$106,8,FALSE)),"")</f>
        <v/>
      </c>
      <c r="S69" s="29" t="n"/>
      <c r="T69" s="29" t="n"/>
      <c r="U69" s="29" t="n"/>
      <c r="V69" s="22" t="n"/>
      <c r="W69" s="22" t="n"/>
      <c r="X69" s="24">
        <f>IFERROR(IF($C69="","",IF($Y69&lt;&gt;"OK",$Y69,IF(AND($J69="Complete",$H69="Yes",$S69=""),"Evidence missing",IF(AND($G69="Yes",$J69="Complete",OR($O69="",$P69="")),"Amounts missing",IF(AND($Q69&lt;&gt;"",OR($Q69&gt;$R69,$Q69&lt;-$R69)),"Variance exceeds tolerance",IF(AND($F69="Yes",$J69&lt;&gt;"Complete",$J69&lt;&gt;"N/A"),"Critical task incomplete",IF(AND($J69="N/A",$T69=""),"N/A reason missing",IF(AND($J69="Exception",$T69=""),"Exception details missing",IF(AND($V69="Reviewed",$W69=""),"Manager initials missing","OK"))))))))),"")</f>
        <v/>
      </c>
      <c r="Y69" s="23">
        <f>IFERROR(IF(OR($A69="",$C69=""),"",IF(COUNTIFS($A$2:$A$501,$A69,$C$2:$C$501,$C69)&gt;1,"Duplicate task/date","OK")),"")</f>
        <v/>
      </c>
      <c r="Z69" s="29" t="n"/>
      <c r="AA69" s="23">
        <f>IFERROR(IF(OR($A69="",$C69=""),"",TEXT($A69,"yyyymmdd")&amp;"-"&amp;$C69),"")</f>
        <v/>
      </c>
    </row>
    <row r="70">
      <c r="A70" s="40" t="n"/>
      <c r="B70" s="22" t="n"/>
      <c r="C70" s="22" t="n"/>
      <c r="D70" s="23">
        <f>IFERROR(IF($C70="","",VLOOKUP($C70,'Checklist Setup'!$A$7:$H$106,2,FALSE)),"")</f>
        <v/>
      </c>
      <c r="E70" s="24">
        <f>IFERROR(IF($C70="","",VLOOKUP($C70,'Checklist Setup'!$A$7:$H$106,3,FALSE)),"")</f>
        <v/>
      </c>
      <c r="F70" s="23">
        <f>IFERROR(IF($C70="","",VLOOKUP($C70,'Checklist Setup'!$A$7:$H$106,4,FALSE)),"")</f>
        <v/>
      </c>
      <c r="G70" s="23">
        <f>IFERROR(IF($C70="","",VLOOKUP($C70,'Checklist Setup'!$A$7:$H$106,5,FALSE)),"")</f>
        <v/>
      </c>
      <c r="H70" s="23">
        <f>IFERROR(IF($C70="","",VLOOKUP($C70,'Checklist Setup'!$A$7:$H$106,6,FALSE)),"")</f>
        <v/>
      </c>
      <c r="I70" s="22" t="n"/>
      <c r="J70" s="22" t="n"/>
      <c r="K70" s="25" t="n"/>
      <c r="L70" s="25" t="n"/>
      <c r="M70" s="26">
        <f>IFERROR(IF($C70="","",VLOOKUP($C70,'Checklist Setup'!$A$7:$H$106,7,FALSE)),"")</f>
        <v/>
      </c>
      <c r="N70" s="26">
        <f>IFERROR(IF(OR($K70="",$L70=""),"",MOD($L70-$K70,1)*1440),"")</f>
        <v/>
      </c>
      <c r="O70" s="41" t="n"/>
      <c r="P70" s="41" t="n"/>
      <c r="Q70" s="42">
        <f>IFERROR(IF(OR($O70="",$P70=""),"",$P70-$O70),"")</f>
        <v/>
      </c>
      <c r="R70" s="42">
        <f>IFERROR(IF($C70="","",VLOOKUP($C70,'Checklist Setup'!$A$7:$H$106,8,FALSE)),"")</f>
        <v/>
      </c>
      <c r="S70" s="29" t="n"/>
      <c r="T70" s="29" t="n"/>
      <c r="U70" s="29" t="n"/>
      <c r="V70" s="22" t="n"/>
      <c r="W70" s="22" t="n"/>
      <c r="X70" s="24">
        <f>IFERROR(IF($C70="","",IF($Y70&lt;&gt;"OK",$Y70,IF(AND($J70="Complete",$H70="Yes",$S70=""),"Evidence missing",IF(AND($G70="Yes",$J70="Complete",OR($O70="",$P70="")),"Amounts missing",IF(AND($Q70&lt;&gt;"",OR($Q70&gt;$R70,$Q70&lt;-$R70)),"Variance exceeds tolerance",IF(AND($F70="Yes",$J70&lt;&gt;"Complete",$J70&lt;&gt;"N/A"),"Critical task incomplete",IF(AND($J70="N/A",$T70=""),"N/A reason missing",IF(AND($J70="Exception",$T70=""),"Exception details missing",IF(AND($V70="Reviewed",$W70=""),"Manager initials missing","OK"))))))))),"")</f>
        <v/>
      </c>
      <c r="Y70" s="23">
        <f>IFERROR(IF(OR($A70="",$C70=""),"",IF(COUNTIFS($A$2:$A$501,$A70,$C$2:$C$501,$C70)&gt;1,"Duplicate task/date","OK")),"")</f>
        <v/>
      </c>
      <c r="Z70" s="29" t="n"/>
      <c r="AA70" s="23">
        <f>IFERROR(IF(OR($A70="",$C70=""),"",TEXT($A70,"yyyymmdd")&amp;"-"&amp;$C70),"")</f>
        <v/>
      </c>
    </row>
    <row r="71">
      <c r="A71" s="40" t="n"/>
      <c r="B71" s="22" t="n"/>
      <c r="C71" s="22" t="n"/>
      <c r="D71" s="23">
        <f>IFERROR(IF($C71="","",VLOOKUP($C71,'Checklist Setup'!$A$7:$H$106,2,FALSE)),"")</f>
        <v/>
      </c>
      <c r="E71" s="24">
        <f>IFERROR(IF($C71="","",VLOOKUP($C71,'Checklist Setup'!$A$7:$H$106,3,FALSE)),"")</f>
        <v/>
      </c>
      <c r="F71" s="23">
        <f>IFERROR(IF($C71="","",VLOOKUP($C71,'Checklist Setup'!$A$7:$H$106,4,FALSE)),"")</f>
        <v/>
      </c>
      <c r="G71" s="23">
        <f>IFERROR(IF($C71="","",VLOOKUP($C71,'Checklist Setup'!$A$7:$H$106,5,FALSE)),"")</f>
        <v/>
      </c>
      <c r="H71" s="23">
        <f>IFERROR(IF($C71="","",VLOOKUP($C71,'Checklist Setup'!$A$7:$H$106,6,FALSE)),"")</f>
        <v/>
      </c>
      <c r="I71" s="22" t="n"/>
      <c r="J71" s="22" t="n"/>
      <c r="K71" s="25" t="n"/>
      <c r="L71" s="25" t="n"/>
      <c r="M71" s="26">
        <f>IFERROR(IF($C71="","",VLOOKUP($C71,'Checklist Setup'!$A$7:$H$106,7,FALSE)),"")</f>
        <v/>
      </c>
      <c r="N71" s="26">
        <f>IFERROR(IF(OR($K71="",$L71=""),"",MOD($L71-$K71,1)*1440),"")</f>
        <v/>
      </c>
      <c r="O71" s="41" t="n"/>
      <c r="P71" s="41" t="n"/>
      <c r="Q71" s="42">
        <f>IFERROR(IF(OR($O71="",$P71=""),"",$P71-$O71),"")</f>
        <v/>
      </c>
      <c r="R71" s="42">
        <f>IFERROR(IF($C71="","",VLOOKUP($C71,'Checklist Setup'!$A$7:$H$106,8,FALSE)),"")</f>
        <v/>
      </c>
      <c r="S71" s="29" t="n"/>
      <c r="T71" s="29" t="n"/>
      <c r="U71" s="29" t="n"/>
      <c r="V71" s="22" t="n"/>
      <c r="W71" s="22" t="n"/>
      <c r="X71" s="24">
        <f>IFERROR(IF($C71="","",IF($Y71&lt;&gt;"OK",$Y71,IF(AND($J71="Complete",$H71="Yes",$S71=""),"Evidence missing",IF(AND($G71="Yes",$J71="Complete",OR($O71="",$P71="")),"Amounts missing",IF(AND($Q71&lt;&gt;"",OR($Q71&gt;$R71,$Q71&lt;-$R71)),"Variance exceeds tolerance",IF(AND($F71="Yes",$J71&lt;&gt;"Complete",$J71&lt;&gt;"N/A"),"Critical task incomplete",IF(AND($J71="N/A",$T71=""),"N/A reason missing",IF(AND($J71="Exception",$T71=""),"Exception details missing",IF(AND($V71="Reviewed",$W71=""),"Manager initials missing","OK"))))))))),"")</f>
        <v/>
      </c>
      <c r="Y71" s="23">
        <f>IFERROR(IF(OR($A71="",$C71=""),"",IF(COUNTIFS($A$2:$A$501,$A71,$C$2:$C$501,$C71)&gt;1,"Duplicate task/date","OK")),"")</f>
        <v/>
      </c>
      <c r="Z71" s="29" t="n"/>
      <c r="AA71" s="23">
        <f>IFERROR(IF(OR($A71="",$C71=""),"",TEXT($A71,"yyyymmdd")&amp;"-"&amp;$C71),"")</f>
        <v/>
      </c>
    </row>
    <row r="72">
      <c r="A72" s="40" t="n"/>
      <c r="B72" s="22" t="n"/>
      <c r="C72" s="22" t="n"/>
      <c r="D72" s="23">
        <f>IFERROR(IF($C72="","",VLOOKUP($C72,'Checklist Setup'!$A$7:$H$106,2,FALSE)),"")</f>
        <v/>
      </c>
      <c r="E72" s="24">
        <f>IFERROR(IF($C72="","",VLOOKUP($C72,'Checklist Setup'!$A$7:$H$106,3,FALSE)),"")</f>
        <v/>
      </c>
      <c r="F72" s="23">
        <f>IFERROR(IF($C72="","",VLOOKUP($C72,'Checklist Setup'!$A$7:$H$106,4,FALSE)),"")</f>
        <v/>
      </c>
      <c r="G72" s="23">
        <f>IFERROR(IF($C72="","",VLOOKUP($C72,'Checklist Setup'!$A$7:$H$106,5,FALSE)),"")</f>
        <v/>
      </c>
      <c r="H72" s="23">
        <f>IFERROR(IF($C72="","",VLOOKUP($C72,'Checklist Setup'!$A$7:$H$106,6,FALSE)),"")</f>
        <v/>
      </c>
      <c r="I72" s="22" t="n"/>
      <c r="J72" s="22" t="n"/>
      <c r="K72" s="25" t="n"/>
      <c r="L72" s="25" t="n"/>
      <c r="M72" s="26">
        <f>IFERROR(IF($C72="","",VLOOKUP($C72,'Checklist Setup'!$A$7:$H$106,7,FALSE)),"")</f>
        <v/>
      </c>
      <c r="N72" s="26">
        <f>IFERROR(IF(OR($K72="",$L72=""),"",MOD($L72-$K72,1)*1440),"")</f>
        <v/>
      </c>
      <c r="O72" s="41" t="n"/>
      <c r="P72" s="41" t="n"/>
      <c r="Q72" s="42">
        <f>IFERROR(IF(OR($O72="",$P72=""),"",$P72-$O72),"")</f>
        <v/>
      </c>
      <c r="R72" s="42">
        <f>IFERROR(IF($C72="","",VLOOKUP($C72,'Checklist Setup'!$A$7:$H$106,8,FALSE)),"")</f>
        <v/>
      </c>
      <c r="S72" s="29" t="n"/>
      <c r="T72" s="29" t="n"/>
      <c r="U72" s="29" t="n"/>
      <c r="V72" s="22" t="n"/>
      <c r="W72" s="22" t="n"/>
      <c r="X72" s="24">
        <f>IFERROR(IF($C72="","",IF($Y72&lt;&gt;"OK",$Y72,IF(AND($J72="Complete",$H72="Yes",$S72=""),"Evidence missing",IF(AND($G72="Yes",$J72="Complete",OR($O72="",$P72="")),"Amounts missing",IF(AND($Q72&lt;&gt;"",OR($Q72&gt;$R72,$Q72&lt;-$R72)),"Variance exceeds tolerance",IF(AND($F72="Yes",$J72&lt;&gt;"Complete",$J72&lt;&gt;"N/A"),"Critical task incomplete",IF(AND($J72="N/A",$T72=""),"N/A reason missing",IF(AND($J72="Exception",$T72=""),"Exception details missing",IF(AND($V72="Reviewed",$W72=""),"Manager initials missing","OK"))))))))),"")</f>
        <v/>
      </c>
      <c r="Y72" s="23">
        <f>IFERROR(IF(OR($A72="",$C72=""),"",IF(COUNTIFS($A$2:$A$501,$A72,$C$2:$C$501,$C72)&gt;1,"Duplicate task/date","OK")),"")</f>
        <v/>
      </c>
      <c r="Z72" s="29" t="n"/>
      <c r="AA72" s="23">
        <f>IFERROR(IF(OR($A72="",$C72=""),"",TEXT($A72,"yyyymmdd")&amp;"-"&amp;$C72),"")</f>
        <v/>
      </c>
    </row>
    <row r="73">
      <c r="A73" s="40" t="n"/>
      <c r="B73" s="22" t="n"/>
      <c r="C73" s="22" t="n"/>
      <c r="D73" s="23">
        <f>IFERROR(IF($C73="","",VLOOKUP($C73,'Checklist Setup'!$A$7:$H$106,2,FALSE)),"")</f>
        <v/>
      </c>
      <c r="E73" s="24">
        <f>IFERROR(IF($C73="","",VLOOKUP($C73,'Checklist Setup'!$A$7:$H$106,3,FALSE)),"")</f>
        <v/>
      </c>
      <c r="F73" s="23">
        <f>IFERROR(IF($C73="","",VLOOKUP($C73,'Checklist Setup'!$A$7:$H$106,4,FALSE)),"")</f>
        <v/>
      </c>
      <c r="G73" s="23">
        <f>IFERROR(IF($C73="","",VLOOKUP($C73,'Checklist Setup'!$A$7:$H$106,5,FALSE)),"")</f>
        <v/>
      </c>
      <c r="H73" s="23">
        <f>IFERROR(IF($C73="","",VLOOKUP($C73,'Checklist Setup'!$A$7:$H$106,6,FALSE)),"")</f>
        <v/>
      </c>
      <c r="I73" s="22" t="n"/>
      <c r="J73" s="22" t="n"/>
      <c r="K73" s="25" t="n"/>
      <c r="L73" s="25" t="n"/>
      <c r="M73" s="26">
        <f>IFERROR(IF($C73="","",VLOOKUP($C73,'Checklist Setup'!$A$7:$H$106,7,FALSE)),"")</f>
        <v/>
      </c>
      <c r="N73" s="26">
        <f>IFERROR(IF(OR($K73="",$L73=""),"",MOD($L73-$K73,1)*1440),"")</f>
        <v/>
      </c>
      <c r="O73" s="41" t="n"/>
      <c r="P73" s="41" t="n"/>
      <c r="Q73" s="42">
        <f>IFERROR(IF(OR($O73="",$P73=""),"",$P73-$O73),"")</f>
        <v/>
      </c>
      <c r="R73" s="42">
        <f>IFERROR(IF($C73="","",VLOOKUP($C73,'Checklist Setup'!$A$7:$H$106,8,FALSE)),"")</f>
        <v/>
      </c>
      <c r="S73" s="29" t="n"/>
      <c r="T73" s="29" t="n"/>
      <c r="U73" s="29" t="n"/>
      <c r="V73" s="22" t="n"/>
      <c r="W73" s="22" t="n"/>
      <c r="X73" s="24">
        <f>IFERROR(IF($C73="","",IF($Y73&lt;&gt;"OK",$Y73,IF(AND($J73="Complete",$H73="Yes",$S73=""),"Evidence missing",IF(AND($G73="Yes",$J73="Complete",OR($O73="",$P73="")),"Amounts missing",IF(AND($Q73&lt;&gt;"",OR($Q73&gt;$R73,$Q73&lt;-$R73)),"Variance exceeds tolerance",IF(AND($F73="Yes",$J73&lt;&gt;"Complete",$J73&lt;&gt;"N/A"),"Critical task incomplete",IF(AND($J73="N/A",$T73=""),"N/A reason missing",IF(AND($J73="Exception",$T73=""),"Exception details missing",IF(AND($V73="Reviewed",$W73=""),"Manager initials missing","OK"))))))))),"")</f>
        <v/>
      </c>
      <c r="Y73" s="23">
        <f>IFERROR(IF(OR($A73="",$C73=""),"",IF(COUNTIFS($A$2:$A$501,$A73,$C$2:$C$501,$C73)&gt;1,"Duplicate task/date","OK")),"")</f>
        <v/>
      </c>
      <c r="Z73" s="29" t="n"/>
      <c r="AA73" s="23">
        <f>IFERROR(IF(OR($A73="",$C73=""),"",TEXT($A73,"yyyymmdd")&amp;"-"&amp;$C73),"")</f>
        <v/>
      </c>
    </row>
    <row r="74">
      <c r="A74" s="40" t="n"/>
      <c r="B74" s="22" t="n"/>
      <c r="C74" s="22" t="n"/>
      <c r="D74" s="23">
        <f>IFERROR(IF($C74="","",VLOOKUP($C74,'Checklist Setup'!$A$7:$H$106,2,FALSE)),"")</f>
        <v/>
      </c>
      <c r="E74" s="24">
        <f>IFERROR(IF($C74="","",VLOOKUP($C74,'Checklist Setup'!$A$7:$H$106,3,FALSE)),"")</f>
        <v/>
      </c>
      <c r="F74" s="23">
        <f>IFERROR(IF($C74="","",VLOOKUP($C74,'Checklist Setup'!$A$7:$H$106,4,FALSE)),"")</f>
        <v/>
      </c>
      <c r="G74" s="23">
        <f>IFERROR(IF($C74="","",VLOOKUP($C74,'Checklist Setup'!$A$7:$H$106,5,FALSE)),"")</f>
        <v/>
      </c>
      <c r="H74" s="23">
        <f>IFERROR(IF($C74="","",VLOOKUP($C74,'Checklist Setup'!$A$7:$H$106,6,FALSE)),"")</f>
        <v/>
      </c>
      <c r="I74" s="22" t="n"/>
      <c r="J74" s="22" t="n"/>
      <c r="K74" s="25" t="n"/>
      <c r="L74" s="25" t="n"/>
      <c r="M74" s="26">
        <f>IFERROR(IF($C74="","",VLOOKUP($C74,'Checklist Setup'!$A$7:$H$106,7,FALSE)),"")</f>
        <v/>
      </c>
      <c r="N74" s="26">
        <f>IFERROR(IF(OR($K74="",$L74=""),"",MOD($L74-$K74,1)*1440),"")</f>
        <v/>
      </c>
      <c r="O74" s="41" t="n"/>
      <c r="P74" s="41" t="n"/>
      <c r="Q74" s="42">
        <f>IFERROR(IF(OR($O74="",$P74=""),"",$P74-$O74),"")</f>
        <v/>
      </c>
      <c r="R74" s="42">
        <f>IFERROR(IF($C74="","",VLOOKUP($C74,'Checklist Setup'!$A$7:$H$106,8,FALSE)),"")</f>
        <v/>
      </c>
      <c r="S74" s="29" t="n"/>
      <c r="T74" s="29" t="n"/>
      <c r="U74" s="29" t="n"/>
      <c r="V74" s="22" t="n"/>
      <c r="W74" s="22" t="n"/>
      <c r="X74" s="24">
        <f>IFERROR(IF($C74="","",IF($Y74&lt;&gt;"OK",$Y74,IF(AND($J74="Complete",$H74="Yes",$S74=""),"Evidence missing",IF(AND($G74="Yes",$J74="Complete",OR($O74="",$P74="")),"Amounts missing",IF(AND($Q74&lt;&gt;"",OR($Q74&gt;$R74,$Q74&lt;-$R74)),"Variance exceeds tolerance",IF(AND($F74="Yes",$J74&lt;&gt;"Complete",$J74&lt;&gt;"N/A"),"Critical task incomplete",IF(AND($J74="N/A",$T74=""),"N/A reason missing",IF(AND($J74="Exception",$T74=""),"Exception details missing",IF(AND($V74="Reviewed",$W74=""),"Manager initials missing","OK"))))))))),"")</f>
        <v/>
      </c>
      <c r="Y74" s="23">
        <f>IFERROR(IF(OR($A74="",$C74=""),"",IF(COUNTIFS($A$2:$A$501,$A74,$C$2:$C$501,$C74)&gt;1,"Duplicate task/date","OK")),"")</f>
        <v/>
      </c>
      <c r="Z74" s="29" t="n"/>
      <c r="AA74" s="23">
        <f>IFERROR(IF(OR($A74="",$C74=""),"",TEXT($A74,"yyyymmdd")&amp;"-"&amp;$C74),"")</f>
        <v/>
      </c>
    </row>
    <row r="75">
      <c r="A75" s="40" t="n"/>
      <c r="B75" s="22" t="n"/>
      <c r="C75" s="22" t="n"/>
      <c r="D75" s="23">
        <f>IFERROR(IF($C75="","",VLOOKUP($C75,'Checklist Setup'!$A$7:$H$106,2,FALSE)),"")</f>
        <v/>
      </c>
      <c r="E75" s="24">
        <f>IFERROR(IF($C75="","",VLOOKUP($C75,'Checklist Setup'!$A$7:$H$106,3,FALSE)),"")</f>
        <v/>
      </c>
      <c r="F75" s="23">
        <f>IFERROR(IF($C75="","",VLOOKUP($C75,'Checklist Setup'!$A$7:$H$106,4,FALSE)),"")</f>
        <v/>
      </c>
      <c r="G75" s="23">
        <f>IFERROR(IF($C75="","",VLOOKUP($C75,'Checklist Setup'!$A$7:$H$106,5,FALSE)),"")</f>
        <v/>
      </c>
      <c r="H75" s="23">
        <f>IFERROR(IF($C75="","",VLOOKUP($C75,'Checklist Setup'!$A$7:$H$106,6,FALSE)),"")</f>
        <v/>
      </c>
      <c r="I75" s="22" t="n"/>
      <c r="J75" s="22" t="n"/>
      <c r="K75" s="25" t="n"/>
      <c r="L75" s="25" t="n"/>
      <c r="M75" s="26">
        <f>IFERROR(IF($C75="","",VLOOKUP($C75,'Checklist Setup'!$A$7:$H$106,7,FALSE)),"")</f>
        <v/>
      </c>
      <c r="N75" s="26">
        <f>IFERROR(IF(OR($K75="",$L75=""),"",MOD($L75-$K75,1)*1440),"")</f>
        <v/>
      </c>
      <c r="O75" s="41" t="n"/>
      <c r="P75" s="41" t="n"/>
      <c r="Q75" s="42">
        <f>IFERROR(IF(OR($O75="",$P75=""),"",$P75-$O75),"")</f>
        <v/>
      </c>
      <c r="R75" s="42">
        <f>IFERROR(IF($C75="","",VLOOKUP($C75,'Checklist Setup'!$A$7:$H$106,8,FALSE)),"")</f>
        <v/>
      </c>
      <c r="S75" s="29" t="n"/>
      <c r="T75" s="29" t="n"/>
      <c r="U75" s="29" t="n"/>
      <c r="V75" s="22" t="n"/>
      <c r="W75" s="22" t="n"/>
      <c r="X75" s="24">
        <f>IFERROR(IF($C75="","",IF($Y75&lt;&gt;"OK",$Y75,IF(AND($J75="Complete",$H75="Yes",$S75=""),"Evidence missing",IF(AND($G75="Yes",$J75="Complete",OR($O75="",$P75="")),"Amounts missing",IF(AND($Q75&lt;&gt;"",OR($Q75&gt;$R75,$Q75&lt;-$R75)),"Variance exceeds tolerance",IF(AND($F75="Yes",$J75&lt;&gt;"Complete",$J75&lt;&gt;"N/A"),"Critical task incomplete",IF(AND($J75="N/A",$T75=""),"N/A reason missing",IF(AND($J75="Exception",$T75=""),"Exception details missing",IF(AND($V75="Reviewed",$W75=""),"Manager initials missing","OK"))))))))),"")</f>
        <v/>
      </c>
      <c r="Y75" s="23">
        <f>IFERROR(IF(OR($A75="",$C75=""),"",IF(COUNTIFS($A$2:$A$501,$A75,$C$2:$C$501,$C75)&gt;1,"Duplicate task/date","OK")),"")</f>
        <v/>
      </c>
      <c r="Z75" s="29" t="n"/>
      <c r="AA75" s="23">
        <f>IFERROR(IF(OR($A75="",$C75=""),"",TEXT($A75,"yyyymmdd")&amp;"-"&amp;$C75),"")</f>
        <v/>
      </c>
    </row>
    <row r="76">
      <c r="A76" s="40" t="n"/>
      <c r="B76" s="22" t="n"/>
      <c r="C76" s="22" t="n"/>
      <c r="D76" s="23">
        <f>IFERROR(IF($C76="","",VLOOKUP($C76,'Checklist Setup'!$A$7:$H$106,2,FALSE)),"")</f>
        <v/>
      </c>
      <c r="E76" s="24">
        <f>IFERROR(IF($C76="","",VLOOKUP($C76,'Checklist Setup'!$A$7:$H$106,3,FALSE)),"")</f>
        <v/>
      </c>
      <c r="F76" s="23">
        <f>IFERROR(IF($C76="","",VLOOKUP($C76,'Checklist Setup'!$A$7:$H$106,4,FALSE)),"")</f>
        <v/>
      </c>
      <c r="G76" s="23">
        <f>IFERROR(IF($C76="","",VLOOKUP($C76,'Checklist Setup'!$A$7:$H$106,5,FALSE)),"")</f>
        <v/>
      </c>
      <c r="H76" s="23">
        <f>IFERROR(IF($C76="","",VLOOKUP($C76,'Checklist Setup'!$A$7:$H$106,6,FALSE)),"")</f>
        <v/>
      </c>
      <c r="I76" s="22" t="n"/>
      <c r="J76" s="22" t="n"/>
      <c r="K76" s="25" t="n"/>
      <c r="L76" s="25" t="n"/>
      <c r="M76" s="26">
        <f>IFERROR(IF($C76="","",VLOOKUP($C76,'Checklist Setup'!$A$7:$H$106,7,FALSE)),"")</f>
        <v/>
      </c>
      <c r="N76" s="26">
        <f>IFERROR(IF(OR($K76="",$L76=""),"",MOD($L76-$K76,1)*1440),"")</f>
        <v/>
      </c>
      <c r="O76" s="41" t="n"/>
      <c r="P76" s="41" t="n"/>
      <c r="Q76" s="42">
        <f>IFERROR(IF(OR($O76="",$P76=""),"",$P76-$O76),"")</f>
        <v/>
      </c>
      <c r="R76" s="42">
        <f>IFERROR(IF($C76="","",VLOOKUP($C76,'Checklist Setup'!$A$7:$H$106,8,FALSE)),"")</f>
        <v/>
      </c>
      <c r="S76" s="29" t="n"/>
      <c r="T76" s="29" t="n"/>
      <c r="U76" s="29" t="n"/>
      <c r="V76" s="22" t="n"/>
      <c r="W76" s="22" t="n"/>
      <c r="X76" s="24">
        <f>IFERROR(IF($C76="","",IF($Y76&lt;&gt;"OK",$Y76,IF(AND($J76="Complete",$H76="Yes",$S76=""),"Evidence missing",IF(AND($G76="Yes",$J76="Complete",OR($O76="",$P76="")),"Amounts missing",IF(AND($Q76&lt;&gt;"",OR($Q76&gt;$R76,$Q76&lt;-$R76)),"Variance exceeds tolerance",IF(AND($F76="Yes",$J76&lt;&gt;"Complete",$J76&lt;&gt;"N/A"),"Critical task incomplete",IF(AND($J76="N/A",$T76=""),"N/A reason missing",IF(AND($J76="Exception",$T76=""),"Exception details missing",IF(AND($V76="Reviewed",$W76=""),"Manager initials missing","OK"))))))))),"")</f>
        <v/>
      </c>
      <c r="Y76" s="23">
        <f>IFERROR(IF(OR($A76="",$C76=""),"",IF(COUNTIFS($A$2:$A$501,$A76,$C$2:$C$501,$C76)&gt;1,"Duplicate task/date","OK")),"")</f>
        <v/>
      </c>
      <c r="Z76" s="29" t="n"/>
      <c r="AA76" s="23">
        <f>IFERROR(IF(OR($A76="",$C76=""),"",TEXT($A76,"yyyymmdd")&amp;"-"&amp;$C76),"")</f>
        <v/>
      </c>
    </row>
    <row r="77">
      <c r="A77" s="40" t="n"/>
      <c r="B77" s="22" t="n"/>
      <c r="C77" s="22" t="n"/>
      <c r="D77" s="23">
        <f>IFERROR(IF($C77="","",VLOOKUP($C77,'Checklist Setup'!$A$7:$H$106,2,FALSE)),"")</f>
        <v/>
      </c>
      <c r="E77" s="24">
        <f>IFERROR(IF($C77="","",VLOOKUP($C77,'Checklist Setup'!$A$7:$H$106,3,FALSE)),"")</f>
        <v/>
      </c>
      <c r="F77" s="23">
        <f>IFERROR(IF($C77="","",VLOOKUP($C77,'Checklist Setup'!$A$7:$H$106,4,FALSE)),"")</f>
        <v/>
      </c>
      <c r="G77" s="23">
        <f>IFERROR(IF($C77="","",VLOOKUP($C77,'Checklist Setup'!$A$7:$H$106,5,FALSE)),"")</f>
        <v/>
      </c>
      <c r="H77" s="23">
        <f>IFERROR(IF($C77="","",VLOOKUP($C77,'Checklist Setup'!$A$7:$H$106,6,FALSE)),"")</f>
        <v/>
      </c>
      <c r="I77" s="22" t="n"/>
      <c r="J77" s="22" t="n"/>
      <c r="K77" s="25" t="n"/>
      <c r="L77" s="25" t="n"/>
      <c r="M77" s="26">
        <f>IFERROR(IF($C77="","",VLOOKUP($C77,'Checklist Setup'!$A$7:$H$106,7,FALSE)),"")</f>
        <v/>
      </c>
      <c r="N77" s="26">
        <f>IFERROR(IF(OR($K77="",$L77=""),"",MOD($L77-$K77,1)*1440),"")</f>
        <v/>
      </c>
      <c r="O77" s="41" t="n"/>
      <c r="P77" s="41" t="n"/>
      <c r="Q77" s="42">
        <f>IFERROR(IF(OR($O77="",$P77=""),"",$P77-$O77),"")</f>
        <v/>
      </c>
      <c r="R77" s="42">
        <f>IFERROR(IF($C77="","",VLOOKUP($C77,'Checklist Setup'!$A$7:$H$106,8,FALSE)),"")</f>
        <v/>
      </c>
      <c r="S77" s="29" t="n"/>
      <c r="T77" s="29" t="n"/>
      <c r="U77" s="29" t="n"/>
      <c r="V77" s="22" t="n"/>
      <c r="W77" s="22" t="n"/>
      <c r="X77" s="24">
        <f>IFERROR(IF($C77="","",IF($Y77&lt;&gt;"OK",$Y77,IF(AND($J77="Complete",$H77="Yes",$S77=""),"Evidence missing",IF(AND($G77="Yes",$J77="Complete",OR($O77="",$P77="")),"Amounts missing",IF(AND($Q77&lt;&gt;"",OR($Q77&gt;$R77,$Q77&lt;-$R77)),"Variance exceeds tolerance",IF(AND($F77="Yes",$J77&lt;&gt;"Complete",$J77&lt;&gt;"N/A"),"Critical task incomplete",IF(AND($J77="N/A",$T77=""),"N/A reason missing",IF(AND($J77="Exception",$T77=""),"Exception details missing",IF(AND($V77="Reviewed",$W77=""),"Manager initials missing","OK"))))))))),"")</f>
        <v/>
      </c>
      <c r="Y77" s="23">
        <f>IFERROR(IF(OR($A77="",$C77=""),"",IF(COUNTIFS($A$2:$A$501,$A77,$C$2:$C$501,$C77)&gt;1,"Duplicate task/date","OK")),"")</f>
        <v/>
      </c>
      <c r="Z77" s="29" t="n"/>
      <c r="AA77" s="23">
        <f>IFERROR(IF(OR($A77="",$C77=""),"",TEXT($A77,"yyyymmdd")&amp;"-"&amp;$C77),"")</f>
        <v/>
      </c>
    </row>
    <row r="78">
      <c r="A78" s="40" t="n"/>
      <c r="B78" s="22" t="n"/>
      <c r="C78" s="22" t="n"/>
      <c r="D78" s="23">
        <f>IFERROR(IF($C78="","",VLOOKUP($C78,'Checklist Setup'!$A$7:$H$106,2,FALSE)),"")</f>
        <v/>
      </c>
      <c r="E78" s="24">
        <f>IFERROR(IF($C78="","",VLOOKUP($C78,'Checklist Setup'!$A$7:$H$106,3,FALSE)),"")</f>
        <v/>
      </c>
      <c r="F78" s="23">
        <f>IFERROR(IF($C78="","",VLOOKUP($C78,'Checklist Setup'!$A$7:$H$106,4,FALSE)),"")</f>
        <v/>
      </c>
      <c r="G78" s="23">
        <f>IFERROR(IF($C78="","",VLOOKUP($C78,'Checklist Setup'!$A$7:$H$106,5,FALSE)),"")</f>
        <v/>
      </c>
      <c r="H78" s="23">
        <f>IFERROR(IF($C78="","",VLOOKUP($C78,'Checklist Setup'!$A$7:$H$106,6,FALSE)),"")</f>
        <v/>
      </c>
      <c r="I78" s="22" t="n"/>
      <c r="J78" s="22" t="n"/>
      <c r="K78" s="25" t="n"/>
      <c r="L78" s="25" t="n"/>
      <c r="M78" s="26">
        <f>IFERROR(IF($C78="","",VLOOKUP($C78,'Checklist Setup'!$A$7:$H$106,7,FALSE)),"")</f>
        <v/>
      </c>
      <c r="N78" s="26">
        <f>IFERROR(IF(OR($K78="",$L78=""),"",MOD($L78-$K78,1)*1440),"")</f>
        <v/>
      </c>
      <c r="O78" s="41" t="n"/>
      <c r="P78" s="41" t="n"/>
      <c r="Q78" s="42">
        <f>IFERROR(IF(OR($O78="",$P78=""),"",$P78-$O78),"")</f>
        <v/>
      </c>
      <c r="R78" s="42">
        <f>IFERROR(IF($C78="","",VLOOKUP($C78,'Checklist Setup'!$A$7:$H$106,8,FALSE)),"")</f>
        <v/>
      </c>
      <c r="S78" s="29" t="n"/>
      <c r="T78" s="29" t="n"/>
      <c r="U78" s="29" t="n"/>
      <c r="V78" s="22" t="n"/>
      <c r="W78" s="22" t="n"/>
      <c r="X78" s="24">
        <f>IFERROR(IF($C78="","",IF($Y78&lt;&gt;"OK",$Y78,IF(AND($J78="Complete",$H78="Yes",$S78=""),"Evidence missing",IF(AND($G78="Yes",$J78="Complete",OR($O78="",$P78="")),"Amounts missing",IF(AND($Q78&lt;&gt;"",OR($Q78&gt;$R78,$Q78&lt;-$R78)),"Variance exceeds tolerance",IF(AND($F78="Yes",$J78&lt;&gt;"Complete",$J78&lt;&gt;"N/A"),"Critical task incomplete",IF(AND($J78="N/A",$T78=""),"N/A reason missing",IF(AND($J78="Exception",$T78=""),"Exception details missing",IF(AND($V78="Reviewed",$W78=""),"Manager initials missing","OK"))))))))),"")</f>
        <v/>
      </c>
      <c r="Y78" s="23">
        <f>IFERROR(IF(OR($A78="",$C78=""),"",IF(COUNTIFS($A$2:$A$501,$A78,$C$2:$C$501,$C78)&gt;1,"Duplicate task/date","OK")),"")</f>
        <v/>
      </c>
      <c r="Z78" s="29" t="n"/>
      <c r="AA78" s="23">
        <f>IFERROR(IF(OR($A78="",$C78=""),"",TEXT($A78,"yyyymmdd")&amp;"-"&amp;$C78),"")</f>
        <v/>
      </c>
    </row>
    <row r="79">
      <c r="A79" s="40" t="n"/>
      <c r="B79" s="22" t="n"/>
      <c r="C79" s="22" t="n"/>
      <c r="D79" s="23">
        <f>IFERROR(IF($C79="","",VLOOKUP($C79,'Checklist Setup'!$A$7:$H$106,2,FALSE)),"")</f>
        <v/>
      </c>
      <c r="E79" s="24">
        <f>IFERROR(IF($C79="","",VLOOKUP($C79,'Checklist Setup'!$A$7:$H$106,3,FALSE)),"")</f>
        <v/>
      </c>
      <c r="F79" s="23">
        <f>IFERROR(IF($C79="","",VLOOKUP($C79,'Checklist Setup'!$A$7:$H$106,4,FALSE)),"")</f>
        <v/>
      </c>
      <c r="G79" s="23">
        <f>IFERROR(IF($C79="","",VLOOKUP($C79,'Checklist Setup'!$A$7:$H$106,5,FALSE)),"")</f>
        <v/>
      </c>
      <c r="H79" s="23">
        <f>IFERROR(IF($C79="","",VLOOKUP($C79,'Checklist Setup'!$A$7:$H$106,6,FALSE)),"")</f>
        <v/>
      </c>
      <c r="I79" s="22" t="n"/>
      <c r="J79" s="22" t="n"/>
      <c r="K79" s="25" t="n"/>
      <c r="L79" s="25" t="n"/>
      <c r="M79" s="26">
        <f>IFERROR(IF($C79="","",VLOOKUP($C79,'Checklist Setup'!$A$7:$H$106,7,FALSE)),"")</f>
        <v/>
      </c>
      <c r="N79" s="26">
        <f>IFERROR(IF(OR($K79="",$L79=""),"",MOD($L79-$K79,1)*1440),"")</f>
        <v/>
      </c>
      <c r="O79" s="41" t="n"/>
      <c r="P79" s="41" t="n"/>
      <c r="Q79" s="42">
        <f>IFERROR(IF(OR($O79="",$P79=""),"",$P79-$O79),"")</f>
        <v/>
      </c>
      <c r="R79" s="42">
        <f>IFERROR(IF($C79="","",VLOOKUP($C79,'Checklist Setup'!$A$7:$H$106,8,FALSE)),"")</f>
        <v/>
      </c>
      <c r="S79" s="29" t="n"/>
      <c r="T79" s="29" t="n"/>
      <c r="U79" s="29" t="n"/>
      <c r="V79" s="22" t="n"/>
      <c r="W79" s="22" t="n"/>
      <c r="X79" s="24">
        <f>IFERROR(IF($C79="","",IF($Y79&lt;&gt;"OK",$Y79,IF(AND($J79="Complete",$H79="Yes",$S79=""),"Evidence missing",IF(AND($G79="Yes",$J79="Complete",OR($O79="",$P79="")),"Amounts missing",IF(AND($Q79&lt;&gt;"",OR($Q79&gt;$R79,$Q79&lt;-$R79)),"Variance exceeds tolerance",IF(AND($F79="Yes",$J79&lt;&gt;"Complete",$J79&lt;&gt;"N/A"),"Critical task incomplete",IF(AND($J79="N/A",$T79=""),"N/A reason missing",IF(AND($J79="Exception",$T79=""),"Exception details missing",IF(AND($V79="Reviewed",$W79=""),"Manager initials missing","OK"))))))))),"")</f>
        <v/>
      </c>
      <c r="Y79" s="23">
        <f>IFERROR(IF(OR($A79="",$C79=""),"",IF(COUNTIFS($A$2:$A$501,$A79,$C$2:$C$501,$C79)&gt;1,"Duplicate task/date","OK")),"")</f>
        <v/>
      </c>
      <c r="Z79" s="29" t="n"/>
      <c r="AA79" s="23">
        <f>IFERROR(IF(OR($A79="",$C79=""),"",TEXT($A79,"yyyymmdd")&amp;"-"&amp;$C79),"")</f>
        <v/>
      </c>
    </row>
    <row r="80">
      <c r="A80" s="40" t="n"/>
      <c r="B80" s="22" t="n"/>
      <c r="C80" s="22" t="n"/>
      <c r="D80" s="23">
        <f>IFERROR(IF($C80="","",VLOOKUP($C80,'Checklist Setup'!$A$7:$H$106,2,FALSE)),"")</f>
        <v/>
      </c>
      <c r="E80" s="24">
        <f>IFERROR(IF($C80="","",VLOOKUP($C80,'Checklist Setup'!$A$7:$H$106,3,FALSE)),"")</f>
        <v/>
      </c>
      <c r="F80" s="23">
        <f>IFERROR(IF($C80="","",VLOOKUP($C80,'Checklist Setup'!$A$7:$H$106,4,FALSE)),"")</f>
        <v/>
      </c>
      <c r="G80" s="23">
        <f>IFERROR(IF($C80="","",VLOOKUP($C80,'Checklist Setup'!$A$7:$H$106,5,FALSE)),"")</f>
        <v/>
      </c>
      <c r="H80" s="23">
        <f>IFERROR(IF($C80="","",VLOOKUP($C80,'Checklist Setup'!$A$7:$H$106,6,FALSE)),"")</f>
        <v/>
      </c>
      <c r="I80" s="22" t="n"/>
      <c r="J80" s="22" t="n"/>
      <c r="K80" s="25" t="n"/>
      <c r="L80" s="25" t="n"/>
      <c r="M80" s="26">
        <f>IFERROR(IF($C80="","",VLOOKUP($C80,'Checklist Setup'!$A$7:$H$106,7,FALSE)),"")</f>
        <v/>
      </c>
      <c r="N80" s="26">
        <f>IFERROR(IF(OR($K80="",$L80=""),"",MOD($L80-$K80,1)*1440),"")</f>
        <v/>
      </c>
      <c r="O80" s="41" t="n"/>
      <c r="P80" s="41" t="n"/>
      <c r="Q80" s="42">
        <f>IFERROR(IF(OR($O80="",$P80=""),"",$P80-$O80),"")</f>
        <v/>
      </c>
      <c r="R80" s="42">
        <f>IFERROR(IF($C80="","",VLOOKUP($C80,'Checklist Setup'!$A$7:$H$106,8,FALSE)),"")</f>
        <v/>
      </c>
      <c r="S80" s="29" t="n"/>
      <c r="T80" s="29" t="n"/>
      <c r="U80" s="29" t="n"/>
      <c r="V80" s="22" t="n"/>
      <c r="W80" s="22" t="n"/>
      <c r="X80" s="24">
        <f>IFERROR(IF($C80="","",IF($Y80&lt;&gt;"OK",$Y80,IF(AND($J80="Complete",$H80="Yes",$S80=""),"Evidence missing",IF(AND($G80="Yes",$J80="Complete",OR($O80="",$P80="")),"Amounts missing",IF(AND($Q80&lt;&gt;"",OR($Q80&gt;$R80,$Q80&lt;-$R80)),"Variance exceeds tolerance",IF(AND($F80="Yes",$J80&lt;&gt;"Complete",$J80&lt;&gt;"N/A"),"Critical task incomplete",IF(AND($J80="N/A",$T80=""),"N/A reason missing",IF(AND($J80="Exception",$T80=""),"Exception details missing",IF(AND($V80="Reviewed",$W80=""),"Manager initials missing","OK"))))))))),"")</f>
        <v/>
      </c>
      <c r="Y80" s="23">
        <f>IFERROR(IF(OR($A80="",$C80=""),"",IF(COUNTIFS($A$2:$A$501,$A80,$C$2:$C$501,$C80)&gt;1,"Duplicate task/date","OK")),"")</f>
        <v/>
      </c>
      <c r="Z80" s="29" t="n"/>
      <c r="AA80" s="23">
        <f>IFERROR(IF(OR($A80="",$C80=""),"",TEXT($A80,"yyyymmdd")&amp;"-"&amp;$C80),"")</f>
        <v/>
      </c>
    </row>
    <row r="81">
      <c r="A81" s="40" t="n"/>
      <c r="B81" s="22" t="n"/>
      <c r="C81" s="22" t="n"/>
      <c r="D81" s="23">
        <f>IFERROR(IF($C81="","",VLOOKUP($C81,'Checklist Setup'!$A$7:$H$106,2,FALSE)),"")</f>
        <v/>
      </c>
      <c r="E81" s="24">
        <f>IFERROR(IF($C81="","",VLOOKUP($C81,'Checklist Setup'!$A$7:$H$106,3,FALSE)),"")</f>
        <v/>
      </c>
      <c r="F81" s="23">
        <f>IFERROR(IF($C81="","",VLOOKUP($C81,'Checklist Setup'!$A$7:$H$106,4,FALSE)),"")</f>
        <v/>
      </c>
      <c r="G81" s="23">
        <f>IFERROR(IF($C81="","",VLOOKUP($C81,'Checklist Setup'!$A$7:$H$106,5,FALSE)),"")</f>
        <v/>
      </c>
      <c r="H81" s="23">
        <f>IFERROR(IF($C81="","",VLOOKUP($C81,'Checklist Setup'!$A$7:$H$106,6,FALSE)),"")</f>
        <v/>
      </c>
      <c r="I81" s="22" t="n"/>
      <c r="J81" s="22" t="n"/>
      <c r="K81" s="25" t="n"/>
      <c r="L81" s="25" t="n"/>
      <c r="M81" s="26">
        <f>IFERROR(IF($C81="","",VLOOKUP($C81,'Checklist Setup'!$A$7:$H$106,7,FALSE)),"")</f>
        <v/>
      </c>
      <c r="N81" s="26">
        <f>IFERROR(IF(OR($K81="",$L81=""),"",MOD($L81-$K81,1)*1440),"")</f>
        <v/>
      </c>
      <c r="O81" s="41" t="n"/>
      <c r="P81" s="41" t="n"/>
      <c r="Q81" s="42">
        <f>IFERROR(IF(OR($O81="",$P81=""),"",$P81-$O81),"")</f>
        <v/>
      </c>
      <c r="R81" s="42">
        <f>IFERROR(IF($C81="","",VLOOKUP($C81,'Checklist Setup'!$A$7:$H$106,8,FALSE)),"")</f>
        <v/>
      </c>
      <c r="S81" s="29" t="n"/>
      <c r="T81" s="29" t="n"/>
      <c r="U81" s="29" t="n"/>
      <c r="V81" s="22" t="n"/>
      <c r="W81" s="22" t="n"/>
      <c r="X81" s="24">
        <f>IFERROR(IF($C81="","",IF($Y81&lt;&gt;"OK",$Y81,IF(AND($J81="Complete",$H81="Yes",$S81=""),"Evidence missing",IF(AND($G81="Yes",$J81="Complete",OR($O81="",$P81="")),"Amounts missing",IF(AND($Q81&lt;&gt;"",OR($Q81&gt;$R81,$Q81&lt;-$R81)),"Variance exceeds tolerance",IF(AND($F81="Yes",$J81&lt;&gt;"Complete",$J81&lt;&gt;"N/A"),"Critical task incomplete",IF(AND($J81="N/A",$T81=""),"N/A reason missing",IF(AND($J81="Exception",$T81=""),"Exception details missing",IF(AND($V81="Reviewed",$W81=""),"Manager initials missing","OK"))))))))),"")</f>
        <v/>
      </c>
      <c r="Y81" s="23">
        <f>IFERROR(IF(OR($A81="",$C81=""),"",IF(COUNTIFS($A$2:$A$501,$A81,$C$2:$C$501,$C81)&gt;1,"Duplicate task/date","OK")),"")</f>
        <v/>
      </c>
      <c r="Z81" s="29" t="n"/>
      <c r="AA81" s="23">
        <f>IFERROR(IF(OR($A81="",$C81=""),"",TEXT($A81,"yyyymmdd")&amp;"-"&amp;$C81),"")</f>
        <v/>
      </c>
    </row>
    <row r="82">
      <c r="A82" s="40" t="n"/>
      <c r="B82" s="22" t="n"/>
      <c r="C82" s="22" t="n"/>
      <c r="D82" s="23">
        <f>IFERROR(IF($C82="","",VLOOKUP($C82,'Checklist Setup'!$A$7:$H$106,2,FALSE)),"")</f>
        <v/>
      </c>
      <c r="E82" s="24">
        <f>IFERROR(IF($C82="","",VLOOKUP($C82,'Checklist Setup'!$A$7:$H$106,3,FALSE)),"")</f>
        <v/>
      </c>
      <c r="F82" s="23">
        <f>IFERROR(IF($C82="","",VLOOKUP($C82,'Checklist Setup'!$A$7:$H$106,4,FALSE)),"")</f>
        <v/>
      </c>
      <c r="G82" s="23">
        <f>IFERROR(IF($C82="","",VLOOKUP($C82,'Checklist Setup'!$A$7:$H$106,5,FALSE)),"")</f>
        <v/>
      </c>
      <c r="H82" s="23">
        <f>IFERROR(IF($C82="","",VLOOKUP($C82,'Checklist Setup'!$A$7:$H$106,6,FALSE)),"")</f>
        <v/>
      </c>
      <c r="I82" s="22" t="n"/>
      <c r="J82" s="22" t="n"/>
      <c r="K82" s="25" t="n"/>
      <c r="L82" s="25" t="n"/>
      <c r="M82" s="26">
        <f>IFERROR(IF($C82="","",VLOOKUP($C82,'Checklist Setup'!$A$7:$H$106,7,FALSE)),"")</f>
        <v/>
      </c>
      <c r="N82" s="26">
        <f>IFERROR(IF(OR($K82="",$L82=""),"",MOD($L82-$K82,1)*1440),"")</f>
        <v/>
      </c>
      <c r="O82" s="41" t="n"/>
      <c r="P82" s="41" t="n"/>
      <c r="Q82" s="42">
        <f>IFERROR(IF(OR($O82="",$P82=""),"",$P82-$O82),"")</f>
        <v/>
      </c>
      <c r="R82" s="42">
        <f>IFERROR(IF($C82="","",VLOOKUP($C82,'Checklist Setup'!$A$7:$H$106,8,FALSE)),"")</f>
        <v/>
      </c>
      <c r="S82" s="29" t="n"/>
      <c r="T82" s="29" t="n"/>
      <c r="U82" s="29" t="n"/>
      <c r="V82" s="22" t="n"/>
      <c r="W82" s="22" t="n"/>
      <c r="X82" s="24">
        <f>IFERROR(IF($C82="","",IF($Y82&lt;&gt;"OK",$Y82,IF(AND($J82="Complete",$H82="Yes",$S82=""),"Evidence missing",IF(AND($G82="Yes",$J82="Complete",OR($O82="",$P82="")),"Amounts missing",IF(AND($Q82&lt;&gt;"",OR($Q82&gt;$R82,$Q82&lt;-$R82)),"Variance exceeds tolerance",IF(AND($F82="Yes",$J82&lt;&gt;"Complete",$J82&lt;&gt;"N/A"),"Critical task incomplete",IF(AND($J82="N/A",$T82=""),"N/A reason missing",IF(AND($J82="Exception",$T82=""),"Exception details missing",IF(AND($V82="Reviewed",$W82=""),"Manager initials missing","OK"))))))))),"")</f>
        <v/>
      </c>
      <c r="Y82" s="23">
        <f>IFERROR(IF(OR($A82="",$C82=""),"",IF(COUNTIFS($A$2:$A$501,$A82,$C$2:$C$501,$C82)&gt;1,"Duplicate task/date","OK")),"")</f>
        <v/>
      </c>
      <c r="Z82" s="29" t="n"/>
      <c r="AA82" s="23">
        <f>IFERROR(IF(OR($A82="",$C82=""),"",TEXT($A82,"yyyymmdd")&amp;"-"&amp;$C82),"")</f>
        <v/>
      </c>
    </row>
    <row r="83">
      <c r="A83" s="40" t="n"/>
      <c r="B83" s="22" t="n"/>
      <c r="C83" s="22" t="n"/>
      <c r="D83" s="23">
        <f>IFERROR(IF($C83="","",VLOOKUP($C83,'Checklist Setup'!$A$7:$H$106,2,FALSE)),"")</f>
        <v/>
      </c>
      <c r="E83" s="24">
        <f>IFERROR(IF($C83="","",VLOOKUP($C83,'Checklist Setup'!$A$7:$H$106,3,FALSE)),"")</f>
        <v/>
      </c>
      <c r="F83" s="23">
        <f>IFERROR(IF($C83="","",VLOOKUP($C83,'Checklist Setup'!$A$7:$H$106,4,FALSE)),"")</f>
        <v/>
      </c>
      <c r="G83" s="23">
        <f>IFERROR(IF($C83="","",VLOOKUP($C83,'Checklist Setup'!$A$7:$H$106,5,FALSE)),"")</f>
        <v/>
      </c>
      <c r="H83" s="23">
        <f>IFERROR(IF($C83="","",VLOOKUP($C83,'Checklist Setup'!$A$7:$H$106,6,FALSE)),"")</f>
        <v/>
      </c>
      <c r="I83" s="22" t="n"/>
      <c r="J83" s="22" t="n"/>
      <c r="K83" s="25" t="n"/>
      <c r="L83" s="25" t="n"/>
      <c r="M83" s="26">
        <f>IFERROR(IF($C83="","",VLOOKUP($C83,'Checklist Setup'!$A$7:$H$106,7,FALSE)),"")</f>
        <v/>
      </c>
      <c r="N83" s="26">
        <f>IFERROR(IF(OR($K83="",$L83=""),"",MOD($L83-$K83,1)*1440),"")</f>
        <v/>
      </c>
      <c r="O83" s="41" t="n"/>
      <c r="P83" s="41" t="n"/>
      <c r="Q83" s="42">
        <f>IFERROR(IF(OR($O83="",$P83=""),"",$P83-$O83),"")</f>
        <v/>
      </c>
      <c r="R83" s="42">
        <f>IFERROR(IF($C83="","",VLOOKUP($C83,'Checklist Setup'!$A$7:$H$106,8,FALSE)),"")</f>
        <v/>
      </c>
      <c r="S83" s="29" t="n"/>
      <c r="T83" s="29" t="n"/>
      <c r="U83" s="29" t="n"/>
      <c r="V83" s="22" t="n"/>
      <c r="W83" s="22" t="n"/>
      <c r="X83" s="24">
        <f>IFERROR(IF($C83="","",IF($Y83&lt;&gt;"OK",$Y83,IF(AND($J83="Complete",$H83="Yes",$S83=""),"Evidence missing",IF(AND($G83="Yes",$J83="Complete",OR($O83="",$P83="")),"Amounts missing",IF(AND($Q83&lt;&gt;"",OR($Q83&gt;$R83,$Q83&lt;-$R83)),"Variance exceeds tolerance",IF(AND($F83="Yes",$J83&lt;&gt;"Complete",$J83&lt;&gt;"N/A"),"Critical task incomplete",IF(AND($J83="N/A",$T83=""),"N/A reason missing",IF(AND($J83="Exception",$T83=""),"Exception details missing",IF(AND($V83="Reviewed",$W83=""),"Manager initials missing","OK"))))))))),"")</f>
        <v/>
      </c>
      <c r="Y83" s="23">
        <f>IFERROR(IF(OR($A83="",$C83=""),"",IF(COUNTIFS($A$2:$A$501,$A83,$C$2:$C$501,$C83)&gt;1,"Duplicate task/date","OK")),"")</f>
        <v/>
      </c>
      <c r="Z83" s="29" t="n"/>
      <c r="AA83" s="23">
        <f>IFERROR(IF(OR($A83="",$C83=""),"",TEXT($A83,"yyyymmdd")&amp;"-"&amp;$C83),"")</f>
        <v/>
      </c>
    </row>
    <row r="84">
      <c r="A84" s="40" t="n"/>
      <c r="B84" s="22" t="n"/>
      <c r="C84" s="22" t="n"/>
      <c r="D84" s="23">
        <f>IFERROR(IF($C84="","",VLOOKUP($C84,'Checklist Setup'!$A$7:$H$106,2,FALSE)),"")</f>
        <v/>
      </c>
      <c r="E84" s="24">
        <f>IFERROR(IF($C84="","",VLOOKUP($C84,'Checklist Setup'!$A$7:$H$106,3,FALSE)),"")</f>
        <v/>
      </c>
      <c r="F84" s="23">
        <f>IFERROR(IF($C84="","",VLOOKUP($C84,'Checklist Setup'!$A$7:$H$106,4,FALSE)),"")</f>
        <v/>
      </c>
      <c r="G84" s="23">
        <f>IFERROR(IF($C84="","",VLOOKUP($C84,'Checklist Setup'!$A$7:$H$106,5,FALSE)),"")</f>
        <v/>
      </c>
      <c r="H84" s="23">
        <f>IFERROR(IF($C84="","",VLOOKUP($C84,'Checklist Setup'!$A$7:$H$106,6,FALSE)),"")</f>
        <v/>
      </c>
      <c r="I84" s="22" t="n"/>
      <c r="J84" s="22" t="n"/>
      <c r="K84" s="25" t="n"/>
      <c r="L84" s="25" t="n"/>
      <c r="M84" s="26">
        <f>IFERROR(IF($C84="","",VLOOKUP($C84,'Checklist Setup'!$A$7:$H$106,7,FALSE)),"")</f>
        <v/>
      </c>
      <c r="N84" s="26">
        <f>IFERROR(IF(OR($K84="",$L84=""),"",MOD($L84-$K84,1)*1440),"")</f>
        <v/>
      </c>
      <c r="O84" s="41" t="n"/>
      <c r="P84" s="41" t="n"/>
      <c r="Q84" s="42">
        <f>IFERROR(IF(OR($O84="",$P84=""),"",$P84-$O84),"")</f>
        <v/>
      </c>
      <c r="R84" s="42">
        <f>IFERROR(IF($C84="","",VLOOKUP($C84,'Checklist Setup'!$A$7:$H$106,8,FALSE)),"")</f>
        <v/>
      </c>
      <c r="S84" s="29" t="n"/>
      <c r="T84" s="29" t="n"/>
      <c r="U84" s="29" t="n"/>
      <c r="V84" s="22" t="n"/>
      <c r="W84" s="22" t="n"/>
      <c r="X84" s="24">
        <f>IFERROR(IF($C84="","",IF($Y84&lt;&gt;"OK",$Y84,IF(AND($J84="Complete",$H84="Yes",$S84=""),"Evidence missing",IF(AND($G84="Yes",$J84="Complete",OR($O84="",$P84="")),"Amounts missing",IF(AND($Q84&lt;&gt;"",OR($Q84&gt;$R84,$Q84&lt;-$R84)),"Variance exceeds tolerance",IF(AND($F84="Yes",$J84&lt;&gt;"Complete",$J84&lt;&gt;"N/A"),"Critical task incomplete",IF(AND($J84="N/A",$T84=""),"N/A reason missing",IF(AND($J84="Exception",$T84=""),"Exception details missing",IF(AND($V84="Reviewed",$W84=""),"Manager initials missing","OK"))))))))),"")</f>
        <v/>
      </c>
      <c r="Y84" s="23">
        <f>IFERROR(IF(OR($A84="",$C84=""),"",IF(COUNTIFS($A$2:$A$501,$A84,$C$2:$C$501,$C84)&gt;1,"Duplicate task/date","OK")),"")</f>
        <v/>
      </c>
      <c r="Z84" s="29" t="n"/>
      <c r="AA84" s="23">
        <f>IFERROR(IF(OR($A84="",$C84=""),"",TEXT($A84,"yyyymmdd")&amp;"-"&amp;$C84),"")</f>
        <v/>
      </c>
    </row>
    <row r="85">
      <c r="A85" s="40" t="n"/>
      <c r="B85" s="22" t="n"/>
      <c r="C85" s="22" t="n"/>
      <c r="D85" s="23">
        <f>IFERROR(IF($C85="","",VLOOKUP($C85,'Checklist Setup'!$A$7:$H$106,2,FALSE)),"")</f>
        <v/>
      </c>
      <c r="E85" s="24">
        <f>IFERROR(IF($C85="","",VLOOKUP($C85,'Checklist Setup'!$A$7:$H$106,3,FALSE)),"")</f>
        <v/>
      </c>
      <c r="F85" s="23">
        <f>IFERROR(IF($C85="","",VLOOKUP($C85,'Checklist Setup'!$A$7:$H$106,4,FALSE)),"")</f>
        <v/>
      </c>
      <c r="G85" s="23">
        <f>IFERROR(IF($C85="","",VLOOKUP($C85,'Checklist Setup'!$A$7:$H$106,5,FALSE)),"")</f>
        <v/>
      </c>
      <c r="H85" s="23">
        <f>IFERROR(IF($C85="","",VLOOKUP($C85,'Checklist Setup'!$A$7:$H$106,6,FALSE)),"")</f>
        <v/>
      </c>
      <c r="I85" s="22" t="n"/>
      <c r="J85" s="22" t="n"/>
      <c r="K85" s="25" t="n"/>
      <c r="L85" s="25" t="n"/>
      <c r="M85" s="26">
        <f>IFERROR(IF($C85="","",VLOOKUP($C85,'Checklist Setup'!$A$7:$H$106,7,FALSE)),"")</f>
        <v/>
      </c>
      <c r="N85" s="26">
        <f>IFERROR(IF(OR($K85="",$L85=""),"",MOD($L85-$K85,1)*1440),"")</f>
        <v/>
      </c>
      <c r="O85" s="41" t="n"/>
      <c r="P85" s="41" t="n"/>
      <c r="Q85" s="42">
        <f>IFERROR(IF(OR($O85="",$P85=""),"",$P85-$O85),"")</f>
        <v/>
      </c>
      <c r="R85" s="42">
        <f>IFERROR(IF($C85="","",VLOOKUP($C85,'Checklist Setup'!$A$7:$H$106,8,FALSE)),"")</f>
        <v/>
      </c>
      <c r="S85" s="29" t="n"/>
      <c r="T85" s="29" t="n"/>
      <c r="U85" s="29" t="n"/>
      <c r="V85" s="22" t="n"/>
      <c r="W85" s="22" t="n"/>
      <c r="X85" s="24">
        <f>IFERROR(IF($C85="","",IF($Y85&lt;&gt;"OK",$Y85,IF(AND($J85="Complete",$H85="Yes",$S85=""),"Evidence missing",IF(AND($G85="Yes",$J85="Complete",OR($O85="",$P85="")),"Amounts missing",IF(AND($Q85&lt;&gt;"",OR($Q85&gt;$R85,$Q85&lt;-$R85)),"Variance exceeds tolerance",IF(AND($F85="Yes",$J85&lt;&gt;"Complete",$J85&lt;&gt;"N/A"),"Critical task incomplete",IF(AND($J85="N/A",$T85=""),"N/A reason missing",IF(AND($J85="Exception",$T85=""),"Exception details missing",IF(AND($V85="Reviewed",$W85=""),"Manager initials missing","OK"))))))))),"")</f>
        <v/>
      </c>
      <c r="Y85" s="23">
        <f>IFERROR(IF(OR($A85="",$C85=""),"",IF(COUNTIFS($A$2:$A$501,$A85,$C$2:$C$501,$C85)&gt;1,"Duplicate task/date","OK")),"")</f>
        <v/>
      </c>
      <c r="Z85" s="29" t="n"/>
      <c r="AA85" s="23">
        <f>IFERROR(IF(OR($A85="",$C85=""),"",TEXT($A85,"yyyymmdd")&amp;"-"&amp;$C85),"")</f>
        <v/>
      </c>
    </row>
    <row r="86">
      <c r="A86" s="40" t="n"/>
      <c r="B86" s="22" t="n"/>
      <c r="C86" s="22" t="n"/>
      <c r="D86" s="23">
        <f>IFERROR(IF($C86="","",VLOOKUP($C86,'Checklist Setup'!$A$7:$H$106,2,FALSE)),"")</f>
        <v/>
      </c>
      <c r="E86" s="24">
        <f>IFERROR(IF($C86="","",VLOOKUP($C86,'Checklist Setup'!$A$7:$H$106,3,FALSE)),"")</f>
        <v/>
      </c>
      <c r="F86" s="23">
        <f>IFERROR(IF($C86="","",VLOOKUP($C86,'Checklist Setup'!$A$7:$H$106,4,FALSE)),"")</f>
        <v/>
      </c>
      <c r="G86" s="23">
        <f>IFERROR(IF($C86="","",VLOOKUP($C86,'Checklist Setup'!$A$7:$H$106,5,FALSE)),"")</f>
        <v/>
      </c>
      <c r="H86" s="23">
        <f>IFERROR(IF($C86="","",VLOOKUP($C86,'Checklist Setup'!$A$7:$H$106,6,FALSE)),"")</f>
        <v/>
      </c>
      <c r="I86" s="22" t="n"/>
      <c r="J86" s="22" t="n"/>
      <c r="K86" s="25" t="n"/>
      <c r="L86" s="25" t="n"/>
      <c r="M86" s="26">
        <f>IFERROR(IF($C86="","",VLOOKUP($C86,'Checklist Setup'!$A$7:$H$106,7,FALSE)),"")</f>
        <v/>
      </c>
      <c r="N86" s="26">
        <f>IFERROR(IF(OR($K86="",$L86=""),"",MOD($L86-$K86,1)*1440),"")</f>
        <v/>
      </c>
      <c r="O86" s="41" t="n"/>
      <c r="P86" s="41" t="n"/>
      <c r="Q86" s="42">
        <f>IFERROR(IF(OR($O86="",$P86=""),"",$P86-$O86),"")</f>
        <v/>
      </c>
      <c r="R86" s="42">
        <f>IFERROR(IF($C86="","",VLOOKUP($C86,'Checklist Setup'!$A$7:$H$106,8,FALSE)),"")</f>
        <v/>
      </c>
      <c r="S86" s="29" t="n"/>
      <c r="T86" s="29" t="n"/>
      <c r="U86" s="29" t="n"/>
      <c r="V86" s="22" t="n"/>
      <c r="W86" s="22" t="n"/>
      <c r="X86" s="24">
        <f>IFERROR(IF($C86="","",IF($Y86&lt;&gt;"OK",$Y86,IF(AND($J86="Complete",$H86="Yes",$S86=""),"Evidence missing",IF(AND($G86="Yes",$J86="Complete",OR($O86="",$P86="")),"Amounts missing",IF(AND($Q86&lt;&gt;"",OR($Q86&gt;$R86,$Q86&lt;-$R86)),"Variance exceeds tolerance",IF(AND($F86="Yes",$J86&lt;&gt;"Complete",$J86&lt;&gt;"N/A"),"Critical task incomplete",IF(AND($J86="N/A",$T86=""),"N/A reason missing",IF(AND($J86="Exception",$T86=""),"Exception details missing",IF(AND($V86="Reviewed",$W86=""),"Manager initials missing","OK"))))))))),"")</f>
        <v/>
      </c>
      <c r="Y86" s="23">
        <f>IFERROR(IF(OR($A86="",$C86=""),"",IF(COUNTIFS($A$2:$A$501,$A86,$C$2:$C$501,$C86)&gt;1,"Duplicate task/date","OK")),"")</f>
        <v/>
      </c>
      <c r="Z86" s="29" t="n"/>
      <c r="AA86" s="23">
        <f>IFERROR(IF(OR($A86="",$C86=""),"",TEXT($A86,"yyyymmdd")&amp;"-"&amp;$C86),"")</f>
        <v/>
      </c>
    </row>
    <row r="87">
      <c r="A87" s="40" t="n"/>
      <c r="B87" s="22" t="n"/>
      <c r="C87" s="22" t="n"/>
      <c r="D87" s="23">
        <f>IFERROR(IF($C87="","",VLOOKUP($C87,'Checklist Setup'!$A$7:$H$106,2,FALSE)),"")</f>
        <v/>
      </c>
      <c r="E87" s="24">
        <f>IFERROR(IF($C87="","",VLOOKUP($C87,'Checklist Setup'!$A$7:$H$106,3,FALSE)),"")</f>
        <v/>
      </c>
      <c r="F87" s="23">
        <f>IFERROR(IF($C87="","",VLOOKUP($C87,'Checklist Setup'!$A$7:$H$106,4,FALSE)),"")</f>
        <v/>
      </c>
      <c r="G87" s="23">
        <f>IFERROR(IF($C87="","",VLOOKUP($C87,'Checklist Setup'!$A$7:$H$106,5,FALSE)),"")</f>
        <v/>
      </c>
      <c r="H87" s="23">
        <f>IFERROR(IF($C87="","",VLOOKUP($C87,'Checklist Setup'!$A$7:$H$106,6,FALSE)),"")</f>
        <v/>
      </c>
      <c r="I87" s="22" t="n"/>
      <c r="J87" s="22" t="n"/>
      <c r="K87" s="25" t="n"/>
      <c r="L87" s="25" t="n"/>
      <c r="M87" s="26">
        <f>IFERROR(IF($C87="","",VLOOKUP($C87,'Checklist Setup'!$A$7:$H$106,7,FALSE)),"")</f>
        <v/>
      </c>
      <c r="N87" s="26">
        <f>IFERROR(IF(OR($K87="",$L87=""),"",MOD($L87-$K87,1)*1440),"")</f>
        <v/>
      </c>
      <c r="O87" s="41" t="n"/>
      <c r="P87" s="41" t="n"/>
      <c r="Q87" s="42">
        <f>IFERROR(IF(OR($O87="",$P87=""),"",$P87-$O87),"")</f>
        <v/>
      </c>
      <c r="R87" s="42">
        <f>IFERROR(IF($C87="","",VLOOKUP($C87,'Checklist Setup'!$A$7:$H$106,8,FALSE)),"")</f>
        <v/>
      </c>
      <c r="S87" s="29" t="n"/>
      <c r="T87" s="29" t="n"/>
      <c r="U87" s="29" t="n"/>
      <c r="V87" s="22" t="n"/>
      <c r="W87" s="22" t="n"/>
      <c r="X87" s="24">
        <f>IFERROR(IF($C87="","",IF($Y87&lt;&gt;"OK",$Y87,IF(AND($J87="Complete",$H87="Yes",$S87=""),"Evidence missing",IF(AND($G87="Yes",$J87="Complete",OR($O87="",$P87="")),"Amounts missing",IF(AND($Q87&lt;&gt;"",OR($Q87&gt;$R87,$Q87&lt;-$R87)),"Variance exceeds tolerance",IF(AND($F87="Yes",$J87&lt;&gt;"Complete",$J87&lt;&gt;"N/A"),"Critical task incomplete",IF(AND($J87="N/A",$T87=""),"N/A reason missing",IF(AND($J87="Exception",$T87=""),"Exception details missing",IF(AND($V87="Reviewed",$W87=""),"Manager initials missing","OK"))))))))),"")</f>
        <v/>
      </c>
      <c r="Y87" s="23">
        <f>IFERROR(IF(OR($A87="",$C87=""),"",IF(COUNTIFS($A$2:$A$501,$A87,$C$2:$C$501,$C87)&gt;1,"Duplicate task/date","OK")),"")</f>
        <v/>
      </c>
      <c r="Z87" s="29" t="n"/>
      <c r="AA87" s="23">
        <f>IFERROR(IF(OR($A87="",$C87=""),"",TEXT($A87,"yyyymmdd")&amp;"-"&amp;$C87),"")</f>
        <v/>
      </c>
    </row>
    <row r="88">
      <c r="A88" s="40" t="n"/>
      <c r="B88" s="22" t="n"/>
      <c r="C88" s="22" t="n"/>
      <c r="D88" s="23">
        <f>IFERROR(IF($C88="","",VLOOKUP($C88,'Checklist Setup'!$A$7:$H$106,2,FALSE)),"")</f>
        <v/>
      </c>
      <c r="E88" s="24">
        <f>IFERROR(IF($C88="","",VLOOKUP($C88,'Checklist Setup'!$A$7:$H$106,3,FALSE)),"")</f>
        <v/>
      </c>
      <c r="F88" s="23">
        <f>IFERROR(IF($C88="","",VLOOKUP($C88,'Checklist Setup'!$A$7:$H$106,4,FALSE)),"")</f>
        <v/>
      </c>
      <c r="G88" s="23">
        <f>IFERROR(IF($C88="","",VLOOKUP($C88,'Checklist Setup'!$A$7:$H$106,5,FALSE)),"")</f>
        <v/>
      </c>
      <c r="H88" s="23">
        <f>IFERROR(IF($C88="","",VLOOKUP($C88,'Checklist Setup'!$A$7:$H$106,6,FALSE)),"")</f>
        <v/>
      </c>
      <c r="I88" s="22" t="n"/>
      <c r="J88" s="22" t="n"/>
      <c r="K88" s="25" t="n"/>
      <c r="L88" s="25" t="n"/>
      <c r="M88" s="26">
        <f>IFERROR(IF($C88="","",VLOOKUP($C88,'Checklist Setup'!$A$7:$H$106,7,FALSE)),"")</f>
        <v/>
      </c>
      <c r="N88" s="26">
        <f>IFERROR(IF(OR($K88="",$L88=""),"",MOD($L88-$K88,1)*1440),"")</f>
        <v/>
      </c>
      <c r="O88" s="41" t="n"/>
      <c r="P88" s="41" t="n"/>
      <c r="Q88" s="42">
        <f>IFERROR(IF(OR($O88="",$P88=""),"",$P88-$O88),"")</f>
        <v/>
      </c>
      <c r="R88" s="42">
        <f>IFERROR(IF($C88="","",VLOOKUP($C88,'Checklist Setup'!$A$7:$H$106,8,FALSE)),"")</f>
        <v/>
      </c>
      <c r="S88" s="29" t="n"/>
      <c r="T88" s="29" t="n"/>
      <c r="U88" s="29" t="n"/>
      <c r="V88" s="22" t="n"/>
      <c r="W88" s="22" t="n"/>
      <c r="X88" s="24">
        <f>IFERROR(IF($C88="","",IF($Y88&lt;&gt;"OK",$Y88,IF(AND($J88="Complete",$H88="Yes",$S88=""),"Evidence missing",IF(AND($G88="Yes",$J88="Complete",OR($O88="",$P88="")),"Amounts missing",IF(AND($Q88&lt;&gt;"",OR($Q88&gt;$R88,$Q88&lt;-$R88)),"Variance exceeds tolerance",IF(AND($F88="Yes",$J88&lt;&gt;"Complete",$J88&lt;&gt;"N/A"),"Critical task incomplete",IF(AND($J88="N/A",$T88=""),"N/A reason missing",IF(AND($J88="Exception",$T88=""),"Exception details missing",IF(AND($V88="Reviewed",$W88=""),"Manager initials missing","OK"))))))))),"")</f>
        <v/>
      </c>
      <c r="Y88" s="23">
        <f>IFERROR(IF(OR($A88="",$C88=""),"",IF(COUNTIFS($A$2:$A$501,$A88,$C$2:$C$501,$C88)&gt;1,"Duplicate task/date","OK")),"")</f>
        <v/>
      </c>
      <c r="Z88" s="29" t="n"/>
      <c r="AA88" s="23">
        <f>IFERROR(IF(OR($A88="",$C88=""),"",TEXT($A88,"yyyymmdd")&amp;"-"&amp;$C88),"")</f>
        <v/>
      </c>
    </row>
    <row r="89">
      <c r="A89" s="40" t="n"/>
      <c r="B89" s="22" t="n"/>
      <c r="C89" s="22" t="n"/>
      <c r="D89" s="23">
        <f>IFERROR(IF($C89="","",VLOOKUP($C89,'Checklist Setup'!$A$7:$H$106,2,FALSE)),"")</f>
        <v/>
      </c>
      <c r="E89" s="24">
        <f>IFERROR(IF($C89="","",VLOOKUP($C89,'Checklist Setup'!$A$7:$H$106,3,FALSE)),"")</f>
        <v/>
      </c>
      <c r="F89" s="23">
        <f>IFERROR(IF($C89="","",VLOOKUP($C89,'Checklist Setup'!$A$7:$H$106,4,FALSE)),"")</f>
        <v/>
      </c>
      <c r="G89" s="23">
        <f>IFERROR(IF($C89="","",VLOOKUP($C89,'Checklist Setup'!$A$7:$H$106,5,FALSE)),"")</f>
        <v/>
      </c>
      <c r="H89" s="23">
        <f>IFERROR(IF($C89="","",VLOOKUP($C89,'Checklist Setup'!$A$7:$H$106,6,FALSE)),"")</f>
        <v/>
      </c>
      <c r="I89" s="22" t="n"/>
      <c r="J89" s="22" t="n"/>
      <c r="K89" s="25" t="n"/>
      <c r="L89" s="25" t="n"/>
      <c r="M89" s="26">
        <f>IFERROR(IF($C89="","",VLOOKUP($C89,'Checklist Setup'!$A$7:$H$106,7,FALSE)),"")</f>
        <v/>
      </c>
      <c r="N89" s="26">
        <f>IFERROR(IF(OR($K89="",$L89=""),"",MOD($L89-$K89,1)*1440),"")</f>
        <v/>
      </c>
      <c r="O89" s="41" t="n"/>
      <c r="P89" s="41" t="n"/>
      <c r="Q89" s="42">
        <f>IFERROR(IF(OR($O89="",$P89=""),"",$P89-$O89),"")</f>
        <v/>
      </c>
      <c r="R89" s="42">
        <f>IFERROR(IF($C89="","",VLOOKUP($C89,'Checklist Setup'!$A$7:$H$106,8,FALSE)),"")</f>
        <v/>
      </c>
      <c r="S89" s="29" t="n"/>
      <c r="T89" s="29" t="n"/>
      <c r="U89" s="29" t="n"/>
      <c r="V89" s="22" t="n"/>
      <c r="W89" s="22" t="n"/>
      <c r="X89" s="24">
        <f>IFERROR(IF($C89="","",IF($Y89&lt;&gt;"OK",$Y89,IF(AND($J89="Complete",$H89="Yes",$S89=""),"Evidence missing",IF(AND($G89="Yes",$J89="Complete",OR($O89="",$P89="")),"Amounts missing",IF(AND($Q89&lt;&gt;"",OR($Q89&gt;$R89,$Q89&lt;-$R89)),"Variance exceeds tolerance",IF(AND($F89="Yes",$J89&lt;&gt;"Complete",$J89&lt;&gt;"N/A"),"Critical task incomplete",IF(AND($J89="N/A",$T89=""),"N/A reason missing",IF(AND($J89="Exception",$T89=""),"Exception details missing",IF(AND($V89="Reviewed",$W89=""),"Manager initials missing","OK"))))))))),"")</f>
        <v/>
      </c>
      <c r="Y89" s="23">
        <f>IFERROR(IF(OR($A89="",$C89=""),"",IF(COUNTIFS($A$2:$A$501,$A89,$C$2:$C$501,$C89)&gt;1,"Duplicate task/date","OK")),"")</f>
        <v/>
      </c>
      <c r="Z89" s="29" t="n"/>
      <c r="AA89" s="23">
        <f>IFERROR(IF(OR($A89="",$C89=""),"",TEXT($A89,"yyyymmdd")&amp;"-"&amp;$C89),"")</f>
        <v/>
      </c>
    </row>
    <row r="90">
      <c r="A90" s="40" t="n"/>
      <c r="B90" s="22" t="n"/>
      <c r="C90" s="22" t="n"/>
      <c r="D90" s="23">
        <f>IFERROR(IF($C90="","",VLOOKUP($C90,'Checklist Setup'!$A$7:$H$106,2,FALSE)),"")</f>
        <v/>
      </c>
      <c r="E90" s="24">
        <f>IFERROR(IF($C90="","",VLOOKUP($C90,'Checklist Setup'!$A$7:$H$106,3,FALSE)),"")</f>
        <v/>
      </c>
      <c r="F90" s="23">
        <f>IFERROR(IF($C90="","",VLOOKUP($C90,'Checklist Setup'!$A$7:$H$106,4,FALSE)),"")</f>
        <v/>
      </c>
      <c r="G90" s="23">
        <f>IFERROR(IF($C90="","",VLOOKUP($C90,'Checklist Setup'!$A$7:$H$106,5,FALSE)),"")</f>
        <v/>
      </c>
      <c r="H90" s="23">
        <f>IFERROR(IF($C90="","",VLOOKUP($C90,'Checklist Setup'!$A$7:$H$106,6,FALSE)),"")</f>
        <v/>
      </c>
      <c r="I90" s="22" t="n"/>
      <c r="J90" s="22" t="n"/>
      <c r="K90" s="25" t="n"/>
      <c r="L90" s="25" t="n"/>
      <c r="M90" s="26">
        <f>IFERROR(IF($C90="","",VLOOKUP($C90,'Checklist Setup'!$A$7:$H$106,7,FALSE)),"")</f>
        <v/>
      </c>
      <c r="N90" s="26">
        <f>IFERROR(IF(OR($K90="",$L90=""),"",MOD($L90-$K90,1)*1440),"")</f>
        <v/>
      </c>
      <c r="O90" s="41" t="n"/>
      <c r="P90" s="41" t="n"/>
      <c r="Q90" s="42">
        <f>IFERROR(IF(OR($O90="",$P90=""),"",$P90-$O90),"")</f>
        <v/>
      </c>
      <c r="R90" s="42">
        <f>IFERROR(IF($C90="","",VLOOKUP($C90,'Checklist Setup'!$A$7:$H$106,8,FALSE)),"")</f>
        <v/>
      </c>
      <c r="S90" s="29" t="n"/>
      <c r="T90" s="29" t="n"/>
      <c r="U90" s="29" t="n"/>
      <c r="V90" s="22" t="n"/>
      <c r="W90" s="22" t="n"/>
      <c r="X90" s="24">
        <f>IFERROR(IF($C90="","",IF($Y90&lt;&gt;"OK",$Y90,IF(AND($J90="Complete",$H90="Yes",$S90=""),"Evidence missing",IF(AND($G90="Yes",$J90="Complete",OR($O90="",$P90="")),"Amounts missing",IF(AND($Q90&lt;&gt;"",OR($Q90&gt;$R90,$Q90&lt;-$R90)),"Variance exceeds tolerance",IF(AND($F90="Yes",$J90&lt;&gt;"Complete",$J90&lt;&gt;"N/A"),"Critical task incomplete",IF(AND($J90="N/A",$T90=""),"N/A reason missing",IF(AND($J90="Exception",$T90=""),"Exception details missing",IF(AND($V90="Reviewed",$W90=""),"Manager initials missing","OK"))))))))),"")</f>
        <v/>
      </c>
      <c r="Y90" s="23">
        <f>IFERROR(IF(OR($A90="",$C90=""),"",IF(COUNTIFS($A$2:$A$501,$A90,$C$2:$C$501,$C90)&gt;1,"Duplicate task/date","OK")),"")</f>
        <v/>
      </c>
      <c r="Z90" s="29" t="n"/>
      <c r="AA90" s="23">
        <f>IFERROR(IF(OR($A90="",$C90=""),"",TEXT($A90,"yyyymmdd")&amp;"-"&amp;$C90),"")</f>
        <v/>
      </c>
    </row>
    <row r="91">
      <c r="A91" s="40" t="n"/>
      <c r="B91" s="22" t="n"/>
      <c r="C91" s="22" t="n"/>
      <c r="D91" s="23">
        <f>IFERROR(IF($C91="","",VLOOKUP($C91,'Checklist Setup'!$A$7:$H$106,2,FALSE)),"")</f>
        <v/>
      </c>
      <c r="E91" s="24">
        <f>IFERROR(IF($C91="","",VLOOKUP($C91,'Checklist Setup'!$A$7:$H$106,3,FALSE)),"")</f>
        <v/>
      </c>
      <c r="F91" s="23">
        <f>IFERROR(IF($C91="","",VLOOKUP($C91,'Checklist Setup'!$A$7:$H$106,4,FALSE)),"")</f>
        <v/>
      </c>
      <c r="G91" s="23">
        <f>IFERROR(IF($C91="","",VLOOKUP($C91,'Checklist Setup'!$A$7:$H$106,5,FALSE)),"")</f>
        <v/>
      </c>
      <c r="H91" s="23">
        <f>IFERROR(IF($C91="","",VLOOKUP($C91,'Checklist Setup'!$A$7:$H$106,6,FALSE)),"")</f>
        <v/>
      </c>
      <c r="I91" s="22" t="n"/>
      <c r="J91" s="22" t="n"/>
      <c r="K91" s="25" t="n"/>
      <c r="L91" s="25" t="n"/>
      <c r="M91" s="26">
        <f>IFERROR(IF($C91="","",VLOOKUP($C91,'Checklist Setup'!$A$7:$H$106,7,FALSE)),"")</f>
        <v/>
      </c>
      <c r="N91" s="26">
        <f>IFERROR(IF(OR($K91="",$L91=""),"",MOD($L91-$K91,1)*1440),"")</f>
        <v/>
      </c>
      <c r="O91" s="41" t="n"/>
      <c r="P91" s="41" t="n"/>
      <c r="Q91" s="42">
        <f>IFERROR(IF(OR($O91="",$P91=""),"",$P91-$O91),"")</f>
        <v/>
      </c>
      <c r="R91" s="42">
        <f>IFERROR(IF($C91="","",VLOOKUP($C91,'Checklist Setup'!$A$7:$H$106,8,FALSE)),"")</f>
        <v/>
      </c>
      <c r="S91" s="29" t="n"/>
      <c r="T91" s="29" t="n"/>
      <c r="U91" s="29" t="n"/>
      <c r="V91" s="22" t="n"/>
      <c r="W91" s="22" t="n"/>
      <c r="X91" s="24">
        <f>IFERROR(IF($C91="","",IF($Y91&lt;&gt;"OK",$Y91,IF(AND($J91="Complete",$H91="Yes",$S91=""),"Evidence missing",IF(AND($G91="Yes",$J91="Complete",OR($O91="",$P91="")),"Amounts missing",IF(AND($Q91&lt;&gt;"",OR($Q91&gt;$R91,$Q91&lt;-$R91)),"Variance exceeds tolerance",IF(AND($F91="Yes",$J91&lt;&gt;"Complete",$J91&lt;&gt;"N/A"),"Critical task incomplete",IF(AND($J91="N/A",$T91=""),"N/A reason missing",IF(AND($J91="Exception",$T91=""),"Exception details missing",IF(AND($V91="Reviewed",$W91=""),"Manager initials missing","OK"))))))))),"")</f>
        <v/>
      </c>
      <c r="Y91" s="23">
        <f>IFERROR(IF(OR($A91="",$C91=""),"",IF(COUNTIFS($A$2:$A$501,$A91,$C$2:$C$501,$C91)&gt;1,"Duplicate task/date","OK")),"")</f>
        <v/>
      </c>
      <c r="Z91" s="29" t="n"/>
      <c r="AA91" s="23">
        <f>IFERROR(IF(OR($A91="",$C91=""),"",TEXT($A91,"yyyymmdd")&amp;"-"&amp;$C91),"")</f>
        <v/>
      </c>
    </row>
    <row r="92">
      <c r="A92" s="40" t="n"/>
      <c r="B92" s="22" t="n"/>
      <c r="C92" s="22" t="n"/>
      <c r="D92" s="23">
        <f>IFERROR(IF($C92="","",VLOOKUP($C92,'Checklist Setup'!$A$7:$H$106,2,FALSE)),"")</f>
        <v/>
      </c>
      <c r="E92" s="24">
        <f>IFERROR(IF($C92="","",VLOOKUP($C92,'Checklist Setup'!$A$7:$H$106,3,FALSE)),"")</f>
        <v/>
      </c>
      <c r="F92" s="23">
        <f>IFERROR(IF($C92="","",VLOOKUP($C92,'Checklist Setup'!$A$7:$H$106,4,FALSE)),"")</f>
        <v/>
      </c>
      <c r="G92" s="23">
        <f>IFERROR(IF($C92="","",VLOOKUP($C92,'Checklist Setup'!$A$7:$H$106,5,FALSE)),"")</f>
        <v/>
      </c>
      <c r="H92" s="23">
        <f>IFERROR(IF($C92="","",VLOOKUP($C92,'Checklist Setup'!$A$7:$H$106,6,FALSE)),"")</f>
        <v/>
      </c>
      <c r="I92" s="22" t="n"/>
      <c r="J92" s="22" t="n"/>
      <c r="K92" s="25" t="n"/>
      <c r="L92" s="25" t="n"/>
      <c r="M92" s="26">
        <f>IFERROR(IF($C92="","",VLOOKUP($C92,'Checklist Setup'!$A$7:$H$106,7,FALSE)),"")</f>
        <v/>
      </c>
      <c r="N92" s="26">
        <f>IFERROR(IF(OR($K92="",$L92=""),"",MOD($L92-$K92,1)*1440),"")</f>
        <v/>
      </c>
      <c r="O92" s="41" t="n"/>
      <c r="P92" s="41" t="n"/>
      <c r="Q92" s="42">
        <f>IFERROR(IF(OR($O92="",$P92=""),"",$P92-$O92),"")</f>
        <v/>
      </c>
      <c r="R92" s="42">
        <f>IFERROR(IF($C92="","",VLOOKUP($C92,'Checklist Setup'!$A$7:$H$106,8,FALSE)),"")</f>
        <v/>
      </c>
      <c r="S92" s="29" t="n"/>
      <c r="T92" s="29" t="n"/>
      <c r="U92" s="29" t="n"/>
      <c r="V92" s="22" t="n"/>
      <c r="W92" s="22" t="n"/>
      <c r="X92" s="24">
        <f>IFERROR(IF($C92="","",IF($Y92&lt;&gt;"OK",$Y92,IF(AND($J92="Complete",$H92="Yes",$S92=""),"Evidence missing",IF(AND($G92="Yes",$J92="Complete",OR($O92="",$P92="")),"Amounts missing",IF(AND($Q92&lt;&gt;"",OR($Q92&gt;$R92,$Q92&lt;-$R92)),"Variance exceeds tolerance",IF(AND($F92="Yes",$J92&lt;&gt;"Complete",$J92&lt;&gt;"N/A"),"Critical task incomplete",IF(AND($J92="N/A",$T92=""),"N/A reason missing",IF(AND($J92="Exception",$T92=""),"Exception details missing",IF(AND($V92="Reviewed",$W92=""),"Manager initials missing","OK"))))))))),"")</f>
        <v/>
      </c>
      <c r="Y92" s="23">
        <f>IFERROR(IF(OR($A92="",$C92=""),"",IF(COUNTIFS($A$2:$A$501,$A92,$C$2:$C$501,$C92)&gt;1,"Duplicate task/date","OK")),"")</f>
        <v/>
      </c>
      <c r="Z92" s="29" t="n"/>
      <c r="AA92" s="23">
        <f>IFERROR(IF(OR($A92="",$C92=""),"",TEXT($A92,"yyyymmdd")&amp;"-"&amp;$C92),"")</f>
        <v/>
      </c>
    </row>
    <row r="93">
      <c r="A93" s="40" t="n"/>
      <c r="B93" s="22" t="n"/>
      <c r="C93" s="22" t="n"/>
      <c r="D93" s="23">
        <f>IFERROR(IF($C93="","",VLOOKUP($C93,'Checklist Setup'!$A$7:$H$106,2,FALSE)),"")</f>
        <v/>
      </c>
      <c r="E93" s="24">
        <f>IFERROR(IF($C93="","",VLOOKUP($C93,'Checklist Setup'!$A$7:$H$106,3,FALSE)),"")</f>
        <v/>
      </c>
      <c r="F93" s="23">
        <f>IFERROR(IF($C93="","",VLOOKUP($C93,'Checklist Setup'!$A$7:$H$106,4,FALSE)),"")</f>
        <v/>
      </c>
      <c r="G93" s="23">
        <f>IFERROR(IF($C93="","",VLOOKUP($C93,'Checklist Setup'!$A$7:$H$106,5,FALSE)),"")</f>
        <v/>
      </c>
      <c r="H93" s="23">
        <f>IFERROR(IF($C93="","",VLOOKUP($C93,'Checklist Setup'!$A$7:$H$106,6,FALSE)),"")</f>
        <v/>
      </c>
      <c r="I93" s="22" t="n"/>
      <c r="J93" s="22" t="n"/>
      <c r="K93" s="25" t="n"/>
      <c r="L93" s="25" t="n"/>
      <c r="M93" s="26">
        <f>IFERROR(IF($C93="","",VLOOKUP($C93,'Checklist Setup'!$A$7:$H$106,7,FALSE)),"")</f>
        <v/>
      </c>
      <c r="N93" s="26">
        <f>IFERROR(IF(OR($K93="",$L93=""),"",MOD($L93-$K93,1)*1440),"")</f>
        <v/>
      </c>
      <c r="O93" s="41" t="n"/>
      <c r="P93" s="41" t="n"/>
      <c r="Q93" s="42">
        <f>IFERROR(IF(OR($O93="",$P93=""),"",$P93-$O93),"")</f>
        <v/>
      </c>
      <c r="R93" s="42">
        <f>IFERROR(IF($C93="","",VLOOKUP($C93,'Checklist Setup'!$A$7:$H$106,8,FALSE)),"")</f>
        <v/>
      </c>
      <c r="S93" s="29" t="n"/>
      <c r="T93" s="29" t="n"/>
      <c r="U93" s="29" t="n"/>
      <c r="V93" s="22" t="n"/>
      <c r="W93" s="22" t="n"/>
      <c r="X93" s="24">
        <f>IFERROR(IF($C93="","",IF($Y93&lt;&gt;"OK",$Y93,IF(AND($J93="Complete",$H93="Yes",$S93=""),"Evidence missing",IF(AND($G93="Yes",$J93="Complete",OR($O93="",$P93="")),"Amounts missing",IF(AND($Q93&lt;&gt;"",OR($Q93&gt;$R93,$Q93&lt;-$R93)),"Variance exceeds tolerance",IF(AND($F93="Yes",$J93&lt;&gt;"Complete",$J93&lt;&gt;"N/A"),"Critical task incomplete",IF(AND($J93="N/A",$T93=""),"N/A reason missing",IF(AND($J93="Exception",$T93=""),"Exception details missing",IF(AND($V93="Reviewed",$W93=""),"Manager initials missing","OK"))))))))),"")</f>
        <v/>
      </c>
      <c r="Y93" s="23">
        <f>IFERROR(IF(OR($A93="",$C93=""),"",IF(COUNTIFS($A$2:$A$501,$A93,$C$2:$C$501,$C93)&gt;1,"Duplicate task/date","OK")),"")</f>
        <v/>
      </c>
      <c r="Z93" s="29" t="n"/>
      <c r="AA93" s="23">
        <f>IFERROR(IF(OR($A93="",$C93=""),"",TEXT($A93,"yyyymmdd")&amp;"-"&amp;$C93),"")</f>
        <v/>
      </c>
    </row>
    <row r="94">
      <c r="A94" s="40" t="n"/>
      <c r="B94" s="22" t="n"/>
      <c r="C94" s="22" t="n"/>
      <c r="D94" s="23">
        <f>IFERROR(IF($C94="","",VLOOKUP($C94,'Checklist Setup'!$A$7:$H$106,2,FALSE)),"")</f>
        <v/>
      </c>
      <c r="E94" s="24">
        <f>IFERROR(IF($C94="","",VLOOKUP($C94,'Checklist Setup'!$A$7:$H$106,3,FALSE)),"")</f>
        <v/>
      </c>
      <c r="F94" s="23">
        <f>IFERROR(IF($C94="","",VLOOKUP($C94,'Checklist Setup'!$A$7:$H$106,4,FALSE)),"")</f>
        <v/>
      </c>
      <c r="G94" s="23">
        <f>IFERROR(IF($C94="","",VLOOKUP($C94,'Checklist Setup'!$A$7:$H$106,5,FALSE)),"")</f>
        <v/>
      </c>
      <c r="H94" s="23">
        <f>IFERROR(IF($C94="","",VLOOKUP($C94,'Checklist Setup'!$A$7:$H$106,6,FALSE)),"")</f>
        <v/>
      </c>
      <c r="I94" s="22" t="n"/>
      <c r="J94" s="22" t="n"/>
      <c r="K94" s="25" t="n"/>
      <c r="L94" s="25" t="n"/>
      <c r="M94" s="26">
        <f>IFERROR(IF($C94="","",VLOOKUP($C94,'Checklist Setup'!$A$7:$H$106,7,FALSE)),"")</f>
        <v/>
      </c>
      <c r="N94" s="26">
        <f>IFERROR(IF(OR($K94="",$L94=""),"",MOD($L94-$K94,1)*1440),"")</f>
        <v/>
      </c>
      <c r="O94" s="41" t="n"/>
      <c r="P94" s="41" t="n"/>
      <c r="Q94" s="42">
        <f>IFERROR(IF(OR($O94="",$P94=""),"",$P94-$O94),"")</f>
        <v/>
      </c>
      <c r="R94" s="42">
        <f>IFERROR(IF($C94="","",VLOOKUP($C94,'Checklist Setup'!$A$7:$H$106,8,FALSE)),"")</f>
        <v/>
      </c>
      <c r="S94" s="29" t="n"/>
      <c r="T94" s="29" t="n"/>
      <c r="U94" s="29" t="n"/>
      <c r="V94" s="22" t="n"/>
      <c r="W94" s="22" t="n"/>
      <c r="X94" s="24">
        <f>IFERROR(IF($C94="","",IF($Y94&lt;&gt;"OK",$Y94,IF(AND($J94="Complete",$H94="Yes",$S94=""),"Evidence missing",IF(AND($G94="Yes",$J94="Complete",OR($O94="",$P94="")),"Amounts missing",IF(AND($Q94&lt;&gt;"",OR($Q94&gt;$R94,$Q94&lt;-$R94)),"Variance exceeds tolerance",IF(AND($F94="Yes",$J94&lt;&gt;"Complete",$J94&lt;&gt;"N/A"),"Critical task incomplete",IF(AND($J94="N/A",$T94=""),"N/A reason missing",IF(AND($J94="Exception",$T94=""),"Exception details missing",IF(AND($V94="Reviewed",$W94=""),"Manager initials missing","OK"))))))))),"")</f>
        <v/>
      </c>
      <c r="Y94" s="23">
        <f>IFERROR(IF(OR($A94="",$C94=""),"",IF(COUNTIFS($A$2:$A$501,$A94,$C$2:$C$501,$C94)&gt;1,"Duplicate task/date","OK")),"")</f>
        <v/>
      </c>
      <c r="Z94" s="29" t="n"/>
      <c r="AA94" s="23">
        <f>IFERROR(IF(OR($A94="",$C94=""),"",TEXT($A94,"yyyymmdd")&amp;"-"&amp;$C94),"")</f>
        <v/>
      </c>
    </row>
    <row r="95">
      <c r="A95" s="40" t="n"/>
      <c r="B95" s="22" t="n"/>
      <c r="C95" s="22" t="n"/>
      <c r="D95" s="23">
        <f>IFERROR(IF($C95="","",VLOOKUP($C95,'Checklist Setup'!$A$7:$H$106,2,FALSE)),"")</f>
        <v/>
      </c>
      <c r="E95" s="24">
        <f>IFERROR(IF($C95="","",VLOOKUP($C95,'Checklist Setup'!$A$7:$H$106,3,FALSE)),"")</f>
        <v/>
      </c>
      <c r="F95" s="23">
        <f>IFERROR(IF($C95="","",VLOOKUP($C95,'Checklist Setup'!$A$7:$H$106,4,FALSE)),"")</f>
        <v/>
      </c>
      <c r="G95" s="23">
        <f>IFERROR(IF($C95="","",VLOOKUP($C95,'Checklist Setup'!$A$7:$H$106,5,FALSE)),"")</f>
        <v/>
      </c>
      <c r="H95" s="23">
        <f>IFERROR(IF($C95="","",VLOOKUP($C95,'Checklist Setup'!$A$7:$H$106,6,FALSE)),"")</f>
        <v/>
      </c>
      <c r="I95" s="22" t="n"/>
      <c r="J95" s="22" t="n"/>
      <c r="K95" s="25" t="n"/>
      <c r="L95" s="25" t="n"/>
      <c r="M95" s="26">
        <f>IFERROR(IF($C95="","",VLOOKUP($C95,'Checklist Setup'!$A$7:$H$106,7,FALSE)),"")</f>
        <v/>
      </c>
      <c r="N95" s="26">
        <f>IFERROR(IF(OR($K95="",$L95=""),"",MOD($L95-$K95,1)*1440),"")</f>
        <v/>
      </c>
      <c r="O95" s="41" t="n"/>
      <c r="P95" s="41" t="n"/>
      <c r="Q95" s="42">
        <f>IFERROR(IF(OR($O95="",$P95=""),"",$P95-$O95),"")</f>
        <v/>
      </c>
      <c r="R95" s="42">
        <f>IFERROR(IF($C95="","",VLOOKUP($C95,'Checklist Setup'!$A$7:$H$106,8,FALSE)),"")</f>
        <v/>
      </c>
      <c r="S95" s="29" t="n"/>
      <c r="T95" s="29" t="n"/>
      <c r="U95" s="29" t="n"/>
      <c r="V95" s="22" t="n"/>
      <c r="W95" s="22" t="n"/>
      <c r="X95" s="24">
        <f>IFERROR(IF($C95="","",IF($Y95&lt;&gt;"OK",$Y95,IF(AND($J95="Complete",$H95="Yes",$S95=""),"Evidence missing",IF(AND($G95="Yes",$J95="Complete",OR($O95="",$P95="")),"Amounts missing",IF(AND($Q95&lt;&gt;"",OR($Q95&gt;$R95,$Q95&lt;-$R95)),"Variance exceeds tolerance",IF(AND($F95="Yes",$J95&lt;&gt;"Complete",$J95&lt;&gt;"N/A"),"Critical task incomplete",IF(AND($J95="N/A",$T95=""),"N/A reason missing",IF(AND($J95="Exception",$T95=""),"Exception details missing",IF(AND($V95="Reviewed",$W95=""),"Manager initials missing","OK"))))))))),"")</f>
        <v/>
      </c>
      <c r="Y95" s="23">
        <f>IFERROR(IF(OR($A95="",$C95=""),"",IF(COUNTIFS($A$2:$A$501,$A95,$C$2:$C$501,$C95)&gt;1,"Duplicate task/date","OK")),"")</f>
        <v/>
      </c>
      <c r="Z95" s="29" t="n"/>
      <c r="AA95" s="23">
        <f>IFERROR(IF(OR($A95="",$C95=""),"",TEXT($A95,"yyyymmdd")&amp;"-"&amp;$C95),"")</f>
        <v/>
      </c>
    </row>
    <row r="96">
      <c r="A96" s="40" t="n"/>
      <c r="B96" s="22" t="n"/>
      <c r="C96" s="22" t="n"/>
      <c r="D96" s="23">
        <f>IFERROR(IF($C96="","",VLOOKUP($C96,'Checklist Setup'!$A$7:$H$106,2,FALSE)),"")</f>
        <v/>
      </c>
      <c r="E96" s="24">
        <f>IFERROR(IF($C96="","",VLOOKUP($C96,'Checklist Setup'!$A$7:$H$106,3,FALSE)),"")</f>
        <v/>
      </c>
      <c r="F96" s="23">
        <f>IFERROR(IF($C96="","",VLOOKUP($C96,'Checklist Setup'!$A$7:$H$106,4,FALSE)),"")</f>
        <v/>
      </c>
      <c r="G96" s="23">
        <f>IFERROR(IF($C96="","",VLOOKUP($C96,'Checklist Setup'!$A$7:$H$106,5,FALSE)),"")</f>
        <v/>
      </c>
      <c r="H96" s="23">
        <f>IFERROR(IF($C96="","",VLOOKUP($C96,'Checklist Setup'!$A$7:$H$106,6,FALSE)),"")</f>
        <v/>
      </c>
      <c r="I96" s="22" t="n"/>
      <c r="J96" s="22" t="n"/>
      <c r="K96" s="25" t="n"/>
      <c r="L96" s="25" t="n"/>
      <c r="M96" s="26">
        <f>IFERROR(IF($C96="","",VLOOKUP($C96,'Checklist Setup'!$A$7:$H$106,7,FALSE)),"")</f>
        <v/>
      </c>
      <c r="N96" s="26">
        <f>IFERROR(IF(OR($K96="",$L96=""),"",MOD($L96-$K96,1)*1440),"")</f>
        <v/>
      </c>
      <c r="O96" s="41" t="n"/>
      <c r="P96" s="41" t="n"/>
      <c r="Q96" s="42">
        <f>IFERROR(IF(OR($O96="",$P96=""),"",$P96-$O96),"")</f>
        <v/>
      </c>
      <c r="R96" s="42">
        <f>IFERROR(IF($C96="","",VLOOKUP($C96,'Checklist Setup'!$A$7:$H$106,8,FALSE)),"")</f>
        <v/>
      </c>
      <c r="S96" s="29" t="n"/>
      <c r="T96" s="29" t="n"/>
      <c r="U96" s="29" t="n"/>
      <c r="V96" s="22" t="n"/>
      <c r="W96" s="22" t="n"/>
      <c r="X96" s="24">
        <f>IFERROR(IF($C96="","",IF($Y96&lt;&gt;"OK",$Y96,IF(AND($J96="Complete",$H96="Yes",$S96=""),"Evidence missing",IF(AND($G96="Yes",$J96="Complete",OR($O96="",$P96="")),"Amounts missing",IF(AND($Q96&lt;&gt;"",OR($Q96&gt;$R96,$Q96&lt;-$R96)),"Variance exceeds tolerance",IF(AND($F96="Yes",$J96&lt;&gt;"Complete",$J96&lt;&gt;"N/A"),"Critical task incomplete",IF(AND($J96="N/A",$T96=""),"N/A reason missing",IF(AND($J96="Exception",$T96=""),"Exception details missing",IF(AND($V96="Reviewed",$W96=""),"Manager initials missing","OK"))))))))),"")</f>
        <v/>
      </c>
      <c r="Y96" s="23">
        <f>IFERROR(IF(OR($A96="",$C96=""),"",IF(COUNTIFS($A$2:$A$501,$A96,$C$2:$C$501,$C96)&gt;1,"Duplicate task/date","OK")),"")</f>
        <v/>
      </c>
      <c r="Z96" s="29" t="n"/>
      <c r="AA96" s="23">
        <f>IFERROR(IF(OR($A96="",$C96=""),"",TEXT($A96,"yyyymmdd")&amp;"-"&amp;$C96),"")</f>
        <v/>
      </c>
    </row>
    <row r="97">
      <c r="A97" s="40" t="n"/>
      <c r="B97" s="22" t="n"/>
      <c r="C97" s="22" t="n"/>
      <c r="D97" s="23">
        <f>IFERROR(IF($C97="","",VLOOKUP($C97,'Checklist Setup'!$A$7:$H$106,2,FALSE)),"")</f>
        <v/>
      </c>
      <c r="E97" s="24">
        <f>IFERROR(IF($C97="","",VLOOKUP($C97,'Checklist Setup'!$A$7:$H$106,3,FALSE)),"")</f>
        <v/>
      </c>
      <c r="F97" s="23">
        <f>IFERROR(IF($C97="","",VLOOKUP($C97,'Checklist Setup'!$A$7:$H$106,4,FALSE)),"")</f>
        <v/>
      </c>
      <c r="G97" s="23">
        <f>IFERROR(IF($C97="","",VLOOKUP($C97,'Checklist Setup'!$A$7:$H$106,5,FALSE)),"")</f>
        <v/>
      </c>
      <c r="H97" s="23">
        <f>IFERROR(IF($C97="","",VLOOKUP($C97,'Checklist Setup'!$A$7:$H$106,6,FALSE)),"")</f>
        <v/>
      </c>
      <c r="I97" s="22" t="n"/>
      <c r="J97" s="22" t="n"/>
      <c r="K97" s="25" t="n"/>
      <c r="L97" s="25" t="n"/>
      <c r="M97" s="26">
        <f>IFERROR(IF($C97="","",VLOOKUP($C97,'Checklist Setup'!$A$7:$H$106,7,FALSE)),"")</f>
        <v/>
      </c>
      <c r="N97" s="26">
        <f>IFERROR(IF(OR($K97="",$L97=""),"",MOD($L97-$K97,1)*1440),"")</f>
        <v/>
      </c>
      <c r="O97" s="41" t="n"/>
      <c r="P97" s="41" t="n"/>
      <c r="Q97" s="42">
        <f>IFERROR(IF(OR($O97="",$P97=""),"",$P97-$O97),"")</f>
        <v/>
      </c>
      <c r="R97" s="42">
        <f>IFERROR(IF($C97="","",VLOOKUP($C97,'Checklist Setup'!$A$7:$H$106,8,FALSE)),"")</f>
        <v/>
      </c>
      <c r="S97" s="29" t="n"/>
      <c r="T97" s="29" t="n"/>
      <c r="U97" s="29" t="n"/>
      <c r="V97" s="22" t="n"/>
      <c r="W97" s="22" t="n"/>
      <c r="X97" s="24">
        <f>IFERROR(IF($C97="","",IF($Y97&lt;&gt;"OK",$Y97,IF(AND($J97="Complete",$H97="Yes",$S97=""),"Evidence missing",IF(AND($G97="Yes",$J97="Complete",OR($O97="",$P97="")),"Amounts missing",IF(AND($Q97&lt;&gt;"",OR($Q97&gt;$R97,$Q97&lt;-$R97)),"Variance exceeds tolerance",IF(AND($F97="Yes",$J97&lt;&gt;"Complete",$J97&lt;&gt;"N/A"),"Critical task incomplete",IF(AND($J97="N/A",$T97=""),"N/A reason missing",IF(AND($J97="Exception",$T97=""),"Exception details missing",IF(AND($V97="Reviewed",$W97=""),"Manager initials missing","OK"))))))))),"")</f>
        <v/>
      </c>
      <c r="Y97" s="23">
        <f>IFERROR(IF(OR($A97="",$C97=""),"",IF(COUNTIFS($A$2:$A$501,$A97,$C$2:$C$501,$C97)&gt;1,"Duplicate task/date","OK")),"")</f>
        <v/>
      </c>
      <c r="Z97" s="29" t="n"/>
      <c r="AA97" s="23">
        <f>IFERROR(IF(OR($A97="",$C97=""),"",TEXT($A97,"yyyymmdd")&amp;"-"&amp;$C97),"")</f>
        <v/>
      </c>
    </row>
    <row r="98">
      <c r="A98" s="40" t="n"/>
      <c r="B98" s="22" t="n"/>
      <c r="C98" s="22" t="n"/>
      <c r="D98" s="23">
        <f>IFERROR(IF($C98="","",VLOOKUP($C98,'Checklist Setup'!$A$7:$H$106,2,FALSE)),"")</f>
        <v/>
      </c>
      <c r="E98" s="24">
        <f>IFERROR(IF($C98="","",VLOOKUP($C98,'Checklist Setup'!$A$7:$H$106,3,FALSE)),"")</f>
        <v/>
      </c>
      <c r="F98" s="23">
        <f>IFERROR(IF($C98="","",VLOOKUP($C98,'Checklist Setup'!$A$7:$H$106,4,FALSE)),"")</f>
        <v/>
      </c>
      <c r="G98" s="23">
        <f>IFERROR(IF($C98="","",VLOOKUP($C98,'Checklist Setup'!$A$7:$H$106,5,FALSE)),"")</f>
        <v/>
      </c>
      <c r="H98" s="23">
        <f>IFERROR(IF($C98="","",VLOOKUP($C98,'Checklist Setup'!$A$7:$H$106,6,FALSE)),"")</f>
        <v/>
      </c>
      <c r="I98" s="22" t="n"/>
      <c r="J98" s="22" t="n"/>
      <c r="K98" s="25" t="n"/>
      <c r="L98" s="25" t="n"/>
      <c r="M98" s="26">
        <f>IFERROR(IF($C98="","",VLOOKUP($C98,'Checklist Setup'!$A$7:$H$106,7,FALSE)),"")</f>
        <v/>
      </c>
      <c r="N98" s="26">
        <f>IFERROR(IF(OR($K98="",$L98=""),"",MOD($L98-$K98,1)*1440),"")</f>
        <v/>
      </c>
      <c r="O98" s="41" t="n"/>
      <c r="P98" s="41" t="n"/>
      <c r="Q98" s="42">
        <f>IFERROR(IF(OR($O98="",$P98=""),"",$P98-$O98),"")</f>
        <v/>
      </c>
      <c r="R98" s="42">
        <f>IFERROR(IF($C98="","",VLOOKUP($C98,'Checklist Setup'!$A$7:$H$106,8,FALSE)),"")</f>
        <v/>
      </c>
      <c r="S98" s="29" t="n"/>
      <c r="T98" s="29" t="n"/>
      <c r="U98" s="29" t="n"/>
      <c r="V98" s="22" t="n"/>
      <c r="W98" s="22" t="n"/>
      <c r="X98" s="24">
        <f>IFERROR(IF($C98="","",IF($Y98&lt;&gt;"OK",$Y98,IF(AND($J98="Complete",$H98="Yes",$S98=""),"Evidence missing",IF(AND($G98="Yes",$J98="Complete",OR($O98="",$P98="")),"Amounts missing",IF(AND($Q98&lt;&gt;"",OR($Q98&gt;$R98,$Q98&lt;-$R98)),"Variance exceeds tolerance",IF(AND($F98="Yes",$J98&lt;&gt;"Complete",$J98&lt;&gt;"N/A"),"Critical task incomplete",IF(AND($J98="N/A",$T98=""),"N/A reason missing",IF(AND($J98="Exception",$T98=""),"Exception details missing",IF(AND($V98="Reviewed",$W98=""),"Manager initials missing","OK"))))))))),"")</f>
        <v/>
      </c>
      <c r="Y98" s="23">
        <f>IFERROR(IF(OR($A98="",$C98=""),"",IF(COUNTIFS($A$2:$A$501,$A98,$C$2:$C$501,$C98)&gt;1,"Duplicate task/date","OK")),"")</f>
        <v/>
      </c>
      <c r="Z98" s="29" t="n"/>
      <c r="AA98" s="23">
        <f>IFERROR(IF(OR($A98="",$C98=""),"",TEXT($A98,"yyyymmdd")&amp;"-"&amp;$C98),"")</f>
        <v/>
      </c>
    </row>
    <row r="99">
      <c r="A99" s="40" t="n"/>
      <c r="B99" s="22" t="n"/>
      <c r="C99" s="22" t="n"/>
      <c r="D99" s="23">
        <f>IFERROR(IF($C99="","",VLOOKUP($C99,'Checklist Setup'!$A$7:$H$106,2,FALSE)),"")</f>
        <v/>
      </c>
      <c r="E99" s="24">
        <f>IFERROR(IF($C99="","",VLOOKUP($C99,'Checklist Setup'!$A$7:$H$106,3,FALSE)),"")</f>
        <v/>
      </c>
      <c r="F99" s="23">
        <f>IFERROR(IF($C99="","",VLOOKUP($C99,'Checklist Setup'!$A$7:$H$106,4,FALSE)),"")</f>
        <v/>
      </c>
      <c r="G99" s="23">
        <f>IFERROR(IF($C99="","",VLOOKUP($C99,'Checklist Setup'!$A$7:$H$106,5,FALSE)),"")</f>
        <v/>
      </c>
      <c r="H99" s="23">
        <f>IFERROR(IF($C99="","",VLOOKUP($C99,'Checklist Setup'!$A$7:$H$106,6,FALSE)),"")</f>
        <v/>
      </c>
      <c r="I99" s="22" t="n"/>
      <c r="J99" s="22" t="n"/>
      <c r="K99" s="25" t="n"/>
      <c r="L99" s="25" t="n"/>
      <c r="M99" s="26">
        <f>IFERROR(IF($C99="","",VLOOKUP($C99,'Checklist Setup'!$A$7:$H$106,7,FALSE)),"")</f>
        <v/>
      </c>
      <c r="N99" s="26">
        <f>IFERROR(IF(OR($K99="",$L99=""),"",MOD($L99-$K99,1)*1440),"")</f>
        <v/>
      </c>
      <c r="O99" s="41" t="n"/>
      <c r="P99" s="41" t="n"/>
      <c r="Q99" s="42">
        <f>IFERROR(IF(OR($O99="",$P99=""),"",$P99-$O99),"")</f>
        <v/>
      </c>
      <c r="R99" s="42">
        <f>IFERROR(IF($C99="","",VLOOKUP($C99,'Checklist Setup'!$A$7:$H$106,8,FALSE)),"")</f>
        <v/>
      </c>
      <c r="S99" s="29" t="n"/>
      <c r="T99" s="29" t="n"/>
      <c r="U99" s="29" t="n"/>
      <c r="V99" s="22" t="n"/>
      <c r="W99" s="22" t="n"/>
      <c r="X99" s="24">
        <f>IFERROR(IF($C99="","",IF($Y99&lt;&gt;"OK",$Y99,IF(AND($J99="Complete",$H99="Yes",$S99=""),"Evidence missing",IF(AND($G99="Yes",$J99="Complete",OR($O99="",$P99="")),"Amounts missing",IF(AND($Q99&lt;&gt;"",OR($Q99&gt;$R99,$Q99&lt;-$R99)),"Variance exceeds tolerance",IF(AND($F99="Yes",$J99&lt;&gt;"Complete",$J99&lt;&gt;"N/A"),"Critical task incomplete",IF(AND($J99="N/A",$T99=""),"N/A reason missing",IF(AND($J99="Exception",$T99=""),"Exception details missing",IF(AND($V99="Reviewed",$W99=""),"Manager initials missing","OK"))))))))),"")</f>
        <v/>
      </c>
      <c r="Y99" s="23">
        <f>IFERROR(IF(OR($A99="",$C99=""),"",IF(COUNTIFS($A$2:$A$501,$A99,$C$2:$C$501,$C99)&gt;1,"Duplicate task/date","OK")),"")</f>
        <v/>
      </c>
      <c r="Z99" s="29" t="n"/>
      <c r="AA99" s="23">
        <f>IFERROR(IF(OR($A99="",$C99=""),"",TEXT($A99,"yyyymmdd")&amp;"-"&amp;$C99),"")</f>
        <v/>
      </c>
    </row>
    <row r="100">
      <c r="A100" s="40" t="n"/>
      <c r="B100" s="22" t="n"/>
      <c r="C100" s="22" t="n"/>
      <c r="D100" s="23">
        <f>IFERROR(IF($C100="","",VLOOKUP($C100,'Checklist Setup'!$A$7:$H$106,2,FALSE)),"")</f>
        <v/>
      </c>
      <c r="E100" s="24">
        <f>IFERROR(IF($C100="","",VLOOKUP($C100,'Checklist Setup'!$A$7:$H$106,3,FALSE)),"")</f>
        <v/>
      </c>
      <c r="F100" s="23">
        <f>IFERROR(IF($C100="","",VLOOKUP($C100,'Checklist Setup'!$A$7:$H$106,4,FALSE)),"")</f>
        <v/>
      </c>
      <c r="G100" s="23">
        <f>IFERROR(IF($C100="","",VLOOKUP($C100,'Checklist Setup'!$A$7:$H$106,5,FALSE)),"")</f>
        <v/>
      </c>
      <c r="H100" s="23">
        <f>IFERROR(IF($C100="","",VLOOKUP($C100,'Checklist Setup'!$A$7:$H$106,6,FALSE)),"")</f>
        <v/>
      </c>
      <c r="I100" s="22" t="n"/>
      <c r="J100" s="22" t="n"/>
      <c r="K100" s="25" t="n"/>
      <c r="L100" s="25" t="n"/>
      <c r="M100" s="26">
        <f>IFERROR(IF($C100="","",VLOOKUP($C100,'Checklist Setup'!$A$7:$H$106,7,FALSE)),"")</f>
        <v/>
      </c>
      <c r="N100" s="26">
        <f>IFERROR(IF(OR($K100="",$L100=""),"",MOD($L100-$K100,1)*1440),"")</f>
        <v/>
      </c>
      <c r="O100" s="41" t="n"/>
      <c r="P100" s="41" t="n"/>
      <c r="Q100" s="42">
        <f>IFERROR(IF(OR($O100="",$P100=""),"",$P100-$O100),"")</f>
        <v/>
      </c>
      <c r="R100" s="42">
        <f>IFERROR(IF($C100="","",VLOOKUP($C100,'Checklist Setup'!$A$7:$H$106,8,FALSE)),"")</f>
        <v/>
      </c>
      <c r="S100" s="29" t="n"/>
      <c r="T100" s="29" t="n"/>
      <c r="U100" s="29" t="n"/>
      <c r="V100" s="22" t="n"/>
      <c r="W100" s="22" t="n"/>
      <c r="X100" s="24">
        <f>IFERROR(IF($C100="","",IF($Y100&lt;&gt;"OK",$Y100,IF(AND($J100="Complete",$H100="Yes",$S100=""),"Evidence missing",IF(AND($G100="Yes",$J100="Complete",OR($O100="",$P100="")),"Amounts missing",IF(AND($Q100&lt;&gt;"",OR($Q100&gt;$R100,$Q100&lt;-$R100)),"Variance exceeds tolerance",IF(AND($F100="Yes",$J100&lt;&gt;"Complete",$J100&lt;&gt;"N/A"),"Critical task incomplete",IF(AND($J100="N/A",$T100=""),"N/A reason missing",IF(AND($J100="Exception",$T100=""),"Exception details missing",IF(AND($V100="Reviewed",$W100=""),"Manager initials missing","OK"))))))))),"")</f>
        <v/>
      </c>
      <c r="Y100" s="23">
        <f>IFERROR(IF(OR($A100="",$C100=""),"",IF(COUNTIFS($A$2:$A$501,$A100,$C$2:$C$501,$C100)&gt;1,"Duplicate task/date","OK")),"")</f>
        <v/>
      </c>
      <c r="Z100" s="29" t="n"/>
      <c r="AA100" s="23">
        <f>IFERROR(IF(OR($A100="",$C100=""),"",TEXT($A100,"yyyymmdd")&amp;"-"&amp;$C100),"")</f>
        <v/>
      </c>
    </row>
    <row r="101">
      <c r="A101" s="40" t="n"/>
      <c r="B101" s="22" t="n"/>
      <c r="C101" s="22" t="n"/>
      <c r="D101" s="23">
        <f>IFERROR(IF($C101="","",VLOOKUP($C101,'Checklist Setup'!$A$7:$H$106,2,FALSE)),"")</f>
        <v/>
      </c>
      <c r="E101" s="24">
        <f>IFERROR(IF($C101="","",VLOOKUP($C101,'Checklist Setup'!$A$7:$H$106,3,FALSE)),"")</f>
        <v/>
      </c>
      <c r="F101" s="23">
        <f>IFERROR(IF($C101="","",VLOOKUP($C101,'Checklist Setup'!$A$7:$H$106,4,FALSE)),"")</f>
        <v/>
      </c>
      <c r="G101" s="23">
        <f>IFERROR(IF($C101="","",VLOOKUP($C101,'Checklist Setup'!$A$7:$H$106,5,FALSE)),"")</f>
        <v/>
      </c>
      <c r="H101" s="23">
        <f>IFERROR(IF($C101="","",VLOOKUP($C101,'Checklist Setup'!$A$7:$H$106,6,FALSE)),"")</f>
        <v/>
      </c>
      <c r="I101" s="22" t="n"/>
      <c r="J101" s="22" t="n"/>
      <c r="K101" s="25" t="n"/>
      <c r="L101" s="25" t="n"/>
      <c r="M101" s="26">
        <f>IFERROR(IF($C101="","",VLOOKUP($C101,'Checklist Setup'!$A$7:$H$106,7,FALSE)),"")</f>
        <v/>
      </c>
      <c r="N101" s="26">
        <f>IFERROR(IF(OR($K101="",$L101=""),"",MOD($L101-$K101,1)*1440),"")</f>
        <v/>
      </c>
      <c r="O101" s="41" t="n"/>
      <c r="P101" s="41" t="n"/>
      <c r="Q101" s="42">
        <f>IFERROR(IF(OR($O101="",$P101=""),"",$P101-$O101),"")</f>
        <v/>
      </c>
      <c r="R101" s="42">
        <f>IFERROR(IF($C101="","",VLOOKUP($C101,'Checklist Setup'!$A$7:$H$106,8,FALSE)),"")</f>
        <v/>
      </c>
      <c r="S101" s="29" t="n"/>
      <c r="T101" s="29" t="n"/>
      <c r="U101" s="29" t="n"/>
      <c r="V101" s="22" t="n"/>
      <c r="W101" s="22" t="n"/>
      <c r="X101" s="24">
        <f>IFERROR(IF($C101="","",IF($Y101&lt;&gt;"OK",$Y101,IF(AND($J101="Complete",$H101="Yes",$S101=""),"Evidence missing",IF(AND($G101="Yes",$J101="Complete",OR($O101="",$P101="")),"Amounts missing",IF(AND($Q101&lt;&gt;"",OR($Q101&gt;$R101,$Q101&lt;-$R101)),"Variance exceeds tolerance",IF(AND($F101="Yes",$J101&lt;&gt;"Complete",$J101&lt;&gt;"N/A"),"Critical task incomplete",IF(AND($J101="N/A",$T101=""),"N/A reason missing",IF(AND($J101="Exception",$T101=""),"Exception details missing",IF(AND($V101="Reviewed",$W101=""),"Manager initials missing","OK"))))))))),"")</f>
        <v/>
      </c>
      <c r="Y101" s="23">
        <f>IFERROR(IF(OR($A101="",$C101=""),"",IF(COUNTIFS($A$2:$A$501,$A101,$C$2:$C$501,$C101)&gt;1,"Duplicate task/date","OK")),"")</f>
        <v/>
      </c>
      <c r="Z101" s="29" t="n"/>
      <c r="AA101" s="23">
        <f>IFERROR(IF(OR($A101="",$C101=""),"",TEXT($A101,"yyyymmdd")&amp;"-"&amp;$C101),"")</f>
        <v/>
      </c>
    </row>
    <row r="102">
      <c r="A102" s="40" t="n"/>
      <c r="B102" s="22" t="n"/>
      <c r="C102" s="22" t="n"/>
      <c r="D102" s="23">
        <f>IFERROR(IF($C102="","",VLOOKUP($C102,'Checklist Setup'!$A$7:$H$106,2,FALSE)),"")</f>
        <v/>
      </c>
      <c r="E102" s="24">
        <f>IFERROR(IF($C102="","",VLOOKUP($C102,'Checklist Setup'!$A$7:$H$106,3,FALSE)),"")</f>
        <v/>
      </c>
      <c r="F102" s="23">
        <f>IFERROR(IF($C102="","",VLOOKUP($C102,'Checklist Setup'!$A$7:$H$106,4,FALSE)),"")</f>
        <v/>
      </c>
      <c r="G102" s="23">
        <f>IFERROR(IF($C102="","",VLOOKUP($C102,'Checklist Setup'!$A$7:$H$106,5,FALSE)),"")</f>
        <v/>
      </c>
      <c r="H102" s="23">
        <f>IFERROR(IF($C102="","",VLOOKUP($C102,'Checklist Setup'!$A$7:$H$106,6,FALSE)),"")</f>
        <v/>
      </c>
      <c r="I102" s="22" t="n"/>
      <c r="J102" s="22" t="n"/>
      <c r="K102" s="25" t="n"/>
      <c r="L102" s="25" t="n"/>
      <c r="M102" s="26">
        <f>IFERROR(IF($C102="","",VLOOKUP($C102,'Checklist Setup'!$A$7:$H$106,7,FALSE)),"")</f>
        <v/>
      </c>
      <c r="N102" s="26">
        <f>IFERROR(IF(OR($K102="",$L102=""),"",MOD($L102-$K102,1)*1440),"")</f>
        <v/>
      </c>
      <c r="O102" s="41" t="n"/>
      <c r="P102" s="41" t="n"/>
      <c r="Q102" s="42">
        <f>IFERROR(IF(OR($O102="",$P102=""),"",$P102-$O102),"")</f>
        <v/>
      </c>
      <c r="R102" s="42">
        <f>IFERROR(IF($C102="","",VLOOKUP($C102,'Checklist Setup'!$A$7:$H$106,8,FALSE)),"")</f>
        <v/>
      </c>
      <c r="S102" s="29" t="n"/>
      <c r="T102" s="29" t="n"/>
      <c r="U102" s="29" t="n"/>
      <c r="V102" s="22" t="n"/>
      <c r="W102" s="22" t="n"/>
      <c r="X102" s="24">
        <f>IFERROR(IF($C102="","",IF($Y102&lt;&gt;"OK",$Y102,IF(AND($J102="Complete",$H102="Yes",$S102=""),"Evidence missing",IF(AND($G102="Yes",$J102="Complete",OR($O102="",$P102="")),"Amounts missing",IF(AND($Q102&lt;&gt;"",OR($Q102&gt;$R102,$Q102&lt;-$R102)),"Variance exceeds tolerance",IF(AND($F102="Yes",$J102&lt;&gt;"Complete",$J102&lt;&gt;"N/A"),"Critical task incomplete",IF(AND($J102="N/A",$T102=""),"N/A reason missing",IF(AND($J102="Exception",$T102=""),"Exception details missing",IF(AND($V102="Reviewed",$W102=""),"Manager initials missing","OK"))))))))),"")</f>
        <v/>
      </c>
      <c r="Y102" s="23">
        <f>IFERROR(IF(OR($A102="",$C102=""),"",IF(COUNTIFS($A$2:$A$501,$A102,$C$2:$C$501,$C102)&gt;1,"Duplicate task/date","OK")),"")</f>
        <v/>
      </c>
      <c r="Z102" s="29" t="n"/>
      <c r="AA102" s="23">
        <f>IFERROR(IF(OR($A102="",$C102=""),"",TEXT($A102,"yyyymmdd")&amp;"-"&amp;$C102),"")</f>
        <v/>
      </c>
    </row>
    <row r="103">
      <c r="A103" s="40" t="n"/>
      <c r="B103" s="22" t="n"/>
      <c r="C103" s="22" t="n"/>
      <c r="D103" s="23">
        <f>IFERROR(IF($C103="","",VLOOKUP($C103,'Checklist Setup'!$A$7:$H$106,2,FALSE)),"")</f>
        <v/>
      </c>
      <c r="E103" s="24">
        <f>IFERROR(IF($C103="","",VLOOKUP($C103,'Checklist Setup'!$A$7:$H$106,3,FALSE)),"")</f>
        <v/>
      </c>
      <c r="F103" s="23">
        <f>IFERROR(IF($C103="","",VLOOKUP($C103,'Checklist Setup'!$A$7:$H$106,4,FALSE)),"")</f>
        <v/>
      </c>
      <c r="G103" s="23">
        <f>IFERROR(IF($C103="","",VLOOKUP($C103,'Checklist Setup'!$A$7:$H$106,5,FALSE)),"")</f>
        <v/>
      </c>
      <c r="H103" s="23">
        <f>IFERROR(IF($C103="","",VLOOKUP($C103,'Checklist Setup'!$A$7:$H$106,6,FALSE)),"")</f>
        <v/>
      </c>
      <c r="I103" s="22" t="n"/>
      <c r="J103" s="22" t="n"/>
      <c r="K103" s="25" t="n"/>
      <c r="L103" s="25" t="n"/>
      <c r="M103" s="26">
        <f>IFERROR(IF($C103="","",VLOOKUP($C103,'Checklist Setup'!$A$7:$H$106,7,FALSE)),"")</f>
        <v/>
      </c>
      <c r="N103" s="26">
        <f>IFERROR(IF(OR($K103="",$L103=""),"",MOD($L103-$K103,1)*1440),"")</f>
        <v/>
      </c>
      <c r="O103" s="41" t="n"/>
      <c r="P103" s="41" t="n"/>
      <c r="Q103" s="42">
        <f>IFERROR(IF(OR($O103="",$P103=""),"",$P103-$O103),"")</f>
        <v/>
      </c>
      <c r="R103" s="42">
        <f>IFERROR(IF($C103="","",VLOOKUP($C103,'Checklist Setup'!$A$7:$H$106,8,FALSE)),"")</f>
        <v/>
      </c>
      <c r="S103" s="29" t="n"/>
      <c r="T103" s="29" t="n"/>
      <c r="U103" s="29" t="n"/>
      <c r="V103" s="22" t="n"/>
      <c r="W103" s="22" t="n"/>
      <c r="X103" s="24">
        <f>IFERROR(IF($C103="","",IF($Y103&lt;&gt;"OK",$Y103,IF(AND($J103="Complete",$H103="Yes",$S103=""),"Evidence missing",IF(AND($G103="Yes",$J103="Complete",OR($O103="",$P103="")),"Amounts missing",IF(AND($Q103&lt;&gt;"",OR($Q103&gt;$R103,$Q103&lt;-$R103)),"Variance exceeds tolerance",IF(AND($F103="Yes",$J103&lt;&gt;"Complete",$J103&lt;&gt;"N/A"),"Critical task incomplete",IF(AND($J103="N/A",$T103=""),"N/A reason missing",IF(AND($J103="Exception",$T103=""),"Exception details missing",IF(AND($V103="Reviewed",$W103=""),"Manager initials missing","OK"))))))))),"")</f>
        <v/>
      </c>
      <c r="Y103" s="23">
        <f>IFERROR(IF(OR($A103="",$C103=""),"",IF(COUNTIFS($A$2:$A$501,$A103,$C$2:$C$501,$C103)&gt;1,"Duplicate task/date","OK")),"")</f>
        <v/>
      </c>
      <c r="Z103" s="29" t="n"/>
      <c r="AA103" s="23">
        <f>IFERROR(IF(OR($A103="",$C103=""),"",TEXT($A103,"yyyymmdd")&amp;"-"&amp;$C103),"")</f>
        <v/>
      </c>
    </row>
    <row r="104">
      <c r="A104" s="40" t="n"/>
      <c r="B104" s="22" t="n"/>
      <c r="C104" s="22" t="n"/>
      <c r="D104" s="23">
        <f>IFERROR(IF($C104="","",VLOOKUP($C104,'Checklist Setup'!$A$7:$H$106,2,FALSE)),"")</f>
        <v/>
      </c>
      <c r="E104" s="24">
        <f>IFERROR(IF($C104="","",VLOOKUP($C104,'Checklist Setup'!$A$7:$H$106,3,FALSE)),"")</f>
        <v/>
      </c>
      <c r="F104" s="23">
        <f>IFERROR(IF($C104="","",VLOOKUP($C104,'Checklist Setup'!$A$7:$H$106,4,FALSE)),"")</f>
        <v/>
      </c>
      <c r="G104" s="23">
        <f>IFERROR(IF($C104="","",VLOOKUP($C104,'Checklist Setup'!$A$7:$H$106,5,FALSE)),"")</f>
        <v/>
      </c>
      <c r="H104" s="23">
        <f>IFERROR(IF($C104="","",VLOOKUP($C104,'Checklist Setup'!$A$7:$H$106,6,FALSE)),"")</f>
        <v/>
      </c>
      <c r="I104" s="22" t="n"/>
      <c r="J104" s="22" t="n"/>
      <c r="K104" s="25" t="n"/>
      <c r="L104" s="25" t="n"/>
      <c r="M104" s="26">
        <f>IFERROR(IF($C104="","",VLOOKUP($C104,'Checklist Setup'!$A$7:$H$106,7,FALSE)),"")</f>
        <v/>
      </c>
      <c r="N104" s="26">
        <f>IFERROR(IF(OR($K104="",$L104=""),"",MOD($L104-$K104,1)*1440),"")</f>
        <v/>
      </c>
      <c r="O104" s="41" t="n"/>
      <c r="P104" s="41" t="n"/>
      <c r="Q104" s="42">
        <f>IFERROR(IF(OR($O104="",$P104=""),"",$P104-$O104),"")</f>
        <v/>
      </c>
      <c r="R104" s="42">
        <f>IFERROR(IF($C104="","",VLOOKUP($C104,'Checklist Setup'!$A$7:$H$106,8,FALSE)),"")</f>
        <v/>
      </c>
      <c r="S104" s="29" t="n"/>
      <c r="T104" s="29" t="n"/>
      <c r="U104" s="29" t="n"/>
      <c r="V104" s="22" t="n"/>
      <c r="W104" s="22" t="n"/>
      <c r="X104" s="24">
        <f>IFERROR(IF($C104="","",IF($Y104&lt;&gt;"OK",$Y104,IF(AND($J104="Complete",$H104="Yes",$S104=""),"Evidence missing",IF(AND($G104="Yes",$J104="Complete",OR($O104="",$P104="")),"Amounts missing",IF(AND($Q104&lt;&gt;"",OR($Q104&gt;$R104,$Q104&lt;-$R104)),"Variance exceeds tolerance",IF(AND($F104="Yes",$J104&lt;&gt;"Complete",$J104&lt;&gt;"N/A"),"Critical task incomplete",IF(AND($J104="N/A",$T104=""),"N/A reason missing",IF(AND($J104="Exception",$T104=""),"Exception details missing",IF(AND($V104="Reviewed",$W104=""),"Manager initials missing","OK"))))))))),"")</f>
        <v/>
      </c>
      <c r="Y104" s="23">
        <f>IFERROR(IF(OR($A104="",$C104=""),"",IF(COUNTIFS($A$2:$A$501,$A104,$C$2:$C$501,$C104)&gt;1,"Duplicate task/date","OK")),"")</f>
        <v/>
      </c>
      <c r="Z104" s="29" t="n"/>
      <c r="AA104" s="23">
        <f>IFERROR(IF(OR($A104="",$C104=""),"",TEXT($A104,"yyyymmdd")&amp;"-"&amp;$C104),"")</f>
        <v/>
      </c>
    </row>
    <row r="105">
      <c r="A105" s="40" t="n"/>
      <c r="B105" s="22" t="n"/>
      <c r="C105" s="22" t="n"/>
      <c r="D105" s="23">
        <f>IFERROR(IF($C105="","",VLOOKUP($C105,'Checklist Setup'!$A$7:$H$106,2,FALSE)),"")</f>
        <v/>
      </c>
      <c r="E105" s="24">
        <f>IFERROR(IF($C105="","",VLOOKUP($C105,'Checklist Setup'!$A$7:$H$106,3,FALSE)),"")</f>
        <v/>
      </c>
      <c r="F105" s="23">
        <f>IFERROR(IF($C105="","",VLOOKUP($C105,'Checklist Setup'!$A$7:$H$106,4,FALSE)),"")</f>
        <v/>
      </c>
      <c r="G105" s="23">
        <f>IFERROR(IF($C105="","",VLOOKUP($C105,'Checklist Setup'!$A$7:$H$106,5,FALSE)),"")</f>
        <v/>
      </c>
      <c r="H105" s="23">
        <f>IFERROR(IF($C105="","",VLOOKUP($C105,'Checklist Setup'!$A$7:$H$106,6,FALSE)),"")</f>
        <v/>
      </c>
      <c r="I105" s="22" t="n"/>
      <c r="J105" s="22" t="n"/>
      <c r="K105" s="25" t="n"/>
      <c r="L105" s="25" t="n"/>
      <c r="M105" s="26">
        <f>IFERROR(IF($C105="","",VLOOKUP($C105,'Checklist Setup'!$A$7:$H$106,7,FALSE)),"")</f>
        <v/>
      </c>
      <c r="N105" s="26">
        <f>IFERROR(IF(OR($K105="",$L105=""),"",MOD($L105-$K105,1)*1440),"")</f>
        <v/>
      </c>
      <c r="O105" s="41" t="n"/>
      <c r="P105" s="41" t="n"/>
      <c r="Q105" s="42">
        <f>IFERROR(IF(OR($O105="",$P105=""),"",$P105-$O105),"")</f>
        <v/>
      </c>
      <c r="R105" s="42">
        <f>IFERROR(IF($C105="","",VLOOKUP($C105,'Checklist Setup'!$A$7:$H$106,8,FALSE)),"")</f>
        <v/>
      </c>
      <c r="S105" s="29" t="n"/>
      <c r="T105" s="29" t="n"/>
      <c r="U105" s="29" t="n"/>
      <c r="V105" s="22" t="n"/>
      <c r="W105" s="22" t="n"/>
      <c r="X105" s="24">
        <f>IFERROR(IF($C105="","",IF($Y105&lt;&gt;"OK",$Y105,IF(AND($J105="Complete",$H105="Yes",$S105=""),"Evidence missing",IF(AND($G105="Yes",$J105="Complete",OR($O105="",$P105="")),"Amounts missing",IF(AND($Q105&lt;&gt;"",OR($Q105&gt;$R105,$Q105&lt;-$R105)),"Variance exceeds tolerance",IF(AND($F105="Yes",$J105&lt;&gt;"Complete",$J105&lt;&gt;"N/A"),"Critical task incomplete",IF(AND($J105="N/A",$T105=""),"N/A reason missing",IF(AND($J105="Exception",$T105=""),"Exception details missing",IF(AND($V105="Reviewed",$W105=""),"Manager initials missing","OK"))))))))),"")</f>
        <v/>
      </c>
      <c r="Y105" s="23">
        <f>IFERROR(IF(OR($A105="",$C105=""),"",IF(COUNTIFS($A$2:$A$501,$A105,$C$2:$C$501,$C105)&gt;1,"Duplicate task/date","OK")),"")</f>
        <v/>
      </c>
      <c r="Z105" s="29" t="n"/>
      <c r="AA105" s="23">
        <f>IFERROR(IF(OR($A105="",$C105=""),"",TEXT($A105,"yyyymmdd")&amp;"-"&amp;$C105),"")</f>
        <v/>
      </c>
    </row>
    <row r="106">
      <c r="A106" s="40" t="n"/>
      <c r="B106" s="22" t="n"/>
      <c r="C106" s="22" t="n"/>
      <c r="D106" s="23">
        <f>IFERROR(IF($C106="","",VLOOKUP($C106,'Checklist Setup'!$A$7:$H$106,2,FALSE)),"")</f>
        <v/>
      </c>
      <c r="E106" s="24">
        <f>IFERROR(IF($C106="","",VLOOKUP($C106,'Checklist Setup'!$A$7:$H$106,3,FALSE)),"")</f>
        <v/>
      </c>
      <c r="F106" s="23">
        <f>IFERROR(IF($C106="","",VLOOKUP($C106,'Checklist Setup'!$A$7:$H$106,4,FALSE)),"")</f>
        <v/>
      </c>
      <c r="G106" s="23">
        <f>IFERROR(IF($C106="","",VLOOKUP($C106,'Checklist Setup'!$A$7:$H$106,5,FALSE)),"")</f>
        <v/>
      </c>
      <c r="H106" s="23">
        <f>IFERROR(IF($C106="","",VLOOKUP($C106,'Checklist Setup'!$A$7:$H$106,6,FALSE)),"")</f>
        <v/>
      </c>
      <c r="I106" s="22" t="n"/>
      <c r="J106" s="22" t="n"/>
      <c r="K106" s="25" t="n"/>
      <c r="L106" s="25" t="n"/>
      <c r="M106" s="26">
        <f>IFERROR(IF($C106="","",VLOOKUP($C106,'Checklist Setup'!$A$7:$H$106,7,FALSE)),"")</f>
        <v/>
      </c>
      <c r="N106" s="26">
        <f>IFERROR(IF(OR($K106="",$L106=""),"",MOD($L106-$K106,1)*1440),"")</f>
        <v/>
      </c>
      <c r="O106" s="41" t="n"/>
      <c r="P106" s="41" t="n"/>
      <c r="Q106" s="42">
        <f>IFERROR(IF(OR($O106="",$P106=""),"",$P106-$O106),"")</f>
        <v/>
      </c>
      <c r="R106" s="42">
        <f>IFERROR(IF($C106="","",VLOOKUP($C106,'Checklist Setup'!$A$7:$H$106,8,FALSE)),"")</f>
        <v/>
      </c>
      <c r="S106" s="29" t="n"/>
      <c r="T106" s="29" t="n"/>
      <c r="U106" s="29" t="n"/>
      <c r="V106" s="22" t="n"/>
      <c r="W106" s="22" t="n"/>
      <c r="X106" s="24">
        <f>IFERROR(IF($C106="","",IF($Y106&lt;&gt;"OK",$Y106,IF(AND($J106="Complete",$H106="Yes",$S106=""),"Evidence missing",IF(AND($G106="Yes",$J106="Complete",OR($O106="",$P106="")),"Amounts missing",IF(AND($Q106&lt;&gt;"",OR($Q106&gt;$R106,$Q106&lt;-$R106)),"Variance exceeds tolerance",IF(AND($F106="Yes",$J106&lt;&gt;"Complete",$J106&lt;&gt;"N/A"),"Critical task incomplete",IF(AND($J106="N/A",$T106=""),"N/A reason missing",IF(AND($J106="Exception",$T106=""),"Exception details missing",IF(AND($V106="Reviewed",$W106=""),"Manager initials missing","OK"))))))))),"")</f>
        <v/>
      </c>
      <c r="Y106" s="23">
        <f>IFERROR(IF(OR($A106="",$C106=""),"",IF(COUNTIFS($A$2:$A$501,$A106,$C$2:$C$501,$C106)&gt;1,"Duplicate task/date","OK")),"")</f>
        <v/>
      </c>
      <c r="Z106" s="29" t="n"/>
      <c r="AA106" s="23">
        <f>IFERROR(IF(OR($A106="",$C106=""),"",TEXT($A106,"yyyymmdd")&amp;"-"&amp;$C106),"")</f>
        <v/>
      </c>
    </row>
    <row r="107">
      <c r="A107" s="40" t="n"/>
      <c r="B107" s="22" t="n"/>
      <c r="C107" s="22" t="n"/>
      <c r="D107" s="23">
        <f>IFERROR(IF($C107="","",VLOOKUP($C107,'Checklist Setup'!$A$7:$H$106,2,FALSE)),"")</f>
        <v/>
      </c>
      <c r="E107" s="24">
        <f>IFERROR(IF($C107="","",VLOOKUP($C107,'Checklist Setup'!$A$7:$H$106,3,FALSE)),"")</f>
        <v/>
      </c>
      <c r="F107" s="23">
        <f>IFERROR(IF($C107="","",VLOOKUP($C107,'Checklist Setup'!$A$7:$H$106,4,FALSE)),"")</f>
        <v/>
      </c>
      <c r="G107" s="23">
        <f>IFERROR(IF($C107="","",VLOOKUP($C107,'Checklist Setup'!$A$7:$H$106,5,FALSE)),"")</f>
        <v/>
      </c>
      <c r="H107" s="23">
        <f>IFERROR(IF($C107="","",VLOOKUP($C107,'Checklist Setup'!$A$7:$H$106,6,FALSE)),"")</f>
        <v/>
      </c>
      <c r="I107" s="22" t="n"/>
      <c r="J107" s="22" t="n"/>
      <c r="K107" s="25" t="n"/>
      <c r="L107" s="25" t="n"/>
      <c r="M107" s="26">
        <f>IFERROR(IF($C107="","",VLOOKUP($C107,'Checklist Setup'!$A$7:$H$106,7,FALSE)),"")</f>
        <v/>
      </c>
      <c r="N107" s="26">
        <f>IFERROR(IF(OR($K107="",$L107=""),"",MOD($L107-$K107,1)*1440),"")</f>
        <v/>
      </c>
      <c r="O107" s="41" t="n"/>
      <c r="P107" s="41" t="n"/>
      <c r="Q107" s="42">
        <f>IFERROR(IF(OR($O107="",$P107=""),"",$P107-$O107),"")</f>
        <v/>
      </c>
      <c r="R107" s="42">
        <f>IFERROR(IF($C107="","",VLOOKUP($C107,'Checklist Setup'!$A$7:$H$106,8,FALSE)),"")</f>
        <v/>
      </c>
      <c r="S107" s="29" t="n"/>
      <c r="T107" s="29" t="n"/>
      <c r="U107" s="29" t="n"/>
      <c r="V107" s="22" t="n"/>
      <c r="W107" s="22" t="n"/>
      <c r="X107" s="24">
        <f>IFERROR(IF($C107="","",IF($Y107&lt;&gt;"OK",$Y107,IF(AND($J107="Complete",$H107="Yes",$S107=""),"Evidence missing",IF(AND($G107="Yes",$J107="Complete",OR($O107="",$P107="")),"Amounts missing",IF(AND($Q107&lt;&gt;"",OR($Q107&gt;$R107,$Q107&lt;-$R107)),"Variance exceeds tolerance",IF(AND($F107="Yes",$J107&lt;&gt;"Complete",$J107&lt;&gt;"N/A"),"Critical task incomplete",IF(AND($J107="N/A",$T107=""),"N/A reason missing",IF(AND($J107="Exception",$T107=""),"Exception details missing",IF(AND($V107="Reviewed",$W107=""),"Manager initials missing","OK"))))))))),"")</f>
        <v/>
      </c>
      <c r="Y107" s="23">
        <f>IFERROR(IF(OR($A107="",$C107=""),"",IF(COUNTIFS($A$2:$A$501,$A107,$C$2:$C$501,$C107)&gt;1,"Duplicate task/date","OK")),"")</f>
        <v/>
      </c>
      <c r="Z107" s="29" t="n"/>
      <c r="AA107" s="23">
        <f>IFERROR(IF(OR($A107="",$C107=""),"",TEXT($A107,"yyyymmdd")&amp;"-"&amp;$C107),"")</f>
        <v/>
      </c>
    </row>
    <row r="108">
      <c r="A108" s="40" t="n"/>
      <c r="B108" s="22" t="n"/>
      <c r="C108" s="22" t="n"/>
      <c r="D108" s="23">
        <f>IFERROR(IF($C108="","",VLOOKUP($C108,'Checklist Setup'!$A$7:$H$106,2,FALSE)),"")</f>
        <v/>
      </c>
      <c r="E108" s="24">
        <f>IFERROR(IF($C108="","",VLOOKUP($C108,'Checklist Setup'!$A$7:$H$106,3,FALSE)),"")</f>
        <v/>
      </c>
      <c r="F108" s="23">
        <f>IFERROR(IF($C108="","",VLOOKUP($C108,'Checklist Setup'!$A$7:$H$106,4,FALSE)),"")</f>
        <v/>
      </c>
      <c r="G108" s="23">
        <f>IFERROR(IF($C108="","",VLOOKUP($C108,'Checklist Setup'!$A$7:$H$106,5,FALSE)),"")</f>
        <v/>
      </c>
      <c r="H108" s="23">
        <f>IFERROR(IF($C108="","",VLOOKUP($C108,'Checklist Setup'!$A$7:$H$106,6,FALSE)),"")</f>
        <v/>
      </c>
      <c r="I108" s="22" t="n"/>
      <c r="J108" s="22" t="n"/>
      <c r="K108" s="25" t="n"/>
      <c r="L108" s="25" t="n"/>
      <c r="M108" s="26">
        <f>IFERROR(IF($C108="","",VLOOKUP($C108,'Checklist Setup'!$A$7:$H$106,7,FALSE)),"")</f>
        <v/>
      </c>
      <c r="N108" s="26">
        <f>IFERROR(IF(OR($K108="",$L108=""),"",MOD($L108-$K108,1)*1440),"")</f>
        <v/>
      </c>
      <c r="O108" s="41" t="n"/>
      <c r="P108" s="41" t="n"/>
      <c r="Q108" s="42">
        <f>IFERROR(IF(OR($O108="",$P108=""),"",$P108-$O108),"")</f>
        <v/>
      </c>
      <c r="R108" s="42">
        <f>IFERROR(IF($C108="","",VLOOKUP($C108,'Checklist Setup'!$A$7:$H$106,8,FALSE)),"")</f>
        <v/>
      </c>
      <c r="S108" s="29" t="n"/>
      <c r="T108" s="29" t="n"/>
      <c r="U108" s="29" t="n"/>
      <c r="V108" s="22" t="n"/>
      <c r="W108" s="22" t="n"/>
      <c r="X108" s="24">
        <f>IFERROR(IF($C108="","",IF($Y108&lt;&gt;"OK",$Y108,IF(AND($J108="Complete",$H108="Yes",$S108=""),"Evidence missing",IF(AND($G108="Yes",$J108="Complete",OR($O108="",$P108="")),"Amounts missing",IF(AND($Q108&lt;&gt;"",OR($Q108&gt;$R108,$Q108&lt;-$R108)),"Variance exceeds tolerance",IF(AND($F108="Yes",$J108&lt;&gt;"Complete",$J108&lt;&gt;"N/A"),"Critical task incomplete",IF(AND($J108="N/A",$T108=""),"N/A reason missing",IF(AND($J108="Exception",$T108=""),"Exception details missing",IF(AND($V108="Reviewed",$W108=""),"Manager initials missing","OK"))))))))),"")</f>
        <v/>
      </c>
      <c r="Y108" s="23">
        <f>IFERROR(IF(OR($A108="",$C108=""),"",IF(COUNTIFS($A$2:$A$501,$A108,$C$2:$C$501,$C108)&gt;1,"Duplicate task/date","OK")),"")</f>
        <v/>
      </c>
      <c r="Z108" s="29" t="n"/>
      <c r="AA108" s="23">
        <f>IFERROR(IF(OR($A108="",$C108=""),"",TEXT($A108,"yyyymmdd")&amp;"-"&amp;$C108),"")</f>
        <v/>
      </c>
    </row>
    <row r="109">
      <c r="A109" s="40" t="n"/>
      <c r="B109" s="22" t="n"/>
      <c r="C109" s="22" t="n"/>
      <c r="D109" s="23">
        <f>IFERROR(IF($C109="","",VLOOKUP($C109,'Checklist Setup'!$A$7:$H$106,2,FALSE)),"")</f>
        <v/>
      </c>
      <c r="E109" s="24">
        <f>IFERROR(IF($C109="","",VLOOKUP($C109,'Checklist Setup'!$A$7:$H$106,3,FALSE)),"")</f>
        <v/>
      </c>
      <c r="F109" s="23">
        <f>IFERROR(IF($C109="","",VLOOKUP($C109,'Checklist Setup'!$A$7:$H$106,4,FALSE)),"")</f>
        <v/>
      </c>
      <c r="G109" s="23">
        <f>IFERROR(IF($C109="","",VLOOKUP($C109,'Checklist Setup'!$A$7:$H$106,5,FALSE)),"")</f>
        <v/>
      </c>
      <c r="H109" s="23">
        <f>IFERROR(IF($C109="","",VLOOKUP($C109,'Checklist Setup'!$A$7:$H$106,6,FALSE)),"")</f>
        <v/>
      </c>
      <c r="I109" s="22" t="n"/>
      <c r="J109" s="22" t="n"/>
      <c r="K109" s="25" t="n"/>
      <c r="L109" s="25" t="n"/>
      <c r="M109" s="26">
        <f>IFERROR(IF($C109="","",VLOOKUP($C109,'Checklist Setup'!$A$7:$H$106,7,FALSE)),"")</f>
        <v/>
      </c>
      <c r="N109" s="26">
        <f>IFERROR(IF(OR($K109="",$L109=""),"",MOD($L109-$K109,1)*1440),"")</f>
        <v/>
      </c>
      <c r="O109" s="41" t="n"/>
      <c r="P109" s="41" t="n"/>
      <c r="Q109" s="42">
        <f>IFERROR(IF(OR($O109="",$P109=""),"",$P109-$O109),"")</f>
        <v/>
      </c>
      <c r="R109" s="42">
        <f>IFERROR(IF($C109="","",VLOOKUP($C109,'Checklist Setup'!$A$7:$H$106,8,FALSE)),"")</f>
        <v/>
      </c>
      <c r="S109" s="29" t="n"/>
      <c r="T109" s="29" t="n"/>
      <c r="U109" s="29" t="n"/>
      <c r="V109" s="22" t="n"/>
      <c r="W109" s="22" t="n"/>
      <c r="X109" s="24">
        <f>IFERROR(IF($C109="","",IF($Y109&lt;&gt;"OK",$Y109,IF(AND($J109="Complete",$H109="Yes",$S109=""),"Evidence missing",IF(AND($G109="Yes",$J109="Complete",OR($O109="",$P109="")),"Amounts missing",IF(AND($Q109&lt;&gt;"",OR($Q109&gt;$R109,$Q109&lt;-$R109)),"Variance exceeds tolerance",IF(AND($F109="Yes",$J109&lt;&gt;"Complete",$J109&lt;&gt;"N/A"),"Critical task incomplete",IF(AND($J109="N/A",$T109=""),"N/A reason missing",IF(AND($J109="Exception",$T109=""),"Exception details missing",IF(AND($V109="Reviewed",$W109=""),"Manager initials missing","OK"))))))))),"")</f>
        <v/>
      </c>
      <c r="Y109" s="23">
        <f>IFERROR(IF(OR($A109="",$C109=""),"",IF(COUNTIFS($A$2:$A$501,$A109,$C$2:$C$501,$C109)&gt;1,"Duplicate task/date","OK")),"")</f>
        <v/>
      </c>
      <c r="Z109" s="29" t="n"/>
      <c r="AA109" s="23">
        <f>IFERROR(IF(OR($A109="",$C109=""),"",TEXT($A109,"yyyymmdd")&amp;"-"&amp;$C109),"")</f>
        <v/>
      </c>
    </row>
    <row r="110">
      <c r="A110" s="40" t="n"/>
      <c r="B110" s="22" t="n"/>
      <c r="C110" s="22" t="n"/>
      <c r="D110" s="23">
        <f>IFERROR(IF($C110="","",VLOOKUP($C110,'Checklist Setup'!$A$7:$H$106,2,FALSE)),"")</f>
        <v/>
      </c>
      <c r="E110" s="24">
        <f>IFERROR(IF($C110="","",VLOOKUP($C110,'Checklist Setup'!$A$7:$H$106,3,FALSE)),"")</f>
        <v/>
      </c>
      <c r="F110" s="23">
        <f>IFERROR(IF($C110="","",VLOOKUP($C110,'Checklist Setup'!$A$7:$H$106,4,FALSE)),"")</f>
        <v/>
      </c>
      <c r="G110" s="23">
        <f>IFERROR(IF($C110="","",VLOOKUP($C110,'Checklist Setup'!$A$7:$H$106,5,FALSE)),"")</f>
        <v/>
      </c>
      <c r="H110" s="23">
        <f>IFERROR(IF($C110="","",VLOOKUP($C110,'Checklist Setup'!$A$7:$H$106,6,FALSE)),"")</f>
        <v/>
      </c>
      <c r="I110" s="22" t="n"/>
      <c r="J110" s="22" t="n"/>
      <c r="K110" s="25" t="n"/>
      <c r="L110" s="25" t="n"/>
      <c r="M110" s="26">
        <f>IFERROR(IF($C110="","",VLOOKUP($C110,'Checklist Setup'!$A$7:$H$106,7,FALSE)),"")</f>
        <v/>
      </c>
      <c r="N110" s="26">
        <f>IFERROR(IF(OR($K110="",$L110=""),"",MOD($L110-$K110,1)*1440),"")</f>
        <v/>
      </c>
      <c r="O110" s="41" t="n"/>
      <c r="P110" s="41" t="n"/>
      <c r="Q110" s="42">
        <f>IFERROR(IF(OR($O110="",$P110=""),"",$P110-$O110),"")</f>
        <v/>
      </c>
      <c r="R110" s="42">
        <f>IFERROR(IF($C110="","",VLOOKUP($C110,'Checklist Setup'!$A$7:$H$106,8,FALSE)),"")</f>
        <v/>
      </c>
      <c r="S110" s="29" t="n"/>
      <c r="T110" s="29" t="n"/>
      <c r="U110" s="29" t="n"/>
      <c r="V110" s="22" t="n"/>
      <c r="W110" s="22" t="n"/>
      <c r="X110" s="24">
        <f>IFERROR(IF($C110="","",IF($Y110&lt;&gt;"OK",$Y110,IF(AND($J110="Complete",$H110="Yes",$S110=""),"Evidence missing",IF(AND($G110="Yes",$J110="Complete",OR($O110="",$P110="")),"Amounts missing",IF(AND($Q110&lt;&gt;"",OR($Q110&gt;$R110,$Q110&lt;-$R110)),"Variance exceeds tolerance",IF(AND($F110="Yes",$J110&lt;&gt;"Complete",$J110&lt;&gt;"N/A"),"Critical task incomplete",IF(AND($J110="N/A",$T110=""),"N/A reason missing",IF(AND($J110="Exception",$T110=""),"Exception details missing",IF(AND($V110="Reviewed",$W110=""),"Manager initials missing","OK"))))))))),"")</f>
        <v/>
      </c>
      <c r="Y110" s="23">
        <f>IFERROR(IF(OR($A110="",$C110=""),"",IF(COUNTIFS($A$2:$A$501,$A110,$C$2:$C$501,$C110)&gt;1,"Duplicate task/date","OK")),"")</f>
        <v/>
      </c>
      <c r="Z110" s="29" t="n"/>
      <c r="AA110" s="23">
        <f>IFERROR(IF(OR($A110="",$C110=""),"",TEXT($A110,"yyyymmdd")&amp;"-"&amp;$C110),"")</f>
        <v/>
      </c>
    </row>
    <row r="111">
      <c r="A111" s="40" t="n"/>
      <c r="B111" s="22" t="n"/>
      <c r="C111" s="22" t="n"/>
      <c r="D111" s="23">
        <f>IFERROR(IF($C111="","",VLOOKUP($C111,'Checklist Setup'!$A$7:$H$106,2,FALSE)),"")</f>
        <v/>
      </c>
      <c r="E111" s="24">
        <f>IFERROR(IF($C111="","",VLOOKUP($C111,'Checklist Setup'!$A$7:$H$106,3,FALSE)),"")</f>
        <v/>
      </c>
      <c r="F111" s="23">
        <f>IFERROR(IF($C111="","",VLOOKUP($C111,'Checklist Setup'!$A$7:$H$106,4,FALSE)),"")</f>
        <v/>
      </c>
      <c r="G111" s="23">
        <f>IFERROR(IF($C111="","",VLOOKUP($C111,'Checklist Setup'!$A$7:$H$106,5,FALSE)),"")</f>
        <v/>
      </c>
      <c r="H111" s="23">
        <f>IFERROR(IF($C111="","",VLOOKUP($C111,'Checklist Setup'!$A$7:$H$106,6,FALSE)),"")</f>
        <v/>
      </c>
      <c r="I111" s="22" t="n"/>
      <c r="J111" s="22" t="n"/>
      <c r="K111" s="25" t="n"/>
      <c r="L111" s="25" t="n"/>
      <c r="M111" s="26">
        <f>IFERROR(IF($C111="","",VLOOKUP($C111,'Checklist Setup'!$A$7:$H$106,7,FALSE)),"")</f>
        <v/>
      </c>
      <c r="N111" s="26">
        <f>IFERROR(IF(OR($K111="",$L111=""),"",MOD($L111-$K111,1)*1440),"")</f>
        <v/>
      </c>
      <c r="O111" s="41" t="n"/>
      <c r="P111" s="41" t="n"/>
      <c r="Q111" s="42">
        <f>IFERROR(IF(OR($O111="",$P111=""),"",$P111-$O111),"")</f>
        <v/>
      </c>
      <c r="R111" s="42">
        <f>IFERROR(IF($C111="","",VLOOKUP($C111,'Checklist Setup'!$A$7:$H$106,8,FALSE)),"")</f>
        <v/>
      </c>
      <c r="S111" s="29" t="n"/>
      <c r="T111" s="29" t="n"/>
      <c r="U111" s="29" t="n"/>
      <c r="V111" s="22" t="n"/>
      <c r="W111" s="22" t="n"/>
      <c r="X111" s="24">
        <f>IFERROR(IF($C111="","",IF($Y111&lt;&gt;"OK",$Y111,IF(AND($J111="Complete",$H111="Yes",$S111=""),"Evidence missing",IF(AND($G111="Yes",$J111="Complete",OR($O111="",$P111="")),"Amounts missing",IF(AND($Q111&lt;&gt;"",OR($Q111&gt;$R111,$Q111&lt;-$R111)),"Variance exceeds tolerance",IF(AND($F111="Yes",$J111&lt;&gt;"Complete",$J111&lt;&gt;"N/A"),"Critical task incomplete",IF(AND($J111="N/A",$T111=""),"N/A reason missing",IF(AND($J111="Exception",$T111=""),"Exception details missing",IF(AND($V111="Reviewed",$W111=""),"Manager initials missing","OK"))))))))),"")</f>
        <v/>
      </c>
      <c r="Y111" s="23">
        <f>IFERROR(IF(OR($A111="",$C111=""),"",IF(COUNTIFS($A$2:$A$501,$A111,$C$2:$C$501,$C111)&gt;1,"Duplicate task/date","OK")),"")</f>
        <v/>
      </c>
      <c r="Z111" s="29" t="n"/>
      <c r="AA111" s="23">
        <f>IFERROR(IF(OR($A111="",$C111=""),"",TEXT($A111,"yyyymmdd")&amp;"-"&amp;$C111),"")</f>
        <v/>
      </c>
    </row>
    <row r="112">
      <c r="A112" s="40" t="n"/>
      <c r="B112" s="22" t="n"/>
      <c r="C112" s="22" t="n"/>
      <c r="D112" s="23">
        <f>IFERROR(IF($C112="","",VLOOKUP($C112,'Checklist Setup'!$A$7:$H$106,2,FALSE)),"")</f>
        <v/>
      </c>
      <c r="E112" s="24">
        <f>IFERROR(IF($C112="","",VLOOKUP($C112,'Checklist Setup'!$A$7:$H$106,3,FALSE)),"")</f>
        <v/>
      </c>
      <c r="F112" s="23">
        <f>IFERROR(IF($C112="","",VLOOKUP($C112,'Checklist Setup'!$A$7:$H$106,4,FALSE)),"")</f>
        <v/>
      </c>
      <c r="G112" s="23">
        <f>IFERROR(IF($C112="","",VLOOKUP($C112,'Checklist Setup'!$A$7:$H$106,5,FALSE)),"")</f>
        <v/>
      </c>
      <c r="H112" s="23">
        <f>IFERROR(IF($C112="","",VLOOKUP($C112,'Checklist Setup'!$A$7:$H$106,6,FALSE)),"")</f>
        <v/>
      </c>
      <c r="I112" s="22" t="n"/>
      <c r="J112" s="22" t="n"/>
      <c r="K112" s="25" t="n"/>
      <c r="L112" s="25" t="n"/>
      <c r="M112" s="26">
        <f>IFERROR(IF($C112="","",VLOOKUP($C112,'Checklist Setup'!$A$7:$H$106,7,FALSE)),"")</f>
        <v/>
      </c>
      <c r="N112" s="26">
        <f>IFERROR(IF(OR($K112="",$L112=""),"",MOD($L112-$K112,1)*1440),"")</f>
        <v/>
      </c>
      <c r="O112" s="41" t="n"/>
      <c r="P112" s="41" t="n"/>
      <c r="Q112" s="42">
        <f>IFERROR(IF(OR($O112="",$P112=""),"",$P112-$O112),"")</f>
        <v/>
      </c>
      <c r="R112" s="42">
        <f>IFERROR(IF($C112="","",VLOOKUP($C112,'Checklist Setup'!$A$7:$H$106,8,FALSE)),"")</f>
        <v/>
      </c>
      <c r="S112" s="29" t="n"/>
      <c r="T112" s="29" t="n"/>
      <c r="U112" s="29" t="n"/>
      <c r="V112" s="22" t="n"/>
      <c r="W112" s="22" t="n"/>
      <c r="X112" s="24">
        <f>IFERROR(IF($C112="","",IF($Y112&lt;&gt;"OK",$Y112,IF(AND($J112="Complete",$H112="Yes",$S112=""),"Evidence missing",IF(AND($G112="Yes",$J112="Complete",OR($O112="",$P112="")),"Amounts missing",IF(AND($Q112&lt;&gt;"",OR($Q112&gt;$R112,$Q112&lt;-$R112)),"Variance exceeds tolerance",IF(AND($F112="Yes",$J112&lt;&gt;"Complete",$J112&lt;&gt;"N/A"),"Critical task incomplete",IF(AND($J112="N/A",$T112=""),"N/A reason missing",IF(AND($J112="Exception",$T112=""),"Exception details missing",IF(AND($V112="Reviewed",$W112=""),"Manager initials missing","OK"))))))))),"")</f>
        <v/>
      </c>
      <c r="Y112" s="23">
        <f>IFERROR(IF(OR($A112="",$C112=""),"",IF(COUNTIFS($A$2:$A$501,$A112,$C$2:$C$501,$C112)&gt;1,"Duplicate task/date","OK")),"")</f>
        <v/>
      </c>
      <c r="Z112" s="29" t="n"/>
      <c r="AA112" s="23">
        <f>IFERROR(IF(OR($A112="",$C112=""),"",TEXT($A112,"yyyymmdd")&amp;"-"&amp;$C112),"")</f>
        <v/>
      </c>
    </row>
    <row r="113">
      <c r="A113" s="40" t="n"/>
      <c r="B113" s="22" t="n"/>
      <c r="C113" s="22" t="n"/>
      <c r="D113" s="23">
        <f>IFERROR(IF($C113="","",VLOOKUP($C113,'Checklist Setup'!$A$7:$H$106,2,FALSE)),"")</f>
        <v/>
      </c>
      <c r="E113" s="24">
        <f>IFERROR(IF($C113="","",VLOOKUP($C113,'Checklist Setup'!$A$7:$H$106,3,FALSE)),"")</f>
        <v/>
      </c>
      <c r="F113" s="23">
        <f>IFERROR(IF($C113="","",VLOOKUP($C113,'Checklist Setup'!$A$7:$H$106,4,FALSE)),"")</f>
        <v/>
      </c>
      <c r="G113" s="23">
        <f>IFERROR(IF($C113="","",VLOOKUP($C113,'Checklist Setup'!$A$7:$H$106,5,FALSE)),"")</f>
        <v/>
      </c>
      <c r="H113" s="23">
        <f>IFERROR(IF($C113="","",VLOOKUP($C113,'Checklist Setup'!$A$7:$H$106,6,FALSE)),"")</f>
        <v/>
      </c>
      <c r="I113" s="22" t="n"/>
      <c r="J113" s="22" t="n"/>
      <c r="K113" s="25" t="n"/>
      <c r="L113" s="25" t="n"/>
      <c r="M113" s="26">
        <f>IFERROR(IF($C113="","",VLOOKUP($C113,'Checklist Setup'!$A$7:$H$106,7,FALSE)),"")</f>
        <v/>
      </c>
      <c r="N113" s="26">
        <f>IFERROR(IF(OR($K113="",$L113=""),"",MOD($L113-$K113,1)*1440),"")</f>
        <v/>
      </c>
      <c r="O113" s="41" t="n"/>
      <c r="P113" s="41" t="n"/>
      <c r="Q113" s="42">
        <f>IFERROR(IF(OR($O113="",$P113=""),"",$P113-$O113),"")</f>
        <v/>
      </c>
      <c r="R113" s="42">
        <f>IFERROR(IF($C113="","",VLOOKUP($C113,'Checklist Setup'!$A$7:$H$106,8,FALSE)),"")</f>
        <v/>
      </c>
      <c r="S113" s="29" t="n"/>
      <c r="T113" s="29" t="n"/>
      <c r="U113" s="29" t="n"/>
      <c r="V113" s="22" t="n"/>
      <c r="W113" s="22" t="n"/>
      <c r="X113" s="24">
        <f>IFERROR(IF($C113="","",IF($Y113&lt;&gt;"OK",$Y113,IF(AND($J113="Complete",$H113="Yes",$S113=""),"Evidence missing",IF(AND($G113="Yes",$J113="Complete",OR($O113="",$P113="")),"Amounts missing",IF(AND($Q113&lt;&gt;"",OR($Q113&gt;$R113,$Q113&lt;-$R113)),"Variance exceeds tolerance",IF(AND($F113="Yes",$J113&lt;&gt;"Complete",$J113&lt;&gt;"N/A"),"Critical task incomplete",IF(AND($J113="N/A",$T113=""),"N/A reason missing",IF(AND($J113="Exception",$T113=""),"Exception details missing",IF(AND($V113="Reviewed",$W113=""),"Manager initials missing","OK"))))))))),"")</f>
        <v/>
      </c>
      <c r="Y113" s="23">
        <f>IFERROR(IF(OR($A113="",$C113=""),"",IF(COUNTIFS($A$2:$A$501,$A113,$C$2:$C$501,$C113)&gt;1,"Duplicate task/date","OK")),"")</f>
        <v/>
      </c>
      <c r="Z113" s="29" t="n"/>
      <c r="AA113" s="23">
        <f>IFERROR(IF(OR($A113="",$C113=""),"",TEXT($A113,"yyyymmdd")&amp;"-"&amp;$C113),"")</f>
        <v/>
      </c>
    </row>
    <row r="114">
      <c r="A114" s="40" t="n"/>
      <c r="B114" s="22" t="n"/>
      <c r="C114" s="22" t="n"/>
      <c r="D114" s="23">
        <f>IFERROR(IF($C114="","",VLOOKUP($C114,'Checklist Setup'!$A$7:$H$106,2,FALSE)),"")</f>
        <v/>
      </c>
      <c r="E114" s="24">
        <f>IFERROR(IF($C114="","",VLOOKUP($C114,'Checklist Setup'!$A$7:$H$106,3,FALSE)),"")</f>
        <v/>
      </c>
      <c r="F114" s="23">
        <f>IFERROR(IF($C114="","",VLOOKUP($C114,'Checklist Setup'!$A$7:$H$106,4,FALSE)),"")</f>
        <v/>
      </c>
      <c r="G114" s="23">
        <f>IFERROR(IF($C114="","",VLOOKUP($C114,'Checklist Setup'!$A$7:$H$106,5,FALSE)),"")</f>
        <v/>
      </c>
      <c r="H114" s="23">
        <f>IFERROR(IF($C114="","",VLOOKUP($C114,'Checklist Setup'!$A$7:$H$106,6,FALSE)),"")</f>
        <v/>
      </c>
      <c r="I114" s="22" t="n"/>
      <c r="J114" s="22" t="n"/>
      <c r="K114" s="25" t="n"/>
      <c r="L114" s="25" t="n"/>
      <c r="M114" s="26">
        <f>IFERROR(IF($C114="","",VLOOKUP($C114,'Checklist Setup'!$A$7:$H$106,7,FALSE)),"")</f>
        <v/>
      </c>
      <c r="N114" s="26">
        <f>IFERROR(IF(OR($K114="",$L114=""),"",MOD($L114-$K114,1)*1440),"")</f>
        <v/>
      </c>
      <c r="O114" s="41" t="n"/>
      <c r="P114" s="41" t="n"/>
      <c r="Q114" s="42">
        <f>IFERROR(IF(OR($O114="",$P114=""),"",$P114-$O114),"")</f>
        <v/>
      </c>
      <c r="R114" s="42">
        <f>IFERROR(IF($C114="","",VLOOKUP($C114,'Checklist Setup'!$A$7:$H$106,8,FALSE)),"")</f>
        <v/>
      </c>
      <c r="S114" s="29" t="n"/>
      <c r="T114" s="29" t="n"/>
      <c r="U114" s="29" t="n"/>
      <c r="V114" s="22" t="n"/>
      <c r="W114" s="22" t="n"/>
      <c r="X114" s="24">
        <f>IFERROR(IF($C114="","",IF($Y114&lt;&gt;"OK",$Y114,IF(AND($J114="Complete",$H114="Yes",$S114=""),"Evidence missing",IF(AND($G114="Yes",$J114="Complete",OR($O114="",$P114="")),"Amounts missing",IF(AND($Q114&lt;&gt;"",OR($Q114&gt;$R114,$Q114&lt;-$R114)),"Variance exceeds tolerance",IF(AND($F114="Yes",$J114&lt;&gt;"Complete",$J114&lt;&gt;"N/A"),"Critical task incomplete",IF(AND($J114="N/A",$T114=""),"N/A reason missing",IF(AND($J114="Exception",$T114=""),"Exception details missing",IF(AND($V114="Reviewed",$W114=""),"Manager initials missing","OK"))))))))),"")</f>
        <v/>
      </c>
      <c r="Y114" s="23">
        <f>IFERROR(IF(OR($A114="",$C114=""),"",IF(COUNTIFS($A$2:$A$501,$A114,$C$2:$C$501,$C114)&gt;1,"Duplicate task/date","OK")),"")</f>
        <v/>
      </c>
      <c r="Z114" s="29" t="n"/>
      <c r="AA114" s="23">
        <f>IFERROR(IF(OR($A114="",$C114=""),"",TEXT($A114,"yyyymmdd")&amp;"-"&amp;$C114),"")</f>
        <v/>
      </c>
    </row>
    <row r="115">
      <c r="A115" s="40" t="n"/>
      <c r="B115" s="22" t="n"/>
      <c r="C115" s="22" t="n"/>
      <c r="D115" s="23">
        <f>IFERROR(IF($C115="","",VLOOKUP($C115,'Checklist Setup'!$A$7:$H$106,2,FALSE)),"")</f>
        <v/>
      </c>
      <c r="E115" s="24">
        <f>IFERROR(IF($C115="","",VLOOKUP($C115,'Checklist Setup'!$A$7:$H$106,3,FALSE)),"")</f>
        <v/>
      </c>
      <c r="F115" s="23">
        <f>IFERROR(IF($C115="","",VLOOKUP($C115,'Checklist Setup'!$A$7:$H$106,4,FALSE)),"")</f>
        <v/>
      </c>
      <c r="G115" s="23">
        <f>IFERROR(IF($C115="","",VLOOKUP($C115,'Checklist Setup'!$A$7:$H$106,5,FALSE)),"")</f>
        <v/>
      </c>
      <c r="H115" s="23">
        <f>IFERROR(IF($C115="","",VLOOKUP($C115,'Checklist Setup'!$A$7:$H$106,6,FALSE)),"")</f>
        <v/>
      </c>
      <c r="I115" s="22" t="n"/>
      <c r="J115" s="22" t="n"/>
      <c r="K115" s="25" t="n"/>
      <c r="L115" s="25" t="n"/>
      <c r="M115" s="26">
        <f>IFERROR(IF($C115="","",VLOOKUP($C115,'Checklist Setup'!$A$7:$H$106,7,FALSE)),"")</f>
        <v/>
      </c>
      <c r="N115" s="26">
        <f>IFERROR(IF(OR($K115="",$L115=""),"",MOD($L115-$K115,1)*1440),"")</f>
        <v/>
      </c>
      <c r="O115" s="41" t="n"/>
      <c r="P115" s="41" t="n"/>
      <c r="Q115" s="42">
        <f>IFERROR(IF(OR($O115="",$P115=""),"",$P115-$O115),"")</f>
        <v/>
      </c>
      <c r="R115" s="42">
        <f>IFERROR(IF($C115="","",VLOOKUP($C115,'Checklist Setup'!$A$7:$H$106,8,FALSE)),"")</f>
        <v/>
      </c>
      <c r="S115" s="29" t="n"/>
      <c r="T115" s="29" t="n"/>
      <c r="U115" s="29" t="n"/>
      <c r="V115" s="22" t="n"/>
      <c r="W115" s="22" t="n"/>
      <c r="X115" s="24">
        <f>IFERROR(IF($C115="","",IF($Y115&lt;&gt;"OK",$Y115,IF(AND($J115="Complete",$H115="Yes",$S115=""),"Evidence missing",IF(AND($G115="Yes",$J115="Complete",OR($O115="",$P115="")),"Amounts missing",IF(AND($Q115&lt;&gt;"",OR($Q115&gt;$R115,$Q115&lt;-$R115)),"Variance exceeds tolerance",IF(AND($F115="Yes",$J115&lt;&gt;"Complete",$J115&lt;&gt;"N/A"),"Critical task incomplete",IF(AND($J115="N/A",$T115=""),"N/A reason missing",IF(AND($J115="Exception",$T115=""),"Exception details missing",IF(AND($V115="Reviewed",$W115=""),"Manager initials missing","OK"))))))))),"")</f>
        <v/>
      </c>
      <c r="Y115" s="23">
        <f>IFERROR(IF(OR($A115="",$C115=""),"",IF(COUNTIFS($A$2:$A$501,$A115,$C$2:$C$501,$C115)&gt;1,"Duplicate task/date","OK")),"")</f>
        <v/>
      </c>
      <c r="Z115" s="29" t="n"/>
      <c r="AA115" s="23">
        <f>IFERROR(IF(OR($A115="",$C115=""),"",TEXT($A115,"yyyymmdd")&amp;"-"&amp;$C115),"")</f>
        <v/>
      </c>
    </row>
    <row r="116">
      <c r="A116" s="40" t="n"/>
      <c r="B116" s="22" t="n"/>
      <c r="C116" s="22" t="n"/>
      <c r="D116" s="23">
        <f>IFERROR(IF($C116="","",VLOOKUP($C116,'Checklist Setup'!$A$7:$H$106,2,FALSE)),"")</f>
        <v/>
      </c>
      <c r="E116" s="24">
        <f>IFERROR(IF($C116="","",VLOOKUP($C116,'Checklist Setup'!$A$7:$H$106,3,FALSE)),"")</f>
        <v/>
      </c>
      <c r="F116" s="23">
        <f>IFERROR(IF($C116="","",VLOOKUP($C116,'Checklist Setup'!$A$7:$H$106,4,FALSE)),"")</f>
        <v/>
      </c>
      <c r="G116" s="23">
        <f>IFERROR(IF($C116="","",VLOOKUP($C116,'Checklist Setup'!$A$7:$H$106,5,FALSE)),"")</f>
        <v/>
      </c>
      <c r="H116" s="23">
        <f>IFERROR(IF($C116="","",VLOOKUP($C116,'Checklist Setup'!$A$7:$H$106,6,FALSE)),"")</f>
        <v/>
      </c>
      <c r="I116" s="22" t="n"/>
      <c r="J116" s="22" t="n"/>
      <c r="K116" s="25" t="n"/>
      <c r="L116" s="25" t="n"/>
      <c r="M116" s="26">
        <f>IFERROR(IF($C116="","",VLOOKUP($C116,'Checklist Setup'!$A$7:$H$106,7,FALSE)),"")</f>
        <v/>
      </c>
      <c r="N116" s="26">
        <f>IFERROR(IF(OR($K116="",$L116=""),"",MOD($L116-$K116,1)*1440),"")</f>
        <v/>
      </c>
      <c r="O116" s="41" t="n"/>
      <c r="P116" s="41" t="n"/>
      <c r="Q116" s="42">
        <f>IFERROR(IF(OR($O116="",$P116=""),"",$P116-$O116),"")</f>
        <v/>
      </c>
      <c r="R116" s="42">
        <f>IFERROR(IF($C116="","",VLOOKUP($C116,'Checklist Setup'!$A$7:$H$106,8,FALSE)),"")</f>
        <v/>
      </c>
      <c r="S116" s="29" t="n"/>
      <c r="T116" s="29" t="n"/>
      <c r="U116" s="29" t="n"/>
      <c r="V116" s="22" t="n"/>
      <c r="W116" s="22" t="n"/>
      <c r="X116" s="24">
        <f>IFERROR(IF($C116="","",IF($Y116&lt;&gt;"OK",$Y116,IF(AND($J116="Complete",$H116="Yes",$S116=""),"Evidence missing",IF(AND($G116="Yes",$J116="Complete",OR($O116="",$P116="")),"Amounts missing",IF(AND($Q116&lt;&gt;"",OR($Q116&gt;$R116,$Q116&lt;-$R116)),"Variance exceeds tolerance",IF(AND($F116="Yes",$J116&lt;&gt;"Complete",$J116&lt;&gt;"N/A"),"Critical task incomplete",IF(AND($J116="N/A",$T116=""),"N/A reason missing",IF(AND($J116="Exception",$T116=""),"Exception details missing",IF(AND($V116="Reviewed",$W116=""),"Manager initials missing","OK"))))))))),"")</f>
        <v/>
      </c>
      <c r="Y116" s="23">
        <f>IFERROR(IF(OR($A116="",$C116=""),"",IF(COUNTIFS($A$2:$A$501,$A116,$C$2:$C$501,$C116)&gt;1,"Duplicate task/date","OK")),"")</f>
        <v/>
      </c>
      <c r="Z116" s="29" t="n"/>
      <c r="AA116" s="23">
        <f>IFERROR(IF(OR($A116="",$C116=""),"",TEXT($A116,"yyyymmdd")&amp;"-"&amp;$C116),"")</f>
        <v/>
      </c>
    </row>
    <row r="117">
      <c r="A117" s="40" t="n"/>
      <c r="B117" s="22" t="n"/>
      <c r="C117" s="22" t="n"/>
      <c r="D117" s="23">
        <f>IFERROR(IF($C117="","",VLOOKUP($C117,'Checklist Setup'!$A$7:$H$106,2,FALSE)),"")</f>
        <v/>
      </c>
      <c r="E117" s="24">
        <f>IFERROR(IF($C117="","",VLOOKUP($C117,'Checklist Setup'!$A$7:$H$106,3,FALSE)),"")</f>
        <v/>
      </c>
      <c r="F117" s="23">
        <f>IFERROR(IF($C117="","",VLOOKUP($C117,'Checklist Setup'!$A$7:$H$106,4,FALSE)),"")</f>
        <v/>
      </c>
      <c r="G117" s="23">
        <f>IFERROR(IF($C117="","",VLOOKUP($C117,'Checklist Setup'!$A$7:$H$106,5,FALSE)),"")</f>
        <v/>
      </c>
      <c r="H117" s="23">
        <f>IFERROR(IF($C117="","",VLOOKUP($C117,'Checklist Setup'!$A$7:$H$106,6,FALSE)),"")</f>
        <v/>
      </c>
      <c r="I117" s="22" t="n"/>
      <c r="J117" s="22" t="n"/>
      <c r="K117" s="25" t="n"/>
      <c r="L117" s="25" t="n"/>
      <c r="M117" s="26">
        <f>IFERROR(IF($C117="","",VLOOKUP($C117,'Checklist Setup'!$A$7:$H$106,7,FALSE)),"")</f>
        <v/>
      </c>
      <c r="N117" s="26">
        <f>IFERROR(IF(OR($K117="",$L117=""),"",MOD($L117-$K117,1)*1440),"")</f>
        <v/>
      </c>
      <c r="O117" s="41" t="n"/>
      <c r="P117" s="41" t="n"/>
      <c r="Q117" s="42">
        <f>IFERROR(IF(OR($O117="",$P117=""),"",$P117-$O117),"")</f>
        <v/>
      </c>
      <c r="R117" s="42">
        <f>IFERROR(IF($C117="","",VLOOKUP($C117,'Checklist Setup'!$A$7:$H$106,8,FALSE)),"")</f>
        <v/>
      </c>
      <c r="S117" s="29" t="n"/>
      <c r="T117" s="29" t="n"/>
      <c r="U117" s="29" t="n"/>
      <c r="V117" s="22" t="n"/>
      <c r="W117" s="22" t="n"/>
      <c r="X117" s="24">
        <f>IFERROR(IF($C117="","",IF($Y117&lt;&gt;"OK",$Y117,IF(AND($J117="Complete",$H117="Yes",$S117=""),"Evidence missing",IF(AND($G117="Yes",$J117="Complete",OR($O117="",$P117="")),"Amounts missing",IF(AND($Q117&lt;&gt;"",OR($Q117&gt;$R117,$Q117&lt;-$R117)),"Variance exceeds tolerance",IF(AND($F117="Yes",$J117&lt;&gt;"Complete",$J117&lt;&gt;"N/A"),"Critical task incomplete",IF(AND($J117="N/A",$T117=""),"N/A reason missing",IF(AND($J117="Exception",$T117=""),"Exception details missing",IF(AND($V117="Reviewed",$W117=""),"Manager initials missing","OK"))))))))),"")</f>
        <v/>
      </c>
      <c r="Y117" s="23">
        <f>IFERROR(IF(OR($A117="",$C117=""),"",IF(COUNTIFS($A$2:$A$501,$A117,$C$2:$C$501,$C117)&gt;1,"Duplicate task/date","OK")),"")</f>
        <v/>
      </c>
      <c r="Z117" s="29" t="n"/>
      <c r="AA117" s="23">
        <f>IFERROR(IF(OR($A117="",$C117=""),"",TEXT($A117,"yyyymmdd")&amp;"-"&amp;$C117),"")</f>
        <v/>
      </c>
    </row>
    <row r="118">
      <c r="A118" s="40" t="n"/>
      <c r="B118" s="22" t="n"/>
      <c r="C118" s="22" t="n"/>
      <c r="D118" s="23">
        <f>IFERROR(IF($C118="","",VLOOKUP($C118,'Checklist Setup'!$A$7:$H$106,2,FALSE)),"")</f>
        <v/>
      </c>
      <c r="E118" s="24">
        <f>IFERROR(IF($C118="","",VLOOKUP($C118,'Checklist Setup'!$A$7:$H$106,3,FALSE)),"")</f>
        <v/>
      </c>
      <c r="F118" s="23">
        <f>IFERROR(IF($C118="","",VLOOKUP($C118,'Checklist Setup'!$A$7:$H$106,4,FALSE)),"")</f>
        <v/>
      </c>
      <c r="G118" s="23">
        <f>IFERROR(IF($C118="","",VLOOKUP($C118,'Checklist Setup'!$A$7:$H$106,5,FALSE)),"")</f>
        <v/>
      </c>
      <c r="H118" s="23">
        <f>IFERROR(IF($C118="","",VLOOKUP($C118,'Checklist Setup'!$A$7:$H$106,6,FALSE)),"")</f>
        <v/>
      </c>
      <c r="I118" s="22" t="n"/>
      <c r="J118" s="22" t="n"/>
      <c r="K118" s="25" t="n"/>
      <c r="L118" s="25" t="n"/>
      <c r="M118" s="26">
        <f>IFERROR(IF($C118="","",VLOOKUP($C118,'Checklist Setup'!$A$7:$H$106,7,FALSE)),"")</f>
        <v/>
      </c>
      <c r="N118" s="26">
        <f>IFERROR(IF(OR($K118="",$L118=""),"",MOD($L118-$K118,1)*1440),"")</f>
        <v/>
      </c>
      <c r="O118" s="41" t="n"/>
      <c r="P118" s="41" t="n"/>
      <c r="Q118" s="42">
        <f>IFERROR(IF(OR($O118="",$P118=""),"",$P118-$O118),"")</f>
        <v/>
      </c>
      <c r="R118" s="42">
        <f>IFERROR(IF($C118="","",VLOOKUP($C118,'Checklist Setup'!$A$7:$H$106,8,FALSE)),"")</f>
        <v/>
      </c>
      <c r="S118" s="29" t="n"/>
      <c r="T118" s="29" t="n"/>
      <c r="U118" s="29" t="n"/>
      <c r="V118" s="22" t="n"/>
      <c r="W118" s="22" t="n"/>
      <c r="X118" s="24">
        <f>IFERROR(IF($C118="","",IF($Y118&lt;&gt;"OK",$Y118,IF(AND($J118="Complete",$H118="Yes",$S118=""),"Evidence missing",IF(AND($G118="Yes",$J118="Complete",OR($O118="",$P118="")),"Amounts missing",IF(AND($Q118&lt;&gt;"",OR($Q118&gt;$R118,$Q118&lt;-$R118)),"Variance exceeds tolerance",IF(AND($F118="Yes",$J118&lt;&gt;"Complete",$J118&lt;&gt;"N/A"),"Critical task incomplete",IF(AND($J118="N/A",$T118=""),"N/A reason missing",IF(AND($J118="Exception",$T118=""),"Exception details missing",IF(AND($V118="Reviewed",$W118=""),"Manager initials missing","OK"))))))))),"")</f>
        <v/>
      </c>
      <c r="Y118" s="23">
        <f>IFERROR(IF(OR($A118="",$C118=""),"",IF(COUNTIFS($A$2:$A$501,$A118,$C$2:$C$501,$C118)&gt;1,"Duplicate task/date","OK")),"")</f>
        <v/>
      </c>
      <c r="Z118" s="29" t="n"/>
      <c r="AA118" s="23">
        <f>IFERROR(IF(OR($A118="",$C118=""),"",TEXT($A118,"yyyymmdd")&amp;"-"&amp;$C118),"")</f>
        <v/>
      </c>
    </row>
    <row r="119">
      <c r="A119" s="40" t="n"/>
      <c r="B119" s="22" t="n"/>
      <c r="C119" s="22" t="n"/>
      <c r="D119" s="23">
        <f>IFERROR(IF($C119="","",VLOOKUP($C119,'Checklist Setup'!$A$7:$H$106,2,FALSE)),"")</f>
        <v/>
      </c>
      <c r="E119" s="24">
        <f>IFERROR(IF($C119="","",VLOOKUP($C119,'Checklist Setup'!$A$7:$H$106,3,FALSE)),"")</f>
        <v/>
      </c>
      <c r="F119" s="23">
        <f>IFERROR(IF($C119="","",VLOOKUP($C119,'Checklist Setup'!$A$7:$H$106,4,FALSE)),"")</f>
        <v/>
      </c>
      <c r="G119" s="23">
        <f>IFERROR(IF($C119="","",VLOOKUP($C119,'Checklist Setup'!$A$7:$H$106,5,FALSE)),"")</f>
        <v/>
      </c>
      <c r="H119" s="23">
        <f>IFERROR(IF($C119="","",VLOOKUP($C119,'Checklist Setup'!$A$7:$H$106,6,FALSE)),"")</f>
        <v/>
      </c>
      <c r="I119" s="22" t="n"/>
      <c r="J119" s="22" t="n"/>
      <c r="K119" s="25" t="n"/>
      <c r="L119" s="25" t="n"/>
      <c r="M119" s="26">
        <f>IFERROR(IF($C119="","",VLOOKUP($C119,'Checklist Setup'!$A$7:$H$106,7,FALSE)),"")</f>
        <v/>
      </c>
      <c r="N119" s="26">
        <f>IFERROR(IF(OR($K119="",$L119=""),"",MOD($L119-$K119,1)*1440),"")</f>
        <v/>
      </c>
      <c r="O119" s="41" t="n"/>
      <c r="P119" s="41" t="n"/>
      <c r="Q119" s="42">
        <f>IFERROR(IF(OR($O119="",$P119=""),"",$P119-$O119),"")</f>
        <v/>
      </c>
      <c r="R119" s="42">
        <f>IFERROR(IF($C119="","",VLOOKUP($C119,'Checklist Setup'!$A$7:$H$106,8,FALSE)),"")</f>
        <v/>
      </c>
      <c r="S119" s="29" t="n"/>
      <c r="T119" s="29" t="n"/>
      <c r="U119" s="29" t="n"/>
      <c r="V119" s="22" t="n"/>
      <c r="W119" s="22" t="n"/>
      <c r="X119" s="24">
        <f>IFERROR(IF($C119="","",IF($Y119&lt;&gt;"OK",$Y119,IF(AND($J119="Complete",$H119="Yes",$S119=""),"Evidence missing",IF(AND($G119="Yes",$J119="Complete",OR($O119="",$P119="")),"Amounts missing",IF(AND($Q119&lt;&gt;"",OR($Q119&gt;$R119,$Q119&lt;-$R119)),"Variance exceeds tolerance",IF(AND($F119="Yes",$J119&lt;&gt;"Complete",$J119&lt;&gt;"N/A"),"Critical task incomplete",IF(AND($J119="N/A",$T119=""),"N/A reason missing",IF(AND($J119="Exception",$T119=""),"Exception details missing",IF(AND($V119="Reviewed",$W119=""),"Manager initials missing","OK"))))))))),"")</f>
        <v/>
      </c>
      <c r="Y119" s="23">
        <f>IFERROR(IF(OR($A119="",$C119=""),"",IF(COUNTIFS($A$2:$A$501,$A119,$C$2:$C$501,$C119)&gt;1,"Duplicate task/date","OK")),"")</f>
        <v/>
      </c>
      <c r="Z119" s="29" t="n"/>
      <c r="AA119" s="23">
        <f>IFERROR(IF(OR($A119="",$C119=""),"",TEXT($A119,"yyyymmdd")&amp;"-"&amp;$C119),"")</f>
        <v/>
      </c>
    </row>
    <row r="120">
      <c r="A120" s="40" t="n"/>
      <c r="B120" s="22" t="n"/>
      <c r="C120" s="22" t="n"/>
      <c r="D120" s="23">
        <f>IFERROR(IF($C120="","",VLOOKUP($C120,'Checklist Setup'!$A$7:$H$106,2,FALSE)),"")</f>
        <v/>
      </c>
      <c r="E120" s="24">
        <f>IFERROR(IF($C120="","",VLOOKUP($C120,'Checklist Setup'!$A$7:$H$106,3,FALSE)),"")</f>
        <v/>
      </c>
      <c r="F120" s="23">
        <f>IFERROR(IF($C120="","",VLOOKUP($C120,'Checklist Setup'!$A$7:$H$106,4,FALSE)),"")</f>
        <v/>
      </c>
      <c r="G120" s="23">
        <f>IFERROR(IF($C120="","",VLOOKUP($C120,'Checklist Setup'!$A$7:$H$106,5,FALSE)),"")</f>
        <v/>
      </c>
      <c r="H120" s="23">
        <f>IFERROR(IF($C120="","",VLOOKUP($C120,'Checklist Setup'!$A$7:$H$106,6,FALSE)),"")</f>
        <v/>
      </c>
      <c r="I120" s="22" t="n"/>
      <c r="J120" s="22" t="n"/>
      <c r="K120" s="25" t="n"/>
      <c r="L120" s="25" t="n"/>
      <c r="M120" s="26">
        <f>IFERROR(IF($C120="","",VLOOKUP($C120,'Checklist Setup'!$A$7:$H$106,7,FALSE)),"")</f>
        <v/>
      </c>
      <c r="N120" s="26">
        <f>IFERROR(IF(OR($K120="",$L120=""),"",MOD($L120-$K120,1)*1440),"")</f>
        <v/>
      </c>
      <c r="O120" s="41" t="n"/>
      <c r="P120" s="41" t="n"/>
      <c r="Q120" s="42">
        <f>IFERROR(IF(OR($O120="",$P120=""),"",$P120-$O120),"")</f>
        <v/>
      </c>
      <c r="R120" s="42">
        <f>IFERROR(IF($C120="","",VLOOKUP($C120,'Checklist Setup'!$A$7:$H$106,8,FALSE)),"")</f>
        <v/>
      </c>
      <c r="S120" s="29" t="n"/>
      <c r="T120" s="29" t="n"/>
      <c r="U120" s="29" t="n"/>
      <c r="V120" s="22" t="n"/>
      <c r="W120" s="22" t="n"/>
      <c r="X120" s="24">
        <f>IFERROR(IF($C120="","",IF($Y120&lt;&gt;"OK",$Y120,IF(AND($J120="Complete",$H120="Yes",$S120=""),"Evidence missing",IF(AND($G120="Yes",$J120="Complete",OR($O120="",$P120="")),"Amounts missing",IF(AND($Q120&lt;&gt;"",OR($Q120&gt;$R120,$Q120&lt;-$R120)),"Variance exceeds tolerance",IF(AND($F120="Yes",$J120&lt;&gt;"Complete",$J120&lt;&gt;"N/A"),"Critical task incomplete",IF(AND($J120="N/A",$T120=""),"N/A reason missing",IF(AND($J120="Exception",$T120=""),"Exception details missing",IF(AND($V120="Reviewed",$W120=""),"Manager initials missing","OK"))))))))),"")</f>
        <v/>
      </c>
      <c r="Y120" s="23">
        <f>IFERROR(IF(OR($A120="",$C120=""),"",IF(COUNTIFS($A$2:$A$501,$A120,$C$2:$C$501,$C120)&gt;1,"Duplicate task/date","OK")),"")</f>
        <v/>
      </c>
      <c r="Z120" s="29" t="n"/>
      <c r="AA120" s="23">
        <f>IFERROR(IF(OR($A120="",$C120=""),"",TEXT($A120,"yyyymmdd")&amp;"-"&amp;$C120),"")</f>
        <v/>
      </c>
    </row>
    <row r="121">
      <c r="A121" s="40" t="n"/>
      <c r="B121" s="22" t="n"/>
      <c r="C121" s="22" t="n"/>
      <c r="D121" s="23">
        <f>IFERROR(IF($C121="","",VLOOKUP($C121,'Checklist Setup'!$A$7:$H$106,2,FALSE)),"")</f>
        <v/>
      </c>
      <c r="E121" s="24">
        <f>IFERROR(IF($C121="","",VLOOKUP($C121,'Checklist Setup'!$A$7:$H$106,3,FALSE)),"")</f>
        <v/>
      </c>
      <c r="F121" s="23">
        <f>IFERROR(IF($C121="","",VLOOKUP($C121,'Checklist Setup'!$A$7:$H$106,4,FALSE)),"")</f>
        <v/>
      </c>
      <c r="G121" s="23">
        <f>IFERROR(IF($C121="","",VLOOKUP($C121,'Checklist Setup'!$A$7:$H$106,5,FALSE)),"")</f>
        <v/>
      </c>
      <c r="H121" s="23">
        <f>IFERROR(IF($C121="","",VLOOKUP($C121,'Checklist Setup'!$A$7:$H$106,6,FALSE)),"")</f>
        <v/>
      </c>
      <c r="I121" s="22" t="n"/>
      <c r="J121" s="22" t="n"/>
      <c r="K121" s="25" t="n"/>
      <c r="L121" s="25" t="n"/>
      <c r="M121" s="26">
        <f>IFERROR(IF($C121="","",VLOOKUP($C121,'Checklist Setup'!$A$7:$H$106,7,FALSE)),"")</f>
        <v/>
      </c>
      <c r="N121" s="26">
        <f>IFERROR(IF(OR($K121="",$L121=""),"",MOD($L121-$K121,1)*1440),"")</f>
        <v/>
      </c>
      <c r="O121" s="41" t="n"/>
      <c r="P121" s="41" t="n"/>
      <c r="Q121" s="42">
        <f>IFERROR(IF(OR($O121="",$P121=""),"",$P121-$O121),"")</f>
        <v/>
      </c>
      <c r="R121" s="42">
        <f>IFERROR(IF($C121="","",VLOOKUP($C121,'Checklist Setup'!$A$7:$H$106,8,FALSE)),"")</f>
        <v/>
      </c>
      <c r="S121" s="29" t="n"/>
      <c r="T121" s="29" t="n"/>
      <c r="U121" s="29" t="n"/>
      <c r="V121" s="22" t="n"/>
      <c r="W121" s="22" t="n"/>
      <c r="X121" s="24">
        <f>IFERROR(IF($C121="","",IF($Y121&lt;&gt;"OK",$Y121,IF(AND($J121="Complete",$H121="Yes",$S121=""),"Evidence missing",IF(AND($G121="Yes",$J121="Complete",OR($O121="",$P121="")),"Amounts missing",IF(AND($Q121&lt;&gt;"",OR($Q121&gt;$R121,$Q121&lt;-$R121)),"Variance exceeds tolerance",IF(AND($F121="Yes",$J121&lt;&gt;"Complete",$J121&lt;&gt;"N/A"),"Critical task incomplete",IF(AND($J121="N/A",$T121=""),"N/A reason missing",IF(AND($J121="Exception",$T121=""),"Exception details missing",IF(AND($V121="Reviewed",$W121=""),"Manager initials missing","OK"))))))))),"")</f>
        <v/>
      </c>
      <c r="Y121" s="23">
        <f>IFERROR(IF(OR($A121="",$C121=""),"",IF(COUNTIFS($A$2:$A$501,$A121,$C$2:$C$501,$C121)&gt;1,"Duplicate task/date","OK")),"")</f>
        <v/>
      </c>
      <c r="Z121" s="29" t="n"/>
      <c r="AA121" s="23">
        <f>IFERROR(IF(OR($A121="",$C121=""),"",TEXT($A121,"yyyymmdd")&amp;"-"&amp;$C121),"")</f>
        <v/>
      </c>
    </row>
    <row r="122">
      <c r="A122" s="40" t="n"/>
      <c r="B122" s="22" t="n"/>
      <c r="C122" s="22" t="n"/>
      <c r="D122" s="23">
        <f>IFERROR(IF($C122="","",VLOOKUP($C122,'Checklist Setup'!$A$7:$H$106,2,FALSE)),"")</f>
        <v/>
      </c>
      <c r="E122" s="24">
        <f>IFERROR(IF($C122="","",VLOOKUP($C122,'Checklist Setup'!$A$7:$H$106,3,FALSE)),"")</f>
        <v/>
      </c>
      <c r="F122" s="23">
        <f>IFERROR(IF($C122="","",VLOOKUP($C122,'Checklist Setup'!$A$7:$H$106,4,FALSE)),"")</f>
        <v/>
      </c>
      <c r="G122" s="23">
        <f>IFERROR(IF($C122="","",VLOOKUP($C122,'Checklist Setup'!$A$7:$H$106,5,FALSE)),"")</f>
        <v/>
      </c>
      <c r="H122" s="23">
        <f>IFERROR(IF($C122="","",VLOOKUP($C122,'Checklist Setup'!$A$7:$H$106,6,FALSE)),"")</f>
        <v/>
      </c>
      <c r="I122" s="22" t="n"/>
      <c r="J122" s="22" t="n"/>
      <c r="K122" s="25" t="n"/>
      <c r="L122" s="25" t="n"/>
      <c r="M122" s="26">
        <f>IFERROR(IF($C122="","",VLOOKUP($C122,'Checklist Setup'!$A$7:$H$106,7,FALSE)),"")</f>
        <v/>
      </c>
      <c r="N122" s="26">
        <f>IFERROR(IF(OR($K122="",$L122=""),"",MOD($L122-$K122,1)*1440),"")</f>
        <v/>
      </c>
      <c r="O122" s="41" t="n"/>
      <c r="P122" s="41" t="n"/>
      <c r="Q122" s="42">
        <f>IFERROR(IF(OR($O122="",$P122=""),"",$P122-$O122),"")</f>
        <v/>
      </c>
      <c r="R122" s="42">
        <f>IFERROR(IF($C122="","",VLOOKUP($C122,'Checklist Setup'!$A$7:$H$106,8,FALSE)),"")</f>
        <v/>
      </c>
      <c r="S122" s="29" t="n"/>
      <c r="T122" s="29" t="n"/>
      <c r="U122" s="29" t="n"/>
      <c r="V122" s="22" t="n"/>
      <c r="W122" s="22" t="n"/>
      <c r="X122" s="24">
        <f>IFERROR(IF($C122="","",IF($Y122&lt;&gt;"OK",$Y122,IF(AND($J122="Complete",$H122="Yes",$S122=""),"Evidence missing",IF(AND($G122="Yes",$J122="Complete",OR($O122="",$P122="")),"Amounts missing",IF(AND($Q122&lt;&gt;"",OR($Q122&gt;$R122,$Q122&lt;-$R122)),"Variance exceeds tolerance",IF(AND($F122="Yes",$J122&lt;&gt;"Complete",$J122&lt;&gt;"N/A"),"Critical task incomplete",IF(AND($J122="N/A",$T122=""),"N/A reason missing",IF(AND($J122="Exception",$T122=""),"Exception details missing",IF(AND($V122="Reviewed",$W122=""),"Manager initials missing","OK"))))))))),"")</f>
        <v/>
      </c>
      <c r="Y122" s="23">
        <f>IFERROR(IF(OR($A122="",$C122=""),"",IF(COUNTIFS($A$2:$A$501,$A122,$C$2:$C$501,$C122)&gt;1,"Duplicate task/date","OK")),"")</f>
        <v/>
      </c>
      <c r="Z122" s="29" t="n"/>
      <c r="AA122" s="23">
        <f>IFERROR(IF(OR($A122="",$C122=""),"",TEXT($A122,"yyyymmdd")&amp;"-"&amp;$C122),"")</f>
        <v/>
      </c>
    </row>
    <row r="123">
      <c r="A123" s="40" t="n"/>
      <c r="B123" s="22" t="n"/>
      <c r="C123" s="22" t="n"/>
      <c r="D123" s="23">
        <f>IFERROR(IF($C123="","",VLOOKUP($C123,'Checklist Setup'!$A$7:$H$106,2,FALSE)),"")</f>
        <v/>
      </c>
      <c r="E123" s="24">
        <f>IFERROR(IF($C123="","",VLOOKUP($C123,'Checklist Setup'!$A$7:$H$106,3,FALSE)),"")</f>
        <v/>
      </c>
      <c r="F123" s="23">
        <f>IFERROR(IF($C123="","",VLOOKUP($C123,'Checklist Setup'!$A$7:$H$106,4,FALSE)),"")</f>
        <v/>
      </c>
      <c r="G123" s="23">
        <f>IFERROR(IF($C123="","",VLOOKUP($C123,'Checklist Setup'!$A$7:$H$106,5,FALSE)),"")</f>
        <v/>
      </c>
      <c r="H123" s="23">
        <f>IFERROR(IF($C123="","",VLOOKUP($C123,'Checklist Setup'!$A$7:$H$106,6,FALSE)),"")</f>
        <v/>
      </c>
      <c r="I123" s="22" t="n"/>
      <c r="J123" s="22" t="n"/>
      <c r="K123" s="25" t="n"/>
      <c r="L123" s="25" t="n"/>
      <c r="M123" s="26">
        <f>IFERROR(IF($C123="","",VLOOKUP($C123,'Checklist Setup'!$A$7:$H$106,7,FALSE)),"")</f>
        <v/>
      </c>
      <c r="N123" s="26">
        <f>IFERROR(IF(OR($K123="",$L123=""),"",MOD($L123-$K123,1)*1440),"")</f>
        <v/>
      </c>
      <c r="O123" s="41" t="n"/>
      <c r="P123" s="41" t="n"/>
      <c r="Q123" s="42">
        <f>IFERROR(IF(OR($O123="",$P123=""),"",$P123-$O123),"")</f>
        <v/>
      </c>
      <c r="R123" s="42">
        <f>IFERROR(IF($C123="","",VLOOKUP($C123,'Checklist Setup'!$A$7:$H$106,8,FALSE)),"")</f>
        <v/>
      </c>
      <c r="S123" s="29" t="n"/>
      <c r="T123" s="29" t="n"/>
      <c r="U123" s="29" t="n"/>
      <c r="V123" s="22" t="n"/>
      <c r="W123" s="22" t="n"/>
      <c r="X123" s="24">
        <f>IFERROR(IF($C123="","",IF($Y123&lt;&gt;"OK",$Y123,IF(AND($J123="Complete",$H123="Yes",$S123=""),"Evidence missing",IF(AND($G123="Yes",$J123="Complete",OR($O123="",$P123="")),"Amounts missing",IF(AND($Q123&lt;&gt;"",OR($Q123&gt;$R123,$Q123&lt;-$R123)),"Variance exceeds tolerance",IF(AND($F123="Yes",$J123&lt;&gt;"Complete",$J123&lt;&gt;"N/A"),"Critical task incomplete",IF(AND($J123="N/A",$T123=""),"N/A reason missing",IF(AND($J123="Exception",$T123=""),"Exception details missing",IF(AND($V123="Reviewed",$W123=""),"Manager initials missing","OK"))))))))),"")</f>
        <v/>
      </c>
      <c r="Y123" s="23">
        <f>IFERROR(IF(OR($A123="",$C123=""),"",IF(COUNTIFS($A$2:$A$501,$A123,$C$2:$C$501,$C123)&gt;1,"Duplicate task/date","OK")),"")</f>
        <v/>
      </c>
      <c r="Z123" s="29" t="n"/>
      <c r="AA123" s="23">
        <f>IFERROR(IF(OR($A123="",$C123=""),"",TEXT($A123,"yyyymmdd")&amp;"-"&amp;$C123),"")</f>
        <v/>
      </c>
    </row>
    <row r="124">
      <c r="A124" s="40" t="n"/>
      <c r="B124" s="22" t="n"/>
      <c r="C124" s="22" t="n"/>
      <c r="D124" s="23">
        <f>IFERROR(IF($C124="","",VLOOKUP($C124,'Checklist Setup'!$A$7:$H$106,2,FALSE)),"")</f>
        <v/>
      </c>
      <c r="E124" s="24">
        <f>IFERROR(IF($C124="","",VLOOKUP($C124,'Checklist Setup'!$A$7:$H$106,3,FALSE)),"")</f>
        <v/>
      </c>
      <c r="F124" s="23">
        <f>IFERROR(IF($C124="","",VLOOKUP($C124,'Checklist Setup'!$A$7:$H$106,4,FALSE)),"")</f>
        <v/>
      </c>
      <c r="G124" s="23">
        <f>IFERROR(IF($C124="","",VLOOKUP($C124,'Checklist Setup'!$A$7:$H$106,5,FALSE)),"")</f>
        <v/>
      </c>
      <c r="H124" s="23">
        <f>IFERROR(IF($C124="","",VLOOKUP($C124,'Checklist Setup'!$A$7:$H$106,6,FALSE)),"")</f>
        <v/>
      </c>
      <c r="I124" s="22" t="n"/>
      <c r="J124" s="22" t="n"/>
      <c r="K124" s="25" t="n"/>
      <c r="L124" s="25" t="n"/>
      <c r="M124" s="26">
        <f>IFERROR(IF($C124="","",VLOOKUP($C124,'Checklist Setup'!$A$7:$H$106,7,FALSE)),"")</f>
        <v/>
      </c>
      <c r="N124" s="26">
        <f>IFERROR(IF(OR($K124="",$L124=""),"",MOD($L124-$K124,1)*1440),"")</f>
        <v/>
      </c>
      <c r="O124" s="41" t="n"/>
      <c r="P124" s="41" t="n"/>
      <c r="Q124" s="42">
        <f>IFERROR(IF(OR($O124="",$P124=""),"",$P124-$O124),"")</f>
        <v/>
      </c>
      <c r="R124" s="42">
        <f>IFERROR(IF($C124="","",VLOOKUP($C124,'Checklist Setup'!$A$7:$H$106,8,FALSE)),"")</f>
        <v/>
      </c>
      <c r="S124" s="29" t="n"/>
      <c r="T124" s="29" t="n"/>
      <c r="U124" s="29" t="n"/>
      <c r="V124" s="22" t="n"/>
      <c r="W124" s="22" t="n"/>
      <c r="X124" s="24">
        <f>IFERROR(IF($C124="","",IF($Y124&lt;&gt;"OK",$Y124,IF(AND($J124="Complete",$H124="Yes",$S124=""),"Evidence missing",IF(AND($G124="Yes",$J124="Complete",OR($O124="",$P124="")),"Amounts missing",IF(AND($Q124&lt;&gt;"",OR($Q124&gt;$R124,$Q124&lt;-$R124)),"Variance exceeds tolerance",IF(AND($F124="Yes",$J124&lt;&gt;"Complete",$J124&lt;&gt;"N/A"),"Critical task incomplete",IF(AND($J124="N/A",$T124=""),"N/A reason missing",IF(AND($J124="Exception",$T124=""),"Exception details missing",IF(AND($V124="Reviewed",$W124=""),"Manager initials missing","OK"))))))))),"")</f>
        <v/>
      </c>
      <c r="Y124" s="23">
        <f>IFERROR(IF(OR($A124="",$C124=""),"",IF(COUNTIFS($A$2:$A$501,$A124,$C$2:$C$501,$C124)&gt;1,"Duplicate task/date","OK")),"")</f>
        <v/>
      </c>
      <c r="Z124" s="29" t="n"/>
      <c r="AA124" s="23">
        <f>IFERROR(IF(OR($A124="",$C124=""),"",TEXT($A124,"yyyymmdd")&amp;"-"&amp;$C124),"")</f>
        <v/>
      </c>
    </row>
    <row r="125">
      <c r="A125" s="40" t="n"/>
      <c r="B125" s="22" t="n"/>
      <c r="C125" s="22" t="n"/>
      <c r="D125" s="23">
        <f>IFERROR(IF($C125="","",VLOOKUP($C125,'Checklist Setup'!$A$7:$H$106,2,FALSE)),"")</f>
        <v/>
      </c>
      <c r="E125" s="24">
        <f>IFERROR(IF($C125="","",VLOOKUP($C125,'Checklist Setup'!$A$7:$H$106,3,FALSE)),"")</f>
        <v/>
      </c>
      <c r="F125" s="23">
        <f>IFERROR(IF($C125="","",VLOOKUP($C125,'Checklist Setup'!$A$7:$H$106,4,FALSE)),"")</f>
        <v/>
      </c>
      <c r="G125" s="23">
        <f>IFERROR(IF($C125="","",VLOOKUP($C125,'Checklist Setup'!$A$7:$H$106,5,FALSE)),"")</f>
        <v/>
      </c>
      <c r="H125" s="23">
        <f>IFERROR(IF($C125="","",VLOOKUP($C125,'Checklist Setup'!$A$7:$H$106,6,FALSE)),"")</f>
        <v/>
      </c>
      <c r="I125" s="22" t="n"/>
      <c r="J125" s="22" t="n"/>
      <c r="K125" s="25" t="n"/>
      <c r="L125" s="25" t="n"/>
      <c r="M125" s="26">
        <f>IFERROR(IF($C125="","",VLOOKUP($C125,'Checklist Setup'!$A$7:$H$106,7,FALSE)),"")</f>
        <v/>
      </c>
      <c r="N125" s="26">
        <f>IFERROR(IF(OR($K125="",$L125=""),"",MOD($L125-$K125,1)*1440),"")</f>
        <v/>
      </c>
      <c r="O125" s="41" t="n"/>
      <c r="P125" s="41" t="n"/>
      <c r="Q125" s="42">
        <f>IFERROR(IF(OR($O125="",$P125=""),"",$P125-$O125),"")</f>
        <v/>
      </c>
      <c r="R125" s="42">
        <f>IFERROR(IF($C125="","",VLOOKUP($C125,'Checklist Setup'!$A$7:$H$106,8,FALSE)),"")</f>
        <v/>
      </c>
      <c r="S125" s="29" t="n"/>
      <c r="T125" s="29" t="n"/>
      <c r="U125" s="29" t="n"/>
      <c r="V125" s="22" t="n"/>
      <c r="W125" s="22" t="n"/>
      <c r="X125" s="24">
        <f>IFERROR(IF($C125="","",IF($Y125&lt;&gt;"OK",$Y125,IF(AND($J125="Complete",$H125="Yes",$S125=""),"Evidence missing",IF(AND($G125="Yes",$J125="Complete",OR($O125="",$P125="")),"Amounts missing",IF(AND($Q125&lt;&gt;"",OR($Q125&gt;$R125,$Q125&lt;-$R125)),"Variance exceeds tolerance",IF(AND($F125="Yes",$J125&lt;&gt;"Complete",$J125&lt;&gt;"N/A"),"Critical task incomplete",IF(AND($J125="N/A",$T125=""),"N/A reason missing",IF(AND($J125="Exception",$T125=""),"Exception details missing",IF(AND($V125="Reviewed",$W125=""),"Manager initials missing","OK"))))))))),"")</f>
        <v/>
      </c>
      <c r="Y125" s="23">
        <f>IFERROR(IF(OR($A125="",$C125=""),"",IF(COUNTIFS($A$2:$A$501,$A125,$C$2:$C$501,$C125)&gt;1,"Duplicate task/date","OK")),"")</f>
        <v/>
      </c>
      <c r="Z125" s="29" t="n"/>
      <c r="AA125" s="23">
        <f>IFERROR(IF(OR($A125="",$C125=""),"",TEXT($A125,"yyyymmdd")&amp;"-"&amp;$C125),"")</f>
        <v/>
      </c>
    </row>
    <row r="126">
      <c r="A126" s="40" t="n"/>
      <c r="B126" s="22" t="n"/>
      <c r="C126" s="22" t="n"/>
      <c r="D126" s="23">
        <f>IFERROR(IF($C126="","",VLOOKUP($C126,'Checklist Setup'!$A$7:$H$106,2,FALSE)),"")</f>
        <v/>
      </c>
      <c r="E126" s="24">
        <f>IFERROR(IF($C126="","",VLOOKUP($C126,'Checklist Setup'!$A$7:$H$106,3,FALSE)),"")</f>
        <v/>
      </c>
      <c r="F126" s="23">
        <f>IFERROR(IF($C126="","",VLOOKUP($C126,'Checklist Setup'!$A$7:$H$106,4,FALSE)),"")</f>
        <v/>
      </c>
      <c r="G126" s="23">
        <f>IFERROR(IF($C126="","",VLOOKUP($C126,'Checklist Setup'!$A$7:$H$106,5,FALSE)),"")</f>
        <v/>
      </c>
      <c r="H126" s="23">
        <f>IFERROR(IF($C126="","",VLOOKUP($C126,'Checklist Setup'!$A$7:$H$106,6,FALSE)),"")</f>
        <v/>
      </c>
      <c r="I126" s="22" t="n"/>
      <c r="J126" s="22" t="n"/>
      <c r="K126" s="25" t="n"/>
      <c r="L126" s="25" t="n"/>
      <c r="M126" s="26">
        <f>IFERROR(IF($C126="","",VLOOKUP($C126,'Checklist Setup'!$A$7:$H$106,7,FALSE)),"")</f>
        <v/>
      </c>
      <c r="N126" s="26">
        <f>IFERROR(IF(OR($K126="",$L126=""),"",MOD($L126-$K126,1)*1440),"")</f>
        <v/>
      </c>
      <c r="O126" s="41" t="n"/>
      <c r="P126" s="41" t="n"/>
      <c r="Q126" s="42">
        <f>IFERROR(IF(OR($O126="",$P126=""),"",$P126-$O126),"")</f>
        <v/>
      </c>
      <c r="R126" s="42">
        <f>IFERROR(IF($C126="","",VLOOKUP($C126,'Checklist Setup'!$A$7:$H$106,8,FALSE)),"")</f>
        <v/>
      </c>
      <c r="S126" s="29" t="n"/>
      <c r="T126" s="29" t="n"/>
      <c r="U126" s="29" t="n"/>
      <c r="V126" s="22" t="n"/>
      <c r="W126" s="22" t="n"/>
      <c r="X126" s="24">
        <f>IFERROR(IF($C126="","",IF($Y126&lt;&gt;"OK",$Y126,IF(AND($J126="Complete",$H126="Yes",$S126=""),"Evidence missing",IF(AND($G126="Yes",$J126="Complete",OR($O126="",$P126="")),"Amounts missing",IF(AND($Q126&lt;&gt;"",OR($Q126&gt;$R126,$Q126&lt;-$R126)),"Variance exceeds tolerance",IF(AND($F126="Yes",$J126&lt;&gt;"Complete",$J126&lt;&gt;"N/A"),"Critical task incomplete",IF(AND($J126="N/A",$T126=""),"N/A reason missing",IF(AND($J126="Exception",$T126=""),"Exception details missing",IF(AND($V126="Reviewed",$W126=""),"Manager initials missing","OK"))))))))),"")</f>
        <v/>
      </c>
      <c r="Y126" s="23">
        <f>IFERROR(IF(OR($A126="",$C126=""),"",IF(COUNTIFS($A$2:$A$501,$A126,$C$2:$C$501,$C126)&gt;1,"Duplicate task/date","OK")),"")</f>
        <v/>
      </c>
      <c r="Z126" s="29" t="n"/>
      <c r="AA126" s="23">
        <f>IFERROR(IF(OR($A126="",$C126=""),"",TEXT($A126,"yyyymmdd")&amp;"-"&amp;$C126),"")</f>
        <v/>
      </c>
    </row>
    <row r="127">
      <c r="A127" s="40" t="n"/>
      <c r="B127" s="22" t="n"/>
      <c r="C127" s="22" t="n"/>
      <c r="D127" s="23">
        <f>IFERROR(IF($C127="","",VLOOKUP($C127,'Checklist Setup'!$A$7:$H$106,2,FALSE)),"")</f>
        <v/>
      </c>
      <c r="E127" s="24">
        <f>IFERROR(IF($C127="","",VLOOKUP($C127,'Checklist Setup'!$A$7:$H$106,3,FALSE)),"")</f>
        <v/>
      </c>
      <c r="F127" s="23">
        <f>IFERROR(IF($C127="","",VLOOKUP($C127,'Checklist Setup'!$A$7:$H$106,4,FALSE)),"")</f>
        <v/>
      </c>
      <c r="G127" s="23">
        <f>IFERROR(IF($C127="","",VLOOKUP($C127,'Checklist Setup'!$A$7:$H$106,5,FALSE)),"")</f>
        <v/>
      </c>
      <c r="H127" s="23">
        <f>IFERROR(IF($C127="","",VLOOKUP($C127,'Checklist Setup'!$A$7:$H$106,6,FALSE)),"")</f>
        <v/>
      </c>
      <c r="I127" s="22" t="n"/>
      <c r="J127" s="22" t="n"/>
      <c r="K127" s="25" t="n"/>
      <c r="L127" s="25" t="n"/>
      <c r="M127" s="26">
        <f>IFERROR(IF($C127="","",VLOOKUP($C127,'Checklist Setup'!$A$7:$H$106,7,FALSE)),"")</f>
        <v/>
      </c>
      <c r="N127" s="26">
        <f>IFERROR(IF(OR($K127="",$L127=""),"",MOD($L127-$K127,1)*1440),"")</f>
        <v/>
      </c>
      <c r="O127" s="41" t="n"/>
      <c r="P127" s="41" t="n"/>
      <c r="Q127" s="42">
        <f>IFERROR(IF(OR($O127="",$P127=""),"",$P127-$O127),"")</f>
        <v/>
      </c>
      <c r="R127" s="42">
        <f>IFERROR(IF($C127="","",VLOOKUP($C127,'Checklist Setup'!$A$7:$H$106,8,FALSE)),"")</f>
        <v/>
      </c>
      <c r="S127" s="29" t="n"/>
      <c r="T127" s="29" t="n"/>
      <c r="U127" s="29" t="n"/>
      <c r="V127" s="22" t="n"/>
      <c r="W127" s="22" t="n"/>
      <c r="X127" s="24">
        <f>IFERROR(IF($C127="","",IF($Y127&lt;&gt;"OK",$Y127,IF(AND($J127="Complete",$H127="Yes",$S127=""),"Evidence missing",IF(AND($G127="Yes",$J127="Complete",OR($O127="",$P127="")),"Amounts missing",IF(AND($Q127&lt;&gt;"",OR($Q127&gt;$R127,$Q127&lt;-$R127)),"Variance exceeds tolerance",IF(AND($F127="Yes",$J127&lt;&gt;"Complete",$J127&lt;&gt;"N/A"),"Critical task incomplete",IF(AND($J127="N/A",$T127=""),"N/A reason missing",IF(AND($J127="Exception",$T127=""),"Exception details missing",IF(AND($V127="Reviewed",$W127=""),"Manager initials missing","OK"))))))))),"")</f>
        <v/>
      </c>
      <c r="Y127" s="23">
        <f>IFERROR(IF(OR($A127="",$C127=""),"",IF(COUNTIFS($A$2:$A$501,$A127,$C$2:$C$501,$C127)&gt;1,"Duplicate task/date","OK")),"")</f>
        <v/>
      </c>
      <c r="Z127" s="29" t="n"/>
      <c r="AA127" s="23">
        <f>IFERROR(IF(OR($A127="",$C127=""),"",TEXT($A127,"yyyymmdd")&amp;"-"&amp;$C127),"")</f>
        <v/>
      </c>
    </row>
    <row r="128">
      <c r="A128" s="40" t="n"/>
      <c r="B128" s="22" t="n"/>
      <c r="C128" s="22" t="n"/>
      <c r="D128" s="23">
        <f>IFERROR(IF($C128="","",VLOOKUP($C128,'Checklist Setup'!$A$7:$H$106,2,FALSE)),"")</f>
        <v/>
      </c>
      <c r="E128" s="24">
        <f>IFERROR(IF($C128="","",VLOOKUP($C128,'Checklist Setup'!$A$7:$H$106,3,FALSE)),"")</f>
        <v/>
      </c>
      <c r="F128" s="23">
        <f>IFERROR(IF($C128="","",VLOOKUP($C128,'Checklist Setup'!$A$7:$H$106,4,FALSE)),"")</f>
        <v/>
      </c>
      <c r="G128" s="23">
        <f>IFERROR(IF($C128="","",VLOOKUP($C128,'Checklist Setup'!$A$7:$H$106,5,FALSE)),"")</f>
        <v/>
      </c>
      <c r="H128" s="23">
        <f>IFERROR(IF($C128="","",VLOOKUP($C128,'Checklist Setup'!$A$7:$H$106,6,FALSE)),"")</f>
        <v/>
      </c>
      <c r="I128" s="22" t="n"/>
      <c r="J128" s="22" t="n"/>
      <c r="K128" s="25" t="n"/>
      <c r="L128" s="25" t="n"/>
      <c r="M128" s="26">
        <f>IFERROR(IF($C128="","",VLOOKUP($C128,'Checklist Setup'!$A$7:$H$106,7,FALSE)),"")</f>
        <v/>
      </c>
      <c r="N128" s="26">
        <f>IFERROR(IF(OR($K128="",$L128=""),"",MOD($L128-$K128,1)*1440),"")</f>
        <v/>
      </c>
      <c r="O128" s="41" t="n"/>
      <c r="P128" s="41" t="n"/>
      <c r="Q128" s="42">
        <f>IFERROR(IF(OR($O128="",$P128=""),"",$P128-$O128),"")</f>
        <v/>
      </c>
      <c r="R128" s="42">
        <f>IFERROR(IF($C128="","",VLOOKUP($C128,'Checklist Setup'!$A$7:$H$106,8,FALSE)),"")</f>
        <v/>
      </c>
      <c r="S128" s="29" t="n"/>
      <c r="T128" s="29" t="n"/>
      <c r="U128" s="29" t="n"/>
      <c r="V128" s="22" t="n"/>
      <c r="W128" s="22" t="n"/>
      <c r="X128" s="24">
        <f>IFERROR(IF($C128="","",IF($Y128&lt;&gt;"OK",$Y128,IF(AND($J128="Complete",$H128="Yes",$S128=""),"Evidence missing",IF(AND($G128="Yes",$J128="Complete",OR($O128="",$P128="")),"Amounts missing",IF(AND($Q128&lt;&gt;"",OR($Q128&gt;$R128,$Q128&lt;-$R128)),"Variance exceeds tolerance",IF(AND($F128="Yes",$J128&lt;&gt;"Complete",$J128&lt;&gt;"N/A"),"Critical task incomplete",IF(AND($J128="N/A",$T128=""),"N/A reason missing",IF(AND($J128="Exception",$T128=""),"Exception details missing",IF(AND($V128="Reviewed",$W128=""),"Manager initials missing","OK"))))))))),"")</f>
        <v/>
      </c>
      <c r="Y128" s="23">
        <f>IFERROR(IF(OR($A128="",$C128=""),"",IF(COUNTIFS($A$2:$A$501,$A128,$C$2:$C$501,$C128)&gt;1,"Duplicate task/date","OK")),"")</f>
        <v/>
      </c>
      <c r="Z128" s="29" t="n"/>
      <c r="AA128" s="23">
        <f>IFERROR(IF(OR($A128="",$C128=""),"",TEXT($A128,"yyyymmdd")&amp;"-"&amp;$C128),"")</f>
        <v/>
      </c>
    </row>
    <row r="129">
      <c r="A129" s="40" t="n"/>
      <c r="B129" s="22" t="n"/>
      <c r="C129" s="22" t="n"/>
      <c r="D129" s="23">
        <f>IFERROR(IF($C129="","",VLOOKUP($C129,'Checklist Setup'!$A$7:$H$106,2,FALSE)),"")</f>
        <v/>
      </c>
      <c r="E129" s="24">
        <f>IFERROR(IF($C129="","",VLOOKUP($C129,'Checklist Setup'!$A$7:$H$106,3,FALSE)),"")</f>
        <v/>
      </c>
      <c r="F129" s="23">
        <f>IFERROR(IF($C129="","",VLOOKUP($C129,'Checklist Setup'!$A$7:$H$106,4,FALSE)),"")</f>
        <v/>
      </c>
      <c r="G129" s="23">
        <f>IFERROR(IF($C129="","",VLOOKUP($C129,'Checklist Setup'!$A$7:$H$106,5,FALSE)),"")</f>
        <v/>
      </c>
      <c r="H129" s="23">
        <f>IFERROR(IF($C129="","",VLOOKUP($C129,'Checklist Setup'!$A$7:$H$106,6,FALSE)),"")</f>
        <v/>
      </c>
      <c r="I129" s="22" t="n"/>
      <c r="J129" s="22" t="n"/>
      <c r="K129" s="25" t="n"/>
      <c r="L129" s="25" t="n"/>
      <c r="M129" s="26">
        <f>IFERROR(IF($C129="","",VLOOKUP($C129,'Checklist Setup'!$A$7:$H$106,7,FALSE)),"")</f>
        <v/>
      </c>
      <c r="N129" s="26">
        <f>IFERROR(IF(OR($K129="",$L129=""),"",MOD($L129-$K129,1)*1440),"")</f>
        <v/>
      </c>
      <c r="O129" s="41" t="n"/>
      <c r="P129" s="41" t="n"/>
      <c r="Q129" s="42">
        <f>IFERROR(IF(OR($O129="",$P129=""),"",$P129-$O129),"")</f>
        <v/>
      </c>
      <c r="R129" s="42">
        <f>IFERROR(IF($C129="","",VLOOKUP($C129,'Checklist Setup'!$A$7:$H$106,8,FALSE)),"")</f>
        <v/>
      </c>
      <c r="S129" s="29" t="n"/>
      <c r="T129" s="29" t="n"/>
      <c r="U129" s="29" t="n"/>
      <c r="V129" s="22" t="n"/>
      <c r="W129" s="22" t="n"/>
      <c r="X129" s="24">
        <f>IFERROR(IF($C129="","",IF($Y129&lt;&gt;"OK",$Y129,IF(AND($J129="Complete",$H129="Yes",$S129=""),"Evidence missing",IF(AND($G129="Yes",$J129="Complete",OR($O129="",$P129="")),"Amounts missing",IF(AND($Q129&lt;&gt;"",OR($Q129&gt;$R129,$Q129&lt;-$R129)),"Variance exceeds tolerance",IF(AND($F129="Yes",$J129&lt;&gt;"Complete",$J129&lt;&gt;"N/A"),"Critical task incomplete",IF(AND($J129="N/A",$T129=""),"N/A reason missing",IF(AND($J129="Exception",$T129=""),"Exception details missing",IF(AND($V129="Reviewed",$W129=""),"Manager initials missing","OK"))))))))),"")</f>
        <v/>
      </c>
      <c r="Y129" s="23">
        <f>IFERROR(IF(OR($A129="",$C129=""),"",IF(COUNTIFS($A$2:$A$501,$A129,$C$2:$C$501,$C129)&gt;1,"Duplicate task/date","OK")),"")</f>
        <v/>
      </c>
      <c r="Z129" s="29" t="n"/>
      <c r="AA129" s="23">
        <f>IFERROR(IF(OR($A129="",$C129=""),"",TEXT($A129,"yyyymmdd")&amp;"-"&amp;$C129),"")</f>
        <v/>
      </c>
    </row>
    <row r="130">
      <c r="A130" s="40" t="n"/>
      <c r="B130" s="22" t="n"/>
      <c r="C130" s="22" t="n"/>
      <c r="D130" s="23">
        <f>IFERROR(IF($C130="","",VLOOKUP($C130,'Checklist Setup'!$A$7:$H$106,2,FALSE)),"")</f>
        <v/>
      </c>
      <c r="E130" s="24">
        <f>IFERROR(IF($C130="","",VLOOKUP($C130,'Checklist Setup'!$A$7:$H$106,3,FALSE)),"")</f>
        <v/>
      </c>
      <c r="F130" s="23">
        <f>IFERROR(IF($C130="","",VLOOKUP($C130,'Checklist Setup'!$A$7:$H$106,4,FALSE)),"")</f>
        <v/>
      </c>
      <c r="G130" s="23">
        <f>IFERROR(IF($C130="","",VLOOKUP($C130,'Checklist Setup'!$A$7:$H$106,5,FALSE)),"")</f>
        <v/>
      </c>
      <c r="H130" s="23">
        <f>IFERROR(IF($C130="","",VLOOKUP($C130,'Checklist Setup'!$A$7:$H$106,6,FALSE)),"")</f>
        <v/>
      </c>
      <c r="I130" s="22" t="n"/>
      <c r="J130" s="22" t="n"/>
      <c r="K130" s="25" t="n"/>
      <c r="L130" s="25" t="n"/>
      <c r="M130" s="26">
        <f>IFERROR(IF($C130="","",VLOOKUP($C130,'Checklist Setup'!$A$7:$H$106,7,FALSE)),"")</f>
        <v/>
      </c>
      <c r="N130" s="26">
        <f>IFERROR(IF(OR($K130="",$L130=""),"",MOD($L130-$K130,1)*1440),"")</f>
        <v/>
      </c>
      <c r="O130" s="41" t="n"/>
      <c r="P130" s="41" t="n"/>
      <c r="Q130" s="42">
        <f>IFERROR(IF(OR($O130="",$P130=""),"",$P130-$O130),"")</f>
        <v/>
      </c>
      <c r="R130" s="42">
        <f>IFERROR(IF($C130="","",VLOOKUP($C130,'Checklist Setup'!$A$7:$H$106,8,FALSE)),"")</f>
        <v/>
      </c>
      <c r="S130" s="29" t="n"/>
      <c r="T130" s="29" t="n"/>
      <c r="U130" s="29" t="n"/>
      <c r="V130" s="22" t="n"/>
      <c r="W130" s="22" t="n"/>
      <c r="X130" s="24">
        <f>IFERROR(IF($C130="","",IF($Y130&lt;&gt;"OK",$Y130,IF(AND($J130="Complete",$H130="Yes",$S130=""),"Evidence missing",IF(AND($G130="Yes",$J130="Complete",OR($O130="",$P130="")),"Amounts missing",IF(AND($Q130&lt;&gt;"",OR($Q130&gt;$R130,$Q130&lt;-$R130)),"Variance exceeds tolerance",IF(AND($F130="Yes",$J130&lt;&gt;"Complete",$J130&lt;&gt;"N/A"),"Critical task incomplete",IF(AND($J130="N/A",$T130=""),"N/A reason missing",IF(AND($J130="Exception",$T130=""),"Exception details missing",IF(AND($V130="Reviewed",$W130=""),"Manager initials missing","OK"))))))))),"")</f>
        <v/>
      </c>
      <c r="Y130" s="23">
        <f>IFERROR(IF(OR($A130="",$C130=""),"",IF(COUNTIFS($A$2:$A$501,$A130,$C$2:$C$501,$C130)&gt;1,"Duplicate task/date","OK")),"")</f>
        <v/>
      </c>
      <c r="Z130" s="29" t="n"/>
      <c r="AA130" s="23">
        <f>IFERROR(IF(OR($A130="",$C130=""),"",TEXT($A130,"yyyymmdd")&amp;"-"&amp;$C130),"")</f>
        <v/>
      </c>
    </row>
    <row r="131">
      <c r="A131" s="40" t="n"/>
      <c r="B131" s="22" t="n"/>
      <c r="C131" s="22" t="n"/>
      <c r="D131" s="23">
        <f>IFERROR(IF($C131="","",VLOOKUP($C131,'Checklist Setup'!$A$7:$H$106,2,FALSE)),"")</f>
        <v/>
      </c>
      <c r="E131" s="24">
        <f>IFERROR(IF($C131="","",VLOOKUP($C131,'Checklist Setup'!$A$7:$H$106,3,FALSE)),"")</f>
        <v/>
      </c>
      <c r="F131" s="23">
        <f>IFERROR(IF($C131="","",VLOOKUP($C131,'Checklist Setup'!$A$7:$H$106,4,FALSE)),"")</f>
        <v/>
      </c>
      <c r="G131" s="23">
        <f>IFERROR(IF($C131="","",VLOOKUP($C131,'Checklist Setup'!$A$7:$H$106,5,FALSE)),"")</f>
        <v/>
      </c>
      <c r="H131" s="23">
        <f>IFERROR(IF($C131="","",VLOOKUP($C131,'Checklist Setup'!$A$7:$H$106,6,FALSE)),"")</f>
        <v/>
      </c>
      <c r="I131" s="22" t="n"/>
      <c r="J131" s="22" t="n"/>
      <c r="K131" s="25" t="n"/>
      <c r="L131" s="25" t="n"/>
      <c r="M131" s="26">
        <f>IFERROR(IF($C131="","",VLOOKUP($C131,'Checklist Setup'!$A$7:$H$106,7,FALSE)),"")</f>
        <v/>
      </c>
      <c r="N131" s="26">
        <f>IFERROR(IF(OR($K131="",$L131=""),"",MOD($L131-$K131,1)*1440),"")</f>
        <v/>
      </c>
      <c r="O131" s="41" t="n"/>
      <c r="P131" s="41" t="n"/>
      <c r="Q131" s="42">
        <f>IFERROR(IF(OR($O131="",$P131=""),"",$P131-$O131),"")</f>
        <v/>
      </c>
      <c r="R131" s="42">
        <f>IFERROR(IF($C131="","",VLOOKUP($C131,'Checklist Setup'!$A$7:$H$106,8,FALSE)),"")</f>
        <v/>
      </c>
      <c r="S131" s="29" t="n"/>
      <c r="T131" s="29" t="n"/>
      <c r="U131" s="29" t="n"/>
      <c r="V131" s="22" t="n"/>
      <c r="W131" s="22" t="n"/>
      <c r="X131" s="24">
        <f>IFERROR(IF($C131="","",IF($Y131&lt;&gt;"OK",$Y131,IF(AND($J131="Complete",$H131="Yes",$S131=""),"Evidence missing",IF(AND($G131="Yes",$J131="Complete",OR($O131="",$P131="")),"Amounts missing",IF(AND($Q131&lt;&gt;"",OR($Q131&gt;$R131,$Q131&lt;-$R131)),"Variance exceeds tolerance",IF(AND($F131="Yes",$J131&lt;&gt;"Complete",$J131&lt;&gt;"N/A"),"Critical task incomplete",IF(AND($J131="N/A",$T131=""),"N/A reason missing",IF(AND($J131="Exception",$T131=""),"Exception details missing",IF(AND($V131="Reviewed",$W131=""),"Manager initials missing","OK"))))))))),"")</f>
        <v/>
      </c>
      <c r="Y131" s="23">
        <f>IFERROR(IF(OR($A131="",$C131=""),"",IF(COUNTIFS($A$2:$A$501,$A131,$C$2:$C$501,$C131)&gt;1,"Duplicate task/date","OK")),"")</f>
        <v/>
      </c>
      <c r="Z131" s="29" t="n"/>
      <c r="AA131" s="23">
        <f>IFERROR(IF(OR($A131="",$C131=""),"",TEXT($A131,"yyyymmdd")&amp;"-"&amp;$C131),"")</f>
        <v/>
      </c>
    </row>
    <row r="132">
      <c r="A132" s="40" t="n"/>
      <c r="B132" s="22" t="n"/>
      <c r="C132" s="22" t="n"/>
      <c r="D132" s="23">
        <f>IFERROR(IF($C132="","",VLOOKUP($C132,'Checklist Setup'!$A$7:$H$106,2,FALSE)),"")</f>
        <v/>
      </c>
      <c r="E132" s="24">
        <f>IFERROR(IF($C132="","",VLOOKUP($C132,'Checklist Setup'!$A$7:$H$106,3,FALSE)),"")</f>
        <v/>
      </c>
      <c r="F132" s="23">
        <f>IFERROR(IF($C132="","",VLOOKUP($C132,'Checklist Setup'!$A$7:$H$106,4,FALSE)),"")</f>
        <v/>
      </c>
      <c r="G132" s="23">
        <f>IFERROR(IF($C132="","",VLOOKUP($C132,'Checklist Setup'!$A$7:$H$106,5,FALSE)),"")</f>
        <v/>
      </c>
      <c r="H132" s="23">
        <f>IFERROR(IF($C132="","",VLOOKUP($C132,'Checklist Setup'!$A$7:$H$106,6,FALSE)),"")</f>
        <v/>
      </c>
      <c r="I132" s="22" t="n"/>
      <c r="J132" s="22" t="n"/>
      <c r="K132" s="25" t="n"/>
      <c r="L132" s="25" t="n"/>
      <c r="M132" s="26">
        <f>IFERROR(IF($C132="","",VLOOKUP($C132,'Checklist Setup'!$A$7:$H$106,7,FALSE)),"")</f>
        <v/>
      </c>
      <c r="N132" s="26">
        <f>IFERROR(IF(OR($K132="",$L132=""),"",MOD($L132-$K132,1)*1440),"")</f>
        <v/>
      </c>
      <c r="O132" s="41" t="n"/>
      <c r="P132" s="41" t="n"/>
      <c r="Q132" s="42">
        <f>IFERROR(IF(OR($O132="",$P132=""),"",$P132-$O132),"")</f>
        <v/>
      </c>
      <c r="R132" s="42">
        <f>IFERROR(IF($C132="","",VLOOKUP($C132,'Checklist Setup'!$A$7:$H$106,8,FALSE)),"")</f>
        <v/>
      </c>
      <c r="S132" s="29" t="n"/>
      <c r="T132" s="29" t="n"/>
      <c r="U132" s="29" t="n"/>
      <c r="V132" s="22" t="n"/>
      <c r="W132" s="22" t="n"/>
      <c r="X132" s="24">
        <f>IFERROR(IF($C132="","",IF($Y132&lt;&gt;"OK",$Y132,IF(AND($J132="Complete",$H132="Yes",$S132=""),"Evidence missing",IF(AND($G132="Yes",$J132="Complete",OR($O132="",$P132="")),"Amounts missing",IF(AND($Q132&lt;&gt;"",OR($Q132&gt;$R132,$Q132&lt;-$R132)),"Variance exceeds tolerance",IF(AND($F132="Yes",$J132&lt;&gt;"Complete",$J132&lt;&gt;"N/A"),"Critical task incomplete",IF(AND($J132="N/A",$T132=""),"N/A reason missing",IF(AND($J132="Exception",$T132=""),"Exception details missing",IF(AND($V132="Reviewed",$W132=""),"Manager initials missing","OK"))))))))),"")</f>
        <v/>
      </c>
      <c r="Y132" s="23">
        <f>IFERROR(IF(OR($A132="",$C132=""),"",IF(COUNTIFS($A$2:$A$501,$A132,$C$2:$C$501,$C132)&gt;1,"Duplicate task/date","OK")),"")</f>
        <v/>
      </c>
      <c r="Z132" s="29" t="n"/>
      <c r="AA132" s="23">
        <f>IFERROR(IF(OR($A132="",$C132=""),"",TEXT($A132,"yyyymmdd")&amp;"-"&amp;$C132),"")</f>
        <v/>
      </c>
    </row>
    <row r="133">
      <c r="A133" s="40" t="n"/>
      <c r="B133" s="22" t="n"/>
      <c r="C133" s="22" t="n"/>
      <c r="D133" s="23">
        <f>IFERROR(IF($C133="","",VLOOKUP($C133,'Checklist Setup'!$A$7:$H$106,2,FALSE)),"")</f>
        <v/>
      </c>
      <c r="E133" s="24">
        <f>IFERROR(IF($C133="","",VLOOKUP($C133,'Checklist Setup'!$A$7:$H$106,3,FALSE)),"")</f>
        <v/>
      </c>
      <c r="F133" s="23">
        <f>IFERROR(IF($C133="","",VLOOKUP($C133,'Checklist Setup'!$A$7:$H$106,4,FALSE)),"")</f>
        <v/>
      </c>
      <c r="G133" s="23">
        <f>IFERROR(IF($C133="","",VLOOKUP($C133,'Checklist Setup'!$A$7:$H$106,5,FALSE)),"")</f>
        <v/>
      </c>
      <c r="H133" s="23">
        <f>IFERROR(IF($C133="","",VLOOKUP($C133,'Checklist Setup'!$A$7:$H$106,6,FALSE)),"")</f>
        <v/>
      </c>
      <c r="I133" s="22" t="n"/>
      <c r="J133" s="22" t="n"/>
      <c r="K133" s="25" t="n"/>
      <c r="L133" s="25" t="n"/>
      <c r="M133" s="26">
        <f>IFERROR(IF($C133="","",VLOOKUP($C133,'Checklist Setup'!$A$7:$H$106,7,FALSE)),"")</f>
        <v/>
      </c>
      <c r="N133" s="26">
        <f>IFERROR(IF(OR($K133="",$L133=""),"",MOD($L133-$K133,1)*1440),"")</f>
        <v/>
      </c>
      <c r="O133" s="41" t="n"/>
      <c r="P133" s="41" t="n"/>
      <c r="Q133" s="42">
        <f>IFERROR(IF(OR($O133="",$P133=""),"",$P133-$O133),"")</f>
        <v/>
      </c>
      <c r="R133" s="42">
        <f>IFERROR(IF($C133="","",VLOOKUP($C133,'Checklist Setup'!$A$7:$H$106,8,FALSE)),"")</f>
        <v/>
      </c>
      <c r="S133" s="29" t="n"/>
      <c r="T133" s="29" t="n"/>
      <c r="U133" s="29" t="n"/>
      <c r="V133" s="22" t="n"/>
      <c r="W133" s="22" t="n"/>
      <c r="X133" s="24">
        <f>IFERROR(IF($C133="","",IF($Y133&lt;&gt;"OK",$Y133,IF(AND($J133="Complete",$H133="Yes",$S133=""),"Evidence missing",IF(AND($G133="Yes",$J133="Complete",OR($O133="",$P133="")),"Amounts missing",IF(AND($Q133&lt;&gt;"",OR($Q133&gt;$R133,$Q133&lt;-$R133)),"Variance exceeds tolerance",IF(AND($F133="Yes",$J133&lt;&gt;"Complete",$J133&lt;&gt;"N/A"),"Critical task incomplete",IF(AND($J133="N/A",$T133=""),"N/A reason missing",IF(AND($J133="Exception",$T133=""),"Exception details missing",IF(AND($V133="Reviewed",$W133=""),"Manager initials missing","OK"))))))))),"")</f>
        <v/>
      </c>
      <c r="Y133" s="23">
        <f>IFERROR(IF(OR($A133="",$C133=""),"",IF(COUNTIFS($A$2:$A$501,$A133,$C$2:$C$501,$C133)&gt;1,"Duplicate task/date","OK")),"")</f>
        <v/>
      </c>
      <c r="Z133" s="29" t="n"/>
      <c r="AA133" s="23">
        <f>IFERROR(IF(OR($A133="",$C133=""),"",TEXT($A133,"yyyymmdd")&amp;"-"&amp;$C133),"")</f>
        <v/>
      </c>
    </row>
    <row r="134">
      <c r="A134" s="40" t="n"/>
      <c r="B134" s="22" t="n"/>
      <c r="C134" s="22" t="n"/>
      <c r="D134" s="23">
        <f>IFERROR(IF($C134="","",VLOOKUP($C134,'Checklist Setup'!$A$7:$H$106,2,FALSE)),"")</f>
        <v/>
      </c>
      <c r="E134" s="24">
        <f>IFERROR(IF($C134="","",VLOOKUP($C134,'Checklist Setup'!$A$7:$H$106,3,FALSE)),"")</f>
        <v/>
      </c>
      <c r="F134" s="23">
        <f>IFERROR(IF($C134="","",VLOOKUP($C134,'Checklist Setup'!$A$7:$H$106,4,FALSE)),"")</f>
        <v/>
      </c>
      <c r="G134" s="23">
        <f>IFERROR(IF($C134="","",VLOOKUP($C134,'Checklist Setup'!$A$7:$H$106,5,FALSE)),"")</f>
        <v/>
      </c>
      <c r="H134" s="23">
        <f>IFERROR(IF($C134="","",VLOOKUP($C134,'Checklist Setup'!$A$7:$H$106,6,FALSE)),"")</f>
        <v/>
      </c>
      <c r="I134" s="22" t="n"/>
      <c r="J134" s="22" t="n"/>
      <c r="K134" s="25" t="n"/>
      <c r="L134" s="25" t="n"/>
      <c r="M134" s="26">
        <f>IFERROR(IF($C134="","",VLOOKUP($C134,'Checklist Setup'!$A$7:$H$106,7,FALSE)),"")</f>
        <v/>
      </c>
      <c r="N134" s="26">
        <f>IFERROR(IF(OR($K134="",$L134=""),"",MOD($L134-$K134,1)*1440),"")</f>
        <v/>
      </c>
      <c r="O134" s="41" t="n"/>
      <c r="P134" s="41" t="n"/>
      <c r="Q134" s="42">
        <f>IFERROR(IF(OR($O134="",$P134=""),"",$P134-$O134),"")</f>
        <v/>
      </c>
      <c r="R134" s="42">
        <f>IFERROR(IF($C134="","",VLOOKUP($C134,'Checklist Setup'!$A$7:$H$106,8,FALSE)),"")</f>
        <v/>
      </c>
      <c r="S134" s="29" t="n"/>
      <c r="T134" s="29" t="n"/>
      <c r="U134" s="29" t="n"/>
      <c r="V134" s="22" t="n"/>
      <c r="W134" s="22" t="n"/>
      <c r="X134" s="24">
        <f>IFERROR(IF($C134="","",IF($Y134&lt;&gt;"OK",$Y134,IF(AND($J134="Complete",$H134="Yes",$S134=""),"Evidence missing",IF(AND($G134="Yes",$J134="Complete",OR($O134="",$P134="")),"Amounts missing",IF(AND($Q134&lt;&gt;"",OR($Q134&gt;$R134,$Q134&lt;-$R134)),"Variance exceeds tolerance",IF(AND($F134="Yes",$J134&lt;&gt;"Complete",$J134&lt;&gt;"N/A"),"Critical task incomplete",IF(AND($J134="N/A",$T134=""),"N/A reason missing",IF(AND($J134="Exception",$T134=""),"Exception details missing",IF(AND($V134="Reviewed",$W134=""),"Manager initials missing","OK"))))))))),"")</f>
        <v/>
      </c>
      <c r="Y134" s="23">
        <f>IFERROR(IF(OR($A134="",$C134=""),"",IF(COUNTIFS($A$2:$A$501,$A134,$C$2:$C$501,$C134)&gt;1,"Duplicate task/date","OK")),"")</f>
        <v/>
      </c>
      <c r="Z134" s="29" t="n"/>
      <c r="AA134" s="23">
        <f>IFERROR(IF(OR($A134="",$C134=""),"",TEXT($A134,"yyyymmdd")&amp;"-"&amp;$C134),"")</f>
        <v/>
      </c>
    </row>
    <row r="135">
      <c r="A135" s="40" t="n"/>
      <c r="B135" s="22" t="n"/>
      <c r="C135" s="22" t="n"/>
      <c r="D135" s="23">
        <f>IFERROR(IF($C135="","",VLOOKUP($C135,'Checklist Setup'!$A$7:$H$106,2,FALSE)),"")</f>
        <v/>
      </c>
      <c r="E135" s="24">
        <f>IFERROR(IF($C135="","",VLOOKUP($C135,'Checklist Setup'!$A$7:$H$106,3,FALSE)),"")</f>
        <v/>
      </c>
      <c r="F135" s="23">
        <f>IFERROR(IF($C135="","",VLOOKUP($C135,'Checklist Setup'!$A$7:$H$106,4,FALSE)),"")</f>
        <v/>
      </c>
      <c r="G135" s="23">
        <f>IFERROR(IF($C135="","",VLOOKUP($C135,'Checklist Setup'!$A$7:$H$106,5,FALSE)),"")</f>
        <v/>
      </c>
      <c r="H135" s="23">
        <f>IFERROR(IF($C135="","",VLOOKUP($C135,'Checklist Setup'!$A$7:$H$106,6,FALSE)),"")</f>
        <v/>
      </c>
      <c r="I135" s="22" t="n"/>
      <c r="J135" s="22" t="n"/>
      <c r="K135" s="25" t="n"/>
      <c r="L135" s="25" t="n"/>
      <c r="M135" s="26">
        <f>IFERROR(IF($C135="","",VLOOKUP($C135,'Checklist Setup'!$A$7:$H$106,7,FALSE)),"")</f>
        <v/>
      </c>
      <c r="N135" s="26">
        <f>IFERROR(IF(OR($K135="",$L135=""),"",MOD($L135-$K135,1)*1440),"")</f>
        <v/>
      </c>
      <c r="O135" s="41" t="n"/>
      <c r="P135" s="41" t="n"/>
      <c r="Q135" s="42">
        <f>IFERROR(IF(OR($O135="",$P135=""),"",$P135-$O135),"")</f>
        <v/>
      </c>
      <c r="R135" s="42">
        <f>IFERROR(IF($C135="","",VLOOKUP($C135,'Checklist Setup'!$A$7:$H$106,8,FALSE)),"")</f>
        <v/>
      </c>
      <c r="S135" s="29" t="n"/>
      <c r="T135" s="29" t="n"/>
      <c r="U135" s="29" t="n"/>
      <c r="V135" s="22" t="n"/>
      <c r="W135" s="22" t="n"/>
      <c r="X135" s="24">
        <f>IFERROR(IF($C135="","",IF($Y135&lt;&gt;"OK",$Y135,IF(AND($J135="Complete",$H135="Yes",$S135=""),"Evidence missing",IF(AND($G135="Yes",$J135="Complete",OR($O135="",$P135="")),"Amounts missing",IF(AND($Q135&lt;&gt;"",OR($Q135&gt;$R135,$Q135&lt;-$R135)),"Variance exceeds tolerance",IF(AND($F135="Yes",$J135&lt;&gt;"Complete",$J135&lt;&gt;"N/A"),"Critical task incomplete",IF(AND($J135="N/A",$T135=""),"N/A reason missing",IF(AND($J135="Exception",$T135=""),"Exception details missing",IF(AND($V135="Reviewed",$W135=""),"Manager initials missing","OK"))))))))),"")</f>
        <v/>
      </c>
      <c r="Y135" s="23">
        <f>IFERROR(IF(OR($A135="",$C135=""),"",IF(COUNTIFS($A$2:$A$501,$A135,$C$2:$C$501,$C135)&gt;1,"Duplicate task/date","OK")),"")</f>
        <v/>
      </c>
      <c r="Z135" s="29" t="n"/>
      <c r="AA135" s="23">
        <f>IFERROR(IF(OR($A135="",$C135=""),"",TEXT($A135,"yyyymmdd")&amp;"-"&amp;$C135),"")</f>
        <v/>
      </c>
    </row>
    <row r="136">
      <c r="A136" s="40" t="n"/>
      <c r="B136" s="22" t="n"/>
      <c r="C136" s="22" t="n"/>
      <c r="D136" s="23">
        <f>IFERROR(IF($C136="","",VLOOKUP($C136,'Checklist Setup'!$A$7:$H$106,2,FALSE)),"")</f>
        <v/>
      </c>
      <c r="E136" s="24">
        <f>IFERROR(IF($C136="","",VLOOKUP($C136,'Checklist Setup'!$A$7:$H$106,3,FALSE)),"")</f>
        <v/>
      </c>
      <c r="F136" s="23">
        <f>IFERROR(IF($C136="","",VLOOKUP($C136,'Checklist Setup'!$A$7:$H$106,4,FALSE)),"")</f>
        <v/>
      </c>
      <c r="G136" s="23">
        <f>IFERROR(IF($C136="","",VLOOKUP($C136,'Checklist Setup'!$A$7:$H$106,5,FALSE)),"")</f>
        <v/>
      </c>
      <c r="H136" s="23">
        <f>IFERROR(IF($C136="","",VLOOKUP($C136,'Checklist Setup'!$A$7:$H$106,6,FALSE)),"")</f>
        <v/>
      </c>
      <c r="I136" s="22" t="n"/>
      <c r="J136" s="22" t="n"/>
      <c r="K136" s="25" t="n"/>
      <c r="L136" s="25" t="n"/>
      <c r="M136" s="26">
        <f>IFERROR(IF($C136="","",VLOOKUP($C136,'Checklist Setup'!$A$7:$H$106,7,FALSE)),"")</f>
        <v/>
      </c>
      <c r="N136" s="26">
        <f>IFERROR(IF(OR($K136="",$L136=""),"",MOD($L136-$K136,1)*1440),"")</f>
        <v/>
      </c>
      <c r="O136" s="41" t="n"/>
      <c r="P136" s="41" t="n"/>
      <c r="Q136" s="42">
        <f>IFERROR(IF(OR($O136="",$P136=""),"",$P136-$O136),"")</f>
        <v/>
      </c>
      <c r="R136" s="42">
        <f>IFERROR(IF($C136="","",VLOOKUP($C136,'Checklist Setup'!$A$7:$H$106,8,FALSE)),"")</f>
        <v/>
      </c>
      <c r="S136" s="29" t="n"/>
      <c r="T136" s="29" t="n"/>
      <c r="U136" s="29" t="n"/>
      <c r="V136" s="22" t="n"/>
      <c r="W136" s="22" t="n"/>
      <c r="X136" s="24">
        <f>IFERROR(IF($C136="","",IF($Y136&lt;&gt;"OK",$Y136,IF(AND($J136="Complete",$H136="Yes",$S136=""),"Evidence missing",IF(AND($G136="Yes",$J136="Complete",OR($O136="",$P136="")),"Amounts missing",IF(AND($Q136&lt;&gt;"",OR($Q136&gt;$R136,$Q136&lt;-$R136)),"Variance exceeds tolerance",IF(AND($F136="Yes",$J136&lt;&gt;"Complete",$J136&lt;&gt;"N/A"),"Critical task incomplete",IF(AND($J136="N/A",$T136=""),"N/A reason missing",IF(AND($J136="Exception",$T136=""),"Exception details missing",IF(AND($V136="Reviewed",$W136=""),"Manager initials missing","OK"))))))))),"")</f>
        <v/>
      </c>
      <c r="Y136" s="23">
        <f>IFERROR(IF(OR($A136="",$C136=""),"",IF(COUNTIFS($A$2:$A$501,$A136,$C$2:$C$501,$C136)&gt;1,"Duplicate task/date","OK")),"")</f>
        <v/>
      </c>
      <c r="Z136" s="29" t="n"/>
      <c r="AA136" s="23">
        <f>IFERROR(IF(OR($A136="",$C136=""),"",TEXT($A136,"yyyymmdd")&amp;"-"&amp;$C136),"")</f>
        <v/>
      </c>
    </row>
    <row r="137">
      <c r="A137" s="40" t="n"/>
      <c r="B137" s="22" t="n"/>
      <c r="C137" s="22" t="n"/>
      <c r="D137" s="23">
        <f>IFERROR(IF($C137="","",VLOOKUP($C137,'Checklist Setup'!$A$7:$H$106,2,FALSE)),"")</f>
        <v/>
      </c>
      <c r="E137" s="24">
        <f>IFERROR(IF($C137="","",VLOOKUP($C137,'Checklist Setup'!$A$7:$H$106,3,FALSE)),"")</f>
        <v/>
      </c>
      <c r="F137" s="23">
        <f>IFERROR(IF($C137="","",VLOOKUP($C137,'Checklist Setup'!$A$7:$H$106,4,FALSE)),"")</f>
        <v/>
      </c>
      <c r="G137" s="23">
        <f>IFERROR(IF($C137="","",VLOOKUP($C137,'Checklist Setup'!$A$7:$H$106,5,FALSE)),"")</f>
        <v/>
      </c>
      <c r="H137" s="23">
        <f>IFERROR(IF($C137="","",VLOOKUP($C137,'Checklist Setup'!$A$7:$H$106,6,FALSE)),"")</f>
        <v/>
      </c>
      <c r="I137" s="22" t="n"/>
      <c r="J137" s="22" t="n"/>
      <c r="K137" s="25" t="n"/>
      <c r="L137" s="25" t="n"/>
      <c r="M137" s="26">
        <f>IFERROR(IF($C137="","",VLOOKUP($C137,'Checklist Setup'!$A$7:$H$106,7,FALSE)),"")</f>
        <v/>
      </c>
      <c r="N137" s="26">
        <f>IFERROR(IF(OR($K137="",$L137=""),"",MOD($L137-$K137,1)*1440),"")</f>
        <v/>
      </c>
      <c r="O137" s="41" t="n"/>
      <c r="P137" s="41" t="n"/>
      <c r="Q137" s="42">
        <f>IFERROR(IF(OR($O137="",$P137=""),"",$P137-$O137),"")</f>
        <v/>
      </c>
      <c r="R137" s="42">
        <f>IFERROR(IF($C137="","",VLOOKUP($C137,'Checklist Setup'!$A$7:$H$106,8,FALSE)),"")</f>
        <v/>
      </c>
      <c r="S137" s="29" t="n"/>
      <c r="T137" s="29" t="n"/>
      <c r="U137" s="29" t="n"/>
      <c r="V137" s="22" t="n"/>
      <c r="W137" s="22" t="n"/>
      <c r="X137" s="24">
        <f>IFERROR(IF($C137="","",IF($Y137&lt;&gt;"OK",$Y137,IF(AND($J137="Complete",$H137="Yes",$S137=""),"Evidence missing",IF(AND($G137="Yes",$J137="Complete",OR($O137="",$P137="")),"Amounts missing",IF(AND($Q137&lt;&gt;"",OR($Q137&gt;$R137,$Q137&lt;-$R137)),"Variance exceeds tolerance",IF(AND($F137="Yes",$J137&lt;&gt;"Complete",$J137&lt;&gt;"N/A"),"Critical task incomplete",IF(AND($J137="N/A",$T137=""),"N/A reason missing",IF(AND($J137="Exception",$T137=""),"Exception details missing",IF(AND($V137="Reviewed",$W137=""),"Manager initials missing","OK"))))))))),"")</f>
        <v/>
      </c>
      <c r="Y137" s="23">
        <f>IFERROR(IF(OR($A137="",$C137=""),"",IF(COUNTIFS($A$2:$A$501,$A137,$C$2:$C$501,$C137)&gt;1,"Duplicate task/date","OK")),"")</f>
        <v/>
      </c>
      <c r="Z137" s="29" t="n"/>
      <c r="AA137" s="23">
        <f>IFERROR(IF(OR($A137="",$C137=""),"",TEXT($A137,"yyyymmdd")&amp;"-"&amp;$C137),"")</f>
        <v/>
      </c>
    </row>
    <row r="138">
      <c r="A138" s="40" t="n"/>
      <c r="B138" s="22" t="n"/>
      <c r="C138" s="22" t="n"/>
      <c r="D138" s="23">
        <f>IFERROR(IF($C138="","",VLOOKUP($C138,'Checklist Setup'!$A$7:$H$106,2,FALSE)),"")</f>
        <v/>
      </c>
      <c r="E138" s="24">
        <f>IFERROR(IF($C138="","",VLOOKUP($C138,'Checklist Setup'!$A$7:$H$106,3,FALSE)),"")</f>
        <v/>
      </c>
      <c r="F138" s="23">
        <f>IFERROR(IF($C138="","",VLOOKUP($C138,'Checklist Setup'!$A$7:$H$106,4,FALSE)),"")</f>
        <v/>
      </c>
      <c r="G138" s="23">
        <f>IFERROR(IF($C138="","",VLOOKUP($C138,'Checklist Setup'!$A$7:$H$106,5,FALSE)),"")</f>
        <v/>
      </c>
      <c r="H138" s="23">
        <f>IFERROR(IF($C138="","",VLOOKUP($C138,'Checklist Setup'!$A$7:$H$106,6,FALSE)),"")</f>
        <v/>
      </c>
      <c r="I138" s="22" t="n"/>
      <c r="J138" s="22" t="n"/>
      <c r="K138" s="25" t="n"/>
      <c r="L138" s="25" t="n"/>
      <c r="M138" s="26">
        <f>IFERROR(IF($C138="","",VLOOKUP($C138,'Checklist Setup'!$A$7:$H$106,7,FALSE)),"")</f>
        <v/>
      </c>
      <c r="N138" s="26">
        <f>IFERROR(IF(OR($K138="",$L138=""),"",MOD($L138-$K138,1)*1440),"")</f>
        <v/>
      </c>
      <c r="O138" s="41" t="n"/>
      <c r="P138" s="41" t="n"/>
      <c r="Q138" s="42">
        <f>IFERROR(IF(OR($O138="",$P138=""),"",$P138-$O138),"")</f>
        <v/>
      </c>
      <c r="R138" s="42">
        <f>IFERROR(IF($C138="","",VLOOKUP($C138,'Checklist Setup'!$A$7:$H$106,8,FALSE)),"")</f>
        <v/>
      </c>
      <c r="S138" s="29" t="n"/>
      <c r="T138" s="29" t="n"/>
      <c r="U138" s="29" t="n"/>
      <c r="V138" s="22" t="n"/>
      <c r="W138" s="22" t="n"/>
      <c r="X138" s="24">
        <f>IFERROR(IF($C138="","",IF($Y138&lt;&gt;"OK",$Y138,IF(AND($J138="Complete",$H138="Yes",$S138=""),"Evidence missing",IF(AND($G138="Yes",$J138="Complete",OR($O138="",$P138="")),"Amounts missing",IF(AND($Q138&lt;&gt;"",OR($Q138&gt;$R138,$Q138&lt;-$R138)),"Variance exceeds tolerance",IF(AND($F138="Yes",$J138&lt;&gt;"Complete",$J138&lt;&gt;"N/A"),"Critical task incomplete",IF(AND($J138="N/A",$T138=""),"N/A reason missing",IF(AND($J138="Exception",$T138=""),"Exception details missing",IF(AND($V138="Reviewed",$W138=""),"Manager initials missing","OK"))))))))),"")</f>
        <v/>
      </c>
      <c r="Y138" s="23">
        <f>IFERROR(IF(OR($A138="",$C138=""),"",IF(COUNTIFS($A$2:$A$501,$A138,$C$2:$C$501,$C138)&gt;1,"Duplicate task/date","OK")),"")</f>
        <v/>
      </c>
      <c r="Z138" s="29" t="n"/>
      <c r="AA138" s="23">
        <f>IFERROR(IF(OR($A138="",$C138=""),"",TEXT($A138,"yyyymmdd")&amp;"-"&amp;$C138),"")</f>
        <v/>
      </c>
    </row>
    <row r="139">
      <c r="A139" s="40" t="n"/>
      <c r="B139" s="22" t="n"/>
      <c r="C139" s="22" t="n"/>
      <c r="D139" s="23">
        <f>IFERROR(IF($C139="","",VLOOKUP($C139,'Checklist Setup'!$A$7:$H$106,2,FALSE)),"")</f>
        <v/>
      </c>
      <c r="E139" s="24">
        <f>IFERROR(IF($C139="","",VLOOKUP($C139,'Checklist Setup'!$A$7:$H$106,3,FALSE)),"")</f>
        <v/>
      </c>
      <c r="F139" s="23">
        <f>IFERROR(IF($C139="","",VLOOKUP($C139,'Checklist Setup'!$A$7:$H$106,4,FALSE)),"")</f>
        <v/>
      </c>
      <c r="G139" s="23">
        <f>IFERROR(IF($C139="","",VLOOKUP($C139,'Checklist Setup'!$A$7:$H$106,5,FALSE)),"")</f>
        <v/>
      </c>
      <c r="H139" s="23">
        <f>IFERROR(IF($C139="","",VLOOKUP($C139,'Checklist Setup'!$A$7:$H$106,6,FALSE)),"")</f>
        <v/>
      </c>
      <c r="I139" s="22" t="n"/>
      <c r="J139" s="22" t="n"/>
      <c r="K139" s="25" t="n"/>
      <c r="L139" s="25" t="n"/>
      <c r="M139" s="26">
        <f>IFERROR(IF($C139="","",VLOOKUP($C139,'Checklist Setup'!$A$7:$H$106,7,FALSE)),"")</f>
        <v/>
      </c>
      <c r="N139" s="26">
        <f>IFERROR(IF(OR($K139="",$L139=""),"",MOD($L139-$K139,1)*1440),"")</f>
        <v/>
      </c>
      <c r="O139" s="41" t="n"/>
      <c r="P139" s="41" t="n"/>
      <c r="Q139" s="42">
        <f>IFERROR(IF(OR($O139="",$P139=""),"",$P139-$O139),"")</f>
        <v/>
      </c>
      <c r="R139" s="42">
        <f>IFERROR(IF($C139="","",VLOOKUP($C139,'Checklist Setup'!$A$7:$H$106,8,FALSE)),"")</f>
        <v/>
      </c>
      <c r="S139" s="29" t="n"/>
      <c r="T139" s="29" t="n"/>
      <c r="U139" s="29" t="n"/>
      <c r="V139" s="22" t="n"/>
      <c r="W139" s="22" t="n"/>
      <c r="X139" s="24">
        <f>IFERROR(IF($C139="","",IF($Y139&lt;&gt;"OK",$Y139,IF(AND($J139="Complete",$H139="Yes",$S139=""),"Evidence missing",IF(AND($G139="Yes",$J139="Complete",OR($O139="",$P139="")),"Amounts missing",IF(AND($Q139&lt;&gt;"",OR($Q139&gt;$R139,$Q139&lt;-$R139)),"Variance exceeds tolerance",IF(AND($F139="Yes",$J139&lt;&gt;"Complete",$J139&lt;&gt;"N/A"),"Critical task incomplete",IF(AND($J139="N/A",$T139=""),"N/A reason missing",IF(AND($J139="Exception",$T139=""),"Exception details missing",IF(AND($V139="Reviewed",$W139=""),"Manager initials missing","OK"))))))))),"")</f>
        <v/>
      </c>
      <c r="Y139" s="23">
        <f>IFERROR(IF(OR($A139="",$C139=""),"",IF(COUNTIFS($A$2:$A$501,$A139,$C$2:$C$501,$C139)&gt;1,"Duplicate task/date","OK")),"")</f>
        <v/>
      </c>
      <c r="Z139" s="29" t="n"/>
      <c r="AA139" s="23">
        <f>IFERROR(IF(OR($A139="",$C139=""),"",TEXT($A139,"yyyymmdd")&amp;"-"&amp;$C139),"")</f>
        <v/>
      </c>
    </row>
    <row r="140">
      <c r="A140" s="40" t="n"/>
      <c r="B140" s="22" t="n"/>
      <c r="C140" s="22" t="n"/>
      <c r="D140" s="23">
        <f>IFERROR(IF($C140="","",VLOOKUP($C140,'Checklist Setup'!$A$7:$H$106,2,FALSE)),"")</f>
        <v/>
      </c>
      <c r="E140" s="24">
        <f>IFERROR(IF($C140="","",VLOOKUP($C140,'Checklist Setup'!$A$7:$H$106,3,FALSE)),"")</f>
        <v/>
      </c>
      <c r="F140" s="23">
        <f>IFERROR(IF($C140="","",VLOOKUP($C140,'Checklist Setup'!$A$7:$H$106,4,FALSE)),"")</f>
        <v/>
      </c>
      <c r="G140" s="23">
        <f>IFERROR(IF($C140="","",VLOOKUP($C140,'Checklist Setup'!$A$7:$H$106,5,FALSE)),"")</f>
        <v/>
      </c>
      <c r="H140" s="23">
        <f>IFERROR(IF($C140="","",VLOOKUP($C140,'Checklist Setup'!$A$7:$H$106,6,FALSE)),"")</f>
        <v/>
      </c>
      <c r="I140" s="22" t="n"/>
      <c r="J140" s="22" t="n"/>
      <c r="K140" s="25" t="n"/>
      <c r="L140" s="25" t="n"/>
      <c r="M140" s="26">
        <f>IFERROR(IF($C140="","",VLOOKUP($C140,'Checklist Setup'!$A$7:$H$106,7,FALSE)),"")</f>
        <v/>
      </c>
      <c r="N140" s="26">
        <f>IFERROR(IF(OR($K140="",$L140=""),"",MOD($L140-$K140,1)*1440),"")</f>
        <v/>
      </c>
      <c r="O140" s="41" t="n"/>
      <c r="P140" s="41" t="n"/>
      <c r="Q140" s="42">
        <f>IFERROR(IF(OR($O140="",$P140=""),"",$P140-$O140),"")</f>
        <v/>
      </c>
      <c r="R140" s="42">
        <f>IFERROR(IF($C140="","",VLOOKUP($C140,'Checklist Setup'!$A$7:$H$106,8,FALSE)),"")</f>
        <v/>
      </c>
      <c r="S140" s="29" t="n"/>
      <c r="T140" s="29" t="n"/>
      <c r="U140" s="29" t="n"/>
      <c r="V140" s="22" t="n"/>
      <c r="W140" s="22" t="n"/>
      <c r="X140" s="24">
        <f>IFERROR(IF($C140="","",IF($Y140&lt;&gt;"OK",$Y140,IF(AND($J140="Complete",$H140="Yes",$S140=""),"Evidence missing",IF(AND($G140="Yes",$J140="Complete",OR($O140="",$P140="")),"Amounts missing",IF(AND($Q140&lt;&gt;"",OR($Q140&gt;$R140,$Q140&lt;-$R140)),"Variance exceeds tolerance",IF(AND($F140="Yes",$J140&lt;&gt;"Complete",$J140&lt;&gt;"N/A"),"Critical task incomplete",IF(AND($J140="N/A",$T140=""),"N/A reason missing",IF(AND($J140="Exception",$T140=""),"Exception details missing",IF(AND($V140="Reviewed",$W140=""),"Manager initials missing","OK"))))))))),"")</f>
        <v/>
      </c>
      <c r="Y140" s="23">
        <f>IFERROR(IF(OR($A140="",$C140=""),"",IF(COUNTIFS($A$2:$A$501,$A140,$C$2:$C$501,$C140)&gt;1,"Duplicate task/date","OK")),"")</f>
        <v/>
      </c>
      <c r="Z140" s="29" t="n"/>
      <c r="AA140" s="23">
        <f>IFERROR(IF(OR($A140="",$C140=""),"",TEXT($A140,"yyyymmdd")&amp;"-"&amp;$C140),"")</f>
        <v/>
      </c>
    </row>
    <row r="141">
      <c r="A141" s="40" t="n"/>
      <c r="B141" s="22" t="n"/>
      <c r="C141" s="22" t="n"/>
      <c r="D141" s="23">
        <f>IFERROR(IF($C141="","",VLOOKUP($C141,'Checklist Setup'!$A$7:$H$106,2,FALSE)),"")</f>
        <v/>
      </c>
      <c r="E141" s="24">
        <f>IFERROR(IF($C141="","",VLOOKUP($C141,'Checklist Setup'!$A$7:$H$106,3,FALSE)),"")</f>
        <v/>
      </c>
      <c r="F141" s="23">
        <f>IFERROR(IF($C141="","",VLOOKUP($C141,'Checklist Setup'!$A$7:$H$106,4,FALSE)),"")</f>
        <v/>
      </c>
      <c r="G141" s="23">
        <f>IFERROR(IF($C141="","",VLOOKUP($C141,'Checklist Setup'!$A$7:$H$106,5,FALSE)),"")</f>
        <v/>
      </c>
      <c r="H141" s="23">
        <f>IFERROR(IF($C141="","",VLOOKUP($C141,'Checklist Setup'!$A$7:$H$106,6,FALSE)),"")</f>
        <v/>
      </c>
      <c r="I141" s="22" t="n"/>
      <c r="J141" s="22" t="n"/>
      <c r="K141" s="25" t="n"/>
      <c r="L141" s="25" t="n"/>
      <c r="M141" s="26">
        <f>IFERROR(IF($C141="","",VLOOKUP($C141,'Checklist Setup'!$A$7:$H$106,7,FALSE)),"")</f>
        <v/>
      </c>
      <c r="N141" s="26">
        <f>IFERROR(IF(OR($K141="",$L141=""),"",MOD($L141-$K141,1)*1440),"")</f>
        <v/>
      </c>
      <c r="O141" s="41" t="n"/>
      <c r="P141" s="41" t="n"/>
      <c r="Q141" s="42">
        <f>IFERROR(IF(OR($O141="",$P141=""),"",$P141-$O141),"")</f>
        <v/>
      </c>
      <c r="R141" s="42">
        <f>IFERROR(IF($C141="","",VLOOKUP($C141,'Checklist Setup'!$A$7:$H$106,8,FALSE)),"")</f>
        <v/>
      </c>
      <c r="S141" s="29" t="n"/>
      <c r="T141" s="29" t="n"/>
      <c r="U141" s="29" t="n"/>
      <c r="V141" s="22" t="n"/>
      <c r="W141" s="22" t="n"/>
      <c r="X141" s="24">
        <f>IFERROR(IF($C141="","",IF($Y141&lt;&gt;"OK",$Y141,IF(AND($J141="Complete",$H141="Yes",$S141=""),"Evidence missing",IF(AND($G141="Yes",$J141="Complete",OR($O141="",$P141="")),"Amounts missing",IF(AND($Q141&lt;&gt;"",OR($Q141&gt;$R141,$Q141&lt;-$R141)),"Variance exceeds tolerance",IF(AND($F141="Yes",$J141&lt;&gt;"Complete",$J141&lt;&gt;"N/A"),"Critical task incomplete",IF(AND($J141="N/A",$T141=""),"N/A reason missing",IF(AND($J141="Exception",$T141=""),"Exception details missing",IF(AND($V141="Reviewed",$W141=""),"Manager initials missing","OK"))))))))),"")</f>
        <v/>
      </c>
      <c r="Y141" s="23">
        <f>IFERROR(IF(OR($A141="",$C141=""),"",IF(COUNTIFS($A$2:$A$501,$A141,$C$2:$C$501,$C141)&gt;1,"Duplicate task/date","OK")),"")</f>
        <v/>
      </c>
      <c r="Z141" s="29" t="n"/>
      <c r="AA141" s="23">
        <f>IFERROR(IF(OR($A141="",$C141=""),"",TEXT($A141,"yyyymmdd")&amp;"-"&amp;$C141),"")</f>
        <v/>
      </c>
    </row>
    <row r="142">
      <c r="A142" s="40" t="n"/>
      <c r="B142" s="22" t="n"/>
      <c r="C142" s="22" t="n"/>
      <c r="D142" s="23">
        <f>IFERROR(IF($C142="","",VLOOKUP($C142,'Checklist Setup'!$A$7:$H$106,2,FALSE)),"")</f>
        <v/>
      </c>
      <c r="E142" s="24">
        <f>IFERROR(IF($C142="","",VLOOKUP($C142,'Checklist Setup'!$A$7:$H$106,3,FALSE)),"")</f>
        <v/>
      </c>
      <c r="F142" s="23">
        <f>IFERROR(IF($C142="","",VLOOKUP($C142,'Checklist Setup'!$A$7:$H$106,4,FALSE)),"")</f>
        <v/>
      </c>
      <c r="G142" s="23">
        <f>IFERROR(IF($C142="","",VLOOKUP($C142,'Checklist Setup'!$A$7:$H$106,5,FALSE)),"")</f>
        <v/>
      </c>
      <c r="H142" s="23">
        <f>IFERROR(IF($C142="","",VLOOKUP($C142,'Checklist Setup'!$A$7:$H$106,6,FALSE)),"")</f>
        <v/>
      </c>
      <c r="I142" s="22" t="n"/>
      <c r="J142" s="22" t="n"/>
      <c r="K142" s="25" t="n"/>
      <c r="L142" s="25" t="n"/>
      <c r="M142" s="26">
        <f>IFERROR(IF($C142="","",VLOOKUP($C142,'Checklist Setup'!$A$7:$H$106,7,FALSE)),"")</f>
        <v/>
      </c>
      <c r="N142" s="26">
        <f>IFERROR(IF(OR($K142="",$L142=""),"",MOD($L142-$K142,1)*1440),"")</f>
        <v/>
      </c>
      <c r="O142" s="41" t="n"/>
      <c r="P142" s="41" t="n"/>
      <c r="Q142" s="42">
        <f>IFERROR(IF(OR($O142="",$P142=""),"",$P142-$O142),"")</f>
        <v/>
      </c>
      <c r="R142" s="42">
        <f>IFERROR(IF($C142="","",VLOOKUP($C142,'Checklist Setup'!$A$7:$H$106,8,FALSE)),"")</f>
        <v/>
      </c>
      <c r="S142" s="29" t="n"/>
      <c r="T142" s="29" t="n"/>
      <c r="U142" s="29" t="n"/>
      <c r="V142" s="22" t="n"/>
      <c r="W142" s="22" t="n"/>
      <c r="X142" s="24">
        <f>IFERROR(IF($C142="","",IF($Y142&lt;&gt;"OK",$Y142,IF(AND($J142="Complete",$H142="Yes",$S142=""),"Evidence missing",IF(AND($G142="Yes",$J142="Complete",OR($O142="",$P142="")),"Amounts missing",IF(AND($Q142&lt;&gt;"",OR($Q142&gt;$R142,$Q142&lt;-$R142)),"Variance exceeds tolerance",IF(AND($F142="Yes",$J142&lt;&gt;"Complete",$J142&lt;&gt;"N/A"),"Critical task incomplete",IF(AND($J142="N/A",$T142=""),"N/A reason missing",IF(AND($J142="Exception",$T142=""),"Exception details missing",IF(AND($V142="Reviewed",$W142=""),"Manager initials missing","OK"))))))))),"")</f>
        <v/>
      </c>
      <c r="Y142" s="23">
        <f>IFERROR(IF(OR($A142="",$C142=""),"",IF(COUNTIFS($A$2:$A$501,$A142,$C$2:$C$501,$C142)&gt;1,"Duplicate task/date","OK")),"")</f>
        <v/>
      </c>
      <c r="Z142" s="29" t="n"/>
      <c r="AA142" s="23">
        <f>IFERROR(IF(OR($A142="",$C142=""),"",TEXT($A142,"yyyymmdd")&amp;"-"&amp;$C142),"")</f>
        <v/>
      </c>
    </row>
    <row r="143">
      <c r="A143" s="40" t="n"/>
      <c r="B143" s="22" t="n"/>
      <c r="C143" s="22" t="n"/>
      <c r="D143" s="23">
        <f>IFERROR(IF($C143="","",VLOOKUP($C143,'Checklist Setup'!$A$7:$H$106,2,FALSE)),"")</f>
        <v/>
      </c>
      <c r="E143" s="24">
        <f>IFERROR(IF($C143="","",VLOOKUP($C143,'Checklist Setup'!$A$7:$H$106,3,FALSE)),"")</f>
        <v/>
      </c>
      <c r="F143" s="23">
        <f>IFERROR(IF($C143="","",VLOOKUP($C143,'Checklist Setup'!$A$7:$H$106,4,FALSE)),"")</f>
        <v/>
      </c>
      <c r="G143" s="23">
        <f>IFERROR(IF($C143="","",VLOOKUP($C143,'Checklist Setup'!$A$7:$H$106,5,FALSE)),"")</f>
        <v/>
      </c>
      <c r="H143" s="23">
        <f>IFERROR(IF($C143="","",VLOOKUP($C143,'Checklist Setup'!$A$7:$H$106,6,FALSE)),"")</f>
        <v/>
      </c>
      <c r="I143" s="22" t="n"/>
      <c r="J143" s="22" t="n"/>
      <c r="K143" s="25" t="n"/>
      <c r="L143" s="25" t="n"/>
      <c r="M143" s="26">
        <f>IFERROR(IF($C143="","",VLOOKUP($C143,'Checklist Setup'!$A$7:$H$106,7,FALSE)),"")</f>
        <v/>
      </c>
      <c r="N143" s="26">
        <f>IFERROR(IF(OR($K143="",$L143=""),"",MOD($L143-$K143,1)*1440),"")</f>
        <v/>
      </c>
      <c r="O143" s="41" t="n"/>
      <c r="P143" s="41" t="n"/>
      <c r="Q143" s="42">
        <f>IFERROR(IF(OR($O143="",$P143=""),"",$P143-$O143),"")</f>
        <v/>
      </c>
      <c r="R143" s="42">
        <f>IFERROR(IF($C143="","",VLOOKUP($C143,'Checklist Setup'!$A$7:$H$106,8,FALSE)),"")</f>
        <v/>
      </c>
      <c r="S143" s="29" t="n"/>
      <c r="T143" s="29" t="n"/>
      <c r="U143" s="29" t="n"/>
      <c r="V143" s="22" t="n"/>
      <c r="W143" s="22" t="n"/>
      <c r="X143" s="24">
        <f>IFERROR(IF($C143="","",IF($Y143&lt;&gt;"OK",$Y143,IF(AND($J143="Complete",$H143="Yes",$S143=""),"Evidence missing",IF(AND($G143="Yes",$J143="Complete",OR($O143="",$P143="")),"Amounts missing",IF(AND($Q143&lt;&gt;"",OR($Q143&gt;$R143,$Q143&lt;-$R143)),"Variance exceeds tolerance",IF(AND($F143="Yes",$J143&lt;&gt;"Complete",$J143&lt;&gt;"N/A"),"Critical task incomplete",IF(AND($J143="N/A",$T143=""),"N/A reason missing",IF(AND($J143="Exception",$T143=""),"Exception details missing",IF(AND($V143="Reviewed",$W143=""),"Manager initials missing","OK"))))))))),"")</f>
        <v/>
      </c>
      <c r="Y143" s="23">
        <f>IFERROR(IF(OR($A143="",$C143=""),"",IF(COUNTIFS($A$2:$A$501,$A143,$C$2:$C$501,$C143)&gt;1,"Duplicate task/date","OK")),"")</f>
        <v/>
      </c>
      <c r="Z143" s="29" t="n"/>
      <c r="AA143" s="23">
        <f>IFERROR(IF(OR($A143="",$C143=""),"",TEXT($A143,"yyyymmdd")&amp;"-"&amp;$C143),"")</f>
        <v/>
      </c>
    </row>
    <row r="144">
      <c r="A144" s="40" t="n"/>
      <c r="B144" s="22" t="n"/>
      <c r="C144" s="22" t="n"/>
      <c r="D144" s="23">
        <f>IFERROR(IF($C144="","",VLOOKUP($C144,'Checklist Setup'!$A$7:$H$106,2,FALSE)),"")</f>
        <v/>
      </c>
      <c r="E144" s="24">
        <f>IFERROR(IF($C144="","",VLOOKUP($C144,'Checklist Setup'!$A$7:$H$106,3,FALSE)),"")</f>
        <v/>
      </c>
      <c r="F144" s="23">
        <f>IFERROR(IF($C144="","",VLOOKUP($C144,'Checklist Setup'!$A$7:$H$106,4,FALSE)),"")</f>
        <v/>
      </c>
      <c r="G144" s="23">
        <f>IFERROR(IF($C144="","",VLOOKUP($C144,'Checklist Setup'!$A$7:$H$106,5,FALSE)),"")</f>
        <v/>
      </c>
      <c r="H144" s="23">
        <f>IFERROR(IF($C144="","",VLOOKUP($C144,'Checklist Setup'!$A$7:$H$106,6,FALSE)),"")</f>
        <v/>
      </c>
      <c r="I144" s="22" t="n"/>
      <c r="J144" s="22" t="n"/>
      <c r="K144" s="25" t="n"/>
      <c r="L144" s="25" t="n"/>
      <c r="M144" s="26">
        <f>IFERROR(IF($C144="","",VLOOKUP($C144,'Checklist Setup'!$A$7:$H$106,7,FALSE)),"")</f>
        <v/>
      </c>
      <c r="N144" s="26">
        <f>IFERROR(IF(OR($K144="",$L144=""),"",MOD($L144-$K144,1)*1440),"")</f>
        <v/>
      </c>
      <c r="O144" s="41" t="n"/>
      <c r="P144" s="41" t="n"/>
      <c r="Q144" s="42">
        <f>IFERROR(IF(OR($O144="",$P144=""),"",$P144-$O144),"")</f>
        <v/>
      </c>
      <c r="R144" s="42">
        <f>IFERROR(IF($C144="","",VLOOKUP($C144,'Checklist Setup'!$A$7:$H$106,8,FALSE)),"")</f>
        <v/>
      </c>
      <c r="S144" s="29" t="n"/>
      <c r="T144" s="29" t="n"/>
      <c r="U144" s="29" t="n"/>
      <c r="V144" s="22" t="n"/>
      <c r="W144" s="22" t="n"/>
      <c r="X144" s="24">
        <f>IFERROR(IF($C144="","",IF($Y144&lt;&gt;"OK",$Y144,IF(AND($J144="Complete",$H144="Yes",$S144=""),"Evidence missing",IF(AND($G144="Yes",$J144="Complete",OR($O144="",$P144="")),"Amounts missing",IF(AND($Q144&lt;&gt;"",OR($Q144&gt;$R144,$Q144&lt;-$R144)),"Variance exceeds tolerance",IF(AND($F144="Yes",$J144&lt;&gt;"Complete",$J144&lt;&gt;"N/A"),"Critical task incomplete",IF(AND($J144="N/A",$T144=""),"N/A reason missing",IF(AND($J144="Exception",$T144=""),"Exception details missing",IF(AND($V144="Reviewed",$W144=""),"Manager initials missing","OK"))))))))),"")</f>
        <v/>
      </c>
      <c r="Y144" s="23">
        <f>IFERROR(IF(OR($A144="",$C144=""),"",IF(COUNTIFS($A$2:$A$501,$A144,$C$2:$C$501,$C144)&gt;1,"Duplicate task/date","OK")),"")</f>
        <v/>
      </c>
      <c r="Z144" s="29" t="n"/>
      <c r="AA144" s="23">
        <f>IFERROR(IF(OR($A144="",$C144=""),"",TEXT($A144,"yyyymmdd")&amp;"-"&amp;$C144),"")</f>
        <v/>
      </c>
    </row>
    <row r="145">
      <c r="A145" s="40" t="n"/>
      <c r="B145" s="22" t="n"/>
      <c r="C145" s="22" t="n"/>
      <c r="D145" s="23">
        <f>IFERROR(IF($C145="","",VLOOKUP($C145,'Checklist Setup'!$A$7:$H$106,2,FALSE)),"")</f>
        <v/>
      </c>
      <c r="E145" s="24">
        <f>IFERROR(IF($C145="","",VLOOKUP($C145,'Checklist Setup'!$A$7:$H$106,3,FALSE)),"")</f>
        <v/>
      </c>
      <c r="F145" s="23">
        <f>IFERROR(IF($C145="","",VLOOKUP($C145,'Checklist Setup'!$A$7:$H$106,4,FALSE)),"")</f>
        <v/>
      </c>
      <c r="G145" s="23">
        <f>IFERROR(IF($C145="","",VLOOKUP($C145,'Checklist Setup'!$A$7:$H$106,5,FALSE)),"")</f>
        <v/>
      </c>
      <c r="H145" s="23">
        <f>IFERROR(IF($C145="","",VLOOKUP($C145,'Checklist Setup'!$A$7:$H$106,6,FALSE)),"")</f>
        <v/>
      </c>
      <c r="I145" s="22" t="n"/>
      <c r="J145" s="22" t="n"/>
      <c r="K145" s="25" t="n"/>
      <c r="L145" s="25" t="n"/>
      <c r="M145" s="26">
        <f>IFERROR(IF($C145="","",VLOOKUP($C145,'Checklist Setup'!$A$7:$H$106,7,FALSE)),"")</f>
        <v/>
      </c>
      <c r="N145" s="26">
        <f>IFERROR(IF(OR($K145="",$L145=""),"",MOD($L145-$K145,1)*1440),"")</f>
        <v/>
      </c>
      <c r="O145" s="41" t="n"/>
      <c r="P145" s="41" t="n"/>
      <c r="Q145" s="42">
        <f>IFERROR(IF(OR($O145="",$P145=""),"",$P145-$O145),"")</f>
        <v/>
      </c>
      <c r="R145" s="42">
        <f>IFERROR(IF($C145="","",VLOOKUP($C145,'Checklist Setup'!$A$7:$H$106,8,FALSE)),"")</f>
        <v/>
      </c>
      <c r="S145" s="29" t="n"/>
      <c r="T145" s="29" t="n"/>
      <c r="U145" s="29" t="n"/>
      <c r="V145" s="22" t="n"/>
      <c r="W145" s="22" t="n"/>
      <c r="X145" s="24">
        <f>IFERROR(IF($C145="","",IF($Y145&lt;&gt;"OK",$Y145,IF(AND($J145="Complete",$H145="Yes",$S145=""),"Evidence missing",IF(AND($G145="Yes",$J145="Complete",OR($O145="",$P145="")),"Amounts missing",IF(AND($Q145&lt;&gt;"",OR($Q145&gt;$R145,$Q145&lt;-$R145)),"Variance exceeds tolerance",IF(AND($F145="Yes",$J145&lt;&gt;"Complete",$J145&lt;&gt;"N/A"),"Critical task incomplete",IF(AND($J145="N/A",$T145=""),"N/A reason missing",IF(AND($J145="Exception",$T145=""),"Exception details missing",IF(AND($V145="Reviewed",$W145=""),"Manager initials missing","OK"))))))))),"")</f>
        <v/>
      </c>
      <c r="Y145" s="23">
        <f>IFERROR(IF(OR($A145="",$C145=""),"",IF(COUNTIFS($A$2:$A$501,$A145,$C$2:$C$501,$C145)&gt;1,"Duplicate task/date","OK")),"")</f>
        <v/>
      </c>
      <c r="Z145" s="29" t="n"/>
      <c r="AA145" s="23">
        <f>IFERROR(IF(OR($A145="",$C145=""),"",TEXT($A145,"yyyymmdd")&amp;"-"&amp;$C145),"")</f>
        <v/>
      </c>
    </row>
    <row r="146">
      <c r="A146" s="40" t="n"/>
      <c r="B146" s="22" t="n"/>
      <c r="C146" s="22" t="n"/>
      <c r="D146" s="23">
        <f>IFERROR(IF($C146="","",VLOOKUP($C146,'Checklist Setup'!$A$7:$H$106,2,FALSE)),"")</f>
        <v/>
      </c>
      <c r="E146" s="24">
        <f>IFERROR(IF($C146="","",VLOOKUP($C146,'Checklist Setup'!$A$7:$H$106,3,FALSE)),"")</f>
        <v/>
      </c>
      <c r="F146" s="23">
        <f>IFERROR(IF($C146="","",VLOOKUP($C146,'Checklist Setup'!$A$7:$H$106,4,FALSE)),"")</f>
        <v/>
      </c>
      <c r="G146" s="23">
        <f>IFERROR(IF($C146="","",VLOOKUP($C146,'Checklist Setup'!$A$7:$H$106,5,FALSE)),"")</f>
        <v/>
      </c>
      <c r="H146" s="23">
        <f>IFERROR(IF($C146="","",VLOOKUP($C146,'Checklist Setup'!$A$7:$H$106,6,FALSE)),"")</f>
        <v/>
      </c>
      <c r="I146" s="22" t="n"/>
      <c r="J146" s="22" t="n"/>
      <c r="K146" s="25" t="n"/>
      <c r="L146" s="25" t="n"/>
      <c r="M146" s="26">
        <f>IFERROR(IF($C146="","",VLOOKUP($C146,'Checklist Setup'!$A$7:$H$106,7,FALSE)),"")</f>
        <v/>
      </c>
      <c r="N146" s="26">
        <f>IFERROR(IF(OR($K146="",$L146=""),"",MOD($L146-$K146,1)*1440),"")</f>
        <v/>
      </c>
      <c r="O146" s="41" t="n"/>
      <c r="P146" s="41" t="n"/>
      <c r="Q146" s="42">
        <f>IFERROR(IF(OR($O146="",$P146=""),"",$P146-$O146),"")</f>
        <v/>
      </c>
      <c r="R146" s="42">
        <f>IFERROR(IF($C146="","",VLOOKUP($C146,'Checklist Setup'!$A$7:$H$106,8,FALSE)),"")</f>
        <v/>
      </c>
      <c r="S146" s="29" t="n"/>
      <c r="T146" s="29" t="n"/>
      <c r="U146" s="29" t="n"/>
      <c r="V146" s="22" t="n"/>
      <c r="W146" s="22" t="n"/>
      <c r="X146" s="24">
        <f>IFERROR(IF($C146="","",IF($Y146&lt;&gt;"OK",$Y146,IF(AND($J146="Complete",$H146="Yes",$S146=""),"Evidence missing",IF(AND($G146="Yes",$J146="Complete",OR($O146="",$P146="")),"Amounts missing",IF(AND($Q146&lt;&gt;"",OR($Q146&gt;$R146,$Q146&lt;-$R146)),"Variance exceeds tolerance",IF(AND($F146="Yes",$J146&lt;&gt;"Complete",$J146&lt;&gt;"N/A"),"Critical task incomplete",IF(AND($J146="N/A",$T146=""),"N/A reason missing",IF(AND($J146="Exception",$T146=""),"Exception details missing",IF(AND($V146="Reviewed",$W146=""),"Manager initials missing","OK"))))))))),"")</f>
        <v/>
      </c>
      <c r="Y146" s="23">
        <f>IFERROR(IF(OR($A146="",$C146=""),"",IF(COUNTIFS($A$2:$A$501,$A146,$C$2:$C$501,$C146)&gt;1,"Duplicate task/date","OK")),"")</f>
        <v/>
      </c>
      <c r="Z146" s="29" t="n"/>
      <c r="AA146" s="23">
        <f>IFERROR(IF(OR($A146="",$C146=""),"",TEXT($A146,"yyyymmdd")&amp;"-"&amp;$C146),"")</f>
        <v/>
      </c>
    </row>
    <row r="147">
      <c r="A147" s="40" t="n"/>
      <c r="B147" s="22" t="n"/>
      <c r="C147" s="22" t="n"/>
      <c r="D147" s="23">
        <f>IFERROR(IF($C147="","",VLOOKUP($C147,'Checklist Setup'!$A$7:$H$106,2,FALSE)),"")</f>
        <v/>
      </c>
      <c r="E147" s="24">
        <f>IFERROR(IF($C147="","",VLOOKUP($C147,'Checklist Setup'!$A$7:$H$106,3,FALSE)),"")</f>
        <v/>
      </c>
      <c r="F147" s="23">
        <f>IFERROR(IF($C147="","",VLOOKUP($C147,'Checklist Setup'!$A$7:$H$106,4,FALSE)),"")</f>
        <v/>
      </c>
      <c r="G147" s="23">
        <f>IFERROR(IF($C147="","",VLOOKUP($C147,'Checklist Setup'!$A$7:$H$106,5,FALSE)),"")</f>
        <v/>
      </c>
      <c r="H147" s="23">
        <f>IFERROR(IF($C147="","",VLOOKUP($C147,'Checklist Setup'!$A$7:$H$106,6,FALSE)),"")</f>
        <v/>
      </c>
      <c r="I147" s="22" t="n"/>
      <c r="J147" s="22" t="n"/>
      <c r="K147" s="25" t="n"/>
      <c r="L147" s="25" t="n"/>
      <c r="M147" s="26">
        <f>IFERROR(IF($C147="","",VLOOKUP($C147,'Checklist Setup'!$A$7:$H$106,7,FALSE)),"")</f>
        <v/>
      </c>
      <c r="N147" s="26">
        <f>IFERROR(IF(OR($K147="",$L147=""),"",MOD($L147-$K147,1)*1440),"")</f>
        <v/>
      </c>
      <c r="O147" s="41" t="n"/>
      <c r="P147" s="41" t="n"/>
      <c r="Q147" s="42">
        <f>IFERROR(IF(OR($O147="",$P147=""),"",$P147-$O147),"")</f>
        <v/>
      </c>
      <c r="R147" s="42">
        <f>IFERROR(IF($C147="","",VLOOKUP($C147,'Checklist Setup'!$A$7:$H$106,8,FALSE)),"")</f>
        <v/>
      </c>
      <c r="S147" s="29" t="n"/>
      <c r="T147" s="29" t="n"/>
      <c r="U147" s="29" t="n"/>
      <c r="V147" s="22" t="n"/>
      <c r="W147" s="22" t="n"/>
      <c r="X147" s="24">
        <f>IFERROR(IF($C147="","",IF($Y147&lt;&gt;"OK",$Y147,IF(AND($J147="Complete",$H147="Yes",$S147=""),"Evidence missing",IF(AND($G147="Yes",$J147="Complete",OR($O147="",$P147="")),"Amounts missing",IF(AND($Q147&lt;&gt;"",OR($Q147&gt;$R147,$Q147&lt;-$R147)),"Variance exceeds tolerance",IF(AND($F147="Yes",$J147&lt;&gt;"Complete",$J147&lt;&gt;"N/A"),"Critical task incomplete",IF(AND($J147="N/A",$T147=""),"N/A reason missing",IF(AND($J147="Exception",$T147=""),"Exception details missing",IF(AND($V147="Reviewed",$W147=""),"Manager initials missing","OK"))))))))),"")</f>
        <v/>
      </c>
      <c r="Y147" s="23">
        <f>IFERROR(IF(OR($A147="",$C147=""),"",IF(COUNTIFS($A$2:$A$501,$A147,$C$2:$C$501,$C147)&gt;1,"Duplicate task/date","OK")),"")</f>
        <v/>
      </c>
      <c r="Z147" s="29" t="n"/>
      <c r="AA147" s="23">
        <f>IFERROR(IF(OR($A147="",$C147=""),"",TEXT($A147,"yyyymmdd")&amp;"-"&amp;$C147),"")</f>
        <v/>
      </c>
    </row>
    <row r="148">
      <c r="A148" s="40" t="n"/>
      <c r="B148" s="22" t="n"/>
      <c r="C148" s="22" t="n"/>
      <c r="D148" s="23">
        <f>IFERROR(IF($C148="","",VLOOKUP($C148,'Checklist Setup'!$A$7:$H$106,2,FALSE)),"")</f>
        <v/>
      </c>
      <c r="E148" s="24">
        <f>IFERROR(IF($C148="","",VLOOKUP($C148,'Checklist Setup'!$A$7:$H$106,3,FALSE)),"")</f>
        <v/>
      </c>
      <c r="F148" s="23">
        <f>IFERROR(IF($C148="","",VLOOKUP($C148,'Checklist Setup'!$A$7:$H$106,4,FALSE)),"")</f>
        <v/>
      </c>
      <c r="G148" s="23">
        <f>IFERROR(IF($C148="","",VLOOKUP($C148,'Checklist Setup'!$A$7:$H$106,5,FALSE)),"")</f>
        <v/>
      </c>
      <c r="H148" s="23">
        <f>IFERROR(IF($C148="","",VLOOKUP($C148,'Checklist Setup'!$A$7:$H$106,6,FALSE)),"")</f>
        <v/>
      </c>
      <c r="I148" s="22" t="n"/>
      <c r="J148" s="22" t="n"/>
      <c r="K148" s="25" t="n"/>
      <c r="L148" s="25" t="n"/>
      <c r="M148" s="26">
        <f>IFERROR(IF($C148="","",VLOOKUP($C148,'Checklist Setup'!$A$7:$H$106,7,FALSE)),"")</f>
        <v/>
      </c>
      <c r="N148" s="26">
        <f>IFERROR(IF(OR($K148="",$L148=""),"",MOD($L148-$K148,1)*1440),"")</f>
        <v/>
      </c>
      <c r="O148" s="41" t="n"/>
      <c r="P148" s="41" t="n"/>
      <c r="Q148" s="42">
        <f>IFERROR(IF(OR($O148="",$P148=""),"",$P148-$O148),"")</f>
        <v/>
      </c>
      <c r="R148" s="42">
        <f>IFERROR(IF($C148="","",VLOOKUP($C148,'Checklist Setup'!$A$7:$H$106,8,FALSE)),"")</f>
        <v/>
      </c>
      <c r="S148" s="29" t="n"/>
      <c r="T148" s="29" t="n"/>
      <c r="U148" s="29" t="n"/>
      <c r="V148" s="22" t="n"/>
      <c r="W148" s="22" t="n"/>
      <c r="X148" s="24">
        <f>IFERROR(IF($C148="","",IF($Y148&lt;&gt;"OK",$Y148,IF(AND($J148="Complete",$H148="Yes",$S148=""),"Evidence missing",IF(AND($G148="Yes",$J148="Complete",OR($O148="",$P148="")),"Amounts missing",IF(AND($Q148&lt;&gt;"",OR($Q148&gt;$R148,$Q148&lt;-$R148)),"Variance exceeds tolerance",IF(AND($F148="Yes",$J148&lt;&gt;"Complete",$J148&lt;&gt;"N/A"),"Critical task incomplete",IF(AND($J148="N/A",$T148=""),"N/A reason missing",IF(AND($J148="Exception",$T148=""),"Exception details missing",IF(AND($V148="Reviewed",$W148=""),"Manager initials missing","OK"))))))))),"")</f>
        <v/>
      </c>
      <c r="Y148" s="23">
        <f>IFERROR(IF(OR($A148="",$C148=""),"",IF(COUNTIFS($A$2:$A$501,$A148,$C$2:$C$501,$C148)&gt;1,"Duplicate task/date","OK")),"")</f>
        <v/>
      </c>
      <c r="Z148" s="29" t="n"/>
      <c r="AA148" s="23">
        <f>IFERROR(IF(OR($A148="",$C148=""),"",TEXT($A148,"yyyymmdd")&amp;"-"&amp;$C148),"")</f>
        <v/>
      </c>
    </row>
    <row r="149">
      <c r="A149" s="40" t="n"/>
      <c r="B149" s="22" t="n"/>
      <c r="C149" s="22" t="n"/>
      <c r="D149" s="23">
        <f>IFERROR(IF($C149="","",VLOOKUP($C149,'Checklist Setup'!$A$7:$H$106,2,FALSE)),"")</f>
        <v/>
      </c>
      <c r="E149" s="24">
        <f>IFERROR(IF($C149="","",VLOOKUP($C149,'Checklist Setup'!$A$7:$H$106,3,FALSE)),"")</f>
        <v/>
      </c>
      <c r="F149" s="23">
        <f>IFERROR(IF($C149="","",VLOOKUP($C149,'Checklist Setup'!$A$7:$H$106,4,FALSE)),"")</f>
        <v/>
      </c>
      <c r="G149" s="23">
        <f>IFERROR(IF($C149="","",VLOOKUP($C149,'Checklist Setup'!$A$7:$H$106,5,FALSE)),"")</f>
        <v/>
      </c>
      <c r="H149" s="23">
        <f>IFERROR(IF($C149="","",VLOOKUP($C149,'Checklist Setup'!$A$7:$H$106,6,FALSE)),"")</f>
        <v/>
      </c>
      <c r="I149" s="22" t="n"/>
      <c r="J149" s="22" t="n"/>
      <c r="K149" s="25" t="n"/>
      <c r="L149" s="25" t="n"/>
      <c r="M149" s="26">
        <f>IFERROR(IF($C149="","",VLOOKUP($C149,'Checklist Setup'!$A$7:$H$106,7,FALSE)),"")</f>
        <v/>
      </c>
      <c r="N149" s="26">
        <f>IFERROR(IF(OR($K149="",$L149=""),"",MOD($L149-$K149,1)*1440),"")</f>
        <v/>
      </c>
      <c r="O149" s="41" t="n"/>
      <c r="P149" s="41" t="n"/>
      <c r="Q149" s="42">
        <f>IFERROR(IF(OR($O149="",$P149=""),"",$P149-$O149),"")</f>
        <v/>
      </c>
      <c r="R149" s="42">
        <f>IFERROR(IF($C149="","",VLOOKUP($C149,'Checklist Setup'!$A$7:$H$106,8,FALSE)),"")</f>
        <v/>
      </c>
      <c r="S149" s="29" t="n"/>
      <c r="T149" s="29" t="n"/>
      <c r="U149" s="29" t="n"/>
      <c r="V149" s="22" t="n"/>
      <c r="W149" s="22" t="n"/>
      <c r="X149" s="24">
        <f>IFERROR(IF($C149="","",IF($Y149&lt;&gt;"OK",$Y149,IF(AND($J149="Complete",$H149="Yes",$S149=""),"Evidence missing",IF(AND($G149="Yes",$J149="Complete",OR($O149="",$P149="")),"Amounts missing",IF(AND($Q149&lt;&gt;"",OR($Q149&gt;$R149,$Q149&lt;-$R149)),"Variance exceeds tolerance",IF(AND($F149="Yes",$J149&lt;&gt;"Complete",$J149&lt;&gt;"N/A"),"Critical task incomplete",IF(AND($J149="N/A",$T149=""),"N/A reason missing",IF(AND($J149="Exception",$T149=""),"Exception details missing",IF(AND($V149="Reviewed",$W149=""),"Manager initials missing","OK"))))))))),"")</f>
        <v/>
      </c>
      <c r="Y149" s="23">
        <f>IFERROR(IF(OR($A149="",$C149=""),"",IF(COUNTIFS($A$2:$A$501,$A149,$C$2:$C$501,$C149)&gt;1,"Duplicate task/date","OK")),"")</f>
        <v/>
      </c>
      <c r="Z149" s="29" t="n"/>
      <c r="AA149" s="23">
        <f>IFERROR(IF(OR($A149="",$C149=""),"",TEXT($A149,"yyyymmdd")&amp;"-"&amp;$C149),"")</f>
        <v/>
      </c>
    </row>
    <row r="150">
      <c r="A150" s="40" t="n"/>
      <c r="B150" s="22" t="n"/>
      <c r="C150" s="22" t="n"/>
      <c r="D150" s="23">
        <f>IFERROR(IF($C150="","",VLOOKUP($C150,'Checklist Setup'!$A$7:$H$106,2,FALSE)),"")</f>
        <v/>
      </c>
      <c r="E150" s="24">
        <f>IFERROR(IF($C150="","",VLOOKUP($C150,'Checklist Setup'!$A$7:$H$106,3,FALSE)),"")</f>
        <v/>
      </c>
      <c r="F150" s="23">
        <f>IFERROR(IF($C150="","",VLOOKUP($C150,'Checklist Setup'!$A$7:$H$106,4,FALSE)),"")</f>
        <v/>
      </c>
      <c r="G150" s="23">
        <f>IFERROR(IF($C150="","",VLOOKUP($C150,'Checklist Setup'!$A$7:$H$106,5,FALSE)),"")</f>
        <v/>
      </c>
      <c r="H150" s="23">
        <f>IFERROR(IF($C150="","",VLOOKUP($C150,'Checklist Setup'!$A$7:$H$106,6,FALSE)),"")</f>
        <v/>
      </c>
      <c r="I150" s="22" t="n"/>
      <c r="J150" s="22" t="n"/>
      <c r="K150" s="25" t="n"/>
      <c r="L150" s="25" t="n"/>
      <c r="M150" s="26">
        <f>IFERROR(IF($C150="","",VLOOKUP($C150,'Checklist Setup'!$A$7:$H$106,7,FALSE)),"")</f>
        <v/>
      </c>
      <c r="N150" s="26">
        <f>IFERROR(IF(OR($K150="",$L150=""),"",MOD($L150-$K150,1)*1440),"")</f>
        <v/>
      </c>
      <c r="O150" s="41" t="n"/>
      <c r="P150" s="41" t="n"/>
      <c r="Q150" s="42">
        <f>IFERROR(IF(OR($O150="",$P150=""),"",$P150-$O150),"")</f>
        <v/>
      </c>
      <c r="R150" s="42">
        <f>IFERROR(IF($C150="","",VLOOKUP($C150,'Checklist Setup'!$A$7:$H$106,8,FALSE)),"")</f>
        <v/>
      </c>
      <c r="S150" s="29" t="n"/>
      <c r="T150" s="29" t="n"/>
      <c r="U150" s="29" t="n"/>
      <c r="V150" s="22" t="n"/>
      <c r="W150" s="22" t="n"/>
      <c r="X150" s="24">
        <f>IFERROR(IF($C150="","",IF($Y150&lt;&gt;"OK",$Y150,IF(AND($J150="Complete",$H150="Yes",$S150=""),"Evidence missing",IF(AND($G150="Yes",$J150="Complete",OR($O150="",$P150="")),"Amounts missing",IF(AND($Q150&lt;&gt;"",OR($Q150&gt;$R150,$Q150&lt;-$R150)),"Variance exceeds tolerance",IF(AND($F150="Yes",$J150&lt;&gt;"Complete",$J150&lt;&gt;"N/A"),"Critical task incomplete",IF(AND($J150="N/A",$T150=""),"N/A reason missing",IF(AND($J150="Exception",$T150=""),"Exception details missing",IF(AND($V150="Reviewed",$W150=""),"Manager initials missing","OK"))))))))),"")</f>
        <v/>
      </c>
      <c r="Y150" s="23">
        <f>IFERROR(IF(OR($A150="",$C150=""),"",IF(COUNTIFS($A$2:$A$501,$A150,$C$2:$C$501,$C150)&gt;1,"Duplicate task/date","OK")),"")</f>
        <v/>
      </c>
      <c r="Z150" s="29" t="n"/>
      <c r="AA150" s="23">
        <f>IFERROR(IF(OR($A150="",$C150=""),"",TEXT($A150,"yyyymmdd")&amp;"-"&amp;$C150),"")</f>
        <v/>
      </c>
    </row>
    <row r="151">
      <c r="A151" s="40" t="n"/>
      <c r="B151" s="22" t="n"/>
      <c r="C151" s="22" t="n"/>
      <c r="D151" s="23">
        <f>IFERROR(IF($C151="","",VLOOKUP($C151,'Checklist Setup'!$A$7:$H$106,2,FALSE)),"")</f>
        <v/>
      </c>
      <c r="E151" s="24">
        <f>IFERROR(IF($C151="","",VLOOKUP($C151,'Checklist Setup'!$A$7:$H$106,3,FALSE)),"")</f>
        <v/>
      </c>
      <c r="F151" s="23">
        <f>IFERROR(IF($C151="","",VLOOKUP($C151,'Checklist Setup'!$A$7:$H$106,4,FALSE)),"")</f>
        <v/>
      </c>
      <c r="G151" s="23">
        <f>IFERROR(IF($C151="","",VLOOKUP($C151,'Checklist Setup'!$A$7:$H$106,5,FALSE)),"")</f>
        <v/>
      </c>
      <c r="H151" s="23">
        <f>IFERROR(IF($C151="","",VLOOKUP($C151,'Checklist Setup'!$A$7:$H$106,6,FALSE)),"")</f>
        <v/>
      </c>
      <c r="I151" s="22" t="n"/>
      <c r="J151" s="22" t="n"/>
      <c r="K151" s="25" t="n"/>
      <c r="L151" s="25" t="n"/>
      <c r="M151" s="26">
        <f>IFERROR(IF($C151="","",VLOOKUP($C151,'Checklist Setup'!$A$7:$H$106,7,FALSE)),"")</f>
        <v/>
      </c>
      <c r="N151" s="26">
        <f>IFERROR(IF(OR($K151="",$L151=""),"",MOD($L151-$K151,1)*1440),"")</f>
        <v/>
      </c>
      <c r="O151" s="41" t="n"/>
      <c r="P151" s="41" t="n"/>
      <c r="Q151" s="42">
        <f>IFERROR(IF(OR($O151="",$P151=""),"",$P151-$O151),"")</f>
        <v/>
      </c>
      <c r="R151" s="42">
        <f>IFERROR(IF($C151="","",VLOOKUP($C151,'Checklist Setup'!$A$7:$H$106,8,FALSE)),"")</f>
        <v/>
      </c>
      <c r="S151" s="29" t="n"/>
      <c r="T151" s="29" t="n"/>
      <c r="U151" s="29" t="n"/>
      <c r="V151" s="22" t="n"/>
      <c r="W151" s="22" t="n"/>
      <c r="X151" s="24">
        <f>IFERROR(IF($C151="","",IF($Y151&lt;&gt;"OK",$Y151,IF(AND($J151="Complete",$H151="Yes",$S151=""),"Evidence missing",IF(AND($G151="Yes",$J151="Complete",OR($O151="",$P151="")),"Amounts missing",IF(AND($Q151&lt;&gt;"",OR($Q151&gt;$R151,$Q151&lt;-$R151)),"Variance exceeds tolerance",IF(AND($F151="Yes",$J151&lt;&gt;"Complete",$J151&lt;&gt;"N/A"),"Critical task incomplete",IF(AND($J151="N/A",$T151=""),"N/A reason missing",IF(AND($J151="Exception",$T151=""),"Exception details missing",IF(AND($V151="Reviewed",$W151=""),"Manager initials missing","OK"))))))))),"")</f>
        <v/>
      </c>
      <c r="Y151" s="23">
        <f>IFERROR(IF(OR($A151="",$C151=""),"",IF(COUNTIFS($A$2:$A$501,$A151,$C$2:$C$501,$C151)&gt;1,"Duplicate task/date","OK")),"")</f>
        <v/>
      </c>
      <c r="Z151" s="29" t="n"/>
      <c r="AA151" s="23">
        <f>IFERROR(IF(OR($A151="",$C151=""),"",TEXT($A151,"yyyymmdd")&amp;"-"&amp;$C151),"")</f>
        <v/>
      </c>
    </row>
    <row r="152">
      <c r="A152" s="40" t="n"/>
      <c r="B152" s="22" t="n"/>
      <c r="C152" s="22" t="n"/>
      <c r="D152" s="23">
        <f>IFERROR(IF($C152="","",VLOOKUP($C152,'Checklist Setup'!$A$7:$H$106,2,FALSE)),"")</f>
        <v/>
      </c>
      <c r="E152" s="24">
        <f>IFERROR(IF($C152="","",VLOOKUP($C152,'Checklist Setup'!$A$7:$H$106,3,FALSE)),"")</f>
        <v/>
      </c>
      <c r="F152" s="23">
        <f>IFERROR(IF($C152="","",VLOOKUP($C152,'Checklist Setup'!$A$7:$H$106,4,FALSE)),"")</f>
        <v/>
      </c>
      <c r="G152" s="23">
        <f>IFERROR(IF($C152="","",VLOOKUP($C152,'Checklist Setup'!$A$7:$H$106,5,FALSE)),"")</f>
        <v/>
      </c>
      <c r="H152" s="23">
        <f>IFERROR(IF($C152="","",VLOOKUP($C152,'Checklist Setup'!$A$7:$H$106,6,FALSE)),"")</f>
        <v/>
      </c>
      <c r="I152" s="22" t="n"/>
      <c r="J152" s="22" t="n"/>
      <c r="K152" s="25" t="n"/>
      <c r="L152" s="25" t="n"/>
      <c r="M152" s="26">
        <f>IFERROR(IF($C152="","",VLOOKUP($C152,'Checklist Setup'!$A$7:$H$106,7,FALSE)),"")</f>
        <v/>
      </c>
      <c r="N152" s="26">
        <f>IFERROR(IF(OR($K152="",$L152=""),"",MOD($L152-$K152,1)*1440),"")</f>
        <v/>
      </c>
      <c r="O152" s="41" t="n"/>
      <c r="P152" s="41" t="n"/>
      <c r="Q152" s="42">
        <f>IFERROR(IF(OR($O152="",$P152=""),"",$P152-$O152),"")</f>
        <v/>
      </c>
      <c r="R152" s="42">
        <f>IFERROR(IF($C152="","",VLOOKUP($C152,'Checklist Setup'!$A$7:$H$106,8,FALSE)),"")</f>
        <v/>
      </c>
      <c r="S152" s="29" t="n"/>
      <c r="T152" s="29" t="n"/>
      <c r="U152" s="29" t="n"/>
      <c r="V152" s="22" t="n"/>
      <c r="W152" s="22" t="n"/>
      <c r="X152" s="24">
        <f>IFERROR(IF($C152="","",IF($Y152&lt;&gt;"OK",$Y152,IF(AND($J152="Complete",$H152="Yes",$S152=""),"Evidence missing",IF(AND($G152="Yes",$J152="Complete",OR($O152="",$P152="")),"Amounts missing",IF(AND($Q152&lt;&gt;"",OR($Q152&gt;$R152,$Q152&lt;-$R152)),"Variance exceeds tolerance",IF(AND($F152="Yes",$J152&lt;&gt;"Complete",$J152&lt;&gt;"N/A"),"Critical task incomplete",IF(AND($J152="N/A",$T152=""),"N/A reason missing",IF(AND($J152="Exception",$T152=""),"Exception details missing",IF(AND($V152="Reviewed",$W152=""),"Manager initials missing","OK"))))))))),"")</f>
        <v/>
      </c>
      <c r="Y152" s="23">
        <f>IFERROR(IF(OR($A152="",$C152=""),"",IF(COUNTIFS($A$2:$A$501,$A152,$C$2:$C$501,$C152)&gt;1,"Duplicate task/date","OK")),"")</f>
        <v/>
      </c>
      <c r="Z152" s="29" t="n"/>
      <c r="AA152" s="23">
        <f>IFERROR(IF(OR($A152="",$C152=""),"",TEXT($A152,"yyyymmdd")&amp;"-"&amp;$C152),"")</f>
        <v/>
      </c>
    </row>
    <row r="153">
      <c r="A153" s="40" t="n"/>
      <c r="B153" s="22" t="n"/>
      <c r="C153" s="22" t="n"/>
      <c r="D153" s="23">
        <f>IFERROR(IF($C153="","",VLOOKUP($C153,'Checklist Setup'!$A$7:$H$106,2,FALSE)),"")</f>
        <v/>
      </c>
      <c r="E153" s="24">
        <f>IFERROR(IF($C153="","",VLOOKUP($C153,'Checklist Setup'!$A$7:$H$106,3,FALSE)),"")</f>
        <v/>
      </c>
      <c r="F153" s="23">
        <f>IFERROR(IF($C153="","",VLOOKUP($C153,'Checklist Setup'!$A$7:$H$106,4,FALSE)),"")</f>
        <v/>
      </c>
      <c r="G153" s="23">
        <f>IFERROR(IF($C153="","",VLOOKUP($C153,'Checklist Setup'!$A$7:$H$106,5,FALSE)),"")</f>
        <v/>
      </c>
      <c r="H153" s="23">
        <f>IFERROR(IF($C153="","",VLOOKUP($C153,'Checklist Setup'!$A$7:$H$106,6,FALSE)),"")</f>
        <v/>
      </c>
      <c r="I153" s="22" t="n"/>
      <c r="J153" s="22" t="n"/>
      <c r="K153" s="25" t="n"/>
      <c r="L153" s="25" t="n"/>
      <c r="M153" s="26">
        <f>IFERROR(IF($C153="","",VLOOKUP($C153,'Checklist Setup'!$A$7:$H$106,7,FALSE)),"")</f>
        <v/>
      </c>
      <c r="N153" s="26">
        <f>IFERROR(IF(OR($K153="",$L153=""),"",MOD($L153-$K153,1)*1440),"")</f>
        <v/>
      </c>
      <c r="O153" s="41" t="n"/>
      <c r="P153" s="41" t="n"/>
      <c r="Q153" s="42">
        <f>IFERROR(IF(OR($O153="",$P153=""),"",$P153-$O153),"")</f>
        <v/>
      </c>
      <c r="R153" s="42">
        <f>IFERROR(IF($C153="","",VLOOKUP($C153,'Checklist Setup'!$A$7:$H$106,8,FALSE)),"")</f>
        <v/>
      </c>
      <c r="S153" s="29" t="n"/>
      <c r="T153" s="29" t="n"/>
      <c r="U153" s="29" t="n"/>
      <c r="V153" s="22" t="n"/>
      <c r="W153" s="22" t="n"/>
      <c r="X153" s="24">
        <f>IFERROR(IF($C153="","",IF($Y153&lt;&gt;"OK",$Y153,IF(AND($J153="Complete",$H153="Yes",$S153=""),"Evidence missing",IF(AND($G153="Yes",$J153="Complete",OR($O153="",$P153="")),"Amounts missing",IF(AND($Q153&lt;&gt;"",OR($Q153&gt;$R153,$Q153&lt;-$R153)),"Variance exceeds tolerance",IF(AND($F153="Yes",$J153&lt;&gt;"Complete",$J153&lt;&gt;"N/A"),"Critical task incomplete",IF(AND($J153="N/A",$T153=""),"N/A reason missing",IF(AND($J153="Exception",$T153=""),"Exception details missing",IF(AND($V153="Reviewed",$W153=""),"Manager initials missing","OK"))))))))),"")</f>
        <v/>
      </c>
      <c r="Y153" s="23">
        <f>IFERROR(IF(OR($A153="",$C153=""),"",IF(COUNTIFS($A$2:$A$501,$A153,$C$2:$C$501,$C153)&gt;1,"Duplicate task/date","OK")),"")</f>
        <v/>
      </c>
      <c r="Z153" s="29" t="n"/>
      <c r="AA153" s="23">
        <f>IFERROR(IF(OR($A153="",$C153=""),"",TEXT($A153,"yyyymmdd")&amp;"-"&amp;$C153),"")</f>
        <v/>
      </c>
    </row>
    <row r="154">
      <c r="A154" s="40" t="n"/>
      <c r="B154" s="22" t="n"/>
      <c r="C154" s="22" t="n"/>
      <c r="D154" s="23">
        <f>IFERROR(IF($C154="","",VLOOKUP($C154,'Checklist Setup'!$A$7:$H$106,2,FALSE)),"")</f>
        <v/>
      </c>
      <c r="E154" s="24">
        <f>IFERROR(IF($C154="","",VLOOKUP($C154,'Checklist Setup'!$A$7:$H$106,3,FALSE)),"")</f>
        <v/>
      </c>
      <c r="F154" s="23">
        <f>IFERROR(IF($C154="","",VLOOKUP($C154,'Checklist Setup'!$A$7:$H$106,4,FALSE)),"")</f>
        <v/>
      </c>
      <c r="G154" s="23">
        <f>IFERROR(IF($C154="","",VLOOKUP($C154,'Checklist Setup'!$A$7:$H$106,5,FALSE)),"")</f>
        <v/>
      </c>
      <c r="H154" s="23">
        <f>IFERROR(IF($C154="","",VLOOKUP($C154,'Checklist Setup'!$A$7:$H$106,6,FALSE)),"")</f>
        <v/>
      </c>
      <c r="I154" s="22" t="n"/>
      <c r="J154" s="22" t="n"/>
      <c r="K154" s="25" t="n"/>
      <c r="L154" s="25" t="n"/>
      <c r="M154" s="26">
        <f>IFERROR(IF($C154="","",VLOOKUP($C154,'Checklist Setup'!$A$7:$H$106,7,FALSE)),"")</f>
        <v/>
      </c>
      <c r="N154" s="26">
        <f>IFERROR(IF(OR($K154="",$L154=""),"",MOD($L154-$K154,1)*1440),"")</f>
        <v/>
      </c>
      <c r="O154" s="41" t="n"/>
      <c r="P154" s="41" t="n"/>
      <c r="Q154" s="42">
        <f>IFERROR(IF(OR($O154="",$P154=""),"",$P154-$O154),"")</f>
        <v/>
      </c>
      <c r="R154" s="42">
        <f>IFERROR(IF($C154="","",VLOOKUP($C154,'Checklist Setup'!$A$7:$H$106,8,FALSE)),"")</f>
        <v/>
      </c>
      <c r="S154" s="29" t="n"/>
      <c r="T154" s="29" t="n"/>
      <c r="U154" s="29" t="n"/>
      <c r="V154" s="22" t="n"/>
      <c r="W154" s="22" t="n"/>
      <c r="X154" s="24">
        <f>IFERROR(IF($C154="","",IF($Y154&lt;&gt;"OK",$Y154,IF(AND($J154="Complete",$H154="Yes",$S154=""),"Evidence missing",IF(AND($G154="Yes",$J154="Complete",OR($O154="",$P154="")),"Amounts missing",IF(AND($Q154&lt;&gt;"",OR($Q154&gt;$R154,$Q154&lt;-$R154)),"Variance exceeds tolerance",IF(AND($F154="Yes",$J154&lt;&gt;"Complete",$J154&lt;&gt;"N/A"),"Critical task incomplete",IF(AND($J154="N/A",$T154=""),"N/A reason missing",IF(AND($J154="Exception",$T154=""),"Exception details missing",IF(AND($V154="Reviewed",$W154=""),"Manager initials missing","OK"))))))))),"")</f>
        <v/>
      </c>
      <c r="Y154" s="23">
        <f>IFERROR(IF(OR($A154="",$C154=""),"",IF(COUNTIFS($A$2:$A$501,$A154,$C$2:$C$501,$C154)&gt;1,"Duplicate task/date","OK")),"")</f>
        <v/>
      </c>
      <c r="Z154" s="29" t="n"/>
      <c r="AA154" s="23">
        <f>IFERROR(IF(OR($A154="",$C154=""),"",TEXT($A154,"yyyymmdd")&amp;"-"&amp;$C154),"")</f>
        <v/>
      </c>
    </row>
    <row r="155">
      <c r="A155" s="40" t="n"/>
      <c r="B155" s="22" t="n"/>
      <c r="C155" s="22" t="n"/>
      <c r="D155" s="23">
        <f>IFERROR(IF($C155="","",VLOOKUP($C155,'Checklist Setup'!$A$7:$H$106,2,FALSE)),"")</f>
        <v/>
      </c>
      <c r="E155" s="24">
        <f>IFERROR(IF($C155="","",VLOOKUP($C155,'Checklist Setup'!$A$7:$H$106,3,FALSE)),"")</f>
        <v/>
      </c>
      <c r="F155" s="23">
        <f>IFERROR(IF($C155="","",VLOOKUP($C155,'Checklist Setup'!$A$7:$H$106,4,FALSE)),"")</f>
        <v/>
      </c>
      <c r="G155" s="23">
        <f>IFERROR(IF($C155="","",VLOOKUP($C155,'Checklist Setup'!$A$7:$H$106,5,FALSE)),"")</f>
        <v/>
      </c>
      <c r="H155" s="23">
        <f>IFERROR(IF($C155="","",VLOOKUP($C155,'Checklist Setup'!$A$7:$H$106,6,FALSE)),"")</f>
        <v/>
      </c>
      <c r="I155" s="22" t="n"/>
      <c r="J155" s="22" t="n"/>
      <c r="K155" s="25" t="n"/>
      <c r="L155" s="25" t="n"/>
      <c r="M155" s="26">
        <f>IFERROR(IF($C155="","",VLOOKUP($C155,'Checklist Setup'!$A$7:$H$106,7,FALSE)),"")</f>
        <v/>
      </c>
      <c r="N155" s="26">
        <f>IFERROR(IF(OR($K155="",$L155=""),"",MOD($L155-$K155,1)*1440),"")</f>
        <v/>
      </c>
      <c r="O155" s="41" t="n"/>
      <c r="P155" s="41" t="n"/>
      <c r="Q155" s="42">
        <f>IFERROR(IF(OR($O155="",$P155=""),"",$P155-$O155),"")</f>
        <v/>
      </c>
      <c r="R155" s="42">
        <f>IFERROR(IF($C155="","",VLOOKUP($C155,'Checklist Setup'!$A$7:$H$106,8,FALSE)),"")</f>
        <v/>
      </c>
      <c r="S155" s="29" t="n"/>
      <c r="T155" s="29" t="n"/>
      <c r="U155" s="29" t="n"/>
      <c r="V155" s="22" t="n"/>
      <c r="W155" s="22" t="n"/>
      <c r="X155" s="24">
        <f>IFERROR(IF($C155="","",IF($Y155&lt;&gt;"OK",$Y155,IF(AND($J155="Complete",$H155="Yes",$S155=""),"Evidence missing",IF(AND($G155="Yes",$J155="Complete",OR($O155="",$P155="")),"Amounts missing",IF(AND($Q155&lt;&gt;"",OR($Q155&gt;$R155,$Q155&lt;-$R155)),"Variance exceeds tolerance",IF(AND($F155="Yes",$J155&lt;&gt;"Complete",$J155&lt;&gt;"N/A"),"Critical task incomplete",IF(AND($J155="N/A",$T155=""),"N/A reason missing",IF(AND($J155="Exception",$T155=""),"Exception details missing",IF(AND($V155="Reviewed",$W155=""),"Manager initials missing","OK"))))))))),"")</f>
        <v/>
      </c>
      <c r="Y155" s="23">
        <f>IFERROR(IF(OR($A155="",$C155=""),"",IF(COUNTIFS($A$2:$A$501,$A155,$C$2:$C$501,$C155)&gt;1,"Duplicate task/date","OK")),"")</f>
        <v/>
      </c>
      <c r="Z155" s="29" t="n"/>
      <c r="AA155" s="23">
        <f>IFERROR(IF(OR($A155="",$C155=""),"",TEXT($A155,"yyyymmdd")&amp;"-"&amp;$C155),"")</f>
        <v/>
      </c>
    </row>
    <row r="156">
      <c r="A156" s="40" t="n"/>
      <c r="B156" s="22" t="n"/>
      <c r="C156" s="22" t="n"/>
      <c r="D156" s="23">
        <f>IFERROR(IF($C156="","",VLOOKUP($C156,'Checklist Setup'!$A$7:$H$106,2,FALSE)),"")</f>
        <v/>
      </c>
      <c r="E156" s="24">
        <f>IFERROR(IF($C156="","",VLOOKUP($C156,'Checklist Setup'!$A$7:$H$106,3,FALSE)),"")</f>
        <v/>
      </c>
      <c r="F156" s="23">
        <f>IFERROR(IF($C156="","",VLOOKUP($C156,'Checklist Setup'!$A$7:$H$106,4,FALSE)),"")</f>
        <v/>
      </c>
      <c r="G156" s="23">
        <f>IFERROR(IF($C156="","",VLOOKUP($C156,'Checklist Setup'!$A$7:$H$106,5,FALSE)),"")</f>
        <v/>
      </c>
      <c r="H156" s="23">
        <f>IFERROR(IF($C156="","",VLOOKUP($C156,'Checklist Setup'!$A$7:$H$106,6,FALSE)),"")</f>
        <v/>
      </c>
      <c r="I156" s="22" t="n"/>
      <c r="J156" s="22" t="n"/>
      <c r="K156" s="25" t="n"/>
      <c r="L156" s="25" t="n"/>
      <c r="M156" s="26">
        <f>IFERROR(IF($C156="","",VLOOKUP($C156,'Checklist Setup'!$A$7:$H$106,7,FALSE)),"")</f>
        <v/>
      </c>
      <c r="N156" s="26">
        <f>IFERROR(IF(OR($K156="",$L156=""),"",MOD($L156-$K156,1)*1440),"")</f>
        <v/>
      </c>
      <c r="O156" s="41" t="n"/>
      <c r="P156" s="41" t="n"/>
      <c r="Q156" s="42">
        <f>IFERROR(IF(OR($O156="",$P156=""),"",$P156-$O156),"")</f>
        <v/>
      </c>
      <c r="R156" s="42">
        <f>IFERROR(IF($C156="","",VLOOKUP($C156,'Checklist Setup'!$A$7:$H$106,8,FALSE)),"")</f>
        <v/>
      </c>
      <c r="S156" s="29" t="n"/>
      <c r="T156" s="29" t="n"/>
      <c r="U156" s="29" t="n"/>
      <c r="V156" s="22" t="n"/>
      <c r="W156" s="22" t="n"/>
      <c r="X156" s="24">
        <f>IFERROR(IF($C156="","",IF($Y156&lt;&gt;"OK",$Y156,IF(AND($J156="Complete",$H156="Yes",$S156=""),"Evidence missing",IF(AND($G156="Yes",$J156="Complete",OR($O156="",$P156="")),"Amounts missing",IF(AND($Q156&lt;&gt;"",OR($Q156&gt;$R156,$Q156&lt;-$R156)),"Variance exceeds tolerance",IF(AND($F156="Yes",$J156&lt;&gt;"Complete",$J156&lt;&gt;"N/A"),"Critical task incomplete",IF(AND($J156="N/A",$T156=""),"N/A reason missing",IF(AND($J156="Exception",$T156=""),"Exception details missing",IF(AND($V156="Reviewed",$W156=""),"Manager initials missing","OK"))))))))),"")</f>
        <v/>
      </c>
      <c r="Y156" s="23">
        <f>IFERROR(IF(OR($A156="",$C156=""),"",IF(COUNTIFS($A$2:$A$501,$A156,$C$2:$C$501,$C156)&gt;1,"Duplicate task/date","OK")),"")</f>
        <v/>
      </c>
      <c r="Z156" s="29" t="n"/>
      <c r="AA156" s="23">
        <f>IFERROR(IF(OR($A156="",$C156=""),"",TEXT($A156,"yyyymmdd")&amp;"-"&amp;$C156),"")</f>
        <v/>
      </c>
    </row>
    <row r="157">
      <c r="A157" s="40" t="n"/>
      <c r="B157" s="22" t="n"/>
      <c r="C157" s="22" t="n"/>
      <c r="D157" s="23">
        <f>IFERROR(IF($C157="","",VLOOKUP($C157,'Checklist Setup'!$A$7:$H$106,2,FALSE)),"")</f>
        <v/>
      </c>
      <c r="E157" s="24">
        <f>IFERROR(IF($C157="","",VLOOKUP($C157,'Checklist Setup'!$A$7:$H$106,3,FALSE)),"")</f>
        <v/>
      </c>
      <c r="F157" s="23">
        <f>IFERROR(IF($C157="","",VLOOKUP($C157,'Checklist Setup'!$A$7:$H$106,4,FALSE)),"")</f>
        <v/>
      </c>
      <c r="G157" s="23">
        <f>IFERROR(IF($C157="","",VLOOKUP($C157,'Checklist Setup'!$A$7:$H$106,5,FALSE)),"")</f>
        <v/>
      </c>
      <c r="H157" s="23">
        <f>IFERROR(IF($C157="","",VLOOKUP($C157,'Checklist Setup'!$A$7:$H$106,6,FALSE)),"")</f>
        <v/>
      </c>
      <c r="I157" s="22" t="n"/>
      <c r="J157" s="22" t="n"/>
      <c r="K157" s="25" t="n"/>
      <c r="L157" s="25" t="n"/>
      <c r="M157" s="26">
        <f>IFERROR(IF($C157="","",VLOOKUP($C157,'Checklist Setup'!$A$7:$H$106,7,FALSE)),"")</f>
        <v/>
      </c>
      <c r="N157" s="26">
        <f>IFERROR(IF(OR($K157="",$L157=""),"",MOD($L157-$K157,1)*1440),"")</f>
        <v/>
      </c>
      <c r="O157" s="41" t="n"/>
      <c r="P157" s="41" t="n"/>
      <c r="Q157" s="42">
        <f>IFERROR(IF(OR($O157="",$P157=""),"",$P157-$O157),"")</f>
        <v/>
      </c>
      <c r="R157" s="42">
        <f>IFERROR(IF($C157="","",VLOOKUP($C157,'Checklist Setup'!$A$7:$H$106,8,FALSE)),"")</f>
        <v/>
      </c>
      <c r="S157" s="29" t="n"/>
      <c r="T157" s="29" t="n"/>
      <c r="U157" s="29" t="n"/>
      <c r="V157" s="22" t="n"/>
      <c r="W157" s="22" t="n"/>
      <c r="X157" s="24">
        <f>IFERROR(IF($C157="","",IF($Y157&lt;&gt;"OK",$Y157,IF(AND($J157="Complete",$H157="Yes",$S157=""),"Evidence missing",IF(AND($G157="Yes",$J157="Complete",OR($O157="",$P157="")),"Amounts missing",IF(AND($Q157&lt;&gt;"",OR($Q157&gt;$R157,$Q157&lt;-$R157)),"Variance exceeds tolerance",IF(AND($F157="Yes",$J157&lt;&gt;"Complete",$J157&lt;&gt;"N/A"),"Critical task incomplete",IF(AND($J157="N/A",$T157=""),"N/A reason missing",IF(AND($J157="Exception",$T157=""),"Exception details missing",IF(AND($V157="Reviewed",$W157=""),"Manager initials missing","OK"))))))))),"")</f>
        <v/>
      </c>
      <c r="Y157" s="23">
        <f>IFERROR(IF(OR($A157="",$C157=""),"",IF(COUNTIFS($A$2:$A$501,$A157,$C$2:$C$501,$C157)&gt;1,"Duplicate task/date","OK")),"")</f>
        <v/>
      </c>
      <c r="Z157" s="29" t="n"/>
      <c r="AA157" s="23">
        <f>IFERROR(IF(OR($A157="",$C157=""),"",TEXT($A157,"yyyymmdd")&amp;"-"&amp;$C157),"")</f>
        <v/>
      </c>
    </row>
    <row r="158">
      <c r="A158" s="40" t="n"/>
      <c r="B158" s="22" t="n"/>
      <c r="C158" s="22" t="n"/>
      <c r="D158" s="23">
        <f>IFERROR(IF($C158="","",VLOOKUP($C158,'Checklist Setup'!$A$7:$H$106,2,FALSE)),"")</f>
        <v/>
      </c>
      <c r="E158" s="24">
        <f>IFERROR(IF($C158="","",VLOOKUP($C158,'Checklist Setup'!$A$7:$H$106,3,FALSE)),"")</f>
        <v/>
      </c>
      <c r="F158" s="23">
        <f>IFERROR(IF($C158="","",VLOOKUP($C158,'Checklist Setup'!$A$7:$H$106,4,FALSE)),"")</f>
        <v/>
      </c>
      <c r="G158" s="23">
        <f>IFERROR(IF($C158="","",VLOOKUP($C158,'Checklist Setup'!$A$7:$H$106,5,FALSE)),"")</f>
        <v/>
      </c>
      <c r="H158" s="23">
        <f>IFERROR(IF($C158="","",VLOOKUP($C158,'Checklist Setup'!$A$7:$H$106,6,FALSE)),"")</f>
        <v/>
      </c>
      <c r="I158" s="22" t="n"/>
      <c r="J158" s="22" t="n"/>
      <c r="K158" s="25" t="n"/>
      <c r="L158" s="25" t="n"/>
      <c r="M158" s="26">
        <f>IFERROR(IF($C158="","",VLOOKUP($C158,'Checklist Setup'!$A$7:$H$106,7,FALSE)),"")</f>
        <v/>
      </c>
      <c r="N158" s="26">
        <f>IFERROR(IF(OR($K158="",$L158=""),"",MOD($L158-$K158,1)*1440),"")</f>
        <v/>
      </c>
      <c r="O158" s="41" t="n"/>
      <c r="P158" s="41" t="n"/>
      <c r="Q158" s="42">
        <f>IFERROR(IF(OR($O158="",$P158=""),"",$P158-$O158),"")</f>
        <v/>
      </c>
      <c r="R158" s="42">
        <f>IFERROR(IF($C158="","",VLOOKUP($C158,'Checklist Setup'!$A$7:$H$106,8,FALSE)),"")</f>
        <v/>
      </c>
      <c r="S158" s="29" t="n"/>
      <c r="T158" s="29" t="n"/>
      <c r="U158" s="29" t="n"/>
      <c r="V158" s="22" t="n"/>
      <c r="W158" s="22" t="n"/>
      <c r="X158" s="24">
        <f>IFERROR(IF($C158="","",IF($Y158&lt;&gt;"OK",$Y158,IF(AND($J158="Complete",$H158="Yes",$S158=""),"Evidence missing",IF(AND($G158="Yes",$J158="Complete",OR($O158="",$P158="")),"Amounts missing",IF(AND($Q158&lt;&gt;"",OR($Q158&gt;$R158,$Q158&lt;-$R158)),"Variance exceeds tolerance",IF(AND($F158="Yes",$J158&lt;&gt;"Complete",$J158&lt;&gt;"N/A"),"Critical task incomplete",IF(AND($J158="N/A",$T158=""),"N/A reason missing",IF(AND($J158="Exception",$T158=""),"Exception details missing",IF(AND($V158="Reviewed",$W158=""),"Manager initials missing","OK"))))))))),"")</f>
        <v/>
      </c>
      <c r="Y158" s="23">
        <f>IFERROR(IF(OR($A158="",$C158=""),"",IF(COUNTIFS($A$2:$A$501,$A158,$C$2:$C$501,$C158)&gt;1,"Duplicate task/date","OK")),"")</f>
        <v/>
      </c>
      <c r="Z158" s="29" t="n"/>
      <c r="AA158" s="23">
        <f>IFERROR(IF(OR($A158="",$C158=""),"",TEXT($A158,"yyyymmdd")&amp;"-"&amp;$C158),"")</f>
        <v/>
      </c>
    </row>
    <row r="159">
      <c r="A159" s="40" t="n"/>
      <c r="B159" s="22" t="n"/>
      <c r="C159" s="22" t="n"/>
      <c r="D159" s="23">
        <f>IFERROR(IF($C159="","",VLOOKUP($C159,'Checklist Setup'!$A$7:$H$106,2,FALSE)),"")</f>
        <v/>
      </c>
      <c r="E159" s="24">
        <f>IFERROR(IF($C159="","",VLOOKUP($C159,'Checklist Setup'!$A$7:$H$106,3,FALSE)),"")</f>
        <v/>
      </c>
      <c r="F159" s="23">
        <f>IFERROR(IF($C159="","",VLOOKUP($C159,'Checklist Setup'!$A$7:$H$106,4,FALSE)),"")</f>
        <v/>
      </c>
      <c r="G159" s="23">
        <f>IFERROR(IF($C159="","",VLOOKUP($C159,'Checklist Setup'!$A$7:$H$106,5,FALSE)),"")</f>
        <v/>
      </c>
      <c r="H159" s="23">
        <f>IFERROR(IF($C159="","",VLOOKUP($C159,'Checklist Setup'!$A$7:$H$106,6,FALSE)),"")</f>
        <v/>
      </c>
      <c r="I159" s="22" t="n"/>
      <c r="J159" s="22" t="n"/>
      <c r="K159" s="25" t="n"/>
      <c r="L159" s="25" t="n"/>
      <c r="M159" s="26">
        <f>IFERROR(IF($C159="","",VLOOKUP($C159,'Checklist Setup'!$A$7:$H$106,7,FALSE)),"")</f>
        <v/>
      </c>
      <c r="N159" s="26">
        <f>IFERROR(IF(OR($K159="",$L159=""),"",MOD($L159-$K159,1)*1440),"")</f>
        <v/>
      </c>
      <c r="O159" s="41" t="n"/>
      <c r="P159" s="41" t="n"/>
      <c r="Q159" s="42">
        <f>IFERROR(IF(OR($O159="",$P159=""),"",$P159-$O159),"")</f>
        <v/>
      </c>
      <c r="R159" s="42">
        <f>IFERROR(IF($C159="","",VLOOKUP($C159,'Checklist Setup'!$A$7:$H$106,8,FALSE)),"")</f>
        <v/>
      </c>
      <c r="S159" s="29" t="n"/>
      <c r="T159" s="29" t="n"/>
      <c r="U159" s="29" t="n"/>
      <c r="V159" s="22" t="n"/>
      <c r="W159" s="22" t="n"/>
      <c r="X159" s="24">
        <f>IFERROR(IF($C159="","",IF($Y159&lt;&gt;"OK",$Y159,IF(AND($J159="Complete",$H159="Yes",$S159=""),"Evidence missing",IF(AND($G159="Yes",$J159="Complete",OR($O159="",$P159="")),"Amounts missing",IF(AND($Q159&lt;&gt;"",OR($Q159&gt;$R159,$Q159&lt;-$R159)),"Variance exceeds tolerance",IF(AND($F159="Yes",$J159&lt;&gt;"Complete",$J159&lt;&gt;"N/A"),"Critical task incomplete",IF(AND($J159="N/A",$T159=""),"N/A reason missing",IF(AND($J159="Exception",$T159=""),"Exception details missing",IF(AND($V159="Reviewed",$W159=""),"Manager initials missing","OK"))))))))),"")</f>
        <v/>
      </c>
      <c r="Y159" s="23">
        <f>IFERROR(IF(OR($A159="",$C159=""),"",IF(COUNTIFS($A$2:$A$501,$A159,$C$2:$C$501,$C159)&gt;1,"Duplicate task/date","OK")),"")</f>
        <v/>
      </c>
      <c r="Z159" s="29" t="n"/>
      <c r="AA159" s="23">
        <f>IFERROR(IF(OR($A159="",$C159=""),"",TEXT($A159,"yyyymmdd")&amp;"-"&amp;$C159),"")</f>
        <v/>
      </c>
    </row>
    <row r="160">
      <c r="A160" s="40" t="n"/>
      <c r="B160" s="22" t="n"/>
      <c r="C160" s="22" t="n"/>
      <c r="D160" s="23">
        <f>IFERROR(IF($C160="","",VLOOKUP($C160,'Checklist Setup'!$A$7:$H$106,2,FALSE)),"")</f>
        <v/>
      </c>
      <c r="E160" s="24">
        <f>IFERROR(IF($C160="","",VLOOKUP($C160,'Checklist Setup'!$A$7:$H$106,3,FALSE)),"")</f>
        <v/>
      </c>
      <c r="F160" s="23">
        <f>IFERROR(IF($C160="","",VLOOKUP($C160,'Checklist Setup'!$A$7:$H$106,4,FALSE)),"")</f>
        <v/>
      </c>
      <c r="G160" s="23">
        <f>IFERROR(IF($C160="","",VLOOKUP($C160,'Checklist Setup'!$A$7:$H$106,5,FALSE)),"")</f>
        <v/>
      </c>
      <c r="H160" s="23">
        <f>IFERROR(IF($C160="","",VLOOKUP($C160,'Checklist Setup'!$A$7:$H$106,6,FALSE)),"")</f>
        <v/>
      </c>
      <c r="I160" s="22" t="n"/>
      <c r="J160" s="22" t="n"/>
      <c r="K160" s="25" t="n"/>
      <c r="L160" s="25" t="n"/>
      <c r="M160" s="26">
        <f>IFERROR(IF($C160="","",VLOOKUP($C160,'Checklist Setup'!$A$7:$H$106,7,FALSE)),"")</f>
        <v/>
      </c>
      <c r="N160" s="26">
        <f>IFERROR(IF(OR($K160="",$L160=""),"",MOD($L160-$K160,1)*1440),"")</f>
        <v/>
      </c>
      <c r="O160" s="41" t="n"/>
      <c r="P160" s="41" t="n"/>
      <c r="Q160" s="42">
        <f>IFERROR(IF(OR($O160="",$P160=""),"",$P160-$O160),"")</f>
        <v/>
      </c>
      <c r="R160" s="42">
        <f>IFERROR(IF($C160="","",VLOOKUP($C160,'Checklist Setup'!$A$7:$H$106,8,FALSE)),"")</f>
        <v/>
      </c>
      <c r="S160" s="29" t="n"/>
      <c r="T160" s="29" t="n"/>
      <c r="U160" s="29" t="n"/>
      <c r="V160" s="22" t="n"/>
      <c r="W160" s="22" t="n"/>
      <c r="X160" s="24">
        <f>IFERROR(IF($C160="","",IF($Y160&lt;&gt;"OK",$Y160,IF(AND($J160="Complete",$H160="Yes",$S160=""),"Evidence missing",IF(AND($G160="Yes",$J160="Complete",OR($O160="",$P160="")),"Amounts missing",IF(AND($Q160&lt;&gt;"",OR($Q160&gt;$R160,$Q160&lt;-$R160)),"Variance exceeds tolerance",IF(AND($F160="Yes",$J160&lt;&gt;"Complete",$J160&lt;&gt;"N/A"),"Critical task incomplete",IF(AND($J160="N/A",$T160=""),"N/A reason missing",IF(AND($J160="Exception",$T160=""),"Exception details missing",IF(AND($V160="Reviewed",$W160=""),"Manager initials missing","OK"))))))))),"")</f>
        <v/>
      </c>
      <c r="Y160" s="23">
        <f>IFERROR(IF(OR($A160="",$C160=""),"",IF(COUNTIFS($A$2:$A$501,$A160,$C$2:$C$501,$C160)&gt;1,"Duplicate task/date","OK")),"")</f>
        <v/>
      </c>
      <c r="Z160" s="29" t="n"/>
      <c r="AA160" s="23">
        <f>IFERROR(IF(OR($A160="",$C160=""),"",TEXT($A160,"yyyymmdd")&amp;"-"&amp;$C160),"")</f>
        <v/>
      </c>
    </row>
    <row r="161">
      <c r="A161" s="40" t="n"/>
      <c r="B161" s="22" t="n"/>
      <c r="C161" s="22" t="n"/>
      <c r="D161" s="23">
        <f>IFERROR(IF($C161="","",VLOOKUP($C161,'Checklist Setup'!$A$7:$H$106,2,FALSE)),"")</f>
        <v/>
      </c>
      <c r="E161" s="24">
        <f>IFERROR(IF($C161="","",VLOOKUP($C161,'Checklist Setup'!$A$7:$H$106,3,FALSE)),"")</f>
        <v/>
      </c>
      <c r="F161" s="23">
        <f>IFERROR(IF($C161="","",VLOOKUP($C161,'Checklist Setup'!$A$7:$H$106,4,FALSE)),"")</f>
        <v/>
      </c>
      <c r="G161" s="23">
        <f>IFERROR(IF($C161="","",VLOOKUP($C161,'Checklist Setup'!$A$7:$H$106,5,FALSE)),"")</f>
        <v/>
      </c>
      <c r="H161" s="23">
        <f>IFERROR(IF($C161="","",VLOOKUP($C161,'Checklist Setup'!$A$7:$H$106,6,FALSE)),"")</f>
        <v/>
      </c>
      <c r="I161" s="22" t="n"/>
      <c r="J161" s="22" t="n"/>
      <c r="K161" s="25" t="n"/>
      <c r="L161" s="25" t="n"/>
      <c r="M161" s="26">
        <f>IFERROR(IF($C161="","",VLOOKUP($C161,'Checklist Setup'!$A$7:$H$106,7,FALSE)),"")</f>
        <v/>
      </c>
      <c r="N161" s="26">
        <f>IFERROR(IF(OR($K161="",$L161=""),"",MOD($L161-$K161,1)*1440),"")</f>
        <v/>
      </c>
      <c r="O161" s="41" t="n"/>
      <c r="P161" s="41" t="n"/>
      <c r="Q161" s="42">
        <f>IFERROR(IF(OR($O161="",$P161=""),"",$P161-$O161),"")</f>
        <v/>
      </c>
      <c r="R161" s="42">
        <f>IFERROR(IF($C161="","",VLOOKUP($C161,'Checklist Setup'!$A$7:$H$106,8,FALSE)),"")</f>
        <v/>
      </c>
      <c r="S161" s="29" t="n"/>
      <c r="T161" s="29" t="n"/>
      <c r="U161" s="29" t="n"/>
      <c r="V161" s="22" t="n"/>
      <c r="W161" s="22" t="n"/>
      <c r="X161" s="24">
        <f>IFERROR(IF($C161="","",IF($Y161&lt;&gt;"OK",$Y161,IF(AND($J161="Complete",$H161="Yes",$S161=""),"Evidence missing",IF(AND($G161="Yes",$J161="Complete",OR($O161="",$P161="")),"Amounts missing",IF(AND($Q161&lt;&gt;"",OR($Q161&gt;$R161,$Q161&lt;-$R161)),"Variance exceeds tolerance",IF(AND($F161="Yes",$J161&lt;&gt;"Complete",$J161&lt;&gt;"N/A"),"Critical task incomplete",IF(AND($J161="N/A",$T161=""),"N/A reason missing",IF(AND($J161="Exception",$T161=""),"Exception details missing",IF(AND($V161="Reviewed",$W161=""),"Manager initials missing","OK"))))))))),"")</f>
        <v/>
      </c>
      <c r="Y161" s="23">
        <f>IFERROR(IF(OR($A161="",$C161=""),"",IF(COUNTIFS($A$2:$A$501,$A161,$C$2:$C$501,$C161)&gt;1,"Duplicate task/date","OK")),"")</f>
        <v/>
      </c>
      <c r="Z161" s="29" t="n"/>
      <c r="AA161" s="23">
        <f>IFERROR(IF(OR($A161="",$C161=""),"",TEXT($A161,"yyyymmdd")&amp;"-"&amp;$C161),"")</f>
        <v/>
      </c>
    </row>
    <row r="162">
      <c r="A162" s="40" t="n"/>
      <c r="B162" s="22" t="n"/>
      <c r="C162" s="22" t="n"/>
      <c r="D162" s="23">
        <f>IFERROR(IF($C162="","",VLOOKUP($C162,'Checklist Setup'!$A$7:$H$106,2,FALSE)),"")</f>
        <v/>
      </c>
      <c r="E162" s="24">
        <f>IFERROR(IF($C162="","",VLOOKUP($C162,'Checklist Setup'!$A$7:$H$106,3,FALSE)),"")</f>
        <v/>
      </c>
      <c r="F162" s="23">
        <f>IFERROR(IF($C162="","",VLOOKUP($C162,'Checklist Setup'!$A$7:$H$106,4,FALSE)),"")</f>
        <v/>
      </c>
      <c r="G162" s="23">
        <f>IFERROR(IF($C162="","",VLOOKUP($C162,'Checklist Setup'!$A$7:$H$106,5,FALSE)),"")</f>
        <v/>
      </c>
      <c r="H162" s="23">
        <f>IFERROR(IF($C162="","",VLOOKUP($C162,'Checklist Setup'!$A$7:$H$106,6,FALSE)),"")</f>
        <v/>
      </c>
      <c r="I162" s="22" t="n"/>
      <c r="J162" s="22" t="n"/>
      <c r="K162" s="25" t="n"/>
      <c r="L162" s="25" t="n"/>
      <c r="M162" s="26">
        <f>IFERROR(IF($C162="","",VLOOKUP($C162,'Checklist Setup'!$A$7:$H$106,7,FALSE)),"")</f>
        <v/>
      </c>
      <c r="N162" s="26">
        <f>IFERROR(IF(OR($K162="",$L162=""),"",MOD($L162-$K162,1)*1440),"")</f>
        <v/>
      </c>
      <c r="O162" s="41" t="n"/>
      <c r="P162" s="41" t="n"/>
      <c r="Q162" s="42">
        <f>IFERROR(IF(OR($O162="",$P162=""),"",$P162-$O162),"")</f>
        <v/>
      </c>
      <c r="R162" s="42">
        <f>IFERROR(IF($C162="","",VLOOKUP($C162,'Checklist Setup'!$A$7:$H$106,8,FALSE)),"")</f>
        <v/>
      </c>
      <c r="S162" s="29" t="n"/>
      <c r="T162" s="29" t="n"/>
      <c r="U162" s="29" t="n"/>
      <c r="V162" s="22" t="n"/>
      <c r="W162" s="22" t="n"/>
      <c r="X162" s="24">
        <f>IFERROR(IF($C162="","",IF($Y162&lt;&gt;"OK",$Y162,IF(AND($J162="Complete",$H162="Yes",$S162=""),"Evidence missing",IF(AND($G162="Yes",$J162="Complete",OR($O162="",$P162="")),"Amounts missing",IF(AND($Q162&lt;&gt;"",OR($Q162&gt;$R162,$Q162&lt;-$R162)),"Variance exceeds tolerance",IF(AND($F162="Yes",$J162&lt;&gt;"Complete",$J162&lt;&gt;"N/A"),"Critical task incomplete",IF(AND($J162="N/A",$T162=""),"N/A reason missing",IF(AND($J162="Exception",$T162=""),"Exception details missing",IF(AND($V162="Reviewed",$W162=""),"Manager initials missing","OK"))))))))),"")</f>
        <v/>
      </c>
      <c r="Y162" s="23">
        <f>IFERROR(IF(OR($A162="",$C162=""),"",IF(COUNTIFS($A$2:$A$501,$A162,$C$2:$C$501,$C162)&gt;1,"Duplicate task/date","OK")),"")</f>
        <v/>
      </c>
      <c r="Z162" s="29" t="n"/>
      <c r="AA162" s="23">
        <f>IFERROR(IF(OR($A162="",$C162=""),"",TEXT($A162,"yyyymmdd")&amp;"-"&amp;$C162),"")</f>
        <v/>
      </c>
    </row>
    <row r="163">
      <c r="A163" s="40" t="n"/>
      <c r="B163" s="22" t="n"/>
      <c r="C163" s="22" t="n"/>
      <c r="D163" s="23">
        <f>IFERROR(IF($C163="","",VLOOKUP($C163,'Checklist Setup'!$A$7:$H$106,2,FALSE)),"")</f>
        <v/>
      </c>
      <c r="E163" s="24">
        <f>IFERROR(IF($C163="","",VLOOKUP($C163,'Checklist Setup'!$A$7:$H$106,3,FALSE)),"")</f>
        <v/>
      </c>
      <c r="F163" s="23">
        <f>IFERROR(IF($C163="","",VLOOKUP($C163,'Checklist Setup'!$A$7:$H$106,4,FALSE)),"")</f>
        <v/>
      </c>
      <c r="G163" s="23">
        <f>IFERROR(IF($C163="","",VLOOKUP($C163,'Checklist Setup'!$A$7:$H$106,5,FALSE)),"")</f>
        <v/>
      </c>
      <c r="H163" s="23">
        <f>IFERROR(IF($C163="","",VLOOKUP($C163,'Checklist Setup'!$A$7:$H$106,6,FALSE)),"")</f>
        <v/>
      </c>
      <c r="I163" s="22" t="n"/>
      <c r="J163" s="22" t="n"/>
      <c r="K163" s="25" t="n"/>
      <c r="L163" s="25" t="n"/>
      <c r="M163" s="26">
        <f>IFERROR(IF($C163="","",VLOOKUP($C163,'Checklist Setup'!$A$7:$H$106,7,FALSE)),"")</f>
        <v/>
      </c>
      <c r="N163" s="26">
        <f>IFERROR(IF(OR($K163="",$L163=""),"",MOD($L163-$K163,1)*1440),"")</f>
        <v/>
      </c>
      <c r="O163" s="41" t="n"/>
      <c r="P163" s="41" t="n"/>
      <c r="Q163" s="42">
        <f>IFERROR(IF(OR($O163="",$P163=""),"",$P163-$O163),"")</f>
        <v/>
      </c>
      <c r="R163" s="42">
        <f>IFERROR(IF($C163="","",VLOOKUP($C163,'Checklist Setup'!$A$7:$H$106,8,FALSE)),"")</f>
        <v/>
      </c>
      <c r="S163" s="29" t="n"/>
      <c r="T163" s="29" t="n"/>
      <c r="U163" s="29" t="n"/>
      <c r="V163" s="22" t="n"/>
      <c r="W163" s="22" t="n"/>
      <c r="X163" s="24">
        <f>IFERROR(IF($C163="","",IF($Y163&lt;&gt;"OK",$Y163,IF(AND($J163="Complete",$H163="Yes",$S163=""),"Evidence missing",IF(AND($G163="Yes",$J163="Complete",OR($O163="",$P163="")),"Amounts missing",IF(AND($Q163&lt;&gt;"",OR($Q163&gt;$R163,$Q163&lt;-$R163)),"Variance exceeds tolerance",IF(AND($F163="Yes",$J163&lt;&gt;"Complete",$J163&lt;&gt;"N/A"),"Critical task incomplete",IF(AND($J163="N/A",$T163=""),"N/A reason missing",IF(AND($J163="Exception",$T163=""),"Exception details missing",IF(AND($V163="Reviewed",$W163=""),"Manager initials missing","OK"))))))))),"")</f>
        <v/>
      </c>
      <c r="Y163" s="23">
        <f>IFERROR(IF(OR($A163="",$C163=""),"",IF(COUNTIFS($A$2:$A$501,$A163,$C$2:$C$501,$C163)&gt;1,"Duplicate task/date","OK")),"")</f>
        <v/>
      </c>
      <c r="Z163" s="29" t="n"/>
      <c r="AA163" s="23">
        <f>IFERROR(IF(OR($A163="",$C163=""),"",TEXT($A163,"yyyymmdd")&amp;"-"&amp;$C163),"")</f>
        <v/>
      </c>
    </row>
    <row r="164">
      <c r="A164" s="40" t="n"/>
      <c r="B164" s="22" t="n"/>
      <c r="C164" s="22" t="n"/>
      <c r="D164" s="23">
        <f>IFERROR(IF($C164="","",VLOOKUP($C164,'Checklist Setup'!$A$7:$H$106,2,FALSE)),"")</f>
        <v/>
      </c>
      <c r="E164" s="24">
        <f>IFERROR(IF($C164="","",VLOOKUP($C164,'Checklist Setup'!$A$7:$H$106,3,FALSE)),"")</f>
        <v/>
      </c>
      <c r="F164" s="23">
        <f>IFERROR(IF($C164="","",VLOOKUP($C164,'Checklist Setup'!$A$7:$H$106,4,FALSE)),"")</f>
        <v/>
      </c>
      <c r="G164" s="23">
        <f>IFERROR(IF($C164="","",VLOOKUP($C164,'Checklist Setup'!$A$7:$H$106,5,FALSE)),"")</f>
        <v/>
      </c>
      <c r="H164" s="23">
        <f>IFERROR(IF($C164="","",VLOOKUP($C164,'Checklist Setup'!$A$7:$H$106,6,FALSE)),"")</f>
        <v/>
      </c>
      <c r="I164" s="22" t="n"/>
      <c r="J164" s="22" t="n"/>
      <c r="K164" s="25" t="n"/>
      <c r="L164" s="25" t="n"/>
      <c r="M164" s="26">
        <f>IFERROR(IF($C164="","",VLOOKUP($C164,'Checklist Setup'!$A$7:$H$106,7,FALSE)),"")</f>
        <v/>
      </c>
      <c r="N164" s="26">
        <f>IFERROR(IF(OR($K164="",$L164=""),"",MOD($L164-$K164,1)*1440),"")</f>
        <v/>
      </c>
      <c r="O164" s="41" t="n"/>
      <c r="P164" s="41" t="n"/>
      <c r="Q164" s="42">
        <f>IFERROR(IF(OR($O164="",$P164=""),"",$P164-$O164),"")</f>
        <v/>
      </c>
      <c r="R164" s="42">
        <f>IFERROR(IF($C164="","",VLOOKUP($C164,'Checklist Setup'!$A$7:$H$106,8,FALSE)),"")</f>
        <v/>
      </c>
      <c r="S164" s="29" t="n"/>
      <c r="T164" s="29" t="n"/>
      <c r="U164" s="29" t="n"/>
      <c r="V164" s="22" t="n"/>
      <c r="W164" s="22" t="n"/>
      <c r="X164" s="24">
        <f>IFERROR(IF($C164="","",IF($Y164&lt;&gt;"OK",$Y164,IF(AND($J164="Complete",$H164="Yes",$S164=""),"Evidence missing",IF(AND($G164="Yes",$J164="Complete",OR($O164="",$P164="")),"Amounts missing",IF(AND($Q164&lt;&gt;"",OR($Q164&gt;$R164,$Q164&lt;-$R164)),"Variance exceeds tolerance",IF(AND($F164="Yes",$J164&lt;&gt;"Complete",$J164&lt;&gt;"N/A"),"Critical task incomplete",IF(AND($J164="N/A",$T164=""),"N/A reason missing",IF(AND($J164="Exception",$T164=""),"Exception details missing",IF(AND($V164="Reviewed",$W164=""),"Manager initials missing","OK"))))))))),"")</f>
        <v/>
      </c>
      <c r="Y164" s="23">
        <f>IFERROR(IF(OR($A164="",$C164=""),"",IF(COUNTIFS($A$2:$A$501,$A164,$C$2:$C$501,$C164)&gt;1,"Duplicate task/date","OK")),"")</f>
        <v/>
      </c>
      <c r="Z164" s="29" t="n"/>
      <c r="AA164" s="23">
        <f>IFERROR(IF(OR($A164="",$C164=""),"",TEXT($A164,"yyyymmdd")&amp;"-"&amp;$C164),"")</f>
        <v/>
      </c>
    </row>
    <row r="165">
      <c r="A165" s="40" t="n"/>
      <c r="B165" s="22" t="n"/>
      <c r="C165" s="22" t="n"/>
      <c r="D165" s="23">
        <f>IFERROR(IF($C165="","",VLOOKUP($C165,'Checklist Setup'!$A$7:$H$106,2,FALSE)),"")</f>
        <v/>
      </c>
      <c r="E165" s="24">
        <f>IFERROR(IF($C165="","",VLOOKUP($C165,'Checklist Setup'!$A$7:$H$106,3,FALSE)),"")</f>
        <v/>
      </c>
      <c r="F165" s="23">
        <f>IFERROR(IF($C165="","",VLOOKUP($C165,'Checklist Setup'!$A$7:$H$106,4,FALSE)),"")</f>
        <v/>
      </c>
      <c r="G165" s="23">
        <f>IFERROR(IF($C165="","",VLOOKUP($C165,'Checklist Setup'!$A$7:$H$106,5,FALSE)),"")</f>
        <v/>
      </c>
      <c r="H165" s="23">
        <f>IFERROR(IF($C165="","",VLOOKUP($C165,'Checklist Setup'!$A$7:$H$106,6,FALSE)),"")</f>
        <v/>
      </c>
      <c r="I165" s="22" t="n"/>
      <c r="J165" s="22" t="n"/>
      <c r="K165" s="25" t="n"/>
      <c r="L165" s="25" t="n"/>
      <c r="M165" s="26">
        <f>IFERROR(IF($C165="","",VLOOKUP($C165,'Checklist Setup'!$A$7:$H$106,7,FALSE)),"")</f>
        <v/>
      </c>
      <c r="N165" s="26">
        <f>IFERROR(IF(OR($K165="",$L165=""),"",MOD($L165-$K165,1)*1440),"")</f>
        <v/>
      </c>
      <c r="O165" s="41" t="n"/>
      <c r="P165" s="41" t="n"/>
      <c r="Q165" s="42">
        <f>IFERROR(IF(OR($O165="",$P165=""),"",$P165-$O165),"")</f>
        <v/>
      </c>
      <c r="R165" s="42">
        <f>IFERROR(IF($C165="","",VLOOKUP($C165,'Checklist Setup'!$A$7:$H$106,8,FALSE)),"")</f>
        <v/>
      </c>
      <c r="S165" s="29" t="n"/>
      <c r="T165" s="29" t="n"/>
      <c r="U165" s="29" t="n"/>
      <c r="V165" s="22" t="n"/>
      <c r="W165" s="22" t="n"/>
      <c r="X165" s="24">
        <f>IFERROR(IF($C165="","",IF($Y165&lt;&gt;"OK",$Y165,IF(AND($J165="Complete",$H165="Yes",$S165=""),"Evidence missing",IF(AND($G165="Yes",$J165="Complete",OR($O165="",$P165="")),"Amounts missing",IF(AND($Q165&lt;&gt;"",OR($Q165&gt;$R165,$Q165&lt;-$R165)),"Variance exceeds tolerance",IF(AND($F165="Yes",$J165&lt;&gt;"Complete",$J165&lt;&gt;"N/A"),"Critical task incomplete",IF(AND($J165="N/A",$T165=""),"N/A reason missing",IF(AND($J165="Exception",$T165=""),"Exception details missing",IF(AND($V165="Reviewed",$W165=""),"Manager initials missing","OK"))))))))),"")</f>
        <v/>
      </c>
      <c r="Y165" s="23">
        <f>IFERROR(IF(OR($A165="",$C165=""),"",IF(COUNTIFS($A$2:$A$501,$A165,$C$2:$C$501,$C165)&gt;1,"Duplicate task/date","OK")),"")</f>
        <v/>
      </c>
      <c r="Z165" s="29" t="n"/>
      <c r="AA165" s="23">
        <f>IFERROR(IF(OR($A165="",$C165=""),"",TEXT($A165,"yyyymmdd")&amp;"-"&amp;$C165),"")</f>
        <v/>
      </c>
    </row>
    <row r="166">
      <c r="A166" s="40" t="n"/>
      <c r="B166" s="22" t="n"/>
      <c r="C166" s="22" t="n"/>
      <c r="D166" s="23">
        <f>IFERROR(IF($C166="","",VLOOKUP($C166,'Checklist Setup'!$A$7:$H$106,2,FALSE)),"")</f>
        <v/>
      </c>
      <c r="E166" s="24">
        <f>IFERROR(IF($C166="","",VLOOKUP($C166,'Checklist Setup'!$A$7:$H$106,3,FALSE)),"")</f>
        <v/>
      </c>
      <c r="F166" s="23">
        <f>IFERROR(IF($C166="","",VLOOKUP($C166,'Checklist Setup'!$A$7:$H$106,4,FALSE)),"")</f>
        <v/>
      </c>
      <c r="G166" s="23">
        <f>IFERROR(IF($C166="","",VLOOKUP($C166,'Checklist Setup'!$A$7:$H$106,5,FALSE)),"")</f>
        <v/>
      </c>
      <c r="H166" s="23">
        <f>IFERROR(IF($C166="","",VLOOKUP($C166,'Checklist Setup'!$A$7:$H$106,6,FALSE)),"")</f>
        <v/>
      </c>
      <c r="I166" s="22" t="n"/>
      <c r="J166" s="22" t="n"/>
      <c r="K166" s="25" t="n"/>
      <c r="L166" s="25" t="n"/>
      <c r="M166" s="26">
        <f>IFERROR(IF($C166="","",VLOOKUP($C166,'Checklist Setup'!$A$7:$H$106,7,FALSE)),"")</f>
        <v/>
      </c>
      <c r="N166" s="26">
        <f>IFERROR(IF(OR($K166="",$L166=""),"",MOD($L166-$K166,1)*1440),"")</f>
        <v/>
      </c>
      <c r="O166" s="41" t="n"/>
      <c r="P166" s="41" t="n"/>
      <c r="Q166" s="42">
        <f>IFERROR(IF(OR($O166="",$P166=""),"",$P166-$O166),"")</f>
        <v/>
      </c>
      <c r="R166" s="42">
        <f>IFERROR(IF($C166="","",VLOOKUP($C166,'Checklist Setup'!$A$7:$H$106,8,FALSE)),"")</f>
        <v/>
      </c>
      <c r="S166" s="29" t="n"/>
      <c r="T166" s="29" t="n"/>
      <c r="U166" s="29" t="n"/>
      <c r="V166" s="22" t="n"/>
      <c r="W166" s="22" t="n"/>
      <c r="X166" s="24">
        <f>IFERROR(IF($C166="","",IF($Y166&lt;&gt;"OK",$Y166,IF(AND($J166="Complete",$H166="Yes",$S166=""),"Evidence missing",IF(AND($G166="Yes",$J166="Complete",OR($O166="",$P166="")),"Amounts missing",IF(AND($Q166&lt;&gt;"",OR($Q166&gt;$R166,$Q166&lt;-$R166)),"Variance exceeds tolerance",IF(AND($F166="Yes",$J166&lt;&gt;"Complete",$J166&lt;&gt;"N/A"),"Critical task incomplete",IF(AND($J166="N/A",$T166=""),"N/A reason missing",IF(AND($J166="Exception",$T166=""),"Exception details missing",IF(AND($V166="Reviewed",$W166=""),"Manager initials missing","OK"))))))))),"")</f>
        <v/>
      </c>
      <c r="Y166" s="23">
        <f>IFERROR(IF(OR($A166="",$C166=""),"",IF(COUNTIFS($A$2:$A$501,$A166,$C$2:$C$501,$C166)&gt;1,"Duplicate task/date","OK")),"")</f>
        <v/>
      </c>
      <c r="Z166" s="29" t="n"/>
      <c r="AA166" s="23">
        <f>IFERROR(IF(OR($A166="",$C166=""),"",TEXT($A166,"yyyymmdd")&amp;"-"&amp;$C166),"")</f>
        <v/>
      </c>
    </row>
    <row r="167">
      <c r="A167" s="40" t="n"/>
      <c r="B167" s="22" t="n"/>
      <c r="C167" s="22" t="n"/>
      <c r="D167" s="23">
        <f>IFERROR(IF($C167="","",VLOOKUP($C167,'Checklist Setup'!$A$7:$H$106,2,FALSE)),"")</f>
        <v/>
      </c>
      <c r="E167" s="24">
        <f>IFERROR(IF($C167="","",VLOOKUP($C167,'Checklist Setup'!$A$7:$H$106,3,FALSE)),"")</f>
        <v/>
      </c>
      <c r="F167" s="23">
        <f>IFERROR(IF($C167="","",VLOOKUP($C167,'Checklist Setup'!$A$7:$H$106,4,FALSE)),"")</f>
        <v/>
      </c>
      <c r="G167" s="23">
        <f>IFERROR(IF($C167="","",VLOOKUP($C167,'Checklist Setup'!$A$7:$H$106,5,FALSE)),"")</f>
        <v/>
      </c>
      <c r="H167" s="23">
        <f>IFERROR(IF($C167="","",VLOOKUP($C167,'Checklist Setup'!$A$7:$H$106,6,FALSE)),"")</f>
        <v/>
      </c>
      <c r="I167" s="22" t="n"/>
      <c r="J167" s="22" t="n"/>
      <c r="K167" s="25" t="n"/>
      <c r="L167" s="25" t="n"/>
      <c r="M167" s="26">
        <f>IFERROR(IF($C167="","",VLOOKUP($C167,'Checklist Setup'!$A$7:$H$106,7,FALSE)),"")</f>
        <v/>
      </c>
      <c r="N167" s="26">
        <f>IFERROR(IF(OR($K167="",$L167=""),"",MOD($L167-$K167,1)*1440),"")</f>
        <v/>
      </c>
      <c r="O167" s="41" t="n"/>
      <c r="P167" s="41" t="n"/>
      <c r="Q167" s="42">
        <f>IFERROR(IF(OR($O167="",$P167=""),"",$P167-$O167),"")</f>
        <v/>
      </c>
      <c r="R167" s="42">
        <f>IFERROR(IF($C167="","",VLOOKUP($C167,'Checklist Setup'!$A$7:$H$106,8,FALSE)),"")</f>
        <v/>
      </c>
      <c r="S167" s="29" t="n"/>
      <c r="T167" s="29" t="n"/>
      <c r="U167" s="29" t="n"/>
      <c r="V167" s="22" t="n"/>
      <c r="W167" s="22" t="n"/>
      <c r="X167" s="24">
        <f>IFERROR(IF($C167="","",IF($Y167&lt;&gt;"OK",$Y167,IF(AND($J167="Complete",$H167="Yes",$S167=""),"Evidence missing",IF(AND($G167="Yes",$J167="Complete",OR($O167="",$P167="")),"Amounts missing",IF(AND($Q167&lt;&gt;"",OR($Q167&gt;$R167,$Q167&lt;-$R167)),"Variance exceeds tolerance",IF(AND($F167="Yes",$J167&lt;&gt;"Complete",$J167&lt;&gt;"N/A"),"Critical task incomplete",IF(AND($J167="N/A",$T167=""),"N/A reason missing",IF(AND($J167="Exception",$T167=""),"Exception details missing",IF(AND($V167="Reviewed",$W167=""),"Manager initials missing","OK"))))))))),"")</f>
        <v/>
      </c>
      <c r="Y167" s="23">
        <f>IFERROR(IF(OR($A167="",$C167=""),"",IF(COUNTIFS($A$2:$A$501,$A167,$C$2:$C$501,$C167)&gt;1,"Duplicate task/date","OK")),"")</f>
        <v/>
      </c>
      <c r="Z167" s="29" t="n"/>
      <c r="AA167" s="23">
        <f>IFERROR(IF(OR($A167="",$C167=""),"",TEXT($A167,"yyyymmdd")&amp;"-"&amp;$C167),"")</f>
        <v/>
      </c>
    </row>
    <row r="168">
      <c r="A168" s="40" t="n"/>
      <c r="B168" s="22" t="n"/>
      <c r="C168" s="22" t="n"/>
      <c r="D168" s="23">
        <f>IFERROR(IF($C168="","",VLOOKUP($C168,'Checklist Setup'!$A$7:$H$106,2,FALSE)),"")</f>
        <v/>
      </c>
      <c r="E168" s="24">
        <f>IFERROR(IF($C168="","",VLOOKUP($C168,'Checklist Setup'!$A$7:$H$106,3,FALSE)),"")</f>
        <v/>
      </c>
      <c r="F168" s="23">
        <f>IFERROR(IF($C168="","",VLOOKUP($C168,'Checklist Setup'!$A$7:$H$106,4,FALSE)),"")</f>
        <v/>
      </c>
      <c r="G168" s="23">
        <f>IFERROR(IF($C168="","",VLOOKUP($C168,'Checklist Setup'!$A$7:$H$106,5,FALSE)),"")</f>
        <v/>
      </c>
      <c r="H168" s="23">
        <f>IFERROR(IF($C168="","",VLOOKUP($C168,'Checklist Setup'!$A$7:$H$106,6,FALSE)),"")</f>
        <v/>
      </c>
      <c r="I168" s="22" t="n"/>
      <c r="J168" s="22" t="n"/>
      <c r="K168" s="25" t="n"/>
      <c r="L168" s="25" t="n"/>
      <c r="M168" s="26">
        <f>IFERROR(IF($C168="","",VLOOKUP($C168,'Checklist Setup'!$A$7:$H$106,7,FALSE)),"")</f>
        <v/>
      </c>
      <c r="N168" s="26">
        <f>IFERROR(IF(OR($K168="",$L168=""),"",MOD($L168-$K168,1)*1440),"")</f>
        <v/>
      </c>
      <c r="O168" s="41" t="n"/>
      <c r="P168" s="41" t="n"/>
      <c r="Q168" s="42">
        <f>IFERROR(IF(OR($O168="",$P168=""),"",$P168-$O168),"")</f>
        <v/>
      </c>
      <c r="R168" s="42">
        <f>IFERROR(IF($C168="","",VLOOKUP($C168,'Checklist Setup'!$A$7:$H$106,8,FALSE)),"")</f>
        <v/>
      </c>
      <c r="S168" s="29" t="n"/>
      <c r="T168" s="29" t="n"/>
      <c r="U168" s="29" t="n"/>
      <c r="V168" s="22" t="n"/>
      <c r="W168" s="22" t="n"/>
      <c r="X168" s="24">
        <f>IFERROR(IF($C168="","",IF($Y168&lt;&gt;"OK",$Y168,IF(AND($J168="Complete",$H168="Yes",$S168=""),"Evidence missing",IF(AND($G168="Yes",$J168="Complete",OR($O168="",$P168="")),"Amounts missing",IF(AND($Q168&lt;&gt;"",OR($Q168&gt;$R168,$Q168&lt;-$R168)),"Variance exceeds tolerance",IF(AND($F168="Yes",$J168&lt;&gt;"Complete",$J168&lt;&gt;"N/A"),"Critical task incomplete",IF(AND($J168="N/A",$T168=""),"N/A reason missing",IF(AND($J168="Exception",$T168=""),"Exception details missing",IF(AND($V168="Reviewed",$W168=""),"Manager initials missing","OK"))))))))),"")</f>
        <v/>
      </c>
      <c r="Y168" s="23">
        <f>IFERROR(IF(OR($A168="",$C168=""),"",IF(COUNTIFS($A$2:$A$501,$A168,$C$2:$C$501,$C168)&gt;1,"Duplicate task/date","OK")),"")</f>
        <v/>
      </c>
      <c r="Z168" s="29" t="n"/>
      <c r="AA168" s="23">
        <f>IFERROR(IF(OR($A168="",$C168=""),"",TEXT($A168,"yyyymmdd")&amp;"-"&amp;$C168),"")</f>
        <v/>
      </c>
    </row>
    <row r="169">
      <c r="A169" s="40" t="n"/>
      <c r="B169" s="22" t="n"/>
      <c r="C169" s="22" t="n"/>
      <c r="D169" s="23">
        <f>IFERROR(IF($C169="","",VLOOKUP($C169,'Checklist Setup'!$A$7:$H$106,2,FALSE)),"")</f>
        <v/>
      </c>
      <c r="E169" s="24">
        <f>IFERROR(IF($C169="","",VLOOKUP($C169,'Checklist Setup'!$A$7:$H$106,3,FALSE)),"")</f>
        <v/>
      </c>
      <c r="F169" s="23">
        <f>IFERROR(IF($C169="","",VLOOKUP($C169,'Checklist Setup'!$A$7:$H$106,4,FALSE)),"")</f>
        <v/>
      </c>
      <c r="G169" s="23">
        <f>IFERROR(IF($C169="","",VLOOKUP($C169,'Checklist Setup'!$A$7:$H$106,5,FALSE)),"")</f>
        <v/>
      </c>
      <c r="H169" s="23">
        <f>IFERROR(IF($C169="","",VLOOKUP($C169,'Checklist Setup'!$A$7:$H$106,6,FALSE)),"")</f>
        <v/>
      </c>
      <c r="I169" s="22" t="n"/>
      <c r="J169" s="22" t="n"/>
      <c r="K169" s="25" t="n"/>
      <c r="L169" s="25" t="n"/>
      <c r="M169" s="26">
        <f>IFERROR(IF($C169="","",VLOOKUP($C169,'Checklist Setup'!$A$7:$H$106,7,FALSE)),"")</f>
        <v/>
      </c>
      <c r="N169" s="26">
        <f>IFERROR(IF(OR($K169="",$L169=""),"",MOD($L169-$K169,1)*1440),"")</f>
        <v/>
      </c>
      <c r="O169" s="41" t="n"/>
      <c r="P169" s="41" t="n"/>
      <c r="Q169" s="42">
        <f>IFERROR(IF(OR($O169="",$P169=""),"",$P169-$O169),"")</f>
        <v/>
      </c>
      <c r="R169" s="42">
        <f>IFERROR(IF($C169="","",VLOOKUP($C169,'Checklist Setup'!$A$7:$H$106,8,FALSE)),"")</f>
        <v/>
      </c>
      <c r="S169" s="29" t="n"/>
      <c r="T169" s="29" t="n"/>
      <c r="U169" s="29" t="n"/>
      <c r="V169" s="22" t="n"/>
      <c r="W169" s="22" t="n"/>
      <c r="X169" s="24">
        <f>IFERROR(IF($C169="","",IF($Y169&lt;&gt;"OK",$Y169,IF(AND($J169="Complete",$H169="Yes",$S169=""),"Evidence missing",IF(AND($G169="Yes",$J169="Complete",OR($O169="",$P169="")),"Amounts missing",IF(AND($Q169&lt;&gt;"",OR($Q169&gt;$R169,$Q169&lt;-$R169)),"Variance exceeds tolerance",IF(AND($F169="Yes",$J169&lt;&gt;"Complete",$J169&lt;&gt;"N/A"),"Critical task incomplete",IF(AND($J169="N/A",$T169=""),"N/A reason missing",IF(AND($J169="Exception",$T169=""),"Exception details missing",IF(AND($V169="Reviewed",$W169=""),"Manager initials missing","OK"))))))))),"")</f>
        <v/>
      </c>
      <c r="Y169" s="23">
        <f>IFERROR(IF(OR($A169="",$C169=""),"",IF(COUNTIFS($A$2:$A$501,$A169,$C$2:$C$501,$C169)&gt;1,"Duplicate task/date","OK")),"")</f>
        <v/>
      </c>
      <c r="Z169" s="29" t="n"/>
      <c r="AA169" s="23">
        <f>IFERROR(IF(OR($A169="",$C169=""),"",TEXT($A169,"yyyymmdd")&amp;"-"&amp;$C169),"")</f>
        <v/>
      </c>
    </row>
    <row r="170">
      <c r="A170" s="40" t="n"/>
      <c r="B170" s="22" t="n"/>
      <c r="C170" s="22" t="n"/>
      <c r="D170" s="23">
        <f>IFERROR(IF($C170="","",VLOOKUP($C170,'Checklist Setup'!$A$7:$H$106,2,FALSE)),"")</f>
        <v/>
      </c>
      <c r="E170" s="24">
        <f>IFERROR(IF($C170="","",VLOOKUP($C170,'Checklist Setup'!$A$7:$H$106,3,FALSE)),"")</f>
        <v/>
      </c>
      <c r="F170" s="23">
        <f>IFERROR(IF($C170="","",VLOOKUP($C170,'Checklist Setup'!$A$7:$H$106,4,FALSE)),"")</f>
        <v/>
      </c>
      <c r="G170" s="23">
        <f>IFERROR(IF($C170="","",VLOOKUP($C170,'Checklist Setup'!$A$7:$H$106,5,FALSE)),"")</f>
        <v/>
      </c>
      <c r="H170" s="23">
        <f>IFERROR(IF($C170="","",VLOOKUP($C170,'Checklist Setup'!$A$7:$H$106,6,FALSE)),"")</f>
        <v/>
      </c>
      <c r="I170" s="22" t="n"/>
      <c r="J170" s="22" t="n"/>
      <c r="K170" s="25" t="n"/>
      <c r="L170" s="25" t="n"/>
      <c r="M170" s="26">
        <f>IFERROR(IF($C170="","",VLOOKUP($C170,'Checklist Setup'!$A$7:$H$106,7,FALSE)),"")</f>
        <v/>
      </c>
      <c r="N170" s="26">
        <f>IFERROR(IF(OR($K170="",$L170=""),"",MOD($L170-$K170,1)*1440),"")</f>
        <v/>
      </c>
      <c r="O170" s="41" t="n"/>
      <c r="P170" s="41" t="n"/>
      <c r="Q170" s="42">
        <f>IFERROR(IF(OR($O170="",$P170=""),"",$P170-$O170),"")</f>
        <v/>
      </c>
      <c r="R170" s="42">
        <f>IFERROR(IF($C170="","",VLOOKUP($C170,'Checklist Setup'!$A$7:$H$106,8,FALSE)),"")</f>
        <v/>
      </c>
      <c r="S170" s="29" t="n"/>
      <c r="T170" s="29" t="n"/>
      <c r="U170" s="29" t="n"/>
      <c r="V170" s="22" t="n"/>
      <c r="W170" s="22" t="n"/>
      <c r="X170" s="24">
        <f>IFERROR(IF($C170="","",IF($Y170&lt;&gt;"OK",$Y170,IF(AND($J170="Complete",$H170="Yes",$S170=""),"Evidence missing",IF(AND($G170="Yes",$J170="Complete",OR($O170="",$P170="")),"Amounts missing",IF(AND($Q170&lt;&gt;"",OR($Q170&gt;$R170,$Q170&lt;-$R170)),"Variance exceeds tolerance",IF(AND($F170="Yes",$J170&lt;&gt;"Complete",$J170&lt;&gt;"N/A"),"Critical task incomplete",IF(AND($J170="N/A",$T170=""),"N/A reason missing",IF(AND($J170="Exception",$T170=""),"Exception details missing",IF(AND($V170="Reviewed",$W170=""),"Manager initials missing","OK"))))))))),"")</f>
        <v/>
      </c>
      <c r="Y170" s="23">
        <f>IFERROR(IF(OR($A170="",$C170=""),"",IF(COUNTIFS($A$2:$A$501,$A170,$C$2:$C$501,$C170)&gt;1,"Duplicate task/date","OK")),"")</f>
        <v/>
      </c>
      <c r="Z170" s="29" t="n"/>
      <c r="AA170" s="23">
        <f>IFERROR(IF(OR($A170="",$C170=""),"",TEXT($A170,"yyyymmdd")&amp;"-"&amp;$C170),"")</f>
        <v/>
      </c>
    </row>
    <row r="171">
      <c r="A171" s="40" t="n"/>
      <c r="B171" s="22" t="n"/>
      <c r="C171" s="22" t="n"/>
      <c r="D171" s="23">
        <f>IFERROR(IF($C171="","",VLOOKUP($C171,'Checklist Setup'!$A$7:$H$106,2,FALSE)),"")</f>
        <v/>
      </c>
      <c r="E171" s="24">
        <f>IFERROR(IF($C171="","",VLOOKUP($C171,'Checklist Setup'!$A$7:$H$106,3,FALSE)),"")</f>
        <v/>
      </c>
      <c r="F171" s="23">
        <f>IFERROR(IF($C171="","",VLOOKUP($C171,'Checklist Setup'!$A$7:$H$106,4,FALSE)),"")</f>
        <v/>
      </c>
      <c r="G171" s="23">
        <f>IFERROR(IF($C171="","",VLOOKUP($C171,'Checklist Setup'!$A$7:$H$106,5,FALSE)),"")</f>
        <v/>
      </c>
      <c r="H171" s="23">
        <f>IFERROR(IF($C171="","",VLOOKUP($C171,'Checklist Setup'!$A$7:$H$106,6,FALSE)),"")</f>
        <v/>
      </c>
      <c r="I171" s="22" t="n"/>
      <c r="J171" s="22" t="n"/>
      <c r="K171" s="25" t="n"/>
      <c r="L171" s="25" t="n"/>
      <c r="M171" s="26">
        <f>IFERROR(IF($C171="","",VLOOKUP($C171,'Checklist Setup'!$A$7:$H$106,7,FALSE)),"")</f>
        <v/>
      </c>
      <c r="N171" s="26">
        <f>IFERROR(IF(OR($K171="",$L171=""),"",MOD($L171-$K171,1)*1440),"")</f>
        <v/>
      </c>
      <c r="O171" s="41" t="n"/>
      <c r="P171" s="41" t="n"/>
      <c r="Q171" s="42">
        <f>IFERROR(IF(OR($O171="",$P171=""),"",$P171-$O171),"")</f>
        <v/>
      </c>
      <c r="R171" s="42">
        <f>IFERROR(IF($C171="","",VLOOKUP($C171,'Checklist Setup'!$A$7:$H$106,8,FALSE)),"")</f>
        <v/>
      </c>
      <c r="S171" s="29" t="n"/>
      <c r="T171" s="29" t="n"/>
      <c r="U171" s="29" t="n"/>
      <c r="V171" s="22" t="n"/>
      <c r="W171" s="22" t="n"/>
      <c r="X171" s="24">
        <f>IFERROR(IF($C171="","",IF($Y171&lt;&gt;"OK",$Y171,IF(AND($J171="Complete",$H171="Yes",$S171=""),"Evidence missing",IF(AND($G171="Yes",$J171="Complete",OR($O171="",$P171="")),"Amounts missing",IF(AND($Q171&lt;&gt;"",OR($Q171&gt;$R171,$Q171&lt;-$R171)),"Variance exceeds tolerance",IF(AND($F171="Yes",$J171&lt;&gt;"Complete",$J171&lt;&gt;"N/A"),"Critical task incomplete",IF(AND($J171="N/A",$T171=""),"N/A reason missing",IF(AND($J171="Exception",$T171=""),"Exception details missing",IF(AND($V171="Reviewed",$W171=""),"Manager initials missing","OK"))))))))),"")</f>
        <v/>
      </c>
      <c r="Y171" s="23">
        <f>IFERROR(IF(OR($A171="",$C171=""),"",IF(COUNTIFS($A$2:$A$501,$A171,$C$2:$C$501,$C171)&gt;1,"Duplicate task/date","OK")),"")</f>
        <v/>
      </c>
      <c r="Z171" s="29" t="n"/>
      <c r="AA171" s="23">
        <f>IFERROR(IF(OR($A171="",$C171=""),"",TEXT($A171,"yyyymmdd")&amp;"-"&amp;$C171),"")</f>
        <v/>
      </c>
    </row>
    <row r="172">
      <c r="A172" s="40" t="n"/>
      <c r="B172" s="22" t="n"/>
      <c r="C172" s="22" t="n"/>
      <c r="D172" s="23">
        <f>IFERROR(IF($C172="","",VLOOKUP($C172,'Checklist Setup'!$A$7:$H$106,2,FALSE)),"")</f>
        <v/>
      </c>
      <c r="E172" s="24">
        <f>IFERROR(IF($C172="","",VLOOKUP($C172,'Checklist Setup'!$A$7:$H$106,3,FALSE)),"")</f>
        <v/>
      </c>
      <c r="F172" s="23">
        <f>IFERROR(IF($C172="","",VLOOKUP($C172,'Checklist Setup'!$A$7:$H$106,4,FALSE)),"")</f>
        <v/>
      </c>
      <c r="G172" s="23">
        <f>IFERROR(IF($C172="","",VLOOKUP($C172,'Checklist Setup'!$A$7:$H$106,5,FALSE)),"")</f>
        <v/>
      </c>
      <c r="H172" s="23">
        <f>IFERROR(IF($C172="","",VLOOKUP($C172,'Checklist Setup'!$A$7:$H$106,6,FALSE)),"")</f>
        <v/>
      </c>
      <c r="I172" s="22" t="n"/>
      <c r="J172" s="22" t="n"/>
      <c r="K172" s="25" t="n"/>
      <c r="L172" s="25" t="n"/>
      <c r="M172" s="26">
        <f>IFERROR(IF($C172="","",VLOOKUP($C172,'Checklist Setup'!$A$7:$H$106,7,FALSE)),"")</f>
        <v/>
      </c>
      <c r="N172" s="26">
        <f>IFERROR(IF(OR($K172="",$L172=""),"",MOD($L172-$K172,1)*1440),"")</f>
        <v/>
      </c>
      <c r="O172" s="41" t="n"/>
      <c r="P172" s="41" t="n"/>
      <c r="Q172" s="42">
        <f>IFERROR(IF(OR($O172="",$P172=""),"",$P172-$O172),"")</f>
        <v/>
      </c>
      <c r="R172" s="42">
        <f>IFERROR(IF($C172="","",VLOOKUP($C172,'Checklist Setup'!$A$7:$H$106,8,FALSE)),"")</f>
        <v/>
      </c>
      <c r="S172" s="29" t="n"/>
      <c r="T172" s="29" t="n"/>
      <c r="U172" s="29" t="n"/>
      <c r="V172" s="22" t="n"/>
      <c r="W172" s="22" t="n"/>
      <c r="X172" s="24">
        <f>IFERROR(IF($C172="","",IF($Y172&lt;&gt;"OK",$Y172,IF(AND($J172="Complete",$H172="Yes",$S172=""),"Evidence missing",IF(AND($G172="Yes",$J172="Complete",OR($O172="",$P172="")),"Amounts missing",IF(AND($Q172&lt;&gt;"",OR($Q172&gt;$R172,$Q172&lt;-$R172)),"Variance exceeds tolerance",IF(AND($F172="Yes",$J172&lt;&gt;"Complete",$J172&lt;&gt;"N/A"),"Critical task incomplete",IF(AND($J172="N/A",$T172=""),"N/A reason missing",IF(AND($J172="Exception",$T172=""),"Exception details missing",IF(AND($V172="Reviewed",$W172=""),"Manager initials missing","OK"))))))))),"")</f>
        <v/>
      </c>
      <c r="Y172" s="23">
        <f>IFERROR(IF(OR($A172="",$C172=""),"",IF(COUNTIFS($A$2:$A$501,$A172,$C$2:$C$501,$C172)&gt;1,"Duplicate task/date","OK")),"")</f>
        <v/>
      </c>
      <c r="Z172" s="29" t="n"/>
      <c r="AA172" s="23">
        <f>IFERROR(IF(OR($A172="",$C172=""),"",TEXT($A172,"yyyymmdd")&amp;"-"&amp;$C172),"")</f>
        <v/>
      </c>
    </row>
    <row r="173">
      <c r="A173" s="40" t="n"/>
      <c r="B173" s="22" t="n"/>
      <c r="C173" s="22" t="n"/>
      <c r="D173" s="23">
        <f>IFERROR(IF($C173="","",VLOOKUP($C173,'Checklist Setup'!$A$7:$H$106,2,FALSE)),"")</f>
        <v/>
      </c>
      <c r="E173" s="24">
        <f>IFERROR(IF($C173="","",VLOOKUP($C173,'Checklist Setup'!$A$7:$H$106,3,FALSE)),"")</f>
        <v/>
      </c>
      <c r="F173" s="23">
        <f>IFERROR(IF($C173="","",VLOOKUP($C173,'Checklist Setup'!$A$7:$H$106,4,FALSE)),"")</f>
        <v/>
      </c>
      <c r="G173" s="23">
        <f>IFERROR(IF($C173="","",VLOOKUP($C173,'Checklist Setup'!$A$7:$H$106,5,FALSE)),"")</f>
        <v/>
      </c>
      <c r="H173" s="23">
        <f>IFERROR(IF($C173="","",VLOOKUP($C173,'Checklist Setup'!$A$7:$H$106,6,FALSE)),"")</f>
        <v/>
      </c>
      <c r="I173" s="22" t="n"/>
      <c r="J173" s="22" t="n"/>
      <c r="K173" s="25" t="n"/>
      <c r="L173" s="25" t="n"/>
      <c r="M173" s="26">
        <f>IFERROR(IF($C173="","",VLOOKUP($C173,'Checklist Setup'!$A$7:$H$106,7,FALSE)),"")</f>
        <v/>
      </c>
      <c r="N173" s="26">
        <f>IFERROR(IF(OR($K173="",$L173=""),"",MOD($L173-$K173,1)*1440),"")</f>
        <v/>
      </c>
      <c r="O173" s="41" t="n"/>
      <c r="P173" s="41" t="n"/>
      <c r="Q173" s="42">
        <f>IFERROR(IF(OR($O173="",$P173=""),"",$P173-$O173),"")</f>
        <v/>
      </c>
      <c r="R173" s="42">
        <f>IFERROR(IF($C173="","",VLOOKUP($C173,'Checklist Setup'!$A$7:$H$106,8,FALSE)),"")</f>
        <v/>
      </c>
      <c r="S173" s="29" t="n"/>
      <c r="T173" s="29" t="n"/>
      <c r="U173" s="29" t="n"/>
      <c r="V173" s="22" t="n"/>
      <c r="W173" s="22" t="n"/>
      <c r="X173" s="24">
        <f>IFERROR(IF($C173="","",IF($Y173&lt;&gt;"OK",$Y173,IF(AND($J173="Complete",$H173="Yes",$S173=""),"Evidence missing",IF(AND($G173="Yes",$J173="Complete",OR($O173="",$P173="")),"Amounts missing",IF(AND($Q173&lt;&gt;"",OR($Q173&gt;$R173,$Q173&lt;-$R173)),"Variance exceeds tolerance",IF(AND($F173="Yes",$J173&lt;&gt;"Complete",$J173&lt;&gt;"N/A"),"Critical task incomplete",IF(AND($J173="N/A",$T173=""),"N/A reason missing",IF(AND($J173="Exception",$T173=""),"Exception details missing",IF(AND($V173="Reviewed",$W173=""),"Manager initials missing","OK"))))))))),"")</f>
        <v/>
      </c>
      <c r="Y173" s="23">
        <f>IFERROR(IF(OR($A173="",$C173=""),"",IF(COUNTIFS($A$2:$A$501,$A173,$C$2:$C$501,$C173)&gt;1,"Duplicate task/date","OK")),"")</f>
        <v/>
      </c>
      <c r="Z173" s="29" t="n"/>
      <c r="AA173" s="23">
        <f>IFERROR(IF(OR($A173="",$C173=""),"",TEXT($A173,"yyyymmdd")&amp;"-"&amp;$C173),"")</f>
        <v/>
      </c>
    </row>
    <row r="174">
      <c r="A174" s="40" t="n"/>
      <c r="B174" s="22" t="n"/>
      <c r="C174" s="22" t="n"/>
      <c r="D174" s="23">
        <f>IFERROR(IF($C174="","",VLOOKUP($C174,'Checklist Setup'!$A$7:$H$106,2,FALSE)),"")</f>
        <v/>
      </c>
      <c r="E174" s="24">
        <f>IFERROR(IF($C174="","",VLOOKUP($C174,'Checklist Setup'!$A$7:$H$106,3,FALSE)),"")</f>
        <v/>
      </c>
      <c r="F174" s="23">
        <f>IFERROR(IF($C174="","",VLOOKUP($C174,'Checklist Setup'!$A$7:$H$106,4,FALSE)),"")</f>
        <v/>
      </c>
      <c r="G174" s="23">
        <f>IFERROR(IF($C174="","",VLOOKUP($C174,'Checklist Setup'!$A$7:$H$106,5,FALSE)),"")</f>
        <v/>
      </c>
      <c r="H174" s="23">
        <f>IFERROR(IF($C174="","",VLOOKUP($C174,'Checklist Setup'!$A$7:$H$106,6,FALSE)),"")</f>
        <v/>
      </c>
      <c r="I174" s="22" t="n"/>
      <c r="J174" s="22" t="n"/>
      <c r="K174" s="25" t="n"/>
      <c r="L174" s="25" t="n"/>
      <c r="M174" s="26">
        <f>IFERROR(IF($C174="","",VLOOKUP($C174,'Checklist Setup'!$A$7:$H$106,7,FALSE)),"")</f>
        <v/>
      </c>
      <c r="N174" s="26">
        <f>IFERROR(IF(OR($K174="",$L174=""),"",MOD($L174-$K174,1)*1440),"")</f>
        <v/>
      </c>
      <c r="O174" s="41" t="n"/>
      <c r="P174" s="41" t="n"/>
      <c r="Q174" s="42">
        <f>IFERROR(IF(OR($O174="",$P174=""),"",$P174-$O174),"")</f>
        <v/>
      </c>
      <c r="R174" s="42">
        <f>IFERROR(IF($C174="","",VLOOKUP($C174,'Checklist Setup'!$A$7:$H$106,8,FALSE)),"")</f>
        <v/>
      </c>
      <c r="S174" s="29" t="n"/>
      <c r="T174" s="29" t="n"/>
      <c r="U174" s="29" t="n"/>
      <c r="V174" s="22" t="n"/>
      <c r="W174" s="22" t="n"/>
      <c r="X174" s="24">
        <f>IFERROR(IF($C174="","",IF($Y174&lt;&gt;"OK",$Y174,IF(AND($J174="Complete",$H174="Yes",$S174=""),"Evidence missing",IF(AND($G174="Yes",$J174="Complete",OR($O174="",$P174="")),"Amounts missing",IF(AND($Q174&lt;&gt;"",OR($Q174&gt;$R174,$Q174&lt;-$R174)),"Variance exceeds tolerance",IF(AND($F174="Yes",$J174&lt;&gt;"Complete",$J174&lt;&gt;"N/A"),"Critical task incomplete",IF(AND($J174="N/A",$T174=""),"N/A reason missing",IF(AND($J174="Exception",$T174=""),"Exception details missing",IF(AND($V174="Reviewed",$W174=""),"Manager initials missing","OK"))))))))),"")</f>
        <v/>
      </c>
      <c r="Y174" s="23">
        <f>IFERROR(IF(OR($A174="",$C174=""),"",IF(COUNTIFS($A$2:$A$501,$A174,$C$2:$C$501,$C174)&gt;1,"Duplicate task/date","OK")),"")</f>
        <v/>
      </c>
      <c r="Z174" s="29" t="n"/>
      <c r="AA174" s="23">
        <f>IFERROR(IF(OR($A174="",$C174=""),"",TEXT($A174,"yyyymmdd")&amp;"-"&amp;$C174),"")</f>
        <v/>
      </c>
    </row>
    <row r="175">
      <c r="A175" s="40" t="n"/>
      <c r="B175" s="22" t="n"/>
      <c r="C175" s="22" t="n"/>
      <c r="D175" s="23">
        <f>IFERROR(IF($C175="","",VLOOKUP($C175,'Checklist Setup'!$A$7:$H$106,2,FALSE)),"")</f>
        <v/>
      </c>
      <c r="E175" s="24">
        <f>IFERROR(IF($C175="","",VLOOKUP($C175,'Checklist Setup'!$A$7:$H$106,3,FALSE)),"")</f>
        <v/>
      </c>
      <c r="F175" s="23">
        <f>IFERROR(IF($C175="","",VLOOKUP($C175,'Checklist Setup'!$A$7:$H$106,4,FALSE)),"")</f>
        <v/>
      </c>
      <c r="G175" s="23">
        <f>IFERROR(IF($C175="","",VLOOKUP($C175,'Checklist Setup'!$A$7:$H$106,5,FALSE)),"")</f>
        <v/>
      </c>
      <c r="H175" s="23">
        <f>IFERROR(IF($C175="","",VLOOKUP($C175,'Checklist Setup'!$A$7:$H$106,6,FALSE)),"")</f>
        <v/>
      </c>
      <c r="I175" s="22" t="n"/>
      <c r="J175" s="22" t="n"/>
      <c r="K175" s="25" t="n"/>
      <c r="L175" s="25" t="n"/>
      <c r="M175" s="26">
        <f>IFERROR(IF($C175="","",VLOOKUP($C175,'Checklist Setup'!$A$7:$H$106,7,FALSE)),"")</f>
        <v/>
      </c>
      <c r="N175" s="26">
        <f>IFERROR(IF(OR($K175="",$L175=""),"",MOD($L175-$K175,1)*1440),"")</f>
        <v/>
      </c>
      <c r="O175" s="41" t="n"/>
      <c r="P175" s="41" t="n"/>
      <c r="Q175" s="42">
        <f>IFERROR(IF(OR($O175="",$P175=""),"",$P175-$O175),"")</f>
        <v/>
      </c>
      <c r="R175" s="42">
        <f>IFERROR(IF($C175="","",VLOOKUP($C175,'Checklist Setup'!$A$7:$H$106,8,FALSE)),"")</f>
        <v/>
      </c>
      <c r="S175" s="29" t="n"/>
      <c r="T175" s="29" t="n"/>
      <c r="U175" s="29" t="n"/>
      <c r="V175" s="22" t="n"/>
      <c r="W175" s="22" t="n"/>
      <c r="X175" s="24">
        <f>IFERROR(IF($C175="","",IF($Y175&lt;&gt;"OK",$Y175,IF(AND($J175="Complete",$H175="Yes",$S175=""),"Evidence missing",IF(AND($G175="Yes",$J175="Complete",OR($O175="",$P175="")),"Amounts missing",IF(AND($Q175&lt;&gt;"",OR($Q175&gt;$R175,$Q175&lt;-$R175)),"Variance exceeds tolerance",IF(AND($F175="Yes",$J175&lt;&gt;"Complete",$J175&lt;&gt;"N/A"),"Critical task incomplete",IF(AND($J175="N/A",$T175=""),"N/A reason missing",IF(AND($J175="Exception",$T175=""),"Exception details missing",IF(AND($V175="Reviewed",$W175=""),"Manager initials missing","OK"))))))))),"")</f>
        <v/>
      </c>
      <c r="Y175" s="23">
        <f>IFERROR(IF(OR($A175="",$C175=""),"",IF(COUNTIFS($A$2:$A$501,$A175,$C$2:$C$501,$C175)&gt;1,"Duplicate task/date","OK")),"")</f>
        <v/>
      </c>
      <c r="Z175" s="29" t="n"/>
      <c r="AA175" s="23">
        <f>IFERROR(IF(OR($A175="",$C175=""),"",TEXT($A175,"yyyymmdd")&amp;"-"&amp;$C175),"")</f>
        <v/>
      </c>
    </row>
    <row r="176">
      <c r="A176" s="40" t="n"/>
      <c r="B176" s="22" t="n"/>
      <c r="C176" s="22" t="n"/>
      <c r="D176" s="23">
        <f>IFERROR(IF($C176="","",VLOOKUP($C176,'Checklist Setup'!$A$7:$H$106,2,FALSE)),"")</f>
        <v/>
      </c>
      <c r="E176" s="24">
        <f>IFERROR(IF($C176="","",VLOOKUP($C176,'Checklist Setup'!$A$7:$H$106,3,FALSE)),"")</f>
        <v/>
      </c>
      <c r="F176" s="23">
        <f>IFERROR(IF($C176="","",VLOOKUP($C176,'Checklist Setup'!$A$7:$H$106,4,FALSE)),"")</f>
        <v/>
      </c>
      <c r="G176" s="23">
        <f>IFERROR(IF($C176="","",VLOOKUP($C176,'Checklist Setup'!$A$7:$H$106,5,FALSE)),"")</f>
        <v/>
      </c>
      <c r="H176" s="23">
        <f>IFERROR(IF($C176="","",VLOOKUP($C176,'Checklist Setup'!$A$7:$H$106,6,FALSE)),"")</f>
        <v/>
      </c>
      <c r="I176" s="22" t="n"/>
      <c r="J176" s="22" t="n"/>
      <c r="K176" s="25" t="n"/>
      <c r="L176" s="25" t="n"/>
      <c r="M176" s="26">
        <f>IFERROR(IF($C176="","",VLOOKUP($C176,'Checklist Setup'!$A$7:$H$106,7,FALSE)),"")</f>
        <v/>
      </c>
      <c r="N176" s="26">
        <f>IFERROR(IF(OR($K176="",$L176=""),"",MOD($L176-$K176,1)*1440),"")</f>
        <v/>
      </c>
      <c r="O176" s="41" t="n"/>
      <c r="P176" s="41" t="n"/>
      <c r="Q176" s="42">
        <f>IFERROR(IF(OR($O176="",$P176=""),"",$P176-$O176),"")</f>
        <v/>
      </c>
      <c r="R176" s="42">
        <f>IFERROR(IF($C176="","",VLOOKUP($C176,'Checklist Setup'!$A$7:$H$106,8,FALSE)),"")</f>
        <v/>
      </c>
      <c r="S176" s="29" t="n"/>
      <c r="T176" s="29" t="n"/>
      <c r="U176" s="29" t="n"/>
      <c r="V176" s="22" t="n"/>
      <c r="W176" s="22" t="n"/>
      <c r="X176" s="24">
        <f>IFERROR(IF($C176="","",IF($Y176&lt;&gt;"OK",$Y176,IF(AND($J176="Complete",$H176="Yes",$S176=""),"Evidence missing",IF(AND($G176="Yes",$J176="Complete",OR($O176="",$P176="")),"Amounts missing",IF(AND($Q176&lt;&gt;"",OR($Q176&gt;$R176,$Q176&lt;-$R176)),"Variance exceeds tolerance",IF(AND($F176="Yes",$J176&lt;&gt;"Complete",$J176&lt;&gt;"N/A"),"Critical task incomplete",IF(AND($J176="N/A",$T176=""),"N/A reason missing",IF(AND($J176="Exception",$T176=""),"Exception details missing",IF(AND($V176="Reviewed",$W176=""),"Manager initials missing","OK"))))))))),"")</f>
        <v/>
      </c>
      <c r="Y176" s="23">
        <f>IFERROR(IF(OR($A176="",$C176=""),"",IF(COUNTIFS($A$2:$A$501,$A176,$C$2:$C$501,$C176)&gt;1,"Duplicate task/date","OK")),"")</f>
        <v/>
      </c>
      <c r="Z176" s="29" t="n"/>
      <c r="AA176" s="23">
        <f>IFERROR(IF(OR($A176="",$C176=""),"",TEXT($A176,"yyyymmdd")&amp;"-"&amp;$C176),"")</f>
        <v/>
      </c>
    </row>
    <row r="177">
      <c r="A177" s="40" t="n"/>
      <c r="B177" s="22" t="n"/>
      <c r="C177" s="22" t="n"/>
      <c r="D177" s="23">
        <f>IFERROR(IF($C177="","",VLOOKUP($C177,'Checklist Setup'!$A$7:$H$106,2,FALSE)),"")</f>
        <v/>
      </c>
      <c r="E177" s="24">
        <f>IFERROR(IF($C177="","",VLOOKUP($C177,'Checklist Setup'!$A$7:$H$106,3,FALSE)),"")</f>
        <v/>
      </c>
      <c r="F177" s="23">
        <f>IFERROR(IF($C177="","",VLOOKUP($C177,'Checklist Setup'!$A$7:$H$106,4,FALSE)),"")</f>
        <v/>
      </c>
      <c r="G177" s="23">
        <f>IFERROR(IF($C177="","",VLOOKUP($C177,'Checklist Setup'!$A$7:$H$106,5,FALSE)),"")</f>
        <v/>
      </c>
      <c r="H177" s="23">
        <f>IFERROR(IF($C177="","",VLOOKUP($C177,'Checklist Setup'!$A$7:$H$106,6,FALSE)),"")</f>
        <v/>
      </c>
      <c r="I177" s="22" t="n"/>
      <c r="J177" s="22" t="n"/>
      <c r="K177" s="25" t="n"/>
      <c r="L177" s="25" t="n"/>
      <c r="M177" s="26">
        <f>IFERROR(IF($C177="","",VLOOKUP($C177,'Checklist Setup'!$A$7:$H$106,7,FALSE)),"")</f>
        <v/>
      </c>
      <c r="N177" s="26">
        <f>IFERROR(IF(OR($K177="",$L177=""),"",MOD($L177-$K177,1)*1440),"")</f>
        <v/>
      </c>
      <c r="O177" s="41" t="n"/>
      <c r="P177" s="41" t="n"/>
      <c r="Q177" s="42">
        <f>IFERROR(IF(OR($O177="",$P177=""),"",$P177-$O177),"")</f>
        <v/>
      </c>
      <c r="R177" s="42">
        <f>IFERROR(IF($C177="","",VLOOKUP($C177,'Checklist Setup'!$A$7:$H$106,8,FALSE)),"")</f>
        <v/>
      </c>
      <c r="S177" s="29" t="n"/>
      <c r="T177" s="29" t="n"/>
      <c r="U177" s="29" t="n"/>
      <c r="V177" s="22" t="n"/>
      <c r="W177" s="22" t="n"/>
      <c r="X177" s="24">
        <f>IFERROR(IF($C177="","",IF($Y177&lt;&gt;"OK",$Y177,IF(AND($J177="Complete",$H177="Yes",$S177=""),"Evidence missing",IF(AND($G177="Yes",$J177="Complete",OR($O177="",$P177="")),"Amounts missing",IF(AND($Q177&lt;&gt;"",OR($Q177&gt;$R177,$Q177&lt;-$R177)),"Variance exceeds tolerance",IF(AND($F177="Yes",$J177&lt;&gt;"Complete",$J177&lt;&gt;"N/A"),"Critical task incomplete",IF(AND($J177="N/A",$T177=""),"N/A reason missing",IF(AND($J177="Exception",$T177=""),"Exception details missing",IF(AND($V177="Reviewed",$W177=""),"Manager initials missing","OK"))))))))),"")</f>
        <v/>
      </c>
      <c r="Y177" s="23">
        <f>IFERROR(IF(OR($A177="",$C177=""),"",IF(COUNTIFS($A$2:$A$501,$A177,$C$2:$C$501,$C177)&gt;1,"Duplicate task/date","OK")),"")</f>
        <v/>
      </c>
      <c r="Z177" s="29" t="n"/>
      <c r="AA177" s="23">
        <f>IFERROR(IF(OR($A177="",$C177=""),"",TEXT($A177,"yyyymmdd")&amp;"-"&amp;$C177),"")</f>
        <v/>
      </c>
    </row>
    <row r="178">
      <c r="A178" s="40" t="n"/>
      <c r="B178" s="22" t="n"/>
      <c r="C178" s="22" t="n"/>
      <c r="D178" s="23">
        <f>IFERROR(IF($C178="","",VLOOKUP($C178,'Checklist Setup'!$A$7:$H$106,2,FALSE)),"")</f>
        <v/>
      </c>
      <c r="E178" s="24">
        <f>IFERROR(IF($C178="","",VLOOKUP($C178,'Checklist Setup'!$A$7:$H$106,3,FALSE)),"")</f>
        <v/>
      </c>
      <c r="F178" s="23">
        <f>IFERROR(IF($C178="","",VLOOKUP($C178,'Checklist Setup'!$A$7:$H$106,4,FALSE)),"")</f>
        <v/>
      </c>
      <c r="G178" s="23">
        <f>IFERROR(IF($C178="","",VLOOKUP($C178,'Checklist Setup'!$A$7:$H$106,5,FALSE)),"")</f>
        <v/>
      </c>
      <c r="H178" s="23">
        <f>IFERROR(IF($C178="","",VLOOKUP($C178,'Checklist Setup'!$A$7:$H$106,6,FALSE)),"")</f>
        <v/>
      </c>
      <c r="I178" s="22" t="n"/>
      <c r="J178" s="22" t="n"/>
      <c r="K178" s="25" t="n"/>
      <c r="L178" s="25" t="n"/>
      <c r="M178" s="26">
        <f>IFERROR(IF($C178="","",VLOOKUP($C178,'Checklist Setup'!$A$7:$H$106,7,FALSE)),"")</f>
        <v/>
      </c>
      <c r="N178" s="26">
        <f>IFERROR(IF(OR($K178="",$L178=""),"",MOD($L178-$K178,1)*1440),"")</f>
        <v/>
      </c>
      <c r="O178" s="41" t="n"/>
      <c r="P178" s="41" t="n"/>
      <c r="Q178" s="42">
        <f>IFERROR(IF(OR($O178="",$P178=""),"",$P178-$O178),"")</f>
        <v/>
      </c>
      <c r="R178" s="42">
        <f>IFERROR(IF($C178="","",VLOOKUP($C178,'Checklist Setup'!$A$7:$H$106,8,FALSE)),"")</f>
        <v/>
      </c>
      <c r="S178" s="29" t="n"/>
      <c r="T178" s="29" t="n"/>
      <c r="U178" s="29" t="n"/>
      <c r="V178" s="22" t="n"/>
      <c r="W178" s="22" t="n"/>
      <c r="X178" s="24">
        <f>IFERROR(IF($C178="","",IF($Y178&lt;&gt;"OK",$Y178,IF(AND($J178="Complete",$H178="Yes",$S178=""),"Evidence missing",IF(AND($G178="Yes",$J178="Complete",OR($O178="",$P178="")),"Amounts missing",IF(AND($Q178&lt;&gt;"",OR($Q178&gt;$R178,$Q178&lt;-$R178)),"Variance exceeds tolerance",IF(AND($F178="Yes",$J178&lt;&gt;"Complete",$J178&lt;&gt;"N/A"),"Critical task incomplete",IF(AND($J178="N/A",$T178=""),"N/A reason missing",IF(AND($J178="Exception",$T178=""),"Exception details missing",IF(AND($V178="Reviewed",$W178=""),"Manager initials missing","OK"))))))))),"")</f>
        <v/>
      </c>
      <c r="Y178" s="23">
        <f>IFERROR(IF(OR($A178="",$C178=""),"",IF(COUNTIFS($A$2:$A$501,$A178,$C$2:$C$501,$C178)&gt;1,"Duplicate task/date","OK")),"")</f>
        <v/>
      </c>
      <c r="Z178" s="29" t="n"/>
      <c r="AA178" s="23">
        <f>IFERROR(IF(OR($A178="",$C178=""),"",TEXT($A178,"yyyymmdd")&amp;"-"&amp;$C178),"")</f>
        <v/>
      </c>
    </row>
    <row r="179">
      <c r="A179" s="40" t="n"/>
      <c r="B179" s="22" t="n"/>
      <c r="C179" s="22" t="n"/>
      <c r="D179" s="23">
        <f>IFERROR(IF($C179="","",VLOOKUP($C179,'Checklist Setup'!$A$7:$H$106,2,FALSE)),"")</f>
        <v/>
      </c>
      <c r="E179" s="24">
        <f>IFERROR(IF($C179="","",VLOOKUP($C179,'Checklist Setup'!$A$7:$H$106,3,FALSE)),"")</f>
        <v/>
      </c>
      <c r="F179" s="23">
        <f>IFERROR(IF($C179="","",VLOOKUP($C179,'Checklist Setup'!$A$7:$H$106,4,FALSE)),"")</f>
        <v/>
      </c>
      <c r="G179" s="23">
        <f>IFERROR(IF($C179="","",VLOOKUP($C179,'Checklist Setup'!$A$7:$H$106,5,FALSE)),"")</f>
        <v/>
      </c>
      <c r="H179" s="23">
        <f>IFERROR(IF($C179="","",VLOOKUP($C179,'Checklist Setup'!$A$7:$H$106,6,FALSE)),"")</f>
        <v/>
      </c>
      <c r="I179" s="22" t="n"/>
      <c r="J179" s="22" t="n"/>
      <c r="K179" s="25" t="n"/>
      <c r="L179" s="25" t="n"/>
      <c r="M179" s="26">
        <f>IFERROR(IF($C179="","",VLOOKUP($C179,'Checklist Setup'!$A$7:$H$106,7,FALSE)),"")</f>
        <v/>
      </c>
      <c r="N179" s="26">
        <f>IFERROR(IF(OR($K179="",$L179=""),"",MOD($L179-$K179,1)*1440),"")</f>
        <v/>
      </c>
      <c r="O179" s="41" t="n"/>
      <c r="P179" s="41" t="n"/>
      <c r="Q179" s="42">
        <f>IFERROR(IF(OR($O179="",$P179=""),"",$P179-$O179),"")</f>
        <v/>
      </c>
      <c r="R179" s="42">
        <f>IFERROR(IF($C179="","",VLOOKUP($C179,'Checklist Setup'!$A$7:$H$106,8,FALSE)),"")</f>
        <v/>
      </c>
      <c r="S179" s="29" t="n"/>
      <c r="T179" s="29" t="n"/>
      <c r="U179" s="29" t="n"/>
      <c r="V179" s="22" t="n"/>
      <c r="W179" s="22" t="n"/>
      <c r="X179" s="24">
        <f>IFERROR(IF($C179="","",IF($Y179&lt;&gt;"OK",$Y179,IF(AND($J179="Complete",$H179="Yes",$S179=""),"Evidence missing",IF(AND($G179="Yes",$J179="Complete",OR($O179="",$P179="")),"Amounts missing",IF(AND($Q179&lt;&gt;"",OR($Q179&gt;$R179,$Q179&lt;-$R179)),"Variance exceeds tolerance",IF(AND($F179="Yes",$J179&lt;&gt;"Complete",$J179&lt;&gt;"N/A"),"Critical task incomplete",IF(AND($J179="N/A",$T179=""),"N/A reason missing",IF(AND($J179="Exception",$T179=""),"Exception details missing",IF(AND($V179="Reviewed",$W179=""),"Manager initials missing","OK"))))))))),"")</f>
        <v/>
      </c>
      <c r="Y179" s="23">
        <f>IFERROR(IF(OR($A179="",$C179=""),"",IF(COUNTIFS($A$2:$A$501,$A179,$C$2:$C$501,$C179)&gt;1,"Duplicate task/date","OK")),"")</f>
        <v/>
      </c>
      <c r="Z179" s="29" t="n"/>
      <c r="AA179" s="23">
        <f>IFERROR(IF(OR($A179="",$C179=""),"",TEXT($A179,"yyyymmdd")&amp;"-"&amp;$C179),"")</f>
        <v/>
      </c>
    </row>
    <row r="180">
      <c r="A180" s="40" t="n"/>
      <c r="B180" s="22" t="n"/>
      <c r="C180" s="22" t="n"/>
      <c r="D180" s="23">
        <f>IFERROR(IF($C180="","",VLOOKUP($C180,'Checklist Setup'!$A$7:$H$106,2,FALSE)),"")</f>
        <v/>
      </c>
      <c r="E180" s="24">
        <f>IFERROR(IF($C180="","",VLOOKUP($C180,'Checklist Setup'!$A$7:$H$106,3,FALSE)),"")</f>
        <v/>
      </c>
      <c r="F180" s="23">
        <f>IFERROR(IF($C180="","",VLOOKUP($C180,'Checklist Setup'!$A$7:$H$106,4,FALSE)),"")</f>
        <v/>
      </c>
      <c r="G180" s="23">
        <f>IFERROR(IF($C180="","",VLOOKUP($C180,'Checklist Setup'!$A$7:$H$106,5,FALSE)),"")</f>
        <v/>
      </c>
      <c r="H180" s="23">
        <f>IFERROR(IF($C180="","",VLOOKUP($C180,'Checklist Setup'!$A$7:$H$106,6,FALSE)),"")</f>
        <v/>
      </c>
      <c r="I180" s="22" t="n"/>
      <c r="J180" s="22" t="n"/>
      <c r="K180" s="25" t="n"/>
      <c r="L180" s="25" t="n"/>
      <c r="M180" s="26">
        <f>IFERROR(IF($C180="","",VLOOKUP($C180,'Checklist Setup'!$A$7:$H$106,7,FALSE)),"")</f>
        <v/>
      </c>
      <c r="N180" s="26">
        <f>IFERROR(IF(OR($K180="",$L180=""),"",MOD($L180-$K180,1)*1440),"")</f>
        <v/>
      </c>
      <c r="O180" s="41" t="n"/>
      <c r="P180" s="41" t="n"/>
      <c r="Q180" s="42">
        <f>IFERROR(IF(OR($O180="",$P180=""),"",$P180-$O180),"")</f>
        <v/>
      </c>
      <c r="R180" s="42">
        <f>IFERROR(IF($C180="","",VLOOKUP($C180,'Checklist Setup'!$A$7:$H$106,8,FALSE)),"")</f>
        <v/>
      </c>
      <c r="S180" s="29" t="n"/>
      <c r="T180" s="29" t="n"/>
      <c r="U180" s="29" t="n"/>
      <c r="V180" s="22" t="n"/>
      <c r="W180" s="22" t="n"/>
      <c r="X180" s="24">
        <f>IFERROR(IF($C180="","",IF($Y180&lt;&gt;"OK",$Y180,IF(AND($J180="Complete",$H180="Yes",$S180=""),"Evidence missing",IF(AND($G180="Yes",$J180="Complete",OR($O180="",$P180="")),"Amounts missing",IF(AND($Q180&lt;&gt;"",OR($Q180&gt;$R180,$Q180&lt;-$R180)),"Variance exceeds tolerance",IF(AND($F180="Yes",$J180&lt;&gt;"Complete",$J180&lt;&gt;"N/A"),"Critical task incomplete",IF(AND($J180="N/A",$T180=""),"N/A reason missing",IF(AND($J180="Exception",$T180=""),"Exception details missing",IF(AND($V180="Reviewed",$W180=""),"Manager initials missing","OK"))))))))),"")</f>
        <v/>
      </c>
      <c r="Y180" s="23">
        <f>IFERROR(IF(OR($A180="",$C180=""),"",IF(COUNTIFS($A$2:$A$501,$A180,$C$2:$C$501,$C180)&gt;1,"Duplicate task/date","OK")),"")</f>
        <v/>
      </c>
      <c r="Z180" s="29" t="n"/>
      <c r="AA180" s="23">
        <f>IFERROR(IF(OR($A180="",$C180=""),"",TEXT($A180,"yyyymmdd")&amp;"-"&amp;$C180),"")</f>
        <v/>
      </c>
    </row>
    <row r="181">
      <c r="A181" s="40" t="n"/>
      <c r="B181" s="22" t="n"/>
      <c r="C181" s="22" t="n"/>
      <c r="D181" s="23">
        <f>IFERROR(IF($C181="","",VLOOKUP($C181,'Checklist Setup'!$A$7:$H$106,2,FALSE)),"")</f>
        <v/>
      </c>
      <c r="E181" s="24">
        <f>IFERROR(IF($C181="","",VLOOKUP($C181,'Checklist Setup'!$A$7:$H$106,3,FALSE)),"")</f>
        <v/>
      </c>
      <c r="F181" s="23">
        <f>IFERROR(IF($C181="","",VLOOKUP($C181,'Checklist Setup'!$A$7:$H$106,4,FALSE)),"")</f>
        <v/>
      </c>
      <c r="G181" s="23">
        <f>IFERROR(IF($C181="","",VLOOKUP($C181,'Checklist Setup'!$A$7:$H$106,5,FALSE)),"")</f>
        <v/>
      </c>
      <c r="H181" s="23">
        <f>IFERROR(IF($C181="","",VLOOKUP($C181,'Checklist Setup'!$A$7:$H$106,6,FALSE)),"")</f>
        <v/>
      </c>
      <c r="I181" s="22" t="n"/>
      <c r="J181" s="22" t="n"/>
      <c r="K181" s="25" t="n"/>
      <c r="L181" s="25" t="n"/>
      <c r="M181" s="26">
        <f>IFERROR(IF($C181="","",VLOOKUP($C181,'Checklist Setup'!$A$7:$H$106,7,FALSE)),"")</f>
        <v/>
      </c>
      <c r="N181" s="26">
        <f>IFERROR(IF(OR($K181="",$L181=""),"",MOD($L181-$K181,1)*1440),"")</f>
        <v/>
      </c>
      <c r="O181" s="41" t="n"/>
      <c r="P181" s="41" t="n"/>
      <c r="Q181" s="42">
        <f>IFERROR(IF(OR($O181="",$P181=""),"",$P181-$O181),"")</f>
        <v/>
      </c>
      <c r="R181" s="42">
        <f>IFERROR(IF($C181="","",VLOOKUP($C181,'Checklist Setup'!$A$7:$H$106,8,FALSE)),"")</f>
        <v/>
      </c>
      <c r="S181" s="29" t="n"/>
      <c r="T181" s="29" t="n"/>
      <c r="U181" s="29" t="n"/>
      <c r="V181" s="22" t="n"/>
      <c r="W181" s="22" t="n"/>
      <c r="X181" s="24">
        <f>IFERROR(IF($C181="","",IF($Y181&lt;&gt;"OK",$Y181,IF(AND($J181="Complete",$H181="Yes",$S181=""),"Evidence missing",IF(AND($G181="Yes",$J181="Complete",OR($O181="",$P181="")),"Amounts missing",IF(AND($Q181&lt;&gt;"",OR($Q181&gt;$R181,$Q181&lt;-$R181)),"Variance exceeds tolerance",IF(AND($F181="Yes",$J181&lt;&gt;"Complete",$J181&lt;&gt;"N/A"),"Critical task incomplete",IF(AND($J181="N/A",$T181=""),"N/A reason missing",IF(AND($J181="Exception",$T181=""),"Exception details missing",IF(AND($V181="Reviewed",$W181=""),"Manager initials missing","OK"))))))))),"")</f>
        <v/>
      </c>
      <c r="Y181" s="23">
        <f>IFERROR(IF(OR($A181="",$C181=""),"",IF(COUNTIFS($A$2:$A$501,$A181,$C$2:$C$501,$C181)&gt;1,"Duplicate task/date","OK")),"")</f>
        <v/>
      </c>
      <c r="Z181" s="29" t="n"/>
      <c r="AA181" s="23">
        <f>IFERROR(IF(OR($A181="",$C181=""),"",TEXT($A181,"yyyymmdd")&amp;"-"&amp;$C181),"")</f>
        <v/>
      </c>
    </row>
    <row r="182">
      <c r="A182" s="40" t="n"/>
      <c r="B182" s="22" t="n"/>
      <c r="C182" s="22" t="n"/>
      <c r="D182" s="23">
        <f>IFERROR(IF($C182="","",VLOOKUP($C182,'Checklist Setup'!$A$7:$H$106,2,FALSE)),"")</f>
        <v/>
      </c>
      <c r="E182" s="24">
        <f>IFERROR(IF($C182="","",VLOOKUP($C182,'Checklist Setup'!$A$7:$H$106,3,FALSE)),"")</f>
        <v/>
      </c>
      <c r="F182" s="23">
        <f>IFERROR(IF($C182="","",VLOOKUP($C182,'Checklist Setup'!$A$7:$H$106,4,FALSE)),"")</f>
        <v/>
      </c>
      <c r="G182" s="23">
        <f>IFERROR(IF($C182="","",VLOOKUP($C182,'Checklist Setup'!$A$7:$H$106,5,FALSE)),"")</f>
        <v/>
      </c>
      <c r="H182" s="23">
        <f>IFERROR(IF($C182="","",VLOOKUP($C182,'Checklist Setup'!$A$7:$H$106,6,FALSE)),"")</f>
        <v/>
      </c>
      <c r="I182" s="22" t="n"/>
      <c r="J182" s="22" t="n"/>
      <c r="K182" s="25" t="n"/>
      <c r="L182" s="25" t="n"/>
      <c r="M182" s="26">
        <f>IFERROR(IF($C182="","",VLOOKUP($C182,'Checklist Setup'!$A$7:$H$106,7,FALSE)),"")</f>
        <v/>
      </c>
      <c r="N182" s="26">
        <f>IFERROR(IF(OR($K182="",$L182=""),"",MOD($L182-$K182,1)*1440),"")</f>
        <v/>
      </c>
      <c r="O182" s="41" t="n"/>
      <c r="P182" s="41" t="n"/>
      <c r="Q182" s="42">
        <f>IFERROR(IF(OR($O182="",$P182=""),"",$P182-$O182),"")</f>
        <v/>
      </c>
      <c r="R182" s="42">
        <f>IFERROR(IF($C182="","",VLOOKUP($C182,'Checklist Setup'!$A$7:$H$106,8,FALSE)),"")</f>
        <v/>
      </c>
      <c r="S182" s="29" t="n"/>
      <c r="T182" s="29" t="n"/>
      <c r="U182" s="29" t="n"/>
      <c r="V182" s="22" t="n"/>
      <c r="W182" s="22" t="n"/>
      <c r="X182" s="24">
        <f>IFERROR(IF($C182="","",IF($Y182&lt;&gt;"OK",$Y182,IF(AND($J182="Complete",$H182="Yes",$S182=""),"Evidence missing",IF(AND($G182="Yes",$J182="Complete",OR($O182="",$P182="")),"Amounts missing",IF(AND($Q182&lt;&gt;"",OR($Q182&gt;$R182,$Q182&lt;-$R182)),"Variance exceeds tolerance",IF(AND($F182="Yes",$J182&lt;&gt;"Complete",$J182&lt;&gt;"N/A"),"Critical task incomplete",IF(AND($J182="N/A",$T182=""),"N/A reason missing",IF(AND($J182="Exception",$T182=""),"Exception details missing",IF(AND($V182="Reviewed",$W182=""),"Manager initials missing","OK"))))))))),"")</f>
        <v/>
      </c>
      <c r="Y182" s="23">
        <f>IFERROR(IF(OR($A182="",$C182=""),"",IF(COUNTIFS($A$2:$A$501,$A182,$C$2:$C$501,$C182)&gt;1,"Duplicate task/date","OK")),"")</f>
        <v/>
      </c>
      <c r="Z182" s="29" t="n"/>
      <c r="AA182" s="23">
        <f>IFERROR(IF(OR($A182="",$C182=""),"",TEXT($A182,"yyyymmdd")&amp;"-"&amp;$C182),"")</f>
        <v/>
      </c>
    </row>
    <row r="183">
      <c r="A183" s="40" t="n"/>
      <c r="B183" s="22" t="n"/>
      <c r="C183" s="22" t="n"/>
      <c r="D183" s="23">
        <f>IFERROR(IF($C183="","",VLOOKUP($C183,'Checklist Setup'!$A$7:$H$106,2,FALSE)),"")</f>
        <v/>
      </c>
      <c r="E183" s="24">
        <f>IFERROR(IF($C183="","",VLOOKUP($C183,'Checklist Setup'!$A$7:$H$106,3,FALSE)),"")</f>
        <v/>
      </c>
      <c r="F183" s="23">
        <f>IFERROR(IF($C183="","",VLOOKUP($C183,'Checklist Setup'!$A$7:$H$106,4,FALSE)),"")</f>
        <v/>
      </c>
      <c r="G183" s="23">
        <f>IFERROR(IF($C183="","",VLOOKUP($C183,'Checklist Setup'!$A$7:$H$106,5,FALSE)),"")</f>
        <v/>
      </c>
      <c r="H183" s="23">
        <f>IFERROR(IF($C183="","",VLOOKUP($C183,'Checklist Setup'!$A$7:$H$106,6,FALSE)),"")</f>
        <v/>
      </c>
      <c r="I183" s="22" t="n"/>
      <c r="J183" s="22" t="n"/>
      <c r="K183" s="25" t="n"/>
      <c r="L183" s="25" t="n"/>
      <c r="M183" s="26">
        <f>IFERROR(IF($C183="","",VLOOKUP($C183,'Checklist Setup'!$A$7:$H$106,7,FALSE)),"")</f>
        <v/>
      </c>
      <c r="N183" s="26">
        <f>IFERROR(IF(OR($K183="",$L183=""),"",MOD($L183-$K183,1)*1440),"")</f>
        <v/>
      </c>
      <c r="O183" s="41" t="n"/>
      <c r="P183" s="41" t="n"/>
      <c r="Q183" s="42">
        <f>IFERROR(IF(OR($O183="",$P183=""),"",$P183-$O183),"")</f>
        <v/>
      </c>
      <c r="R183" s="42">
        <f>IFERROR(IF($C183="","",VLOOKUP($C183,'Checklist Setup'!$A$7:$H$106,8,FALSE)),"")</f>
        <v/>
      </c>
      <c r="S183" s="29" t="n"/>
      <c r="T183" s="29" t="n"/>
      <c r="U183" s="29" t="n"/>
      <c r="V183" s="22" t="n"/>
      <c r="W183" s="22" t="n"/>
      <c r="X183" s="24">
        <f>IFERROR(IF($C183="","",IF($Y183&lt;&gt;"OK",$Y183,IF(AND($J183="Complete",$H183="Yes",$S183=""),"Evidence missing",IF(AND($G183="Yes",$J183="Complete",OR($O183="",$P183="")),"Amounts missing",IF(AND($Q183&lt;&gt;"",OR($Q183&gt;$R183,$Q183&lt;-$R183)),"Variance exceeds tolerance",IF(AND($F183="Yes",$J183&lt;&gt;"Complete",$J183&lt;&gt;"N/A"),"Critical task incomplete",IF(AND($J183="N/A",$T183=""),"N/A reason missing",IF(AND($J183="Exception",$T183=""),"Exception details missing",IF(AND($V183="Reviewed",$W183=""),"Manager initials missing","OK"))))))))),"")</f>
        <v/>
      </c>
      <c r="Y183" s="23">
        <f>IFERROR(IF(OR($A183="",$C183=""),"",IF(COUNTIFS($A$2:$A$501,$A183,$C$2:$C$501,$C183)&gt;1,"Duplicate task/date","OK")),"")</f>
        <v/>
      </c>
      <c r="Z183" s="29" t="n"/>
      <c r="AA183" s="23">
        <f>IFERROR(IF(OR($A183="",$C183=""),"",TEXT($A183,"yyyymmdd")&amp;"-"&amp;$C183),"")</f>
        <v/>
      </c>
    </row>
    <row r="184">
      <c r="A184" s="40" t="n"/>
      <c r="B184" s="22" t="n"/>
      <c r="C184" s="22" t="n"/>
      <c r="D184" s="23">
        <f>IFERROR(IF($C184="","",VLOOKUP($C184,'Checklist Setup'!$A$7:$H$106,2,FALSE)),"")</f>
        <v/>
      </c>
      <c r="E184" s="24">
        <f>IFERROR(IF($C184="","",VLOOKUP($C184,'Checklist Setup'!$A$7:$H$106,3,FALSE)),"")</f>
        <v/>
      </c>
      <c r="F184" s="23">
        <f>IFERROR(IF($C184="","",VLOOKUP($C184,'Checklist Setup'!$A$7:$H$106,4,FALSE)),"")</f>
        <v/>
      </c>
      <c r="G184" s="23">
        <f>IFERROR(IF($C184="","",VLOOKUP($C184,'Checklist Setup'!$A$7:$H$106,5,FALSE)),"")</f>
        <v/>
      </c>
      <c r="H184" s="23">
        <f>IFERROR(IF($C184="","",VLOOKUP($C184,'Checklist Setup'!$A$7:$H$106,6,FALSE)),"")</f>
        <v/>
      </c>
      <c r="I184" s="22" t="n"/>
      <c r="J184" s="22" t="n"/>
      <c r="K184" s="25" t="n"/>
      <c r="L184" s="25" t="n"/>
      <c r="M184" s="26">
        <f>IFERROR(IF($C184="","",VLOOKUP($C184,'Checklist Setup'!$A$7:$H$106,7,FALSE)),"")</f>
        <v/>
      </c>
      <c r="N184" s="26">
        <f>IFERROR(IF(OR($K184="",$L184=""),"",MOD($L184-$K184,1)*1440),"")</f>
        <v/>
      </c>
      <c r="O184" s="41" t="n"/>
      <c r="P184" s="41" t="n"/>
      <c r="Q184" s="42">
        <f>IFERROR(IF(OR($O184="",$P184=""),"",$P184-$O184),"")</f>
        <v/>
      </c>
      <c r="R184" s="42">
        <f>IFERROR(IF($C184="","",VLOOKUP($C184,'Checklist Setup'!$A$7:$H$106,8,FALSE)),"")</f>
        <v/>
      </c>
      <c r="S184" s="29" t="n"/>
      <c r="T184" s="29" t="n"/>
      <c r="U184" s="29" t="n"/>
      <c r="V184" s="22" t="n"/>
      <c r="W184" s="22" t="n"/>
      <c r="X184" s="24">
        <f>IFERROR(IF($C184="","",IF($Y184&lt;&gt;"OK",$Y184,IF(AND($J184="Complete",$H184="Yes",$S184=""),"Evidence missing",IF(AND($G184="Yes",$J184="Complete",OR($O184="",$P184="")),"Amounts missing",IF(AND($Q184&lt;&gt;"",OR($Q184&gt;$R184,$Q184&lt;-$R184)),"Variance exceeds tolerance",IF(AND($F184="Yes",$J184&lt;&gt;"Complete",$J184&lt;&gt;"N/A"),"Critical task incomplete",IF(AND($J184="N/A",$T184=""),"N/A reason missing",IF(AND($J184="Exception",$T184=""),"Exception details missing",IF(AND($V184="Reviewed",$W184=""),"Manager initials missing","OK"))))))))),"")</f>
        <v/>
      </c>
      <c r="Y184" s="23">
        <f>IFERROR(IF(OR($A184="",$C184=""),"",IF(COUNTIFS($A$2:$A$501,$A184,$C$2:$C$501,$C184)&gt;1,"Duplicate task/date","OK")),"")</f>
        <v/>
      </c>
      <c r="Z184" s="29" t="n"/>
      <c r="AA184" s="23">
        <f>IFERROR(IF(OR($A184="",$C184=""),"",TEXT($A184,"yyyymmdd")&amp;"-"&amp;$C184),"")</f>
        <v/>
      </c>
    </row>
    <row r="185">
      <c r="A185" s="40" t="n"/>
      <c r="B185" s="22" t="n"/>
      <c r="C185" s="22" t="n"/>
      <c r="D185" s="23">
        <f>IFERROR(IF($C185="","",VLOOKUP($C185,'Checklist Setup'!$A$7:$H$106,2,FALSE)),"")</f>
        <v/>
      </c>
      <c r="E185" s="24">
        <f>IFERROR(IF($C185="","",VLOOKUP($C185,'Checklist Setup'!$A$7:$H$106,3,FALSE)),"")</f>
        <v/>
      </c>
      <c r="F185" s="23">
        <f>IFERROR(IF($C185="","",VLOOKUP($C185,'Checklist Setup'!$A$7:$H$106,4,FALSE)),"")</f>
        <v/>
      </c>
      <c r="G185" s="23">
        <f>IFERROR(IF($C185="","",VLOOKUP($C185,'Checklist Setup'!$A$7:$H$106,5,FALSE)),"")</f>
        <v/>
      </c>
      <c r="H185" s="23">
        <f>IFERROR(IF($C185="","",VLOOKUP($C185,'Checklist Setup'!$A$7:$H$106,6,FALSE)),"")</f>
        <v/>
      </c>
      <c r="I185" s="22" t="n"/>
      <c r="J185" s="22" t="n"/>
      <c r="K185" s="25" t="n"/>
      <c r="L185" s="25" t="n"/>
      <c r="M185" s="26">
        <f>IFERROR(IF($C185="","",VLOOKUP($C185,'Checklist Setup'!$A$7:$H$106,7,FALSE)),"")</f>
        <v/>
      </c>
      <c r="N185" s="26">
        <f>IFERROR(IF(OR($K185="",$L185=""),"",MOD($L185-$K185,1)*1440),"")</f>
        <v/>
      </c>
      <c r="O185" s="41" t="n"/>
      <c r="P185" s="41" t="n"/>
      <c r="Q185" s="42">
        <f>IFERROR(IF(OR($O185="",$P185=""),"",$P185-$O185),"")</f>
        <v/>
      </c>
      <c r="R185" s="42">
        <f>IFERROR(IF($C185="","",VLOOKUP($C185,'Checklist Setup'!$A$7:$H$106,8,FALSE)),"")</f>
        <v/>
      </c>
      <c r="S185" s="29" t="n"/>
      <c r="T185" s="29" t="n"/>
      <c r="U185" s="29" t="n"/>
      <c r="V185" s="22" t="n"/>
      <c r="W185" s="22" t="n"/>
      <c r="X185" s="24">
        <f>IFERROR(IF($C185="","",IF($Y185&lt;&gt;"OK",$Y185,IF(AND($J185="Complete",$H185="Yes",$S185=""),"Evidence missing",IF(AND($G185="Yes",$J185="Complete",OR($O185="",$P185="")),"Amounts missing",IF(AND($Q185&lt;&gt;"",OR($Q185&gt;$R185,$Q185&lt;-$R185)),"Variance exceeds tolerance",IF(AND($F185="Yes",$J185&lt;&gt;"Complete",$J185&lt;&gt;"N/A"),"Critical task incomplete",IF(AND($J185="N/A",$T185=""),"N/A reason missing",IF(AND($J185="Exception",$T185=""),"Exception details missing",IF(AND($V185="Reviewed",$W185=""),"Manager initials missing","OK"))))))))),"")</f>
        <v/>
      </c>
      <c r="Y185" s="23">
        <f>IFERROR(IF(OR($A185="",$C185=""),"",IF(COUNTIFS($A$2:$A$501,$A185,$C$2:$C$501,$C185)&gt;1,"Duplicate task/date","OK")),"")</f>
        <v/>
      </c>
      <c r="Z185" s="29" t="n"/>
      <c r="AA185" s="23">
        <f>IFERROR(IF(OR($A185="",$C185=""),"",TEXT($A185,"yyyymmdd")&amp;"-"&amp;$C185),"")</f>
        <v/>
      </c>
    </row>
    <row r="186">
      <c r="A186" s="40" t="n"/>
      <c r="B186" s="22" t="n"/>
      <c r="C186" s="22" t="n"/>
      <c r="D186" s="23">
        <f>IFERROR(IF($C186="","",VLOOKUP($C186,'Checklist Setup'!$A$7:$H$106,2,FALSE)),"")</f>
        <v/>
      </c>
      <c r="E186" s="24">
        <f>IFERROR(IF($C186="","",VLOOKUP($C186,'Checklist Setup'!$A$7:$H$106,3,FALSE)),"")</f>
        <v/>
      </c>
      <c r="F186" s="23">
        <f>IFERROR(IF($C186="","",VLOOKUP($C186,'Checklist Setup'!$A$7:$H$106,4,FALSE)),"")</f>
        <v/>
      </c>
      <c r="G186" s="23">
        <f>IFERROR(IF($C186="","",VLOOKUP($C186,'Checklist Setup'!$A$7:$H$106,5,FALSE)),"")</f>
        <v/>
      </c>
      <c r="H186" s="23">
        <f>IFERROR(IF($C186="","",VLOOKUP($C186,'Checklist Setup'!$A$7:$H$106,6,FALSE)),"")</f>
        <v/>
      </c>
      <c r="I186" s="22" t="n"/>
      <c r="J186" s="22" t="n"/>
      <c r="K186" s="25" t="n"/>
      <c r="L186" s="25" t="n"/>
      <c r="M186" s="26">
        <f>IFERROR(IF($C186="","",VLOOKUP($C186,'Checklist Setup'!$A$7:$H$106,7,FALSE)),"")</f>
        <v/>
      </c>
      <c r="N186" s="26">
        <f>IFERROR(IF(OR($K186="",$L186=""),"",MOD($L186-$K186,1)*1440),"")</f>
        <v/>
      </c>
      <c r="O186" s="41" t="n"/>
      <c r="P186" s="41" t="n"/>
      <c r="Q186" s="42">
        <f>IFERROR(IF(OR($O186="",$P186=""),"",$P186-$O186),"")</f>
        <v/>
      </c>
      <c r="R186" s="42">
        <f>IFERROR(IF($C186="","",VLOOKUP($C186,'Checklist Setup'!$A$7:$H$106,8,FALSE)),"")</f>
        <v/>
      </c>
      <c r="S186" s="29" t="n"/>
      <c r="T186" s="29" t="n"/>
      <c r="U186" s="29" t="n"/>
      <c r="V186" s="22" t="n"/>
      <c r="W186" s="22" t="n"/>
      <c r="X186" s="24">
        <f>IFERROR(IF($C186="","",IF($Y186&lt;&gt;"OK",$Y186,IF(AND($J186="Complete",$H186="Yes",$S186=""),"Evidence missing",IF(AND($G186="Yes",$J186="Complete",OR($O186="",$P186="")),"Amounts missing",IF(AND($Q186&lt;&gt;"",OR($Q186&gt;$R186,$Q186&lt;-$R186)),"Variance exceeds tolerance",IF(AND($F186="Yes",$J186&lt;&gt;"Complete",$J186&lt;&gt;"N/A"),"Critical task incomplete",IF(AND($J186="N/A",$T186=""),"N/A reason missing",IF(AND($J186="Exception",$T186=""),"Exception details missing",IF(AND($V186="Reviewed",$W186=""),"Manager initials missing","OK"))))))))),"")</f>
        <v/>
      </c>
      <c r="Y186" s="23">
        <f>IFERROR(IF(OR($A186="",$C186=""),"",IF(COUNTIFS($A$2:$A$501,$A186,$C$2:$C$501,$C186)&gt;1,"Duplicate task/date","OK")),"")</f>
        <v/>
      </c>
      <c r="Z186" s="29" t="n"/>
      <c r="AA186" s="23">
        <f>IFERROR(IF(OR($A186="",$C186=""),"",TEXT($A186,"yyyymmdd")&amp;"-"&amp;$C186),"")</f>
        <v/>
      </c>
    </row>
    <row r="187">
      <c r="A187" s="40" t="n"/>
      <c r="B187" s="22" t="n"/>
      <c r="C187" s="22" t="n"/>
      <c r="D187" s="23">
        <f>IFERROR(IF($C187="","",VLOOKUP($C187,'Checklist Setup'!$A$7:$H$106,2,FALSE)),"")</f>
        <v/>
      </c>
      <c r="E187" s="24">
        <f>IFERROR(IF($C187="","",VLOOKUP($C187,'Checklist Setup'!$A$7:$H$106,3,FALSE)),"")</f>
        <v/>
      </c>
      <c r="F187" s="23">
        <f>IFERROR(IF($C187="","",VLOOKUP($C187,'Checklist Setup'!$A$7:$H$106,4,FALSE)),"")</f>
        <v/>
      </c>
      <c r="G187" s="23">
        <f>IFERROR(IF($C187="","",VLOOKUP($C187,'Checklist Setup'!$A$7:$H$106,5,FALSE)),"")</f>
        <v/>
      </c>
      <c r="H187" s="23">
        <f>IFERROR(IF($C187="","",VLOOKUP($C187,'Checklist Setup'!$A$7:$H$106,6,FALSE)),"")</f>
        <v/>
      </c>
      <c r="I187" s="22" t="n"/>
      <c r="J187" s="22" t="n"/>
      <c r="K187" s="25" t="n"/>
      <c r="L187" s="25" t="n"/>
      <c r="M187" s="26">
        <f>IFERROR(IF($C187="","",VLOOKUP($C187,'Checklist Setup'!$A$7:$H$106,7,FALSE)),"")</f>
        <v/>
      </c>
      <c r="N187" s="26">
        <f>IFERROR(IF(OR($K187="",$L187=""),"",MOD($L187-$K187,1)*1440),"")</f>
        <v/>
      </c>
      <c r="O187" s="41" t="n"/>
      <c r="P187" s="41" t="n"/>
      <c r="Q187" s="42">
        <f>IFERROR(IF(OR($O187="",$P187=""),"",$P187-$O187),"")</f>
        <v/>
      </c>
      <c r="R187" s="42">
        <f>IFERROR(IF($C187="","",VLOOKUP($C187,'Checklist Setup'!$A$7:$H$106,8,FALSE)),"")</f>
        <v/>
      </c>
      <c r="S187" s="29" t="n"/>
      <c r="T187" s="29" t="n"/>
      <c r="U187" s="29" t="n"/>
      <c r="V187" s="22" t="n"/>
      <c r="W187" s="22" t="n"/>
      <c r="X187" s="24">
        <f>IFERROR(IF($C187="","",IF($Y187&lt;&gt;"OK",$Y187,IF(AND($J187="Complete",$H187="Yes",$S187=""),"Evidence missing",IF(AND($G187="Yes",$J187="Complete",OR($O187="",$P187="")),"Amounts missing",IF(AND($Q187&lt;&gt;"",OR($Q187&gt;$R187,$Q187&lt;-$R187)),"Variance exceeds tolerance",IF(AND($F187="Yes",$J187&lt;&gt;"Complete",$J187&lt;&gt;"N/A"),"Critical task incomplete",IF(AND($J187="N/A",$T187=""),"N/A reason missing",IF(AND($J187="Exception",$T187=""),"Exception details missing",IF(AND($V187="Reviewed",$W187=""),"Manager initials missing","OK"))))))))),"")</f>
        <v/>
      </c>
      <c r="Y187" s="23">
        <f>IFERROR(IF(OR($A187="",$C187=""),"",IF(COUNTIFS($A$2:$A$501,$A187,$C$2:$C$501,$C187)&gt;1,"Duplicate task/date","OK")),"")</f>
        <v/>
      </c>
      <c r="Z187" s="29" t="n"/>
      <c r="AA187" s="23">
        <f>IFERROR(IF(OR($A187="",$C187=""),"",TEXT($A187,"yyyymmdd")&amp;"-"&amp;$C187),"")</f>
        <v/>
      </c>
    </row>
    <row r="188">
      <c r="A188" s="40" t="n"/>
      <c r="B188" s="22" t="n"/>
      <c r="C188" s="22" t="n"/>
      <c r="D188" s="23">
        <f>IFERROR(IF($C188="","",VLOOKUP($C188,'Checklist Setup'!$A$7:$H$106,2,FALSE)),"")</f>
        <v/>
      </c>
      <c r="E188" s="24">
        <f>IFERROR(IF($C188="","",VLOOKUP($C188,'Checklist Setup'!$A$7:$H$106,3,FALSE)),"")</f>
        <v/>
      </c>
      <c r="F188" s="23">
        <f>IFERROR(IF($C188="","",VLOOKUP($C188,'Checklist Setup'!$A$7:$H$106,4,FALSE)),"")</f>
        <v/>
      </c>
      <c r="G188" s="23">
        <f>IFERROR(IF($C188="","",VLOOKUP($C188,'Checklist Setup'!$A$7:$H$106,5,FALSE)),"")</f>
        <v/>
      </c>
      <c r="H188" s="23">
        <f>IFERROR(IF($C188="","",VLOOKUP($C188,'Checklist Setup'!$A$7:$H$106,6,FALSE)),"")</f>
        <v/>
      </c>
      <c r="I188" s="22" t="n"/>
      <c r="J188" s="22" t="n"/>
      <c r="K188" s="25" t="n"/>
      <c r="L188" s="25" t="n"/>
      <c r="M188" s="26">
        <f>IFERROR(IF($C188="","",VLOOKUP($C188,'Checklist Setup'!$A$7:$H$106,7,FALSE)),"")</f>
        <v/>
      </c>
      <c r="N188" s="26">
        <f>IFERROR(IF(OR($K188="",$L188=""),"",MOD($L188-$K188,1)*1440),"")</f>
        <v/>
      </c>
      <c r="O188" s="41" t="n"/>
      <c r="P188" s="41" t="n"/>
      <c r="Q188" s="42">
        <f>IFERROR(IF(OR($O188="",$P188=""),"",$P188-$O188),"")</f>
        <v/>
      </c>
      <c r="R188" s="42">
        <f>IFERROR(IF($C188="","",VLOOKUP($C188,'Checklist Setup'!$A$7:$H$106,8,FALSE)),"")</f>
        <v/>
      </c>
      <c r="S188" s="29" t="n"/>
      <c r="T188" s="29" t="n"/>
      <c r="U188" s="29" t="n"/>
      <c r="V188" s="22" t="n"/>
      <c r="W188" s="22" t="n"/>
      <c r="X188" s="24">
        <f>IFERROR(IF($C188="","",IF($Y188&lt;&gt;"OK",$Y188,IF(AND($J188="Complete",$H188="Yes",$S188=""),"Evidence missing",IF(AND($G188="Yes",$J188="Complete",OR($O188="",$P188="")),"Amounts missing",IF(AND($Q188&lt;&gt;"",OR($Q188&gt;$R188,$Q188&lt;-$R188)),"Variance exceeds tolerance",IF(AND($F188="Yes",$J188&lt;&gt;"Complete",$J188&lt;&gt;"N/A"),"Critical task incomplete",IF(AND($J188="N/A",$T188=""),"N/A reason missing",IF(AND($J188="Exception",$T188=""),"Exception details missing",IF(AND($V188="Reviewed",$W188=""),"Manager initials missing","OK"))))))))),"")</f>
        <v/>
      </c>
      <c r="Y188" s="23">
        <f>IFERROR(IF(OR($A188="",$C188=""),"",IF(COUNTIFS($A$2:$A$501,$A188,$C$2:$C$501,$C188)&gt;1,"Duplicate task/date","OK")),"")</f>
        <v/>
      </c>
      <c r="Z188" s="29" t="n"/>
      <c r="AA188" s="23">
        <f>IFERROR(IF(OR($A188="",$C188=""),"",TEXT($A188,"yyyymmdd")&amp;"-"&amp;$C188),"")</f>
        <v/>
      </c>
    </row>
    <row r="189">
      <c r="A189" s="40" t="n"/>
      <c r="B189" s="22" t="n"/>
      <c r="C189" s="22" t="n"/>
      <c r="D189" s="23">
        <f>IFERROR(IF($C189="","",VLOOKUP($C189,'Checklist Setup'!$A$7:$H$106,2,FALSE)),"")</f>
        <v/>
      </c>
      <c r="E189" s="24">
        <f>IFERROR(IF($C189="","",VLOOKUP($C189,'Checklist Setup'!$A$7:$H$106,3,FALSE)),"")</f>
        <v/>
      </c>
      <c r="F189" s="23">
        <f>IFERROR(IF($C189="","",VLOOKUP($C189,'Checklist Setup'!$A$7:$H$106,4,FALSE)),"")</f>
        <v/>
      </c>
      <c r="G189" s="23">
        <f>IFERROR(IF($C189="","",VLOOKUP($C189,'Checklist Setup'!$A$7:$H$106,5,FALSE)),"")</f>
        <v/>
      </c>
      <c r="H189" s="23">
        <f>IFERROR(IF($C189="","",VLOOKUP($C189,'Checklist Setup'!$A$7:$H$106,6,FALSE)),"")</f>
        <v/>
      </c>
      <c r="I189" s="22" t="n"/>
      <c r="J189" s="22" t="n"/>
      <c r="K189" s="25" t="n"/>
      <c r="L189" s="25" t="n"/>
      <c r="M189" s="26">
        <f>IFERROR(IF($C189="","",VLOOKUP($C189,'Checklist Setup'!$A$7:$H$106,7,FALSE)),"")</f>
        <v/>
      </c>
      <c r="N189" s="26">
        <f>IFERROR(IF(OR($K189="",$L189=""),"",MOD($L189-$K189,1)*1440),"")</f>
        <v/>
      </c>
      <c r="O189" s="41" t="n"/>
      <c r="P189" s="41" t="n"/>
      <c r="Q189" s="42">
        <f>IFERROR(IF(OR($O189="",$P189=""),"",$P189-$O189),"")</f>
        <v/>
      </c>
      <c r="R189" s="42">
        <f>IFERROR(IF($C189="","",VLOOKUP($C189,'Checklist Setup'!$A$7:$H$106,8,FALSE)),"")</f>
        <v/>
      </c>
      <c r="S189" s="29" t="n"/>
      <c r="T189" s="29" t="n"/>
      <c r="U189" s="29" t="n"/>
      <c r="V189" s="22" t="n"/>
      <c r="W189" s="22" t="n"/>
      <c r="X189" s="24">
        <f>IFERROR(IF($C189="","",IF($Y189&lt;&gt;"OK",$Y189,IF(AND($J189="Complete",$H189="Yes",$S189=""),"Evidence missing",IF(AND($G189="Yes",$J189="Complete",OR($O189="",$P189="")),"Amounts missing",IF(AND($Q189&lt;&gt;"",OR($Q189&gt;$R189,$Q189&lt;-$R189)),"Variance exceeds tolerance",IF(AND($F189="Yes",$J189&lt;&gt;"Complete",$J189&lt;&gt;"N/A"),"Critical task incomplete",IF(AND($J189="N/A",$T189=""),"N/A reason missing",IF(AND($J189="Exception",$T189=""),"Exception details missing",IF(AND($V189="Reviewed",$W189=""),"Manager initials missing","OK"))))))))),"")</f>
        <v/>
      </c>
      <c r="Y189" s="23">
        <f>IFERROR(IF(OR($A189="",$C189=""),"",IF(COUNTIFS($A$2:$A$501,$A189,$C$2:$C$501,$C189)&gt;1,"Duplicate task/date","OK")),"")</f>
        <v/>
      </c>
      <c r="Z189" s="29" t="n"/>
      <c r="AA189" s="23">
        <f>IFERROR(IF(OR($A189="",$C189=""),"",TEXT($A189,"yyyymmdd")&amp;"-"&amp;$C189),"")</f>
        <v/>
      </c>
    </row>
    <row r="190">
      <c r="A190" s="40" t="n"/>
      <c r="B190" s="22" t="n"/>
      <c r="C190" s="22" t="n"/>
      <c r="D190" s="23">
        <f>IFERROR(IF($C190="","",VLOOKUP($C190,'Checklist Setup'!$A$7:$H$106,2,FALSE)),"")</f>
        <v/>
      </c>
      <c r="E190" s="24">
        <f>IFERROR(IF($C190="","",VLOOKUP($C190,'Checklist Setup'!$A$7:$H$106,3,FALSE)),"")</f>
        <v/>
      </c>
      <c r="F190" s="23">
        <f>IFERROR(IF($C190="","",VLOOKUP($C190,'Checklist Setup'!$A$7:$H$106,4,FALSE)),"")</f>
        <v/>
      </c>
      <c r="G190" s="23">
        <f>IFERROR(IF($C190="","",VLOOKUP($C190,'Checklist Setup'!$A$7:$H$106,5,FALSE)),"")</f>
        <v/>
      </c>
      <c r="H190" s="23">
        <f>IFERROR(IF($C190="","",VLOOKUP($C190,'Checklist Setup'!$A$7:$H$106,6,FALSE)),"")</f>
        <v/>
      </c>
      <c r="I190" s="22" t="n"/>
      <c r="J190" s="22" t="n"/>
      <c r="K190" s="25" t="n"/>
      <c r="L190" s="25" t="n"/>
      <c r="M190" s="26">
        <f>IFERROR(IF($C190="","",VLOOKUP($C190,'Checklist Setup'!$A$7:$H$106,7,FALSE)),"")</f>
        <v/>
      </c>
      <c r="N190" s="26">
        <f>IFERROR(IF(OR($K190="",$L190=""),"",MOD($L190-$K190,1)*1440),"")</f>
        <v/>
      </c>
      <c r="O190" s="41" t="n"/>
      <c r="P190" s="41" t="n"/>
      <c r="Q190" s="42">
        <f>IFERROR(IF(OR($O190="",$P190=""),"",$P190-$O190),"")</f>
        <v/>
      </c>
      <c r="R190" s="42">
        <f>IFERROR(IF($C190="","",VLOOKUP($C190,'Checklist Setup'!$A$7:$H$106,8,FALSE)),"")</f>
        <v/>
      </c>
      <c r="S190" s="29" t="n"/>
      <c r="T190" s="29" t="n"/>
      <c r="U190" s="29" t="n"/>
      <c r="V190" s="22" t="n"/>
      <c r="W190" s="22" t="n"/>
      <c r="X190" s="24">
        <f>IFERROR(IF($C190="","",IF($Y190&lt;&gt;"OK",$Y190,IF(AND($J190="Complete",$H190="Yes",$S190=""),"Evidence missing",IF(AND($G190="Yes",$J190="Complete",OR($O190="",$P190="")),"Amounts missing",IF(AND($Q190&lt;&gt;"",OR($Q190&gt;$R190,$Q190&lt;-$R190)),"Variance exceeds tolerance",IF(AND($F190="Yes",$J190&lt;&gt;"Complete",$J190&lt;&gt;"N/A"),"Critical task incomplete",IF(AND($J190="N/A",$T190=""),"N/A reason missing",IF(AND($J190="Exception",$T190=""),"Exception details missing",IF(AND($V190="Reviewed",$W190=""),"Manager initials missing","OK"))))))))),"")</f>
        <v/>
      </c>
      <c r="Y190" s="23">
        <f>IFERROR(IF(OR($A190="",$C190=""),"",IF(COUNTIFS($A$2:$A$501,$A190,$C$2:$C$501,$C190)&gt;1,"Duplicate task/date","OK")),"")</f>
        <v/>
      </c>
      <c r="Z190" s="29" t="n"/>
      <c r="AA190" s="23">
        <f>IFERROR(IF(OR($A190="",$C190=""),"",TEXT($A190,"yyyymmdd")&amp;"-"&amp;$C190),"")</f>
        <v/>
      </c>
    </row>
    <row r="191">
      <c r="A191" s="40" t="n"/>
      <c r="B191" s="22" t="n"/>
      <c r="C191" s="22" t="n"/>
      <c r="D191" s="23">
        <f>IFERROR(IF($C191="","",VLOOKUP($C191,'Checklist Setup'!$A$7:$H$106,2,FALSE)),"")</f>
        <v/>
      </c>
      <c r="E191" s="24">
        <f>IFERROR(IF($C191="","",VLOOKUP($C191,'Checklist Setup'!$A$7:$H$106,3,FALSE)),"")</f>
        <v/>
      </c>
      <c r="F191" s="23">
        <f>IFERROR(IF($C191="","",VLOOKUP($C191,'Checklist Setup'!$A$7:$H$106,4,FALSE)),"")</f>
        <v/>
      </c>
      <c r="G191" s="23">
        <f>IFERROR(IF($C191="","",VLOOKUP($C191,'Checklist Setup'!$A$7:$H$106,5,FALSE)),"")</f>
        <v/>
      </c>
      <c r="H191" s="23">
        <f>IFERROR(IF($C191="","",VLOOKUP($C191,'Checklist Setup'!$A$7:$H$106,6,FALSE)),"")</f>
        <v/>
      </c>
      <c r="I191" s="22" t="n"/>
      <c r="J191" s="22" t="n"/>
      <c r="K191" s="25" t="n"/>
      <c r="L191" s="25" t="n"/>
      <c r="M191" s="26">
        <f>IFERROR(IF($C191="","",VLOOKUP($C191,'Checklist Setup'!$A$7:$H$106,7,FALSE)),"")</f>
        <v/>
      </c>
      <c r="N191" s="26">
        <f>IFERROR(IF(OR($K191="",$L191=""),"",MOD($L191-$K191,1)*1440),"")</f>
        <v/>
      </c>
      <c r="O191" s="41" t="n"/>
      <c r="P191" s="41" t="n"/>
      <c r="Q191" s="42">
        <f>IFERROR(IF(OR($O191="",$P191=""),"",$P191-$O191),"")</f>
        <v/>
      </c>
      <c r="R191" s="42">
        <f>IFERROR(IF($C191="","",VLOOKUP($C191,'Checklist Setup'!$A$7:$H$106,8,FALSE)),"")</f>
        <v/>
      </c>
      <c r="S191" s="29" t="n"/>
      <c r="T191" s="29" t="n"/>
      <c r="U191" s="29" t="n"/>
      <c r="V191" s="22" t="n"/>
      <c r="W191" s="22" t="n"/>
      <c r="X191" s="24">
        <f>IFERROR(IF($C191="","",IF($Y191&lt;&gt;"OK",$Y191,IF(AND($J191="Complete",$H191="Yes",$S191=""),"Evidence missing",IF(AND($G191="Yes",$J191="Complete",OR($O191="",$P191="")),"Amounts missing",IF(AND($Q191&lt;&gt;"",OR($Q191&gt;$R191,$Q191&lt;-$R191)),"Variance exceeds tolerance",IF(AND($F191="Yes",$J191&lt;&gt;"Complete",$J191&lt;&gt;"N/A"),"Critical task incomplete",IF(AND($J191="N/A",$T191=""),"N/A reason missing",IF(AND($J191="Exception",$T191=""),"Exception details missing",IF(AND($V191="Reviewed",$W191=""),"Manager initials missing","OK"))))))))),"")</f>
        <v/>
      </c>
      <c r="Y191" s="23">
        <f>IFERROR(IF(OR($A191="",$C191=""),"",IF(COUNTIFS($A$2:$A$501,$A191,$C$2:$C$501,$C191)&gt;1,"Duplicate task/date","OK")),"")</f>
        <v/>
      </c>
      <c r="Z191" s="29" t="n"/>
      <c r="AA191" s="23">
        <f>IFERROR(IF(OR($A191="",$C191=""),"",TEXT($A191,"yyyymmdd")&amp;"-"&amp;$C191),"")</f>
        <v/>
      </c>
    </row>
    <row r="192">
      <c r="A192" s="40" t="n"/>
      <c r="B192" s="22" t="n"/>
      <c r="C192" s="22" t="n"/>
      <c r="D192" s="23">
        <f>IFERROR(IF($C192="","",VLOOKUP($C192,'Checklist Setup'!$A$7:$H$106,2,FALSE)),"")</f>
        <v/>
      </c>
      <c r="E192" s="24">
        <f>IFERROR(IF($C192="","",VLOOKUP($C192,'Checklist Setup'!$A$7:$H$106,3,FALSE)),"")</f>
        <v/>
      </c>
      <c r="F192" s="23">
        <f>IFERROR(IF($C192="","",VLOOKUP($C192,'Checklist Setup'!$A$7:$H$106,4,FALSE)),"")</f>
        <v/>
      </c>
      <c r="G192" s="23">
        <f>IFERROR(IF($C192="","",VLOOKUP($C192,'Checklist Setup'!$A$7:$H$106,5,FALSE)),"")</f>
        <v/>
      </c>
      <c r="H192" s="23">
        <f>IFERROR(IF($C192="","",VLOOKUP($C192,'Checklist Setup'!$A$7:$H$106,6,FALSE)),"")</f>
        <v/>
      </c>
      <c r="I192" s="22" t="n"/>
      <c r="J192" s="22" t="n"/>
      <c r="K192" s="25" t="n"/>
      <c r="L192" s="25" t="n"/>
      <c r="M192" s="26">
        <f>IFERROR(IF($C192="","",VLOOKUP($C192,'Checklist Setup'!$A$7:$H$106,7,FALSE)),"")</f>
        <v/>
      </c>
      <c r="N192" s="26">
        <f>IFERROR(IF(OR($K192="",$L192=""),"",MOD($L192-$K192,1)*1440),"")</f>
        <v/>
      </c>
      <c r="O192" s="41" t="n"/>
      <c r="P192" s="41" t="n"/>
      <c r="Q192" s="42">
        <f>IFERROR(IF(OR($O192="",$P192=""),"",$P192-$O192),"")</f>
        <v/>
      </c>
      <c r="R192" s="42">
        <f>IFERROR(IF($C192="","",VLOOKUP($C192,'Checklist Setup'!$A$7:$H$106,8,FALSE)),"")</f>
        <v/>
      </c>
      <c r="S192" s="29" t="n"/>
      <c r="T192" s="29" t="n"/>
      <c r="U192" s="29" t="n"/>
      <c r="V192" s="22" t="n"/>
      <c r="W192" s="22" t="n"/>
      <c r="X192" s="24">
        <f>IFERROR(IF($C192="","",IF($Y192&lt;&gt;"OK",$Y192,IF(AND($J192="Complete",$H192="Yes",$S192=""),"Evidence missing",IF(AND($G192="Yes",$J192="Complete",OR($O192="",$P192="")),"Amounts missing",IF(AND($Q192&lt;&gt;"",OR($Q192&gt;$R192,$Q192&lt;-$R192)),"Variance exceeds tolerance",IF(AND($F192="Yes",$J192&lt;&gt;"Complete",$J192&lt;&gt;"N/A"),"Critical task incomplete",IF(AND($J192="N/A",$T192=""),"N/A reason missing",IF(AND($J192="Exception",$T192=""),"Exception details missing",IF(AND($V192="Reviewed",$W192=""),"Manager initials missing","OK"))))))))),"")</f>
        <v/>
      </c>
      <c r="Y192" s="23">
        <f>IFERROR(IF(OR($A192="",$C192=""),"",IF(COUNTIFS($A$2:$A$501,$A192,$C$2:$C$501,$C192)&gt;1,"Duplicate task/date","OK")),"")</f>
        <v/>
      </c>
      <c r="Z192" s="29" t="n"/>
      <c r="AA192" s="23">
        <f>IFERROR(IF(OR($A192="",$C192=""),"",TEXT($A192,"yyyymmdd")&amp;"-"&amp;$C192),"")</f>
        <v/>
      </c>
    </row>
    <row r="193">
      <c r="A193" s="40" t="n"/>
      <c r="B193" s="22" t="n"/>
      <c r="C193" s="22" t="n"/>
      <c r="D193" s="23">
        <f>IFERROR(IF($C193="","",VLOOKUP($C193,'Checklist Setup'!$A$7:$H$106,2,FALSE)),"")</f>
        <v/>
      </c>
      <c r="E193" s="24">
        <f>IFERROR(IF($C193="","",VLOOKUP($C193,'Checklist Setup'!$A$7:$H$106,3,FALSE)),"")</f>
        <v/>
      </c>
      <c r="F193" s="23">
        <f>IFERROR(IF($C193="","",VLOOKUP($C193,'Checklist Setup'!$A$7:$H$106,4,FALSE)),"")</f>
        <v/>
      </c>
      <c r="G193" s="23">
        <f>IFERROR(IF($C193="","",VLOOKUP($C193,'Checklist Setup'!$A$7:$H$106,5,FALSE)),"")</f>
        <v/>
      </c>
      <c r="H193" s="23">
        <f>IFERROR(IF($C193="","",VLOOKUP($C193,'Checklist Setup'!$A$7:$H$106,6,FALSE)),"")</f>
        <v/>
      </c>
      <c r="I193" s="22" t="n"/>
      <c r="J193" s="22" t="n"/>
      <c r="K193" s="25" t="n"/>
      <c r="L193" s="25" t="n"/>
      <c r="M193" s="26">
        <f>IFERROR(IF($C193="","",VLOOKUP($C193,'Checklist Setup'!$A$7:$H$106,7,FALSE)),"")</f>
        <v/>
      </c>
      <c r="N193" s="26">
        <f>IFERROR(IF(OR($K193="",$L193=""),"",MOD($L193-$K193,1)*1440),"")</f>
        <v/>
      </c>
      <c r="O193" s="41" t="n"/>
      <c r="P193" s="41" t="n"/>
      <c r="Q193" s="42">
        <f>IFERROR(IF(OR($O193="",$P193=""),"",$P193-$O193),"")</f>
        <v/>
      </c>
      <c r="R193" s="42">
        <f>IFERROR(IF($C193="","",VLOOKUP($C193,'Checklist Setup'!$A$7:$H$106,8,FALSE)),"")</f>
        <v/>
      </c>
      <c r="S193" s="29" t="n"/>
      <c r="T193" s="29" t="n"/>
      <c r="U193" s="29" t="n"/>
      <c r="V193" s="22" t="n"/>
      <c r="W193" s="22" t="n"/>
      <c r="X193" s="24">
        <f>IFERROR(IF($C193="","",IF($Y193&lt;&gt;"OK",$Y193,IF(AND($J193="Complete",$H193="Yes",$S193=""),"Evidence missing",IF(AND($G193="Yes",$J193="Complete",OR($O193="",$P193="")),"Amounts missing",IF(AND($Q193&lt;&gt;"",OR($Q193&gt;$R193,$Q193&lt;-$R193)),"Variance exceeds tolerance",IF(AND($F193="Yes",$J193&lt;&gt;"Complete",$J193&lt;&gt;"N/A"),"Critical task incomplete",IF(AND($J193="N/A",$T193=""),"N/A reason missing",IF(AND($J193="Exception",$T193=""),"Exception details missing",IF(AND($V193="Reviewed",$W193=""),"Manager initials missing","OK"))))))))),"")</f>
        <v/>
      </c>
      <c r="Y193" s="23">
        <f>IFERROR(IF(OR($A193="",$C193=""),"",IF(COUNTIFS($A$2:$A$501,$A193,$C$2:$C$501,$C193)&gt;1,"Duplicate task/date","OK")),"")</f>
        <v/>
      </c>
      <c r="Z193" s="29" t="n"/>
      <c r="AA193" s="23">
        <f>IFERROR(IF(OR($A193="",$C193=""),"",TEXT($A193,"yyyymmdd")&amp;"-"&amp;$C193),"")</f>
        <v/>
      </c>
    </row>
    <row r="194">
      <c r="A194" s="40" t="n"/>
      <c r="B194" s="22" t="n"/>
      <c r="C194" s="22" t="n"/>
      <c r="D194" s="23">
        <f>IFERROR(IF($C194="","",VLOOKUP($C194,'Checklist Setup'!$A$7:$H$106,2,FALSE)),"")</f>
        <v/>
      </c>
      <c r="E194" s="24">
        <f>IFERROR(IF($C194="","",VLOOKUP($C194,'Checklist Setup'!$A$7:$H$106,3,FALSE)),"")</f>
        <v/>
      </c>
      <c r="F194" s="23">
        <f>IFERROR(IF($C194="","",VLOOKUP($C194,'Checklist Setup'!$A$7:$H$106,4,FALSE)),"")</f>
        <v/>
      </c>
      <c r="G194" s="23">
        <f>IFERROR(IF($C194="","",VLOOKUP($C194,'Checklist Setup'!$A$7:$H$106,5,FALSE)),"")</f>
        <v/>
      </c>
      <c r="H194" s="23">
        <f>IFERROR(IF($C194="","",VLOOKUP($C194,'Checklist Setup'!$A$7:$H$106,6,FALSE)),"")</f>
        <v/>
      </c>
      <c r="I194" s="22" t="n"/>
      <c r="J194" s="22" t="n"/>
      <c r="K194" s="25" t="n"/>
      <c r="L194" s="25" t="n"/>
      <c r="M194" s="26">
        <f>IFERROR(IF($C194="","",VLOOKUP($C194,'Checklist Setup'!$A$7:$H$106,7,FALSE)),"")</f>
        <v/>
      </c>
      <c r="N194" s="26">
        <f>IFERROR(IF(OR($K194="",$L194=""),"",MOD($L194-$K194,1)*1440),"")</f>
        <v/>
      </c>
      <c r="O194" s="41" t="n"/>
      <c r="P194" s="41" t="n"/>
      <c r="Q194" s="42">
        <f>IFERROR(IF(OR($O194="",$P194=""),"",$P194-$O194),"")</f>
        <v/>
      </c>
      <c r="R194" s="42">
        <f>IFERROR(IF($C194="","",VLOOKUP($C194,'Checklist Setup'!$A$7:$H$106,8,FALSE)),"")</f>
        <v/>
      </c>
      <c r="S194" s="29" t="n"/>
      <c r="T194" s="29" t="n"/>
      <c r="U194" s="29" t="n"/>
      <c r="V194" s="22" t="n"/>
      <c r="W194" s="22" t="n"/>
      <c r="X194" s="24">
        <f>IFERROR(IF($C194="","",IF($Y194&lt;&gt;"OK",$Y194,IF(AND($J194="Complete",$H194="Yes",$S194=""),"Evidence missing",IF(AND($G194="Yes",$J194="Complete",OR($O194="",$P194="")),"Amounts missing",IF(AND($Q194&lt;&gt;"",OR($Q194&gt;$R194,$Q194&lt;-$R194)),"Variance exceeds tolerance",IF(AND($F194="Yes",$J194&lt;&gt;"Complete",$J194&lt;&gt;"N/A"),"Critical task incomplete",IF(AND($J194="N/A",$T194=""),"N/A reason missing",IF(AND($J194="Exception",$T194=""),"Exception details missing",IF(AND($V194="Reviewed",$W194=""),"Manager initials missing","OK"))))))))),"")</f>
        <v/>
      </c>
      <c r="Y194" s="23">
        <f>IFERROR(IF(OR($A194="",$C194=""),"",IF(COUNTIFS($A$2:$A$501,$A194,$C$2:$C$501,$C194)&gt;1,"Duplicate task/date","OK")),"")</f>
        <v/>
      </c>
      <c r="Z194" s="29" t="n"/>
      <c r="AA194" s="23">
        <f>IFERROR(IF(OR($A194="",$C194=""),"",TEXT($A194,"yyyymmdd")&amp;"-"&amp;$C194),"")</f>
        <v/>
      </c>
    </row>
    <row r="195">
      <c r="A195" s="40" t="n"/>
      <c r="B195" s="22" t="n"/>
      <c r="C195" s="22" t="n"/>
      <c r="D195" s="23">
        <f>IFERROR(IF($C195="","",VLOOKUP($C195,'Checklist Setup'!$A$7:$H$106,2,FALSE)),"")</f>
        <v/>
      </c>
      <c r="E195" s="24">
        <f>IFERROR(IF($C195="","",VLOOKUP($C195,'Checklist Setup'!$A$7:$H$106,3,FALSE)),"")</f>
        <v/>
      </c>
      <c r="F195" s="23">
        <f>IFERROR(IF($C195="","",VLOOKUP($C195,'Checklist Setup'!$A$7:$H$106,4,FALSE)),"")</f>
        <v/>
      </c>
      <c r="G195" s="23">
        <f>IFERROR(IF($C195="","",VLOOKUP($C195,'Checklist Setup'!$A$7:$H$106,5,FALSE)),"")</f>
        <v/>
      </c>
      <c r="H195" s="23">
        <f>IFERROR(IF($C195="","",VLOOKUP($C195,'Checklist Setup'!$A$7:$H$106,6,FALSE)),"")</f>
        <v/>
      </c>
      <c r="I195" s="22" t="n"/>
      <c r="J195" s="22" t="n"/>
      <c r="K195" s="25" t="n"/>
      <c r="L195" s="25" t="n"/>
      <c r="M195" s="26">
        <f>IFERROR(IF($C195="","",VLOOKUP($C195,'Checklist Setup'!$A$7:$H$106,7,FALSE)),"")</f>
        <v/>
      </c>
      <c r="N195" s="26">
        <f>IFERROR(IF(OR($K195="",$L195=""),"",MOD($L195-$K195,1)*1440),"")</f>
        <v/>
      </c>
      <c r="O195" s="41" t="n"/>
      <c r="P195" s="41" t="n"/>
      <c r="Q195" s="42">
        <f>IFERROR(IF(OR($O195="",$P195=""),"",$P195-$O195),"")</f>
        <v/>
      </c>
      <c r="R195" s="42">
        <f>IFERROR(IF($C195="","",VLOOKUP($C195,'Checklist Setup'!$A$7:$H$106,8,FALSE)),"")</f>
        <v/>
      </c>
      <c r="S195" s="29" t="n"/>
      <c r="T195" s="29" t="n"/>
      <c r="U195" s="29" t="n"/>
      <c r="V195" s="22" t="n"/>
      <c r="W195" s="22" t="n"/>
      <c r="X195" s="24">
        <f>IFERROR(IF($C195="","",IF($Y195&lt;&gt;"OK",$Y195,IF(AND($J195="Complete",$H195="Yes",$S195=""),"Evidence missing",IF(AND($G195="Yes",$J195="Complete",OR($O195="",$P195="")),"Amounts missing",IF(AND($Q195&lt;&gt;"",OR($Q195&gt;$R195,$Q195&lt;-$R195)),"Variance exceeds tolerance",IF(AND($F195="Yes",$J195&lt;&gt;"Complete",$J195&lt;&gt;"N/A"),"Critical task incomplete",IF(AND($J195="N/A",$T195=""),"N/A reason missing",IF(AND($J195="Exception",$T195=""),"Exception details missing",IF(AND($V195="Reviewed",$W195=""),"Manager initials missing","OK"))))))))),"")</f>
        <v/>
      </c>
      <c r="Y195" s="23">
        <f>IFERROR(IF(OR($A195="",$C195=""),"",IF(COUNTIFS($A$2:$A$501,$A195,$C$2:$C$501,$C195)&gt;1,"Duplicate task/date","OK")),"")</f>
        <v/>
      </c>
      <c r="Z195" s="29" t="n"/>
      <c r="AA195" s="23">
        <f>IFERROR(IF(OR($A195="",$C195=""),"",TEXT($A195,"yyyymmdd")&amp;"-"&amp;$C195),"")</f>
        <v/>
      </c>
    </row>
    <row r="196">
      <c r="A196" s="40" t="n"/>
      <c r="B196" s="22" t="n"/>
      <c r="C196" s="22" t="n"/>
      <c r="D196" s="23">
        <f>IFERROR(IF($C196="","",VLOOKUP($C196,'Checklist Setup'!$A$7:$H$106,2,FALSE)),"")</f>
        <v/>
      </c>
      <c r="E196" s="24">
        <f>IFERROR(IF($C196="","",VLOOKUP($C196,'Checklist Setup'!$A$7:$H$106,3,FALSE)),"")</f>
        <v/>
      </c>
      <c r="F196" s="23">
        <f>IFERROR(IF($C196="","",VLOOKUP($C196,'Checklist Setup'!$A$7:$H$106,4,FALSE)),"")</f>
        <v/>
      </c>
      <c r="G196" s="23">
        <f>IFERROR(IF($C196="","",VLOOKUP($C196,'Checklist Setup'!$A$7:$H$106,5,FALSE)),"")</f>
        <v/>
      </c>
      <c r="H196" s="23">
        <f>IFERROR(IF($C196="","",VLOOKUP($C196,'Checklist Setup'!$A$7:$H$106,6,FALSE)),"")</f>
        <v/>
      </c>
      <c r="I196" s="22" t="n"/>
      <c r="J196" s="22" t="n"/>
      <c r="K196" s="25" t="n"/>
      <c r="L196" s="25" t="n"/>
      <c r="M196" s="26">
        <f>IFERROR(IF($C196="","",VLOOKUP($C196,'Checklist Setup'!$A$7:$H$106,7,FALSE)),"")</f>
        <v/>
      </c>
      <c r="N196" s="26">
        <f>IFERROR(IF(OR($K196="",$L196=""),"",MOD($L196-$K196,1)*1440),"")</f>
        <v/>
      </c>
      <c r="O196" s="41" t="n"/>
      <c r="P196" s="41" t="n"/>
      <c r="Q196" s="42">
        <f>IFERROR(IF(OR($O196="",$P196=""),"",$P196-$O196),"")</f>
        <v/>
      </c>
      <c r="R196" s="42">
        <f>IFERROR(IF($C196="","",VLOOKUP($C196,'Checklist Setup'!$A$7:$H$106,8,FALSE)),"")</f>
        <v/>
      </c>
      <c r="S196" s="29" t="n"/>
      <c r="T196" s="29" t="n"/>
      <c r="U196" s="29" t="n"/>
      <c r="V196" s="22" t="n"/>
      <c r="W196" s="22" t="n"/>
      <c r="X196" s="24">
        <f>IFERROR(IF($C196="","",IF($Y196&lt;&gt;"OK",$Y196,IF(AND($J196="Complete",$H196="Yes",$S196=""),"Evidence missing",IF(AND($G196="Yes",$J196="Complete",OR($O196="",$P196="")),"Amounts missing",IF(AND($Q196&lt;&gt;"",OR($Q196&gt;$R196,$Q196&lt;-$R196)),"Variance exceeds tolerance",IF(AND($F196="Yes",$J196&lt;&gt;"Complete",$J196&lt;&gt;"N/A"),"Critical task incomplete",IF(AND($J196="N/A",$T196=""),"N/A reason missing",IF(AND($J196="Exception",$T196=""),"Exception details missing",IF(AND($V196="Reviewed",$W196=""),"Manager initials missing","OK"))))))))),"")</f>
        <v/>
      </c>
      <c r="Y196" s="23">
        <f>IFERROR(IF(OR($A196="",$C196=""),"",IF(COUNTIFS($A$2:$A$501,$A196,$C$2:$C$501,$C196)&gt;1,"Duplicate task/date","OK")),"")</f>
        <v/>
      </c>
      <c r="Z196" s="29" t="n"/>
      <c r="AA196" s="23">
        <f>IFERROR(IF(OR($A196="",$C196=""),"",TEXT($A196,"yyyymmdd")&amp;"-"&amp;$C196),"")</f>
        <v/>
      </c>
    </row>
    <row r="197">
      <c r="A197" s="40" t="n"/>
      <c r="B197" s="22" t="n"/>
      <c r="C197" s="22" t="n"/>
      <c r="D197" s="23">
        <f>IFERROR(IF($C197="","",VLOOKUP($C197,'Checklist Setup'!$A$7:$H$106,2,FALSE)),"")</f>
        <v/>
      </c>
      <c r="E197" s="24">
        <f>IFERROR(IF($C197="","",VLOOKUP($C197,'Checklist Setup'!$A$7:$H$106,3,FALSE)),"")</f>
        <v/>
      </c>
      <c r="F197" s="23">
        <f>IFERROR(IF($C197="","",VLOOKUP($C197,'Checklist Setup'!$A$7:$H$106,4,FALSE)),"")</f>
        <v/>
      </c>
      <c r="G197" s="23">
        <f>IFERROR(IF($C197="","",VLOOKUP($C197,'Checklist Setup'!$A$7:$H$106,5,FALSE)),"")</f>
        <v/>
      </c>
      <c r="H197" s="23">
        <f>IFERROR(IF($C197="","",VLOOKUP($C197,'Checklist Setup'!$A$7:$H$106,6,FALSE)),"")</f>
        <v/>
      </c>
      <c r="I197" s="22" t="n"/>
      <c r="J197" s="22" t="n"/>
      <c r="K197" s="25" t="n"/>
      <c r="L197" s="25" t="n"/>
      <c r="M197" s="26">
        <f>IFERROR(IF($C197="","",VLOOKUP($C197,'Checklist Setup'!$A$7:$H$106,7,FALSE)),"")</f>
        <v/>
      </c>
      <c r="N197" s="26">
        <f>IFERROR(IF(OR($K197="",$L197=""),"",MOD($L197-$K197,1)*1440),"")</f>
        <v/>
      </c>
      <c r="O197" s="41" t="n"/>
      <c r="P197" s="41" t="n"/>
      <c r="Q197" s="42">
        <f>IFERROR(IF(OR($O197="",$P197=""),"",$P197-$O197),"")</f>
        <v/>
      </c>
      <c r="R197" s="42">
        <f>IFERROR(IF($C197="","",VLOOKUP($C197,'Checklist Setup'!$A$7:$H$106,8,FALSE)),"")</f>
        <v/>
      </c>
      <c r="S197" s="29" t="n"/>
      <c r="T197" s="29" t="n"/>
      <c r="U197" s="29" t="n"/>
      <c r="V197" s="22" t="n"/>
      <c r="W197" s="22" t="n"/>
      <c r="X197" s="24">
        <f>IFERROR(IF($C197="","",IF($Y197&lt;&gt;"OK",$Y197,IF(AND($J197="Complete",$H197="Yes",$S197=""),"Evidence missing",IF(AND($G197="Yes",$J197="Complete",OR($O197="",$P197="")),"Amounts missing",IF(AND($Q197&lt;&gt;"",OR($Q197&gt;$R197,$Q197&lt;-$R197)),"Variance exceeds tolerance",IF(AND($F197="Yes",$J197&lt;&gt;"Complete",$J197&lt;&gt;"N/A"),"Critical task incomplete",IF(AND($J197="N/A",$T197=""),"N/A reason missing",IF(AND($J197="Exception",$T197=""),"Exception details missing",IF(AND($V197="Reviewed",$W197=""),"Manager initials missing","OK"))))))))),"")</f>
        <v/>
      </c>
      <c r="Y197" s="23">
        <f>IFERROR(IF(OR($A197="",$C197=""),"",IF(COUNTIFS($A$2:$A$501,$A197,$C$2:$C$501,$C197)&gt;1,"Duplicate task/date","OK")),"")</f>
        <v/>
      </c>
      <c r="Z197" s="29" t="n"/>
      <c r="AA197" s="23">
        <f>IFERROR(IF(OR($A197="",$C197=""),"",TEXT($A197,"yyyymmdd")&amp;"-"&amp;$C197),"")</f>
        <v/>
      </c>
    </row>
    <row r="198">
      <c r="A198" s="40" t="n"/>
      <c r="B198" s="22" t="n"/>
      <c r="C198" s="22" t="n"/>
      <c r="D198" s="23">
        <f>IFERROR(IF($C198="","",VLOOKUP($C198,'Checklist Setup'!$A$7:$H$106,2,FALSE)),"")</f>
        <v/>
      </c>
      <c r="E198" s="24">
        <f>IFERROR(IF($C198="","",VLOOKUP($C198,'Checklist Setup'!$A$7:$H$106,3,FALSE)),"")</f>
        <v/>
      </c>
      <c r="F198" s="23">
        <f>IFERROR(IF($C198="","",VLOOKUP($C198,'Checklist Setup'!$A$7:$H$106,4,FALSE)),"")</f>
        <v/>
      </c>
      <c r="G198" s="23">
        <f>IFERROR(IF($C198="","",VLOOKUP($C198,'Checklist Setup'!$A$7:$H$106,5,FALSE)),"")</f>
        <v/>
      </c>
      <c r="H198" s="23">
        <f>IFERROR(IF($C198="","",VLOOKUP($C198,'Checklist Setup'!$A$7:$H$106,6,FALSE)),"")</f>
        <v/>
      </c>
      <c r="I198" s="22" t="n"/>
      <c r="J198" s="22" t="n"/>
      <c r="K198" s="25" t="n"/>
      <c r="L198" s="25" t="n"/>
      <c r="M198" s="26">
        <f>IFERROR(IF($C198="","",VLOOKUP($C198,'Checklist Setup'!$A$7:$H$106,7,FALSE)),"")</f>
        <v/>
      </c>
      <c r="N198" s="26">
        <f>IFERROR(IF(OR($K198="",$L198=""),"",MOD($L198-$K198,1)*1440),"")</f>
        <v/>
      </c>
      <c r="O198" s="41" t="n"/>
      <c r="P198" s="41" t="n"/>
      <c r="Q198" s="42">
        <f>IFERROR(IF(OR($O198="",$P198=""),"",$P198-$O198),"")</f>
        <v/>
      </c>
      <c r="R198" s="42">
        <f>IFERROR(IF($C198="","",VLOOKUP($C198,'Checklist Setup'!$A$7:$H$106,8,FALSE)),"")</f>
        <v/>
      </c>
      <c r="S198" s="29" t="n"/>
      <c r="T198" s="29" t="n"/>
      <c r="U198" s="29" t="n"/>
      <c r="V198" s="22" t="n"/>
      <c r="W198" s="22" t="n"/>
      <c r="X198" s="24">
        <f>IFERROR(IF($C198="","",IF($Y198&lt;&gt;"OK",$Y198,IF(AND($J198="Complete",$H198="Yes",$S198=""),"Evidence missing",IF(AND($G198="Yes",$J198="Complete",OR($O198="",$P198="")),"Amounts missing",IF(AND($Q198&lt;&gt;"",OR($Q198&gt;$R198,$Q198&lt;-$R198)),"Variance exceeds tolerance",IF(AND($F198="Yes",$J198&lt;&gt;"Complete",$J198&lt;&gt;"N/A"),"Critical task incomplete",IF(AND($J198="N/A",$T198=""),"N/A reason missing",IF(AND($J198="Exception",$T198=""),"Exception details missing",IF(AND($V198="Reviewed",$W198=""),"Manager initials missing","OK"))))))))),"")</f>
        <v/>
      </c>
      <c r="Y198" s="23">
        <f>IFERROR(IF(OR($A198="",$C198=""),"",IF(COUNTIFS($A$2:$A$501,$A198,$C$2:$C$501,$C198)&gt;1,"Duplicate task/date","OK")),"")</f>
        <v/>
      </c>
      <c r="Z198" s="29" t="n"/>
      <c r="AA198" s="23">
        <f>IFERROR(IF(OR($A198="",$C198=""),"",TEXT($A198,"yyyymmdd")&amp;"-"&amp;$C198),"")</f>
        <v/>
      </c>
    </row>
    <row r="199">
      <c r="A199" s="40" t="n"/>
      <c r="B199" s="22" t="n"/>
      <c r="C199" s="22" t="n"/>
      <c r="D199" s="23">
        <f>IFERROR(IF($C199="","",VLOOKUP($C199,'Checklist Setup'!$A$7:$H$106,2,FALSE)),"")</f>
        <v/>
      </c>
      <c r="E199" s="24">
        <f>IFERROR(IF($C199="","",VLOOKUP($C199,'Checklist Setup'!$A$7:$H$106,3,FALSE)),"")</f>
        <v/>
      </c>
      <c r="F199" s="23">
        <f>IFERROR(IF($C199="","",VLOOKUP($C199,'Checklist Setup'!$A$7:$H$106,4,FALSE)),"")</f>
        <v/>
      </c>
      <c r="G199" s="23">
        <f>IFERROR(IF($C199="","",VLOOKUP($C199,'Checklist Setup'!$A$7:$H$106,5,FALSE)),"")</f>
        <v/>
      </c>
      <c r="H199" s="23">
        <f>IFERROR(IF($C199="","",VLOOKUP($C199,'Checklist Setup'!$A$7:$H$106,6,FALSE)),"")</f>
        <v/>
      </c>
      <c r="I199" s="22" t="n"/>
      <c r="J199" s="22" t="n"/>
      <c r="K199" s="25" t="n"/>
      <c r="L199" s="25" t="n"/>
      <c r="M199" s="26">
        <f>IFERROR(IF($C199="","",VLOOKUP($C199,'Checklist Setup'!$A$7:$H$106,7,FALSE)),"")</f>
        <v/>
      </c>
      <c r="N199" s="26">
        <f>IFERROR(IF(OR($K199="",$L199=""),"",MOD($L199-$K199,1)*1440),"")</f>
        <v/>
      </c>
      <c r="O199" s="41" t="n"/>
      <c r="P199" s="41" t="n"/>
      <c r="Q199" s="42">
        <f>IFERROR(IF(OR($O199="",$P199=""),"",$P199-$O199),"")</f>
        <v/>
      </c>
      <c r="R199" s="42">
        <f>IFERROR(IF($C199="","",VLOOKUP($C199,'Checklist Setup'!$A$7:$H$106,8,FALSE)),"")</f>
        <v/>
      </c>
      <c r="S199" s="29" t="n"/>
      <c r="T199" s="29" t="n"/>
      <c r="U199" s="29" t="n"/>
      <c r="V199" s="22" t="n"/>
      <c r="W199" s="22" t="n"/>
      <c r="X199" s="24">
        <f>IFERROR(IF($C199="","",IF($Y199&lt;&gt;"OK",$Y199,IF(AND($J199="Complete",$H199="Yes",$S199=""),"Evidence missing",IF(AND($G199="Yes",$J199="Complete",OR($O199="",$P199="")),"Amounts missing",IF(AND($Q199&lt;&gt;"",OR($Q199&gt;$R199,$Q199&lt;-$R199)),"Variance exceeds tolerance",IF(AND($F199="Yes",$J199&lt;&gt;"Complete",$J199&lt;&gt;"N/A"),"Critical task incomplete",IF(AND($J199="N/A",$T199=""),"N/A reason missing",IF(AND($J199="Exception",$T199=""),"Exception details missing",IF(AND($V199="Reviewed",$W199=""),"Manager initials missing","OK"))))))))),"")</f>
        <v/>
      </c>
      <c r="Y199" s="23">
        <f>IFERROR(IF(OR($A199="",$C199=""),"",IF(COUNTIFS($A$2:$A$501,$A199,$C$2:$C$501,$C199)&gt;1,"Duplicate task/date","OK")),"")</f>
        <v/>
      </c>
      <c r="Z199" s="29" t="n"/>
      <c r="AA199" s="23">
        <f>IFERROR(IF(OR($A199="",$C199=""),"",TEXT($A199,"yyyymmdd")&amp;"-"&amp;$C199),"")</f>
        <v/>
      </c>
    </row>
    <row r="200">
      <c r="A200" s="40" t="n"/>
      <c r="B200" s="22" t="n"/>
      <c r="C200" s="22" t="n"/>
      <c r="D200" s="23">
        <f>IFERROR(IF($C200="","",VLOOKUP($C200,'Checklist Setup'!$A$7:$H$106,2,FALSE)),"")</f>
        <v/>
      </c>
      <c r="E200" s="24">
        <f>IFERROR(IF($C200="","",VLOOKUP($C200,'Checklist Setup'!$A$7:$H$106,3,FALSE)),"")</f>
        <v/>
      </c>
      <c r="F200" s="23">
        <f>IFERROR(IF($C200="","",VLOOKUP($C200,'Checklist Setup'!$A$7:$H$106,4,FALSE)),"")</f>
        <v/>
      </c>
      <c r="G200" s="23">
        <f>IFERROR(IF($C200="","",VLOOKUP($C200,'Checklist Setup'!$A$7:$H$106,5,FALSE)),"")</f>
        <v/>
      </c>
      <c r="H200" s="23">
        <f>IFERROR(IF($C200="","",VLOOKUP($C200,'Checklist Setup'!$A$7:$H$106,6,FALSE)),"")</f>
        <v/>
      </c>
      <c r="I200" s="22" t="n"/>
      <c r="J200" s="22" t="n"/>
      <c r="K200" s="25" t="n"/>
      <c r="L200" s="25" t="n"/>
      <c r="M200" s="26">
        <f>IFERROR(IF($C200="","",VLOOKUP($C200,'Checklist Setup'!$A$7:$H$106,7,FALSE)),"")</f>
        <v/>
      </c>
      <c r="N200" s="26">
        <f>IFERROR(IF(OR($K200="",$L200=""),"",MOD($L200-$K200,1)*1440),"")</f>
        <v/>
      </c>
      <c r="O200" s="41" t="n"/>
      <c r="P200" s="41" t="n"/>
      <c r="Q200" s="42">
        <f>IFERROR(IF(OR($O200="",$P200=""),"",$P200-$O200),"")</f>
        <v/>
      </c>
      <c r="R200" s="42">
        <f>IFERROR(IF($C200="","",VLOOKUP($C200,'Checklist Setup'!$A$7:$H$106,8,FALSE)),"")</f>
        <v/>
      </c>
      <c r="S200" s="29" t="n"/>
      <c r="T200" s="29" t="n"/>
      <c r="U200" s="29" t="n"/>
      <c r="V200" s="22" t="n"/>
      <c r="W200" s="22" t="n"/>
      <c r="X200" s="24">
        <f>IFERROR(IF($C200="","",IF($Y200&lt;&gt;"OK",$Y200,IF(AND($J200="Complete",$H200="Yes",$S200=""),"Evidence missing",IF(AND($G200="Yes",$J200="Complete",OR($O200="",$P200="")),"Amounts missing",IF(AND($Q200&lt;&gt;"",OR($Q200&gt;$R200,$Q200&lt;-$R200)),"Variance exceeds tolerance",IF(AND($F200="Yes",$J200&lt;&gt;"Complete",$J200&lt;&gt;"N/A"),"Critical task incomplete",IF(AND($J200="N/A",$T200=""),"N/A reason missing",IF(AND($J200="Exception",$T200=""),"Exception details missing",IF(AND($V200="Reviewed",$W200=""),"Manager initials missing","OK"))))))))),"")</f>
        <v/>
      </c>
      <c r="Y200" s="23">
        <f>IFERROR(IF(OR($A200="",$C200=""),"",IF(COUNTIFS($A$2:$A$501,$A200,$C$2:$C$501,$C200)&gt;1,"Duplicate task/date","OK")),"")</f>
        <v/>
      </c>
      <c r="Z200" s="29" t="n"/>
      <c r="AA200" s="23">
        <f>IFERROR(IF(OR($A200="",$C200=""),"",TEXT($A200,"yyyymmdd")&amp;"-"&amp;$C200),"")</f>
        <v/>
      </c>
    </row>
    <row r="201">
      <c r="A201" s="40" t="n"/>
      <c r="B201" s="22" t="n"/>
      <c r="C201" s="22" t="n"/>
      <c r="D201" s="23">
        <f>IFERROR(IF($C201="","",VLOOKUP($C201,'Checklist Setup'!$A$7:$H$106,2,FALSE)),"")</f>
        <v/>
      </c>
      <c r="E201" s="24">
        <f>IFERROR(IF($C201="","",VLOOKUP($C201,'Checklist Setup'!$A$7:$H$106,3,FALSE)),"")</f>
        <v/>
      </c>
      <c r="F201" s="23">
        <f>IFERROR(IF($C201="","",VLOOKUP($C201,'Checklist Setup'!$A$7:$H$106,4,FALSE)),"")</f>
        <v/>
      </c>
      <c r="G201" s="23">
        <f>IFERROR(IF($C201="","",VLOOKUP($C201,'Checklist Setup'!$A$7:$H$106,5,FALSE)),"")</f>
        <v/>
      </c>
      <c r="H201" s="23">
        <f>IFERROR(IF($C201="","",VLOOKUP($C201,'Checklist Setup'!$A$7:$H$106,6,FALSE)),"")</f>
        <v/>
      </c>
      <c r="I201" s="22" t="n"/>
      <c r="J201" s="22" t="n"/>
      <c r="K201" s="25" t="n"/>
      <c r="L201" s="25" t="n"/>
      <c r="M201" s="26">
        <f>IFERROR(IF($C201="","",VLOOKUP($C201,'Checklist Setup'!$A$7:$H$106,7,FALSE)),"")</f>
        <v/>
      </c>
      <c r="N201" s="26">
        <f>IFERROR(IF(OR($K201="",$L201=""),"",MOD($L201-$K201,1)*1440),"")</f>
        <v/>
      </c>
      <c r="O201" s="41" t="n"/>
      <c r="P201" s="41" t="n"/>
      <c r="Q201" s="42">
        <f>IFERROR(IF(OR($O201="",$P201=""),"",$P201-$O201),"")</f>
        <v/>
      </c>
      <c r="R201" s="42">
        <f>IFERROR(IF($C201="","",VLOOKUP($C201,'Checklist Setup'!$A$7:$H$106,8,FALSE)),"")</f>
        <v/>
      </c>
      <c r="S201" s="29" t="n"/>
      <c r="T201" s="29" t="n"/>
      <c r="U201" s="29" t="n"/>
      <c r="V201" s="22" t="n"/>
      <c r="W201" s="22" t="n"/>
      <c r="X201" s="24">
        <f>IFERROR(IF($C201="","",IF($Y201&lt;&gt;"OK",$Y201,IF(AND($J201="Complete",$H201="Yes",$S201=""),"Evidence missing",IF(AND($G201="Yes",$J201="Complete",OR($O201="",$P201="")),"Amounts missing",IF(AND($Q201&lt;&gt;"",OR($Q201&gt;$R201,$Q201&lt;-$R201)),"Variance exceeds tolerance",IF(AND($F201="Yes",$J201&lt;&gt;"Complete",$J201&lt;&gt;"N/A"),"Critical task incomplete",IF(AND($J201="N/A",$T201=""),"N/A reason missing",IF(AND($J201="Exception",$T201=""),"Exception details missing",IF(AND($V201="Reviewed",$W201=""),"Manager initials missing","OK"))))))))),"")</f>
        <v/>
      </c>
      <c r="Y201" s="23">
        <f>IFERROR(IF(OR($A201="",$C201=""),"",IF(COUNTIFS($A$2:$A$501,$A201,$C$2:$C$501,$C201)&gt;1,"Duplicate task/date","OK")),"")</f>
        <v/>
      </c>
      <c r="Z201" s="29" t="n"/>
      <c r="AA201" s="23">
        <f>IFERROR(IF(OR($A201="",$C201=""),"",TEXT($A201,"yyyymmdd")&amp;"-"&amp;$C201),"")</f>
        <v/>
      </c>
    </row>
    <row r="202">
      <c r="A202" s="40" t="n"/>
      <c r="B202" s="22" t="n"/>
      <c r="C202" s="22" t="n"/>
      <c r="D202" s="23">
        <f>IFERROR(IF($C202="","",VLOOKUP($C202,'Checklist Setup'!$A$7:$H$106,2,FALSE)),"")</f>
        <v/>
      </c>
      <c r="E202" s="24">
        <f>IFERROR(IF($C202="","",VLOOKUP($C202,'Checklist Setup'!$A$7:$H$106,3,FALSE)),"")</f>
        <v/>
      </c>
      <c r="F202" s="23">
        <f>IFERROR(IF($C202="","",VLOOKUP($C202,'Checklist Setup'!$A$7:$H$106,4,FALSE)),"")</f>
        <v/>
      </c>
      <c r="G202" s="23">
        <f>IFERROR(IF($C202="","",VLOOKUP($C202,'Checklist Setup'!$A$7:$H$106,5,FALSE)),"")</f>
        <v/>
      </c>
      <c r="H202" s="23">
        <f>IFERROR(IF($C202="","",VLOOKUP($C202,'Checklist Setup'!$A$7:$H$106,6,FALSE)),"")</f>
        <v/>
      </c>
      <c r="I202" s="22" t="n"/>
      <c r="J202" s="22" t="n"/>
      <c r="K202" s="25" t="n"/>
      <c r="L202" s="25" t="n"/>
      <c r="M202" s="26">
        <f>IFERROR(IF($C202="","",VLOOKUP($C202,'Checklist Setup'!$A$7:$H$106,7,FALSE)),"")</f>
        <v/>
      </c>
      <c r="N202" s="26">
        <f>IFERROR(IF(OR($K202="",$L202=""),"",MOD($L202-$K202,1)*1440),"")</f>
        <v/>
      </c>
      <c r="O202" s="41" t="n"/>
      <c r="P202" s="41" t="n"/>
      <c r="Q202" s="42">
        <f>IFERROR(IF(OR($O202="",$P202=""),"",$P202-$O202),"")</f>
        <v/>
      </c>
      <c r="R202" s="42">
        <f>IFERROR(IF($C202="","",VLOOKUP($C202,'Checklist Setup'!$A$7:$H$106,8,FALSE)),"")</f>
        <v/>
      </c>
      <c r="S202" s="29" t="n"/>
      <c r="T202" s="29" t="n"/>
      <c r="U202" s="29" t="n"/>
      <c r="V202" s="22" t="n"/>
      <c r="W202" s="22" t="n"/>
      <c r="X202" s="24">
        <f>IFERROR(IF($C202="","",IF($Y202&lt;&gt;"OK",$Y202,IF(AND($J202="Complete",$H202="Yes",$S202=""),"Evidence missing",IF(AND($G202="Yes",$J202="Complete",OR($O202="",$P202="")),"Amounts missing",IF(AND($Q202&lt;&gt;"",OR($Q202&gt;$R202,$Q202&lt;-$R202)),"Variance exceeds tolerance",IF(AND($F202="Yes",$J202&lt;&gt;"Complete",$J202&lt;&gt;"N/A"),"Critical task incomplete",IF(AND($J202="N/A",$T202=""),"N/A reason missing",IF(AND($J202="Exception",$T202=""),"Exception details missing",IF(AND($V202="Reviewed",$W202=""),"Manager initials missing","OK"))))))))),"")</f>
        <v/>
      </c>
      <c r="Y202" s="23">
        <f>IFERROR(IF(OR($A202="",$C202=""),"",IF(COUNTIFS($A$2:$A$501,$A202,$C$2:$C$501,$C202)&gt;1,"Duplicate task/date","OK")),"")</f>
        <v/>
      </c>
      <c r="Z202" s="29" t="n"/>
      <c r="AA202" s="23">
        <f>IFERROR(IF(OR($A202="",$C202=""),"",TEXT($A202,"yyyymmdd")&amp;"-"&amp;$C202),"")</f>
        <v/>
      </c>
    </row>
    <row r="203">
      <c r="A203" s="40" t="n"/>
      <c r="B203" s="22" t="n"/>
      <c r="C203" s="22" t="n"/>
      <c r="D203" s="23">
        <f>IFERROR(IF($C203="","",VLOOKUP($C203,'Checklist Setup'!$A$7:$H$106,2,FALSE)),"")</f>
        <v/>
      </c>
      <c r="E203" s="24">
        <f>IFERROR(IF($C203="","",VLOOKUP($C203,'Checklist Setup'!$A$7:$H$106,3,FALSE)),"")</f>
        <v/>
      </c>
      <c r="F203" s="23">
        <f>IFERROR(IF($C203="","",VLOOKUP($C203,'Checklist Setup'!$A$7:$H$106,4,FALSE)),"")</f>
        <v/>
      </c>
      <c r="G203" s="23">
        <f>IFERROR(IF($C203="","",VLOOKUP($C203,'Checklist Setup'!$A$7:$H$106,5,FALSE)),"")</f>
        <v/>
      </c>
      <c r="H203" s="23">
        <f>IFERROR(IF($C203="","",VLOOKUP($C203,'Checklist Setup'!$A$7:$H$106,6,FALSE)),"")</f>
        <v/>
      </c>
      <c r="I203" s="22" t="n"/>
      <c r="J203" s="22" t="n"/>
      <c r="K203" s="25" t="n"/>
      <c r="L203" s="25" t="n"/>
      <c r="M203" s="26">
        <f>IFERROR(IF($C203="","",VLOOKUP($C203,'Checklist Setup'!$A$7:$H$106,7,FALSE)),"")</f>
        <v/>
      </c>
      <c r="N203" s="26">
        <f>IFERROR(IF(OR($K203="",$L203=""),"",MOD($L203-$K203,1)*1440),"")</f>
        <v/>
      </c>
      <c r="O203" s="41" t="n"/>
      <c r="P203" s="41" t="n"/>
      <c r="Q203" s="42">
        <f>IFERROR(IF(OR($O203="",$P203=""),"",$P203-$O203),"")</f>
        <v/>
      </c>
      <c r="R203" s="42">
        <f>IFERROR(IF($C203="","",VLOOKUP($C203,'Checklist Setup'!$A$7:$H$106,8,FALSE)),"")</f>
        <v/>
      </c>
      <c r="S203" s="29" t="n"/>
      <c r="T203" s="29" t="n"/>
      <c r="U203" s="29" t="n"/>
      <c r="V203" s="22" t="n"/>
      <c r="W203" s="22" t="n"/>
      <c r="X203" s="24">
        <f>IFERROR(IF($C203="","",IF($Y203&lt;&gt;"OK",$Y203,IF(AND($J203="Complete",$H203="Yes",$S203=""),"Evidence missing",IF(AND($G203="Yes",$J203="Complete",OR($O203="",$P203="")),"Amounts missing",IF(AND($Q203&lt;&gt;"",OR($Q203&gt;$R203,$Q203&lt;-$R203)),"Variance exceeds tolerance",IF(AND($F203="Yes",$J203&lt;&gt;"Complete",$J203&lt;&gt;"N/A"),"Critical task incomplete",IF(AND($J203="N/A",$T203=""),"N/A reason missing",IF(AND($J203="Exception",$T203=""),"Exception details missing",IF(AND($V203="Reviewed",$W203=""),"Manager initials missing","OK"))))))))),"")</f>
        <v/>
      </c>
      <c r="Y203" s="23">
        <f>IFERROR(IF(OR($A203="",$C203=""),"",IF(COUNTIFS($A$2:$A$501,$A203,$C$2:$C$501,$C203)&gt;1,"Duplicate task/date","OK")),"")</f>
        <v/>
      </c>
      <c r="Z203" s="29" t="n"/>
      <c r="AA203" s="23">
        <f>IFERROR(IF(OR($A203="",$C203=""),"",TEXT($A203,"yyyymmdd")&amp;"-"&amp;$C203),"")</f>
        <v/>
      </c>
    </row>
    <row r="204">
      <c r="A204" s="40" t="n"/>
      <c r="B204" s="22" t="n"/>
      <c r="C204" s="22" t="n"/>
      <c r="D204" s="23">
        <f>IFERROR(IF($C204="","",VLOOKUP($C204,'Checklist Setup'!$A$7:$H$106,2,FALSE)),"")</f>
        <v/>
      </c>
      <c r="E204" s="24">
        <f>IFERROR(IF($C204="","",VLOOKUP($C204,'Checklist Setup'!$A$7:$H$106,3,FALSE)),"")</f>
        <v/>
      </c>
      <c r="F204" s="23">
        <f>IFERROR(IF($C204="","",VLOOKUP($C204,'Checklist Setup'!$A$7:$H$106,4,FALSE)),"")</f>
        <v/>
      </c>
      <c r="G204" s="23">
        <f>IFERROR(IF($C204="","",VLOOKUP($C204,'Checklist Setup'!$A$7:$H$106,5,FALSE)),"")</f>
        <v/>
      </c>
      <c r="H204" s="23">
        <f>IFERROR(IF($C204="","",VLOOKUP($C204,'Checklist Setup'!$A$7:$H$106,6,FALSE)),"")</f>
        <v/>
      </c>
      <c r="I204" s="22" t="n"/>
      <c r="J204" s="22" t="n"/>
      <c r="K204" s="25" t="n"/>
      <c r="L204" s="25" t="n"/>
      <c r="M204" s="26">
        <f>IFERROR(IF($C204="","",VLOOKUP($C204,'Checklist Setup'!$A$7:$H$106,7,FALSE)),"")</f>
        <v/>
      </c>
      <c r="N204" s="26">
        <f>IFERROR(IF(OR($K204="",$L204=""),"",MOD($L204-$K204,1)*1440),"")</f>
        <v/>
      </c>
      <c r="O204" s="41" t="n"/>
      <c r="P204" s="41" t="n"/>
      <c r="Q204" s="42">
        <f>IFERROR(IF(OR($O204="",$P204=""),"",$P204-$O204),"")</f>
        <v/>
      </c>
      <c r="R204" s="42">
        <f>IFERROR(IF($C204="","",VLOOKUP($C204,'Checklist Setup'!$A$7:$H$106,8,FALSE)),"")</f>
        <v/>
      </c>
      <c r="S204" s="29" t="n"/>
      <c r="T204" s="29" t="n"/>
      <c r="U204" s="29" t="n"/>
      <c r="V204" s="22" t="n"/>
      <c r="W204" s="22" t="n"/>
      <c r="X204" s="24">
        <f>IFERROR(IF($C204="","",IF($Y204&lt;&gt;"OK",$Y204,IF(AND($J204="Complete",$H204="Yes",$S204=""),"Evidence missing",IF(AND($G204="Yes",$J204="Complete",OR($O204="",$P204="")),"Amounts missing",IF(AND($Q204&lt;&gt;"",OR($Q204&gt;$R204,$Q204&lt;-$R204)),"Variance exceeds tolerance",IF(AND($F204="Yes",$J204&lt;&gt;"Complete",$J204&lt;&gt;"N/A"),"Critical task incomplete",IF(AND($J204="N/A",$T204=""),"N/A reason missing",IF(AND($J204="Exception",$T204=""),"Exception details missing",IF(AND($V204="Reviewed",$W204=""),"Manager initials missing","OK"))))))))),"")</f>
        <v/>
      </c>
      <c r="Y204" s="23">
        <f>IFERROR(IF(OR($A204="",$C204=""),"",IF(COUNTIFS($A$2:$A$501,$A204,$C$2:$C$501,$C204)&gt;1,"Duplicate task/date","OK")),"")</f>
        <v/>
      </c>
      <c r="Z204" s="29" t="n"/>
      <c r="AA204" s="23">
        <f>IFERROR(IF(OR($A204="",$C204=""),"",TEXT($A204,"yyyymmdd")&amp;"-"&amp;$C204),"")</f>
        <v/>
      </c>
    </row>
    <row r="205">
      <c r="A205" s="40" t="n"/>
      <c r="B205" s="22" t="n"/>
      <c r="C205" s="22" t="n"/>
      <c r="D205" s="23">
        <f>IFERROR(IF($C205="","",VLOOKUP($C205,'Checklist Setup'!$A$7:$H$106,2,FALSE)),"")</f>
        <v/>
      </c>
      <c r="E205" s="24">
        <f>IFERROR(IF($C205="","",VLOOKUP($C205,'Checklist Setup'!$A$7:$H$106,3,FALSE)),"")</f>
        <v/>
      </c>
      <c r="F205" s="23">
        <f>IFERROR(IF($C205="","",VLOOKUP($C205,'Checklist Setup'!$A$7:$H$106,4,FALSE)),"")</f>
        <v/>
      </c>
      <c r="G205" s="23">
        <f>IFERROR(IF($C205="","",VLOOKUP($C205,'Checklist Setup'!$A$7:$H$106,5,FALSE)),"")</f>
        <v/>
      </c>
      <c r="H205" s="23">
        <f>IFERROR(IF($C205="","",VLOOKUP($C205,'Checklist Setup'!$A$7:$H$106,6,FALSE)),"")</f>
        <v/>
      </c>
      <c r="I205" s="22" t="n"/>
      <c r="J205" s="22" t="n"/>
      <c r="K205" s="25" t="n"/>
      <c r="L205" s="25" t="n"/>
      <c r="M205" s="26">
        <f>IFERROR(IF($C205="","",VLOOKUP($C205,'Checklist Setup'!$A$7:$H$106,7,FALSE)),"")</f>
        <v/>
      </c>
      <c r="N205" s="26">
        <f>IFERROR(IF(OR($K205="",$L205=""),"",MOD($L205-$K205,1)*1440),"")</f>
        <v/>
      </c>
      <c r="O205" s="41" t="n"/>
      <c r="P205" s="41" t="n"/>
      <c r="Q205" s="42">
        <f>IFERROR(IF(OR($O205="",$P205=""),"",$P205-$O205),"")</f>
        <v/>
      </c>
      <c r="R205" s="42">
        <f>IFERROR(IF($C205="","",VLOOKUP($C205,'Checklist Setup'!$A$7:$H$106,8,FALSE)),"")</f>
        <v/>
      </c>
      <c r="S205" s="29" t="n"/>
      <c r="T205" s="29" t="n"/>
      <c r="U205" s="29" t="n"/>
      <c r="V205" s="22" t="n"/>
      <c r="W205" s="22" t="n"/>
      <c r="X205" s="24">
        <f>IFERROR(IF($C205="","",IF($Y205&lt;&gt;"OK",$Y205,IF(AND($J205="Complete",$H205="Yes",$S205=""),"Evidence missing",IF(AND($G205="Yes",$J205="Complete",OR($O205="",$P205="")),"Amounts missing",IF(AND($Q205&lt;&gt;"",OR($Q205&gt;$R205,$Q205&lt;-$R205)),"Variance exceeds tolerance",IF(AND($F205="Yes",$J205&lt;&gt;"Complete",$J205&lt;&gt;"N/A"),"Critical task incomplete",IF(AND($J205="N/A",$T205=""),"N/A reason missing",IF(AND($J205="Exception",$T205=""),"Exception details missing",IF(AND($V205="Reviewed",$W205=""),"Manager initials missing","OK"))))))))),"")</f>
        <v/>
      </c>
      <c r="Y205" s="23">
        <f>IFERROR(IF(OR($A205="",$C205=""),"",IF(COUNTIFS($A$2:$A$501,$A205,$C$2:$C$501,$C205)&gt;1,"Duplicate task/date","OK")),"")</f>
        <v/>
      </c>
      <c r="Z205" s="29" t="n"/>
      <c r="AA205" s="23">
        <f>IFERROR(IF(OR($A205="",$C205=""),"",TEXT($A205,"yyyymmdd")&amp;"-"&amp;$C205),"")</f>
        <v/>
      </c>
    </row>
    <row r="206">
      <c r="A206" s="40" t="n"/>
      <c r="B206" s="22" t="n"/>
      <c r="C206" s="22" t="n"/>
      <c r="D206" s="23">
        <f>IFERROR(IF($C206="","",VLOOKUP($C206,'Checklist Setup'!$A$7:$H$106,2,FALSE)),"")</f>
        <v/>
      </c>
      <c r="E206" s="24">
        <f>IFERROR(IF($C206="","",VLOOKUP($C206,'Checklist Setup'!$A$7:$H$106,3,FALSE)),"")</f>
        <v/>
      </c>
      <c r="F206" s="23">
        <f>IFERROR(IF($C206="","",VLOOKUP($C206,'Checklist Setup'!$A$7:$H$106,4,FALSE)),"")</f>
        <v/>
      </c>
      <c r="G206" s="23">
        <f>IFERROR(IF($C206="","",VLOOKUP($C206,'Checklist Setup'!$A$7:$H$106,5,FALSE)),"")</f>
        <v/>
      </c>
      <c r="H206" s="23">
        <f>IFERROR(IF($C206="","",VLOOKUP($C206,'Checklist Setup'!$A$7:$H$106,6,FALSE)),"")</f>
        <v/>
      </c>
      <c r="I206" s="22" t="n"/>
      <c r="J206" s="22" t="n"/>
      <c r="K206" s="25" t="n"/>
      <c r="L206" s="25" t="n"/>
      <c r="M206" s="26">
        <f>IFERROR(IF($C206="","",VLOOKUP($C206,'Checklist Setup'!$A$7:$H$106,7,FALSE)),"")</f>
        <v/>
      </c>
      <c r="N206" s="26">
        <f>IFERROR(IF(OR($K206="",$L206=""),"",MOD($L206-$K206,1)*1440),"")</f>
        <v/>
      </c>
      <c r="O206" s="41" t="n"/>
      <c r="P206" s="41" t="n"/>
      <c r="Q206" s="42">
        <f>IFERROR(IF(OR($O206="",$P206=""),"",$P206-$O206),"")</f>
        <v/>
      </c>
      <c r="R206" s="42">
        <f>IFERROR(IF($C206="","",VLOOKUP($C206,'Checklist Setup'!$A$7:$H$106,8,FALSE)),"")</f>
        <v/>
      </c>
      <c r="S206" s="29" t="n"/>
      <c r="T206" s="29" t="n"/>
      <c r="U206" s="29" t="n"/>
      <c r="V206" s="22" t="n"/>
      <c r="W206" s="22" t="n"/>
      <c r="X206" s="24">
        <f>IFERROR(IF($C206="","",IF($Y206&lt;&gt;"OK",$Y206,IF(AND($J206="Complete",$H206="Yes",$S206=""),"Evidence missing",IF(AND($G206="Yes",$J206="Complete",OR($O206="",$P206="")),"Amounts missing",IF(AND($Q206&lt;&gt;"",OR($Q206&gt;$R206,$Q206&lt;-$R206)),"Variance exceeds tolerance",IF(AND($F206="Yes",$J206&lt;&gt;"Complete",$J206&lt;&gt;"N/A"),"Critical task incomplete",IF(AND($J206="N/A",$T206=""),"N/A reason missing",IF(AND($J206="Exception",$T206=""),"Exception details missing",IF(AND($V206="Reviewed",$W206=""),"Manager initials missing","OK"))))))))),"")</f>
        <v/>
      </c>
      <c r="Y206" s="23">
        <f>IFERROR(IF(OR($A206="",$C206=""),"",IF(COUNTIFS($A$2:$A$501,$A206,$C$2:$C$501,$C206)&gt;1,"Duplicate task/date","OK")),"")</f>
        <v/>
      </c>
      <c r="Z206" s="29" t="n"/>
      <c r="AA206" s="23">
        <f>IFERROR(IF(OR($A206="",$C206=""),"",TEXT($A206,"yyyymmdd")&amp;"-"&amp;$C206),"")</f>
        <v/>
      </c>
    </row>
    <row r="207">
      <c r="A207" s="40" t="n"/>
      <c r="B207" s="22" t="n"/>
      <c r="C207" s="22" t="n"/>
      <c r="D207" s="23">
        <f>IFERROR(IF($C207="","",VLOOKUP($C207,'Checklist Setup'!$A$7:$H$106,2,FALSE)),"")</f>
        <v/>
      </c>
      <c r="E207" s="24">
        <f>IFERROR(IF($C207="","",VLOOKUP($C207,'Checklist Setup'!$A$7:$H$106,3,FALSE)),"")</f>
        <v/>
      </c>
      <c r="F207" s="23">
        <f>IFERROR(IF($C207="","",VLOOKUP($C207,'Checklist Setup'!$A$7:$H$106,4,FALSE)),"")</f>
        <v/>
      </c>
      <c r="G207" s="23">
        <f>IFERROR(IF($C207="","",VLOOKUP($C207,'Checklist Setup'!$A$7:$H$106,5,FALSE)),"")</f>
        <v/>
      </c>
      <c r="H207" s="23">
        <f>IFERROR(IF($C207="","",VLOOKUP($C207,'Checklist Setup'!$A$7:$H$106,6,FALSE)),"")</f>
        <v/>
      </c>
      <c r="I207" s="22" t="n"/>
      <c r="J207" s="22" t="n"/>
      <c r="K207" s="25" t="n"/>
      <c r="L207" s="25" t="n"/>
      <c r="M207" s="26">
        <f>IFERROR(IF($C207="","",VLOOKUP($C207,'Checklist Setup'!$A$7:$H$106,7,FALSE)),"")</f>
        <v/>
      </c>
      <c r="N207" s="26">
        <f>IFERROR(IF(OR($K207="",$L207=""),"",MOD($L207-$K207,1)*1440),"")</f>
        <v/>
      </c>
      <c r="O207" s="41" t="n"/>
      <c r="P207" s="41" t="n"/>
      <c r="Q207" s="42">
        <f>IFERROR(IF(OR($O207="",$P207=""),"",$P207-$O207),"")</f>
        <v/>
      </c>
      <c r="R207" s="42">
        <f>IFERROR(IF($C207="","",VLOOKUP($C207,'Checklist Setup'!$A$7:$H$106,8,FALSE)),"")</f>
        <v/>
      </c>
      <c r="S207" s="29" t="n"/>
      <c r="T207" s="29" t="n"/>
      <c r="U207" s="29" t="n"/>
      <c r="V207" s="22" t="n"/>
      <c r="W207" s="22" t="n"/>
      <c r="X207" s="24">
        <f>IFERROR(IF($C207="","",IF($Y207&lt;&gt;"OK",$Y207,IF(AND($J207="Complete",$H207="Yes",$S207=""),"Evidence missing",IF(AND($G207="Yes",$J207="Complete",OR($O207="",$P207="")),"Amounts missing",IF(AND($Q207&lt;&gt;"",OR($Q207&gt;$R207,$Q207&lt;-$R207)),"Variance exceeds tolerance",IF(AND($F207="Yes",$J207&lt;&gt;"Complete",$J207&lt;&gt;"N/A"),"Critical task incomplete",IF(AND($J207="N/A",$T207=""),"N/A reason missing",IF(AND($J207="Exception",$T207=""),"Exception details missing",IF(AND($V207="Reviewed",$W207=""),"Manager initials missing","OK"))))))))),"")</f>
        <v/>
      </c>
      <c r="Y207" s="23">
        <f>IFERROR(IF(OR($A207="",$C207=""),"",IF(COUNTIFS($A$2:$A$501,$A207,$C$2:$C$501,$C207)&gt;1,"Duplicate task/date","OK")),"")</f>
        <v/>
      </c>
      <c r="Z207" s="29" t="n"/>
      <c r="AA207" s="23">
        <f>IFERROR(IF(OR($A207="",$C207=""),"",TEXT($A207,"yyyymmdd")&amp;"-"&amp;$C207),"")</f>
        <v/>
      </c>
    </row>
    <row r="208">
      <c r="A208" s="40" t="n"/>
      <c r="B208" s="22" t="n"/>
      <c r="C208" s="22" t="n"/>
      <c r="D208" s="23">
        <f>IFERROR(IF($C208="","",VLOOKUP($C208,'Checklist Setup'!$A$7:$H$106,2,FALSE)),"")</f>
        <v/>
      </c>
      <c r="E208" s="24">
        <f>IFERROR(IF($C208="","",VLOOKUP($C208,'Checklist Setup'!$A$7:$H$106,3,FALSE)),"")</f>
        <v/>
      </c>
      <c r="F208" s="23">
        <f>IFERROR(IF($C208="","",VLOOKUP($C208,'Checklist Setup'!$A$7:$H$106,4,FALSE)),"")</f>
        <v/>
      </c>
      <c r="G208" s="23">
        <f>IFERROR(IF($C208="","",VLOOKUP($C208,'Checklist Setup'!$A$7:$H$106,5,FALSE)),"")</f>
        <v/>
      </c>
      <c r="H208" s="23">
        <f>IFERROR(IF($C208="","",VLOOKUP($C208,'Checklist Setup'!$A$7:$H$106,6,FALSE)),"")</f>
        <v/>
      </c>
      <c r="I208" s="22" t="n"/>
      <c r="J208" s="22" t="n"/>
      <c r="K208" s="25" t="n"/>
      <c r="L208" s="25" t="n"/>
      <c r="M208" s="26">
        <f>IFERROR(IF($C208="","",VLOOKUP($C208,'Checklist Setup'!$A$7:$H$106,7,FALSE)),"")</f>
        <v/>
      </c>
      <c r="N208" s="26">
        <f>IFERROR(IF(OR($K208="",$L208=""),"",MOD($L208-$K208,1)*1440),"")</f>
        <v/>
      </c>
      <c r="O208" s="41" t="n"/>
      <c r="P208" s="41" t="n"/>
      <c r="Q208" s="42">
        <f>IFERROR(IF(OR($O208="",$P208=""),"",$P208-$O208),"")</f>
        <v/>
      </c>
      <c r="R208" s="42">
        <f>IFERROR(IF($C208="","",VLOOKUP($C208,'Checklist Setup'!$A$7:$H$106,8,FALSE)),"")</f>
        <v/>
      </c>
      <c r="S208" s="29" t="n"/>
      <c r="T208" s="29" t="n"/>
      <c r="U208" s="29" t="n"/>
      <c r="V208" s="22" t="n"/>
      <c r="W208" s="22" t="n"/>
      <c r="X208" s="24">
        <f>IFERROR(IF($C208="","",IF($Y208&lt;&gt;"OK",$Y208,IF(AND($J208="Complete",$H208="Yes",$S208=""),"Evidence missing",IF(AND($G208="Yes",$J208="Complete",OR($O208="",$P208="")),"Amounts missing",IF(AND($Q208&lt;&gt;"",OR($Q208&gt;$R208,$Q208&lt;-$R208)),"Variance exceeds tolerance",IF(AND($F208="Yes",$J208&lt;&gt;"Complete",$J208&lt;&gt;"N/A"),"Critical task incomplete",IF(AND($J208="N/A",$T208=""),"N/A reason missing",IF(AND($J208="Exception",$T208=""),"Exception details missing",IF(AND($V208="Reviewed",$W208=""),"Manager initials missing","OK"))))))))),"")</f>
        <v/>
      </c>
      <c r="Y208" s="23">
        <f>IFERROR(IF(OR($A208="",$C208=""),"",IF(COUNTIFS($A$2:$A$501,$A208,$C$2:$C$501,$C208)&gt;1,"Duplicate task/date","OK")),"")</f>
        <v/>
      </c>
      <c r="Z208" s="29" t="n"/>
      <c r="AA208" s="23">
        <f>IFERROR(IF(OR($A208="",$C208=""),"",TEXT($A208,"yyyymmdd")&amp;"-"&amp;$C208),"")</f>
        <v/>
      </c>
    </row>
    <row r="209">
      <c r="A209" s="40" t="n"/>
      <c r="B209" s="22" t="n"/>
      <c r="C209" s="22" t="n"/>
      <c r="D209" s="23">
        <f>IFERROR(IF($C209="","",VLOOKUP($C209,'Checklist Setup'!$A$7:$H$106,2,FALSE)),"")</f>
        <v/>
      </c>
      <c r="E209" s="24">
        <f>IFERROR(IF($C209="","",VLOOKUP($C209,'Checklist Setup'!$A$7:$H$106,3,FALSE)),"")</f>
        <v/>
      </c>
      <c r="F209" s="23">
        <f>IFERROR(IF($C209="","",VLOOKUP($C209,'Checklist Setup'!$A$7:$H$106,4,FALSE)),"")</f>
        <v/>
      </c>
      <c r="G209" s="23">
        <f>IFERROR(IF($C209="","",VLOOKUP($C209,'Checklist Setup'!$A$7:$H$106,5,FALSE)),"")</f>
        <v/>
      </c>
      <c r="H209" s="23">
        <f>IFERROR(IF($C209="","",VLOOKUP($C209,'Checklist Setup'!$A$7:$H$106,6,FALSE)),"")</f>
        <v/>
      </c>
      <c r="I209" s="22" t="n"/>
      <c r="J209" s="22" t="n"/>
      <c r="K209" s="25" t="n"/>
      <c r="L209" s="25" t="n"/>
      <c r="M209" s="26">
        <f>IFERROR(IF($C209="","",VLOOKUP($C209,'Checklist Setup'!$A$7:$H$106,7,FALSE)),"")</f>
        <v/>
      </c>
      <c r="N209" s="26">
        <f>IFERROR(IF(OR($K209="",$L209=""),"",MOD($L209-$K209,1)*1440),"")</f>
        <v/>
      </c>
      <c r="O209" s="41" t="n"/>
      <c r="P209" s="41" t="n"/>
      <c r="Q209" s="42">
        <f>IFERROR(IF(OR($O209="",$P209=""),"",$P209-$O209),"")</f>
        <v/>
      </c>
      <c r="R209" s="42">
        <f>IFERROR(IF($C209="","",VLOOKUP($C209,'Checklist Setup'!$A$7:$H$106,8,FALSE)),"")</f>
        <v/>
      </c>
      <c r="S209" s="29" t="n"/>
      <c r="T209" s="29" t="n"/>
      <c r="U209" s="29" t="n"/>
      <c r="V209" s="22" t="n"/>
      <c r="W209" s="22" t="n"/>
      <c r="X209" s="24">
        <f>IFERROR(IF($C209="","",IF($Y209&lt;&gt;"OK",$Y209,IF(AND($J209="Complete",$H209="Yes",$S209=""),"Evidence missing",IF(AND($G209="Yes",$J209="Complete",OR($O209="",$P209="")),"Amounts missing",IF(AND($Q209&lt;&gt;"",OR($Q209&gt;$R209,$Q209&lt;-$R209)),"Variance exceeds tolerance",IF(AND($F209="Yes",$J209&lt;&gt;"Complete",$J209&lt;&gt;"N/A"),"Critical task incomplete",IF(AND($J209="N/A",$T209=""),"N/A reason missing",IF(AND($J209="Exception",$T209=""),"Exception details missing",IF(AND($V209="Reviewed",$W209=""),"Manager initials missing","OK"))))))))),"")</f>
        <v/>
      </c>
      <c r="Y209" s="23">
        <f>IFERROR(IF(OR($A209="",$C209=""),"",IF(COUNTIFS($A$2:$A$501,$A209,$C$2:$C$501,$C209)&gt;1,"Duplicate task/date","OK")),"")</f>
        <v/>
      </c>
      <c r="Z209" s="29" t="n"/>
      <c r="AA209" s="23">
        <f>IFERROR(IF(OR($A209="",$C209=""),"",TEXT($A209,"yyyymmdd")&amp;"-"&amp;$C209),"")</f>
        <v/>
      </c>
    </row>
    <row r="210">
      <c r="A210" s="40" t="n"/>
      <c r="B210" s="22" t="n"/>
      <c r="C210" s="22" t="n"/>
      <c r="D210" s="23">
        <f>IFERROR(IF($C210="","",VLOOKUP($C210,'Checklist Setup'!$A$7:$H$106,2,FALSE)),"")</f>
        <v/>
      </c>
      <c r="E210" s="24">
        <f>IFERROR(IF($C210="","",VLOOKUP($C210,'Checklist Setup'!$A$7:$H$106,3,FALSE)),"")</f>
        <v/>
      </c>
      <c r="F210" s="23">
        <f>IFERROR(IF($C210="","",VLOOKUP($C210,'Checklist Setup'!$A$7:$H$106,4,FALSE)),"")</f>
        <v/>
      </c>
      <c r="G210" s="23">
        <f>IFERROR(IF($C210="","",VLOOKUP($C210,'Checklist Setup'!$A$7:$H$106,5,FALSE)),"")</f>
        <v/>
      </c>
      <c r="H210" s="23">
        <f>IFERROR(IF($C210="","",VLOOKUP($C210,'Checklist Setup'!$A$7:$H$106,6,FALSE)),"")</f>
        <v/>
      </c>
      <c r="I210" s="22" t="n"/>
      <c r="J210" s="22" t="n"/>
      <c r="K210" s="25" t="n"/>
      <c r="L210" s="25" t="n"/>
      <c r="M210" s="26">
        <f>IFERROR(IF($C210="","",VLOOKUP($C210,'Checklist Setup'!$A$7:$H$106,7,FALSE)),"")</f>
        <v/>
      </c>
      <c r="N210" s="26">
        <f>IFERROR(IF(OR($K210="",$L210=""),"",MOD($L210-$K210,1)*1440),"")</f>
        <v/>
      </c>
      <c r="O210" s="41" t="n"/>
      <c r="P210" s="41" t="n"/>
      <c r="Q210" s="42">
        <f>IFERROR(IF(OR($O210="",$P210=""),"",$P210-$O210),"")</f>
        <v/>
      </c>
      <c r="R210" s="42">
        <f>IFERROR(IF($C210="","",VLOOKUP($C210,'Checklist Setup'!$A$7:$H$106,8,FALSE)),"")</f>
        <v/>
      </c>
      <c r="S210" s="29" t="n"/>
      <c r="T210" s="29" t="n"/>
      <c r="U210" s="29" t="n"/>
      <c r="V210" s="22" t="n"/>
      <c r="W210" s="22" t="n"/>
      <c r="X210" s="24">
        <f>IFERROR(IF($C210="","",IF($Y210&lt;&gt;"OK",$Y210,IF(AND($J210="Complete",$H210="Yes",$S210=""),"Evidence missing",IF(AND($G210="Yes",$J210="Complete",OR($O210="",$P210="")),"Amounts missing",IF(AND($Q210&lt;&gt;"",OR($Q210&gt;$R210,$Q210&lt;-$R210)),"Variance exceeds tolerance",IF(AND($F210="Yes",$J210&lt;&gt;"Complete",$J210&lt;&gt;"N/A"),"Critical task incomplete",IF(AND($J210="N/A",$T210=""),"N/A reason missing",IF(AND($J210="Exception",$T210=""),"Exception details missing",IF(AND($V210="Reviewed",$W210=""),"Manager initials missing","OK"))))))))),"")</f>
        <v/>
      </c>
      <c r="Y210" s="23">
        <f>IFERROR(IF(OR($A210="",$C210=""),"",IF(COUNTIFS($A$2:$A$501,$A210,$C$2:$C$501,$C210)&gt;1,"Duplicate task/date","OK")),"")</f>
        <v/>
      </c>
      <c r="Z210" s="29" t="n"/>
      <c r="AA210" s="23">
        <f>IFERROR(IF(OR($A210="",$C210=""),"",TEXT($A210,"yyyymmdd")&amp;"-"&amp;$C210),"")</f>
        <v/>
      </c>
    </row>
    <row r="211">
      <c r="A211" s="40" t="n"/>
      <c r="B211" s="22" t="n"/>
      <c r="C211" s="22" t="n"/>
      <c r="D211" s="23">
        <f>IFERROR(IF($C211="","",VLOOKUP($C211,'Checklist Setup'!$A$7:$H$106,2,FALSE)),"")</f>
        <v/>
      </c>
      <c r="E211" s="24">
        <f>IFERROR(IF($C211="","",VLOOKUP($C211,'Checklist Setup'!$A$7:$H$106,3,FALSE)),"")</f>
        <v/>
      </c>
      <c r="F211" s="23">
        <f>IFERROR(IF($C211="","",VLOOKUP($C211,'Checklist Setup'!$A$7:$H$106,4,FALSE)),"")</f>
        <v/>
      </c>
      <c r="G211" s="23">
        <f>IFERROR(IF($C211="","",VLOOKUP($C211,'Checklist Setup'!$A$7:$H$106,5,FALSE)),"")</f>
        <v/>
      </c>
      <c r="H211" s="23">
        <f>IFERROR(IF($C211="","",VLOOKUP($C211,'Checklist Setup'!$A$7:$H$106,6,FALSE)),"")</f>
        <v/>
      </c>
      <c r="I211" s="22" t="n"/>
      <c r="J211" s="22" t="n"/>
      <c r="K211" s="25" t="n"/>
      <c r="L211" s="25" t="n"/>
      <c r="M211" s="26">
        <f>IFERROR(IF($C211="","",VLOOKUP($C211,'Checklist Setup'!$A$7:$H$106,7,FALSE)),"")</f>
        <v/>
      </c>
      <c r="N211" s="26">
        <f>IFERROR(IF(OR($K211="",$L211=""),"",MOD($L211-$K211,1)*1440),"")</f>
        <v/>
      </c>
      <c r="O211" s="41" t="n"/>
      <c r="P211" s="41" t="n"/>
      <c r="Q211" s="42">
        <f>IFERROR(IF(OR($O211="",$P211=""),"",$P211-$O211),"")</f>
        <v/>
      </c>
      <c r="R211" s="42">
        <f>IFERROR(IF($C211="","",VLOOKUP($C211,'Checklist Setup'!$A$7:$H$106,8,FALSE)),"")</f>
        <v/>
      </c>
      <c r="S211" s="29" t="n"/>
      <c r="T211" s="29" t="n"/>
      <c r="U211" s="29" t="n"/>
      <c r="V211" s="22" t="n"/>
      <c r="W211" s="22" t="n"/>
      <c r="X211" s="24">
        <f>IFERROR(IF($C211="","",IF($Y211&lt;&gt;"OK",$Y211,IF(AND($J211="Complete",$H211="Yes",$S211=""),"Evidence missing",IF(AND($G211="Yes",$J211="Complete",OR($O211="",$P211="")),"Amounts missing",IF(AND($Q211&lt;&gt;"",OR($Q211&gt;$R211,$Q211&lt;-$R211)),"Variance exceeds tolerance",IF(AND($F211="Yes",$J211&lt;&gt;"Complete",$J211&lt;&gt;"N/A"),"Critical task incomplete",IF(AND($J211="N/A",$T211=""),"N/A reason missing",IF(AND($J211="Exception",$T211=""),"Exception details missing",IF(AND($V211="Reviewed",$W211=""),"Manager initials missing","OK"))))))))),"")</f>
        <v/>
      </c>
      <c r="Y211" s="23">
        <f>IFERROR(IF(OR($A211="",$C211=""),"",IF(COUNTIFS($A$2:$A$501,$A211,$C$2:$C$501,$C211)&gt;1,"Duplicate task/date","OK")),"")</f>
        <v/>
      </c>
      <c r="Z211" s="29" t="n"/>
      <c r="AA211" s="23">
        <f>IFERROR(IF(OR($A211="",$C211=""),"",TEXT($A211,"yyyymmdd")&amp;"-"&amp;$C211),"")</f>
        <v/>
      </c>
    </row>
    <row r="212">
      <c r="A212" s="40" t="n"/>
      <c r="B212" s="22" t="n"/>
      <c r="C212" s="22" t="n"/>
      <c r="D212" s="23">
        <f>IFERROR(IF($C212="","",VLOOKUP($C212,'Checklist Setup'!$A$7:$H$106,2,FALSE)),"")</f>
        <v/>
      </c>
      <c r="E212" s="24">
        <f>IFERROR(IF($C212="","",VLOOKUP($C212,'Checklist Setup'!$A$7:$H$106,3,FALSE)),"")</f>
        <v/>
      </c>
      <c r="F212" s="23">
        <f>IFERROR(IF($C212="","",VLOOKUP($C212,'Checklist Setup'!$A$7:$H$106,4,FALSE)),"")</f>
        <v/>
      </c>
      <c r="G212" s="23">
        <f>IFERROR(IF($C212="","",VLOOKUP($C212,'Checklist Setup'!$A$7:$H$106,5,FALSE)),"")</f>
        <v/>
      </c>
      <c r="H212" s="23">
        <f>IFERROR(IF($C212="","",VLOOKUP($C212,'Checklist Setup'!$A$7:$H$106,6,FALSE)),"")</f>
        <v/>
      </c>
      <c r="I212" s="22" t="n"/>
      <c r="J212" s="22" t="n"/>
      <c r="K212" s="25" t="n"/>
      <c r="L212" s="25" t="n"/>
      <c r="M212" s="26">
        <f>IFERROR(IF($C212="","",VLOOKUP($C212,'Checklist Setup'!$A$7:$H$106,7,FALSE)),"")</f>
        <v/>
      </c>
      <c r="N212" s="26">
        <f>IFERROR(IF(OR($K212="",$L212=""),"",MOD($L212-$K212,1)*1440),"")</f>
        <v/>
      </c>
      <c r="O212" s="41" t="n"/>
      <c r="P212" s="41" t="n"/>
      <c r="Q212" s="42">
        <f>IFERROR(IF(OR($O212="",$P212=""),"",$P212-$O212),"")</f>
        <v/>
      </c>
      <c r="R212" s="42">
        <f>IFERROR(IF($C212="","",VLOOKUP($C212,'Checklist Setup'!$A$7:$H$106,8,FALSE)),"")</f>
        <v/>
      </c>
      <c r="S212" s="29" t="n"/>
      <c r="T212" s="29" t="n"/>
      <c r="U212" s="29" t="n"/>
      <c r="V212" s="22" t="n"/>
      <c r="W212" s="22" t="n"/>
      <c r="X212" s="24">
        <f>IFERROR(IF($C212="","",IF($Y212&lt;&gt;"OK",$Y212,IF(AND($J212="Complete",$H212="Yes",$S212=""),"Evidence missing",IF(AND($G212="Yes",$J212="Complete",OR($O212="",$P212="")),"Amounts missing",IF(AND($Q212&lt;&gt;"",OR($Q212&gt;$R212,$Q212&lt;-$R212)),"Variance exceeds tolerance",IF(AND($F212="Yes",$J212&lt;&gt;"Complete",$J212&lt;&gt;"N/A"),"Critical task incomplete",IF(AND($J212="N/A",$T212=""),"N/A reason missing",IF(AND($J212="Exception",$T212=""),"Exception details missing",IF(AND($V212="Reviewed",$W212=""),"Manager initials missing","OK"))))))))),"")</f>
        <v/>
      </c>
      <c r="Y212" s="23">
        <f>IFERROR(IF(OR($A212="",$C212=""),"",IF(COUNTIFS($A$2:$A$501,$A212,$C$2:$C$501,$C212)&gt;1,"Duplicate task/date","OK")),"")</f>
        <v/>
      </c>
      <c r="Z212" s="29" t="n"/>
      <c r="AA212" s="23">
        <f>IFERROR(IF(OR($A212="",$C212=""),"",TEXT($A212,"yyyymmdd")&amp;"-"&amp;$C212),"")</f>
        <v/>
      </c>
    </row>
    <row r="213">
      <c r="A213" s="40" t="n"/>
      <c r="B213" s="22" t="n"/>
      <c r="C213" s="22" t="n"/>
      <c r="D213" s="23">
        <f>IFERROR(IF($C213="","",VLOOKUP($C213,'Checklist Setup'!$A$7:$H$106,2,FALSE)),"")</f>
        <v/>
      </c>
      <c r="E213" s="24">
        <f>IFERROR(IF($C213="","",VLOOKUP($C213,'Checklist Setup'!$A$7:$H$106,3,FALSE)),"")</f>
        <v/>
      </c>
      <c r="F213" s="23">
        <f>IFERROR(IF($C213="","",VLOOKUP($C213,'Checklist Setup'!$A$7:$H$106,4,FALSE)),"")</f>
        <v/>
      </c>
      <c r="G213" s="23">
        <f>IFERROR(IF($C213="","",VLOOKUP($C213,'Checklist Setup'!$A$7:$H$106,5,FALSE)),"")</f>
        <v/>
      </c>
      <c r="H213" s="23">
        <f>IFERROR(IF($C213="","",VLOOKUP($C213,'Checklist Setup'!$A$7:$H$106,6,FALSE)),"")</f>
        <v/>
      </c>
      <c r="I213" s="22" t="n"/>
      <c r="J213" s="22" t="n"/>
      <c r="K213" s="25" t="n"/>
      <c r="L213" s="25" t="n"/>
      <c r="M213" s="26">
        <f>IFERROR(IF($C213="","",VLOOKUP($C213,'Checklist Setup'!$A$7:$H$106,7,FALSE)),"")</f>
        <v/>
      </c>
      <c r="N213" s="26">
        <f>IFERROR(IF(OR($K213="",$L213=""),"",MOD($L213-$K213,1)*1440),"")</f>
        <v/>
      </c>
      <c r="O213" s="41" t="n"/>
      <c r="P213" s="41" t="n"/>
      <c r="Q213" s="42">
        <f>IFERROR(IF(OR($O213="",$P213=""),"",$P213-$O213),"")</f>
        <v/>
      </c>
      <c r="R213" s="42">
        <f>IFERROR(IF($C213="","",VLOOKUP($C213,'Checklist Setup'!$A$7:$H$106,8,FALSE)),"")</f>
        <v/>
      </c>
      <c r="S213" s="29" t="n"/>
      <c r="T213" s="29" t="n"/>
      <c r="U213" s="29" t="n"/>
      <c r="V213" s="22" t="n"/>
      <c r="W213" s="22" t="n"/>
      <c r="X213" s="24">
        <f>IFERROR(IF($C213="","",IF($Y213&lt;&gt;"OK",$Y213,IF(AND($J213="Complete",$H213="Yes",$S213=""),"Evidence missing",IF(AND($G213="Yes",$J213="Complete",OR($O213="",$P213="")),"Amounts missing",IF(AND($Q213&lt;&gt;"",OR($Q213&gt;$R213,$Q213&lt;-$R213)),"Variance exceeds tolerance",IF(AND($F213="Yes",$J213&lt;&gt;"Complete",$J213&lt;&gt;"N/A"),"Critical task incomplete",IF(AND($J213="N/A",$T213=""),"N/A reason missing",IF(AND($J213="Exception",$T213=""),"Exception details missing",IF(AND($V213="Reviewed",$W213=""),"Manager initials missing","OK"))))))))),"")</f>
        <v/>
      </c>
      <c r="Y213" s="23">
        <f>IFERROR(IF(OR($A213="",$C213=""),"",IF(COUNTIFS($A$2:$A$501,$A213,$C$2:$C$501,$C213)&gt;1,"Duplicate task/date","OK")),"")</f>
        <v/>
      </c>
      <c r="Z213" s="29" t="n"/>
      <c r="AA213" s="23">
        <f>IFERROR(IF(OR($A213="",$C213=""),"",TEXT($A213,"yyyymmdd")&amp;"-"&amp;$C213),"")</f>
        <v/>
      </c>
    </row>
    <row r="214">
      <c r="A214" s="40" t="n"/>
      <c r="B214" s="22" t="n"/>
      <c r="C214" s="22" t="n"/>
      <c r="D214" s="23">
        <f>IFERROR(IF($C214="","",VLOOKUP($C214,'Checklist Setup'!$A$7:$H$106,2,FALSE)),"")</f>
        <v/>
      </c>
      <c r="E214" s="24">
        <f>IFERROR(IF($C214="","",VLOOKUP($C214,'Checklist Setup'!$A$7:$H$106,3,FALSE)),"")</f>
        <v/>
      </c>
      <c r="F214" s="23">
        <f>IFERROR(IF($C214="","",VLOOKUP($C214,'Checklist Setup'!$A$7:$H$106,4,FALSE)),"")</f>
        <v/>
      </c>
      <c r="G214" s="23">
        <f>IFERROR(IF($C214="","",VLOOKUP($C214,'Checklist Setup'!$A$7:$H$106,5,FALSE)),"")</f>
        <v/>
      </c>
      <c r="H214" s="23">
        <f>IFERROR(IF($C214="","",VLOOKUP($C214,'Checklist Setup'!$A$7:$H$106,6,FALSE)),"")</f>
        <v/>
      </c>
      <c r="I214" s="22" t="n"/>
      <c r="J214" s="22" t="n"/>
      <c r="K214" s="25" t="n"/>
      <c r="L214" s="25" t="n"/>
      <c r="M214" s="26">
        <f>IFERROR(IF($C214="","",VLOOKUP($C214,'Checklist Setup'!$A$7:$H$106,7,FALSE)),"")</f>
        <v/>
      </c>
      <c r="N214" s="26">
        <f>IFERROR(IF(OR($K214="",$L214=""),"",MOD($L214-$K214,1)*1440),"")</f>
        <v/>
      </c>
      <c r="O214" s="41" t="n"/>
      <c r="P214" s="41" t="n"/>
      <c r="Q214" s="42">
        <f>IFERROR(IF(OR($O214="",$P214=""),"",$P214-$O214),"")</f>
        <v/>
      </c>
      <c r="R214" s="42">
        <f>IFERROR(IF($C214="","",VLOOKUP($C214,'Checklist Setup'!$A$7:$H$106,8,FALSE)),"")</f>
        <v/>
      </c>
      <c r="S214" s="29" t="n"/>
      <c r="T214" s="29" t="n"/>
      <c r="U214" s="29" t="n"/>
      <c r="V214" s="22" t="n"/>
      <c r="W214" s="22" t="n"/>
      <c r="X214" s="24">
        <f>IFERROR(IF($C214="","",IF($Y214&lt;&gt;"OK",$Y214,IF(AND($J214="Complete",$H214="Yes",$S214=""),"Evidence missing",IF(AND($G214="Yes",$J214="Complete",OR($O214="",$P214="")),"Amounts missing",IF(AND($Q214&lt;&gt;"",OR($Q214&gt;$R214,$Q214&lt;-$R214)),"Variance exceeds tolerance",IF(AND($F214="Yes",$J214&lt;&gt;"Complete",$J214&lt;&gt;"N/A"),"Critical task incomplete",IF(AND($J214="N/A",$T214=""),"N/A reason missing",IF(AND($J214="Exception",$T214=""),"Exception details missing",IF(AND($V214="Reviewed",$W214=""),"Manager initials missing","OK"))))))))),"")</f>
        <v/>
      </c>
      <c r="Y214" s="23">
        <f>IFERROR(IF(OR($A214="",$C214=""),"",IF(COUNTIFS($A$2:$A$501,$A214,$C$2:$C$501,$C214)&gt;1,"Duplicate task/date","OK")),"")</f>
        <v/>
      </c>
      <c r="Z214" s="29" t="n"/>
      <c r="AA214" s="23">
        <f>IFERROR(IF(OR($A214="",$C214=""),"",TEXT($A214,"yyyymmdd")&amp;"-"&amp;$C214),"")</f>
        <v/>
      </c>
    </row>
    <row r="215">
      <c r="A215" s="40" t="n"/>
      <c r="B215" s="22" t="n"/>
      <c r="C215" s="22" t="n"/>
      <c r="D215" s="23">
        <f>IFERROR(IF($C215="","",VLOOKUP($C215,'Checklist Setup'!$A$7:$H$106,2,FALSE)),"")</f>
        <v/>
      </c>
      <c r="E215" s="24">
        <f>IFERROR(IF($C215="","",VLOOKUP($C215,'Checklist Setup'!$A$7:$H$106,3,FALSE)),"")</f>
        <v/>
      </c>
      <c r="F215" s="23">
        <f>IFERROR(IF($C215="","",VLOOKUP($C215,'Checklist Setup'!$A$7:$H$106,4,FALSE)),"")</f>
        <v/>
      </c>
      <c r="G215" s="23">
        <f>IFERROR(IF($C215="","",VLOOKUP($C215,'Checklist Setup'!$A$7:$H$106,5,FALSE)),"")</f>
        <v/>
      </c>
      <c r="H215" s="23">
        <f>IFERROR(IF($C215="","",VLOOKUP($C215,'Checklist Setup'!$A$7:$H$106,6,FALSE)),"")</f>
        <v/>
      </c>
      <c r="I215" s="22" t="n"/>
      <c r="J215" s="22" t="n"/>
      <c r="K215" s="25" t="n"/>
      <c r="L215" s="25" t="n"/>
      <c r="M215" s="26">
        <f>IFERROR(IF($C215="","",VLOOKUP($C215,'Checklist Setup'!$A$7:$H$106,7,FALSE)),"")</f>
        <v/>
      </c>
      <c r="N215" s="26">
        <f>IFERROR(IF(OR($K215="",$L215=""),"",MOD($L215-$K215,1)*1440),"")</f>
        <v/>
      </c>
      <c r="O215" s="41" t="n"/>
      <c r="P215" s="41" t="n"/>
      <c r="Q215" s="42">
        <f>IFERROR(IF(OR($O215="",$P215=""),"",$P215-$O215),"")</f>
        <v/>
      </c>
      <c r="R215" s="42">
        <f>IFERROR(IF($C215="","",VLOOKUP($C215,'Checklist Setup'!$A$7:$H$106,8,FALSE)),"")</f>
        <v/>
      </c>
      <c r="S215" s="29" t="n"/>
      <c r="T215" s="29" t="n"/>
      <c r="U215" s="29" t="n"/>
      <c r="V215" s="22" t="n"/>
      <c r="W215" s="22" t="n"/>
      <c r="X215" s="24">
        <f>IFERROR(IF($C215="","",IF($Y215&lt;&gt;"OK",$Y215,IF(AND($J215="Complete",$H215="Yes",$S215=""),"Evidence missing",IF(AND($G215="Yes",$J215="Complete",OR($O215="",$P215="")),"Amounts missing",IF(AND($Q215&lt;&gt;"",OR($Q215&gt;$R215,$Q215&lt;-$R215)),"Variance exceeds tolerance",IF(AND($F215="Yes",$J215&lt;&gt;"Complete",$J215&lt;&gt;"N/A"),"Critical task incomplete",IF(AND($J215="N/A",$T215=""),"N/A reason missing",IF(AND($J215="Exception",$T215=""),"Exception details missing",IF(AND($V215="Reviewed",$W215=""),"Manager initials missing","OK"))))))))),"")</f>
        <v/>
      </c>
      <c r="Y215" s="23">
        <f>IFERROR(IF(OR($A215="",$C215=""),"",IF(COUNTIFS($A$2:$A$501,$A215,$C$2:$C$501,$C215)&gt;1,"Duplicate task/date","OK")),"")</f>
        <v/>
      </c>
      <c r="Z215" s="29" t="n"/>
      <c r="AA215" s="23">
        <f>IFERROR(IF(OR($A215="",$C215=""),"",TEXT($A215,"yyyymmdd")&amp;"-"&amp;$C215),"")</f>
        <v/>
      </c>
    </row>
    <row r="216">
      <c r="A216" s="40" t="n"/>
      <c r="B216" s="22" t="n"/>
      <c r="C216" s="22" t="n"/>
      <c r="D216" s="23">
        <f>IFERROR(IF($C216="","",VLOOKUP($C216,'Checklist Setup'!$A$7:$H$106,2,FALSE)),"")</f>
        <v/>
      </c>
      <c r="E216" s="24">
        <f>IFERROR(IF($C216="","",VLOOKUP($C216,'Checklist Setup'!$A$7:$H$106,3,FALSE)),"")</f>
        <v/>
      </c>
      <c r="F216" s="23">
        <f>IFERROR(IF($C216="","",VLOOKUP($C216,'Checklist Setup'!$A$7:$H$106,4,FALSE)),"")</f>
        <v/>
      </c>
      <c r="G216" s="23">
        <f>IFERROR(IF($C216="","",VLOOKUP($C216,'Checklist Setup'!$A$7:$H$106,5,FALSE)),"")</f>
        <v/>
      </c>
      <c r="H216" s="23">
        <f>IFERROR(IF($C216="","",VLOOKUP($C216,'Checklist Setup'!$A$7:$H$106,6,FALSE)),"")</f>
        <v/>
      </c>
      <c r="I216" s="22" t="n"/>
      <c r="J216" s="22" t="n"/>
      <c r="K216" s="25" t="n"/>
      <c r="L216" s="25" t="n"/>
      <c r="M216" s="26">
        <f>IFERROR(IF($C216="","",VLOOKUP($C216,'Checklist Setup'!$A$7:$H$106,7,FALSE)),"")</f>
        <v/>
      </c>
      <c r="N216" s="26">
        <f>IFERROR(IF(OR($K216="",$L216=""),"",MOD($L216-$K216,1)*1440),"")</f>
        <v/>
      </c>
      <c r="O216" s="41" t="n"/>
      <c r="P216" s="41" t="n"/>
      <c r="Q216" s="42">
        <f>IFERROR(IF(OR($O216="",$P216=""),"",$P216-$O216),"")</f>
        <v/>
      </c>
      <c r="R216" s="42">
        <f>IFERROR(IF($C216="","",VLOOKUP($C216,'Checklist Setup'!$A$7:$H$106,8,FALSE)),"")</f>
        <v/>
      </c>
      <c r="S216" s="29" t="n"/>
      <c r="T216" s="29" t="n"/>
      <c r="U216" s="29" t="n"/>
      <c r="V216" s="22" t="n"/>
      <c r="W216" s="22" t="n"/>
      <c r="X216" s="24">
        <f>IFERROR(IF($C216="","",IF($Y216&lt;&gt;"OK",$Y216,IF(AND($J216="Complete",$H216="Yes",$S216=""),"Evidence missing",IF(AND($G216="Yes",$J216="Complete",OR($O216="",$P216="")),"Amounts missing",IF(AND($Q216&lt;&gt;"",OR($Q216&gt;$R216,$Q216&lt;-$R216)),"Variance exceeds tolerance",IF(AND($F216="Yes",$J216&lt;&gt;"Complete",$J216&lt;&gt;"N/A"),"Critical task incomplete",IF(AND($J216="N/A",$T216=""),"N/A reason missing",IF(AND($J216="Exception",$T216=""),"Exception details missing",IF(AND($V216="Reviewed",$W216=""),"Manager initials missing","OK"))))))))),"")</f>
        <v/>
      </c>
      <c r="Y216" s="23">
        <f>IFERROR(IF(OR($A216="",$C216=""),"",IF(COUNTIFS($A$2:$A$501,$A216,$C$2:$C$501,$C216)&gt;1,"Duplicate task/date","OK")),"")</f>
        <v/>
      </c>
      <c r="Z216" s="29" t="n"/>
      <c r="AA216" s="23">
        <f>IFERROR(IF(OR($A216="",$C216=""),"",TEXT($A216,"yyyymmdd")&amp;"-"&amp;$C216),"")</f>
        <v/>
      </c>
    </row>
    <row r="217">
      <c r="A217" s="40" t="n"/>
      <c r="B217" s="22" t="n"/>
      <c r="C217" s="22" t="n"/>
      <c r="D217" s="23">
        <f>IFERROR(IF($C217="","",VLOOKUP($C217,'Checklist Setup'!$A$7:$H$106,2,FALSE)),"")</f>
        <v/>
      </c>
      <c r="E217" s="24">
        <f>IFERROR(IF($C217="","",VLOOKUP($C217,'Checklist Setup'!$A$7:$H$106,3,FALSE)),"")</f>
        <v/>
      </c>
      <c r="F217" s="23">
        <f>IFERROR(IF($C217="","",VLOOKUP($C217,'Checklist Setup'!$A$7:$H$106,4,FALSE)),"")</f>
        <v/>
      </c>
      <c r="G217" s="23">
        <f>IFERROR(IF($C217="","",VLOOKUP($C217,'Checklist Setup'!$A$7:$H$106,5,FALSE)),"")</f>
        <v/>
      </c>
      <c r="H217" s="23">
        <f>IFERROR(IF($C217="","",VLOOKUP($C217,'Checklist Setup'!$A$7:$H$106,6,FALSE)),"")</f>
        <v/>
      </c>
      <c r="I217" s="22" t="n"/>
      <c r="J217" s="22" t="n"/>
      <c r="K217" s="25" t="n"/>
      <c r="L217" s="25" t="n"/>
      <c r="M217" s="26">
        <f>IFERROR(IF($C217="","",VLOOKUP($C217,'Checklist Setup'!$A$7:$H$106,7,FALSE)),"")</f>
        <v/>
      </c>
      <c r="N217" s="26">
        <f>IFERROR(IF(OR($K217="",$L217=""),"",MOD($L217-$K217,1)*1440),"")</f>
        <v/>
      </c>
      <c r="O217" s="41" t="n"/>
      <c r="P217" s="41" t="n"/>
      <c r="Q217" s="42">
        <f>IFERROR(IF(OR($O217="",$P217=""),"",$P217-$O217),"")</f>
        <v/>
      </c>
      <c r="R217" s="42">
        <f>IFERROR(IF($C217="","",VLOOKUP($C217,'Checklist Setup'!$A$7:$H$106,8,FALSE)),"")</f>
        <v/>
      </c>
      <c r="S217" s="29" t="n"/>
      <c r="T217" s="29" t="n"/>
      <c r="U217" s="29" t="n"/>
      <c r="V217" s="22" t="n"/>
      <c r="W217" s="22" t="n"/>
      <c r="X217" s="24">
        <f>IFERROR(IF($C217="","",IF($Y217&lt;&gt;"OK",$Y217,IF(AND($J217="Complete",$H217="Yes",$S217=""),"Evidence missing",IF(AND($G217="Yes",$J217="Complete",OR($O217="",$P217="")),"Amounts missing",IF(AND($Q217&lt;&gt;"",OR($Q217&gt;$R217,$Q217&lt;-$R217)),"Variance exceeds tolerance",IF(AND($F217="Yes",$J217&lt;&gt;"Complete",$J217&lt;&gt;"N/A"),"Critical task incomplete",IF(AND($J217="N/A",$T217=""),"N/A reason missing",IF(AND($J217="Exception",$T217=""),"Exception details missing",IF(AND($V217="Reviewed",$W217=""),"Manager initials missing","OK"))))))))),"")</f>
        <v/>
      </c>
      <c r="Y217" s="23">
        <f>IFERROR(IF(OR($A217="",$C217=""),"",IF(COUNTIFS($A$2:$A$501,$A217,$C$2:$C$501,$C217)&gt;1,"Duplicate task/date","OK")),"")</f>
        <v/>
      </c>
      <c r="Z217" s="29" t="n"/>
      <c r="AA217" s="23">
        <f>IFERROR(IF(OR($A217="",$C217=""),"",TEXT($A217,"yyyymmdd")&amp;"-"&amp;$C217),"")</f>
        <v/>
      </c>
    </row>
    <row r="218">
      <c r="A218" s="40" t="n"/>
      <c r="B218" s="22" t="n"/>
      <c r="C218" s="22" t="n"/>
      <c r="D218" s="23">
        <f>IFERROR(IF($C218="","",VLOOKUP($C218,'Checklist Setup'!$A$7:$H$106,2,FALSE)),"")</f>
        <v/>
      </c>
      <c r="E218" s="24">
        <f>IFERROR(IF($C218="","",VLOOKUP($C218,'Checklist Setup'!$A$7:$H$106,3,FALSE)),"")</f>
        <v/>
      </c>
      <c r="F218" s="23">
        <f>IFERROR(IF($C218="","",VLOOKUP($C218,'Checklist Setup'!$A$7:$H$106,4,FALSE)),"")</f>
        <v/>
      </c>
      <c r="G218" s="23">
        <f>IFERROR(IF($C218="","",VLOOKUP($C218,'Checklist Setup'!$A$7:$H$106,5,FALSE)),"")</f>
        <v/>
      </c>
      <c r="H218" s="23">
        <f>IFERROR(IF($C218="","",VLOOKUP($C218,'Checklist Setup'!$A$7:$H$106,6,FALSE)),"")</f>
        <v/>
      </c>
      <c r="I218" s="22" t="n"/>
      <c r="J218" s="22" t="n"/>
      <c r="K218" s="25" t="n"/>
      <c r="L218" s="25" t="n"/>
      <c r="M218" s="26">
        <f>IFERROR(IF($C218="","",VLOOKUP($C218,'Checklist Setup'!$A$7:$H$106,7,FALSE)),"")</f>
        <v/>
      </c>
      <c r="N218" s="26">
        <f>IFERROR(IF(OR($K218="",$L218=""),"",MOD($L218-$K218,1)*1440),"")</f>
        <v/>
      </c>
      <c r="O218" s="41" t="n"/>
      <c r="P218" s="41" t="n"/>
      <c r="Q218" s="42">
        <f>IFERROR(IF(OR($O218="",$P218=""),"",$P218-$O218),"")</f>
        <v/>
      </c>
      <c r="R218" s="42">
        <f>IFERROR(IF($C218="","",VLOOKUP($C218,'Checklist Setup'!$A$7:$H$106,8,FALSE)),"")</f>
        <v/>
      </c>
      <c r="S218" s="29" t="n"/>
      <c r="T218" s="29" t="n"/>
      <c r="U218" s="29" t="n"/>
      <c r="V218" s="22" t="n"/>
      <c r="W218" s="22" t="n"/>
      <c r="X218" s="24">
        <f>IFERROR(IF($C218="","",IF($Y218&lt;&gt;"OK",$Y218,IF(AND($J218="Complete",$H218="Yes",$S218=""),"Evidence missing",IF(AND($G218="Yes",$J218="Complete",OR($O218="",$P218="")),"Amounts missing",IF(AND($Q218&lt;&gt;"",OR($Q218&gt;$R218,$Q218&lt;-$R218)),"Variance exceeds tolerance",IF(AND($F218="Yes",$J218&lt;&gt;"Complete",$J218&lt;&gt;"N/A"),"Critical task incomplete",IF(AND($J218="N/A",$T218=""),"N/A reason missing",IF(AND($J218="Exception",$T218=""),"Exception details missing",IF(AND($V218="Reviewed",$W218=""),"Manager initials missing","OK"))))))))),"")</f>
        <v/>
      </c>
      <c r="Y218" s="23">
        <f>IFERROR(IF(OR($A218="",$C218=""),"",IF(COUNTIFS($A$2:$A$501,$A218,$C$2:$C$501,$C218)&gt;1,"Duplicate task/date","OK")),"")</f>
        <v/>
      </c>
      <c r="Z218" s="29" t="n"/>
      <c r="AA218" s="23">
        <f>IFERROR(IF(OR($A218="",$C218=""),"",TEXT($A218,"yyyymmdd")&amp;"-"&amp;$C218),"")</f>
        <v/>
      </c>
    </row>
    <row r="219">
      <c r="A219" s="40" t="n"/>
      <c r="B219" s="22" t="n"/>
      <c r="C219" s="22" t="n"/>
      <c r="D219" s="23">
        <f>IFERROR(IF($C219="","",VLOOKUP($C219,'Checklist Setup'!$A$7:$H$106,2,FALSE)),"")</f>
        <v/>
      </c>
      <c r="E219" s="24">
        <f>IFERROR(IF($C219="","",VLOOKUP($C219,'Checklist Setup'!$A$7:$H$106,3,FALSE)),"")</f>
        <v/>
      </c>
      <c r="F219" s="23">
        <f>IFERROR(IF($C219="","",VLOOKUP($C219,'Checklist Setup'!$A$7:$H$106,4,FALSE)),"")</f>
        <v/>
      </c>
      <c r="G219" s="23">
        <f>IFERROR(IF($C219="","",VLOOKUP($C219,'Checklist Setup'!$A$7:$H$106,5,FALSE)),"")</f>
        <v/>
      </c>
      <c r="H219" s="23">
        <f>IFERROR(IF($C219="","",VLOOKUP($C219,'Checklist Setup'!$A$7:$H$106,6,FALSE)),"")</f>
        <v/>
      </c>
      <c r="I219" s="22" t="n"/>
      <c r="J219" s="22" t="n"/>
      <c r="K219" s="25" t="n"/>
      <c r="L219" s="25" t="n"/>
      <c r="M219" s="26">
        <f>IFERROR(IF($C219="","",VLOOKUP($C219,'Checklist Setup'!$A$7:$H$106,7,FALSE)),"")</f>
        <v/>
      </c>
      <c r="N219" s="26">
        <f>IFERROR(IF(OR($K219="",$L219=""),"",MOD($L219-$K219,1)*1440),"")</f>
        <v/>
      </c>
      <c r="O219" s="41" t="n"/>
      <c r="P219" s="41" t="n"/>
      <c r="Q219" s="42">
        <f>IFERROR(IF(OR($O219="",$P219=""),"",$P219-$O219),"")</f>
        <v/>
      </c>
      <c r="R219" s="42">
        <f>IFERROR(IF($C219="","",VLOOKUP($C219,'Checklist Setup'!$A$7:$H$106,8,FALSE)),"")</f>
        <v/>
      </c>
      <c r="S219" s="29" t="n"/>
      <c r="T219" s="29" t="n"/>
      <c r="U219" s="29" t="n"/>
      <c r="V219" s="22" t="n"/>
      <c r="W219" s="22" t="n"/>
      <c r="X219" s="24">
        <f>IFERROR(IF($C219="","",IF($Y219&lt;&gt;"OK",$Y219,IF(AND($J219="Complete",$H219="Yes",$S219=""),"Evidence missing",IF(AND($G219="Yes",$J219="Complete",OR($O219="",$P219="")),"Amounts missing",IF(AND($Q219&lt;&gt;"",OR($Q219&gt;$R219,$Q219&lt;-$R219)),"Variance exceeds tolerance",IF(AND($F219="Yes",$J219&lt;&gt;"Complete",$J219&lt;&gt;"N/A"),"Critical task incomplete",IF(AND($J219="N/A",$T219=""),"N/A reason missing",IF(AND($J219="Exception",$T219=""),"Exception details missing",IF(AND($V219="Reviewed",$W219=""),"Manager initials missing","OK"))))))))),"")</f>
        <v/>
      </c>
      <c r="Y219" s="23">
        <f>IFERROR(IF(OR($A219="",$C219=""),"",IF(COUNTIFS($A$2:$A$501,$A219,$C$2:$C$501,$C219)&gt;1,"Duplicate task/date","OK")),"")</f>
        <v/>
      </c>
      <c r="Z219" s="29" t="n"/>
      <c r="AA219" s="23">
        <f>IFERROR(IF(OR($A219="",$C219=""),"",TEXT($A219,"yyyymmdd")&amp;"-"&amp;$C219),"")</f>
        <v/>
      </c>
    </row>
    <row r="220">
      <c r="A220" s="40" t="n"/>
      <c r="B220" s="22" t="n"/>
      <c r="C220" s="22" t="n"/>
      <c r="D220" s="23">
        <f>IFERROR(IF($C220="","",VLOOKUP($C220,'Checklist Setup'!$A$7:$H$106,2,FALSE)),"")</f>
        <v/>
      </c>
      <c r="E220" s="24">
        <f>IFERROR(IF($C220="","",VLOOKUP($C220,'Checklist Setup'!$A$7:$H$106,3,FALSE)),"")</f>
        <v/>
      </c>
      <c r="F220" s="23">
        <f>IFERROR(IF($C220="","",VLOOKUP($C220,'Checklist Setup'!$A$7:$H$106,4,FALSE)),"")</f>
        <v/>
      </c>
      <c r="G220" s="23">
        <f>IFERROR(IF($C220="","",VLOOKUP($C220,'Checklist Setup'!$A$7:$H$106,5,FALSE)),"")</f>
        <v/>
      </c>
      <c r="H220" s="23">
        <f>IFERROR(IF($C220="","",VLOOKUP($C220,'Checklist Setup'!$A$7:$H$106,6,FALSE)),"")</f>
        <v/>
      </c>
      <c r="I220" s="22" t="n"/>
      <c r="J220" s="22" t="n"/>
      <c r="K220" s="25" t="n"/>
      <c r="L220" s="25" t="n"/>
      <c r="M220" s="26">
        <f>IFERROR(IF($C220="","",VLOOKUP($C220,'Checklist Setup'!$A$7:$H$106,7,FALSE)),"")</f>
        <v/>
      </c>
      <c r="N220" s="26">
        <f>IFERROR(IF(OR($K220="",$L220=""),"",MOD($L220-$K220,1)*1440),"")</f>
        <v/>
      </c>
      <c r="O220" s="41" t="n"/>
      <c r="P220" s="41" t="n"/>
      <c r="Q220" s="42">
        <f>IFERROR(IF(OR($O220="",$P220=""),"",$P220-$O220),"")</f>
        <v/>
      </c>
      <c r="R220" s="42">
        <f>IFERROR(IF($C220="","",VLOOKUP($C220,'Checklist Setup'!$A$7:$H$106,8,FALSE)),"")</f>
        <v/>
      </c>
      <c r="S220" s="29" t="n"/>
      <c r="T220" s="29" t="n"/>
      <c r="U220" s="29" t="n"/>
      <c r="V220" s="22" t="n"/>
      <c r="W220" s="22" t="n"/>
      <c r="X220" s="24">
        <f>IFERROR(IF($C220="","",IF($Y220&lt;&gt;"OK",$Y220,IF(AND($J220="Complete",$H220="Yes",$S220=""),"Evidence missing",IF(AND($G220="Yes",$J220="Complete",OR($O220="",$P220="")),"Amounts missing",IF(AND($Q220&lt;&gt;"",OR($Q220&gt;$R220,$Q220&lt;-$R220)),"Variance exceeds tolerance",IF(AND($F220="Yes",$J220&lt;&gt;"Complete",$J220&lt;&gt;"N/A"),"Critical task incomplete",IF(AND($J220="N/A",$T220=""),"N/A reason missing",IF(AND($J220="Exception",$T220=""),"Exception details missing",IF(AND($V220="Reviewed",$W220=""),"Manager initials missing","OK"))))))))),"")</f>
        <v/>
      </c>
      <c r="Y220" s="23">
        <f>IFERROR(IF(OR($A220="",$C220=""),"",IF(COUNTIFS($A$2:$A$501,$A220,$C$2:$C$501,$C220)&gt;1,"Duplicate task/date","OK")),"")</f>
        <v/>
      </c>
      <c r="Z220" s="29" t="n"/>
      <c r="AA220" s="23">
        <f>IFERROR(IF(OR($A220="",$C220=""),"",TEXT($A220,"yyyymmdd")&amp;"-"&amp;$C220),"")</f>
        <v/>
      </c>
    </row>
    <row r="221">
      <c r="A221" s="40" t="n"/>
      <c r="B221" s="22" t="n"/>
      <c r="C221" s="22" t="n"/>
      <c r="D221" s="23">
        <f>IFERROR(IF($C221="","",VLOOKUP($C221,'Checklist Setup'!$A$7:$H$106,2,FALSE)),"")</f>
        <v/>
      </c>
      <c r="E221" s="24">
        <f>IFERROR(IF($C221="","",VLOOKUP($C221,'Checklist Setup'!$A$7:$H$106,3,FALSE)),"")</f>
        <v/>
      </c>
      <c r="F221" s="23">
        <f>IFERROR(IF($C221="","",VLOOKUP($C221,'Checklist Setup'!$A$7:$H$106,4,FALSE)),"")</f>
        <v/>
      </c>
      <c r="G221" s="23">
        <f>IFERROR(IF($C221="","",VLOOKUP($C221,'Checklist Setup'!$A$7:$H$106,5,FALSE)),"")</f>
        <v/>
      </c>
      <c r="H221" s="23">
        <f>IFERROR(IF($C221="","",VLOOKUP($C221,'Checklist Setup'!$A$7:$H$106,6,FALSE)),"")</f>
        <v/>
      </c>
      <c r="I221" s="22" t="n"/>
      <c r="J221" s="22" t="n"/>
      <c r="K221" s="25" t="n"/>
      <c r="L221" s="25" t="n"/>
      <c r="M221" s="26">
        <f>IFERROR(IF($C221="","",VLOOKUP($C221,'Checklist Setup'!$A$7:$H$106,7,FALSE)),"")</f>
        <v/>
      </c>
      <c r="N221" s="26">
        <f>IFERROR(IF(OR($K221="",$L221=""),"",MOD($L221-$K221,1)*1440),"")</f>
        <v/>
      </c>
      <c r="O221" s="41" t="n"/>
      <c r="P221" s="41" t="n"/>
      <c r="Q221" s="42">
        <f>IFERROR(IF(OR($O221="",$P221=""),"",$P221-$O221),"")</f>
        <v/>
      </c>
      <c r="R221" s="42">
        <f>IFERROR(IF($C221="","",VLOOKUP($C221,'Checklist Setup'!$A$7:$H$106,8,FALSE)),"")</f>
        <v/>
      </c>
      <c r="S221" s="29" t="n"/>
      <c r="T221" s="29" t="n"/>
      <c r="U221" s="29" t="n"/>
      <c r="V221" s="22" t="n"/>
      <c r="W221" s="22" t="n"/>
      <c r="X221" s="24">
        <f>IFERROR(IF($C221="","",IF($Y221&lt;&gt;"OK",$Y221,IF(AND($J221="Complete",$H221="Yes",$S221=""),"Evidence missing",IF(AND($G221="Yes",$J221="Complete",OR($O221="",$P221="")),"Amounts missing",IF(AND($Q221&lt;&gt;"",OR($Q221&gt;$R221,$Q221&lt;-$R221)),"Variance exceeds tolerance",IF(AND($F221="Yes",$J221&lt;&gt;"Complete",$J221&lt;&gt;"N/A"),"Critical task incomplete",IF(AND($J221="N/A",$T221=""),"N/A reason missing",IF(AND($J221="Exception",$T221=""),"Exception details missing",IF(AND($V221="Reviewed",$W221=""),"Manager initials missing","OK"))))))))),"")</f>
        <v/>
      </c>
      <c r="Y221" s="23">
        <f>IFERROR(IF(OR($A221="",$C221=""),"",IF(COUNTIFS($A$2:$A$501,$A221,$C$2:$C$501,$C221)&gt;1,"Duplicate task/date","OK")),"")</f>
        <v/>
      </c>
      <c r="Z221" s="29" t="n"/>
      <c r="AA221" s="23">
        <f>IFERROR(IF(OR($A221="",$C221=""),"",TEXT($A221,"yyyymmdd")&amp;"-"&amp;$C221),"")</f>
        <v/>
      </c>
    </row>
    <row r="222">
      <c r="A222" s="40" t="n"/>
      <c r="B222" s="22" t="n"/>
      <c r="C222" s="22" t="n"/>
      <c r="D222" s="23">
        <f>IFERROR(IF($C222="","",VLOOKUP($C222,'Checklist Setup'!$A$7:$H$106,2,FALSE)),"")</f>
        <v/>
      </c>
      <c r="E222" s="24">
        <f>IFERROR(IF($C222="","",VLOOKUP($C222,'Checklist Setup'!$A$7:$H$106,3,FALSE)),"")</f>
        <v/>
      </c>
      <c r="F222" s="23">
        <f>IFERROR(IF($C222="","",VLOOKUP($C222,'Checklist Setup'!$A$7:$H$106,4,FALSE)),"")</f>
        <v/>
      </c>
      <c r="G222" s="23">
        <f>IFERROR(IF($C222="","",VLOOKUP($C222,'Checklist Setup'!$A$7:$H$106,5,FALSE)),"")</f>
        <v/>
      </c>
      <c r="H222" s="23">
        <f>IFERROR(IF($C222="","",VLOOKUP($C222,'Checklist Setup'!$A$7:$H$106,6,FALSE)),"")</f>
        <v/>
      </c>
      <c r="I222" s="22" t="n"/>
      <c r="J222" s="22" t="n"/>
      <c r="K222" s="25" t="n"/>
      <c r="L222" s="25" t="n"/>
      <c r="M222" s="26">
        <f>IFERROR(IF($C222="","",VLOOKUP($C222,'Checklist Setup'!$A$7:$H$106,7,FALSE)),"")</f>
        <v/>
      </c>
      <c r="N222" s="26">
        <f>IFERROR(IF(OR($K222="",$L222=""),"",MOD($L222-$K222,1)*1440),"")</f>
        <v/>
      </c>
      <c r="O222" s="41" t="n"/>
      <c r="P222" s="41" t="n"/>
      <c r="Q222" s="42">
        <f>IFERROR(IF(OR($O222="",$P222=""),"",$P222-$O222),"")</f>
        <v/>
      </c>
      <c r="R222" s="42">
        <f>IFERROR(IF($C222="","",VLOOKUP($C222,'Checklist Setup'!$A$7:$H$106,8,FALSE)),"")</f>
        <v/>
      </c>
      <c r="S222" s="29" t="n"/>
      <c r="T222" s="29" t="n"/>
      <c r="U222" s="29" t="n"/>
      <c r="V222" s="22" t="n"/>
      <c r="W222" s="22" t="n"/>
      <c r="X222" s="24">
        <f>IFERROR(IF($C222="","",IF($Y222&lt;&gt;"OK",$Y222,IF(AND($J222="Complete",$H222="Yes",$S222=""),"Evidence missing",IF(AND($G222="Yes",$J222="Complete",OR($O222="",$P222="")),"Amounts missing",IF(AND($Q222&lt;&gt;"",OR($Q222&gt;$R222,$Q222&lt;-$R222)),"Variance exceeds tolerance",IF(AND($F222="Yes",$J222&lt;&gt;"Complete",$J222&lt;&gt;"N/A"),"Critical task incomplete",IF(AND($J222="N/A",$T222=""),"N/A reason missing",IF(AND($J222="Exception",$T222=""),"Exception details missing",IF(AND($V222="Reviewed",$W222=""),"Manager initials missing","OK"))))))))),"")</f>
        <v/>
      </c>
      <c r="Y222" s="23">
        <f>IFERROR(IF(OR($A222="",$C222=""),"",IF(COUNTIFS($A$2:$A$501,$A222,$C$2:$C$501,$C222)&gt;1,"Duplicate task/date","OK")),"")</f>
        <v/>
      </c>
      <c r="Z222" s="29" t="n"/>
      <c r="AA222" s="23">
        <f>IFERROR(IF(OR($A222="",$C222=""),"",TEXT($A222,"yyyymmdd")&amp;"-"&amp;$C222),"")</f>
        <v/>
      </c>
    </row>
    <row r="223">
      <c r="A223" s="40" t="n"/>
      <c r="B223" s="22" t="n"/>
      <c r="C223" s="22" t="n"/>
      <c r="D223" s="23">
        <f>IFERROR(IF($C223="","",VLOOKUP($C223,'Checklist Setup'!$A$7:$H$106,2,FALSE)),"")</f>
        <v/>
      </c>
      <c r="E223" s="24">
        <f>IFERROR(IF($C223="","",VLOOKUP($C223,'Checklist Setup'!$A$7:$H$106,3,FALSE)),"")</f>
        <v/>
      </c>
      <c r="F223" s="23">
        <f>IFERROR(IF($C223="","",VLOOKUP($C223,'Checklist Setup'!$A$7:$H$106,4,FALSE)),"")</f>
        <v/>
      </c>
      <c r="G223" s="23">
        <f>IFERROR(IF($C223="","",VLOOKUP($C223,'Checklist Setup'!$A$7:$H$106,5,FALSE)),"")</f>
        <v/>
      </c>
      <c r="H223" s="23">
        <f>IFERROR(IF($C223="","",VLOOKUP($C223,'Checklist Setup'!$A$7:$H$106,6,FALSE)),"")</f>
        <v/>
      </c>
      <c r="I223" s="22" t="n"/>
      <c r="J223" s="22" t="n"/>
      <c r="K223" s="25" t="n"/>
      <c r="L223" s="25" t="n"/>
      <c r="M223" s="26">
        <f>IFERROR(IF($C223="","",VLOOKUP($C223,'Checklist Setup'!$A$7:$H$106,7,FALSE)),"")</f>
        <v/>
      </c>
      <c r="N223" s="26">
        <f>IFERROR(IF(OR($K223="",$L223=""),"",MOD($L223-$K223,1)*1440),"")</f>
        <v/>
      </c>
      <c r="O223" s="41" t="n"/>
      <c r="P223" s="41" t="n"/>
      <c r="Q223" s="42">
        <f>IFERROR(IF(OR($O223="",$P223=""),"",$P223-$O223),"")</f>
        <v/>
      </c>
      <c r="R223" s="42">
        <f>IFERROR(IF($C223="","",VLOOKUP($C223,'Checklist Setup'!$A$7:$H$106,8,FALSE)),"")</f>
        <v/>
      </c>
      <c r="S223" s="29" t="n"/>
      <c r="T223" s="29" t="n"/>
      <c r="U223" s="29" t="n"/>
      <c r="V223" s="22" t="n"/>
      <c r="W223" s="22" t="n"/>
      <c r="X223" s="24">
        <f>IFERROR(IF($C223="","",IF($Y223&lt;&gt;"OK",$Y223,IF(AND($J223="Complete",$H223="Yes",$S223=""),"Evidence missing",IF(AND($G223="Yes",$J223="Complete",OR($O223="",$P223="")),"Amounts missing",IF(AND($Q223&lt;&gt;"",OR($Q223&gt;$R223,$Q223&lt;-$R223)),"Variance exceeds tolerance",IF(AND($F223="Yes",$J223&lt;&gt;"Complete",$J223&lt;&gt;"N/A"),"Critical task incomplete",IF(AND($J223="N/A",$T223=""),"N/A reason missing",IF(AND($J223="Exception",$T223=""),"Exception details missing",IF(AND($V223="Reviewed",$W223=""),"Manager initials missing","OK"))))))))),"")</f>
        <v/>
      </c>
      <c r="Y223" s="23">
        <f>IFERROR(IF(OR($A223="",$C223=""),"",IF(COUNTIFS($A$2:$A$501,$A223,$C$2:$C$501,$C223)&gt;1,"Duplicate task/date","OK")),"")</f>
        <v/>
      </c>
      <c r="Z223" s="29" t="n"/>
      <c r="AA223" s="23">
        <f>IFERROR(IF(OR($A223="",$C223=""),"",TEXT($A223,"yyyymmdd")&amp;"-"&amp;$C223),"")</f>
        <v/>
      </c>
    </row>
    <row r="224">
      <c r="A224" s="40" t="n"/>
      <c r="B224" s="22" t="n"/>
      <c r="C224" s="22" t="n"/>
      <c r="D224" s="23">
        <f>IFERROR(IF($C224="","",VLOOKUP($C224,'Checklist Setup'!$A$7:$H$106,2,FALSE)),"")</f>
        <v/>
      </c>
      <c r="E224" s="24">
        <f>IFERROR(IF($C224="","",VLOOKUP($C224,'Checklist Setup'!$A$7:$H$106,3,FALSE)),"")</f>
        <v/>
      </c>
      <c r="F224" s="23">
        <f>IFERROR(IF($C224="","",VLOOKUP($C224,'Checklist Setup'!$A$7:$H$106,4,FALSE)),"")</f>
        <v/>
      </c>
      <c r="G224" s="23">
        <f>IFERROR(IF($C224="","",VLOOKUP($C224,'Checklist Setup'!$A$7:$H$106,5,FALSE)),"")</f>
        <v/>
      </c>
      <c r="H224" s="23">
        <f>IFERROR(IF($C224="","",VLOOKUP($C224,'Checklist Setup'!$A$7:$H$106,6,FALSE)),"")</f>
        <v/>
      </c>
      <c r="I224" s="22" t="n"/>
      <c r="J224" s="22" t="n"/>
      <c r="K224" s="25" t="n"/>
      <c r="L224" s="25" t="n"/>
      <c r="M224" s="26">
        <f>IFERROR(IF($C224="","",VLOOKUP($C224,'Checklist Setup'!$A$7:$H$106,7,FALSE)),"")</f>
        <v/>
      </c>
      <c r="N224" s="26">
        <f>IFERROR(IF(OR($K224="",$L224=""),"",MOD($L224-$K224,1)*1440),"")</f>
        <v/>
      </c>
      <c r="O224" s="41" t="n"/>
      <c r="P224" s="41" t="n"/>
      <c r="Q224" s="42">
        <f>IFERROR(IF(OR($O224="",$P224=""),"",$P224-$O224),"")</f>
        <v/>
      </c>
      <c r="R224" s="42">
        <f>IFERROR(IF($C224="","",VLOOKUP($C224,'Checklist Setup'!$A$7:$H$106,8,FALSE)),"")</f>
        <v/>
      </c>
      <c r="S224" s="29" t="n"/>
      <c r="T224" s="29" t="n"/>
      <c r="U224" s="29" t="n"/>
      <c r="V224" s="22" t="n"/>
      <c r="W224" s="22" t="n"/>
      <c r="X224" s="24">
        <f>IFERROR(IF($C224="","",IF($Y224&lt;&gt;"OK",$Y224,IF(AND($J224="Complete",$H224="Yes",$S224=""),"Evidence missing",IF(AND($G224="Yes",$J224="Complete",OR($O224="",$P224="")),"Amounts missing",IF(AND($Q224&lt;&gt;"",OR($Q224&gt;$R224,$Q224&lt;-$R224)),"Variance exceeds tolerance",IF(AND($F224="Yes",$J224&lt;&gt;"Complete",$J224&lt;&gt;"N/A"),"Critical task incomplete",IF(AND($J224="N/A",$T224=""),"N/A reason missing",IF(AND($J224="Exception",$T224=""),"Exception details missing",IF(AND($V224="Reviewed",$W224=""),"Manager initials missing","OK"))))))))),"")</f>
        <v/>
      </c>
      <c r="Y224" s="23">
        <f>IFERROR(IF(OR($A224="",$C224=""),"",IF(COUNTIFS($A$2:$A$501,$A224,$C$2:$C$501,$C224)&gt;1,"Duplicate task/date","OK")),"")</f>
        <v/>
      </c>
      <c r="Z224" s="29" t="n"/>
      <c r="AA224" s="23">
        <f>IFERROR(IF(OR($A224="",$C224=""),"",TEXT($A224,"yyyymmdd")&amp;"-"&amp;$C224),"")</f>
        <v/>
      </c>
    </row>
    <row r="225">
      <c r="A225" s="40" t="n"/>
      <c r="B225" s="22" t="n"/>
      <c r="C225" s="22" t="n"/>
      <c r="D225" s="23">
        <f>IFERROR(IF($C225="","",VLOOKUP($C225,'Checklist Setup'!$A$7:$H$106,2,FALSE)),"")</f>
        <v/>
      </c>
      <c r="E225" s="24">
        <f>IFERROR(IF($C225="","",VLOOKUP($C225,'Checklist Setup'!$A$7:$H$106,3,FALSE)),"")</f>
        <v/>
      </c>
      <c r="F225" s="23">
        <f>IFERROR(IF($C225="","",VLOOKUP($C225,'Checklist Setup'!$A$7:$H$106,4,FALSE)),"")</f>
        <v/>
      </c>
      <c r="G225" s="23">
        <f>IFERROR(IF($C225="","",VLOOKUP($C225,'Checklist Setup'!$A$7:$H$106,5,FALSE)),"")</f>
        <v/>
      </c>
      <c r="H225" s="23">
        <f>IFERROR(IF($C225="","",VLOOKUP($C225,'Checklist Setup'!$A$7:$H$106,6,FALSE)),"")</f>
        <v/>
      </c>
      <c r="I225" s="22" t="n"/>
      <c r="J225" s="22" t="n"/>
      <c r="K225" s="25" t="n"/>
      <c r="L225" s="25" t="n"/>
      <c r="M225" s="26">
        <f>IFERROR(IF($C225="","",VLOOKUP($C225,'Checklist Setup'!$A$7:$H$106,7,FALSE)),"")</f>
        <v/>
      </c>
      <c r="N225" s="26">
        <f>IFERROR(IF(OR($K225="",$L225=""),"",MOD($L225-$K225,1)*1440),"")</f>
        <v/>
      </c>
      <c r="O225" s="41" t="n"/>
      <c r="P225" s="41" t="n"/>
      <c r="Q225" s="42">
        <f>IFERROR(IF(OR($O225="",$P225=""),"",$P225-$O225),"")</f>
        <v/>
      </c>
      <c r="R225" s="42">
        <f>IFERROR(IF($C225="","",VLOOKUP($C225,'Checklist Setup'!$A$7:$H$106,8,FALSE)),"")</f>
        <v/>
      </c>
      <c r="S225" s="29" t="n"/>
      <c r="T225" s="29" t="n"/>
      <c r="U225" s="29" t="n"/>
      <c r="V225" s="22" t="n"/>
      <c r="W225" s="22" t="n"/>
      <c r="X225" s="24">
        <f>IFERROR(IF($C225="","",IF($Y225&lt;&gt;"OK",$Y225,IF(AND($J225="Complete",$H225="Yes",$S225=""),"Evidence missing",IF(AND($G225="Yes",$J225="Complete",OR($O225="",$P225="")),"Amounts missing",IF(AND($Q225&lt;&gt;"",OR($Q225&gt;$R225,$Q225&lt;-$R225)),"Variance exceeds tolerance",IF(AND($F225="Yes",$J225&lt;&gt;"Complete",$J225&lt;&gt;"N/A"),"Critical task incomplete",IF(AND($J225="N/A",$T225=""),"N/A reason missing",IF(AND($J225="Exception",$T225=""),"Exception details missing",IF(AND($V225="Reviewed",$W225=""),"Manager initials missing","OK"))))))))),"")</f>
        <v/>
      </c>
      <c r="Y225" s="23">
        <f>IFERROR(IF(OR($A225="",$C225=""),"",IF(COUNTIFS($A$2:$A$501,$A225,$C$2:$C$501,$C225)&gt;1,"Duplicate task/date","OK")),"")</f>
        <v/>
      </c>
      <c r="Z225" s="29" t="n"/>
      <c r="AA225" s="23">
        <f>IFERROR(IF(OR($A225="",$C225=""),"",TEXT($A225,"yyyymmdd")&amp;"-"&amp;$C225),"")</f>
        <v/>
      </c>
    </row>
    <row r="226">
      <c r="A226" s="40" t="n"/>
      <c r="B226" s="22" t="n"/>
      <c r="C226" s="22" t="n"/>
      <c r="D226" s="23">
        <f>IFERROR(IF($C226="","",VLOOKUP($C226,'Checklist Setup'!$A$7:$H$106,2,FALSE)),"")</f>
        <v/>
      </c>
      <c r="E226" s="24">
        <f>IFERROR(IF($C226="","",VLOOKUP($C226,'Checklist Setup'!$A$7:$H$106,3,FALSE)),"")</f>
        <v/>
      </c>
      <c r="F226" s="23">
        <f>IFERROR(IF($C226="","",VLOOKUP($C226,'Checklist Setup'!$A$7:$H$106,4,FALSE)),"")</f>
        <v/>
      </c>
      <c r="G226" s="23">
        <f>IFERROR(IF($C226="","",VLOOKUP($C226,'Checklist Setup'!$A$7:$H$106,5,FALSE)),"")</f>
        <v/>
      </c>
      <c r="H226" s="23">
        <f>IFERROR(IF($C226="","",VLOOKUP($C226,'Checklist Setup'!$A$7:$H$106,6,FALSE)),"")</f>
        <v/>
      </c>
      <c r="I226" s="22" t="n"/>
      <c r="J226" s="22" t="n"/>
      <c r="K226" s="25" t="n"/>
      <c r="L226" s="25" t="n"/>
      <c r="M226" s="26">
        <f>IFERROR(IF($C226="","",VLOOKUP($C226,'Checklist Setup'!$A$7:$H$106,7,FALSE)),"")</f>
        <v/>
      </c>
      <c r="N226" s="26">
        <f>IFERROR(IF(OR($K226="",$L226=""),"",MOD($L226-$K226,1)*1440),"")</f>
        <v/>
      </c>
      <c r="O226" s="41" t="n"/>
      <c r="P226" s="41" t="n"/>
      <c r="Q226" s="42">
        <f>IFERROR(IF(OR($O226="",$P226=""),"",$P226-$O226),"")</f>
        <v/>
      </c>
      <c r="R226" s="42">
        <f>IFERROR(IF($C226="","",VLOOKUP($C226,'Checklist Setup'!$A$7:$H$106,8,FALSE)),"")</f>
        <v/>
      </c>
      <c r="S226" s="29" t="n"/>
      <c r="T226" s="29" t="n"/>
      <c r="U226" s="29" t="n"/>
      <c r="V226" s="22" t="n"/>
      <c r="W226" s="22" t="n"/>
      <c r="X226" s="24">
        <f>IFERROR(IF($C226="","",IF($Y226&lt;&gt;"OK",$Y226,IF(AND($J226="Complete",$H226="Yes",$S226=""),"Evidence missing",IF(AND($G226="Yes",$J226="Complete",OR($O226="",$P226="")),"Amounts missing",IF(AND($Q226&lt;&gt;"",OR($Q226&gt;$R226,$Q226&lt;-$R226)),"Variance exceeds tolerance",IF(AND($F226="Yes",$J226&lt;&gt;"Complete",$J226&lt;&gt;"N/A"),"Critical task incomplete",IF(AND($J226="N/A",$T226=""),"N/A reason missing",IF(AND($J226="Exception",$T226=""),"Exception details missing",IF(AND($V226="Reviewed",$W226=""),"Manager initials missing","OK"))))))))),"")</f>
        <v/>
      </c>
      <c r="Y226" s="23">
        <f>IFERROR(IF(OR($A226="",$C226=""),"",IF(COUNTIFS($A$2:$A$501,$A226,$C$2:$C$501,$C226)&gt;1,"Duplicate task/date","OK")),"")</f>
        <v/>
      </c>
      <c r="Z226" s="29" t="n"/>
      <c r="AA226" s="23">
        <f>IFERROR(IF(OR($A226="",$C226=""),"",TEXT($A226,"yyyymmdd")&amp;"-"&amp;$C226),"")</f>
        <v/>
      </c>
    </row>
    <row r="227">
      <c r="A227" s="40" t="n"/>
      <c r="B227" s="22" t="n"/>
      <c r="C227" s="22" t="n"/>
      <c r="D227" s="23">
        <f>IFERROR(IF($C227="","",VLOOKUP($C227,'Checklist Setup'!$A$7:$H$106,2,FALSE)),"")</f>
        <v/>
      </c>
      <c r="E227" s="24">
        <f>IFERROR(IF($C227="","",VLOOKUP($C227,'Checklist Setup'!$A$7:$H$106,3,FALSE)),"")</f>
        <v/>
      </c>
      <c r="F227" s="23">
        <f>IFERROR(IF($C227="","",VLOOKUP($C227,'Checklist Setup'!$A$7:$H$106,4,FALSE)),"")</f>
        <v/>
      </c>
      <c r="G227" s="23">
        <f>IFERROR(IF($C227="","",VLOOKUP($C227,'Checklist Setup'!$A$7:$H$106,5,FALSE)),"")</f>
        <v/>
      </c>
      <c r="H227" s="23">
        <f>IFERROR(IF($C227="","",VLOOKUP($C227,'Checklist Setup'!$A$7:$H$106,6,FALSE)),"")</f>
        <v/>
      </c>
      <c r="I227" s="22" t="n"/>
      <c r="J227" s="22" t="n"/>
      <c r="K227" s="25" t="n"/>
      <c r="L227" s="25" t="n"/>
      <c r="M227" s="26">
        <f>IFERROR(IF($C227="","",VLOOKUP($C227,'Checklist Setup'!$A$7:$H$106,7,FALSE)),"")</f>
        <v/>
      </c>
      <c r="N227" s="26">
        <f>IFERROR(IF(OR($K227="",$L227=""),"",MOD($L227-$K227,1)*1440),"")</f>
        <v/>
      </c>
      <c r="O227" s="41" t="n"/>
      <c r="P227" s="41" t="n"/>
      <c r="Q227" s="42">
        <f>IFERROR(IF(OR($O227="",$P227=""),"",$P227-$O227),"")</f>
        <v/>
      </c>
      <c r="R227" s="42">
        <f>IFERROR(IF($C227="","",VLOOKUP($C227,'Checklist Setup'!$A$7:$H$106,8,FALSE)),"")</f>
        <v/>
      </c>
      <c r="S227" s="29" t="n"/>
      <c r="T227" s="29" t="n"/>
      <c r="U227" s="29" t="n"/>
      <c r="V227" s="22" t="n"/>
      <c r="W227" s="22" t="n"/>
      <c r="X227" s="24">
        <f>IFERROR(IF($C227="","",IF($Y227&lt;&gt;"OK",$Y227,IF(AND($J227="Complete",$H227="Yes",$S227=""),"Evidence missing",IF(AND($G227="Yes",$J227="Complete",OR($O227="",$P227="")),"Amounts missing",IF(AND($Q227&lt;&gt;"",OR($Q227&gt;$R227,$Q227&lt;-$R227)),"Variance exceeds tolerance",IF(AND($F227="Yes",$J227&lt;&gt;"Complete",$J227&lt;&gt;"N/A"),"Critical task incomplete",IF(AND($J227="N/A",$T227=""),"N/A reason missing",IF(AND($J227="Exception",$T227=""),"Exception details missing",IF(AND($V227="Reviewed",$W227=""),"Manager initials missing","OK"))))))))),"")</f>
        <v/>
      </c>
      <c r="Y227" s="23">
        <f>IFERROR(IF(OR($A227="",$C227=""),"",IF(COUNTIFS($A$2:$A$501,$A227,$C$2:$C$501,$C227)&gt;1,"Duplicate task/date","OK")),"")</f>
        <v/>
      </c>
      <c r="Z227" s="29" t="n"/>
      <c r="AA227" s="23">
        <f>IFERROR(IF(OR($A227="",$C227=""),"",TEXT($A227,"yyyymmdd")&amp;"-"&amp;$C227),"")</f>
        <v/>
      </c>
    </row>
    <row r="228">
      <c r="A228" s="40" t="n"/>
      <c r="B228" s="22" t="n"/>
      <c r="C228" s="22" t="n"/>
      <c r="D228" s="23">
        <f>IFERROR(IF($C228="","",VLOOKUP($C228,'Checklist Setup'!$A$7:$H$106,2,FALSE)),"")</f>
        <v/>
      </c>
      <c r="E228" s="24">
        <f>IFERROR(IF($C228="","",VLOOKUP($C228,'Checklist Setup'!$A$7:$H$106,3,FALSE)),"")</f>
        <v/>
      </c>
      <c r="F228" s="23">
        <f>IFERROR(IF($C228="","",VLOOKUP($C228,'Checklist Setup'!$A$7:$H$106,4,FALSE)),"")</f>
        <v/>
      </c>
      <c r="G228" s="23">
        <f>IFERROR(IF($C228="","",VLOOKUP($C228,'Checklist Setup'!$A$7:$H$106,5,FALSE)),"")</f>
        <v/>
      </c>
      <c r="H228" s="23">
        <f>IFERROR(IF($C228="","",VLOOKUP($C228,'Checklist Setup'!$A$7:$H$106,6,FALSE)),"")</f>
        <v/>
      </c>
      <c r="I228" s="22" t="n"/>
      <c r="J228" s="22" t="n"/>
      <c r="K228" s="25" t="n"/>
      <c r="L228" s="25" t="n"/>
      <c r="M228" s="26">
        <f>IFERROR(IF($C228="","",VLOOKUP($C228,'Checklist Setup'!$A$7:$H$106,7,FALSE)),"")</f>
        <v/>
      </c>
      <c r="N228" s="26">
        <f>IFERROR(IF(OR($K228="",$L228=""),"",MOD($L228-$K228,1)*1440),"")</f>
        <v/>
      </c>
      <c r="O228" s="41" t="n"/>
      <c r="P228" s="41" t="n"/>
      <c r="Q228" s="42">
        <f>IFERROR(IF(OR($O228="",$P228=""),"",$P228-$O228),"")</f>
        <v/>
      </c>
      <c r="R228" s="42">
        <f>IFERROR(IF($C228="","",VLOOKUP($C228,'Checklist Setup'!$A$7:$H$106,8,FALSE)),"")</f>
        <v/>
      </c>
      <c r="S228" s="29" t="n"/>
      <c r="T228" s="29" t="n"/>
      <c r="U228" s="29" t="n"/>
      <c r="V228" s="22" t="n"/>
      <c r="W228" s="22" t="n"/>
      <c r="X228" s="24">
        <f>IFERROR(IF($C228="","",IF($Y228&lt;&gt;"OK",$Y228,IF(AND($J228="Complete",$H228="Yes",$S228=""),"Evidence missing",IF(AND($G228="Yes",$J228="Complete",OR($O228="",$P228="")),"Amounts missing",IF(AND($Q228&lt;&gt;"",OR($Q228&gt;$R228,$Q228&lt;-$R228)),"Variance exceeds tolerance",IF(AND($F228="Yes",$J228&lt;&gt;"Complete",$J228&lt;&gt;"N/A"),"Critical task incomplete",IF(AND($J228="N/A",$T228=""),"N/A reason missing",IF(AND($J228="Exception",$T228=""),"Exception details missing",IF(AND($V228="Reviewed",$W228=""),"Manager initials missing","OK"))))))))),"")</f>
        <v/>
      </c>
      <c r="Y228" s="23">
        <f>IFERROR(IF(OR($A228="",$C228=""),"",IF(COUNTIFS($A$2:$A$501,$A228,$C$2:$C$501,$C228)&gt;1,"Duplicate task/date","OK")),"")</f>
        <v/>
      </c>
      <c r="Z228" s="29" t="n"/>
      <c r="AA228" s="23">
        <f>IFERROR(IF(OR($A228="",$C228=""),"",TEXT($A228,"yyyymmdd")&amp;"-"&amp;$C228),"")</f>
        <v/>
      </c>
    </row>
    <row r="229">
      <c r="A229" s="40" t="n"/>
      <c r="B229" s="22" t="n"/>
      <c r="C229" s="22" t="n"/>
      <c r="D229" s="23">
        <f>IFERROR(IF($C229="","",VLOOKUP($C229,'Checklist Setup'!$A$7:$H$106,2,FALSE)),"")</f>
        <v/>
      </c>
      <c r="E229" s="24">
        <f>IFERROR(IF($C229="","",VLOOKUP($C229,'Checklist Setup'!$A$7:$H$106,3,FALSE)),"")</f>
        <v/>
      </c>
      <c r="F229" s="23">
        <f>IFERROR(IF($C229="","",VLOOKUP($C229,'Checklist Setup'!$A$7:$H$106,4,FALSE)),"")</f>
        <v/>
      </c>
      <c r="G229" s="23">
        <f>IFERROR(IF($C229="","",VLOOKUP($C229,'Checklist Setup'!$A$7:$H$106,5,FALSE)),"")</f>
        <v/>
      </c>
      <c r="H229" s="23">
        <f>IFERROR(IF($C229="","",VLOOKUP($C229,'Checklist Setup'!$A$7:$H$106,6,FALSE)),"")</f>
        <v/>
      </c>
      <c r="I229" s="22" t="n"/>
      <c r="J229" s="22" t="n"/>
      <c r="K229" s="25" t="n"/>
      <c r="L229" s="25" t="n"/>
      <c r="M229" s="26">
        <f>IFERROR(IF($C229="","",VLOOKUP($C229,'Checklist Setup'!$A$7:$H$106,7,FALSE)),"")</f>
        <v/>
      </c>
      <c r="N229" s="26">
        <f>IFERROR(IF(OR($K229="",$L229=""),"",MOD($L229-$K229,1)*1440),"")</f>
        <v/>
      </c>
      <c r="O229" s="41" t="n"/>
      <c r="P229" s="41" t="n"/>
      <c r="Q229" s="42">
        <f>IFERROR(IF(OR($O229="",$P229=""),"",$P229-$O229),"")</f>
        <v/>
      </c>
      <c r="R229" s="42">
        <f>IFERROR(IF($C229="","",VLOOKUP($C229,'Checklist Setup'!$A$7:$H$106,8,FALSE)),"")</f>
        <v/>
      </c>
      <c r="S229" s="29" t="n"/>
      <c r="T229" s="29" t="n"/>
      <c r="U229" s="29" t="n"/>
      <c r="V229" s="22" t="n"/>
      <c r="W229" s="22" t="n"/>
      <c r="X229" s="24">
        <f>IFERROR(IF($C229="","",IF($Y229&lt;&gt;"OK",$Y229,IF(AND($J229="Complete",$H229="Yes",$S229=""),"Evidence missing",IF(AND($G229="Yes",$J229="Complete",OR($O229="",$P229="")),"Amounts missing",IF(AND($Q229&lt;&gt;"",OR($Q229&gt;$R229,$Q229&lt;-$R229)),"Variance exceeds tolerance",IF(AND($F229="Yes",$J229&lt;&gt;"Complete",$J229&lt;&gt;"N/A"),"Critical task incomplete",IF(AND($J229="N/A",$T229=""),"N/A reason missing",IF(AND($J229="Exception",$T229=""),"Exception details missing",IF(AND($V229="Reviewed",$W229=""),"Manager initials missing","OK"))))))))),"")</f>
        <v/>
      </c>
      <c r="Y229" s="23">
        <f>IFERROR(IF(OR($A229="",$C229=""),"",IF(COUNTIFS($A$2:$A$501,$A229,$C$2:$C$501,$C229)&gt;1,"Duplicate task/date","OK")),"")</f>
        <v/>
      </c>
      <c r="Z229" s="29" t="n"/>
      <c r="AA229" s="23">
        <f>IFERROR(IF(OR($A229="",$C229=""),"",TEXT($A229,"yyyymmdd")&amp;"-"&amp;$C229),"")</f>
        <v/>
      </c>
    </row>
    <row r="230">
      <c r="A230" s="40" t="n"/>
      <c r="B230" s="22" t="n"/>
      <c r="C230" s="22" t="n"/>
      <c r="D230" s="23">
        <f>IFERROR(IF($C230="","",VLOOKUP($C230,'Checklist Setup'!$A$7:$H$106,2,FALSE)),"")</f>
        <v/>
      </c>
      <c r="E230" s="24">
        <f>IFERROR(IF($C230="","",VLOOKUP($C230,'Checklist Setup'!$A$7:$H$106,3,FALSE)),"")</f>
        <v/>
      </c>
      <c r="F230" s="23">
        <f>IFERROR(IF($C230="","",VLOOKUP($C230,'Checklist Setup'!$A$7:$H$106,4,FALSE)),"")</f>
        <v/>
      </c>
      <c r="G230" s="23">
        <f>IFERROR(IF($C230="","",VLOOKUP($C230,'Checklist Setup'!$A$7:$H$106,5,FALSE)),"")</f>
        <v/>
      </c>
      <c r="H230" s="23">
        <f>IFERROR(IF($C230="","",VLOOKUP($C230,'Checklist Setup'!$A$7:$H$106,6,FALSE)),"")</f>
        <v/>
      </c>
      <c r="I230" s="22" t="n"/>
      <c r="J230" s="22" t="n"/>
      <c r="K230" s="25" t="n"/>
      <c r="L230" s="25" t="n"/>
      <c r="M230" s="26">
        <f>IFERROR(IF($C230="","",VLOOKUP($C230,'Checklist Setup'!$A$7:$H$106,7,FALSE)),"")</f>
        <v/>
      </c>
      <c r="N230" s="26">
        <f>IFERROR(IF(OR($K230="",$L230=""),"",MOD($L230-$K230,1)*1440),"")</f>
        <v/>
      </c>
      <c r="O230" s="41" t="n"/>
      <c r="P230" s="41" t="n"/>
      <c r="Q230" s="42">
        <f>IFERROR(IF(OR($O230="",$P230=""),"",$P230-$O230),"")</f>
        <v/>
      </c>
      <c r="R230" s="42">
        <f>IFERROR(IF($C230="","",VLOOKUP($C230,'Checklist Setup'!$A$7:$H$106,8,FALSE)),"")</f>
        <v/>
      </c>
      <c r="S230" s="29" t="n"/>
      <c r="T230" s="29" t="n"/>
      <c r="U230" s="29" t="n"/>
      <c r="V230" s="22" t="n"/>
      <c r="W230" s="22" t="n"/>
      <c r="X230" s="24">
        <f>IFERROR(IF($C230="","",IF($Y230&lt;&gt;"OK",$Y230,IF(AND($J230="Complete",$H230="Yes",$S230=""),"Evidence missing",IF(AND($G230="Yes",$J230="Complete",OR($O230="",$P230="")),"Amounts missing",IF(AND($Q230&lt;&gt;"",OR($Q230&gt;$R230,$Q230&lt;-$R230)),"Variance exceeds tolerance",IF(AND($F230="Yes",$J230&lt;&gt;"Complete",$J230&lt;&gt;"N/A"),"Critical task incomplete",IF(AND($J230="N/A",$T230=""),"N/A reason missing",IF(AND($J230="Exception",$T230=""),"Exception details missing",IF(AND($V230="Reviewed",$W230=""),"Manager initials missing","OK"))))))))),"")</f>
        <v/>
      </c>
      <c r="Y230" s="23">
        <f>IFERROR(IF(OR($A230="",$C230=""),"",IF(COUNTIFS($A$2:$A$501,$A230,$C$2:$C$501,$C230)&gt;1,"Duplicate task/date","OK")),"")</f>
        <v/>
      </c>
      <c r="Z230" s="29" t="n"/>
      <c r="AA230" s="23">
        <f>IFERROR(IF(OR($A230="",$C230=""),"",TEXT($A230,"yyyymmdd")&amp;"-"&amp;$C230),"")</f>
        <v/>
      </c>
    </row>
    <row r="231">
      <c r="A231" s="40" t="n"/>
      <c r="B231" s="22" t="n"/>
      <c r="C231" s="22" t="n"/>
      <c r="D231" s="23">
        <f>IFERROR(IF($C231="","",VLOOKUP($C231,'Checklist Setup'!$A$7:$H$106,2,FALSE)),"")</f>
        <v/>
      </c>
      <c r="E231" s="24">
        <f>IFERROR(IF($C231="","",VLOOKUP($C231,'Checklist Setup'!$A$7:$H$106,3,FALSE)),"")</f>
        <v/>
      </c>
      <c r="F231" s="23">
        <f>IFERROR(IF($C231="","",VLOOKUP($C231,'Checklist Setup'!$A$7:$H$106,4,FALSE)),"")</f>
        <v/>
      </c>
      <c r="G231" s="23">
        <f>IFERROR(IF($C231="","",VLOOKUP($C231,'Checklist Setup'!$A$7:$H$106,5,FALSE)),"")</f>
        <v/>
      </c>
      <c r="H231" s="23">
        <f>IFERROR(IF($C231="","",VLOOKUP($C231,'Checklist Setup'!$A$7:$H$106,6,FALSE)),"")</f>
        <v/>
      </c>
      <c r="I231" s="22" t="n"/>
      <c r="J231" s="22" t="n"/>
      <c r="K231" s="25" t="n"/>
      <c r="L231" s="25" t="n"/>
      <c r="M231" s="26">
        <f>IFERROR(IF($C231="","",VLOOKUP($C231,'Checklist Setup'!$A$7:$H$106,7,FALSE)),"")</f>
        <v/>
      </c>
      <c r="N231" s="26">
        <f>IFERROR(IF(OR($K231="",$L231=""),"",MOD($L231-$K231,1)*1440),"")</f>
        <v/>
      </c>
      <c r="O231" s="41" t="n"/>
      <c r="P231" s="41" t="n"/>
      <c r="Q231" s="42">
        <f>IFERROR(IF(OR($O231="",$P231=""),"",$P231-$O231),"")</f>
        <v/>
      </c>
      <c r="R231" s="42">
        <f>IFERROR(IF($C231="","",VLOOKUP($C231,'Checklist Setup'!$A$7:$H$106,8,FALSE)),"")</f>
        <v/>
      </c>
      <c r="S231" s="29" t="n"/>
      <c r="T231" s="29" t="n"/>
      <c r="U231" s="29" t="n"/>
      <c r="V231" s="22" t="n"/>
      <c r="W231" s="22" t="n"/>
      <c r="X231" s="24">
        <f>IFERROR(IF($C231="","",IF($Y231&lt;&gt;"OK",$Y231,IF(AND($J231="Complete",$H231="Yes",$S231=""),"Evidence missing",IF(AND($G231="Yes",$J231="Complete",OR($O231="",$P231="")),"Amounts missing",IF(AND($Q231&lt;&gt;"",OR($Q231&gt;$R231,$Q231&lt;-$R231)),"Variance exceeds tolerance",IF(AND($F231="Yes",$J231&lt;&gt;"Complete",$J231&lt;&gt;"N/A"),"Critical task incomplete",IF(AND($J231="N/A",$T231=""),"N/A reason missing",IF(AND($J231="Exception",$T231=""),"Exception details missing",IF(AND($V231="Reviewed",$W231=""),"Manager initials missing","OK"))))))))),"")</f>
        <v/>
      </c>
      <c r="Y231" s="23">
        <f>IFERROR(IF(OR($A231="",$C231=""),"",IF(COUNTIFS($A$2:$A$501,$A231,$C$2:$C$501,$C231)&gt;1,"Duplicate task/date","OK")),"")</f>
        <v/>
      </c>
      <c r="Z231" s="29" t="n"/>
      <c r="AA231" s="23">
        <f>IFERROR(IF(OR($A231="",$C231=""),"",TEXT($A231,"yyyymmdd")&amp;"-"&amp;$C231),"")</f>
        <v/>
      </c>
    </row>
    <row r="232">
      <c r="A232" s="40" t="n"/>
      <c r="B232" s="22" t="n"/>
      <c r="C232" s="22" t="n"/>
      <c r="D232" s="23">
        <f>IFERROR(IF($C232="","",VLOOKUP($C232,'Checklist Setup'!$A$7:$H$106,2,FALSE)),"")</f>
        <v/>
      </c>
      <c r="E232" s="24">
        <f>IFERROR(IF($C232="","",VLOOKUP($C232,'Checklist Setup'!$A$7:$H$106,3,FALSE)),"")</f>
        <v/>
      </c>
      <c r="F232" s="23">
        <f>IFERROR(IF($C232="","",VLOOKUP($C232,'Checklist Setup'!$A$7:$H$106,4,FALSE)),"")</f>
        <v/>
      </c>
      <c r="G232" s="23">
        <f>IFERROR(IF($C232="","",VLOOKUP($C232,'Checklist Setup'!$A$7:$H$106,5,FALSE)),"")</f>
        <v/>
      </c>
      <c r="H232" s="23">
        <f>IFERROR(IF($C232="","",VLOOKUP($C232,'Checklist Setup'!$A$7:$H$106,6,FALSE)),"")</f>
        <v/>
      </c>
      <c r="I232" s="22" t="n"/>
      <c r="J232" s="22" t="n"/>
      <c r="K232" s="25" t="n"/>
      <c r="L232" s="25" t="n"/>
      <c r="M232" s="26">
        <f>IFERROR(IF($C232="","",VLOOKUP($C232,'Checklist Setup'!$A$7:$H$106,7,FALSE)),"")</f>
        <v/>
      </c>
      <c r="N232" s="26">
        <f>IFERROR(IF(OR($K232="",$L232=""),"",MOD($L232-$K232,1)*1440),"")</f>
        <v/>
      </c>
      <c r="O232" s="41" t="n"/>
      <c r="P232" s="41" t="n"/>
      <c r="Q232" s="42">
        <f>IFERROR(IF(OR($O232="",$P232=""),"",$P232-$O232),"")</f>
        <v/>
      </c>
      <c r="R232" s="42">
        <f>IFERROR(IF($C232="","",VLOOKUP($C232,'Checklist Setup'!$A$7:$H$106,8,FALSE)),"")</f>
        <v/>
      </c>
      <c r="S232" s="29" t="n"/>
      <c r="T232" s="29" t="n"/>
      <c r="U232" s="29" t="n"/>
      <c r="V232" s="22" t="n"/>
      <c r="W232" s="22" t="n"/>
      <c r="X232" s="24">
        <f>IFERROR(IF($C232="","",IF($Y232&lt;&gt;"OK",$Y232,IF(AND($J232="Complete",$H232="Yes",$S232=""),"Evidence missing",IF(AND($G232="Yes",$J232="Complete",OR($O232="",$P232="")),"Amounts missing",IF(AND($Q232&lt;&gt;"",OR($Q232&gt;$R232,$Q232&lt;-$R232)),"Variance exceeds tolerance",IF(AND($F232="Yes",$J232&lt;&gt;"Complete",$J232&lt;&gt;"N/A"),"Critical task incomplete",IF(AND($J232="N/A",$T232=""),"N/A reason missing",IF(AND($J232="Exception",$T232=""),"Exception details missing",IF(AND($V232="Reviewed",$W232=""),"Manager initials missing","OK"))))))))),"")</f>
        <v/>
      </c>
      <c r="Y232" s="23">
        <f>IFERROR(IF(OR($A232="",$C232=""),"",IF(COUNTIFS($A$2:$A$501,$A232,$C$2:$C$501,$C232)&gt;1,"Duplicate task/date","OK")),"")</f>
        <v/>
      </c>
      <c r="Z232" s="29" t="n"/>
      <c r="AA232" s="23">
        <f>IFERROR(IF(OR($A232="",$C232=""),"",TEXT($A232,"yyyymmdd")&amp;"-"&amp;$C232),"")</f>
        <v/>
      </c>
    </row>
    <row r="233">
      <c r="A233" s="40" t="n"/>
      <c r="B233" s="22" t="n"/>
      <c r="C233" s="22" t="n"/>
      <c r="D233" s="23">
        <f>IFERROR(IF($C233="","",VLOOKUP($C233,'Checklist Setup'!$A$7:$H$106,2,FALSE)),"")</f>
        <v/>
      </c>
      <c r="E233" s="24">
        <f>IFERROR(IF($C233="","",VLOOKUP($C233,'Checklist Setup'!$A$7:$H$106,3,FALSE)),"")</f>
        <v/>
      </c>
      <c r="F233" s="23">
        <f>IFERROR(IF($C233="","",VLOOKUP($C233,'Checklist Setup'!$A$7:$H$106,4,FALSE)),"")</f>
        <v/>
      </c>
      <c r="G233" s="23">
        <f>IFERROR(IF($C233="","",VLOOKUP($C233,'Checklist Setup'!$A$7:$H$106,5,FALSE)),"")</f>
        <v/>
      </c>
      <c r="H233" s="23">
        <f>IFERROR(IF($C233="","",VLOOKUP($C233,'Checklist Setup'!$A$7:$H$106,6,FALSE)),"")</f>
        <v/>
      </c>
      <c r="I233" s="22" t="n"/>
      <c r="J233" s="22" t="n"/>
      <c r="K233" s="25" t="n"/>
      <c r="L233" s="25" t="n"/>
      <c r="M233" s="26">
        <f>IFERROR(IF($C233="","",VLOOKUP($C233,'Checklist Setup'!$A$7:$H$106,7,FALSE)),"")</f>
        <v/>
      </c>
      <c r="N233" s="26">
        <f>IFERROR(IF(OR($K233="",$L233=""),"",MOD($L233-$K233,1)*1440),"")</f>
        <v/>
      </c>
      <c r="O233" s="41" t="n"/>
      <c r="P233" s="41" t="n"/>
      <c r="Q233" s="42">
        <f>IFERROR(IF(OR($O233="",$P233=""),"",$P233-$O233),"")</f>
        <v/>
      </c>
      <c r="R233" s="42">
        <f>IFERROR(IF($C233="","",VLOOKUP($C233,'Checklist Setup'!$A$7:$H$106,8,FALSE)),"")</f>
        <v/>
      </c>
      <c r="S233" s="29" t="n"/>
      <c r="T233" s="29" t="n"/>
      <c r="U233" s="29" t="n"/>
      <c r="V233" s="22" t="n"/>
      <c r="W233" s="22" t="n"/>
      <c r="X233" s="24">
        <f>IFERROR(IF($C233="","",IF($Y233&lt;&gt;"OK",$Y233,IF(AND($J233="Complete",$H233="Yes",$S233=""),"Evidence missing",IF(AND($G233="Yes",$J233="Complete",OR($O233="",$P233="")),"Amounts missing",IF(AND($Q233&lt;&gt;"",OR($Q233&gt;$R233,$Q233&lt;-$R233)),"Variance exceeds tolerance",IF(AND($F233="Yes",$J233&lt;&gt;"Complete",$J233&lt;&gt;"N/A"),"Critical task incomplete",IF(AND($J233="N/A",$T233=""),"N/A reason missing",IF(AND($J233="Exception",$T233=""),"Exception details missing",IF(AND($V233="Reviewed",$W233=""),"Manager initials missing","OK"))))))))),"")</f>
        <v/>
      </c>
      <c r="Y233" s="23">
        <f>IFERROR(IF(OR($A233="",$C233=""),"",IF(COUNTIFS($A$2:$A$501,$A233,$C$2:$C$501,$C233)&gt;1,"Duplicate task/date","OK")),"")</f>
        <v/>
      </c>
      <c r="Z233" s="29" t="n"/>
      <c r="AA233" s="23">
        <f>IFERROR(IF(OR($A233="",$C233=""),"",TEXT($A233,"yyyymmdd")&amp;"-"&amp;$C233),"")</f>
        <v/>
      </c>
    </row>
    <row r="234">
      <c r="A234" s="40" t="n"/>
      <c r="B234" s="22" t="n"/>
      <c r="C234" s="22" t="n"/>
      <c r="D234" s="23">
        <f>IFERROR(IF($C234="","",VLOOKUP($C234,'Checklist Setup'!$A$7:$H$106,2,FALSE)),"")</f>
        <v/>
      </c>
      <c r="E234" s="24">
        <f>IFERROR(IF($C234="","",VLOOKUP($C234,'Checklist Setup'!$A$7:$H$106,3,FALSE)),"")</f>
        <v/>
      </c>
      <c r="F234" s="23">
        <f>IFERROR(IF($C234="","",VLOOKUP($C234,'Checklist Setup'!$A$7:$H$106,4,FALSE)),"")</f>
        <v/>
      </c>
      <c r="G234" s="23">
        <f>IFERROR(IF($C234="","",VLOOKUP($C234,'Checklist Setup'!$A$7:$H$106,5,FALSE)),"")</f>
        <v/>
      </c>
      <c r="H234" s="23">
        <f>IFERROR(IF($C234="","",VLOOKUP($C234,'Checklist Setup'!$A$7:$H$106,6,FALSE)),"")</f>
        <v/>
      </c>
      <c r="I234" s="22" t="n"/>
      <c r="J234" s="22" t="n"/>
      <c r="K234" s="25" t="n"/>
      <c r="L234" s="25" t="n"/>
      <c r="M234" s="26">
        <f>IFERROR(IF($C234="","",VLOOKUP($C234,'Checklist Setup'!$A$7:$H$106,7,FALSE)),"")</f>
        <v/>
      </c>
      <c r="N234" s="26">
        <f>IFERROR(IF(OR($K234="",$L234=""),"",MOD($L234-$K234,1)*1440),"")</f>
        <v/>
      </c>
      <c r="O234" s="41" t="n"/>
      <c r="P234" s="41" t="n"/>
      <c r="Q234" s="42">
        <f>IFERROR(IF(OR($O234="",$P234=""),"",$P234-$O234),"")</f>
        <v/>
      </c>
      <c r="R234" s="42">
        <f>IFERROR(IF($C234="","",VLOOKUP($C234,'Checklist Setup'!$A$7:$H$106,8,FALSE)),"")</f>
        <v/>
      </c>
      <c r="S234" s="29" t="n"/>
      <c r="T234" s="29" t="n"/>
      <c r="U234" s="29" t="n"/>
      <c r="V234" s="22" t="n"/>
      <c r="W234" s="22" t="n"/>
      <c r="X234" s="24">
        <f>IFERROR(IF($C234="","",IF($Y234&lt;&gt;"OK",$Y234,IF(AND($J234="Complete",$H234="Yes",$S234=""),"Evidence missing",IF(AND($G234="Yes",$J234="Complete",OR($O234="",$P234="")),"Amounts missing",IF(AND($Q234&lt;&gt;"",OR($Q234&gt;$R234,$Q234&lt;-$R234)),"Variance exceeds tolerance",IF(AND($F234="Yes",$J234&lt;&gt;"Complete",$J234&lt;&gt;"N/A"),"Critical task incomplete",IF(AND($J234="N/A",$T234=""),"N/A reason missing",IF(AND($J234="Exception",$T234=""),"Exception details missing",IF(AND($V234="Reviewed",$W234=""),"Manager initials missing","OK"))))))))),"")</f>
        <v/>
      </c>
      <c r="Y234" s="23">
        <f>IFERROR(IF(OR($A234="",$C234=""),"",IF(COUNTIFS($A$2:$A$501,$A234,$C$2:$C$501,$C234)&gt;1,"Duplicate task/date","OK")),"")</f>
        <v/>
      </c>
      <c r="Z234" s="29" t="n"/>
      <c r="AA234" s="23">
        <f>IFERROR(IF(OR($A234="",$C234=""),"",TEXT($A234,"yyyymmdd")&amp;"-"&amp;$C234),"")</f>
        <v/>
      </c>
    </row>
    <row r="235">
      <c r="A235" s="40" t="n"/>
      <c r="B235" s="22" t="n"/>
      <c r="C235" s="22" t="n"/>
      <c r="D235" s="23">
        <f>IFERROR(IF($C235="","",VLOOKUP($C235,'Checklist Setup'!$A$7:$H$106,2,FALSE)),"")</f>
        <v/>
      </c>
      <c r="E235" s="24">
        <f>IFERROR(IF($C235="","",VLOOKUP($C235,'Checklist Setup'!$A$7:$H$106,3,FALSE)),"")</f>
        <v/>
      </c>
      <c r="F235" s="23">
        <f>IFERROR(IF($C235="","",VLOOKUP($C235,'Checklist Setup'!$A$7:$H$106,4,FALSE)),"")</f>
        <v/>
      </c>
      <c r="G235" s="23">
        <f>IFERROR(IF($C235="","",VLOOKUP($C235,'Checklist Setup'!$A$7:$H$106,5,FALSE)),"")</f>
        <v/>
      </c>
      <c r="H235" s="23">
        <f>IFERROR(IF($C235="","",VLOOKUP($C235,'Checklist Setup'!$A$7:$H$106,6,FALSE)),"")</f>
        <v/>
      </c>
      <c r="I235" s="22" t="n"/>
      <c r="J235" s="22" t="n"/>
      <c r="K235" s="25" t="n"/>
      <c r="L235" s="25" t="n"/>
      <c r="M235" s="26">
        <f>IFERROR(IF($C235="","",VLOOKUP($C235,'Checklist Setup'!$A$7:$H$106,7,FALSE)),"")</f>
        <v/>
      </c>
      <c r="N235" s="26">
        <f>IFERROR(IF(OR($K235="",$L235=""),"",MOD($L235-$K235,1)*1440),"")</f>
        <v/>
      </c>
      <c r="O235" s="41" t="n"/>
      <c r="P235" s="41" t="n"/>
      <c r="Q235" s="42">
        <f>IFERROR(IF(OR($O235="",$P235=""),"",$P235-$O235),"")</f>
        <v/>
      </c>
      <c r="R235" s="42">
        <f>IFERROR(IF($C235="","",VLOOKUP($C235,'Checklist Setup'!$A$7:$H$106,8,FALSE)),"")</f>
        <v/>
      </c>
      <c r="S235" s="29" t="n"/>
      <c r="T235" s="29" t="n"/>
      <c r="U235" s="29" t="n"/>
      <c r="V235" s="22" t="n"/>
      <c r="W235" s="22" t="n"/>
      <c r="X235" s="24">
        <f>IFERROR(IF($C235="","",IF($Y235&lt;&gt;"OK",$Y235,IF(AND($J235="Complete",$H235="Yes",$S235=""),"Evidence missing",IF(AND($G235="Yes",$J235="Complete",OR($O235="",$P235="")),"Amounts missing",IF(AND($Q235&lt;&gt;"",OR($Q235&gt;$R235,$Q235&lt;-$R235)),"Variance exceeds tolerance",IF(AND($F235="Yes",$J235&lt;&gt;"Complete",$J235&lt;&gt;"N/A"),"Critical task incomplete",IF(AND($J235="N/A",$T235=""),"N/A reason missing",IF(AND($J235="Exception",$T235=""),"Exception details missing",IF(AND($V235="Reviewed",$W235=""),"Manager initials missing","OK"))))))))),"")</f>
        <v/>
      </c>
      <c r="Y235" s="23">
        <f>IFERROR(IF(OR($A235="",$C235=""),"",IF(COUNTIFS($A$2:$A$501,$A235,$C$2:$C$501,$C235)&gt;1,"Duplicate task/date","OK")),"")</f>
        <v/>
      </c>
      <c r="Z235" s="29" t="n"/>
      <c r="AA235" s="23">
        <f>IFERROR(IF(OR($A235="",$C235=""),"",TEXT($A235,"yyyymmdd")&amp;"-"&amp;$C235),"")</f>
        <v/>
      </c>
    </row>
    <row r="236">
      <c r="A236" s="40" t="n"/>
      <c r="B236" s="22" t="n"/>
      <c r="C236" s="22" t="n"/>
      <c r="D236" s="23">
        <f>IFERROR(IF($C236="","",VLOOKUP($C236,'Checklist Setup'!$A$7:$H$106,2,FALSE)),"")</f>
        <v/>
      </c>
      <c r="E236" s="24">
        <f>IFERROR(IF($C236="","",VLOOKUP($C236,'Checklist Setup'!$A$7:$H$106,3,FALSE)),"")</f>
        <v/>
      </c>
      <c r="F236" s="23">
        <f>IFERROR(IF($C236="","",VLOOKUP($C236,'Checklist Setup'!$A$7:$H$106,4,FALSE)),"")</f>
        <v/>
      </c>
      <c r="G236" s="23">
        <f>IFERROR(IF($C236="","",VLOOKUP($C236,'Checklist Setup'!$A$7:$H$106,5,FALSE)),"")</f>
        <v/>
      </c>
      <c r="H236" s="23">
        <f>IFERROR(IF($C236="","",VLOOKUP($C236,'Checklist Setup'!$A$7:$H$106,6,FALSE)),"")</f>
        <v/>
      </c>
      <c r="I236" s="22" t="n"/>
      <c r="J236" s="22" t="n"/>
      <c r="K236" s="25" t="n"/>
      <c r="L236" s="25" t="n"/>
      <c r="M236" s="26">
        <f>IFERROR(IF($C236="","",VLOOKUP($C236,'Checklist Setup'!$A$7:$H$106,7,FALSE)),"")</f>
        <v/>
      </c>
      <c r="N236" s="26">
        <f>IFERROR(IF(OR($K236="",$L236=""),"",MOD($L236-$K236,1)*1440),"")</f>
        <v/>
      </c>
      <c r="O236" s="41" t="n"/>
      <c r="P236" s="41" t="n"/>
      <c r="Q236" s="42">
        <f>IFERROR(IF(OR($O236="",$P236=""),"",$P236-$O236),"")</f>
        <v/>
      </c>
      <c r="R236" s="42">
        <f>IFERROR(IF($C236="","",VLOOKUP($C236,'Checklist Setup'!$A$7:$H$106,8,FALSE)),"")</f>
        <v/>
      </c>
      <c r="S236" s="29" t="n"/>
      <c r="T236" s="29" t="n"/>
      <c r="U236" s="29" t="n"/>
      <c r="V236" s="22" t="n"/>
      <c r="W236" s="22" t="n"/>
      <c r="X236" s="24">
        <f>IFERROR(IF($C236="","",IF($Y236&lt;&gt;"OK",$Y236,IF(AND($J236="Complete",$H236="Yes",$S236=""),"Evidence missing",IF(AND($G236="Yes",$J236="Complete",OR($O236="",$P236="")),"Amounts missing",IF(AND($Q236&lt;&gt;"",OR($Q236&gt;$R236,$Q236&lt;-$R236)),"Variance exceeds tolerance",IF(AND($F236="Yes",$J236&lt;&gt;"Complete",$J236&lt;&gt;"N/A"),"Critical task incomplete",IF(AND($J236="N/A",$T236=""),"N/A reason missing",IF(AND($J236="Exception",$T236=""),"Exception details missing",IF(AND($V236="Reviewed",$W236=""),"Manager initials missing","OK"))))))))),"")</f>
        <v/>
      </c>
      <c r="Y236" s="23">
        <f>IFERROR(IF(OR($A236="",$C236=""),"",IF(COUNTIFS($A$2:$A$501,$A236,$C$2:$C$501,$C236)&gt;1,"Duplicate task/date","OK")),"")</f>
        <v/>
      </c>
      <c r="Z236" s="29" t="n"/>
      <c r="AA236" s="23">
        <f>IFERROR(IF(OR($A236="",$C236=""),"",TEXT($A236,"yyyymmdd")&amp;"-"&amp;$C236),"")</f>
        <v/>
      </c>
    </row>
    <row r="237">
      <c r="A237" s="40" t="n"/>
      <c r="B237" s="22" t="n"/>
      <c r="C237" s="22" t="n"/>
      <c r="D237" s="23">
        <f>IFERROR(IF($C237="","",VLOOKUP($C237,'Checklist Setup'!$A$7:$H$106,2,FALSE)),"")</f>
        <v/>
      </c>
      <c r="E237" s="24">
        <f>IFERROR(IF($C237="","",VLOOKUP($C237,'Checklist Setup'!$A$7:$H$106,3,FALSE)),"")</f>
        <v/>
      </c>
      <c r="F237" s="23">
        <f>IFERROR(IF($C237="","",VLOOKUP($C237,'Checklist Setup'!$A$7:$H$106,4,FALSE)),"")</f>
        <v/>
      </c>
      <c r="G237" s="23">
        <f>IFERROR(IF($C237="","",VLOOKUP($C237,'Checklist Setup'!$A$7:$H$106,5,FALSE)),"")</f>
        <v/>
      </c>
      <c r="H237" s="23">
        <f>IFERROR(IF($C237="","",VLOOKUP($C237,'Checklist Setup'!$A$7:$H$106,6,FALSE)),"")</f>
        <v/>
      </c>
      <c r="I237" s="22" t="n"/>
      <c r="J237" s="22" t="n"/>
      <c r="K237" s="25" t="n"/>
      <c r="L237" s="25" t="n"/>
      <c r="M237" s="26">
        <f>IFERROR(IF($C237="","",VLOOKUP($C237,'Checklist Setup'!$A$7:$H$106,7,FALSE)),"")</f>
        <v/>
      </c>
      <c r="N237" s="26">
        <f>IFERROR(IF(OR($K237="",$L237=""),"",MOD($L237-$K237,1)*1440),"")</f>
        <v/>
      </c>
      <c r="O237" s="41" t="n"/>
      <c r="P237" s="41" t="n"/>
      <c r="Q237" s="42">
        <f>IFERROR(IF(OR($O237="",$P237=""),"",$P237-$O237),"")</f>
        <v/>
      </c>
      <c r="R237" s="42">
        <f>IFERROR(IF($C237="","",VLOOKUP($C237,'Checklist Setup'!$A$7:$H$106,8,FALSE)),"")</f>
        <v/>
      </c>
      <c r="S237" s="29" t="n"/>
      <c r="T237" s="29" t="n"/>
      <c r="U237" s="29" t="n"/>
      <c r="V237" s="22" t="n"/>
      <c r="W237" s="22" t="n"/>
      <c r="X237" s="24">
        <f>IFERROR(IF($C237="","",IF($Y237&lt;&gt;"OK",$Y237,IF(AND($J237="Complete",$H237="Yes",$S237=""),"Evidence missing",IF(AND($G237="Yes",$J237="Complete",OR($O237="",$P237="")),"Amounts missing",IF(AND($Q237&lt;&gt;"",OR($Q237&gt;$R237,$Q237&lt;-$R237)),"Variance exceeds tolerance",IF(AND($F237="Yes",$J237&lt;&gt;"Complete",$J237&lt;&gt;"N/A"),"Critical task incomplete",IF(AND($J237="N/A",$T237=""),"N/A reason missing",IF(AND($J237="Exception",$T237=""),"Exception details missing",IF(AND($V237="Reviewed",$W237=""),"Manager initials missing","OK"))))))))),"")</f>
        <v/>
      </c>
      <c r="Y237" s="23">
        <f>IFERROR(IF(OR($A237="",$C237=""),"",IF(COUNTIFS($A$2:$A$501,$A237,$C$2:$C$501,$C237)&gt;1,"Duplicate task/date","OK")),"")</f>
        <v/>
      </c>
      <c r="Z237" s="29" t="n"/>
      <c r="AA237" s="23">
        <f>IFERROR(IF(OR($A237="",$C237=""),"",TEXT($A237,"yyyymmdd")&amp;"-"&amp;$C237),"")</f>
        <v/>
      </c>
    </row>
    <row r="238">
      <c r="A238" s="40" t="n"/>
      <c r="B238" s="22" t="n"/>
      <c r="C238" s="22" t="n"/>
      <c r="D238" s="23">
        <f>IFERROR(IF($C238="","",VLOOKUP($C238,'Checklist Setup'!$A$7:$H$106,2,FALSE)),"")</f>
        <v/>
      </c>
      <c r="E238" s="24">
        <f>IFERROR(IF($C238="","",VLOOKUP($C238,'Checklist Setup'!$A$7:$H$106,3,FALSE)),"")</f>
        <v/>
      </c>
      <c r="F238" s="23">
        <f>IFERROR(IF($C238="","",VLOOKUP($C238,'Checklist Setup'!$A$7:$H$106,4,FALSE)),"")</f>
        <v/>
      </c>
      <c r="G238" s="23">
        <f>IFERROR(IF($C238="","",VLOOKUP($C238,'Checklist Setup'!$A$7:$H$106,5,FALSE)),"")</f>
        <v/>
      </c>
      <c r="H238" s="23">
        <f>IFERROR(IF($C238="","",VLOOKUP($C238,'Checklist Setup'!$A$7:$H$106,6,FALSE)),"")</f>
        <v/>
      </c>
      <c r="I238" s="22" t="n"/>
      <c r="J238" s="22" t="n"/>
      <c r="K238" s="25" t="n"/>
      <c r="L238" s="25" t="n"/>
      <c r="M238" s="26">
        <f>IFERROR(IF($C238="","",VLOOKUP($C238,'Checklist Setup'!$A$7:$H$106,7,FALSE)),"")</f>
        <v/>
      </c>
      <c r="N238" s="26">
        <f>IFERROR(IF(OR($K238="",$L238=""),"",MOD($L238-$K238,1)*1440),"")</f>
        <v/>
      </c>
      <c r="O238" s="41" t="n"/>
      <c r="P238" s="41" t="n"/>
      <c r="Q238" s="42">
        <f>IFERROR(IF(OR($O238="",$P238=""),"",$P238-$O238),"")</f>
        <v/>
      </c>
      <c r="R238" s="42">
        <f>IFERROR(IF($C238="","",VLOOKUP($C238,'Checklist Setup'!$A$7:$H$106,8,FALSE)),"")</f>
        <v/>
      </c>
      <c r="S238" s="29" t="n"/>
      <c r="T238" s="29" t="n"/>
      <c r="U238" s="29" t="n"/>
      <c r="V238" s="22" t="n"/>
      <c r="W238" s="22" t="n"/>
      <c r="X238" s="24">
        <f>IFERROR(IF($C238="","",IF($Y238&lt;&gt;"OK",$Y238,IF(AND($J238="Complete",$H238="Yes",$S238=""),"Evidence missing",IF(AND($G238="Yes",$J238="Complete",OR($O238="",$P238="")),"Amounts missing",IF(AND($Q238&lt;&gt;"",OR($Q238&gt;$R238,$Q238&lt;-$R238)),"Variance exceeds tolerance",IF(AND($F238="Yes",$J238&lt;&gt;"Complete",$J238&lt;&gt;"N/A"),"Critical task incomplete",IF(AND($J238="N/A",$T238=""),"N/A reason missing",IF(AND($J238="Exception",$T238=""),"Exception details missing",IF(AND($V238="Reviewed",$W238=""),"Manager initials missing","OK"))))))))),"")</f>
        <v/>
      </c>
      <c r="Y238" s="23">
        <f>IFERROR(IF(OR($A238="",$C238=""),"",IF(COUNTIFS($A$2:$A$501,$A238,$C$2:$C$501,$C238)&gt;1,"Duplicate task/date","OK")),"")</f>
        <v/>
      </c>
      <c r="Z238" s="29" t="n"/>
      <c r="AA238" s="23">
        <f>IFERROR(IF(OR($A238="",$C238=""),"",TEXT($A238,"yyyymmdd")&amp;"-"&amp;$C238),"")</f>
        <v/>
      </c>
    </row>
    <row r="239">
      <c r="A239" s="40" t="n"/>
      <c r="B239" s="22" t="n"/>
      <c r="C239" s="22" t="n"/>
      <c r="D239" s="23">
        <f>IFERROR(IF($C239="","",VLOOKUP($C239,'Checklist Setup'!$A$7:$H$106,2,FALSE)),"")</f>
        <v/>
      </c>
      <c r="E239" s="24">
        <f>IFERROR(IF($C239="","",VLOOKUP($C239,'Checklist Setup'!$A$7:$H$106,3,FALSE)),"")</f>
        <v/>
      </c>
      <c r="F239" s="23">
        <f>IFERROR(IF($C239="","",VLOOKUP($C239,'Checklist Setup'!$A$7:$H$106,4,FALSE)),"")</f>
        <v/>
      </c>
      <c r="G239" s="23">
        <f>IFERROR(IF($C239="","",VLOOKUP($C239,'Checklist Setup'!$A$7:$H$106,5,FALSE)),"")</f>
        <v/>
      </c>
      <c r="H239" s="23">
        <f>IFERROR(IF($C239="","",VLOOKUP($C239,'Checklist Setup'!$A$7:$H$106,6,FALSE)),"")</f>
        <v/>
      </c>
      <c r="I239" s="22" t="n"/>
      <c r="J239" s="22" t="n"/>
      <c r="K239" s="25" t="n"/>
      <c r="L239" s="25" t="n"/>
      <c r="M239" s="26">
        <f>IFERROR(IF($C239="","",VLOOKUP($C239,'Checklist Setup'!$A$7:$H$106,7,FALSE)),"")</f>
        <v/>
      </c>
      <c r="N239" s="26">
        <f>IFERROR(IF(OR($K239="",$L239=""),"",MOD($L239-$K239,1)*1440),"")</f>
        <v/>
      </c>
      <c r="O239" s="41" t="n"/>
      <c r="P239" s="41" t="n"/>
      <c r="Q239" s="42">
        <f>IFERROR(IF(OR($O239="",$P239=""),"",$P239-$O239),"")</f>
        <v/>
      </c>
      <c r="R239" s="42">
        <f>IFERROR(IF($C239="","",VLOOKUP($C239,'Checklist Setup'!$A$7:$H$106,8,FALSE)),"")</f>
        <v/>
      </c>
      <c r="S239" s="29" t="n"/>
      <c r="T239" s="29" t="n"/>
      <c r="U239" s="29" t="n"/>
      <c r="V239" s="22" t="n"/>
      <c r="W239" s="22" t="n"/>
      <c r="X239" s="24">
        <f>IFERROR(IF($C239="","",IF($Y239&lt;&gt;"OK",$Y239,IF(AND($J239="Complete",$H239="Yes",$S239=""),"Evidence missing",IF(AND($G239="Yes",$J239="Complete",OR($O239="",$P239="")),"Amounts missing",IF(AND($Q239&lt;&gt;"",OR($Q239&gt;$R239,$Q239&lt;-$R239)),"Variance exceeds tolerance",IF(AND($F239="Yes",$J239&lt;&gt;"Complete",$J239&lt;&gt;"N/A"),"Critical task incomplete",IF(AND($J239="N/A",$T239=""),"N/A reason missing",IF(AND($J239="Exception",$T239=""),"Exception details missing",IF(AND($V239="Reviewed",$W239=""),"Manager initials missing","OK"))))))))),"")</f>
        <v/>
      </c>
      <c r="Y239" s="23">
        <f>IFERROR(IF(OR($A239="",$C239=""),"",IF(COUNTIFS($A$2:$A$501,$A239,$C$2:$C$501,$C239)&gt;1,"Duplicate task/date","OK")),"")</f>
        <v/>
      </c>
      <c r="Z239" s="29" t="n"/>
      <c r="AA239" s="23">
        <f>IFERROR(IF(OR($A239="",$C239=""),"",TEXT($A239,"yyyymmdd")&amp;"-"&amp;$C239),"")</f>
        <v/>
      </c>
    </row>
    <row r="240">
      <c r="A240" s="40" t="n"/>
      <c r="B240" s="22" t="n"/>
      <c r="C240" s="22" t="n"/>
      <c r="D240" s="23">
        <f>IFERROR(IF($C240="","",VLOOKUP($C240,'Checklist Setup'!$A$7:$H$106,2,FALSE)),"")</f>
        <v/>
      </c>
      <c r="E240" s="24">
        <f>IFERROR(IF($C240="","",VLOOKUP($C240,'Checklist Setup'!$A$7:$H$106,3,FALSE)),"")</f>
        <v/>
      </c>
      <c r="F240" s="23">
        <f>IFERROR(IF($C240="","",VLOOKUP($C240,'Checklist Setup'!$A$7:$H$106,4,FALSE)),"")</f>
        <v/>
      </c>
      <c r="G240" s="23">
        <f>IFERROR(IF($C240="","",VLOOKUP($C240,'Checklist Setup'!$A$7:$H$106,5,FALSE)),"")</f>
        <v/>
      </c>
      <c r="H240" s="23">
        <f>IFERROR(IF($C240="","",VLOOKUP($C240,'Checklist Setup'!$A$7:$H$106,6,FALSE)),"")</f>
        <v/>
      </c>
      <c r="I240" s="22" t="n"/>
      <c r="J240" s="22" t="n"/>
      <c r="K240" s="25" t="n"/>
      <c r="L240" s="25" t="n"/>
      <c r="M240" s="26">
        <f>IFERROR(IF($C240="","",VLOOKUP($C240,'Checklist Setup'!$A$7:$H$106,7,FALSE)),"")</f>
        <v/>
      </c>
      <c r="N240" s="26">
        <f>IFERROR(IF(OR($K240="",$L240=""),"",MOD($L240-$K240,1)*1440),"")</f>
        <v/>
      </c>
      <c r="O240" s="41" t="n"/>
      <c r="P240" s="41" t="n"/>
      <c r="Q240" s="42">
        <f>IFERROR(IF(OR($O240="",$P240=""),"",$P240-$O240),"")</f>
        <v/>
      </c>
      <c r="R240" s="42">
        <f>IFERROR(IF($C240="","",VLOOKUP($C240,'Checklist Setup'!$A$7:$H$106,8,FALSE)),"")</f>
        <v/>
      </c>
      <c r="S240" s="29" t="n"/>
      <c r="T240" s="29" t="n"/>
      <c r="U240" s="29" t="n"/>
      <c r="V240" s="22" t="n"/>
      <c r="W240" s="22" t="n"/>
      <c r="X240" s="24">
        <f>IFERROR(IF($C240="","",IF($Y240&lt;&gt;"OK",$Y240,IF(AND($J240="Complete",$H240="Yes",$S240=""),"Evidence missing",IF(AND($G240="Yes",$J240="Complete",OR($O240="",$P240="")),"Amounts missing",IF(AND($Q240&lt;&gt;"",OR($Q240&gt;$R240,$Q240&lt;-$R240)),"Variance exceeds tolerance",IF(AND($F240="Yes",$J240&lt;&gt;"Complete",$J240&lt;&gt;"N/A"),"Critical task incomplete",IF(AND($J240="N/A",$T240=""),"N/A reason missing",IF(AND($J240="Exception",$T240=""),"Exception details missing",IF(AND($V240="Reviewed",$W240=""),"Manager initials missing","OK"))))))))),"")</f>
        <v/>
      </c>
      <c r="Y240" s="23">
        <f>IFERROR(IF(OR($A240="",$C240=""),"",IF(COUNTIFS($A$2:$A$501,$A240,$C$2:$C$501,$C240)&gt;1,"Duplicate task/date","OK")),"")</f>
        <v/>
      </c>
      <c r="Z240" s="29" t="n"/>
      <c r="AA240" s="23">
        <f>IFERROR(IF(OR($A240="",$C240=""),"",TEXT($A240,"yyyymmdd")&amp;"-"&amp;$C240),"")</f>
        <v/>
      </c>
    </row>
    <row r="241">
      <c r="A241" s="40" t="n"/>
      <c r="B241" s="22" t="n"/>
      <c r="C241" s="22" t="n"/>
      <c r="D241" s="23">
        <f>IFERROR(IF($C241="","",VLOOKUP($C241,'Checklist Setup'!$A$7:$H$106,2,FALSE)),"")</f>
        <v/>
      </c>
      <c r="E241" s="24">
        <f>IFERROR(IF($C241="","",VLOOKUP($C241,'Checklist Setup'!$A$7:$H$106,3,FALSE)),"")</f>
        <v/>
      </c>
      <c r="F241" s="23">
        <f>IFERROR(IF($C241="","",VLOOKUP($C241,'Checklist Setup'!$A$7:$H$106,4,FALSE)),"")</f>
        <v/>
      </c>
      <c r="G241" s="23">
        <f>IFERROR(IF($C241="","",VLOOKUP($C241,'Checklist Setup'!$A$7:$H$106,5,FALSE)),"")</f>
        <v/>
      </c>
      <c r="H241" s="23">
        <f>IFERROR(IF($C241="","",VLOOKUP($C241,'Checklist Setup'!$A$7:$H$106,6,FALSE)),"")</f>
        <v/>
      </c>
      <c r="I241" s="22" t="n"/>
      <c r="J241" s="22" t="n"/>
      <c r="K241" s="25" t="n"/>
      <c r="L241" s="25" t="n"/>
      <c r="M241" s="26">
        <f>IFERROR(IF($C241="","",VLOOKUP($C241,'Checklist Setup'!$A$7:$H$106,7,FALSE)),"")</f>
        <v/>
      </c>
      <c r="N241" s="26">
        <f>IFERROR(IF(OR($K241="",$L241=""),"",MOD($L241-$K241,1)*1440),"")</f>
        <v/>
      </c>
      <c r="O241" s="41" t="n"/>
      <c r="P241" s="41" t="n"/>
      <c r="Q241" s="42">
        <f>IFERROR(IF(OR($O241="",$P241=""),"",$P241-$O241),"")</f>
        <v/>
      </c>
      <c r="R241" s="42">
        <f>IFERROR(IF($C241="","",VLOOKUP($C241,'Checklist Setup'!$A$7:$H$106,8,FALSE)),"")</f>
        <v/>
      </c>
      <c r="S241" s="29" t="n"/>
      <c r="T241" s="29" t="n"/>
      <c r="U241" s="29" t="n"/>
      <c r="V241" s="22" t="n"/>
      <c r="W241" s="22" t="n"/>
      <c r="X241" s="24">
        <f>IFERROR(IF($C241="","",IF($Y241&lt;&gt;"OK",$Y241,IF(AND($J241="Complete",$H241="Yes",$S241=""),"Evidence missing",IF(AND($G241="Yes",$J241="Complete",OR($O241="",$P241="")),"Amounts missing",IF(AND($Q241&lt;&gt;"",OR($Q241&gt;$R241,$Q241&lt;-$R241)),"Variance exceeds tolerance",IF(AND($F241="Yes",$J241&lt;&gt;"Complete",$J241&lt;&gt;"N/A"),"Critical task incomplete",IF(AND($J241="N/A",$T241=""),"N/A reason missing",IF(AND($J241="Exception",$T241=""),"Exception details missing",IF(AND($V241="Reviewed",$W241=""),"Manager initials missing","OK"))))))))),"")</f>
        <v/>
      </c>
      <c r="Y241" s="23">
        <f>IFERROR(IF(OR($A241="",$C241=""),"",IF(COUNTIFS($A$2:$A$501,$A241,$C$2:$C$501,$C241)&gt;1,"Duplicate task/date","OK")),"")</f>
        <v/>
      </c>
      <c r="Z241" s="29" t="n"/>
      <c r="AA241" s="23">
        <f>IFERROR(IF(OR($A241="",$C241=""),"",TEXT($A241,"yyyymmdd")&amp;"-"&amp;$C241),"")</f>
        <v/>
      </c>
    </row>
    <row r="242">
      <c r="A242" s="40" t="n"/>
      <c r="B242" s="22" t="n"/>
      <c r="C242" s="22" t="n"/>
      <c r="D242" s="23">
        <f>IFERROR(IF($C242="","",VLOOKUP($C242,'Checklist Setup'!$A$7:$H$106,2,FALSE)),"")</f>
        <v/>
      </c>
      <c r="E242" s="24">
        <f>IFERROR(IF($C242="","",VLOOKUP($C242,'Checklist Setup'!$A$7:$H$106,3,FALSE)),"")</f>
        <v/>
      </c>
      <c r="F242" s="23">
        <f>IFERROR(IF($C242="","",VLOOKUP($C242,'Checklist Setup'!$A$7:$H$106,4,FALSE)),"")</f>
        <v/>
      </c>
      <c r="G242" s="23">
        <f>IFERROR(IF($C242="","",VLOOKUP($C242,'Checklist Setup'!$A$7:$H$106,5,FALSE)),"")</f>
        <v/>
      </c>
      <c r="H242" s="23">
        <f>IFERROR(IF($C242="","",VLOOKUP($C242,'Checklist Setup'!$A$7:$H$106,6,FALSE)),"")</f>
        <v/>
      </c>
      <c r="I242" s="22" t="n"/>
      <c r="J242" s="22" t="n"/>
      <c r="K242" s="25" t="n"/>
      <c r="L242" s="25" t="n"/>
      <c r="M242" s="26">
        <f>IFERROR(IF($C242="","",VLOOKUP($C242,'Checklist Setup'!$A$7:$H$106,7,FALSE)),"")</f>
        <v/>
      </c>
      <c r="N242" s="26">
        <f>IFERROR(IF(OR($K242="",$L242=""),"",MOD($L242-$K242,1)*1440),"")</f>
        <v/>
      </c>
      <c r="O242" s="41" t="n"/>
      <c r="P242" s="41" t="n"/>
      <c r="Q242" s="42">
        <f>IFERROR(IF(OR($O242="",$P242=""),"",$P242-$O242),"")</f>
        <v/>
      </c>
      <c r="R242" s="42">
        <f>IFERROR(IF($C242="","",VLOOKUP($C242,'Checklist Setup'!$A$7:$H$106,8,FALSE)),"")</f>
        <v/>
      </c>
      <c r="S242" s="29" t="n"/>
      <c r="T242" s="29" t="n"/>
      <c r="U242" s="29" t="n"/>
      <c r="V242" s="22" t="n"/>
      <c r="W242" s="22" t="n"/>
      <c r="X242" s="24">
        <f>IFERROR(IF($C242="","",IF($Y242&lt;&gt;"OK",$Y242,IF(AND($J242="Complete",$H242="Yes",$S242=""),"Evidence missing",IF(AND($G242="Yes",$J242="Complete",OR($O242="",$P242="")),"Amounts missing",IF(AND($Q242&lt;&gt;"",OR($Q242&gt;$R242,$Q242&lt;-$R242)),"Variance exceeds tolerance",IF(AND($F242="Yes",$J242&lt;&gt;"Complete",$J242&lt;&gt;"N/A"),"Critical task incomplete",IF(AND($J242="N/A",$T242=""),"N/A reason missing",IF(AND($J242="Exception",$T242=""),"Exception details missing",IF(AND($V242="Reviewed",$W242=""),"Manager initials missing","OK"))))))))),"")</f>
        <v/>
      </c>
      <c r="Y242" s="23">
        <f>IFERROR(IF(OR($A242="",$C242=""),"",IF(COUNTIFS($A$2:$A$501,$A242,$C$2:$C$501,$C242)&gt;1,"Duplicate task/date","OK")),"")</f>
        <v/>
      </c>
      <c r="Z242" s="29" t="n"/>
      <c r="AA242" s="23">
        <f>IFERROR(IF(OR($A242="",$C242=""),"",TEXT($A242,"yyyymmdd")&amp;"-"&amp;$C242),"")</f>
        <v/>
      </c>
    </row>
    <row r="243">
      <c r="A243" s="40" t="n"/>
      <c r="B243" s="22" t="n"/>
      <c r="C243" s="22" t="n"/>
      <c r="D243" s="23">
        <f>IFERROR(IF($C243="","",VLOOKUP($C243,'Checklist Setup'!$A$7:$H$106,2,FALSE)),"")</f>
        <v/>
      </c>
      <c r="E243" s="24">
        <f>IFERROR(IF($C243="","",VLOOKUP($C243,'Checklist Setup'!$A$7:$H$106,3,FALSE)),"")</f>
        <v/>
      </c>
      <c r="F243" s="23">
        <f>IFERROR(IF($C243="","",VLOOKUP($C243,'Checklist Setup'!$A$7:$H$106,4,FALSE)),"")</f>
        <v/>
      </c>
      <c r="G243" s="23">
        <f>IFERROR(IF($C243="","",VLOOKUP($C243,'Checklist Setup'!$A$7:$H$106,5,FALSE)),"")</f>
        <v/>
      </c>
      <c r="H243" s="23">
        <f>IFERROR(IF($C243="","",VLOOKUP($C243,'Checklist Setup'!$A$7:$H$106,6,FALSE)),"")</f>
        <v/>
      </c>
      <c r="I243" s="22" t="n"/>
      <c r="J243" s="22" t="n"/>
      <c r="K243" s="25" t="n"/>
      <c r="L243" s="25" t="n"/>
      <c r="M243" s="26">
        <f>IFERROR(IF($C243="","",VLOOKUP($C243,'Checklist Setup'!$A$7:$H$106,7,FALSE)),"")</f>
        <v/>
      </c>
      <c r="N243" s="26">
        <f>IFERROR(IF(OR($K243="",$L243=""),"",MOD($L243-$K243,1)*1440),"")</f>
        <v/>
      </c>
      <c r="O243" s="41" t="n"/>
      <c r="P243" s="41" t="n"/>
      <c r="Q243" s="42">
        <f>IFERROR(IF(OR($O243="",$P243=""),"",$P243-$O243),"")</f>
        <v/>
      </c>
      <c r="R243" s="42">
        <f>IFERROR(IF($C243="","",VLOOKUP($C243,'Checklist Setup'!$A$7:$H$106,8,FALSE)),"")</f>
        <v/>
      </c>
      <c r="S243" s="29" t="n"/>
      <c r="T243" s="29" t="n"/>
      <c r="U243" s="29" t="n"/>
      <c r="V243" s="22" t="n"/>
      <c r="W243" s="22" t="n"/>
      <c r="X243" s="24">
        <f>IFERROR(IF($C243="","",IF($Y243&lt;&gt;"OK",$Y243,IF(AND($J243="Complete",$H243="Yes",$S243=""),"Evidence missing",IF(AND($G243="Yes",$J243="Complete",OR($O243="",$P243="")),"Amounts missing",IF(AND($Q243&lt;&gt;"",OR($Q243&gt;$R243,$Q243&lt;-$R243)),"Variance exceeds tolerance",IF(AND($F243="Yes",$J243&lt;&gt;"Complete",$J243&lt;&gt;"N/A"),"Critical task incomplete",IF(AND($J243="N/A",$T243=""),"N/A reason missing",IF(AND($J243="Exception",$T243=""),"Exception details missing",IF(AND($V243="Reviewed",$W243=""),"Manager initials missing","OK"))))))))),"")</f>
        <v/>
      </c>
      <c r="Y243" s="23">
        <f>IFERROR(IF(OR($A243="",$C243=""),"",IF(COUNTIFS($A$2:$A$501,$A243,$C$2:$C$501,$C243)&gt;1,"Duplicate task/date","OK")),"")</f>
        <v/>
      </c>
      <c r="Z243" s="29" t="n"/>
      <c r="AA243" s="23">
        <f>IFERROR(IF(OR($A243="",$C243=""),"",TEXT($A243,"yyyymmdd")&amp;"-"&amp;$C243),"")</f>
        <v/>
      </c>
    </row>
    <row r="244">
      <c r="A244" s="40" t="n"/>
      <c r="B244" s="22" t="n"/>
      <c r="C244" s="22" t="n"/>
      <c r="D244" s="23">
        <f>IFERROR(IF($C244="","",VLOOKUP($C244,'Checklist Setup'!$A$7:$H$106,2,FALSE)),"")</f>
        <v/>
      </c>
      <c r="E244" s="24">
        <f>IFERROR(IF($C244="","",VLOOKUP($C244,'Checklist Setup'!$A$7:$H$106,3,FALSE)),"")</f>
        <v/>
      </c>
      <c r="F244" s="23">
        <f>IFERROR(IF($C244="","",VLOOKUP($C244,'Checklist Setup'!$A$7:$H$106,4,FALSE)),"")</f>
        <v/>
      </c>
      <c r="G244" s="23">
        <f>IFERROR(IF($C244="","",VLOOKUP($C244,'Checklist Setup'!$A$7:$H$106,5,FALSE)),"")</f>
        <v/>
      </c>
      <c r="H244" s="23">
        <f>IFERROR(IF($C244="","",VLOOKUP($C244,'Checklist Setup'!$A$7:$H$106,6,FALSE)),"")</f>
        <v/>
      </c>
      <c r="I244" s="22" t="n"/>
      <c r="J244" s="22" t="n"/>
      <c r="K244" s="25" t="n"/>
      <c r="L244" s="25" t="n"/>
      <c r="M244" s="26">
        <f>IFERROR(IF($C244="","",VLOOKUP($C244,'Checklist Setup'!$A$7:$H$106,7,FALSE)),"")</f>
        <v/>
      </c>
      <c r="N244" s="26">
        <f>IFERROR(IF(OR($K244="",$L244=""),"",MOD($L244-$K244,1)*1440),"")</f>
        <v/>
      </c>
      <c r="O244" s="41" t="n"/>
      <c r="P244" s="41" t="n"/>
      <c r="Q244" s="42">
        <f>IFERROR(IF(OR($O244="",$P244=""),"",$P244-$O244),"")</f>
        <v/>
      </c>
      <c r="R244" s="42">
        <f>IFERROR(IF($C244="","",VLOOKUP($C244,'Checklist Setup'!$A$7:$H$106,8,FALSE)),"")</f>
        <v/>
      </c>
      <c r="S244" s="29" t="n"/>
      <c r="T244" s="29" t="n"/>
      <c r="U244" s="29" t="n"/>
      <c r="V244" s="22" t="n"/>
      <c r="W244" s="22" t="n"/>
      <c r="X244" s="24">
        <f>IFERROR(IF($C244="","",IF($Y244&lt;&gt;"OK",$Y244,IF(AND($J244="Complete",$H244="Yes",$S244=""),"Evidence missing",IF(AND($G244="Yes",$J244="Complete",OR($O244="",$P244="")),"Amounts missing",IF(AND($Q244&lt;&gt;"",OR($Q244&gt;$R244,$Q244&lt;-$R244)),"Variance exceeds tolerance",IF(AND($F244="Yes",$J244&lt;&gt;"Complete",$J244&lt;&gt;"N/A"),"Critical task incomplete",IF(AND($J244="N/A",$T244=""),"N/A reason missing",IF(AND($J244="Exception",$T244=""),"Exception details missing",IF(AND($V244="Reviewed",$W244=""),"Manager initials missing","OK"))))))))),"")</f>
        <v/>
      </c>
      <c r="Y244" s="23">
        <f>IFERROR(IF(OR($A244="",$C244=""),"",IF(COUNTIFS($A$2:$A$501,$A244,$C$2:$C$501,$C244)&gt;1,"Duplicate task/date","OK")),"")</f>
        <v/>
      </c>
      <c r="Z244" s="29" t="n"/>
      <c r="AA244" s="23">
        <f>IFERROR(IF(OR($A244="",$C244=""),"",TEXT($A244,"yyyymmdd")&amp;"-"&amp;$C244),"")</f>
        <v/>
      </c>
    </row>
    <row r="245">
      <c r="A245" s="40" t="n"/>
      <c r="B245" s="22" t="n"/>
      <c r="C245" s="22" t="n"/>
      <c r="D245" s="23">
        <f>IFERROR(IF($C245="","",VLOOKUP($C245,'Checklist Setup'!$A$7:$H$106,2,FALSE)),"")</f>
        <v/>
      </c>
      <c r="E245" s="24">
        <f>IFERROR(IF($C245="","",VLOOKUP($C245,'Checklist Setup'!$A$7:$H$106,3,FALSE)),"")</f>
        <v/>
      </c>
      <c r="F245" s="23">
        <f>IFERROR(IF($C245="","",VLOOKUP($C245,'Checklist Setup'!$A$7:$H$106,4,FALSE)),"")</f>
        <v/>
      </c>
      <c r="G245" s="23">
        <f>IFERROR(IF($C245="","",VLOOKUP($C245,'Checklist Setup'!$A$7:$H$106,5,FALSE)),"")</f>
        <v/>
      </c>
      <c r="H245" s="23">
        <f>IFERROR(IF($C245="","",VLOOKUP($C245,'Checklist Setup'!$A$7:$H$106,6,FALSE)),"")</f>
        <v/>
      </c>
      <c r="I245" s="22" t="n"/>
      <c r="J245" s="22" t="n"/>
      <c r="K245" s="25" t="n"/>
      <c r="L245" s="25" t="n"/>
      <c r="M245" s="26">
        <f>IFERROR(IF($C245="","",VLOOKUP($C245,'Checklist Setup'!$A$7:$H$106,7,FALSE)),"")</f>
        <v/>
      </c>
      <c r="N245" s="26">
        <f>IFERROR(IF(OR($K245="",$L245=""),"",MOD($L245-$K245,1)*1440),"")</f>
        <v/>
      </c>
      <c r="O245" s="41" t="n"/>
      <c r="P245" s="41" t="n"/>
      <c r="Q245" s="42">
        <f>IFERROR(IF(OR($O245="",$P245=""),"",$P245-$O245),"")</f>
        <v/>
      </c>
      <c r="R245" s="42">
        <f>IFERROR(IF($C245="","",VLOOKUP($C245,'Checklist Setup'!$A$7:$H$106,8,FALSE)),"")</f>
        <v/>
      </c>
      <c r="S245" s="29" t="n"/>
      <c r="T245" s="29" t="n"/>
      <c r="U245" s="29" t="n"/>
      <c r="V245" s="22" t="n"/>
      <c r="W245" s="22" t="n"/>
      <c r="X245" s="24">
        <f>IFERROR(IF($C245="","",IF($Y245&lt;&gt;"OK",$Y245,IF(AND($J245="Complete",$H245="Yes",$S245=""),"Evidence missing",IF(AND($G245="Yes",$J245="Complete",OR($O245="",$P245="")),"Amounts missing",IF(AND($Q245&lt;&gt;"",OR($Q245&gt;$R245,$Q245&lt;-$R245)),"Variance exceeds tolerance",IF(AND($F245="Yes",$J245&lt;&gt;"Complete",$J245&lt;&gt;"N/A"),"Critical task incomplete",IF(AND($J245="N/A",$T245=""),"N/A reason missing",IF(AND($J245="Exception",$T245=""),"Exception details missing",IF(AND($V245="Reviewed",$W245=""),"Manager initials missing","OK"))))))))),"")</f>
        <v/>
      </c>
      <c r="Y245" s="23">
        <f>IFERROR(IF(OR($A245="",$C245=""),"",IF(COUNTIFS($A$2:$A$501,$A245,$C$2:$C$501,$C245)&gt;1,"Duplicate task/date","OK")),"")</f>
        <v/>
      </c>
      <c r="Z245" s="29" t="n"/>
      <c r="AA245" s="23">
        <f>IFERROR(IF(OR($A245="",$C245=""),"",TEXT($A245,"yyyymmdd")&amp;"-"&amp;$C245),"")</f>
        <v/>
      </c>
    </row>
    <row r="246">
      <c r="A246" s="40" t="n"/>
      <c r="B246" s="22" t="n"/>
      <c r="C246" s="22" t="n"/>
      <c r="D246" s="23">
        <f>IFERROR(IF($C246="","",VLOOKUP($C246,'Checklist Setup'!$A$7:$H$106,2,FALSE)),"")</f>
        <v/>
      </c>
      <c r="E246" s="24">
        <f>IFERROR(IF($C246="","",VLOOKUP($C246,'Checklist Setup'!$A$7:$H$106,3,FALSE)),"")</f>
        <v/>
      </c>
      <c r="F246" s="23">
        <f>IFERROR(IF($C246="","",VLOOKUP($C246,'Checklist Setup'!$A$7:$H$106,4,FALSE)),"")</f>
        <v/>
      </c>
      <c r="G246" s="23">
        <f>IFERROR(IF($C246="","",VLOOKUP($C246,'Checklist Setup'!$A$7:$H$106,5,FALSE)),"")</f>
        <v/>
      </c>
      <c r="H246" s="23">
        <f>IFERROR(IF($C246="","",VLOOKUP($C246,'Checklist Setup'!$A$7:$H$106,6,FALSE)),"")</f>
        <v/>
      </c>
      <c r="I246" s="22" t="n"/>
      <c r="J246" s="22" t="n"/>
      <c r="K246" s="25" t="n"/>
      <c r="L246" s="25" t="n"/>
      <c r="M246" s="26">
        <f>IFERROR(IF($C246="","",VLOOKUP($C246,'Checklist Setup'!$A$7:$H$106,7,FALSE)),"")</f>
        <v/>
      </c>
      <c r="N246" s="26">
        <f>IFERROR(IF(OR($K246="",$L246=""),"",MOD($L246-$K246,1)*1440),"")</f>
        <v/>
      </c>
      <c r="O246" s="41" t="n"/>
      <c r="P246" s="41" t="n"/>
      <c r="Q246" s="42">
        <f>IFERROR(IF(OR($O246="",$P246=""),"",$P246-$O246),"")</f>
        <v/>
      </c>
      <c r="R246" s="42">
        <f>IFERROR(IF($C246="","",VLOOKUP($C246,'Checklist Setup'!$A$7:$H$106,8,FALSE)),"")</f>
        <v/>
      </c>
      <c r="S246" s="29" t="n"/>
      <c r="T246" s="29" t="n"/>
      <c r="U246" s="29" t="n"/>
      <c r="V246" s="22" t="n"/>
      <c r="W246" s="22" t="n"/>
      <c r="X246" s="24">
        <f>IFERROR(IF($C246="","",IF($Y246&lt;&gt;"OK",$Y246,IF(AND($J246="Complete",$H246="Yes",$S246=""),"Evidence missing",IF(AND($G246="Yes",$J246="Complete",OR($O246="",$P246="")),"Amounts missing",IF(AND($Q246&lt;&gt;"",OR($Q246&gt;$R246,$Q246&lt;-$R246)),"Variance exceeds tolerance",IF(AND($F246="Yes",$J246&lt;&gt;"Complete",$J246&lt;&gt;"N/A"),"Critical task incomplete",IF(AND($J246="N/A",$T246=""),"N/A reason missing",IF(AND($J246="Exception",$T246=""),"Exception details missing",IF(AND($V246="Reviewed",$W246=""),"Manager initials missing","OK"))))))))),"")</f>
        <v/>
      </c>
      <c r="Y246" s="23">
        <f>IFERROR(IF(OR($A246="",$C246=""),"",IF(COUNTIFS($A$2:$A$501,$A246,$C$2:$C$501,$C246)&gt;1,"Duplicate task/date","OK")),"")</f>
        <v/>
      </c>
      <c r="Z246" s="29" t="n"/>
      <c r="AA246" s="23">
        <f>IFERROR(IF(OR($A246="",$C246=""),"",TEXT($A246,"yyyymmdd")&amp;"-"&amp;$C246),"")</f>
        <v/>
      </c>
    </row>
    <row r="247">
      <c r="A247" s="40" t="n"/>
      <c r="B247" s="22" t="n"/>
      <c r="C247" s="22" t="n"/>
      <c r="D247" s="23">
        <f>IFERROR(IF($C247="","",VLOOKUP($C247,'Checklist Setup'!$A$7:$H$106,2,FALSE)),"")</f>
        <v/>
      </c>
      <c r="E247" s="24">
        <f>IFERROR(IF($C247="","",VLOOKUP($C247,'Checklist Setup'!$A$7:$H$106,3,FALSE)),"")</f>
        <v/>
      </c>
      <c r="F247" s="23">
        <f>IFERROR(IF($C247="","",VLOOKUP($C247,'Checklist Setup'!$A$7:$H$106,4,FALSE)),"")</f>
        <v/>
      </c>
      <c r="G247" s="23">
        <f>IFERROR(IF($C247="","",VLOOKUP($C247,'Checklist Setup'!$A$7:$H$106,5,FALSE)),"")</f>
        <v/>
      </c>
      <c r="H247" s="23">
        <f>IFERROR(IF($C247="","",VLOOKUP($C247,'Checklist Setup'!$A$7:$H$106,6,FALSE)),"")</f>
        <v/>
      </c>
      <c r="I247" s="22" t="n"/>
      <c r="J247" s="22" t="n"/>
      <c r="K247" s="25" t="n"/>
      <c r="L247" s="25" t="n"/>
      <c r="M247" s="26">
        <f>IFERROR(IF($C247="","",VLOOKUP($C247,'Checklist Setup'!$A$7:$H$106,7,FALSE)),"")</f>
        <v/>
      </c>
      <c r="N247" s="26">
        <f>IFERROR(IF(OR($K247="",$L247=""),"",MOD($L247-$K247,1)*1440),"")</f>
        <v/>
      </c>
      <c r="O247" s="41" t="n"/>
      <c r="P247" s="41" t="n"/>
      <c r="Q247" s="42">
        <f>IFERROR(IF(OR($O247="",$P247=""),"",$P247-$O247),"")</f>
        <v/>
      </c>
      <c r="R247" s="42">
        <f>IFERROR(IF($C247="","",VLOOKUP($C247,'Checklist Setup'!$A$7:$H$106,8,FALSE)),"")</f>
        <v/>
      </c>
      <c r="S247" s="29" t="n"/>
      <c r="T247" s="29" t="n"/>
      <c r="U247" s="29" t="n"/>
      <c r="V247" s="22" t="n"/>
      <c r="W247" s="22" t="n"/>
      <c r="X247" s="24">
        <f>IFERROR(IF($C247="","",IF($Y247&lt;&gt;"OK",$Y247,IF(AND($J247="Complete",$H247="Yes",$S247=""),"Evidence missing",IF(AND($G247="Yes",$J247="Complete",OR($O247="",$P247="")),"Amounts missing",IF(AND($Q247&lt;&gt;"",OR($Q247&gt;$R247,$Q247&lt;-$R247)),"Variance exceeds tolerance",IF(AND($F247="Yes",$J247&lt;&gt;"Complete",$J247&lt;&gt;"N/A"),"Critical task incomplete",IF(AND($J247="N/A",$T247=""),"N/A reason missing",IF(AND($J247="Exception",$T247=""),"Exception details missing",IF(AND($V247="Reviewed",$W247=""),"Manager initials missing","OK"))))))))),"")</f>
        <v/>
      </c>
      <c r="Y247" s="23">
        <f>IFERROR(IF(OR($A247="",$C247=""),"",IF(COUNTIFS($A$2:$A$501,$A247,$C$2:$C$501,$C247)&gt;1,"Duplicate task/date","OK")),"")</f>
        <v/>
      </c>
      <c r="Z247" s="29" t="n"/>
      <c r="AA247" s="23">
        <f>IFERROR(IF(OR($A247="",$C247=""),"",TEXT($A247,"yyyymmdd")&amp;"-"&amp;$C247),"")</f>
        <v/>
      </c>
    </row>
    <row r="248">
      <c r="A248" s="40" t="n"/>
      <c r="B248" s="22" t="n"/>
      <c r="C248" s="22" t="n"/>
      <c r="D248" s="23">
        <f>IFERROR(IF($C248="","",VLOOKUP($C248,'Checklist Setup'!$A$7:$H$106,2,FALSE)),"")</f>
        <v/>
      </c>
      <c r="E248" s="24">
        <f>IFERROR(IF($C248="","",VLOOKUP($C248,'Checklist Setup'!$A$7:$H$106,3,FALSE)),"")</f>
        <v/>
      </c>
      <c r="F248" s="23">
        <f>IFERROR(IF($C248="","",VLOOKUP($C248,'Checklist Setup'!$A$7:$H$106,4,FALSE)),"")</f>
        <v/>
      </c>
      <c r="G248" s="23">
        <f>IFERROR(IF($C248="","",VLOOKUP($C248,'Checklist Setup'!$A$7:$H$106,5,FALSE)),"")</f>
        <v/>
      </c>
      <c r="H248" s="23">
        <f>IFERROR(IF($C248="","",VLOOKUP($C248,'Checklist Setup'!$A$7:$H$106,6,FALSE)),"")</f>
        <v/>
      </c>
      <c r="I248" s="22" t="n"/>
      <c r="J248" s="22" t="n"/>
      <c r="K248" s="25" t="n"/>
      <c r="L248" s="25" t="n"/>
      <c r="M248" s="26">
        <f>IFERROR(IF($C248="","",VLOOKUP($C248,'Checklist Setup'!$A$7:$H$106,7,FALSE)),"")</f>
        <v/>
      </c>
      <c r="N248" s="26">
        <f>IFERROR(IF(OR($K248="",$L248=""),"",MOD($L248-$K248,1)*1440),"")</f>
        <v/>
      </c>
      <c r="O248" s="41" t="n"/>
      <c r="P248" s="41" t="n"/>
      <c r="Q248" s="42">
        <f>IFERROR(IF(OR($O248="",$P248=""),"",$P248-$O248),"")</f>
        <v/>
      </c>
      <c r="R248" s="42">
        <f>IFERROR(IF($C248="","",VLOOKUP($C248,'Checklist Setup'!$A$7:$H$106,8,FALSE)),"")</f>
        <v/>
      </c>
      <c r="S248" s="29" t="n"/>
      <c r="T248" s="29" t="n"/>
      <c r="U248" s="29" t="n"/>
      <c r="V248" s="22" t="n"/>
      <c r="W248" s="22" t="n"/>
      <c r="X248" s="24">
        <f>IFERROR(IF($C248="","",IF($Y248&lt;&gt;"OK",$Y248,IF(AND($J248="Complete",$H248="Yes",$S248=""),"Evidence missing",IF(AND($G248="Yes",$J248="Complete",OR($O248="",$P248="")),"Amounts missing",IF(AND($Q248&lt;&gt;"",OR($Q248&gt;$R248,$Q248&lt;-$R248)),"Variance exceeds tolerance",IF(AND($F248="Yes",$J248&lt;&gt;"Complete",$J248&lt;&gt;"N/A"),"Critical task incomplete",IF(AND($J248="N/A",$T248=""),"N/A reason missing",IF(AND($J248="Exception",$T248=""),"Exception details missing",IF(AND($V248="Reviewed",$W248=""),"Manager initials missing","OK"))))))))),"")</f>
        <v/>
      </c>
      <c r="Y248" s="23">
        <f>IFERROR(IF(OR($A248="",$C248=""),"",IF(COUNTIFS($A$2:$A$501,$A248,$C$2:$C$501,$C248)&gt;1,"Duplicate task/date","OK")),"")</f>
        <v/>
      </c>
      <c r="Z248" s="29" t="n"/>
      <c r="AA248" s="23">
        <f>IFERROR(IF(OR($A248="",$C248=""),"",TEXT($A248,"yyyymmdd")&amp;"-"&amp;$C248),"")</f>
        <v/>
      </c>
    </row>
    <row r="249">
      <c r="A249" s="40" t="n"/>
      <c r="B249" s="22" t="n"/>
      <c r="C249" s="22" t="n"/>
      <c r="D249" s="23">
        <f>IFERROR(IF($C249="","",VLOOKUP($C249,'Checklist Setup'!$A$7:$H$106,2,FALSE)),"")</f>
        <v/>
      </c>
      <c r="E249" s="24">
        <f>IFERROR(IF($C249="","",VLOOKUP($C249,'Checklist Setup'!$A$7:$H$106,3,FALSE)),"")</f>
        <v/>
      </c>
      <c r="F249" s="23">
        <f>IFERROR(IF($C249="","",VLOOKUP($C249,'Checklist Setup'!$A$7:$H$106,4,FALSE)),"")</f>
        <v/>
      </c>
      <c r="G249" s="23">
        <f>IFERROR(IF($C249="","",VLOOKUP($C249,'Checklist Setup'!$A$7:$H$106,5,FALSE)),"")</f>
        <v/>
      </c>
      <c r="H249" s="23">
        <f>IFERROR(IF($C249="","",VLOOKUP($C249,'Checklist Setup'!$A$7:$H$106,6,FALSE)),"")</f>
        <v/>
      </c>
      <c r="I249" s="22" t="n"/>
      <c r="J249" s="22" t="n"/>
      <c r="K249" s="25" t="n"/>
      <c r="L249" s="25" t="n"/>
      <c r="M249" s="26">
        <f>IFERROR(IF($C249="","",VLOOKUP($C249,'Checklist Setup'!$A$7:$H$106,7,FALSE)),"")</f>
        <v/>
      </c>
      <c r="N249" s="26">
        <f>IFERROR(IF(OR($K249="",$L249=""),"",MOD($L249-$K249,1)*1440),"")</f>
        <v/>
      </c>
      <c r="O249" s="41" t="n"/>
      <c r="P249" s="41" t="n"/>
      <c r="Q249" s="42">
        <f>IFERROR(IF(OR($O249="",$P249=""),"",$P249-$O249),"")</f>
        <v/>
      </c>
      <c r="R249" s="42">
        <f>IFERROR(IF($C249="","",VLOOKUP($C249,'Checklist Setup'!$A$7:$H$106,8,FALSE)),"")</f>
        <v/>
      </c>
      <c r="S249" s="29" t="n"/>
      <c r="T249" s="29" t="n"/>
      <c r="U249" s="29" t="n"/>
      <c r="V249" s="22" t="n"/>
      <c r="W249" s="22" t="n"/>
      <c r="X249" s="24">
        <f>IFERROR(IF($C249="","",IF($Y249&lt;&gt;"OK",$Y249,IF(AND($J249="Complete",$H249="Yes",$S249=""),"Evidence missing",IF(AND($G249="Yes",$J249="Complete",OR($O249="",$P249="")),"Amounts missing",IF(AND($Q249&lt;&gt;"",OR($Q249&gt;$R249,$Q249&lt;-$R249)),"Variance exceeds tolerance",IF(AND($F249="Yes",$J249&lt;&gt;"Complete",$J249&lt;&gt;"N/A"),"Critical task incomplete",IF(AND($J249="N/A",$T249=""),"N/A reason missing",IF(AND($J249="Exception",$T249=""),"Exception details missing",IF(AND($V249="Reviewed",$W249=""),"Manager initials missing","OK"))))))))),"")</f>
        <v/>
      </c>
      <c r="Y249" s="23">
        <f>IFERROR(IF(OR($A249="",$C249=""),"",IF(COUNTIFS($A$2:$A$501,$A249,$C$2:$C$501,$C249)&gt;1,"Duplicate task/date","OK")),"")</f>
        <v/>
      </c>
      <c r="Z249" s="29" t="n"/>
      <c r="AA249" s="23">
        <f>IFERROR(IF(OR($A249="",$C249=""),"",TEXT($A249,"yyyymmdd")&amp;"-"&amp;$C249),"")</f>
        <v/>
      </c>
    </row>
    <row r="250">
      <c r="A250" s="40" t="n"/>
      <c r="B250" s="22" t="n"/>
      <c r="C250" s="22" t="n"/>
      <c r="D250" s="23">
        <f>IFERROR(IF($C250="","",VLOOKUP($C250,'Checklist Setup'!$A$7:$H$106,2,FALSE)),"")</f>
        <v/>
      </c>
      <c r="E250" s="24">
        <f>IFERROR(IF($C250="","",VLOOKUP($C250,'Checklist Setup'!$A$7:$H$106,3,FALSE)),"")</f>
        <v/>
      </c>
      <c r="F250" s="23">
        <f>IFERROR(IF($C250="","",VLOOKUP($C250,'Checklist Setup'!$A$7:$H$106,4,FALSE)),"")</f>
        <v/>
      </c>
      <c r="G250" s="23">
        <f>IFERROR(IF($C250="","",VLOOKUP($C250,'Checklist Setup'!$A$7:$H$106,5,FALSE)),"")</f>
        <v/>
      </c>
      <c r="H250" s="23">
        <f>IFERROR(IF($C250="","",VLOOKUP($C250,'Checklist Setup'!$A$7:$H$106,6,FALSE)),"")</f>
        <v/>
      </c>
      <c r="I250" s="22" t="n"/>
      <c r="J250" s="22" t="n"/>
      <c r="K250" s="25" t="n"/>
      <c r="L250" s="25" t="n"/>
      <c r="M250" s="26">
        <f>IFERROR(IF($C250="","",VLOOKUP($C250,'Checklist Setup'!$A$7:$H$106,7,FALSE)),"")</f>
        <v/>
      </c>
      <c r="N250" s="26">
        <f>IFERROR(IF(OR($K250="",$L250=""),"",MOD($L250-$K250,1)*1440),"")</f>
        <v/>
      </c>
      <c r="O250" s="41" t="n"/>
      <c r="P250" s="41" t="n"/>
      <c r="Q250" s="42">
        <f>IFERROR(IF(OR($O250="",$P250=""),"",$P250-$O250),"")</f>
        <v/>
      </c>
      <c r="R250" s="42">
        <f>IFERROR(IF($C250="","",VLOOKUP($C250,'Checklist Setup'!$A$7:$H$106,8,FALSE)),"")</f>
        <v/>
      </c>
      <c r="S250" s="29" t="n"/>
      <c r="T250" s="29" t="n"/>
      <c r="U250" s="29" t="n"/>
      <c r="V250" s="22" t="n"/>
      <c r="W250" s="22" t="n"/>
      <c r="X250" s="24">
        <f>IFERROR(IF($C250="","",IF($Y250&lt;&gt;"OK",$Y250,IF(AND($J250="Complete",$H250="Yes",$S250=""),"Evidence missing",IF(AND($G250="Yes",$J250="Complete",OR($O250="",$P250="")),"Amounts missing",IF(AND($Q250&lt;&gt;"",OR($Q250&gt;$R250,$Q250&lt;-$R250)),"Variance exceeds tolerance",IF(AND($F250="Yes",$J250&lt;&gt;"Complete",$J250&lt;&gt;"N/A"),"Critical task incomplete",IF(AND($J250="N/A",$T250=""),"N/A reason missing",IF(AND($J250="Exception",$T250=""),"Exception details missing",IF(AND($V250="Reviewed",$W250=""),"Manager initials missing","OK"))))))))),"")</f>
        <v/>
      </c>
      <c r="Y250" s="23">
        <f>IFERROR(IF(OR($A250="",$C250=""),"",IF(COUNTIFS($A$2:$A$501,$A250,$C$2:$C$501,$C250)&gt;1,"Duplicate task/date","OK")),"")</f>
        <v/>
      </c>
      <c r="Z250" s="29" t="n"/>
      <c r="AA250" s="23">
        <f>IFERROR(IF(OR($A250="",$C250=""),"",TEXT($A250,"yyyymmdd")&amp;"-"&amp;$C250),"")</f>
        <v/>
      </c>
    </row>
    <row r="251">
      <c r="A251" s="40" t="n"/>
      <c r="B251" s="22" t="n"/>
      <c r="C251" s="22" t="n"/>
      <c r="D251" s="23">
        <f>IFERROR(IF($C251="","",VLOOKUP($C251,'Checklist Setup'!$A$7:$H$106,2,FALSE)),"")</f>
        <v/>
      </c>
      <c r="E251" s="24">
        <f>IFERROR(IF($C251="","",VLOOKUP($C251,'Checklist Setup'!$A$7:$H$106,3,FALSE)),"")</f>
        <v/>
      </c>
      <c r="F251" s="23">
        <f>IFERROR(IF($C251="","",VLOOKUP($C251,'Checklist Setup'!$A$7:$H$106,4,FALSE)),"")</f>
        <v/>
      </c>
      <c r="G251" s="23">
        <f>IFERROR(IF($C251="","",VLOOKUP($C251,'Checklist Setup'!$A$7:$H$106,5,FALSE)),"")</f>
        <v/>
      </c>
      <c r="H251" s="23">
        <f>IFERROR(IF($C251="","",VLOOKUP($C251,'Checklist Setup'!$A$7:$H$106,6,FALSE)),"")</f>
        <v/>
      </c>
      <c r="I251" s="22" t="n"/>
      <c r="J251" s="22" t="n"/>
      <c r="K251" s="25" t="n"/>
      <c r="L251" s="25" t="n"/>
      <c r="M251" s="26">
        <f>IFERROR(IF($C251="","",VLOOKUP($C251,'Checklist Setup'!$A$7:$H$106,7,FALSE)),"")</f>
        <v/>
      </c>
      <c r="N251" s="26">
        <f>IFERROR(IF(OR($K251="",$L251=""),"",MOD($L251-$K251,1)*1440),"")</f>
        <v/>
      </c>
      <c r="O251" s="41" t="n"/>
      <c r="P251" s="41" t="n"/>
      <c r="Q251" s="42">
        <f>IFERROR(IF(OR($O251="",$P251=""),"",$P251-$O251),"")</f>
        <v/>
      </c>
      <c r="R251" s="42">
        <f>IFERROR(IF($C251="","",VLOOKUP($C251,'Checklist Setup'!$A$7:$H$106,8,FALSE)),"")</f>
        <v/>
      </c>
      <c r="S251" s="29" t="n"/>
      <c r="T251" s="29" t="n"/>
      <c r="U251" s="29" t="n"/>
      <c r="V251" s="22" t="n"/>
      <c r="W251" s="22" t="n"/>
      <c r="X251" s="24">
        <f>IFERROR(IF($C251="","",IF($Y251&lt;&gt;"OK",$Y251,IF(AND($J251="Complete",$H251="Yes",$S251=""),"Evidence missing",IF(AND($G251="Yes",$J251="Complete",OR($O251="",$P251="")),"Amounts missing",IF(AND($Q251&lt;&gt;"",OR($Q251&gt;$R251,$Q251&lt;-$R251)),"Variance exceeds tolerance",IF(AND($F251="Yes",$J251&lt;&gt;"Complete",$J251&lt;&gt;"N/A"),"Critical task incomplete",IF(AND($J251="N/A",$T251=""),"N/A reason missing",IF(AND($J251="Exception",$T251=""),"Exception details missing",IF(AND($V251="Reviewed",$W251=""),"Manager initials missing","OK"))))))))),"")</f>
        <v/>
      </c>
      <c r="Y251" s="23">
        <f>IFERROR(IF(OR($A251="",$C251=""),"",IF(COUNTIFS($A$2:$A$501,$A251,$C$2:$C$501,$C251)&gt;1,"Duplicate task/date","OK")),"")</f>
        <v/>
      </c>
      <c r="Z251" s="29" t="n"/>
      <c r="AA251" s="23">
        <f>IFERROR(IF(OR($A251="",$C251=""),"",TEXT($A251,"yyyymmdd")&amp;"-"&amp;$C251),"")</f>
        <v/>
      </c>
    </row>
    <row r="252">
      <c r="A252" s="40" t="n"/>
      <c r="B252" s="22" t="n"/>
      <c r="C252" s="22" t="n"/>
      <c r="D252" s="23">
        <f>IFERROR(IF($C252="","",VLOOKUP($C252,'Checklist Setup'!$A$7:$H$106,2,FALSE)),"")</f>
        <v/>
      </c>
      <c r="E252" s="24">
        <f>IFERROR(IF($C252="","",VLOOKUP($C252,'Checklist Setup'!$A$7:$H$106,3,FALSE)),"")</f>
        <v/>
      </c>
      <c r="F252" s="23">
        <f>IFERROR(IF($C252="","",VLOOKUP($C252,'Checklist Setup'!$A$7:$H$106,4,FALSE)),"")</f>
        <v/>
      </c>
      <c r="G252" s="23">
        <f>IFERROR(IF($C252="","",VLOOKUP($C252,'Checklist Setup'!$A$7:$H$106,5,FALSE)),"")</f>
        <v/>
      </c>
      <c r="H252" s="23">
        <f>IFERROR(IF($C252="","",VLOOKUP($C252,'Checklist Setup'!$A$7:$H$106,6,FALSE)),"")</f>
        <v/>
      </c>
      <c r="I252" s="22" t="n"/>
      <c r="J252" s="22" t="n"/>
      <c r="K252" s="25" t="n"/>
      <c r="L252" s="25" t="n"/>
      <c r="M252" s="26">
        <f>IFERROR(IF($C252="","",VLOOKUP($C252,'Checklist Setup'!$A$7:$H$106,7,FALSE)),"")</f>
        <v/>
      </c>
      <c r="N252" s="26">
        <f>IFERROR(IF(OR($K252="",$L252=""),"",MOD($L252-$K252,1)*1440),"")</f>
        <v/>
      </c>
      <c r="O252" s="41" t="n"/>
      <c r="P252" s="41" t="n"/>
      <c r="Q252" s="42">
        <f>IFERROR(IF(OR($O252="",$P252=""),"",$P252-$O252),"")</f>
        <v/>
      </c>
      <c r="R252" s="42">
        <f>IFERROR(IF($C252="","",VLOOKUP($C252,'Checklist Setup'!$A$7:$H$106,8,FALSE)),"")</f>
        <v/>
      </c>
      <c r="S252" s="29" t="n"/>
      <c r="T252" s="29" t="n"/>
      <c r="U252" s="29" t="n"/>
      <c r="V252" s="22" t="n"/>
      <c r="W252" s="22" t="n"/>
      <c r="X252" s="24">
        <f>IFERROR(IF($C252="","",IF($Y252&lt;&gt;"OK",$Y252,IF(AND($J252="Complete",$H252="Yes",$S252=""),"Evidence missing",IF(AND($G252="Yes",$J252="Complete",OR($O252="",$P252="")),"Amounts missing",IF(AND($Q252&lt;&gt;"",OR($Q252&gt;$R252,$Q252&lt;-$R252)),"Variance exceeds tolerance",IF(AND($F252="Yes",$J252&lt;&gt;"Complete",$J252&lt;&gt;"N/A"),"Critical task incomplete",IF(AND($J252="N/A",$T252=""),"N/A reason missing",IF(AND($J252="Exception",$T252=""),"Exception details missing",IF(AND($V252="Reviewed",$W252=""),"Manager initials missing","OK"))))))))),"")</f>
        <v/>
      </c>
      <c r="Y252" s="23">
        <f>IFERROR(IF(OR($A252="",$C252=""),"",IF(COUNTIFS($A$2:$A$501,$A252,$C$2:$C$501,$C252)&gt;1,"Duplicate task/date","OK")),"")</f>
        <v/>
      </c>
      <c r="Z252" s="29" t="n"/>
      <c r="AA252" s="23">
        <f>IFERROR(IF(OR($A252="",$C252=""),"",TEXT($A252,"yyyymmdd")&amp;"-"&amp;$C252),"")</f>
        <v/>
      </c>
    </row>
    <row r="253">
      <c r="A253" s="40" t="n"/>
      <c r="B253" s="22" t="n"/>
      <c r="C253" s="22" t="n"/>
      <c r="D253" s="23">
        <f>IFERROR(IF($C253="","",VLOOKUP($C253,'Checklist Setup'!$A$7:$H$106,2,FALSE)),"")</f>
        <v/>
      </c>
      <c r="E253" s="24">
        <f>IFERROR(IF($C253="","",VLOOKUP($C253,'Checklist Setup'!$A$7:$H$106,3,FALSE)),"")</f>
        <v/>
      </c>
      <c r="F253" s="23">
        <f>IFERROR(IF($C253="","",VLOOKUP($C253,'Checklist Setup'!$A$7:$H$106,4,FALSE)),"")</f>
        <v/>
      </c>
      <c r="G253" s="23">
        <f>IFERROR(IF($C253="","",VLOOKUP($C253,'Checklist Setup'!$A$7:$H$106,5,FALSE)),"")</f>
        <v/>
      </c>
      <c r="H253" s="23">
        <f>IFERROR(IF($C253="","",VLOOKUP($C253,'Checklist Setup'!$A$7:$H$106,6,FALSE)),"")</f>
        <v/>
      </c>
      <c r="I253" s="22" t="n"/>
      <c r="J253" s="22" t="n"/>
      <c r="K253" s="25" t="n"/>
      <c r="L253" s="25" t="n"/>
      <c r="M253" s="26">
        <f>IFERROR(IF($C253="","",VLOOKUP($C253,'Checklist Setup'!$A$7:$H$106,7,FALSE)),"")</f>
        <v/>
      </c>
      <c r="N253" s="26">
        <f>IFERROR(IF(OR($K253="",$L253=""),"",MOD($L253-$K253,1)*1440),"")</f>
        <v/>
      </c>
      <c r="O253" s="41" t="n"/>
      <c r="P253" s="41" t="n"/>
      <c r="Q253" s="42">
        <f>IFERROR(IF(OR($O253="",$P253=""),"",$P253-$O253),"")</f>
        <v/>
      </c>
      <c r="R253" s="42">
        <f>IFERROR(IF($C253="","",VLOOKUP($C253,'Checklist Setup'!$A$7:$H$106,8,FALSE)),"")</f>
        <v/>
      </c>
      <c r="S253" s="29" t="n"/>
      <c r="T253" s="29" t="n"/>
      <c r="U253" s="29" t="n"/>
      <c r="V253" s="22" t="n"/>
      <c r="W253" s="22" t="n"/>
      <c r="X253" s="24">
        <f>IFERROR(IF($C253="","",IF($Y253&lt;&gt;"OK",$Y253,IF(AND($J253="Complete",$H253="Yes",$S253=""),"Evidence missing",IF(AND($G253="Yes",$J253="Complete",OR($O253="",$P253="")),"Amounts missing",IF(AND($Q253&lt;&gt;"",OR($Q253&gt;$R253,$Q253&lt;-$R253)),"Variance exceeds tolerance",IF(AND($F253="Yes",$J253&lt;&gt;"Complete",$J253&lt;&gt;"N/A"),"Critical task incomplete",IF(AND($J253="N/A",$T253=""),"N/A reason missing",IF(AND($J253="Exception",$T253=""),"Exception details missing",IF(AND($V253="Reviewed",$W253=""),"Manager initials missing","OK"))))))))),"")</f>
        <v/>
      </c>
      <c r="Y253" s="23">
        <f>IFERROR(IF(OR($A253="",$C253=""),"",IF(COUNTIFS($A$2:$A$501,$A253,$C$2:$C$501,$C253)&gt;1,"Duplicate task/date","OK")),"")</f>
        <v/>
      </c>
      <c r="Z253" s="29" t="n"/>
      <c r="AA253" s="23">
        <f>IFERROR(IF(OR($A253="",$C253=""),"",TEXT($A253,"yyyymmdd")&amp;"-"&amp;$C253),"")</f>
        <v/>
      </c>
    </row>
    <row r="254">
      <c r="A254" s="40" t="n"/>
      <c r="B254" s="22" t="n"/>
      <c r="C254" s="22" t="n"/>
      <c r="D254" s="23">
        <f>IFERROR(IF($C254="","",VLOOKUP($C254,'Checklist Setup'!$A$7:$H$106,2,FALSE)),"")</f>
        <v/>
      </c>
      <c r="E254" s="24">
        <f>IFERROR(IF($C254="","",VLOOKUP($C254,'Checklist Setup'!$A$7:$H$106,3,FALSE)),"")</f>
        <v/>
      </c>
      <c r="F254" s="23">
        <f>IFERROR(IF($C254="","",VLOOKUP($C254,'Checklist Setup'!$A$7:$H$106,4,FALSE)),"")</f>
        <v/>
      </c>
      <c r="G254" s="23">
        <f>IFERROR(IF($C254="","",VLOOKUP($C254,'Checklist Setup'!$A$7:$H$106,5,FALSE)),"")</f>
        <v/>
      </c>
      <c r="H254" s="23">
        <f>IFERROR(IF($C254="","",VLOOKUP($C254,'Checklist Setup'!$A$7:$H$106,6,FALSE)),"")</f>
        <v/>
      </c>
      <c r="I254" s="22" t="n"/>
      <c r="J254" s="22" t="n"/>
      <c r="K254" s="25" t="n"/>
      <c r="L254" s="25" t="n"/>
      <c r="M254" s="26">
        <f>IFERROR(IF($C254="","",VLOOKUP($C254,'Checklist Setup'!$A$7:$H$106,7,FALSE)),"")</f>
        <v/>
      </c>
      <c r="N254" s="26">
        <f>IFERROR(IF(OR($K254="",$L254=""),"",MOD($L254-$K254,1)*1440),"")</f>
        <v/>
      </c>
      <c r="O254" s="41" t="n"/>
      <c r="P254" s="41" t="n"/>
      <c r="Q254" s="42">
        <f>IFERROR(IF(OR($O254="",$P254=""),"",$P254-$O254),"")</f>
        <v/>
      </c>
      <c r="R254" s="42">
        <f>IFERROR(IF($C254="","",VLOOKUP($C254,'Checklist Setup'!$A$7:$H$106,8,FALSE)),"")</f>
        <v/>
      </c>
      <c r="S254" s="29" t="n"/>
      <c r="T254" s="29" t="n"/>
      <c r="U254" s="29" t="n"/>
      <c r="V254" s="22" t="n"/>
      <c r="W254" s="22" t="n"/>
      <c r="X254" s="24">
        <f>IFERROR(IF($C254="","",IF($Y254&lt;&gt;"OK",$Y254,IF(AND($J254="Complete",$H254="Yes",$S254=""),"Evidence missing",IF(AND($G254="Yes",$J254="Complete",OR($O254="",$P254="")),"Amounts missing",IF(AND($Q254&lt;&gt;"",OR($Q254&gt;$R254,$Q254&lt;-$R254)),"Variance exceeds tolerance",IF(AND($F254="Yes",$J254&lt;&gt;"Complete",$J254&lt;&gt;"N/A"),"Critical task incomplete",IF(AND($J254="N/A",$T254=""),"N/A reason missing",IF(AND($J254="Exception",$T254=""),"Exception details missing",IF(AND($V254="Reviewed",$W254=""),"Manager initials missing","OK"))))))))),"")</f>
        <v/>
      </c>
      <c r="Y254" s="23">
        <f>IFERROR(IF(OR($A254="",$C254=""),"",IF(COUNTIFS($A$2:$A$501,$A254,$C$2:$C$501,$C254)&gt;1,"Duplicate task/date","OK")),"")</f>
        <v/>
      </c>
      <c r="Z254" s="29" t="n"/>
      <c r="AA254" s="23">
        <f>IFERROR(IF(OR($A254="",$C254=""),"",TEXT($A254,"yyyymmdd")&amp;"-"&amp;$C254),"")</f>
        <v/>
      </c>
    </row>
    <row r="255">
      <c r="A255" s="40" t="n"/>
      <c r="B255" s="22" t="n"/>
      <c r="C255" s="22" t="n"/>
      <c r="D255" s="23">
        <f>IFERROR(IF($C255="","",VLOOKUP($C255,'Checklist Setup'!$A$7:$H$106,2,FALSE)),"")</f>
        <v/>
      </c>
      <c r="E255" s="24">
        <f>IFERROR(IF($C255="","",VLOOKUP($C255,'Checklist Setup'!$A$7:$H$106,3,FALSE)),"")</f>
        <v/>
      </c>
      <c r="F255" s="23">
        <f>IFERROR(IF($C255="","",VLOOKUP($C255,'Checklist Setup'!$A$7:$H$106,4,FALSE)),"")</f>
        <v/>
      </c>
      <c r="G255" s="23">
        <f>IFERROR(IF($C255="","",VLOOKUP($C255,'Checklist Setup'!$A$7:$H$106,5,FALSE)),"")</f>
        <v/>
      </c>
      <c r="H255" s="23">
        <f>IFERROR(IF($C255="","",VLOOKUP($C255,'Checklist Setup'!$A$7:$H$106,6,FALSE)),"")</f>
        <v/>
      </c>
      <c r="I255" s="22" t="n"/>
      <c r="J255" s="22" t="n"/>
      <c r="K255" s="25" t="n"/>
      <c r="L255" s="25" t="n"/>
      <c r="M255" s="26">
        <f>IFERROR(IF($C255="","",VLOOKUP($C255,'Checklist Setup'!$A$7:$H$106,7,FALSE)),"")</f>
        <v/>
      </c>
      <c r="N255" s="26">
        <f>IFERROR(IF(OR($K255="",$L255=""),"",MOD($L255-$K255,1)*1440),"")</f>
        <v/>
      </c>
      <c r="O255" s="41" t="n"/>
      <c r="P255" s="41" t="n"/>
      <c r="Q255" s="42">
        <f>IFERROR(IF(OR($O255="",$P255=""),"",$P255-$O255),"")</f>
        <v/>
      </c>
      <c r="R255" s="42">
        <f>IFERROR(IF($C255="","",VLOOKUP($C255,'Checklist Setup'!$A$7:$H$106,8,FALSE)),"")</f>
        <v/>
      </c>
      <c r="S255" s="29" t="n"/>
      <c r="T255" s="29" t="n"/>
      <c r="U255" s="29" t="n"/>
      <c r="V255" s="22" t="n"/>
      <c r="W255" s="22" t="n"/>
      <c r="X255" s="24">
        <f>IFERROR(IF($C255="","",IF($Y255&lt;&gt;"OK",$Y255,IF(AND($J255="Complete",$H255="Yes",$S255=""),"Evidence missing",IF(AND($G255="Yes",$J255="Complete",OR($O255="",$P255="")),"Amounts missing",IF(AND($Q255&lt;&gt;"",OR($Q255&gt;$R255,$Q255&lt;-$R255)),"Variance exceeds tolerance",IF(AND($F255="Yes",$J255&lt;&gt;"Complete",$J255&lt;&gt;"N/A"),"Critical task incomplete",IF(AND($J255="N/A",$T255=""),"N/A reason missing",IF(AND($J255="Exception",$T255=""),"Exception details missing",IF(AND($V255="Reviewed",$W255=""),"Manager initials missing","OK"))))))))),"")</f>
        <v/>
      </c>
      <c r="Y255" s="23">
        <f>IFERROR(IF(OR($A255="",$C255=""),"",IF(COUNTIFS($A$2:$A$501,$A255,$C$2:$C$501,$C255)&gt;1,"Duplicate task/date","OK")),"")</f>
        <v/>
      </c>
      <c r="Z255" s="29" t="n"/>
      <c r="AA255" s="23">
        <f>IFERROR(IF(OR($A255="",$C255=""),"",TEXT($A255,"yyyymmdd")&amp;"-"&amp;$C255),"")</f>
        <v/>
      </c>
    </row>
    <row r="256">
      <c r="A256" s="40" t="n"/>
      <c r="B256" s="22" t="n"/>
      <c r="C256" s="22" t="n"/>
      <c r="D256" s="23">
        <f>IFERROR(IF($C256="","",VLOOKUP($C256,'Checklist Setup'!$A$7:$H$106,2,FALSE)),"")</f>
        <v/>
      </c>
      <c r="E256" s="24">
        <f>IFERROR(IF($C256="","",VLOOKUP($C256,'Checklist Setup'!$A$7:$H$106,3,FALSE)),"")</f>
        <v/>
      </c>
      <c r="F256" s="23">
        <f>IFERROR(IF($C256="","",VLOOKUP($C256,'Checklist Setup'!$A$7:$H$106,4,FALSE)),"")</f>
        <v/>
      </c>
      <c r="G256" s="23">
        <f>IFERROR(IF($C256="","",VLOOKUP($C256,'Checklist Setup'!$A$7:$H$106,5,FALSE)),"")</f>
        <v/>
      </c>
      <c r="H256" s="23">
        <f>IFERROR(IF($C256="","",VLOOKUP($C256,'Checklist Setup'!$A$7:$H$106,6,FALSE)),"")</f>
        <v/>
      </c>
      <c r="I256" s="22" t="n"/>
      <c r="J256" s="22" t="n"/>
      <c r="K256" s="25" t="n"/>
      <c r="L256" s="25" t="n"/>
      <c r="M256" s="26">
        <f>IFERROR(IF($C256="","",VLOOKUP($C256,'Checklist Setup'!$A$7:$H$106,7,FALSE)),"")</f>
        <v/>
      </c>
      <c r="N256" s="26">
        <f>IFERROR(IF(OR($K256="",$L256=""),"",MOD($L256-$K256,1)*1440),"")</f>
        <v/>
      </c>
      <c r="O256" s="41" t="n"/>
      <c r="P256" s="41" t="n"/>
      <c r="Q256" s="42">
        <f>IFERROR(IF(OR($O256="",$P256=""),"",$P256-$O256),"")</f>
        <v/>
      </c>
      <c r="R256" s="42">
        <f>IFERROR(IF($C256="","",VLOOKUP($C256,'Checklist Setup'!$A$7:$H$106,8,FALSE)),"")</f>
        <v/>
      </c>
      <c r="S256" s="29" t="n"/>
      <c r="T256" s="29" t="n"/>
      <c r="U256" s="29" t="n"/>
      <c r="V256" s="22" t="n"/>
      <c r="W256" s="22" t="n"/>
      <c r="X256" s="24">
        <f>IFERROR(IF($C256="","",IF($Y256&lt;&gt;"OK",$Y256,IF(AND($J256="Complete",$H256="Yes",$S256=""),"Evidence missing",IF(AND($G256="Yes",$J256="Complete",OR($O256="",$P256="")),"Amounts missing",IF(AND($Q256&lt;&gt;"",OR($Q256&gt;$R256,$Q256&lt;-$R256)),"Variance exceeds tolerance",IF(AND($F256="Yes",$J256&lt;&gt;"Complete",$J256&lt;&gt;"N/A"),"Critical task incomplete",IF(AND($J256="N/A",$T256=""),"N/A reason missing",IF(AND($J256="Exception",$T256=""),"Exception details missing",IF(AND($V256="Reviewed",$W256=""),"Manager initials missing","OK"))))))))),"")</f>
        <v/>
      </c>
      <c r="Y256" s="23">
        <f>IFERROR(IF(OR($A256="",$C256=""),"",IF(COUNTIFS($A$2:$A$501,$A256,$C$2:$C$501,$C256)&gt;1,"Duplicate task/date","OK")),"")</f>
        <v/>
      </c>
      <c r="Z256" s="29" t="n"/>
      <c r="AA256" s="23">
        <f>IFERROR(IF(OR($A256="",$C256=""),"",TEXT($A256,"yyyymmdd")&amp;"-"&amp;$C256),"")</f>
        <v/>
      </c>
    </row>
    <row r="257">
      <c r="A257" s="40" t="n"/>
      <c r="B257" s="22" t="n"/>
      <c r="C257" s="22" t="n"/>
      <c r="D257" s="23">
        <f>IFERROR(IF($C257="","",VLOOKUP($C257,'Checklist Setup'!$A$7:$H$106,2,FALSE)),"")</f>
        <v/>
      </c>
      <c r="E257" s="24">
        <f>IFERROR(IF($C257="","",VLOOKUP($C257,'Checklist Setup'!$A$7:$H$106,3,FALSE)),"")</f>
        <v/>
      </c>
      <c r="F257" s="23">
        <f>IFERROR(IF($C257="","",VLOOKUP($C257,'Checklist Setup'!$A$7:$H$106,4,FALSE)),"")</f>
        <v/>
      </c>
      <c r="G257" s="23">
        <f>IFERROR(IF($C257="","",VLOOKUP($C257,'Checklist Setup'!$A$7:$H$106,5,FALSE)),"")</f>
        <v/>
      </c>
      <c r="H257" s="23">
        <f>IFERROR(IF($C257="","",VLOOKUP($C257,'Checklist Setup'!$A$7:$H$106,6,FALSE)),"")</f>
        <v/>
      </c>
      <c r="I257" s="22" t="n"/>
      <c r="J257" s="22" t="n"/>
      <c r="K257" s="25" t="n"/>
      <c r="L257" s="25" t="n"/>
      <c r="M257" s="26">
        <f>IFERROR(IF($C257="","",VLOOKUP($C257,'Checklist Setup'!$A$7:$H$106,7,FALSE)),"")</f>
        <v/>
      </c>
      <c r="N257" s="26">
        <f>IFERROR(IF(OR($K257="",$L257=""),"",MOD($L257-$K257,1)*1440),"")</f>
        <v/>
      </c>
      <c r="O257" s="41" t="n"/>
      <c r="P257" s="41" t="n"/>
      <c r="Q257" s="42">
        <f>IFERROR(IF(OR($O257="",$P257=""),"",$P257-$O257),"")</f>
        <v/>
      </c>
      <c r="R257" s="42">
        <f>IFERROR(IF($C257="","",VLOOKUP($C257,'Checklist Setup'!$A$7:$H$106,8,FALSE)),"")</f>
        <v/>
      </c>
      <c r="S257" s="29" t="n"/>
      <c r="T257" s="29" t="n"/>
      <c r="U257" s="29" t="n"/>
      <c r="V257" s="22" t="n"/>
      <c r="W257" s="22" t="n"/>
      <c r="X257" s="24">
        <f>IFERROR(IF($C257="","",IF($Y257&lt;&gt;"OK",$Y257,IF(AND($J257="Complete",$H257="Yes",$S257=""),"Evidence missing",IF(AND($G257="Yes",$J257="Complete",OR($O257="",$P257="")),"Amounts missing",IF(AND($Q257&lt;&gt;"",OR($Q257&gt;$R257,$Q257&lt;-$R257)),"Variance exceeds tolerance",IF(AND($F257="Yes",$J257&lt;&gt;"Complete",$J257&lt;&gt;"N/A"),"Critical task incomplete",IF(AND($J257="N/A",$T257=""),"N/A reason missing",IF(AND($J257="Exception",$T257=""),"Exception details missing",IF(AND($V257="Reviewed",$W257=""),"Manager initials missing","OK"))))))))),"")</f>
        <v/>
      </c>
      <c r="Y257" s="23">
        <f>IFERROR(IF(OR($A257="",$C257=""),"",IF(COUNTIFS($A$2:$A$501,$A257,$C$2:$C$501,$C257)&gt;1,"Duplicate task/date","OK")),"")</f>
        <v/>
      </c>
      <c r="Z257" s="29" t="n"/>
      <c r="AA257" s="23">
        <f>IFERROR(IF(OR($A257="",$C257=""),"",TEXT($A257,"yyyymmdd")&amp;"-"&amp;$C257),"")</f>
        <v/>
      </c>
    </row>
    <row r="258">
      <c r="A258" s="40" t="n"/>
      <c r="B258" s="22" t="n"/>
      <c r="C258" s="22" t="n"/>
      <c r="D258" s="23">
        <f>IFERROR(IF($C258="","",VLOOKUP($C258,'Checklist Setup'!$A$7:$H$106,2,FALSE)),"")</f>
        <v/>
      </c>
      <c r="E258" s="24">
        <f>IFERROR(IF($C258="","",VLOOKUP($C258,'Checklist Setup'!$A$7:$H$106,3,FALSE)),"")</f>
        <v/>
      </c>
      <c r="F258" s="23">
        <f>IFERROR(IF($C258="","",VLOOKUP($C258,'Checklist Setup'!$A$7:$H$106,4,FALSE)),"")</f>
        <v/>
      </c>
      <c r="G258" s="23">
        <f>IFERROR(IF($C258="","",VLOOKUP($C258,'Checklist Setup'!$A$7:$H$106,5,FALSE)),"")</f>
        <v/>
      </c>
      <c r="H258" s="23">
        <f>IFERROR(IF($C258="","",VLOOKUP($C258,'Checklist Setup'!$A$7:$H$106,6,FALSE)),"")</f>
        <v/>
      </c>
      <c r="I258" s="22" t="n"/>
      <c r="J258" s="22" t="n"/>
      <c r="K258" s="25" t="n"/>
      <c r="L258" s="25" t="n"/>
      <c r="M258" s="26">
        <f>IFERROR(IF($C258="","",VLOOKUP($C258,'Checklist Setup'!$A$7:$H$106,7,FALSE)),"")</f>
        <v/>
      </c>
      <c r="N258" s="26">
        <f>IFERROR(IF(OR($K258="",$L258=""),"",MOD($L258-$K258,1)*1440),"")</f>
        <v/>
      </c>
      <c r="O258" s="41" t="n"/>
      <c r="P258" s="41" t="n"/>
      <c r="Q258" s="42">
        <f>IFERROR(IF(OR($O258="",$P258=""),"",$P258-$O258),"")</f>
        <v/>
      </c>
      <c r="R258" s="42">
        <f>IFERROR(IF($C258="","",VLOOKUP($C258,'Checklist Setup'!$A$7:$H$106,8,FALSE)),"")</f>
        <v/>
      </c>
      <c r="S258" s="29" t="n"/>
      <c r="T258" s="29" t="n"/>
      <c r="U258" s="29" t="n"/>
      <c r="V258" s="22" t="n"/>
      <c r="W258" s="22" t="n"/>
      <c r="X258" s="24">
        <f>IFERROR(IF($C258="","",IF($Y258&lt;&gt;"OK",$Y258,IF(AND($J258="Complete",$H258="Yes",$S258=""),"Evidence missing",IF(AND($G258="Yes",$J258="Complete",OR($O258="",$P258="")),"Amounts missing",IF(AND($Q258&lt;&gt;"",OR($Q258&gt;$R258,$Q258&lt;-$R258)),"Variance exceeds tolerance",IF(AND($F258="Yes",$J258&lt;&gt;"Complete",$J258&lt;&gt;"N/A"),"Critical task incomplete",IF(AND($J258="N/A",$T258=""),"N/A reason missing",IF(AND($J258="Exception",$T258=""),"Exception details missing",IF(AND($V258="Reviewed",$W258=""),"Manager initials missing","OK"))))))))),"")</f>
        <v/>
      </c>
      <c r="Y258" s="23">
        <f>IFERROR(IF(OR($A258="",$C258=""),"",IF(COUNTIFS($A$2:$A$501,$A258,$C$2:$C$501,$C258)&gt;1,"Duplicate task/date","OK")),"")</f>
        <v/>
      </c>
      <c r="Z258" s="29" t="n"/>
      <c r="AA258" s="23">
        <f>IFERROR(IF(OR($A258="",$C258=""),"",TEXT($A258,"yyyymmdd")&amp;"-"&amp;$C258),"")</f>
        <v/>
      </c>
    </row>
    <row r="259">
      <c r="A259" s="40" t="n"/>
      <c r="B259" s="22" t="n"/>
      <c r="C259" s="22" t="n"/>
      <c r="D259" s="23">
        <f>IFERROR(IF($C259="","",VLOOKUP($C259,'Checklist Setup'!$A$7:$H$106,2,FALSE)),"")</f>
        <v/>
      </c>
      <c r="E259" s="24">
        <f>IFERROR(IF($C259="","",VLOOKUP($C259,'Checklist Setup'!$A$7:$H$106,3,FALSE)),"")</f>
        <v/>
      </c>
      <c r="F259" s="23">
        <f>IFERROR(IF($C259="","",VLOOKUP($C259,'Checklist Setup'!$A$7:$H$106,4,FALSE)),"")</f>
        <v/>
      </c>
      <c r="G259" s="23">
        <f>IFERROR(IF($C259="","",VLOOKUP($C259,'Checklist Setup'!$A$7:$H$106,5,FALSE)),"")</f>
        <v/>
      </c>
      <c r="H259" s="23">
        <f>IFERROR(IF($C259="","",VLOOKUP($C259,'Checklist Setup'!$A$7:$H$106,6,FALSE)),"")</f>
        <v/>
      </c>
      <c r="I259" s="22" t="n"/>
      <c r="J259" s="22" t="n"/>
      <c r="K259" s="25" t="n"/>
      <c r="L259" s="25" t="n"/>
      <c r="M259" s="26">
        <f>IFERROR(IF($C259="","",VLOOKUP($C259,'Checklist Setup'!$A$7:$H$106,7,FALSE)),"")</f>
        <v/>
      </c>
      <c r="N259" s="26">
        <f>IFERROR(IF(OR($K259="",$L259=""),"",MOD($L259-$K259,1)*1440),"")</f>
        <v/>
      </c>
      <c r="O259" s="41" t="n"/>
      <c r="P259" s="41" t="n"/>
      <c r="Q259" s="42">
        <f>IFERROR(IF(OR($O259="",$P259=""),"",$P259-$O259),"")</f>
        <v/>
      </c>
      <c r="R259" s="42">
        <f>IFERROR(IF($C259="","",VLOOKUP($C259,'Checklist Setup'!$A$7:$H$106,8,FALSE)),"")</f>
        <v/>
      </c>
      <c r="S259" s="29" t="n"/>
      <c r="T259" s="29" t="n"/>
      <c r="U259" s="29" t="n"/>
      <c r="V259" s="22" t="n"/>
      <c r="W259" s="22" t="n"/>
      <c r="X259" s="24">
        <f>IFERROR(IF($C259="","",IF($Y259&lt;&gt;"OK",$Y259,IF(AND($J259="Complete",$H259="Yes",$S259=""),"Evidence missing",IF(AND($G259="Yes",$J259="Complete",OR($O259="",$P259="")),"Amounts missing",IF(AND($Q259&lt;&gt;"",OR($Q259&gt;$R259,$Q259&lt;-$R259)),"Variance exceeds tolerance",IF(AND($F259="Yes",$J259&lt;&gt;"Complete",$J259&lt;&gt;"N/A"),"Critical task incomplete",IF(AND($J259="N/A",$T259=""),"N/A reason missing",IF(AND($J259="Exception",$T259=""),"Exception details missing",IF(AND($V259="Reviewed",$W259=""),"Manager initials missing","OK"))))))))),"")</f>
        <v/>
      </c>
      <c r="Y259" s="23">
        <f>IFERROR(IF(OR($A259="",$C259=""),"",IF(COUNTIFS($A$2:$A$501,$A259,$C$2:$C$501,$C259)&gt;1,"Duplicate task/date","OK")),"")</f>
        <v/>
      </c>
      <c r="Z259" s="29" t="n"/>
      <c r="AA259" s="23">
        <f>IFERROR(IF(OR($A259="",$C259=""),"",TEXT($A259,"yyyymmdd")&amp;"-"&amp;$C259),"")</f>
        <v/>
      </c>
    </row>
    <row r="260">
      <c r="A260" s="40" t="n"/>
      <c r="B260" s="22" t="n"/>
      <c r="C260" s="22" t="n"/>
      <c r="D260" s="23">
        <f>IFERROR(IF($C260="","",VLOOKUP($C260,'Checklist Setup'!$A$7:$H$106,2,FALSE)),"")</f>
        <v/>
      </c>
      <c r="E260" s="24">
        <f>IFERROR(IF($C260="","",VLOOKUP($C260,'Checklist Setup'!$A$7:$H$106,3,FALSE)),"")</f>
        <v/>
      </c>
      <c r="F260" s="23">
        <f>IFERROR(IF($C260="","",VLOOKUP($C260,'Checklist Setup'!$A$7:$H$106,4,FALSE)),"")</f>
        <v/>
      </c>
      <c r="G260" s="23">
        <f>IFERROR(IF($C260="","",VLOOKUP($C260,'Checklist Setup'!$A$7:$H$106,5,FALSE)),"")</f>
        <v/>
      </c>
      <c r="H260" s="23">
        <f>IFERROR(IF($C260="","",VLOOKUP($C260,'Checklist Setup'!$A$7:$H$106,6,FALSE)),"")</f>
        <v/>
      </c>
      <c r="I260" s="22" t="n"/>
      <c r="J260" s="22" t="n"/>
      <c r="K260" s="25" t="n"/>
      <c r="L260" s="25" t="n"/>
      <c r="M260" s="26">
        <f>IFERROR(IF($C260="","",VLOOKUP($C260,'Checklist Setup'!$A$7:$H$106,7,FALSE)),"")</f>
        <v/>
      </c>
      <c r="N260" s="26">
        <f>IFERROR(IF(OR($K260="",$L260=""),"",MOD($L260-$K260,1)*1440),"")</f>
        <v/>
      </c>
      <c r="O260" s="41" t="n"/>
      <c r="P260" s="41" t="n"/>
      <c r="Q260" s="42">
        <f>IFERROR(IF(OR($O260="",$P260=""),"",$P260-$O260),"")</f>
        <v/>
      </c>
      <c r="R260" s="42">
        <f>IFERROR(IF($C260="","",VLOOKUP($C260,'Checklist Setup'!$A$7:$H$106,8,FALSE)),"")</f>
        <v/>
      </c>
      <c r="S260" s="29" t="n"/>
      <c r="T260" s="29" t="n"/>
      <c r="U260" s="29" t="n"/>
      <c r="V260" s="22" t="n"/>
      <c r="W260" s="22" t="n"/>
      <c r="X260" s="24">
        <f>IFERROR(IF($C260="","",IF($Y260&lt;&gt;"OK",$Y260,IF(AND($J260="Complete",$H260="Yes",$S260=""),"Evidence missing",IF(AND($G260="Yes",$J260="Complete",OR($O260="",$P260="")),"Amounts missing",IF(AND($Q260&lt;&gt;"",OR($Q260&gt;$R260,$Q260&lt;-$R260)),"Variance exceeds tolerance",IF(AND($F260="Yes",$J260&lt;&gt;"Complete",$J260&lt;&gt;"N/A"),"Critical task incomplete",IF(AND($J260="N/A",$T260=""),"N/A reason missing",IF(AND($J260="Exception",$T260=""),"Exception details missing",IF(AND($V260="Reviewed",$W260=""),"Manager initials missing","OK"))))))))),"")</f>
        <v/>
      </c>
      <c r="Y260" s="23">
        <f>IFERROR(IF(OR($A260="",$C260=""),"",IF(COUNTIFS($A$2:$A$501,$A260,$C$2:$C$501,$C260)&gt;1,"Duplicate task/date","OK")),"")</f>
        <v/>
      </c>
      <c r="Z260" s="29" t="n"/>
      <c r="AA260" s="23">
        <f>IFERROR(IF(OR($A260="",$C260=""),"",TEXT($A260,"yyyymmdd")&amp;"-"&amp;$C260),"")</f>
        <v/>
      </c>
    </row>
    <row r="261">
      <c r="A261" s="40" t="n"/>
      <c r="B261" s="22" t="n"/>
      <c r="C261" s="22" t="n"/>
      <c r="D261" s="23">
        <f>IFERROR(IF($C261="","",VLOOKUP($C261,'Checklist Setup'!$A$7:$H$106,2,FALSE)),"")</f>
        <v/>
      </c>
      <c r="E261" s="24">
        <f>IFERROR(IF($C261="","",VLOOKUP($C261,'Checklist Setup'!$A$7:$H$106,3,FALSE)),"")</f>
        <v/>
      </c>
      <c r="F261" s="23">
        <f>IFERROR(IF($C261="","",VLOOKUP($C261,'Checklist Setup'!$A$7:$H$106,4,FALSE)),"")</f>
        <v/>
      </c>
      <c r="G261" s="23">
        <f>IFERROR(IF($C261="","",VLOOKUP($C261,'Checklist Setup'!$A$7:$H$106,5,FALSE)),"")</f>
        <v/>
      </c>
      <c r="H261" s="23">
        <f>IFERROR(IF($C261="","",VLOOKUP($C261,'Checklist Setup'!$A$7:$H$106,6,FALSE)),"")</f>
        <v/>
      </c>
      <c r="I261" s="22" t="n"/>
      <c r="J261" s="22" t="n"/>
      <c r="K261" s="25" t="n"/>
      <c r="L261" s="25" t="n"/>
      <c r="M261" s="26">
        <f>IFERROR(IF($C261="","",VLOOKUP($C261,'Checklist Setup'!$A$7:$H$106,7,FALSE)),"")</f>
        <v/>
      </c>
      <c r="N261" s="26">
        <f>IFERROR(IF(OR($K261="",$L261=""),"",MOD($L261-$K261,1)*1440),"")</f>
        <v/>
      </c>
      <c r="O261" s="41" t="n"/>
      <c r="P261" s="41" t="n"/>
      <c r="Q261" s="42">
        <f>IFERROR(IF(OR($O261="",$P261=""),"",$P261-$O261),"")</f>
        <v/>
      </c>
      <c r="R261" s="42">
        <f>IFERROR(IF($C261="","",VLOOKUP($C261,'Checklist Setup'!$A$7:$H$106,8,FALSE)),"")</f>
        <v/>
      </c>
      <c r="S261" s="29" t="n"/>
      <c r="T261" s="29" t="n"/>
      <c r="U261" s="29" t="n"/>
      <c r="V261" s="22" t="n"/>
      <c r="W261" s="22" t="n"/>
      <c r="X261" s="24">
        <f>IFERROR(IF($C261="","",IF($Y261&lt;&gt;"OK",$Y261,IF(AND($J261="Complete",$H261="Yes",$S261=""),"Evidence missing",IF(AND($G261="Yes",$J261="Complete",OR($O261="",$P261="")),"Amounts missing",IF(AND($Q261&lt;&gt;"",OR($Q261&gt;$R261,$Q261&lt;-$R261)),"Variance exceeds tolerance",IF(AND($F261="Yes",$J261&lt;&gt;"Complete",$J261&lt;&gt;"N/A"),"Critical task incomplete",IF(AND($J261="N/A",$T261=""),"N/A reason missing",IF(AND($J261="Exception",$T261=""),"Exception details missing",IF(AND($V261="Reviewed",$W261=""),"Manager initials missing","OK"))))))))),"")</f>
        <v/>
      </c>
      <c r="Y261" s="23">
        <f>IFERROR(IF(OR($A261="",$C261=""),"",IF(COUNTIFS($A$2:$A$501,$A261,$C$2:$C$501,$C261)&gt;1,"Duplicate task/date","OK")),"")</f>
        <v/>
      </c>
      <c r="Z261" s="29" t="n"/>
      <c r="AA261" s="23">
        <f>IFERROR(IF(OR($A261="",$C261=""),"",TEXT($A261,"yyyymmdd")&amp;"-"&amp;$C261),"")</f>
        <v/>
      </c>
    </row>
    <row r="262">
      <c r="A262" s="40" t="n"/>
      <c r="B262" s="22" t="n"/>
      <c r="C262" s="22" t="n"/>
      <c r="D262" s="23">
        <f>IFERROR(IF($C262="","",VLOOKUP($C262,'Checklist Setup'!$A$7:$H$106,2,FALSE)),"")</f>
        <v/>
      </c>
      <c r="E262" s="24">
        <f>IFERROR(IF($C262="","",VLOOKUP($C262,'Checklist Setup'!$A$7:$H$106,3,FALSE)),"")</f>
        <v/>
      </c>
      <c r="F262" s="23">
        <f>IFERROR(IF($C262="","",VLOOKUP($C262,'Checklist Setup'!$A$7:$H$106,4,FALSE)),"")</f>
        <v/>
      </c>
      <c r="G262" s="23">
        <f>IFERROR(IF($C262="","",VLOOKUP($C262,'Checklist Setup'!$A$7:$H$106,5,FALSE)),"")</f>
        <v/>
      </c>
      <c r="H262" s="23">
        <f>IFERROR(IF($C262="","",VLOOKUP($C262,'Checklist Setup'!$A$7:$H$106,6,FALSE)),"")</f>
        <v/>
      </c>
      <c r="I262" s="22" t="n"/>
      <c r="J262" s="22" t="n"/>
      <c r="K262" s="25" t="n"/>
      <c r="L262" s="25" t="n"/>
      <c r="M262" s="26">
        <f>IFERROR(IF($C262="","",VLOOKUP($C262,'Checklist Setup'!$A$7:$H$106,7,FALSE)),"")</f>
        <v/>
      </c>
      <c r="N262" s="26">
        <f>IFERROR(IF(OR($K262="",$L262=""),"",MOD($L262-$K262,1)*1440),"")</f>
        <v/>
      </c>
      <c r="O262" s="41" t="n"/>
      <c r="P262" s="41" t="n"/>
      <c r="Q262" s="42">
        <f>IFERROR(IF(OR($O262="",$P262=""),"",$P262-$O262),"")</f>
        <v/>
      </c>
      <c r="R262" s="42">
        <f>IFERROR(IF($C262="","",VLOOKUP($C262,'Checklist Setup'!$A$7:$H$106,8,FALSE)),"")</f>
        <v/>
      </c>
      <c r="S262" s="29" t="n"/>
      <c r="T262" s="29" t="n"/>
      <c r="U262" s="29" t="n"/>
      <c r="V262" s="22" t="n"/>
      <c r="W262" s="22" t="n"/>
      <c r="X262" s="24">
        <f>IFERROR(IF($C262="","",IF($Y262&lt;&gt;"OK",$Y262,IF(AND($J262="Complete",$H262="Yes",$S262=""),"Evidence missing",IF(AND($G262="Yes",$J262="Complete",OR($O262="",$P262="")),"Amounts missing",IF(AND($Q262&lt;&gt;"",OR($Q262&gt;$R262,$Q262&lt;-$R262)),"Variance exceeds tolerance",IF(AND($F262="Yes",$J262&lt;&gt;"Complete",$J262&lt;&gt;"N/A"),"Critical task incomplete",IF(AND($J262="N/A",$T262=""),"N/A reason missing",IF(AND($J262="Exception",$T262=""),"Exception details missing",IF(AND($V262="Reviewed",$W262=""),"Manager initials missing","OK"))))))))),"")</f>
        <v/>
      </c>
      <c r="Y262" s="23">
        <f>IFERROR(IF(OR($A262="",$C262=""),"",IF(COUNTIFS($A$2:$A$501,$A262,$C$2:$C$501,$C262)&gt;1,"Duplicate task/date","OK")),"")</f>
        <v/>
      </c>
      <c r="Z262" s="29" t="n"/>
      <c r="AA262" s="23">
        <f>IFERROR(IF(OR($A262="",$C262=""),"",TEXT($A262,"yyyymmdd")&amp;"-"&amp;$C262),"")</f>
        <v/>
      </c>
    </row>
    <row r="263">
      <c r="A263" s="40" t="n"/>
      <c r="B263" s="22" t="n"/>
      <c r="C263" s="22" t="n"/>
      <c r="D263" s="23">
        <f>IFERROR(IF($C263="","",VLOOKUP($C263,'Checklist Setup'!$A$7:$H$106,2,FALSE)),"")</f>
        <v/>
      </c>
      <c r="E263" s="24">
        <f>IFERROR(IF($C263="","",VLOOKUP($C263,'Checklist Setup'!$A$7:$H$106,3,FALSE)),"")</f>
        <v/>
      </c>
      <c r="F263" s="23">
        <f>IFERROR(IF($C263="","",VLOOKUP($C263,'Checklist Setup'!$A$7:$H$106,4,FALSE)),"")</f>
        <v/>
      </c>
      <c r="G263" s="23">
        <f>IFERROR(IF($C263="","",VLOOKUP($C263,'Checklist Setup'!$A$7:$H$106,5,FALSE)),"")</f>
        <v/>
      </c>
      <c r="H263" s="23">
        <f>IFERROR(IF($C263="","",VLOOKUP($C263,'Checklist Setup'!$A$7:$H$106,6,FALSE)),"")</f>
        <v/>
      </c>
      <c r="I263" s="22" t="n"/>
      <c r="J263" s="22" t="n"/>
      <c r="K263" s="25" t="n"/>
      <c r="L263" s="25" t="n"/>
      <c r="M263" s="26">
        <f>IFERROR(IF($C263="","",VLOOKUP($C263,'Checklist Setup'!$A$7:$H$106,7,FALSE)),"")</f>
        <v/>
      </c>
      <c r="N263" s="26">
        <f>IFERROR(IF(OR($K263="",$L263=""),"",MOD($L263-$K263,1)*1440),"")</f>
        <v/>
      </c>
      <c r="O263" s="41" t="n"/>
      <c r="P263" s="41" t="n"/>
      <c r="Q263" s="42">
        <f>IFERROR(IF(OR($O263="",$P263=""),"",$P263-$O263),"")</f>
        <v/>
      </c>
      <c r="R263" s="42">
        <f>IFERROR(IF($C263="","",VLOOKUP($C263,'Checklist Setup'!$A$7:$H$106,8,FALSE)),"")</f>
        <v/>
      </c>
      <c r="S263" s="29" t="n"/>
      <c r="T263" s="29" t="n"/>
      <c r="U263" s="29" t="n"/>
      <c r="V263" s="22" t="n"/>
      <c r="W263" s="22" t="n"/>
      <c r="X263" s="24">
        <f>IFERROR(IF($C263="","",IF($Y263&lt;&gt;"OK",$Y263,IF(AND($J263="Complete",$H263="Yes",$S263=""),"Evidence missing",IF(AND($G263="Yes",$J263="Complete",OR($O263="",$P263="")),"Amounts missing",IF(AND($Q263&lt;&gt;"",OR($Q263&gt;$R263,$Q263&lt;-$R263)),"Variance exceeds tolerance",IF(AND($F263="Yes",$J263&lt;&gt;"Complete",$J263&lt;&gt;"N/A"),"Critical task incomplete",IF(AND($J263="N/A",$T263=""),"N/A reason missing",IF(AND($J263="Exception",$T263=""),"Exception details missing",IF(AND($V263="Reviewed",$W263=""),"Manager initials missing","OK"))))))))),"")</f>
        <v/>
      </c>
      <c r="Y263" s="23">
        <f>IFERROR(IF(OR($A263="",$C263=""),"",IF(COUNTIFS($A$2:$A$501,$A263,$C$2:$C$501,$C263)&gt;1,"Duplicate task/date","OK")),"")</f>
        <v/>
      </c>
      <c r="Z263" s="29" t="n"/>
      <c r="AA263" s="23">
        <f>IFERROR(IF(OR($A263="",$C263=""),"",TEXT($A263,"yyyymmdd")&amp;"-"&amp;$C263),"")</f>
        <v/>
      </c>
    </row>
    <row r="264">
      <c r="A264" s="40" t="n"/>
      <c r="B264" s="22" t="n"/>
      <c r="C264" s="22" t="n"/>
      <c r="D264" s="23">
        <f>IFERROR(IF($C264="","",VLOOKUP($C264,'Checklist Setup'!$A$7:$H$106,2,FALSE)),"")</f>
        <v/>
      </c>
      <c r="E264" s="24">
        <f>IFERROR(IF($C264="","",VLOOKUP($C264,'Checklist Setup'!$A$7:$H$106,3,FALSE)),"")</f>
        <v/>
      </c>
      <c r="F264" s="23">
        <f>IFERROR(IF($C264="","",VLOOKUP($C264,'Checklist Setup'!$A$7:$H$106,4,FALSE)),"")</f>
        <v/>
      </c>
      <c r="G264" s="23">
        <f>IFERROR(IF($C264="","",VLOOKUP($C264,'Checklist Setup'!$A$7:$H$106,5,FALSE)),"")</f>
        <v/>
      </c>
      <c r="H264" s="23">
        <f>IFERROR(IF($C264="","",VLOOKUP($C264,'Checklist Setup'!$A$7:$H$106,6,FALSE)),"")</f>
        <v/>
      </c>
      <c r="I264" s="22" t="n"/>
      <c r="J264" s="22" t="n"/>
      <c r="K264" s="25" t="n"/>
      <c r="L264" s="25" t="n"/>
      <c r="M264" s="26">
        <f>IFERROR(IF($C264="","",VLOOKUP($C264,'Checklist Setup'!$A$7:$H$106,7,FALSE)),"")</f>
        <v/>
      </c>
      <c r="N264" s="26">
        <f>IFERROR(IF(OR($K264="",$L264=""),"",MOD($L264-$K264,1)*1440),"")</f>
        <v/>
      </c>
      <c r="O264" s="41" t="n"/>
      <c r="P264" s="41" t="n"/>
      <c r="Q264" s="42">
        <f>IFERROR(IF(OR($O264="",$P264=""),"",$P264-$O264),"")</f>
        <v/>
      </c>
      <c r="R264" s="42">
        <f>IFERROR(IF($C264="","",VLOOKUP($C264,'Checklist Setup'!$A$7:$H$106,8,FALSE)),"")</f>
        <v/>
      </c>
      <c r="S264" s="29" t="n"/>
      <c r="T264" s="29" t="n"/>
      <c r="U264" s="29" t="n"/>
      <c r="V264" s="22" t="n"/>
      <c r="W264" s="22" t="n"/>
      <c r="X264" s="24">
        <f>IFERROR(IF($C264="","",IF($Y264&lt;&gt;"OK",$Y264,IF(AND($J264="Complete",$H264="Yes",$S264=""),"Evidence missing",IF(AND($G264="Yes",$J264="Complete",OR($O264="",$P264="")),"Amounts missing",IF(AND($Q264&lt;&gt;"",OR($Q264&gt;$R264,$Q264&lt;-$R264)),"Variance exceeds tolerance",IF(AND($F264="Yes",$J264&lt;&gt;"Complete",$J264&lt;&gt;"N/A"),"Critical task incomplete",IF(AND($J264="N/A",$T264=""),"N/A reason missing",IF(AND($J264="Exception",$T264=""),"Exception details missing",IF(AND($V264="Reviewed",$W264=""),"Manager initials missing","OK"))))))))),"")</f>
        <v/>
      </c>
      <c r="Y264" s="23">
        <f>IFERROR(IF(OR($A264="",$C264=""),"",IF(COUNTIFS($A$2:$A$501,$A264,$C$2:$C$501,$C264)&gt;1,"Duplicate task/date","OK")),"")</f>
        <v/>
      </c>
      <c r="Z264" s="29" t="n"/>
      <c r="AA264" s="23">
        <f>IFERROR(IF(OR($A264="",$C264=""),"",TEXT($A264,"yyyymmdd")&amp;"-"&amp;$C264),"")</f>
        <v/>
      </c>
    </row>
    <row r="265">
      <c r="A265" s="40" t="n"/>
      <c r="B265" s="22" t="n"/>
      <c r="C265" s="22" t="n"/>
      <c r="D265" s="23">
        <f>IFERROR(IF($C265="","",VLOOKUP($C265,'Checklist Setup'!$A$7:$H$106,2,FALSE)),"")</f>
        <v/>
      </c>
      <c r="E265" s="24">
        <f>IFERROR(IF($C265="","",VLOOKUP($C265,'Checklist Setup'!$A$7:$H$106,3,FALSE)),"")</f>
        <v/>
      </c>
      <c r="F265" s="23">
        <f>IFERROR(IF($C265="","",VLOOKUP($C265,'Checklist Setup'!$A$7:$H$106,4,FALSE)),"")</f>
        <v/>
      </c>
      <c r="G265" s="23">
        <f>IFERROR(IF($C265="","",VLOOKUP($C265,'Checklist Setup'!$A$7:$H$106,5,FALSE)),"")</f>
        <v/>
      </c>
      <c r="H265" s="23">
        <f>IFERROR(IF($C265="","",VLOOKUP($C265,'Checklist Setup'!$A$7:$H$106,6,FALSE)),"")</f>
        <v/>
      </c>
      <c r="I265" s="22" t="n"/>
      <c r="J265" s="22" t="n"/>
      <c r="K265" s="25" t="n"/>
      <c r="L265" s="25" t="n"/>
      <c r="M265" s="26">
        <f>IFERROR(IF($C265="","",VLOOKUP($C265,'Checklist Setup'!$A$7:$H$106,7,FALSE)),"")</f>
        <v/>
      </c>
      <c r="N265" s="26">
        <f>IFERROR(IF(OR($K265="",$L265=""),"",MOD($L265-$K265,1)*1440),"")</f>
        <v/>
      </c>
      <c r="O265" s="41" t="n"/>
      <c r="P265" s="41" t="n"/>
      <c r="Q265" s="42">
        <f>IFERROR(IF(OR($O265="",$P265=""),"",$P265-$O265),"")</f>
        <v/>
      </c>
      <c r="R265" s="42">
        <f>IFERROR(IF($C265="","",VLOOKUP($C265,'Checklist Setup'!$A$7:$H$106,8,FALSE)),"")</f>
        <v/>
      </c>
      <c r="S265" s="29" t="n"/>
      <c r="T265" s="29" t="n"/>
      <c r="U265" s="29" t="n"/>
      <c r="V265" s="22" t="n"/>
      <c r="W265" s="22" t="n"/>
      <c r="X265" s="24">
        <f>IFERROR(IF($C265="","",IF($Y265&lt;&gt;"OK",$Y265,IF(AND($J265="Complete",$H265="Yes",$S265=""),"Evidence missing",IF(AND($G265="Yes",$J265="Complete",OR($O265="",$P265="")),"Amounts missing",IF(AND($Q265&lt;&gt;"",OR($Q265&gt;$R265,$Q265&lt;-$R265)),"Variance exceeds tolerance",IF(AND($F265="Yes",$J265&lt;&gt;"Complete",$J265&lt;&gt;"N/A"),"Critical task incomplete",IF(AND($J265="N/A",$T265=""),"N/A reason missing",IF(AND($J265="Exception",$T265=""),"Exception details missing",IF(AND($V265="Reviewed",$W265=""),"Manager initials missing","OK"))))))))),"")</f>
        <v/>
      </c>
      <c r="Y265" s="23">
        <f>IFERROR(IF(OR($A265="",$C265=""),"",IF(COUNTIFS($A$2:$A$501,$A265,$C$2:$C$501,$C265)&gt;1,"Duplicate task/date","OK")),"")</f>
        <v/>
      </c>
      <c r="Z265" s="29" t="n"/>
      <c r="AA265" s="23">
        <f>IFERROR(IF(OR($A265="",$C265=""),"",TEXT($A265,"yyyymmdd")&amp;"-"&amp;$C265),"")</f>
        <v/>
      </c>
    </row>
    <row r="266">
      <c r="A266" s="40" t="n"/>
      <c r="B266" s="22" t="n"/>
      <c r="C266" s="22" t="n"/>
      <c r="D266" s="23">
        <f>IFERROR(IF($C266="","",VLOOKUP($C266,'Checklist Setup'!$A$7:$H$106,2,FALSE)),"")</f>
        <v/>
      </c>
      <c r="E266" s="24">
        <f>IFERROR(IF($C266="","",VLOOKUP($C266,'Checklist Setup'!$A$7:$H$106,3,FALSE)),"")</f>
        <v/>
      </c>
      <c r="F266" s="23">
        <f>IFERROR(IF($C266="","",VLOOKUP($C266,'Checklist Setup'!$A$7:$H$106,4,FALSE)),"")</f>
        <v/>
      </c>
      <c r="G266" s="23">
        <f>IFERROR(IF($C266="","",VLOOKUP($C266,'Checklist Setup'!$A$7:$H$106,5,FALSE)),"")</f>
        <v/>
      </c>
      <c r="H266" s="23">
        <f>IFERROR(IF($C266="","",VLOOKUP($C266,'Checklist Setup'!$A$7:$H$106,6,FALSE)),"")</f>
        <v/>
      </c>
      <c r="I266" s="22" t="n"/>
      <c r="J266" s="22" t="n"/>
      <c r="K266" s="25" t="n"/>
      <c r="L266" s="25" t="n"/>
      <c r="M266" s="26">
        <f>IFERROR(IF($C266="","",VLOOKUP($C266,'Checklist Setup'!$A$7:$H$106,7,FALSE)),"")</f>
        <v/>
      </c>
      <c r="N266" s="26">
        <f>IFERROR(IF(OR($K266="",$L266=""),"",MOD($L266-$K266,1)*1440),"")</f>
        <v/>
      </c>
      <c r="O266" s="41" t="n"/>
      <c r="P266" s="41" t="n"/>
      <c r="Q266" s="42">
        <f>IFERROR(IF(OR($O266="",$P266=""),"",$P266-$O266),"")</f>
        <v/>
      </c>
      <c r="R266" s="42">
        <f>IFERROR(IF($C266="","",VLOOKUP($C266,'Checklist Setup'!$A$7:$H$106,8,FALSE)),"")</f>
        <v/>
      </c>
      <c r="S266" s="29" t="n"/>
      <c r="T266" s="29" t="n"/>
      <c r="U266" s="29" t="n"/>
      <c r="V266" s="22" t="n"/>
      <c r="W266" s="22" t="n"/>
      <c r="X266" s="24">
        <f>IFERROR(IF($C266="","",IF($Y266&lt;&gt;"OK",$Y266,IF(AND($J266="Complete",$H266="Yes",$S266=""),"Evidence missing",IF(AND($G266="Yes",$J266="Complete",OR($O266="",$P266="")),"Amounts missing",IF(AND($Q266&lt;&gt;"",OR($Q266&gt;$R266,$Q266&lt;-$R266)),"Variance exceeds tolerance",IF(AND($F266="Yes",$J266&lt;&gt;"Complete",$J266&lt;&gt;"N/A"),"Critical task incomplete",IF(AND($J266="N/A",$T266=""),"N/A reason missing",IF(AND($J266="Exception",$T266=""),"Exception details missing",IF(AND($V266="Reviewed",$W266=""),"Manager initials missing","OK"))))))))),"")</f>
        <v/>
      </c>
      <c r="Y266" s="23">
        <f>IFERROR(IF(OR($A266="",$C266=""),"",IF(COUNTIFS($A$2:$A$501,$A266,$C$2:$C$501,$C266)&gt;1,"Duplicate task/date","OK")),"")</f>
        <v/>
      </c>
      <c r="Z266" s="29" t="n"/>
      <c r="AA266" s="23">
        <f>IFERROR(IF(OR($A266="",$C266=""),"",TEXT($A266,"yyyymmdd")&amp;"-"&amp;$C266),"")</f>
        <v/>
      </c>
    </row>
    <row r="267">
      <c r="A267" s="40" t="n"/>
      <c r="B267" s="22" t="n"/>
      <c r="C267" s="22" t="n"/>
      <c r="D267" s="23">
        <f>IFERROR(IF($C267="","",VLOOKUP($C267,'Checklist Setup'!$A$7:$H$106,2,FALSE)),"")</f>
        <v/>
      </c>
      <c r="E267" s="24">
        <f>IFERROR(IF($C267="","",VLOOKUP($C267,'Checklist Setup'!$A$7:$H$106,3,FALSE)),"")</f>
        <v/>
      </c>
      <c r="F267" s="23">
        <f>IFERROR(IF($C267="","",VLOOKUP($C267,'Checklist Setup'!$A$7:$H$106,4,FALSE)),"")</f>
        <v/>
      </c>
      <c r="G267" s="23">
        <f>IFERROR(IF($C267="","",VLOOKUP($C267,'Checklist Setup'!$A$7:$H$106,5,FALSE)),"")</f>
        <v/>
      </c>
      <c r="H267" s="23">
        <f>IFERROR(IF($C267="","",VLOOKUP($C267,'Checklist Setup'!$A$7:$H$106,6,FALSE)),"")</f>
        <v/>
      </c>
      <c r="I267" s="22" t="n"/>
      <c r="J267" s="22" t="n"/>
      <c r="K267" s="25" t="n"/>
      <c r="L267" s="25" t="n"/>
      <c r="M267" s="26">
        <f>IFERROR(IF($C267="","",VLOOKUP($C267,'Checklist Setup'!$A$7:$H$106,7,FALSE)),"")</f>
        <v/>
      </c>
      <c r="N267" s="26">
        <f>IFERROR(IF(OR($K267="",$L267=""),"",MOD($L267-$K267,1)*1440),"")</f>
        <v/>
      </c>
      <c r="O267" s="41" t="n"/>
      <c r="P267" s="41" t="n"/>
      <c r="Q267" s="42">
        <f>IFERROR(IF(OR($O267="",$P267=""),"",$P267-$O267),"")</f>
        <v/>
      </c>
      <c r="R267" s="42">
        <f>IFERROR(IF($C267="","",VLOOKUP($C267,'Checklist Setup'!$A$7:$H$106,8,FALSE)),"")</f>
        <v/>
      </c>
      <c r="S267" s="29" t="n"/>
      <c r="T267" s="29" t="n"/>
      <c r="U267" s="29" t="n"/>
      <c r="V267" s="22" t="n"/>
      <c r="W267" s="22" t="n"/>
      <c r="X267" s="24">
        <f>IFERROR(IF($C267="","",IF($Y267&lt;&gt;"OK",$Y267,IF(AND($J267="Complete",$H267="Yes",$S267=""),"Evidence missing",IF(AND($G267="Yes",$J267="Complete",OR($O267="",$P267="")),"Amounts missing",IF(AND($Q267&lt;&gt;"",OR($Q267&gt;$R267,$Q267&lt;-$R267)),"Variance exceeds tolerance",IF(AND($F267="Yes",$J267&lt;&gt;"Complete",$J267&lt;&gt;"N/A"),"Critical task incomplete",IF(AND($J267="N/A",$T267=""),"N/A reason missing",IF(AND($J267="Exception",$T267=""),"Exception details missing",IF(AND($V267="Reviewed",$W267=""),"Manager initials missing","OK"))))))))),"")</f>
        <v/>
      </c>
      <c r="Y267" s="23">
        <f>IFERROR(IF(OR($A267="",$C267=""),"",IF(COUNTIFS($A$2:$A$501,$A267,$C$2:$C$501,$C267)&gt;1,"Duplicate task/date","OK")),"")</f>
        <v/>
      </c>
      <c r="Z267" s="29" t="n"/>
      <c r="AA267" s="23">
        <f>IFERROR(IF(OR($A267="",$C267=""),"",TEXT($A267,"yyyymmdd")&amp;"-"&amp;$C267),"")</f>
        <v/>
      </c>
    </row>
    <row r="268">
      <c r="A268" s="40" t="n"/>
      <c r="B268" s="22" t="n"/>
      <c r="C268" s="22" t="n"/>
      <c r="D268" s="23">
        <f>IFERROR(IF($C268="","",VLOOKUP($C268,'Checklist Setup'!$A$7:$H$106,2,FALSE)),"")</f>
        <v/>
      </c>
      <c r="E268" s="24">
        <f>IFERROR(IF($C268="","",VLOOKUP($C268,'Checklist Setup'!$A$7:$H$106,3,FALSE)),"")</f>
        <v/>
      </c>
      <c r="F268" s="23">
        <f>IFERROR(IF($C268="","",VLOOKUP($C268,'Checklist Setup'!$A$7:$H$106,4,FALSE)),"")</f>
        <v/>
      </c>
      <c r="G268" s="23">
        <f>IFERROR(IF($C268="","",VLOOKUP($C268,'Checklist Setup'!$A$7:$H$106,5,FALSE)),"")</f>
        <v/>
      </c>
      <c r="H268" s="23">
        <f>IFERROR(IF($C268="","",VLOOKUP($C268,'Checklist Setup'!$A$7:$H$106,6,FALSE)),"")</f>
        <v/>
      </c>
      <c r="I268" s="22" t="n"/>
      <c r="J268" s="22" t="n"/>
      <c r="K268" s="25" t="n"/>
      <c r="L268" s="25" t="n"/>
      <c r="M268" s="26">
        <f>IFERROR(IF($C268="","",VLOOKUP($C268,'Checklist Setup'!$A$7:$H$106,7,FALSE)),"")</f>
        <v/>
      </c>
      <c r="N268" s="26">
        <f>IFERROR(IF(OR($K268="",$L268=""),"",MOD($L268-$K268,1)*1440),"")</f>
        <v/>
      </c>
      <c r="O268" s="41" t="n"/>
      <c r="P268" s="41" t="n"/>
      <c r="Q268" s="42">
        <f>IFERROR(IF(OR($O268="",$P268=""),"",$P268-$O268),"")</f>
        <v/>
      </c>
      <c r="R268" s="42">
        <f>IFERROR(IF($C268="","",VLOOKUP($C268,'Checklist Setup'!$A$7:$H$106,8,FALSE)),"")</f>
        <v/>
      </c>
      <c r="S268" s="29" t="n"/>
      <c r="T268" s="29" t="n"/>
      <c r="U268" s="29" t="n"/>
      <c r="V268" s="22" t="n"/>
      <c r="W268" s="22" t="n"/>
      <c r="X268" s="24">
        <f>IFERROR(IF($C268="","",IF($Y268&lt;&gt;"OK",$Y268,IF(AND($J268="Complete",$H268="Yes",$S268=""),"Evidence missing",IF(AND($G268="Yes",$J268="Complete",OR($O268="",$P268="")),"Amounts missing",IF(AND($Q268&lt;&gt;"",OR($Q268&gt;$R268,$Q268&lt;-$R268)),"Variance exceeds tolerance",IF(AND($F268="Yes",$J268&lt;&gt;"Complete",$J268&lt;&gt;"N/A"),"Critical task incomplete",IF(AND($J268="N/A",$T268=""),"N/A reason missing",IF(AND($J268="Exception",$T268=""),"Exception details missing",IF(AND($V268="Reviewed",$W268=""),"Manager initials missing","OK"))))))))),"")</f>
        <v/>
      </c>
      <c r="Y268" s="23">
        <f>IFERROR(IF(OR($A268="",$C268=""),"",IF(COUNTIFS($A$2:$A$501,$A268,$C$2:$C$501,$C268)&gt;1,"Duplicate task/date","OK")),"")</f>
        <v/>
      </c>
      <c r="Z268" s="29" t="n"/>
      <c r="AA268" s="23">
        <f>IFERROR(IF(OR($A268="",$C268=""),"",TEXT($A268,"yyyymmdd")&amp;"-"&amp;$C268),"")</f>
        <v/>
      </c>
    </row>
    <row r="269">
      <c r="A269" s="40" t="n"/>
      <c r="B269" s="22" t="n"/>
      <c r="C269" s="22" t="n"/>
      <c r="D269" s="23">
        <f>IFERROR(IF($C269="","",VLOOKUP($C269,'Checklist Setup'!$A$7:$H$106,2,FALSE)),"")</f>
        <v/>
      </c>
      <c r="E269" s="24">
        <f>IFERROR(IF($C269="","",VLOOKUP($C269,'Checklist Setup'!$A$7:$H$106,3,FALSE)),"")</f>
        <v/>
      </c>
      <c r="F269" s="23">
        <f>IFERROR(IF($C269="","",VLOOKUP($C269,'Checklist Setup'!$A$7:$H$106,4,FALSE)),"")</f>
        <v/>
      </c>
      <c r="G269" s="23">
        <f>IFERROR(IF($C269="","",VLOOKUP($C269,'Checklist Setup'!$A$7:$H$106,5,FALSE)),"")</f>
        <v/>
      </c>
      <c r="H269" s="23">
        <f>IFERROR(IF($C269="","",VLOOKUP($C269,'Checklist Setup'!$A$7:$H$106,6,FALSE)),"")</f>
        <v/>
      </c>
      <c r="I269" s="22" t="n"/>
      <c r="J269" s="22" t="n"/>
      <c r="K269" s="25" t="n"/>
      <c r="L269" s="25" t="n"/>
      <c r="M269" s="26">
        <f>IFERROR(IF($C269="","",VLOOKUP($C269,'Checklist Setup'!$A$7:$H$106,7,FALSE)),"")</f>
        <v/>
      </c>
      <c r="N269" s="26">
        <f>IFERROR(IF(OR($K269="",$L269=""),"",MOD($L269-$K269,1)*1440),"")</f>
        <v/>
      </c>
      <c r="O269" s="41" t="n"/>
      <c r="P269" s="41" t="n"/>
      <c r="Q269" s="42">
        <f>IFERROR(IF(OR($O269="",$P269=""),"",$P269-$O269),"")</f>
        <v/>
      </c>
      <c r="R269" s="42">
        <f>IFERROR(IF($C269="","",VLOOKUP($C269,'Checklist Setup'!$A$7:$H$106,8,FALSE)),"")</f>
        <v/>
      </c>
      <c r="S269" s="29" t="n"/>
      <c r="T269" s="29" t="n"/>
      <c r="U269" s="29" t="n"/>
      <c r="V269" s="22" t="n"/>
      <c r="W269" s="22" t="n"/>
      <c r="X269" s="24">
        <f>IFERROR(IF($C269="","",IF($Y269&lt;&gt;"OK",$Y269,IF(AND($J269="Complete",$H269="Yes",$S269=""),"Evidence missing",IF(AND($G269="Yes",$J269="Complete",OR($O269="",$P269="")),"Amounts missing",IF(AND($Q269&lt;&gt;"",OR($Q269&gt;$R269,$Q269&lt;-$R269)),"Variance exceeds tolerance",IF(AND($F269="Yes",$J269&lt;&gt;"Complete",$J269&lt;&gt;"N/A"),"Critical task incomplete",IF(AND($J269="N/A",$T269=""),"N/A reason missing",IF(AND($J269="Exception",$T269=""),"Exception details missing",IF(AND($V269="Reviewed",$W269=""),"Manager initials missing","OK"))))))))),"")</f>
        <v/>
      </c>
      <c r="Y269" s="23">
        <f>IFERROR(IF(OR($A269="",$C269=""),"",IF(COUNTIFS($A$2:$A$501,$A269,$C$2:$C$501,$C269)&gt;1,"Duplicate task/date","OK")),"")</f>
        <v/>
      </c>
      <c r="Z269" s="29" t="n"/>
      <c r="AA269" s="23">
        <f>IFERROR(IF(OR($A269="",$C269=""),"",TEXT($A269,"yyyymmdd")&amp;"-"&amp;$C269),"")</f>
        <v/>
      </c>
    </row>
    <row r="270">
      <c r="A270" s="40" t="n"/>
      <c r="B270" s="22" t="n"/>
      <c r="C270" s="22" t="n"/>
      <c r="D270" s="23">
        <f>IFERROR(IF($C270="","",VLOOKUP($C270,'Checklist Setup'!$A$7:$H$106,2,FALSE)),"")</f>
        <v/>
      </c>
      <c r="E270" s="24">
        <f>IFERROR(IF($C270="","",VLOOKUP($C270,'Checklist Setup'!$A$7:$H$106,3,FALSE)),"")</f>
        <v/>
      </c>
      <c r="F270" s="23">
        <f>IFERROR(IF($C270="","",VLOOKUP($C270,'Checklist Setup'!$A$7:$H$106,4,FALSE)),"")</f>
        <v/>
      </c>
      <c r="G270" s="23">
        <f>IFERROR(IF($C270="","",VLOOKUP($C270,'Checklist Setup'!$A$7:$H$106,5,FALSE)),"")</f>
        <v/>
      </c>
      <c r="H270" s="23">
        <f>IFERROR(IF($C270="","",VLOOKUP($C270,'Checklist Setup'!$A$7:$H$106,6,FALSE)),"")</f>
        <v/>
      </c>
      <c r="I270" s="22" t="n"/>
      <c r="J270" s="22" t="n"/>
      <c r="K270" s="25" t="n"/>
      <c r="L270" s="25" t="n"/>
      <c r="M270" s="26">
        <f>IFERROR(IF($C270="","",VLOOKUP($C270,'Checklist Setup'!$A$7:$H$106,7,FALSE)),"")</f>
        <v/>
      </c>
      <c r="N270" s="26">
        <f>IFERROR(IF(OR($K270="",$L270=""),"",MOD($L270-$K270,1)*1440),"")</f>
        <v/>
      </c>
      <c r="O270" s="41" t="n"/>
      <c r="P270" s="41" t="n"/>
      <c r="Q270" s="42">
        <f>IFERROR(IF(OR($O270="",$P270=""),"",$P270-$O270),"")</f>
        <v/>
      </c>
      <c r="R270" s="42">
        <f>IFERROR(IF($C270="","",VLOOKUP($C270,'Checklist Setup'!$A$7:$H$106,8,FALSE)),"")</f>
        <v/>
      </c>
      <c r="S270" s="29" t="n"/>
      <c r="T270" s="29" t="n"/>
      <c r="U270" s="29" t="n"/>
      <c r="V270" s="22" t="n"/>
      <c r="W270" s="22" t="n"/>
      <c r="X270" s="24">
        <f>IFERROR(IF($C270="","",IF($Y270&lt;&gt;"OK",$Y270,IF(AND($J270="Complete",$H270="Yes",$S270=""),"Evidence missing",IF(AND($G270="Yes",$J270="Complete",OR($O270="",$P270="")),"Amounts missing",IF(AND($Q270&lt;&gt;"",OR($Q270&gt;$R270,$Q270&lt;-$R270)),"Variance exceeds tolerance",IF(AND($F270="Yes",$J270&lt;&gt;"Complete",$J270&lt;&gt;"N/A"),"Critical task incomplete",IF(AND($J270="N/A",$T270=""),"N/A reason missing",IF(AND($J270="Exception",$T270=""),"Exception details missing",IF(AND($V270="Reviewed",$W270=""),"Manager initials missing","OK"))))))))),"")</f>
        <v/>
      </c>
      <c r="Y270" s="23">
        <f>IFERROR(IF(OR($A270="",$C270=""),"",IF(COUNTIFS($A$2:$A$501,$A270,$C$2:$C$501,$C270)&gt;1,"Duplicate task/date","OK")),"")</f>
        <v/>
      </c>
      <c r="Z270" s="29" t="n"/>
      <c r="AA270" s="23">
        <f>IFERROR(IF(OR($A270="",$C270=""),"",TEXT($A270,"yyyymmdd")&amp;"-"&amp;$C270),"")</f>
        <v/>
      </c>
    </row>
    <row r="271">
      <c r="A271" s="40" t="n"/>
      <c r="B271" s="22" t="n"/>
      <c r="C271" s="22" t="n"/>
      <c r="D271" s="23">
        <f>IFERROR(IF($C271="","",VLOOKUP($C271,'Checklist Setup'!$A$7:$H$106,2,FALSE)),"")</f>
        <v/>
      </c>
      <c r="E271" s="24">
        <f>IFERROR(IF($C271="","",VLOOKUP($C271,'Checklist Setup'!$A$7:$H$106,3,FALSE)),"")</f>
        <v/>
      </c>
      <c r="F271" s="23">
        <f>IFERROR(IF($C271="","",VLOOKUP($C271,'Checklist Setup'!$A$7:$H$106,4,FALSE)),"")</f>
        <v/>
      </c>
      <c r="G271" s="23">
        <f>IFERROR(IF($C271="","",VLOOKUP($C271,'Checklist Setup'!$A$7:$H$106,5,FALSE)),"")</f>
        <v/>
      </c>
      <c r="H271" s="23">
        <f>IFERROR(IF($C271="","",VLOOKUP($C271,'Checklist Setup'!$A$7:$H$106,6,FALSE)),"")</f>
        <v/>
      </c>
      <c r="I271" s="22" t="n"/>
      <c r="J271" s="22" t="n"/>
      <c r="K271" s="25" t="n"/>
      <c r="L271" s="25" t="n"/>
      <c r="M271" s="26">
        <f>IFERROR(IF($C271="","",VLOOKUP($C271,'Checklist Setup'!$A$7:$H$106,7,FALSE)),"")</f>
        <v/>
      </c>
      <c r="N271" s="26">
        <f>IFERROR(IF(OR($K271="",$L271=""),"",MOD($L271-$K271,1)*1440),"")</f>
        <v/>
      </c>
      <c r="O271" s="41" t="n"/>
      <c r="P271" s="41" t="n"/>
      <c r="Q271" s="42">
        <f>IFERROR(IF(OR($O271="",$P271=""),"",$P271-$O271),"")</f>
        <v/>
      </c>
      <c r="R271" s="42">
        <f>IFERROR(IF($C271="","",VLOOKUP($C271,'Checklist Setup'!$A$7:$H$106,8,FALSE)),"")</f>
        <v/>
      </c>
      <c r="S271" s="29" t="n"/>
      <c r="T271" s="29" t="n"/>
      <c r="U271" s="29" t="n"/>
      <c r="V271" s="22" t="n"/>
      <c r="W271" s="22" t="n"/>
      <c r="X271" s="24">
        <f>IFERROR(IF($C271="","",IF($Y271&lt;&gt;"OK",$Y271,IF(AND($J271="Complete",$H271="Yes",$S271=""),"Evidence missing",IF(AND($G271="Yes",$J271="Complete",OR($O271="",$P271="")),"Amounts missing",IF(AND($Q271&lt;&gt;"",OR($Q271&gt;$R271,$Q271&lt;-$R271)),"Variance exceeds tolerance",IF(AND($F271="Yes",$J271&lt;&gt;"Complete",$J271&lt;&gt;"N/A"),"Critical task incomplete",IF(AND($J271="N/A",$T271=""),"N/A reason missing",IF(AND($J271="Exception",$T271=""),"Exception details missing",IF(AND($V271="Reviewed",$W271=""),"Manager initials missing","OK"))))))))),"")</f>
        <v/>
      </c>
      <c r="Y271" s="23">
        <f>IFERROR(IF(OR($A271="",$C271=""),"",IF(COUNTIFS($A$2:$A$501,$A271,$C$2:$C$501,$C271)&gt;1,"Duplicate task/date","OK")),"")</f>
        <v/>
      </c>
      <c r="Z271" s="29" t="n"/>
      <c r="AA271" s="23">
        <f>IFERROR(IF(OR($A271="",$C271=""),"",TEXT($A271,"yyyymmdd")&amp;"-"&amp;$C271),"")</f>
        <v/>
      </c>
    </row>
    <row r="272">
      <c r="A272" s="40" t="n"/>
      <c r="B272" s="22" t="n"/>
      <c r="C272" s="22" t="n"/>
      <c r="D272" s="23">
        <f>IFERROR(IF($C272="","",VLOOKUP($C272,'Checklist Setup'!$A$7:$H$106,2,FALSE)),"")</f>
        <v/>
      </c>
      <c r="E272" s="24">
        <f>IFERROR(IF($C272="","",VLOOKUP($C272,'Checklist Setup'!$A$7:$H$106,3,FALSE)),"")</f>
        <v/>
      </c>
      <c r="F272" s="23">
        <f>IFERROR(IF($C272="","",VLOOKUP($C272,'Checklist Setup'!$A$7:$H$106,4,FALSE)),"")</f>
        <v/>
      </c>
      <c r="G272" s="23">
        <f>IFERROR(IF($C272="","",VLOOKUP($C272,'Checklist Setup'!$A$7:$H$106,5,FALSE)),"")</f>
        <v/>
      </c>
      <c r="H272" s="23">
        <f>IFERROR(IF($C272="","",VLOOKUP($C272,'Checklist Setup'!$A$7:$H$106,6,FALSE)),"")</f>
        <v/>
      </c>
      <c r="I272" s="22" t="n"/>
      <c r="J272" s="22" t="n"/>
      <c r="K272" s="25" t="n"/>
      <c r="L272" s="25" t="n"/>
      <c r="M272" s="26">
        <f>IFERROR(IF($C272="","",VLOOKUP($C272,'Checklist Setup'!$A$7:$H$106,7,FALSE)),"")</f>
        <v/>
      </c>
      <c r="N272" s="26">
        <f>IFERROR(IF(OR($K272="",$L272=""),"",MOD($L272-$K272,1)*1440),"")</f>
        <v/>
      </c>
      <c r="O272" s="41" t="n"/>
      <c r="P272" s="41" t="n"/>
      <c r="Q272" s="42">
        <f>IFERROR(IF(OR($O272="",$P272=""),"",$P272-$O272),"")</f>
        <v/>
      </c>
      <c r="R272" s="42">
        <f>IFERROR(IF($C272="","",VLOOKUP($C272,'Checklist Setup'!$A$7:$H$106,8,FALSE)),"")</f>
        <v/>
      </c>
      <c r="S272" s="29" t="n"/>
      <c r="T272" s="29" t="n"/>
      <c r="U272" s="29" t="n"/>
      <c r="V272" s="22" t="n"/>
      <c r="W272" s="22" t="n"/>
      <c r="X272" s="24">
        <f>IFERROR(IF($C272="","",IF($Y272&lt;&gt;"OK",$Y272,IF(AND($J272="Complete",$H272="Yes",$S272=""),"Evidence missing",IF(AND($G272="Yes",$J272="Complete",OR($O272="",$P272="")),"Amounts missing",IF(AND($Q272&lt;&gt;"",OR($Q272&gt;$R272,$Q272&lt;-$R272)),"Variance exceeds tolerance",IF(AND($F272="Yes",$J272&lt;&gt;"Complete",$J272&lt;&gt;"N/A"),"Critical task incomplete",IF(AND($J272="N/A",$T272=""),"N/A reason missing",IF(AND($J272="Exception",$T272=""),"Exception details missing",IF(AND($V272="Reviewed",$W272=""),"Manager initials missing","OK"))))))))),"")</f>
        <v/>
      </c>
      <c r="Y272" s="23">
        <f>IFERROR(IF(OR($A272="",$C272=""),"",IF(COUNTIFS($A$2:$A$501,$A272,$C$2:$C$501,$C272)&gt;1,"Duplicate task/date","OK")),"")</f>
        <v/>
      </c>
      <c r="Z272" s="29" t="n"/>
      <c r="AA272" s="23">
        <f>IFERROR(IF(OR($A272="",$C272=""),"",TEXT($A272,"yyyymmdd")&amp;"-"&amp;$C272),"")</f>
        <v/>
      </c>
    </row>
    <row r="273">
      <c r="A273" s="40" t="n"/>
      <c r="B273" s="22" t="n"/>
      <c r="C273" s="22" t="n"/>
      <c r="D273" s="23">
        <f>IFERROR(IF($C273="","",VLOOKUP($C273,'Checklist Setup'!$A$7:$H$106,2,FALSE)),"")</f>
        <v/>
      </c>
      <c r="E273" s="24">
        <f>IFERROR(IF($C273="","",VLOOKUP($C273,'Checklist Setup'!$A$7:$H$106,3,FALSE)),"")</f>
        <v/>
      </c>
      <c r="F273" s="23">
        <f>IFERROR(IF($C273="","",VLOOKUP($C273,'Checklist Setup'!$A$7:$H$106,4,FALSE)),"")</f>
        <v/>
      </c>
      <c r="G273" s="23">
        <f>IFERROR(IF($C273="","",VLOOKUP($C273,'Checklist Setup'!$A$7:$H$106,5,FALSE)),"")</f>
        <v/>
      </c>
      <c r="H273" s="23">
        <f>IFERROR(IF($C273="","",VLOOKUP($C273,'Checklist Setup'!$A$7:$H$106,6,FALSE)),"")</f>
        <v/>
      </c>
      <c r="I273" s="22" t="n"/>
      <c r="J273" s="22" t="n"/>
      <c r="K273" s="25" t="n"/>
      <c r="L273" s="25" t="n"/>
      <c r="M273" s="26">
        <f>IFERROR(IF($C273="","",VLOOKUP($C273,'Checklist Setup'!$A$7:$H$106,7,FALSE)),"")</f>
        <v/>
      </c>
      <c r="N273" s="26">
        <f>IFERROR(IF(OR($K273="",$L273=""),"",MOD($L273-$K273,1)*1440),"")</f>
        <v/>
      </c>
      <c r="O273" s="41" t="n"/>
      <c r="P273" s="41" t="n"/>
      <c r="Q273" s="42">
        <f>IFERROR(IF(OR($O273="",$P273=""),"",$P273-$O273),"")</f>
        <v/>
      </c>
      <c r="R273" s="42">
        <f>IFERROR(IF($C273="","",VLOOKUP($C273,'Checklist Setup'!$A$7:$H$106,8,FALSE)),"")</f>
        <v/>
      </c>
      <c r="S273" s="29" t="n"/>
      <c r="T273" s="29" t="n"/>
      <c r="U273" s="29" t="n"/>
      <c r="V273" s="22" t="n"/>
      <c r="W273" s="22" t="n"/>
      <c r="X273" s="24">
        <f>IFERROR(IF($C273="","",IF($Y273&lt;&gt;"OK",$Y273,IF(AND($J273="Complete",$H273="Yes",$S273=""),"Evidence missing",IF(AND($G273="Yes",$J273="Complete",OR($O273="",$P273="")),"Amounts missing",IF(AND($Q273&lt;&gt;"",OR($Q273&gt;$R273,$Q273&lt;-$R273)),"Variance exceeds tolerance",IF(AND($F273="Yes",$J273&lt;&gt;"Complete",$J273&lt;&gt;"N/A"),"Critical task incomplete",IF(AND($J273="N/A",$T273=""),"N/A reason missing",IF(AND($J273="Exception",$T273=""),"Exception details missing",IF(AND($V273="Reviewed",$W273=""),"Manager initials missing","OK"))))))))),"")</f>
        <v/>
      </c>
      <c r="Y273" s="23">
        <f>IFERROR(IF(OR($A273="",$C273=""),"",IF(COUNTIFS($A$2:$A$501,$A273,$C$2:$C$501,$C273)&gt;1,"Duplicate task/date","OK")),"")</f>
        <v/>
      </c>
      <c r="Z273" s="29" t="n"/>
      <c r="AA273" s="23">
        <f>IFERROR(IF(OR($A273="",$C273=""),"",TEXT($A273,"yyyymmdd")&amp;"-"&amp;$C273),"")</f>
        <v/>
      </c>
    </row>
    <row r="274">
      <c r="A274" s="40" t="n"/>
      <c r="B274" s="22" t="n"/>
      <c r="C274" s="22" t="n"/>
      <c r="D274" s="23">
        <f>IFERROR(IF($C274="","",VLOOKUP($C274,'Checklist Setup'!$A$7:$H$106,2,FALSE)),"")</f>
        <v/>
      </c>
      <c r="E274" s="24">
        <f>IFERROR(IF($C274="","",VLOOKUP($C274,'Checklist Setup'!$A$7:$H$106,3,FALSE)),"")</f>
        <v/>
      </c>
      <c r="F274" s="23">
        <f>IFERROR(IF($C274="","",VLOOKUP($C274,'Checklist Setup'!$A$7:$H$106,4,FALSE)),"")</f>
        <v/>
      </c>
      <c r="G274" s="23">
        <f>IFERROR(IF($C274="","",VLOOKUP($C274,'Checklist Setup'!$A$7:$H$106,5,FALSE)),"")</f>
        <v/>
      </c>
      <c r="H274" s="23">
        <f>IFERROR(IF($C274="","",VLOOKUP($C274,'Checklist Setup'!$A$7:$H$106,6,FALSE)),"")</f>
        <v/>
      </c>
      <c r="I274" s="22" t="n"/>
      <c r="J274" s="22" t="n"/>
      <c r="K274" s="25" t="n"/>
      <c r="L274" s="25" t="n"/>
      <c r="M274" s="26">
        <f>IFERROR(IF($C274="","",VLOOKUP($C274,'Checklist Setup'!$A$7:$H$106,7,FALSE)),"")</f>
        <v/>
      </c>
      <c r="N274" s="26">
        <f>IFERROR(IF(OR($K274="",$L274=""),"",MOD($L274-$K274,1)*1440),"")</f>
        <v/>
      </c>
      <c r="O274" s="41" t="n"/>
      <c r="P274" s="41" t="n"/>
      <c r="Q274" s="42">
        <f>IFERROR(IF(OR($O274="",$P274=""),"",$P274-$O274),"")</f>
        <v/>
      </c>
      <c r="R274" s="42">
        <f>IFERROR(IF($C274="","",VLOOKUP($C274,'Checklist Setup'!$A$7:$H$106,8,FALSE)),"")</f>
        <v/>
      </c>
      <c r="S274" s="29" t="n"/>
      <c r="T274" s="29" t="n"/>
      <c r="U274" s="29" t="n"/>
      <c r="V274" s="22" t="n"/>
      <c r="W274" s="22" t="n"/>
      <c r="X274" s="24">
        <f>IFERROR(IF($C274="","",IF($Y274&lt;&gt;"OK",$Y274,IF(AND($J274="Complete",$H274="Yes",$S274=""),"Evidence missing",IF(AND($G274="Yes",$J274="Complete",OR($O274="",$P274="")),"Amounts missing",IF(AND($Q274&lt;&gt;"",OR($Q274&gt;$R274,$Q274&lt;-$R274)),"Variance exceeds tolerance",IF(AND($F274="Yes",$J274&lt;&gt;"Complete",$J274&lt;&gt;"N/A"),"Critical task incomplete",IF(AND($J274="N/A",$T274=""),"N/A reason missing",IF(AND($J274="Exception",$T274=""),"Exception details missing",IF(AND($V274="Reviewed",$W274=""),"Manager initials missing","OK"))))))))),"")</f>
        <v/>
      </c>
      <c r="Y274" s="23">
        <f>IFERROR(IF(OR($A274="",$C274=""),"",IF(COUNTIFS($A$2:$A$501,$A274,$C$2:$C$501,$C274)&gt;1,"Duplicate task/date","OK")),"")</f>
        <v/>
      </c>
      <c r="Z274" s="29" t="n"/>
      <c r="AA274" s="23">
        <f>IFERROR(IF(OR($A274="",$C274=""),"",TEXT($A274,"yyyymmdd")&amp;"-"&amp;$C274),"")</f>
        <v/>
      </c>
    </row>
    <row r="275">
      <c r="A275" s="40" t="n"/>
      <c r="B275" s="22" t="n"/>
      <c r="C275" s="22" t="n"/>
      <c r="D275" s="23">
        <f>IFERROR(IF($C275="","",VLOOKUP($C275,'Checklist Setup'!$A$7:$H$106,2,FALSE)),"")</f>
        <v/>
      </c>
      <c r="E275" s="24">
        <f>IFERROR(IF($C275="","",VLOOKUP($C275,'Checklist Setup'!$A$7:$H$106,3,FALSE)),"")</f>
        <v/>
      </c>
      <c r="F275" s="23">
        <f>IFERROR(IF($C275="","",VLOOKUP($C275,'Checklist Setup'!$A$7:$H$106,4,FALSE)),"")</f>
        <v/>
      </c>
      <c r="G275" s="23">
        <f>IFERROR(IF($C275="","",VLOOKUP($C275,'Checklist Setup'!$A$7:$H$106,5,FALSE)),"")</f>
        <v/>
      </c>
      <c r="H275" s="23">
        <f>IFERROR(IF($C275="","",VLOOKUP($C275,'Checklist Setup'!$A$7:$H$106,6,FALSE)),"")</f>
        <v/>
      </c>
      <c r="I275" s="22" t="n"/>
      <c r="J275" s="22" t="n"/>
      <c r="K275" s="25" t="n"/>
      <c r="L275" s="25" t="n"/>
      <c r="M275" s="26">
        <f>IFERROR(IF($C275="","",VLOOKUP($C275,'Checklist Setup'!$A$7:$H$106,7,FALSE)),"")</f>
        <v/>
      </c>
      <c r="N275" s="26">
        <f>IFERROR(IF(OR($K275="",$L275=""),"",MOD($L275-$K275,1)*1440),"")</f>
        <v/>
      </c>
      <c r="O275" s="41" t="n"/>
      <c r="P275" s="41" t="n"/>
      <c r="Q275" s="42">
        <f>IFERROR(IF(OR($O275="",$P275=""),"",$P275-$O275),"")</f>
        <v/>
      </c>
      <c r="R275" s="42">
        <f>IFERROR(IF($C275="","",VLOOKUP($C275,'Checklist Setup'!$A$7:$H$106,8,FALSE)),"")</f>
        <v/>
      </c>
      <c r="S275" s="29" t="n"/>
      <c r="T275" s="29" t="n"/>
      <c r="U275" s="29" t="n"/>
      <c r="V275" s="22" t="n"/>
      <c r="W275" s="22" t="n"/>
      <c r="X275" s="24">
        <f>IFERROR(IF($C275="","",IF($Y275&lt;&gt;"OK",$Y275,IF(AND($J275="Complete",$H275="Yes",$S275=""),"Evidence missing",IF(AND($G275="Yes",$J275="Complete",OR($O275="",$P275="")),"Amounts missing",IF(AND($Q275&lt;&gt;"",OR($Q275&gt;$R275,$Q275&lt;-$R275)),"Variance exceeds tolerance",IF(AND($F275="Yes",$J275&lt;&gt;"Complete",$J275&lt;&gt;"N/A"),"Critical task incomplete",IF(AND($J275="N/A",$T275=""),"N/A reason missing",IF(AND($J275="Exception",$T275=""),"Exception details missing",IF(AND($V275="Reviewed",$W275=""),"Manager initials missing","OK"))))))))),"")</f>
        <v/>
      </c>
      <c r="Y275" s="23">
        <f>IFERROR(IF(OR($A275="",$C275=""),"",IF(COUNTIFS($A$2:$A$501,$A275,$C$2:$C$501,$C275)&gt;1,"Duplicate task/date","OK")),"")</f>
        <v/>
      </c>
      <c r="Z275" s="29" t="n"/>
      <c r="AA275" s="23">
        <f>IFERROR(IF(OR($A275="",$C275=""),"",TEXT($A275,"yyyymmdd")&amp;"-"&amp;$C275),"")</f>
        <v/>
      </c>
    </row>
    <row r="276">
      <c r="A276" s="40" t="n"/>
      <c r="B276" s="22" t="n"/>
      <c r="C276" s="22" t="n"/>
      <c r="D276" s="23">
        <f>IFERROR(IF($C276="","",VLOOKUP($C276,'Checklist Setup'!$A$7:$H$106,2,FALSE)),"")</f>
        <v/>
      </c>
      <c r="E276" s="24">
        <f>IFERROR(IF($C276="","",VLOOKUP($C276,'Checklist Setup'!$A$7:$H$106,3,FALSE)),"")</f>
        <v/>
      </c>
      <c r="F276" s="23">
        <f>IFERROR(IF($C276="","",VLOOKUP($C276,'Checklist Setup'!$A$7:$H$106,4,FALSE)),"")</f>
        <v/>
      </c>
      <c r="G276" s="23">
        <f>IFERROR(IF($C276="","",VLOOKUP($C276,'Checklist Setup'!$A$7:$H$106,5,FALSE)),"")</f>
        <v/>
      </c>
      <c r="H276" s="23">
        <f>IFERROR(IF($C276="","",VLOOKUP($C276,'Checklist Setup'!$A$7:$H$106,6,FALSE)),"")</f>
        <v/>
      </c>
      <c r="I276" s="22" t="n"/>
      <c r="J276" s="22" t="n"/>
      <c r="K276" s="25" t="n"/>
      <c r="L276" s="25" t="n"/>
      <c r="M276" s="26">
        <f>IFERROR(IF($C276="","",VLOOKUP($C276,'Checklist Setup'!$A$7:$H$106,7,FALSE)),"")</f>
        <v/>
      </c>
      <c r="N276" s="26">
        <f>IFERROR(IF(OR($K276="",$L276=""),"",MOD($L276-$K276,1)*1440),"")</f>
        <v/>
      </c>
      <c r="O276" s="41" t="n"/>
      <c r="P276" s="41" t="n"/>
      <c r="Q276" s="42">
        <f>IFERROR(IF(OR($O276="",$P276=""),"",$P276-$O276),"")</f>
        <v/>
      </c>
      <c r="R276" s="42">
        <f>IFERROR(IF($C276="","",VLOOKUP($C276,'Checklist Setup'!$A$7:$H$106,8,FALSE)),"")</f>
        <v/>
      </c>
      <c r="S276" s="29" t="n"/>
      <c r="T276" s="29" t="n"/>
      <c r="U276" s="29" t="n"/>
      <c r="V276" s="22" t="n"/>
      <c r="W276" s="22" t="n"/>
      <c r="X276" s="24">
        <f>IFERROR(IF($C276="","",IF($Y276&lt;&gt;"OK",$Y276,IF(AND($J276="Complete",$H276="Yes",$S276=""),"Evidence missing",IF(AND($G276="Yes",$J276="Complete",OR($O276="",$P276="")),"Amounts missing",IF(AND($Q276&lt;&gt;"",OR($Q276&gt;$R276,$Q276&lt;-$R276)),"Variance exceeds tolerance",IF(AND($F276="Yes",$J276&lt;&gt;"Complete",$J276&lt;&gt;"N/A"),"Critical task incomplete",IF(AND($J276="N/A",$T276=""),"N/A reason missing",IF(AND($J276="Exception",$T276=""),"Exception details missing",IF(AND($V276="Reviewed",$W276=""),"Manager initials missing","OK"))))))))),"")</f>
        <v/>
      </c>
      <c r="Y276" s="23">
        <f>IFERROR(IF(OR($A276="",$C276=""),"",IF(COUNTIFS($A$2:$A$501,$A276,$C$2:$C$501,$C276)&gt;1,"Duplicate task/date","OK")),"")</f>
        <v/>
      </c>
      <c r="Z276" s="29" t="n"/>
      <c r="AA276" s="23">
        <f>IFERROR(IF(OR($A276="",$C276=""),"",TEXT($A276,"yyyymmdd")&amp;"-"&amp;$C276),"")</f>
        <v/>
      </c>
    </row>
    <row r="277">
      <c r="A277" s="40" t="n"/>
      <c r="B277" s="22" t="n"/>
      <c r="C277" s="22" t="n"/>
      <c r="D277" s="23">
        <f>IFERROR(IF($C277="","",VLOOKUP($C277,'Checklist Setup'!$A$7:$H$106,2,FALSE)),"")</f>
        <v/>
      </c>
      <c r="E277" s="24">
        <f>IFERROR(IF($C277="","",VLOOKUP($C277,'Checklist Setup'!$A$7:$H$106,3,FALSE)),"")</f>
        <v/>
      </c>
      <c r="F277" s="23">
        <f>IFERROR(IF($C277="","",VLOOKUP($C277,'Checklist Setup'!$A$7:$H$106,4,FALSE)),"")</f>
        <v/>
      </c>
      <c r="G277" s="23">
        <f>IFERROR(IF($C277="","",VLOOKUP($C277,'Checklist Setup'!$A$7:$H$106,5,FALSE)),"")</f>
        <v/>
      </c>
      <c r="H277" s="23">
        <f>IFERROR(IF($C277="","",VLOOKUP($C277,'Checklist Setup'!$A$7:$H$106,6,FALSE)),"")</f>
        <v/>
      </c>
      <c r="I277" s="22" t="n"/>
      <c r="J277" s="22" t="n"/>
      <c r="K277" s="25" t="n"/>
      <c r="L277" s="25" t="n"/>
      <c r="M277" s="26">
        <f>IFERROR(IF($C277="","",VLOOKUP($C277,'Checklist Setup'!$A$7:$H$106,7,FALSE)),"")</f>
        <v/>
      </c>
      <c r="N277" s="26">
        <f>IFERROR(IF(OR($K277="",$L277=""),"",MOD($L277-$K277,1)*1440),"")</f>
        <v/>
      </c>
      <c r="O277" s="41" t="n"/>
      <c r="P277" s="41" t="n"/>
      <c r="Q277" s="42">
        <f>IFERROR(IF(OR($O277="",$P277=""),"",$P277-$O277),"")</f>
        <v/>
      </c>
      <c r="R277" s="42">
        <f>IFERROR(IF($C277="","",VLOOKUP($C277,'Checklist Setup'!$A$7:$H$106,8,FALSE)),"")</f>
        <v/>
      </c>
      <c r="S277" s="29" t="n"/>
      <c r="T277" s="29" t="n"/>
      <c r="U277" s="29" t="n"/>
      <c r="V277" s="22" t="n"/>
      <c r="W277" s="22" t="n"/>
      <c r="X277" s="24">
        <f>IFERROR(IF($C277="","",IF($Y277&lt;&gt;"OK",$Y277,IF(AND($J277="Complete",$H277="Yes",$S277=""),"Evidence missing",IF(AND($G277="Yes",$J277="Complete",OR($O277="",$P277="")),"Amounts missing",IF(AND($Q277&lt;&gt;"",OR($Q277&gt;$R277,$Q277&lt;-$R277)),"Variance exceeds tolerance",IF(AND($F277="Yes",$J277&lt;&gt;"Complete",$J277&lt;&gt;"N/A"),"Critical task incomplete",IF(AND($J277="N/A",$T277=""),"N/A reason missing",IF(AND($J277="Exception",$T277=""),"Exception details missing",IF(AND($V277="Reviewed",$W277=""),"Manager initials missing","OK"))))))))),"")</f>
        <v/>
      </c>
      <c r="Y277" s="23">
        <f>IFERROR(IF(OR($A277="",$C277=""),"",IF(COUNTIFS($A$2:$A$501,$A277,$C$2:$C$501,$C277)&gt;1,"Duplicate task/date","OK")),"")</f>
        <v/>
      </c>
      <c r="Z277" s="29" t="n"/>
      <c r="AA277" s="23">
        <f>IFERROR(IF(OR($A277="",$C277=""),"",TEXT($A277,"yyyymmdd")&amp;"-"&amp;$C277),"")</f>
        <v/>
      </c>
    </row>
    <row r="278">
      <c r="A278" s="40" t="n"/>
      <c r="B278" s="22" t="n"/>
      <c r="C278" s="22" t="n"/>
      <c r="D278" s="23">
        <f>IFERROR(IF($C278="","",VLOOKUP($C278,'Checklist Setup'!$A$7:$H$106,2,FALSE)),"")</f>
        <v/>
      </c>
      <c r="E278" s="24">
        <f>IFERROR(IF($C278="","",VLOOKUP($C278,'Checklist Setup'!$A$7:$H$106,3,FALSE)),"")</f>
        <v/>
      </c>
      <c r="F278" s="23">
        <f>IFERROR(IF($C278="","",VLOOKUP($C278,'Checklist Setup'!$A$7:$H$106,4,FALSE)),"")</f>
        <v/>
      </c>
      <c r="G278" s="23">
        <f>IFERROR(IF($C278="","",VLOOKUP($C278,'Checklist Setup'!$A$7:$H$106,5,FALSE)),"")</f>
        <v/>
      </c>
      <c r="H278" s="23">
        <f>IFERROR(IF($C278="","",VLOOKUP($C278,'Checklist Setup'!$A$7:$H$106,6,FALSE)),"")</f>
        <v/>
      </c>
      <c r="I278" s="22" t="n"/>
      <c r="J278" s="22" t="n"/>
      <c r="K278" s="25" t="n"/>
      <c r="L278" s="25" t="n"/>
      <c r="M278" s="26">
        <f>IFERROR(IF($C278="","",VLOOKUP($C278,'Checklist Setup'!$A$7:$H$106,7,FALSE)),"")</f>
        <v/>
      </c>
      <c r="N278" s="26">
        <f>IFERROR(IF(OR($K278="",$L278=""),"",MOD($L278-$K278,1)*1440),"")</f>
        <v/>
      </c>
      <c r="O278" s="41" t="n"/>
      <c r="P278" s="41" t="n"/>
      <c r="Q278" s="42">
        <f>IFERROR(IF(OR($O278="",$P278=""),"",$P278-$O278),"")</f>
        <v/>
      </c>
      <c r="R278" s="42">
        <f>IFERROR(IF($C278="","",VLOOKUP($C278,'Checklist Setup'!$A$7:$H$106,8,FALSE)),"")</f>
        <v/>
      </c>
      <c r="S278" s="29" t="n"/>
      <c r="T278" s="29" t="n"/>
      <c r="U278" s="29" t="n"/>
      <c r="V278" s="22" t="n"/>
      <c r="W278" s="22" t="n"/>
      <c r="X278" s="24">
        <f>IFERROR(IF($C278="","",IF($Y278&lt;&gt;"OK",$Y278,IF(AND($J278="Complete",$H278="Yes",$S278=""),"Evidence missing",IF(AND($G278="Yes",$J278="Complete",OR($O278="",$P278="")),"Amounts missing",IF(AND($Q278&lt;&gt;"",OR($Q278&gt;$R278,$Q278&lt;-$R278)),"Variance exceeds tolerance",IF(AND($F278="Yes",$J278&lt;&gt;"Complete",$J278&lt;&gt;"N/A"),"Critical task incomplete",IF(AND($J278="N/A",$T278=""),"N/A reason missing",IF(AND($J278="Exception",$T278=""),"Exception details missing",IF(AND($V278="Reviewed",$W278=""),"Manager initials missing","OK"))))))))),"")</f>
        <v/>
      </c>
      <c r="Y278" s="23">
        <f>IFERROR(IF(OR($A278="",$C278=""),"",IF(COUNTIFS($A$2:$A$501,$A278,$C$2:$C$501,$C278)&gt;1,"Duplicate task/date","OK")),"")</f>
        <v/>
      </c>
      <c r="Z278" s="29" t="n"/>
      <c r="AA278" s="23">
        <f>IFERROR(IF(OR($A278="",$C278=""),"",TEXT($A278,"yyyymmdd")&amp;"-"&amp;$C278),"")</f>
        <v/>
      </c>
    </row>
    <row r="279">
      <c r="A279" s="40" t="n"/>
      <c r="B279" s="22" t="n"/>
      <c r="C279" s="22" t="n"/>
      <c r="D279" s="23">
        <f>IFERROR(IF($C279="","",VLOOKUP($C279,'Checklist Setup'!$A$7:$H$106,2,FALSE)),"")</f>
        <v/>
      </c>
      <c r="E279" s="24">
        <f>IFERROR(IF($C279="","",VLOOKUP($C279,'Checklist Setup'!$A$7:$H$106,3,FALSE)),"")</f>
        <v/>
      </c>
      <c r="F279" s="23">
        <f>IFERROR(IF($C279="","",VLOOKUP($C279,'Checklist Setup'!$A$7:$H$106,4,FALSE)),"")</f>
        <v/>
      </c>
      <c r="G279" s="23">
        <f>IFERROR(IF($C279="","",VLOOKUP($C279,'Checklist Setup'!$A$7:$H$106,5,FALSE)),"")</f>
        <v/>
      </c>
      <c r="H279" s="23">
        <f>IFERROR(IF($C279="","",VLOOKUP($C279,'Checklist Setup'!$A$7:$H$106,6,FALSE)),"")</f>
        <v/>
      </c>
      <c r="I279" s="22" t="n"/>
      <c r="J279" s="22" t="n"/>
      <c r="K279" s="25" t="n"/>
      <c r="L279" s="25" t="n"/>
      <c r="M279" s="26">
        <f>IFERROR(IF($C279="","",VLOOKUP($C279,'Checklist Setup'!$A$7:$H$106,7,FALSE)),"")</f>
        <v/>
      </c>
      <c r="N279" s="26">
        <f>IFERROR(IF(OR($K279="",$L279=""),"",MOD($L279-$K279,1)*1440),"")</f>
        <v/>
      </c>
      <c r="O279" s="41" t="n"/>
      <c r="P279" s="41" t="n"/>
      <c r="Q279" s="42">
        <f>IFERROR(IF(OR($O279="",$P279=""),"",$P279-$O279),"")</f>
        <v/>
      </c>
      <c r="R279" s="42">
        <f>IFERROR(IF($C279="","",VLOOKUP($C279,'Checklist Setup'!$A$7:$H$106,8,FALSE)),"")</f>
        <v/>
      </c>
      <c r="S279" s="29" t="n"/>
      <c r="T279" s="29" t="n"/>
      <c r="U279" s="29" t="n"/>
      <c r="V279" s="22" t="n"/>
      <c r="W279" s="22" t="n"/>
      <c r="X279" s="24">
        <f>IFERROR(IF($C279="","",IF($Y279&lt;&gt;"OK",$Y279,IF(AND($J279="Complete",$H279="Yes",$S279=""),"Evidence missing",IF(AND($G279="Yes",$J279="Complete",OR($O279="",$P279="")),"Amounts missing",IF(AND($Q279&lt;&gt;"",OR($Q279&gt;$R279,$Q279&lt;-$R279)),"Variance exceeds tolerance",IF(AND($F279="Yes",$J279&lt;&gt;"Complete",$J279&lt;&gt;"N/A"),"Critical task incomplete",IF(AND($J279="N/A",$T279=""),"N/A reason missing",IF(AND($J279="Exception",$T279=""),"Exception details missing",IF(AND($V279="Reviewed",$W279=""),"Manager initials missing","OK"))))))))),"")</f>
        <v/>
      </c>
      <c r="Y279" s="23">
        <f>IFERROR(IF(OR($A279="",$C279=""),"",IF(COUNTIFS($A$2:$A$501,$A279,$C$2:$C$501,$C279)&gt;1,"Duplicate task/date","OK")),"")</f>
        <v/>
      </c>
      <c r="Z279" s="29" t="n"/>
      <c r="AA279" s="23">
        <f>IFERROR(IF(OR($A279="",$C279=""),"",TEXT($A279,"yyyymmdd")&amp;"-"&amp;$C279),"")</f>
        <v/>
      </c>
    </row>
    <row r="280">
      <c r="A280" s="40" t="n"/>
      <c r="B280" s="22" t="n"/>
      <c r="C280" s="22" t="n"/>
      <c r="D280" s="23">
        <f>IFERROR(IF($C280="","",VLOOKUP($C280,'Checklist Setup'!$A$7:$H$106,2,FALSE)),"")</f>
        <v/>
      </c>
      <c r="E280" s="24">
        <f>IFERROR(IF($C280="","",VLOOKUP($C280,'Checklist Setup'!$A$7:$H$106,3,FALSE)),"")</f>
        <v/>
      </c>
      <c r="F280" s="23">
        <f>IFERROR(IF($C280="","",VLOOKUP($C280,'Checklist Setup'!$A$7:$H$106,4,FALSE)),"")</f>
        <v/>
      </c>
      <c r="G280" s="23">
        <f>IFERROR(IF($C280="","",VLOOKUP($C280,'Checklist Setup'!$A$7:$H$106,5,FALSE)),"")</f>
        <v/>
      </c>
      <c r="H280" s="23">
        <f>IFERROR(IF($C280="","",VLOOKUP($C280,'Checklist Setup'!$A$7:$H$106,6,FALSE)),"")</f>
        <v/>
      </c>
      <c r="I280" s="22" t="n"/>
      <c r="J280" s="22" t="n"/>
      <c r="K280" s="25" t="n"/>
      <c r="L280" s="25" t="n"/>
      <c r="M280" s="26">
        <f>IFERROR(IF($C280="","",VLOOKUP($C280,'Checklist Setup'!$A$7:$H$106,7,FALSE)),"")</f>
        <v/>
      </c>
      <c r="N280" s="26">
        <f>IFERROR(IF(OR($K280="",$L280=""),"",MOD($L280-$K280,1)*1440),"")</f>
        <v/>
      </c>
      <c r="O280" s="41" t="n"/>
      <c r="P280" s="41" t="n"/>
      <c r="Q280" s="42">
        <f>IFERROR(IF(OR($O280="",$P280=""),"",$P280-$O280),"")</f>
        <v/>
      </c>
      <c r="R280" s="42">
        <f>IFERROR(IF($C280="","",VLOOKUP($C280,'Checklist Setup'!$A$7:$H$106,8,FALSE)),"")</f>
        <v/>
      </c>
      <c r="S280" s="29" t="n"/>
      <c r="T280" s="29" t="n"/>
      <c r="U280" s="29" t="n"/>
      <c r="V280" s="22" t="n"/>
      <c r="W280" s="22" t="n"/>
      <c r="X280" s="24">
        <f>IFERROR(IF($C280="","",IF($Y280&lt;&gt;"OK",$Y280,IF(AND($J280="Complete",$H280="Yes",$S280=""),"Evidence missing",IF(AND($G280="Yes",$J280="Complete",OR($O280="",$P280="")),"Amounts missing",IF(AND($Q280&lt;&gt;"",OR($Q280&gt;$R280,$Q280&lt;-$R280)),"Variance exceeds tolerance",IF(AND($F280="Yes",$J280&lt;&gt;"Complete",$J280&lt;&gt;"N/A"),"Critical task incomplete",IF(AND($J280="N/A",$T280=""),"N/A reason missing",IF(AND($J280="Exception",$T280=""),"Exception details missing",IF(AND($V280="Reviewed",$W280=""),"Manager initials missing","OK"))))))))),"")</f>
        <v/>
      </c>
      <c r="Y280" s="23">
        <f>IFERROR(IF(OR($A280="",$C280=""),"",IF(COUNTIFS($A$2:$A$501,$A280,$C$2:$C$501,$C280)&gt;1,"Duplicate task/date","OK")),"")</f>
        <v/>
      </c>
      <c r="Z280" s="29" t="n"/>
      <c r="AA280" s="23">
        <f>IFERROR(IF(OR($A280="",$C280=""),"",TEXT($A280,"yyyymmdd")&amp;"-"&amp;$C280),"")</f>
        <v/>
      </c>
    </row>
    <row r="281">
      <c r="A281" s="40" t="n"/>
      <c r="B281" s="22" t="n"/>
      <c r="C281" s="22" t="n"/>
      <c r="D281" s="23">
        <f>IFERROR(IF($C281="","",VLOOKUP($C281,'Checklist Setup'!$A$7:$H$106,2,FALSE)),"")</f>
        <v/>
      </c>
      <c r="E281" s="24">
        <f>IFERROR(IF($C281="","",VLOOKUP($C281,'Checklist Setup'!$A$7:$H$106,3,FALSE)),"")</f>
        <v/>
      </c>
      <c r="F281" s="23">
        <f>IFERROR(IF($C281="","",VLOOKUP($C281,'Checklist Setup'!$A$7:$H$106,4,FALSE)),"")</f>
        <v/>
      </c>
      <c r="G281" s="23">
        <f>IFERROR(IF($C281="","",VLOOKUP($C281,'Checklist Setup'!$A$7:$H$106,5,FALSE)),"")</f>
        <v/>
      </c>
      <c r="H281" s="23">
        <f>IFERROR(IF($C281="","",VLOOKUP($C281,'Checklist Setup'!$A$7:$H$106,6,FALSE)),"")</f>
        <v/>
      </c>
      <c r="I281" s="22" t="n"/>
      <c r="J281" s="22" t="n"/>
      <c r="K281" s="25" t="n"/>
      <c r="L281" s="25" t="n"/>
      <c r="M281" s="26">
        <f>IFERROR(IF($C281="","",VLOOKUP($C281,'Checklist Setup'!$A$7:$H$106,7,FALSE)),"")</f>
        <v/>
      </c>
      <c r="N281" s="26">
        <f>IFERROR(IF(OR($K281="",$L281=""),"",MOD($L281-$K281,1)*1440),"")</f>
        <v/>
      </c>
      <c r="O281" s="41" t="n"/>
      <c r="P281" s="41" t="n"/>
      <c r="Q281" s="42">
        <f>IFERROR(IF(OR($O281="",$P281=""),"",$P281-$O281),"")</f>
        <v/>
      </c>
      <c r="R281" s="42">
        <f>IFERROR(IF($C281="","",VLOOKUP($C281,'Checklist Setup'!$A$7:$H$106,8,FALSE)),"")</f>
        <v/>
      </c>
      <c r="S281" s="29" t="n"/>
      <c r="T281" s="29" t="n"/>
      <c r="U281" s="29" t="n"/>
      <c r="V281" s="22" t="n"/>
      <c r="W281" s="22" t="n"/>
      <c r="X281" s="24">
        <f>IFERROR(IF($C281="","",IF($Y281&lt;&gt;"OK",$Y281,IF(AND($J281="Complete",$H281="Yes",$S281=""),"Evidence missing",IF(AND($G281="Yes",$J281="Complete",OR($O281="",$P281="")),"Amounts missing",IF(AND($Q281&lt;&gt;"",OR($Q281&gt;$R281,$Q281&lt;-$R281)),"Variance exceeds tolerance",IF(AND($F281="Yes",$J281&lt;&gt;"Complete",$J281&lt;&gt;"N/A"),"Critical task incomplete",IF(AND($J281="N/A",$T281=""),"N/A reason missing",IF(AND($J281="Exception",$T281=""),"Exception details missing",IF(AND($V281="Reviewed",$W281=""),"Manager initials missing","OK"))))))))),"")</f>
        <v/>
      </c>
      <c r="Y281" s="23">
        <f>IFERROR(IF(OR($A281="",$C281=""),"",IF(COUNTIFS($A$2:$A$501,$A281,$C$2:$C$501,$C281)&gt;1,"Duplicate task/date","OK")),"")</f>
        <v/>
      </c>
      <c r="Z281" s="29" t="n"/>
      <c r="AA281" s="23">
        <f>IFERROR(IF(OR($A281="",$C281=""),"",TEXT($A281,"yyyymmdd")&amp;"-"&amp;$C281),"")</f>
        <v/>
      </c>
    </row>
    <row r="282">
      <c r="A282" s="40" t="n"/>
      <c r="B282" s="22" t="n"/>
      <c r="C282" s="22" t="n"/>
      <c r="D282" s="23">
        <f>IFERROR(IF($C282="","",VLOOKUP($C282,'Checklist Setup'!$A$7:$H$106,2,FALSE)),"")</f>
        <v/>
      </c>
      <c r="E282" s="24">
        <f>IFERROR(IF($C282="","",VLOOKUP($C282,'Checklist Setup'!$A$7:$H$106,3,FALSE)),"")</f>
        <v/>
      </c>
      <c r="F282" s="23">
        <f>IFERROR(IF($C282="","",VLOOKUP($C282,'Checklist Setup'!$A$7:$H$106,4,FALSE)),"")</f>
        <v/>
      </c>
      <c r="G282" s="23">
        <f>IFERROR(IF($C282="","",VLOOKUP($C282,'Checklist Setup'!$A$7:$H$106,5,FALSE)),"")</f>
        <v/>
      </c>
      <c r="H282" s="23">
        <f>IFERROR(IF($C282="","",VLOOKUP($C282,'Checklist Setup'!$A$7:$H$106,6,FALSE)),"")</f>
        <v/>
      </c>
      <c r="I282" s="22" t="n"/>
      <c r="J282" s="22" t="n"/>
      <c r="K282" s="25" t="n"/>
      <c r="L282" s="25" t="n"/>
      <c r="M282" s="26">
        <f>IFERROR(IF($C282="","",VLOOKUP($C282,'Checklist Setup'!$A$7:$H$106,7,FALSE)),"")</f>
        <v/>
      </c>
      <c r="N282" s="26">
        <f>IFERROR(IF(OR($K282="",$L282=""),"",MOD($L282-$K282,1)*1440),"")</f>
        <v/>
      </c>
      <c r="O282" s="41" t="n"/>
      <c r="P282" s="41" t="n"/>
      <c r="Q282" s="42">
        <f>IFERROR(IF(OR($O282="",$P282=""),"",$P282-$O282),"")</f>
        <v/>
      </c>
      <c r="R282" s="42">
        <f>IFERROR(IF($C282="","",VLOOKUP($C282,'Checklist Setup'!$A$7:$H$106,8,FALSE)),"")</f>
        <v/>
      </c>
      <c r="S282" s="29" t="n"/>
      <c r="T282" s="29" t="n"/>
      <c r="U282" s="29" t="n"/>
      <c r="V282" s="22" t="n"/>
      <c r="W282" s="22" t="n"/>
      <c r="X282" s="24">
        <f>IFERROR(IF($C282="","",IF($Y282&lt;&gt;"OK",$Y282,IF(AND($J282="Complete",$H282="Yes",$S282=""),"Evidence missing",IF(AND($G282="Yes",$J282="Complete",OR($O282="",$P282="")),"Amounts missing",IF(AND($Q282&lt;&gt;"",OR($Q282&gt;$R282,$Q282&lt;-$R282)),"Variance exceeds tolerance",IF(AND($F282="Yes",$J282&lt;&gt;"Complete",$J282&lt;&gt;"N/A"),"Critical task incomplete",IF(AND($J282="N/A",$T282=""),"N/A reason missing",IF(AND($J282="Exception",$T282=""),"Exception details missing",IF(AND($V282="Reviewed",$W282=""),"Manager initials missing","OK"))))))))),"")</f>
        <v/>
      </c>
      <c r="Y282" s="23">
        <f>IFERROR(IF(OR($A282="",$C282=""),"",IF(COUNTIFS($A$2:$A$501,$A282,$C$2:$C$501,$C282)&gt;1,"Duplicate task/date","OK")),"")</f>
        <v/>
      </c>
      <c r="Z282" s="29" t="n"/>
      <c r="AA282" s="23">
        <f>IFERROR(IF(OR($A282="",$C282=""),"",TEXT($A282,"yyyymmdd")&amp;"-"&amp;$C282),"")</f>
        <v/>
      </c>
    </row>
    <row r="283">
      <c r="A283" s="40" t="n"/>
      <c r="B283" s="22" t="n"/>
      <c r="C283" s="22" t="n"/>
      <c r="D283" s="23">
        <f>IFERROR(IF($C283="","",VLOOKUP($C283,'Checklist Setup'!$A$7:$H$106,2,FALSE)),"")</f>
        <v/>
      </c>
      <c r="E283" s="24">
        <f>IFERROR(IF($C283="","",VLOOKUP($C283,'Checklist Setup'!$A$7:$H$106,3,FALSE)),"")</f>
        <v/>
      </c>
      <c r="F283" s="23">
        <f>IFERROR(IF($C283="","",VLOOKUP($C283,'Checklist Setup'!$A$7:$H$106,4,FALSE)),"")</f>
        <v/>
      </c>
      <c r="G283" s="23">
        <f>IFERROR(IF($C283="","",VLOOKUP($C283,'Checklist Setup'!$A$7:$H$106,5,FALSE)),"")</f>
        <v/>
      </c>
      <c r="H283" s="23">
        <f>IFERROR(IF($C283="","",VLOOKUP($C283,'Checklist Setup'!$A$7:$H$106,6,FALSE)),"")</f>
        <v/>
      </c>
      <c r="I283" s="22" t="n"/>
      <c r="J283" s="22" t="n"/>
      <c r="K283" s="25" t="n"/>
      <c r="L283" s="25" t="n"/>
      <c r="M283" s="26">
        <f>IFERROR(IF($C283="","",VLOOKUP($C283,'Checklist Setup'!$A$7:$H$106,7,FALSE)),"")</f>
        <v/>
      </c>
      <c r="N283" s="26">
        <f>IFERROR(IF(OR($K283="",$L283=""),"",MOD($L283-$K283,1)*1440),"")</f>
        <v/>
      </c>
      <c r="O283" s="41" t="n"/>
      <c r="P283" s="41" t="n"/>
      <c r="Q283" s="42">
        <f>IFERROR(IF(OR($O283="",$P283=""),"",$P283-$O283),"")</f>
        <v/>
      </c>
      <c r="R283" s="42">
        <f>IFERROR(IF($C283="","",VLOOKUP($C283,'Checklist Setup'!$A$7:$H$106,8,FALSE)),"")</f>
        <v/>
      </c>
      <c r="S283" s="29" t="n"/>
      <c r="T283" s="29" t="n"/>
      <c r="U283" s="29" t="n"/>
      <c r="V283" s="22" t="n"/>
      <c r="W283" s="22" t="n"/>
      <c r="X283" s="24">
        <f>IFERROR(IF($C283="","",IF($Y283&lt;&gt;"OK",$Y283,IF(AND($J283="Complete",$H283="Yes",$S283=""),"Evidence missing",IF(AND($G283="Yes",$J283="Complete",OR($O283="",$P283="")),"Amounts missing",IF(AND($Q283&lt;&gt;"",OR($Q283&gt;$R283,$Q283&lt;-$R283)),"Variance exceeds tolerance",IF(AND($F283="Yes",$J283&lt;&gt;"Complete",$J283&lt;&gt;"N/A"),"Critical task incomplete",IF(AND($J283="N/A",$T283=""),"N/A reason missing",IF(AND($J283="Exception",$T283=""),"Exception details missing",IF(AND($V283="Reviewed",$W283=""),"Manager initials missing","OK"))))))))),"")</f>
        <v/>
      </c>
      <c r="Y283" s="23">
        <f>IFERROR(IF(OR($A283="",$C283=""),"",IF(COUNTIFS($A$2:$A$501,$A283,$C$2:$C$501,$C283)&gt;1,"Duplicate task/date","OK")),"")</f>
        <v/>
      </c>
      <c r="Z283" s="29" t="n"/>
      <c r="AA283" s="23">
        <f>IFERROR(IF(OR($A283="",$C283=""),"",TEXT($A283,"yyyymmdd")&amp;"-"&amp;$C283),"")</f>
        <v/>
      </c>
    </row>
    <row r="284">
      <c r="A284" s="40" t="n"/>
      <c r="B284" s="22" t="n"/>
      <c r="C284" s="22" t="n"/>
      <c r="D284" s="23">
        <f>IFERROR(IF($C284="","",VLOOKUP($C284,'Checklist Setup'!$A$7:$H$106,2,FALSE)),"")</f>
        <v/>
      </c>
      <c r="E284" s="24">
        <f>IFERROR(IF($C284="","",VLOOKUP($C284,'Checklist Setup'!$A$7:$H$106,3,FALSE)),"")</f>
        <v/>
      </c>
      <c r="F284" s="23">
        <f>IFERROR(IF($C284="","",VLOOKUP($C284,'Checklist Setup'!$A$7:$H$106,4,FALSE)),"")</f>
        <v/>
      </c>
      <c r="G284" s="23">
        <f>IFERROR(IF($C284="","",VLOOKUP($C284,'Checklist Setup'!$A$7:$H$106,5,FALSE)),"")</f>
        <v/>
      </c>
      <c r="H284" s="23">
        <f>IFERROR(IF($C284="","",VLOOKUP($C284,'Checklist Setup'!$A$7:$H$106,6,FALSE)),"")</f>
        <v/>
      </c>
      <c r="I284" s="22" t="n"/>
      <c r="J284" s="22" t="n"/>
      <c r="K284" s="25" t="n"/>
      <c r="L284" s="25" t="n"/>
      <c r="M284" s="26">
        <f>IFERROR(IF($C284="","",VLOOKUP($C284,'Checklist Setup'!$A$7:$H$106,7,FALSE)),"")</f>
        <v/>
      </c>
      <c r="N284" s="26">
        <f>IFERROR(IF(OR($K284="",$L284=""),"",MOD($L284-$K284,1)*1440),"")</f>
        <v/>
      </c>
      <c r="O284" s="41" t="n"/>
      <c r="P284" s="41" t="n"/>
      <c r="Q284" s="42">
        <f>IFERROR(IF(OR($O284="",$P284=""),"",$P284-$O284),"")</f>
        <v/>
      </c>
      <c r="R284" s="42">
        <f>IFERROR(IF($C284="","",VLOOKUP($C284,'Checklist Setup'!$A$7:$H$106,8,FALSE)),"")</f>
        <v/>
      </c>
      <c r="S284" s="29" t="n"/>
      <c r="T284" s="29" t="n"/>
      <c r="U284" s="29" t="n"/>
      <c r="V284" s="22" t="n"/>
      <c r="W284" s="22" t="n"/>
      <c r="X284" s="24">
        <f>IFERROR(IF($C284="","",IF($Y284&lt;&gt;"OK",$Y284,IF(AND($J284="Complete",$H284="Yes",$S284=""),"Evidence missing",IF(AND($G284="Yes",$J284="Complete",OR($O284="",$P284="")),"Amounts missing",IF(AND($Q284&lt;&gt;"",OR($Q284&gt;$R284,$Q284&lt;-$R284)),"Variance exceeds tolerance",IF(AND($F284="Yes",$J284&lt;&gt;"Complete",$J284&lt;&gt;"N/A"),"Critical task incomplete",IF(AND($J284="N/A",$T284=""),"N/A reason missing",IF(AND($J284="Exception",$T284=""),"Exception details missing",IF(AND($V284="Reviewed",$W284=""),"Manager initials missing","OK"))))))))),"")</f>
        <v/>
      </c>
      <c r="Y284" s="23">
        <f>IFERROR(IF(OR($A284="",$C284=""),"",IF(COUNTIFS($A$2:$A$501,$A284,$C$2:$C$501,$C284)&gt;1,"Duplicate task/date","OK")),"")</f>
        <v/>
      </c>
      <c r="Z284" s="29" t="n"/>
      <c r="AA284" s="23">
        <f>IFERROR(IF(OR($A284="",$C284=""),"",TEXT($A284,"yyyymmdd")&amp;"-"&amp;$C284),"")</f>
        <v/>
      </c>
    </row>
    <row r="285">
      <c r="A285" s="40" t="n"/>
      <c r="B285" s="22" t="n"/>
      <c r="C285" s="22" t="n"/>
      <c r="D285" s="23">
        <f>IFERROR(IF($C285="","",VLOOKUP($C285,'Checklist Setup'!$A$7:$H$106,2,FALSE)),"")</f>
        <v/>
      </c>
      <c r="E285" s="24">
        <f>IFERROR(IF($C285="","",VLOOKUP($C285,'Checklist Setup'!$A$7:$H$106,3,FALSE)),"")</f>
        <v/>
      </c>
      <c r="F285" s="23">
        <f>IFERROR(IF($C285="","",VLOOKUP($C285,'Checklist Setup'!$A$7:$H$106,4,FALSE)),"")</f>
        <v/>
      </c>
      <c r="G285" s="23">
        <f>IFERROR(IF($C285="","",VLOOKUP($C285,'Checklist Setup'!$A$7:$H$106,5,FALSE)),"")</f>
        <v/>
      </c>
      <c r="H285" s="23">
        <f>IFERROR(IF($C285="","",VLOOKUP($C285,'Checklist Setup'!$A$7:$H$106,6,FALSE)),"")</f>
        <v/>
      </c>
      <c r="I285" s="22" t="n"/>
      <c r="J285" s="22" t="n"/>
      <c r="K285" s="25" t="n"/>
      <c r="L285" s="25" t="n"/>
      <c r="M285" s="26">
        <f>IFERROR(IF($C285="","",VLOOKUP($C285,'Checklist Setup'!$A$7:$H$106,7,FALSE)),"")</f>
        <v/>
      </c>
      <c r="N285" s="26">
        <f>IFERROR(IF(OR($K285="",$L285=""),"",MOD($L285-$K285,1)*1440),"")</f>
        <v/>
      </c>
      <c r="O285" s="41" t="n"/>
      <c r="P285" s="41" t="n"/>
      <c r="Q285" s="42">
        <f>IFERROR(IF(OR($O285="",$P285=""),"",$P285-$O285),"")</f>
        <v/>
      </c>
      <c r="R285" s="42">
        <f>IFERROR(IF($C285="","",VLOOKUP($C285,'Checklist Setup'!$A$7:$H$106,8,FALSE)),"")</f>
        <v/>
      </c>
      <c r="S285" s="29" t="n"/>
      <c r="T285" s="29" t="n"/>
      <c r="U285" s="29" t="n"/>
      <c r="V285" s="22" t="n"/>
      <c r="W285" s="22" t="n"/>
      <c r="X285" s="24">
        <f>IFERROR(IF($C285="","",IF($Y285&lt;&gt;"OK",$Y285,IF(AND($J285="Complete",$H285="Yes",$S285=""),"Evidence missing",IF(AND($G285="Yes",$J285="Complete",OR($O285="",$P285="")),"Amounts missing",IF(AND($Q285&lt;&gt;"",OR($Q285&gt;$R285,$Q285&lt;-$R285)),"Variance exceeds tolerance",IF(AND($F285="Yes",$J285&lt;&gt;"Complete",$J285&lt;&gt;"N/A"),"Critical task incomplete",IF(AND($J285="N/A",$T285=""),"N/A reason missing",IF(AND($J285="Exception",$T285=""),"Exception details missing",IF(AND($V285="Reviewed",$W285=""),"Manager initials missing","OK"))))))))),"")</f>
        <v/>
      </c>
      <c r="Y285" s="23">
        <f>IFERROR(IF(OR($A285="",$C285=""),"",IF(COUNTIFS($A$2:$A$501,$A285,$C$2:$C$501,$C285)&gt;1,"Duplicate task/date","OK")),"")</f>
        <v/>
      </c>
      <c r="Z285" s="29" t="n"/>
      <c r="AA285" s="23">
        <f>IFERROR(IF(OR($A285="",$C285=""),"",TEXT($A285,"yyyymmdd")&amp;"-"&amp;$C285),"")</f>
        <v/>
      </c>
    </row>
    <row r="286">
      <c r="A286" s="40" t="n"/>
      <c r="B286" s="22" t="n"/>
      <c r="C286" s="22" t="n"/>
      <c r="D286" s="23">
        <f>IFERROR(IF($C286="","",VLOOKUP($C286,'Checklist Setup'!$A$7:$H$106,2,FALSE)),"")</f>
        <v/>
      </c>
      <c r="E286" s="24">
        <f>IFERROR(IF($C286="","",VLOOKUP($C286,'Checklist Setup'!$A$7:$H$106,3,FALSE)),"")</f>
        <v/>
      </c>
      <c r="F286" s="23">
        <f>IFERROR(IF($C286="","",VLOOKUP($C286,'Checklist Setup'!$A$7:$H$106,4,FALSE)),"")</f>
        <v/>
      </c>
      <c r="G286" s="23">
        <f>IFERROR(IF($C286="","",VLOOKUP($C286,'Checklist Setup'!$A$7:$H$106,5,FALSE)),"")</f>
        <v/>
      </c>
      <c r="H286" s="23">
        <f>IFERROR(IF($C286="","",VLOOKUP($C286,'Checklist Setup'!$A$7:$H$106,6,FALSE)),"")</f>
        <v/>
      </c>
      <c r="I286" s="22" t="n"/>
      <c r="J286" s="22" t="n"/>
      <c r="K286" s="25" t="n"/>
      <c r="L286" s="25" t="n"/>
      <c r="M286" s="26">
        <f>IFERROR(IF($C286="","",VLOOKUP($C286,'Checklist Setup'!$A$7:$H$106,7,FALSE)),"")</f>
        <v/>
      </c>
      <c r="N286" s="26">
        <f>IFERROR(IF(OR($K286="",$L286=""),"",MOD($L286-$K286,1)*1440),"")</f>
        <v/>
      </c>
      <c r="O286" s="41" t="n"/>
      <c r="P286" s="41" t="n"/>
      <c r="Q286" s="42">
        <f>IFERROR(IF(OR($O286="",$P286=""),"",$P286-$O286),"")</f>
        <v/>
      </c>
      <c r="R286" s="42">
        <f>IFERROR(IF($C286="","",VLOOKUP($C286,'Checklist Setup'!$A$7:$H$106,8,FALSE)),"")</f>
        <v/>
      </c>
      <c r="S286" s="29" t="n"/>
      <c r="T286" s="29" t="n"/>
      <c r="U286" s="29" t="n"/>
      <c r="V286" s="22" t="n"/>
      <c r="W286" s="22" t="n"/>
      <c r="X286" s="24">
        <f>IFERROR(IF($C286="","",IF($Y286&lt;&gt;"OK",$Y286,IF(AND($J286="Complete",$H286="Yes",$S286=""),"Evidence missing",IF(AND($G286="Yes",$J286="Complete",OR($O286="",$P286="")),"Amounts missing",IF(AND($Q286&lt;&gt;"",OR($Q286&gt;$R286,$Q286&lt;-$R286)),"Variance exceeds tolerance",IF(AND($F286="Yes",$J286&lt;&gt;"Complete",$J286&lt;&gt;"N/A"),"Critical task incomplete",IF(AND($J286="N/A",$T286=""),"N/A reason missing",IF(AND($J286="Exception",$T286=""),"Exception details missing",IF(AND($V286="Reviewed",$W286=""),"Manager initials missing","OK"))))))))),"")</f>
        <v/>
      </c>
      <c r="Y286" s="23">
        <f>IFERROR(IF(OR($A286="",$C286=""),"",IF(COUNTIFS($A$2:$A$501,$A286,$C$2:$C$501,$C286)&gt;1,"Duplicate task/date","OK")),"")</f>
        <v/>
      </c>
      <c r="Z286" s="29" t="n"/>
      <c r="AA286" s="23">
        <f>IFERROR(IF(OR($A286="",$C286=""),"",TEXT($A286,"yyyymmdd")&amp;"-"&amp;$C286),"")</f>
        <v/>
      </c>
    </row>
    <row r="287">
      <c r="A287" s="40" t="n"/>
      <c r="B287" s="22" t="n"/>
      <c r="C287" s="22" t="n"/>
      <c r="D287" s="23">
        <f>IFERROR(IF($C287="","",VLOOKUP($C287,'Checklist Setup'!$A$7:$H$106,2,FALSE)),"")</f>
        <v/>
      </c>
      <c r="E287" s="24">
        <f>IFERROR(IF($C287="","",VLOOKUP($C287,'Checklist Setup'!$A$7:$H$106,3,FALSE)),"")</f>
        <v/>
      </c>
      <c r="F287" s="23">
        <f>IFERROR(IF($C287="","",VLOOKUP($C287,'Checklist Setup'!$A$7:$H$106,4,FALSE)),"")</f>
        <v/>
      </c>
      <c r="G287" s="23">
        <f>IFERROR(IF($C287="","",VLOOKUP($C287,'Checklist Setup'!$A$7:$H$106,5,FALSE)),"")</f>
        <v/>
      </c>
      <c r="H287" s="23">
        <f>IFERROR(IF($C287="","",VLOOKUP($C287,'Checklist Setup'!$A$7:$H$106,6,FALSE)),"")</f>
        <v/>
      </c>
      <c r="I287" s="22" t="n"/>
      <c r="J287" s="22" t="n"/>
      <c r="K287" s="25" t="n"/>
      <c r="L287" s="25" t="n"/>
      <c r="M287" s="26">
        <f>IFERROR(IF($C287="","",VLOOKUP($C287,'Checklist Setup'!$A$7:$H$106,7,FALSE)),"")</f>
        <v/>
      </c>
      <c r="N287" s="26">
        <f>IFERROR(IF(OR($K287="",$L287=""),"",MOD($L287-$K287,1)*1440),"")</f>
        <v/>
      </c>
      <c r="O287" s="41" t="n"/>
      <c r="P287" s="41" t="n"/>
      <c r="Q287" s="42">
        <f>IFERROR(IF(OR($O287="",$P287=""),"",$P287-$O287),"")</f>
        <v/>
      </c>
      <c r="R287" s="42">
        <f>IFERROR(IF($C287="","",VLOOKUP($C287,'Checklist Setup'!$A$7:$H$106,8,FALSE)),"")</f>
        <v/>
      </c>
      <c r="S287" s="29" t="n"/>
      <c r="T287" s="29" t="n"/>
      <c r="U287" s="29" t="n"/>
      <c r="V287" s="22" t="n"/>
      <c r="W287" s="22" t="n"/>
      <c r="X287" s="24">
        <f>IFERROR(IF($C287="","",IF($Y287&lt;&gt;"OK",$Y287,IF(AND($J287="Complete",$H287="Yes",$S287=""),"Evidence missing",IF(AND($G287="Yes",$J287="Complete",OR($O287="",$P287="")),"Amounts missing",IF(AND($Q287&lt;&gt;"",OR($Q287&gt;$R287,$Q287&lt;-$R287)),"Variance exceeds tolerance",IF(AND($F287="Yes",$J287&lt;&gt;"Complete",$J287&lt;&gt;"N/A"),"Critical task incomplete",IF(AND($J287="N/A",$T287=""),"N/A reason missing",IF(AND($J287="Exception",$T287=""),"Exception details missing",IF(AND($V287="Reviewed",$W287=""),"Manager initials missing","OK"))))))))),"")</f>
        <v/>
      </c>
      <c r="Y287" s="23">
        <f>IFERROR(IF(OR($A287="",$C287=""),"",IF(COUNTIFS($A$2:$A$501,$A287,$C$2:$C$501,$C287)&gt;1,"Duplicate task/date","OK")),"")</f>
        <v/>
      </c>
      <c r="Z287" s="29" t="n"/>
      <c r="AA287" s="23">
        <f>IFERROR(IF(OR($A287="",$C287=""),"",TEXT($A287,"yyyymmdd")&amp;"-"&amp;$C287),"")</f>
        <v/>
      </c>
    </row>
    <row r="288">
      <c r="A288" s="40" t="n"/>
      <c r="B288" s="22" t="n"/>
      <c r="C288" s="22" t="n"/>
      <c r="D288" s="23">
        <f>IFERROR(IF($C288="","",VLOOKUP($C288,'Checklist Setup'!$A$7:$H$106,2,FALSE)),"")</f>
        <v/>
      </c>
      <c r="E288" s="24">
        <f>IFERROR(IF($C288="","",VLOOKUP($C288,'Checklist Setup'!$A$7:$H$106,3,FALSE)),"")</f>
        <v/>
      </c>
      <c r="F288" s="23">
        <f>IFERROR(IF($C288="","",VLOOKUP($C288,'Checklist Setup'!$A$7:$H$106,4,FALSE)),"")</f>
        <v/>
      </c>
      <c r="G288" s="23">
        <f>IFERROR(IF($C288="","",VLOOKUP($C288,'Checklist Setup'!$A$7:$H$106,5,FALSE)),"")</f>
        <v/>
      </c>
      <c r="H288" s="23">
        <f>IFERROR(IF($C288="","",VLOOKUP($C288,'Checklist Setup'!$A$7:$H$106,6,FALSE)),"")</f>
        <v/>
      </c>
      <c r="I288" s="22" t="n"/>
      <c r="J288" s="22" t="n"/>
      <c r="K288" s="25" t="n"/>
      <c r="L288" s="25" t="n"/>
      <c r="M288" s="26">
        <f>IFERROR(IF($C288="","",VLOOKUP($C288,'Checklist Setup'!$A$7:$H$106,7,FALSE)),"")</f>
        <v/>
      </c>
      <c r="N288" s="26">
        <f>IFERROR(IF(OR($K288="",$L288=""),"",MOD($L288-$K288,1)*1440),"")</f>
        <v/>
      </c>
      <c r="O288" s="41" t="n"/>
      <c r="P288" s="41" t="n"/>
      <c r="Q288" s="42">
        <f>IFERROR(IF(OR($O288="",$P288=""),"",$P288-$O288),"")</f>
        <v/>
      </c>
      <c r="R288" s="42">
        <f>IFERROR(IF($C288="","",VLOOKUP($C288,'Checklist Setup'!$A$7:$H$106,8,FALSE)),"")</f>
        <v/>
      </c>
      <c r="S288" s="29" t="n"/>
      <c r="T288" s="29" t="n"/>
      <c r="U288" s="29" t="n"/>
      <c r="V288" s="22" t="n"/>
      <c r="W288" s="22" t="n"/>
      <c r="X288" s="24">
        <f>IFERROR(IF($C288="","",IF($Y288&lt;&gt;"OK",$Y288,IF(AND($J288="Complete",$H288="Yes",$S288=""),"Evidence missing",IF(AND($G288="Yes",$J288="Complete",OR($O288="",$P288="")),"Amounts missing",IF(AND($Q288&lt;&gt;"",OR($Q288&gt;$R288,$Q288&lt;-$R288)),"Variance exceeds tolerance",IF(AND($F288="Yes",$J288&lt;&gt;"Complete",$J288&lt;&gt;"N/A"),"Critical task incomplete",IF(AND($J288="N/A",$T288=""),"N/A reason missing",IF(AND($J288="Exception",$T288=""),"Exception details missing",IF(AND($V288="Reviewed",$W288=""),"Manager initials missing","OK"))))))))),"")</f>
        <v/>
      </c>
      <c r="Y288" s="23">
        <f>IFERROR(IF(OR($A288="",$C288=""),"",IF(COUNTIFS($A$2:$A$501,$A288,$C$2:$C$501,$C288)&gt;1,"Duplicate task/date","OK")),"")</f>
        <v/>
      </c>
      <c r="Z288" s="29" t="n"/>
      <c r="AA288" s="23">
        <f>IFERROR(IF(OR($A288="",$C288=""),"",TEXT($A288,"yyyymmdd")&amp;"-"&amp;$C288),"")</f>
        <v/>
      </c>
    </row>
    <row r="289">
      <c r="A289" s="40" t="n"/>
      <c r="B289" s="22" t="n"/>
      <c r="C289" s="22" t="n"/>
      <c r="D289" s="23">
        <f>IFERROR(IF($C289="","",VLOOKUP($C289,'Checklist Setup'!$A$7:$H$106,2,FALSE)),"")</f>
        <v/>
      </c>
      <c r="E289" s="24">
        <f>IFERROR(IF($C289="","",VLOOKUP($C289,'Checklist Setup'!$A$7:$H$106,3,FALSE)),"")</f>
        <v/>
      </c>
      <c r="F289" s="23">
        <f>IFERROR(IF($C289="","",VLOOKUP($C289,'Checklist Setup'!$A$7:$H$106,4,FALSE)),"")</f>
        <v/>
      </c>
      <c r="G289" s="23">
        <f>IFERROR(IF($C289="","",VLOOKUP($C289,'Checklist Setup'!$A$7:$H$106,5,FALSE)),"")</f>
        <v/>
      </c>
      <c r="H289" s="23">
        <f>IFERROR(IF($C289="","",VLOOKUP($C289,'Checklist Setup'!$A$7:$H$106,6,FALSE)),"")</f>
        <v/>
      </c>
      <c r="I289" s="22" t="n"/>
      <c r="J289" s="22" t="n"/>
      <c r="K289" s="25" t="n"/>
      <c r="L289" s="25" t="n"/>
      <c r="M289" s="26">
        <f>IFERROR(IF($C289="","",VLOOKUP($C289,'Checklist Setup'!$A$7:$H$106,7,FALSE)),"")</f>
        <v/>
      </c>
      <c r="N289" s="26">
        <f>IFERROR(IF(OR($K289="",$L289=""),"",MOD($L289-$K289,1)*1440),"")</f>
        <v/>
      </c>
      <c r="O289" s="41" t="n"/>
      <c r="P289" s="41" t="n"/>
      <c r="Q289" s="42">
        <f>IFERROR(IF(OR($O289="",$P289=""),"",$P289-$O289),"")</f>
        <v/>
      </c>
      <c r="R289" s="42">
        <f>IFERROR(IF($C289="","",VLOOKUP($C289,'Checklist Setup'!$A$7:$H$106,8,FALSE)),"")</f>
        <v/>
      </c>
      <c r="S289" s="29" t="n"/>
      <c r="T289" s="29" t="n"/>
      <c r="U289" s="29" t="n"/>
      <c r="V289" s="22" t="n"/>
      <c r="W289" s="22" t="n"/>
      <c r="X289" s="24">
        <f>IFERROR(IF($C289="","",IF($Y289&lt;&gt;"OK",$Y289,IF(AND($J289="Complete",$H289="Yes",$S289=""),"Evidence missing",IF(AND($G289="Yes",$J289="Complete",OR($O289="",$P289="")),"Amounts missing",IF(AND($Q289&lt;&gt;"",OR($Q289&gt;$R289,$Q289&lt;-$R289)),"Variance exceeds tolerance",IF(AND($F289="Yes",$J289&lt;&gt;"Complete",$J289&lt;&gt;"N/A"),"Critical task incomplete",IF(AND($J289="N/A",$T289=""),"N/A reason missing",IF(AND($J289="Exception",$T289=""),"Exception details missing",IF(AND($V289="Reviewed",$W289=""),"Manager initials missing","OK"))))))))),"")</f>
        <v/>
      </c>
      <c r="Y289" s="23">
        <f>IFERROR(IF(OR($A289="",$C289=""),"",IF(COUNTIFS($A$2:$A$501,$A289,$C$2:$C$501,$C289)&gt;1,"Duplicate task/date","OK")),"")</f>
        <v/>
      </c>
      <c r="Z289" s="29" t="n"/>
      <c r="AA289" s="23">
        <f>IFERROR(IF(OR($A289="",$C289=""),"",TEXT($A289,"yyyymmdd")&amp;"-"&amp;$C289),"")</f>
        <v/>
      </c>
    </row>
    <row r="290">
      <c r="A290" s="40" t="n"/>
      <c r="B290" s="22" t="n"/>
      <c r="C290" s="22" t="n"/>
      <c r="D290" s="23">
        <f>IFERROR(IF($C290="","",VLOOKUP($C290,'Checklist Setup'!$A$7:$H$106,2,FALSE)),"")</f>
        <v/>
      </c>
      <c r="E290" s="24">
        <f>IFERROR(IF($C290="","",VLOOKUP($C290,'Checklist Setup'!$A$7:$H$106,3,FALSE)),"")</f>
        <v/>
      </c>
      <c r="F290" s="23">
        <f>IFERROR(IF($C290="","",VLOOKUP($C290,'Checklist Setup'!$A$7:$H$106,4,FALSE)),"")</f>
        <v/>
      </c>
      <c r="G290" s="23">
        <f>IFERROR(IF($C290="","",VLOOKUP($C290,'Checklist Setup'!$A$7:$H$106,5,FALSE)),"")</f>
        <v/>
      </c>
      <c r="H290" s="23">
        <f>IFERROR(IF($C290="","",VLOOKUP($C290,'Checklist Setup'!$A$7:$H$106,6,FALSE)),"")</f>
        <v/>
      </c>
      <c r="I290" s="22" t="n"/>
      <c r="J290" s="22" t="n"/>
      <c r="K290" s="25" t="n"/>
      <c r="L290" s="25" t="n"/>
      <c r="M290" s="26">
        <f>IFERROR(IF($C290="","",VLOOKUP($C290,'Checklist Setup'!$A$7:$H$106,7,FALSE)),"")</f>
        <v/>
      </c>
      <c r="N290" s="26">
        <f>IFERROR(IF(OR($K290="",$L290=""),"",MOD($L290-$K290,1)*1440),"")</f>
        <v/>
      </c>
      <c r="O290" s="41" t="n"/>
      <c r="P290" s="41" t="n"/>
      <c r="Q290" s="42">
        <f>IFERROR(IF(OR($O290="",$P290=""),"",$P290-$O290),"")</f>
        <v/>
      </c>
      <c r="R290" s="42">
        <f>IFERROR(IF($C290="","",VLOOKUP($C290,'Checklist Setup'!$A$7:$H$106,8,FALSE)),"")</f>
        <v/>
      </c>
      <c r="S290" s="29" t="n"/>
      <c r="T290" s="29" t="n"/>
      <c r="U290" s="29" t="n"/>
      <c r="V290" s="22" t="n"/>
      <c r="W290" s="22" t="n"/>
      <c r="X290" s="24">
        <f>IFERROR(IF($C290="","",IF($Y290&lt;&gt;"OK",$Y290,IF(AND($J290="Complete",$H290="Yes",$S290=""),"Evidence missing",IF(AND($G290="Yes",$J290="Complete",OR($O290="",$P290="")),"Amounts missing",IF(AND($Q290&lt;&gt;"",OR($Q290&gt;$R290,$Q290&lt;-$R290)),"Variance exceeds tolerance",IF(AND($F290="Yes",$J290&lt;&gt;"Complete",$J290&lt;&gt;"N/A"),"Critical task incomplete",IF(AND($J290="N/A",$T290=""),"N/A reason missing",IF(AND($J290="Exception",$T290=""),"Exception details missing",IF(AND($V290="Reviewed",$W290=""),"Manager initials missing","OK"))))))))),"")</f>
        <v/>
      </c>
      <c r="Y290" s="23">
        <f>IFERROR(IF(OR($A290="",$C290=""),"",IF(COUNTIFS($A$2:$A$501,$A290,$C$2:$C$501,$C290)&gt;1,"Duplicate task/date","OK")),"")</f>
        <v/>
      </c>
      <c r="Z290" s="29" t="n"/>
      <c r="AA290" s="23">
        <f>IFERROR(IF(OR($A290="",$C290=""),"",TEXT($A290,"yyyymmdd")&amp;"-"&amp;$C290),"")</f>
        <v/>
      </c>
    </row>
    <row r="291">
      <c r="A291" s="40" t="n"/>
      <c r="B291" s="22" t="n"/>
      <c r="C291" s="22" t="n"/>
      <c r="D291" s="23">
        <f>IFERROR(IF($C291="","",VLOOKUP($C291,'Checklist Setup'!$A$7:$H$106,2,FALSE)),"")</f>
        <v/>
      </c>
      <c r="E291" s="24">
        <f>IFERROR(IF($C291="","",VLOOKUP($C291,'Checklist Setup'!$A$7:$H$106,3,FALSE)),"")</f>
        <v/>
      </c>
      <c r="F291" s="23">
        <f>IFERROR(IF($C291="","",VLOOKUP($C291,'Checklist Setup'!$A$7:$H$106,4,FALSE)),"")</f>
        <v/>
      </c>
      <c r="G291" s="23">
        <f>IFERROR(IF($C291="","",VLOOKUP($C291,'Checklist Setup'!$A$7:$H$106,5,FALSE)),"")</f>
        <v/>
      </c>
      <c r="H291" s="23">
        <f>IFERROR(IF($C291="","",VLOOKUP($C291,'Checklist Setup'!$A$7:$H$106,6,FALSE)),"")</f>
        <v/>
      </c>
      <c r="I291" s="22" t="n"/>
      <c r="J291" s="22" t="n"/>
      <c r="K291" s="25" t="n"/>
      <c r="L291" s="25" t="n"/>
      <c r="M291" s="26">
        <f>IFERROR(IF($C291="","",VLOOKUP($C291,'Checklist Setup'!$A$7:$H$106,7,FALSE)),"")</f>
        <v/>
      </c>
      <c r="N291" s="26">
        <f>IFERROR(IF(OR($K291="",$L291=""),"",MOD($L291-$K291,1)*1440),"")</f>
        <v/>
      </c>
      <c r="O291" s="41" t="n"/>
      <c r="P291" s="41" t="n"/>
      <c r="Q291" s="42">
        <f>IFERROR(IF(OR($O291="",$P291=""),"",$P291-$O291),"")</f>
        <v/>
      </c>
      <c r="R291" s="42">
        <f>IFERROR(IF($C291="","",VLOOKUP($C291,'Checklist Setup'!$A$7:$H$106,8,FALSE)),"")</f>
        <v/>
      </c>
      <c r="S291" s="29" t="n"/>
      <c r="T291" s="29" t="n"/>
      <c r="U291" s="29" t="n"/>
      <c r="V291" s="22" t="n"/>
      <c r="W291" s="22" t="n"/>
      <c r="X291" s="24">
        <f>IFERROR(IF($C291="","",IF($Y291&lt;&gt;"OK",$Y291,IF(AND($J291="Complete",$H291="Yes",$S291=""),"Evidence missing",IF(AND($G291="Yes",$J291="Complete",OR($O291="",$P291="")),"Amounts missing",IF(AND($Q291&lt;&gt;"",OR($Q291&gt;$R291,$Q291&lt;-$R291)),"Variance exceeds tolerance",IF(AND($F291="Yes",$J291&lt;&gt;"Complete",$J291&lt;&gt;"N/A"),"Critical task incomplete",IF(AND($J291="N/A",$T291=""),"N/A reason missing",IF(AND($J291="Exception",$T291=""),"Exception details missing",IF(AND($V291="Reviewed",$W291=""),"Manager initials missing","OK"))))))))),"")</f>
        <v/>
      </c>
      <c r="Y291" s="23">
        <f>IFERROR(IF(OR($A291="",$C291=""),"",IF(COUNTIFS($A$2:$A$501,$A291,$C$2:$C$501,$C291)&gt;1,"Duplicate task/date","OK")),"")</f>
        <v/>
      </c>
      <c r="Z291" s="29" t="n"/>
      <c r="AA291" s="23">
        <f>IFERROR(IF(OR($A291="",$C291=""),"",TEXT($A291,"yyyymmdd")&amp;"-"&amp;$C291),"")</f>
        <v/>
      </c>
    </row>
    <row r="292">
      <c r="A292" s="40" t="n"/>
      <c r="B292" s="22" t="n"/>
      <c r="C292" s="22" t="n"/>
      <c r="D292" s="23">
        <f>IFERROR(IF($C292="","",VLOOKUP($C292,'Checklist Setup'!$A$7:$H$106,2,FALSE)),"")</f>
        <v/>
      </c>
      <c r="E292" s="24">
        <f>IFERROR(IF($C292="","",VLOOKUP($C292,'Checklist Setup'!$A$7:$H$106,3,FALSE)),"")</f>
        <v/>
      </c>
      <c r="F292" s="23">
        <f>IFERROR(IF($C292="","",VLOOKUP($C292,'Checklist Setup'!$A$7:$H$106,4,FALSE)),"")</f>
        <v/>
      </c>
      <c r="G292" s="23">
        <f>IFERROR(IF($C292="","",VLOOKUP($C292,'Checklist Setup'!$A$7:$H$106,5,FALSE)),"")</f>
        <v/>
      </c>
      <c r="H292" s="23">
        <f>IFERROR(IF($C292="","",VLOOKUP($C292,'Checklist Setup'!$A$7:$H$106,6,FALSE)),"")</f>
        <v/>
      </c>
      <c r="I292" s="22" t="n"/>
      <c r="J292" s="22" t="n"/>
      <c r="K292" s="25" t="n"/>
      <c r="L292" s="25" t="n"/>
      <c r="M292" s="26">
        <f>IFERROR(IF($C292="","",VLOOKUP($C292,'Checklist Setup'!$A$7:$H$106,7,FALSE)),"")</f>
        <v/>
      </c>
      <c r="N292" s="26">
        <f>IFERROR(IF(OR($K292="",$L292=""),"",MOD($L292-$K292,1)*1440),"")</f>
        <v/>
      </c>
      <c r="O292" s="41" t="n"/>
      <c r="P292" s="41" t="n"/>
      <c r="Q292" s="42">
        <f>IFERROR(IF(OR($O292="",$P292=""),"",$P292-$O292),"")</f>
        <v/>
      </c>
      <c r="R292" s="42">
        <f>IFERROR(IF($C292="","",VLOOKUP($C292,'Checklist Setup'!$A$7:$H$106,8,FALSE)),"")</f>
        <v/>
      </c>
      <c r="S292" s="29" t="n"/>
      <c r="T292" s="29" t="n"/>
      <c r="U292" s="29" t="n"/>
      <c r="V292" s="22" t="n"/>
      <c r="W292" s="22" t="n"/>
      <c r="X292" s="24">
        <f>IFERROR(IF($C292="","",IF($Y292&lt;&gt;"OK",$Y292,IF(AND($J292="Complete",$H292="Yes",$S292=""),"Evidence missing",IF(AND($G292="Yes",$J292="Complete",OR($O292="",$P292="")),"Amounts missing",IF(AND($Q292&lt;&gt;"",OR($Q292&gt;$R292,$Q292&lt;-$R292)),"Variance exceeds tolerance",IF(AND($F292="Yes",$J292&lt;&gt;"Complete",$J292&lt;&gt;"N/A"),"Critical task incomplete",IF(AND($J292="N/A",$T292=""),"N/A reason missing",IF(AND($J292="Exception",$T292=""),"Exception details missing",IF(AND($V292="Reviewed",$W292=""),"Manager initials missing","OK"))))))))),"")</f>
        <v/>
      </c>
      <c r="Y292" s="23">
        <f>IFERROR(IF(OR($A292="",$C292=""),"",IF(COUNTIFS($A$2:$A$501,$A292,$C$2:$C$501,$C292)&gt;1,"Duplicate task/date","OK")),"")</f>
        <v/>
      </c>
      <c r="Z292" s="29" t="n"/>
      <c r="AA292" s="23">
        <f>IFERROR(IF(OR($A292="",$C292=""),"",TEXT($A292,"yyyymmdd")&amp;"-"&amp;$C292),"")</f>
        <v/>
      </c>
    </row>
    <row r="293">
      <c r="A293" s="40" t="n"/>
      <c r="B293" s="22" t="n"/>
      <c r="C293" s="22" t="n"/>
      <c r="D293" s="23">
        <f>IFERROR(IF($C293="","",VLOOKUP($C293,'Checklist Setup'!$A$7:$H$106,2,FALSE)),"")</f>
        <v/>
      </c>
      <c r="E293" s="24">
        <f>IFERROR(IF($C293="","",VLOOKUP($C293,'Checklist Setup'!$A$7:$H$106,3,FALSE)),"")</f>
        <v/>
      </c>
      <c r="F293" s="23">
        <f>IFERROR(IF($C293="","",VLOOKUP($C293,'Checklist Setup'!$A$7:$H$106,4,FALSE)),"")</f>
        <v/>
      </c>
      <c r="G293" s="23">
        <f>IFERROR(IF($C293="","",VLOOKUP($C293,'Checklist Setup'!$A$7:$H$106,5,FALSE)),"")</f>
        <v/>
      </c>
      <c r="H293" s="23">
        <f>IFERROR(IF($C293="","",VLOOKUP($C293,'Checklist Setup'!$A$7:$H$106,6,FALSE)),"")</f>
        <v/>
      </c>
      <c r="I293" s="22" t="n"/>
      <c r="J293" s="22" t="n"/>
      <c r="K293" s="25" t="n"/>
      <c r="L293" s="25" t="n"/>
      <c r="M293" s="26">
        <f>IFERROR(IF($C293="","",VLOOKUP($C293,'Checklist Setup'!$A$7:$H$106,7,FALSE)),"")</f>
        <v/>
      </c>
      <c r="N293" s="26">
        <f>IFERROR(IF(OR($K293="",$L293=""),"",MOD($L293-$K293,1)*1440),"")</f>
        <v/>
      </c>
      <c r="O293" s="41" t="n"/>
      <c r="P293" s="41" t="n"/>
      <c r="Q293" s="42">
        <f>IFERROR(IF(OR($O293="",$P293=""),"",$P293-$O293),"")</f>
        <v/>
      </c>
      <c r="R293" s="42">
        <f>IFERROR(IF($C293="","",VLOOKUP($C293,'Checklist Setup'!$A$7:$H$106,8,FALSE)),"")</f>
        <v/>
      </c>
      <c r="S293" s="29" t="n"/>
      <c r="T293" s="29" t="n"/>
      <c r="U293" s="29" t="n"/>
      <c r="V293" s="22" t="n"/>
      <c r="W293" s="22" t="n"/>
      <c r="X293" s="24">
        <f>IFERROR(IF($C293="","",IF($Y293&lt;&gt;"OK",$Y293,IF(AND($J293="Complete",$H293="Yes",$S293=""),"Evidence missing",IF(AND($G293="Yes",$J293="Complete",OR($O293="",$P293="")),"Amounts missing",IF(AND($Q293&lt;&gt;"",OR($Q293&gt;$R293,$Q293&lt;-$R293)),"Variance exceeds tolerance",IF(AND($F293="Yes",$J293&lt;&gt;"Complete",$J293&lt;&gt;"N/A"),"Critical task incomplete",IF(AND($J293="N/A",$T293=""),"N/A reason missing",IF(AND($J293="Exception",$T293=""),"Exception details missing",IF(AND($V293="Reviewed",$W293=""),"Manager initials missing","OK"))))))))),"")</f>
        <v/>
      </c>
      <c r="Y293" s="23">
        <f>IFERROR(IF(OR($A293="",$C293=""),"",IF(COUNTIFS($A$2:$A$501,$A293,$C$2:$C$501,$C293)&gt;1,"Duplicate task/date","OK")),"")</f>
        <v/>
      </c>
      <c r="Z293" s="29" t="n"/>
      <c r="AA293" s="23">
        <f>IFERROR(IF(OR($A293="",$C293=""),"",TEXT($A293,"yyyymmdd")&amp;"-"&amp;$C293),"")</f>
        <v/>
      </c>
    </row>
    <row r="294">
      <c r="A294" s="40" t="n"/>
      <c r="B294" s="22" t="n"/>
      <c r="C294" s="22" t="n"/>
      <c r="D294" s="23">
        <f>IFERROR(IF($C294="","",VLOOKUP($C294,'Checklist Setup'!$A$7:$H$106,2,FALSE)),"")</f>
        <v/>
      </c>
      <c r="E294" s="24">
        <f>IFERROR(IF($C294="","",VLOOKUP($C294,'Checklist Setup'!$A$7:$H$106,3,FALSE)),"")</f>
        <v/>
      </c>
      <c r="F294" s="23">
        <f>IFERROR(IF($C294="","",VLOOKUP($C294,'Checklist Setup'!$A$7:$H$106,4,FALSE)),"")</f>
        <v/>
      </c>
      <c r="G294" s="23">
        <f>IFERROR(IF($C294="","",VLOOKUP($C294,'Checklist Setup'!$A$7:$H$106,5,FALSE)),"")</f>
        <v/>
      </c>
      <c r="H294" s="23">
        <f>IFERROR(IF($C294="","",VLOOKUP($C294,'Checklist Setup'!$A$7:$H$106,6,FALSE)),"")</f>
        <v/>
      </c>
      <c r="I294" s="22" t="n"/>
      <c r="J294" s="22" t="n"/>
      <c r="K294" s="25" t="n"/>
      <c r="L294" s="25" t="n"/>
      <c r="M294" s="26">
        <f>IFERROR(IF($C294="","",VLOOKUP($C294,'Checklist Setup'!$A$7:$H$106,7,FALSE)),"")</f>
        <v/>
      </c>
      <c r="N294" s="26">
        <f>IFERROR(IF(OR($K294="",$L294=""),"",MOD($L294-$K294,1)*1440),"")</f>
        <v/>
      </c>
      <c r="O294" s="41" t="n"/>
      <c r="P294" s="41" t="n"/>
      <c r="Q294" s="42">
        <f>IFERROR(IF(OR($O294="",$P294=""),"",$P294-$O294),"")</f>
        <v/>
      </c>
      <c r="R294" s="42">
        <f>IFERROR(IF($C294="","",VLOOKUP($C294,'Checklist Setup'!$A$7:$H$106,8,FALSE)),"")</f>
        <v/>
      </c>
      <c r="S294" s="29" t="n"/>
      <c r="T294" s="29" t="n"/>
      <c r="U294" s="29" t="n"/>
      <c r="V294" s="22" t="n"/>
      <c r="W294" s="22" t="n"/>
      <c r="X294" s="24">
        <f>IFERROR(IF($C294="","",IF($Y294&lt;&gt;"OK",$Y294,IF(AND($J294="Complete",$H294="Yes",$S294=""),"Evidence missing",IF(AND($G294="Yes",$J294="Complete",OR($O294="",$P294="")),"Amounts missing",IF(AND($Q294&lt;&gt;"",OR($Q294&gt;$R294,$Q294&lt;-$R294)),"Variance exceeds tolerance",IF(AND($F294="Yes",$J294&lt;&gt;"Complete",$J294&lt;&gt;"N/A"),"Critical task incomplete",IF(AND($J294="N/A",$T294=""),"N/A reason missing",IF(AND($J294="Exception",$T294=""),"Exception details missing",IF(AND($V294="Reviewed",$W294=""),"Manager initials missing","OK"))))))))),"")</f>
        <v/>
      </c>
      <c r="Y294" s="23">
        <f>IFERROR(IF(OR($A294="",$C294=""),"",IF(COUNTIFS($A$2:$A$501,$A294,$C$2:$C$501,$C294)&gt;1,"Duplicate task/date","OK")),"")</f>
        <v/>
      </c>
      <c r="Z294" s="29" t="n"/>
      <c r="AA294" s="23">
        <f>IFERROR(IF(OR($A294="",$C294=""),"",TEXT($A294,"yyyymmdd")&amp;"-"&amp;$C294),"")</f>
        <v/>
      </c>
    </row>
    <row r="295">
      <c r="A295" s="40" t="n"/>
      <c r="B295" s="22" t="n"/>
      <c r="C295" s="22" t="n"/>
      <c r="D295" s="23">
        <f>IFERROR(IF($C295="","",VLOOKUP($C295,'Checklist Setup'!$A$7:$H$106,2,FALSE)),"")</f>
        <v/>
      </c>
      <c r="E295" s="24">
        <f>IFERROR(IF($C295="","",VLOOKUP($C295,'Checklist Setup'!$A$7:$H$106,3,FALSE)),"")</f>
        <v/>
      </c>
      <c r="F295" s="23">
        <f>IFERROR(IF($C295="","",VLOOKUP($C295,'Checklist Setup'!$A$7:$H$106,4,FALSE)),"")</f>
        <v/>
      </c>
      <c r="G295" s="23">
        <f>IFERROR(IF($C295="","",VLOOKUP($C295,'Checklist Setup'!$A$7:$H$106,5,FALSE)),"")</f>
        <v/>
      </c>
      <c r="H295" s="23">
        <f>IFERROR(IF($C295="","",VLOOKUP($C295,'Checklist Setup'!$A$7:$H$106,6,FALSE)),"")</f>
        <v/>
      </c>
      <c r="I295" s="22" t="n"/>
      <c r="J295" s="22" t="n"/>
      <c r="K295" s="25" t="n"/>
      <c r="L295" s="25" t="n"/>
      <c r="M295" s="26">
        <f>IFERROR(IF($C295="","",VLOOKUP($C295,'Checklist Setup'!$A$7:$H$106,7,FALSE)),"")</f>
        <v/>
      </c>
      <c r="N295" s="26">
        <f>IFERROR(IF(OR($K295="",$L295=""),"",MOD($L295-$K295,1)*1440),"")</f>
        <v/>
      </c>
      <c r="O295" s="41" t="n"/>
      <c r="P295" s="41" t="n"/>
      <c r="Q295" s="42">
        <f>IFERROR(IF(OR($O295="",$P295=""),"",$P295-$O295),"")</f>
        <v/>
      </c>
      <c r="R295" s="42">
        <f>IFERROR(IF($C295="","",VLOOKUP($C295,'Checklist Setup'!$A$7:$H$106,8,FALSE)),"")</f>
        <v/>
      </c>
      <c r="S295" s="29" t="n"/>
      <c r="T295" s="29" t="n"/>
      <c r="U295" s="29" t="n"/>
      <c r="V295" s="22" t="n"/>
      <c r="W295" s="22" t="n"/>
      <c r="X295" s="24">
        <f>IFERROR(IF($C295="","",IF($Y295&lt;&gt;"OK",$Y295,IF(AND($J295="Complete",$H295="Yes",$S295=""),"Evidence missing",IF(AND($G295="Yes",$J295="Complete",OR($O295="",$P295="")),"Amounts missing",IF(AND($Q295&lt;&gt;"",OR($Q295&gt;$R295,$Q295&lt;-$R295)),"Variance exceeds tolerance",IF(AND($F295="Yes",$J295&lt;&gt;"Complete",$J295&lt;&gt;"N/A"),"Critical task incomplete",IF(AND($J295="N/A",$T295=""),"N/A reason missing",IF(AND($J295="Exception",$T295=""),"Exception details missing",IF(AND($V295="Reviewed",$W295=""),"Manager initials missing","OK"))))))))),"")</f>
        <v/>
      </c>
      <c r="Y295" s="23">
        <f>IFERROR(IF(OR($A295="",$C295=""),"",IF(COUNTIFS($A$2:$A$501,$A295,$C$2:$C$501,$C295)&gt;1,"Duplicate task/date","OK")),"")</f>
        <v/>
      </c>
      <c r="Z295" s="29" t="n"/>
      <c r="AA295" s="23">
        <f>IFERROR(IF(OR($A295="",$C295=""),"",TEXT($A295,"yyyymmdd")&amp;"-"&amp;$C295),"")</f>
        <v/>
      </c>
    </row>
    <row r="296">
      <c r="A296" s="40" t="n"/>
      <c r="B296" s="22" t="n"/>
      <c r="C296" s="22" t="n"/>
      <c r="D296" s="23">
        <f>IFERROR(IF($C296="","",VLOOKUP($C296,'Checklist Setup'!$A$7:$H$106,2,FALSE)),"")</f>
        <v/>
      </c>
      <c r="E296" s="24">
        <f>IFERROR(IF($C296="","",VLOOKUP($C296,'Checklist Setup'!$A$7:$H$106,3,FALSE)),"")</f>
        <v/>
      </c>
      <c r="F296" s="23">
        <f>IFERROR(IF($C296="","",VLOOKUP($C296,'Checklist Setup'!$A$7:$H$106,4,FALSE)),"")</f>
        <v/>
      </c>
      <c r="G296" s="23">
        <f>IFERROR(IF($C296="","",VLOOKUP($C296,'Checklist Setup'!$A$7:$H$106,5,FALSE)),"")</f>
        <v/>
      </c>
      <c r="H296" s="23">
        <f>IFERROR(IF($C296="","",VLOOKUP($C296,'Checklist Setup'!$A$7:$H$106,6,FALSE)),"")</f>
        <v/>
      </c>
      <c r="I296" s="22" t="n"/>
      <c r="J296" s="22" t="n"/>
      <c r="K296" s="25" t="n"/>
      <c r="L296" s="25" t="n"/>
      <c r="M296" s="26">
        <f>IFERROR(IF($C296="","",VLOOKUP($C296,'Checklist Setup'!$A$7:$H$106,7,FALSE)),"")</f>
        <v/>
      </c>
      <c r="N296" s="26">
        <f>IFERROR(IF(OR($K296="",$L296=""),"",MOD($L296-$K296,1)*1440),"")</f>
        <v/>
      </c>
      <c r="O296" s="41" t="n"/>
      <c r="P296" s="41" t="n"/>
      <c r="Q296" s="42">
        <f>IFERROR(IF(OR($O296="",$P296=""),"",$P296-$O296),"")</f>
        <v/>
      </c>
      <c r="R296" s="42">
        <f>IFERROR(IF($C296="","",VLOOKUP($C296,'Checklist Setup'!$A$7:$H$106,8,FALSE)),"")</f>
        <v/>
      </c>
      <c r="S296" s="29" t="n"/>
      <c r="T296" s="29" t="n"/>
      <c r="U296" s="29" t="n"/>
      <c r="V296" s="22" t="n"/>
      <c r="W296" s="22" t="n"/>
      <c r="X296" s="24">
        <f>IFERROR(IF($C296="","",IF($Y296&lt;&gt;"OK",$Y296,IF(AND($J296="Complete",$H296="Yes",$S296=""),"Evidence missing",IF(AND($G296="Yes",$J296="Complete",OR($O296="",$P296="")),"Amounts missing",IF(AND($Q296&lt;&gt;"",OR($Q296&gt;$R296,$Q296&lt;-$R296)),"Variance exceeds tolerance",IF(AND($F296="Yes",$J296&lt;&gt;"Complete",$J296&lt;&gt;"N/A"),"Critical task incomplete",IF(AND($J296="N/A",$T296=""),"N/A reason missing",IF(AND($J296="Exception",$T296=""),"Exception details missing",IF(AND($V296="Reviewed",$W296=""),"Manager initials missing","OK"))))))))),"")</f>
        <v/>
      </c>
      <c r="Y296" s="23">
        <f>IFERROR(IF(OR($A296="",$C296=""),"",IF(COUNTIFS($A$2:$A$501,$A296,$C$2:$C$501,$C296)&gt;1,"Duplicate task/date","OK")),"")</f>
        <v/>
      </c>
      <c r="Z296" s="29" t="n"/>
      <c r="AA296" s="23">
        <f>IFERROR(IF(OR($A296="",$C296=""),"",TEXT($A296,"yyyymmdd")&amp;"-"&amp;$C296),"")</f>
        <v/>
      </c>
    </row>
    <row r="297">
      <c r="A297" s="40" t="n"/>
      <c r="B297" s="22" t="n"/>
      <c r="C297" s="22" t="n"/>
      <c r="D297" s="23">
        <f>IFERROR(IF($C297="","",VLOOKUP($C297,'Checklist Setup'!$A$7:$H$106,2,FALSE)),"")</f>
        <v/>
      </c>
      <c r="E297" s="24">
        <f>IFERROR(IF($C297="","",VLOOKUP($C297,'Checklist Setup'!$A$7:$H$106,3,FALSE)),"")</f>
        <v/>
      </c>
      <c r="F297" s="23">
        <f>IFERROR(IF($C297="","",VLOOKUP($C297,'Checklist Setup'!$A$7:$H$106,4,FALSE)),"")</f>
        <v/>
      </c>
      <c r="G297" s="23">
        <f>IFERROR(IF($C297="","",VLOOKUP($C297,'Checklist Setup'!$A$7:$H$106,5,FALSE)),"")</f>
        <v/>
      </c>
      <c r="H297" s="23">
        <f>IFERROR(IF($C297="","",VLOOKUP($C297,'Checklist Setup'!$A$7:$H$106,6,FALSE)),"")</f>
        <v/>
      </c>
      <c r="I297" s="22" t="n"/>
      <c r="J297" s="22" t="n"/>
      <c r="K297" s="25" t="n"/>
      <c r="L297" s="25" t="n"/>
      <c r="M297" s="26">
        <f>IFERROR(IF($C297="","",VLOOKUP($C297,'Checklist Setup'!$A$7:$H$106,7,FALSE)),"")</f>
        <v/>
      </c>
      <c r="N297" s="26">
        <f>IFERROR(IF(OR($K297="",$L297=""),"",MOD($L297-$K297,1)*1440),"")</f>
        <v/>
      </c>
      <c r="O297" s="41" t="n"/>
      <c r="P297" s="41" t="n"/>
      <c r="Q297" s="42">
        <f>IFERROR(IF(OR($O297="",$P297=""),"",$P297-$O297),"")</f>
        <v/>
      </c>
      <c r="R297" s="42">
        <f>IFERROR(IF($C297="","",VLOOKUP($C297,'Checklist Setup'!$A$7:$H$106,8,FALSE)),"")</f>
        <v/>
      </c>
      <c r="S297" s="29" t="n"/>
      <c r="T297" s="29" t="n"/>
      <c r="U297" s="29" t="n"/>
      <c r="V297" s="22" t="n"/>
      <c r="W297" s="22" t="n"/>
      <c r="X297" s="24">
        <f>IFERROR(IF($C297="","",IF($Y297&lt;&gt;"OK",$Y297,IF(AND($J297="Complete",$H297="Yes",$S297=""),"Evidence missing",IF(AND($G297="Yes",$J297="Complete",OR($O297="",$P297="")),"Amounts missing",IF(AND($Q297&lt;&gt;"",OR($Q297&gt;$R297,$Q297&lt;-$R297)),"Variance exceeds tolerance",IF(AND($F297="Yes",$J297&lt;&gt;"Complete",$J297&lt;&gt;"N/A"),"Critical task incomplete",IF(AND($J297="N/A",$T297=""),"N/A reason missing",IF(AND($J297="Exception",$T297=""),"Exception details missing",IF(AND($V297="Reviewed",$W297=""),"Manager initials missing","OK"))))))))),"")</f>
        <v/>
      </c>
      <c r="Y297" s="23">
        <f>IFERROR(IF(OR($A297="",$C297=""),"",IF(COUNTIFS($A$2:$A$501,$A297,$C$2:$C$501,$C297)&gt;1,"Duplicate task/date","OK")),"")</f>
        <v/>
      </c>
      <c r="Z297" s="29" t="n"/>
      <c r="AA297" s="23">
        <f>IFERROR(IF(OR($A297="",$C297=""),"",TEXT($A297,"yyyymmdd")&amp;"-"&amp;$C297),"")</f>
        <v/>
      </c>
    </row>
    <row r="298">
      <c r="A298" s="40" t="n"/>
      <c r="B298" s="22" t="n"/>
      <c r="C298" s="22" t="n"/>
      <c r="D298" s="23">
        <f>IFERROR(IF($C298="","",VLOOKUP($C298,'Checklist Setup'!$A$7:$H$106,2,FALSE)),"")</f>
        <v/>
      </c>
      <c r="E298" s="24">
        <f>IFERROR(IF($C298="","",VLOOKUP($C298,'Checklist Setup'!$A$7:$H$106,3,FALSE)),"")</f>
        <v/>
      </c>
      <c r="F298" s="23">
        <f>IFERROR(IF($C298="","",VLOOKUP($C298,'Checklist Setup'!$A$7:$H$106,4,FALSE)),"")</f>
        <v/>
      </c>
      <c r="G298" s="23">
        <f>IFERROR(IF($C298="","",VLOOKUP($C298,'Checklist Setup'!$A$7:$H$106,5,FALSE)),"")</f>
        <v/>
      </c>
      <c r="H298" s="23">
        <f>IFERROR(IF($C298="","",VLOOKUP($C298,'Checklist Setup'!$A$7:$H$106,6,FALSE)),"")</f>
        <v/>
      </c>
      <c r="I298" s="22" t="n"/>
      <c r="J298" s="22" t="n"/>
      <c r="K298" s="25" t="n"/>
      <c r="L298" s="25" t="n"/>
      <c r="M298" s="26">
        <f>IFERROR(IF($C298="","",VLOOKUP($C298,'Checklist Setup'!$A$7:$H$106,7,FALSE)),"")</f>
        <v/>
      </c>
      <c r="N298" s="26">
        <f>IFERROR(IF(OR($K298="",$L298=""),"",MOD($L298-$K298,1)*1440),"")</f>
        <v/>
      </c>
      <c r="O298" s="41" t="n"/>
      <c r="P298" s="41" t="n"/>
      <c r="Q298" s="42">
        <f>IFERROR(IF(OR($O298="",$P298=""),"",$P298-$O298),"")</f>
        <v/>
      </c>
      <c r="R298" s="42">
        <f>IFERROR(IF($C298="","",VLOOKUP($C298,'Checklist Setup'!$A$7:$H$106,8,FALSE)),"")</f>
        <v/>
      </c>
      <c r="S298" s="29" t="n"/>
      <c r="T298" s="29" t="n"/>
      <c r="U298" s="29" t="n"/>
      <c r="V298" s="22" t="n"/>
      <c r="W298" s="22" t="n"/>
      <c r="X298" s="24">
        <f>IFERROR(IF($C298="","",IF($Y298&lt;&gt;"OK",$Y298,IF(AND($J298="Complete",$H298="Yes",$S298=""),"Evidence missing",IF(AND($G298="Yes",$J298="Complete",OR($O298="",$P298="")),"Amounts missing",IF(AND($Q298&lt;&gt;"",OR($Q298&gt;$R298,$Q298&lt;-$R298)),"Variance exceeds tolerance",IF(AND($F298="Yes",$J298&lt;&gt;"Complete",$J298&lt;&gt;"N/A"),"Critical task incomplete",IF(AND($J298="N/A",$T298=""),"N/A reason missing",IF(AND($J298="Exception",$T298=""),"Exception details missing",IF(AND($V298="Reviewed",$W298=""),"Manager initials missing","OK"))))))))),"")</f>
        <v/>
      </c>
      <c r="Y298" s="23">
        <f>IFERROR(IF(OR($A298="",$C298=""),"",IF(COUNTIFS($A$2:$A$501,$A298,$C$2:$C$501,$C298)&gt;1,"Duplicate task/date","OK")),"")</f>
        <v/>
      </c>
      <c r="Z298" s="29" t="n"/>
      <c r="AA298" s="23">
        <f>IFERROR(IF(OR($A298="",$C298=""),"",TEXT($A298,"yyyymmdd")&amp;"-"&amp;$C298),"")</f>
        <v/>
      </c>
    </row>
    <row r="299">
      <c r="A299" s="40" t="n"/>
      <c r="B299" s="22" t="n"/>
      <c r="C299" s="22" t="n"/>
      <c r="D299" s="23">
        <f>IFERROR(IF($C299="","",VLOOKUP($C299,'Checklist Setup'!$A$7:$H$106,2,FALSE)),"")</f>
        <v/>
      </c>
      <c r="E299" s="24">
        <f>IFERROR(IF($C299="","",VLOOKUP($C299,'Checklist Setup'!$A$7:$H$106,3,FALSE)),"")</f>
        <v/>
      </c>
      <c r="F299" s="23">
        <f>IFERROR(IF($C299="","",VLOOKUP($C299,'Checklist Setup'!$A$7:$H$106,4,FALSE)),"")</f>
        <v/>
      </c>
      <c r="G299" s="23">
        <f>IFERROR(IF($C299="","",VLOOKUP($C299,'Checklist Setup'!$A$7:$H$106,5,FALSE)),"")</f>
        <v/>
      </c>
      <c r="H299" s="23">
        <f>IFERROR(IF($C299="","",VLOOKUP($C299,'Checklist Setup'!$A$7:$H$106,6,FALSE)),"")</f>
        <v/>
      </c>
      <c r="I299" s="22" t="n"/>
      <c r="J299" s="22" t="n"/>
      <c r="K299" s="25" t="n"/>
      <c r="L299" s="25" t="n"/>
      <c r="M299" s="26">
        <f>IFERROR(IF($C299="","",VLOOKUP($C299,'Checklist Setup'!$A$7:$H$106,7,FALSE)),"")</f>
        <v/>
      </c>
      <c r="N299" s="26">
        <f>IFERROR(IF(OR($K299="",$L299=""),"",MOD($L299-$K299,1)*1440),"")</f>
        <v/>
      </c>
      <c r="O299" s="41" t="n"/>
      <c r="P299" s="41" t="n"/>
      <c r="Q299" s="42">
        <f>IFERROR(IF(OR($O299="",$P299=""),"",$P299-$O299),"")</f>
        <v/>
      </c>
      <c r="R299" s="42">
        <f>IFERROR(IF($C299="","",VLOOKUP($C299,'Checklist Setup'!$A$7:$H$106,8,FALSE)),"")</f>
        <v/>
      </c>
      <c r="S299" s="29" t="n"/>
      <c r="T299" s="29" t="n"/>
      <c r="U299" s="29" t="n"/>
      <c r="V299" s="22" t="n"/>
      <c r="W299" s="22" t="n"/>
      <c r="X299" s="24">
        <f>IFERROR(IF($C299="","",IF($Y299&lt;&gt;"OK",$Y299,IF(AND($J299="Complete",$H299="Yes",$S299=""),"Evidence missing",IF(AND($G299="Yes",$J299="Complete",OR($O299="",$P299="")),"Amounts missing",IF(AND($Q299&lt;&gt;"",OR($Q299&gt;$R299,$Q299&lt;-$R299)),"Variance exceeds tolerance",IF(AND($F299="Yes",$J299&lt;&gt;"Complete",$J299&lt;&gt;"N/A"),"Critical task incomplete",IF(AND($J299="N/A",$T299=""),"N/A reason missing",IF(AND($J299="Exception",$T299=""),"Exception details missing",IF(AND($V299="Reviewed",$W299=""),"Manager initials missing","OK"))))))))),"")</f>
        <v/>
      </c>
      <c r="Y299" s="23">
        <f>IFERROR(IF(OR($A299="",$C299=""),"",IF(COUNTIFS($A$2:$A$501,$A299,$C$2:$C$501,$C299)&gt;1,"Duplicate task/date","OK")),"")</f>
        <v/>
      </c>
      <c r="Z299" s="29" t="n"/>
      <c r="AA299" s="23">
        <f>IFERROR(IF(OR($A299="",$C299=""),"",TEXT($A299,"yyyymmdd")&amp;"-"&amp;$C299),"")</f>
        <v/>
      </c>
    </row>
    <row r="300">
      <c r="A300" s="40" t="n"/>
      <c r="B300" s="22" t="n"/>
      <c r="C300" s="22" t="n"/>
      <c r="D300" s="23">
        <f>IFERROR(IF($C300="","",VLOOKUP($C300,'Checklist Setup'!$A$7:$H$106,2,FALSE)),"")</f>
        <v/>
      </c>
      <c r="E300" s="24">
        <f>IFERROR(IF($C300="","",VLOOKUP($C300,'Checklist Setup'!$A$7:$H$106,3,FALSE)),"")</f>
        <v/>
      </c>
      <c r="F300" s="23">
        <f>IFERROR(IF($C300="","",VLOOKUP($C300,'Checklist Setup'!$A$7:$H$106,4,FALSE)),"")</f>
        <v/>
      </c>
      <c r="G300" s="23">
        <f>IFERROR(IF($C300="","",VLOOKUP($C300,'Checklist Setup'!$A$7:$H$106,5,FALSE)),"")</f>
        <v/>
      </c>
      <c r="H300" s="23">
        <f>IFERROR(IF($C300="","",VLOOKUP($C300,'Checklist Setup'!$A$7:$H$106,6,FALSE)),"")</f>
        <v/>
      </c>
      <c r="I300" s="22" t="n"/>
      <c r="J300" s="22" t="n"/>
      <c r="K300" s="25" t="n"/>
      <c r="L300" s="25" t="n"/>
      <c r="M300" s="26">
        <f>IFERROR(IF($C300="","",VLOOKUP($C300,'Checklist Setup'!$A$7:$H$106,7,FALSE)),"")</f>
        <v/>
      </c>
      <c r="N300" s="26">
        <f>IFERROR(IF(OR($K300="",$L300=""),"",MOD($L300-$K300,1)*1440),"")</f>
        <v/>
      </c>
      <c r="O300" s="41" t="n"/>
      <c r="P300" s="41" t="n"/>
      <c r="Q300" s="42">
        <f>IFERROR(IF(OR($O300="",$P300=""),"",$P300-$O300),"")</f>
        <v/>
      </c>
      <c r="R300" s="42">
        <f>IFERROR(IF($C300="","",VLOOKUP($C300,'Checklist Setup'!$A$7:$H$106,8,FALSE)),"")</f>
        <v/>
      </c>
      <c r="S300" s="29" t="n"/>
      <c r="T300" s="29" t="n"/>
      <c r="U300" s="29" t="n"/>
      <c r="V300" s="22" t="n"/>
      <c r="W300" s="22" t="n"/>
      <c r="X300" s="24">
        <f>IFERROR(IF($C300="","",IF($Y300&lt;&gt;"OK",$Y300,IF(AND($J300="Complete",$H300="Yes",$S300=""),"Evidence missing",IF(AND($G300="Yes",$J300="Complete",OR($O300="",$P300="")),"Amounts missing",IF(AND($Q300&lt;&gt;"",OR($Q300&gt;$R300,$Q300&lt;-$R300)),"Variance exceeds tolerance",IF(AND($F300="Yes",$J300&lt;&gt;"Complete",$J300&lt;&gt;"N/A"),"Critical task incomplete",IF(AND($J300="N/A",$T300=""),"N/A reason missing",IF(AND($J300="Exception",$T300=""),"Exception details missing",IF(AND($V300="Reviewed",$W300=""),"Manager initials missing","OK"))))))))),"")</f>
        <v/>
      </c>
      <c r="Y300" s="23">
        <f>IFERROR(IF(OR($A300="",$C300=""),"",IF(COUNTIFS($A$2:$A$501,$A300,$C$2:$C$501,$C300)&gt;1,"Duplicate task/date","OK")),"")</f>
        <v/>
      </c>
      <c r="Z300" s="29" t="n"/>
      <c r="AA300" s="23">
        <f>IFERROR(IF(OR($A300="",$C300=""),"",TEXT($A300,"yyyymmdd")&amp;"-"&amp;$C300),"")</f>
        <v/>
      </c>
    </row>
    <row r="301">
      <c r="A301" s="40" t="n"/>
      <c r="B301" s="22" t="n"/>
      <c r="C301" s="22" t="n"/>
      <c r="D301" s="23">
        <f>IFERROR(IF($C301="","",VLOOKUP($C301,'Checklist Setup'!$A$7:$H$106,2,FALSE)),"")</f>
        <v/>
      </c>
      <c r="E301" s="24">
        <f>IFERROR(IF($C301="","",VLOOKUP($C301,'Checklist Setup'!$A$7:$H$106,3,FALSE)),"")</f>
        <v/>
      </c>
      <c r="F301" s="23">
        <f>IFERROR(IF($C301="","",VLOOKUP($C301,'Checklist Setup'!$A$7:$H$106,4,FALSE)),"")</f>
        <v/>
      </c>
      <c r="G301" s="23">
        <f>IFERROR(IF($C301="","",VLOOKUP($C301,'Checklist Setup'!$A$7:$H$106,5,FALSE)),"")</f>
        <v/>
      </c>
      <c r="H301" s="23">
        <f>IFERROR(IF($C301="","",VLOOKUP($C301,'Checklist Setup'!$A$7:$H$106,6,FALSE)),"")</f>
        <v/>
      </c>
      <c r="I301" s="22" t="n"/>
      <c r="J301" s="22" t="n"/>
      <c r="K301" s="25" t="n"/>
      <c r="L301" s="25" t="n"/>
      <c r="M301" s="26">
        <f>IFERROR(IF($C301="","",VLOOKUP($C301,'Checklist Setup'!$A$7:$H$106,7,FALSE)),"")</f>
        <v/>
      </c>
      <c r="N301" s="26">
        <f>IFERROR(IF(OR($K301="",$L301=""),"",MOD($L301-$K301,1)*1440),"")</f>
        <v/>
      </c>
      <c r="O301" s="41" t="n"/>
      <c r="P301" s="41" t="n"/>
      <c r="Q301" s="42">
        <f>IFERROR(IF(OR($O301="",$P301=""),"",$P301-$O301),"")</f>
        <v/>
      </c>
      <c r="R301" s="42">
        <f>IFERROR(IF($C301="","",VLOOKUP($C301,'Checklist Setup'!$A$7:$H$106,8,FALSE)),"")</f>
        <v/>
      </c>
      <c r="S301" s="29" t="n"/>
      <c r="T301" s="29" t="n"/>
      <c r="U301" s="29" t="n"/>
      <c r="V301" s="22" t="n"/>
      <c r="W301" s="22" t="n"/>
      <c r="X301" s="24">
        <f>IFERROR(IF($C301="","",IF($Y301&lt;&gt;"OK",$Y301,IF(AND($J301="Complete",$H301="Yes",$S301=""),"Evidence missing",IF(AND($G301="Yes",$J301="Complete",OR($O301="",$P301="")),"Amounts missing",IF(AND($Q301&lt;&gt;"",OR($Q301&gt;$R301,$Q301&lt;-$R301)),"Variance exceeds tolerance",IF(AND($F301="Yes",$J301&lt;&gt;"Complete",$J301&lt;&gt;"N/A"),"Critical task incomplete",IF(AND($J301="N/A",$T301=""),"N/A reason missing",IF(AND($J301="Exception",$T301=""),"Exception details missing",IF(AND($V301="Reviewed",$W301=""),"Manager initials missing","OK"))))))))),"")</f>
        <v/>
      </c>
      <c r="Y301" s="23">
        <f>IFERROR(IF(OR($A301="",$C301=""),"",IF(COUNTIFS($A$2:$A$501,$A301,$C$2:$C$501,$C301)&gt;1,"Duplicate task/date","OK")),"")</f>
        <v/>
      </c>
      <c r="Z301" s="29" t="n"/>
      <c r="AA301" s="23">
        <f>IFERROR(IF(OR($A301="",$C301=""),"",TEXT($A301,"yyyymmdd")&amp;"-"&amp;$C301),"")</f>
        <v/>
      </c>
    </row>
    <row r="302">
      <c r="A302" s="40" t="n"/>
      <c r="B302" s="22" t="n"/>
      <c r="C302" s="22" t="n"/>
      <c r="D302" s="23">
        <f>IFERROR(IF($C302="","",VLOOKUP($C302,'Checklist Setup'!$A$7:$H$106,2,FALSE)),"")</f>
        <v/>
      </c>
      <c r="E302" s="24">
        <f>IFERROR(IF($C302="","",VLOOKUP($C302,'Checklist Setup'!$A$7:$H$106,3,FALSE)),"")</f>
        <v/>
      </c>
      <c r="F302" s="23">
        <f>IFERROR(IF($C302="","",VLOOKUP($C302,'Checklist Setup'!$A$7:$H$106,4,FALSE)),"")</f>
        <v/>
      </c>
      <c r="G302" s="23">
        <f>IFERROR(IF($C302="","",VLOOKUP($C302,'Checklist Setup'!$A$7:$H$106,5,FALSE)),"")</f>
        <v/>
      </c>
      <c r="H302" s="23">
        <f>IFERROR(IF($C302="","",VLOOKUP($C302,'Checklist Setup'!$A$7:$H$106,6,FALSE)),"")</f>
        <v/>
      </c>
      <c r="I302" s="22" t="n"/>
      <c r="J302" s="22" t="n"/>
      <c r="K302" s="25" t="n"/>
      <c r="L302" s="25" t="n"/>
      <c r="M302" s="26">
        <f>IFERROR(IF($C302="","",VLOOKUP($C302,'Checklist Setup'!$A$7:$H$106,7,FALSE)),"")</f>
        <v/>
      </c>
      <c r="N302" s="26">
        <f>IFERROR(IF(OR($K302="",$L302=""),"",MOD($L302-$K302,1)*1440),"")</f>
        <v/>
      </c>
      <c r="O302" s="41" t="n"/>
      <c r="P302" s="41" t="n"/>
      <c r="Q302" s="42">
        <f>IFERROR(IF(OR($O302="",$P302=""),"",$P302-$O302),"")</f>
        <v/>
      </c>
      <c r="R302" s="42">
        <f>IFERROR(IF($C302="","",VLOOKUP($C302,'Checklist Setup'!$A$7:$H$106,8,FALSE)),"")</f>
        <v/>
      </c>
      <c r="S302" s="29" t="n"/>
      <c r="T302" s="29" t="n"/>
      <c r="U302" s="29" t="n"/>
      <c r="V302" s="22" t="n"/>
      <c r="W302" s="22" t="n"/>
      <c r="X302" s="24">
        <f>IFERROR(IF($C302="","",IF($Y302&lt;&gt;"OK",$Y302,IF(AND($J302="Complete",$H302="Yes",$S302=""),"Evidence missing",IF(AND($G302="Yes",$J302="Complete",OR($O302="",$P302="")),"Amounts missing",IF(AND($Q302&lt;&gt;"",OR($Q302&gt;$R302,$Q302&lt;-$R302)),"Variance exceeds tolerance",IF(AND($F302="Yes",$J302&lt;&gt;"Complete",$J302&lt;&gt;"N/A"),"Critical task incomplete",IF(AND($J302="N/A",$T302=""),"N/A reason missing",IF(AND($J302="Exception",$T302=""),"Exception details missing",IF(AND($V302="Reviewed",$W302=""),"Manager initials missing","OK"))))))))),"")</f>
        <v/>
      </c>
      <c r="Y302" s="23">
        <f>IFERROR(IF(OR($A302="",$C302=""),"",IF(COUNTIFS($A$2:$A$501,$A302,$C$2:$C$501,$C302)&gt;1,"Duplicate task/date","OK")),"")</f>
        <v/>
      </c>
      <c r="Z302" s="29" t="n"/>
      <c r="AA302" s="23">
        <f>IFERROR(IF(OR($A302="",$C302=""),"",TEXT($A302,"yyyymmdd")&amp;"-"&amp;$C302),"")</f>
        <v/>
      </c>
    </row>
    <row r="303">
      <c r="A303" s="40" t="n"/>
      <c r="B303" s="22" t="n"/>
      <c r="C303" s="22" t="n"/>
      <c r="D303" s="23">
        <f>IFERROR(IF($C303="","",VLOOKUP($C303,'Checklist Setup'!$A$7:$H$106,2,FALSE)),"")</f>
        <v/>
      </c>
      <c r="E303" s="24">
        <f>IFERROR(IF($C303="","",VLOOKUP($C303,'Checklist Setup'!$A$7:$H$106,3,FALSE)),"")</f>
        <v/>
      </c>
      <c r="F303" s="23">
        <f>IFERROR(IF($C303="","",VLOOKUP($C303,'Checklist Setup'!$A$7:$H$106,4,FALSE)),"")</f>
        <v/>
      </c>
      <c r="G303" s="23">
        <f>IFERROR(IF($C303="","",VLOOKUP($C303,'Checklist Setup'!$A$7:$H$106,5,FALSE)),"")</f>
        <v/>
      </c>
      <c r="H303" s="23">
        <f>IFERROR(IF($C303="","",VLOOKUP($C303,'Checklist Setup'!$A$7:$H$106,6,FALSE)),"")</f>
        <v/>
      </c>
      <c r="I303" s="22" t="n"/>
      <c r="J303" s="22" t="n"/>
      <c r="K303" s="25" t="n"/>
      <c r="L303" s="25" t="n"/>
      <c r="M303" s="26">
        <f>IFERROR(IF($C303="","",VLOOKUP($C303,'Checklist Setup'!$A$7:$H$106,7,FALSE)),"")</f>
        <v/>
      </c>
      <c r="N303" s="26">
        <f>IFERROR(IF(OR($K303="",$L303=""),"",MOD($L303-$K303,1)*1440),"")</f>
        <v/>
      </c>
      <c r="O303" s="41" t="n"/>
      <c r="P303" s="41" t="n"/>
      <c r="Q303" s="42">
        <f>IFERROR(IF(OR($O303="",$P303=""),"",$P303-$O303),"")</f>
        <v/>
      </c>
      <c r="R303" s="42">
        <f>IFERROR(IF($C303="","",VLOOKUP($C303,'Checklist Setup'!$A$7:$H$106,8,FALSE)),"")</f>
        <v/>
      </c>
      <c r="S303" s="29" t="n"/>
      <c r="T303" s="29" t="n"/>
      <c r="U303" s="29" t="n"/>
      <c r="V303" s="22" t="n"/>
      <c r="W303" s="22" t="n"/>
      <c r="X303" s="24">
        <f>IFERROR(IF($C303="","",IF($Y303&lt;&gt;"OK",$Y303,IF(AND($J303="Complete",$H303="Yes",$S303=""),"Evidence missing",IF(AND($G303="Yes",$J303="Complete",OR($O303="",$P303="")),"Amounts missing",IF(AND($Q303&lt;&gt;"",OR($Q303&gt;$R303,$Q303&lt;-$R303)),"Variance exceeds tolerance",IF(AND($F303="Yes",$J303&lt;&gt;"Complete",$J303&lt;&gt;"N/A"),"Critical task incomplete",IF(AND($J303="N/A",$T303=""),"N/A reason missing",IF(AND($J303="Exception",$T303=""),"Exception details missing",IF(AND($V303="Reviewed",$W303=""),"Manager initials missing","OK"))))))))),"")</f>
        <v/>
      </c>
      <c r="Y303" s="23">
        <f>IFERROR(IF(OR($A303="",$C303=""),"",IF(COUNTIFS($A$2:$A$501,$A303,$C$2:$C$501,$C303)&gt;1,"Duplicate task/date","OK")),"")</f>
        <v/>
      </c>
      <c r="Z303" s="29" t="n"/>
      <c r="AA303" s="23">
        <f>IFERROR(IF(OR($A303="",$C303=""),"",TEXT($A303,"yyyymmdd")&amp;"-"&amp;$C303),"")</f>
        <v/>
      </c>
    </row>
    <row r="304">
      <c r="A304" s="40" t="n"/>
      <c r="B304" s="22" t="n"/>
      <c r="C304" s="22" t="n"/>
      <c r="D304" s="23">
        <f>IFERROR(IF($C304="","",VLOOKUP($C304,'Checklist Setup'!$A$7:$H$106,2,FALSE)),"")</f>
        <v/>
      </c>
      <c r="E304" s="24">
        <f>IFERROR(IF($C304="","",VLOOKUP($C304,'Checklist Setup'!$A$7:$H$106,3,FALSE)),"")</f>
        <v/>
      </c>
      <c r="F304" s="23">
        <f>IFERROR(IF($C304="","",VLOOKUP($C304,'Checklist Setup'!$A$7:$H$106,4,FALSE)),"")</f>
        <v/>
      </c>
      <c r="G304" s="23">
        <f>IFERROR(IF($C304="","",VLOOKUP($C304,'Checklist Setup'!$A$7:$H$106,5,FALSE)),"")</f>
        <v/>
      </c>
      <c r="H304" s="23">
        <f>IFERROR(IF($C304="","",VLOOKUP($C304,'Checklist Setup'!$A$7:$H$106,6,FALSE)),"")</f>
        <v/>
      </c>
      <c r="I304" s="22" t="n"/>
      <c r="J304" s="22" t="n"/>
      <c r="K304" s="25" t="n"/>
      <c r="L304" s="25" t="n"/>
      <c r="M304" s="26">
        <f>IFERROR(IF($C304="","",VLOOKUP($C304,'Checklist Setup'!$A$7:$H$106,7,FALSE)),"")</f>
        <v/>
      </c>
      <c r="N304" s="26">
        <f>IFERROR(IF(OR($K304="",$L304=""),"",MOD($L304-$K304,1)*1440),"")</f>
        <v/>
      </c>
      <c r="O304" s="41" t="n"/>
      <c r="P304" s="41" t="n"/>
      <c r="Q304" s="42">
        <f>IFERROR(IF(OR($O304="",$P304=""),"",$P304-$O304),"")</f>
        <v/>
      </c>
      <c r="R304" s="42">
        <f>IFERROR(IF($C304="","",VLOOKUP($C304,'Checklist Setup'!$A$7:$H$106,8,FALSE)),"")</f>
        <v/>
      </c>
      <c r="S304" s="29" t="n"/>
      <c r="T304" s="29" t="n"/>
      <c r="U304" s="29" t="n"/>
      <c r="V304" s="22" t="n"/>
      <c r="W304" s="22" t="n"/>
      <c r="X304" s="24">
        <f>IFERROR(IF($C304="","",IF($Y304&lt;&gt;"OK",$Y304,IF(AND($J304="Complete",$H304="Yes",$S304=""),"Evidence missing",IF(AND($G304="Yes",$J304="Complete",OR($O304="",$P304="")),"Amounts missing",IF(AND($Q304&lt;&gt;"",OR($Q304&gt;$R304,$Q304&lt;-$R304)),"Variance exceeds tolerance",IF(AND($F304="Yes",$J304&lt;&gt;"Complete",$J304&lt;&gt;"N/A"),"Critical task incomplete",IF(AND($J304="N/A",$T304=""),"N/A reason missing",IF(AND($J304="Exception",$T304=""),"Exception details missing",IF(AND($V304="Reviewed",$W304=""),"Manager initials missing","OK"))))))))),"")</f>
        <v/>
      </c>
      <c r="Y304" s="23">
        <f>IFERROR(IF(OR($A304="",$C304=""),"",IF(COUNTIFS($A$2:$A$501,$A304,$C$2:$C$501,$C304)&gt;1,"Duplicate task/date","OK")),"")</f>
        <v/>
      </c>
      <c r="Z304" s="29" t="n"/>
      <c r="AA304" s="23">
        <f>IFERROR(IF(OR($A304="",$C304=""),"",TEXT($A304,"yyyymmdd")&amp;"-"&amp;$C304),"")</f>
        <v/>
      </c>
    </row>
    <row r="305">
      <c r="A305" s="40" t="n"/>
      <c r="B305" s="22" t="n"/>
      <c r="C305" s="22" t="n"/>
      <c r="D305" s="23">
        <f>IFERROR(IF($C305="","",VLOOKUP($C305,'Checklist Setup'!$A$7:$H$106,2,FALSE)),"")</f>
        <v/>
      </c>
      <c r="E305" s="24">
        <f>IFERROR(IF($C305="","",VLOOKUP($C305,'Checklist Setup'!$A$7:$H$106,3,FALSE)),"")</f>
        <v/>
      </c>
      <c r="F305" s="23">
        <f>IFERROR(IF($C305="","",VLOOKUP($C305,'Checklist Setup'!$A$7:$H$106,4,FALSE)),"")</f>
        <v/>
      </c>
      <c r="G305" s="23">
        <f>IFERROR(IF($C305="","",VLOOKUP($C305,'Checklist Setup'!$A$7:$H$106,5,FALSE)),"")</f>
        <v/>
      </c>
      <c r="H305" s="23">
        <f>IFERROR(IF($C305="","",VLOOKUP($C305,'Checklist Setup'!$A$7:$H$106,6,FALSE)),"")</f>
        <v/>
      </c>
      <c r="I305" s="22" t="n"/>
      <c r="J305" s="22" t="n"/>
      <c r="K305" s="25" t="n"/>
      <c r="L305" s="25" t="n"/>
      <c r="M305" s="26">
        <f>IFERROR(IF($C305="","",VLOOKUP($C305,'Checklist Setup'!$A$7:$H$106,7,FALSE)),"")</f>
        <v/>
      </c>
      <c r="N305" s="26">
        <f>IFERROR(IF(OR($K305="",$L305=""),"",MOD($L305-$K305,1)*1440),"")</f>
        <v/>
      </c>
      <c r="O305" s="41" t="n"/>
      <c r="P305" s="41" t="n"/>
      <c r="Q305" s="42">
        <f>IFERROR(IF(OR($O305="",$P305=""),"",$P305-$O305),"")</f>
        <v/>
      </c>
      <c r="R305" s="42">
        <f>IFERROR(IF($C305="","",VLOOKUP($C305,'Checklist Setup'!$A$7:$H$106,8,FALSE)),"")</f>
        <v/>
      </c>
      <c r="S305" s="29" t="n"/>
      <c r="T305" s="29" t="n"/>
      <c r="U305" s="29" t="n"/>
      <c r="V305" s="22" t="n"/>
      <c r="W305" s="22" t="n"/>
      <c r="X305" s="24">
        <f>IFERROR(IF($C305="","",IF($Y305&lt;&gt;"OK",$Y305,IF(AND($J305="Complete",$H305="Yes",$S305=""),"Evidence missing",IF(AND($G305="Yes",$J305="Complete",OR($O305="",$P305="")),"Amounts missing",IF(AND($Q305&lt;&gt;"",OR($Q305&gt;$R305,$Q305&lt;-$R305)),"Variance exceeds tolerance",IF(AND($F305="Yes",$J305&lt;&gt;"Complete",$J305&lt;&gt;"N/A"),"Critical task incomplete",IF(AND($J305="N/A",$T305=""),"N/A reason missing",IF(AND($J305="Exception",$T305=""),"Exception details missing",IF(AND($V305="Reviewed",$W305=""),"Manager initials missing","OK"))))))))),"")</f>
        <v/>
      </c>
      <c r="Y305" s="23">
        <f>IFERROR(IF(OR($A305="",$C305=""),"",IF(COUNTIFS($A$2:$A$501,$A305,$C$2:$C$501,$C305)&gt;1,"Duplicate task/date","OK")),"")</f>
        <v/>
      </c>
      <c r="Z305" s="29" t="n"/>
      <c r="AA305" s="23">
        <f>IFERROR(IF(OR($A305="",$C305=""),"",TEXT($A305,"yyyymmdd")&amp;"-"&amp;$C305),"")</f>
        <v/>
      </c>
    </row>
    <row r="306">
      <c r="A306" s="40" t="n"/>
      <c r="B306" s="22" t="n"/>
      <c r="C306" s="22" t="n"/>
      <c r="D306" s="23">
        <f>IFERROR(IF($C306="","",VLOOKUP($C306,'Checklist Setup'!$A$7:$H$106,2,FALSE)),"")</f>
        <v/>
      </c>
      <c r="E306" s="24">
        <f>IFERROR(IF($C306="","",VLOOKUP($C306,'Checklist Setup'!$A$7:$H$106,3,FALSE)),"")</f>
        <v/>
      </c>
      <c r="F306" s="23">
        <f>IFERROR(IF($C306="","",VLOOKUP($C306,'Checklist Setup'!$A$7:$H$106,4,FALSE)),"")</f>
        <v/>
      </c>
      <c r="G306" s="23">
        <f>IFERROR(IF($C306="","",VLOOKUP($C306,'Checklist Setup'!$A$7:$H$106,5,FALSE)),"")</f>
        <v/>
      </c>
      <c r="H306" s="23">
        <f>IFERROR(IF($C306="","",VLOOKUP($C306,'Checklist Setup'!$A$7:$H$106,6,FALSE)),"")</f>
        <v/>
      </c>
      <c r="I306" s="22" t="n"/>
      <c r="J306" s="22" t="n"/>
      <c r="K306" s="25" t="n"/>
      <c r="L306" s="25" t="n"/>
      <c r="M306" s="26">
        <f>IFERROR(IF($C306="","",VLOOKUP($C306,'Checklist Setup'!$A$7:$H$106,7,FALSE)),"")</f>
        <v/>
      </c>
      <c r="N306" s="26">
        <f>IFERROR(IF(OR($K306="",$L306=""),"",MOD($L306-$K306,1)*1440),"")</f>
        <v/>
      </c>
      <c r="O306" s="41" t="n"/>
      <c r="P306" s="41" t="n"/>
      <c r="Q306" s="42">
        <f>IFERROR(IF(OR($O306="",$P306=""),"",$P306-$O306),"")</f>
        <v/>
      </c>
      <c r="R306" s="42">
        <f>IFERROR(IF($C306="","",VLOOKUP($C306,'Checklist Setup'!$A$7:$H$106,8,FALSE)),"")</f>
        <v/>
      </c>
      <c r="S306" s="29" t="n"/>
      <c r="T306" s="29" t="n"/>
      <c r="U306" s="29" t="n"/>
      <c r="V306" s="22" t="n"/>
      <c r="W306" s="22" t="n"/>
      <c r="X306" s="24">
        <f>IFERROR(IF($C306="","",IF($Y306&lt;&gt;"OK",$Y306,IF(AND($J306="Complete",$H306="Yes",$S306=""),"Evidence missing",IF(AND($G306="Yes",$J306="Complete",OR($O306="",$P306="")),"Amounts missing",IF(AND($Q306&lt;&gt;"",OR($Q306&gt;$R306,$Q306&lt;-$R306)),"Variance exceeds tolerance",IF(AND($F306="Yes",$J306&lt;&gt;"Complete",$J306&lt;&gt;"N/A"),"Critical task incomplete",IF(AND($J306="N/A",$T306=""),"N/A reason missing",IF(AND($J306="Exception",$T306=""),"Exception details missing",IF(AND($V306="Reviewed",$W306=""),"Manager initials missing","OK"))))))))),"")</f>
        <v/>
      </c>
      <c r="Y306" s="23">
        <f>IFERROR(IF(OR($A306="",$C306=""),"",IF(COUNTIFS($A$2:$A$501,$A306,$C$2:$C$501,$C306)&gt;1,"Duplicate task/date","OK")),"")</f>
        <v/>
      </c>
      <c r="Z306" s="29" t="n"/>
      <c r="AA306" s="23">
        <f>IFERROR(IF(OR($A306="",$C306=""),"",TEXT($A306,"yyyymmdd")&amp;"-"&amp;$C306),"")</f>
        <v/>
      </c>
    </row>
    <row r="307">
      <c r="A307" s="40" t="n"/>
      <c r="B307" s="22" t="n"/>
      <c r="C307" s="22" t="n"/>
      <c r="D307" s="23">
        <f>IFERROR(IF($C307="","",VLOOKUP($C307,'Checklist Setup'!$A$7:$H$106,2,FALSE)),"")</f>
        <v/>
      </c>
      <c r="E307" s="24">
        <f>IFERROR(IF($C307="","",VLOOKUP($C307,'Checklist Setup'!$A$7:$H$106,3,FALSE)),"")</f>
        <v/>
      </c>
      <c r="F307" s="23">
        <f>IFERROR(IF($C307="","",VLOOKUP($C307,'Checklist Setup'!$A$7:$H$106,4,FALSE)),"")</f>
        <v/>
      </c>
      <c r="G307" s="23">
        <f>IFERROR(IF($C307="","",VLOOKUP($C307,'Checklist Setup'!$A$7:$H$106,5,FALSE)),"")</f>
        <v/>
      </c>
      <c r="H307" s="23">
        <f>IFERROR(IF($C307="","",VLOOKUP($C307,'Checklist Setup'!$A$7:$H$106,6,FALSE)),"")</f>
        <v/>
      </c>
      <c r="I307" s="22" t="n"/>
      <c r="J307" s="22" t="n"/>
      <c r="K307" s="25" t="n"/>
      <c r="L307" s="25" t="n"/>
      <c r="M307" s="26">
        <f>IFERROR(IF($C307="","",VLOOKUP($C307,'Checklist Setup'!$A$7:$H$106,7,FALSE)),"")</f>
        <v/>
      </c>
      <c r="N307" s="26">
        <f>IFERROR(IF(OR($K307="",$L307=""),"",MOD($L307-$K307,1)*1440),"")</f>
        <v/>
      </c>
      <c r="O307" s="41" t="n"/>
      <c r="P307" s="41" t="n"/>
      <c r="Q307" s="42">
        <f>IFERROR(IF(OR($O307="",$P307=""),"",$P307-$O307),"")</f>
        <v/>
      </c>
      <c r="R307" s="42">
        <f>IFERROR(IF($C307="","",VLOOKUP($C307,'Checklist Setup'!$A$7:$H$106,8,FALSE)),"")</f>
        <v/>
      </c>
      <c r="S307" s="29" t="n"/>
      <c r="T307" s="29" t="n"/>
      <c r="U307" s="29" t="n"/>
      <c r="V307" s="22" t="n"/>
      <c r="W307" s="22" t="n"/>
      <c r="X307" s="24">
        <f>IFERROR(IF($C307="","",IF($Y307&lt;&gt;"OK",$Y307,IF(AND($J307="Complete",$H307="Yes",$S307=""),"Evidence missing",IF(AND($G307="Yes",$J307="Complete",OR($O307="",$P307="")),"Amounts missing",IF(AND($Q307&lt;&gt;"",OR($Q307&gt;$R307,$Q307&lt;-$R307)),"Variance exceeds tolerance",IF(AND($F307="Yes",$J307&lt;&gt;"Complete",$J307&lt;&gt;"N/A"),"Critical task incomplete",IF(AND($J307="N/A",$T307=""),"N/A reason missing",IF(AND($J307="Exception",$T307=""),"Exception details missing",IF(AND($V307="Reviewed",$W307=""),"Manager initials missing","OK"))))))))),"")</f>
        <v/>
      </c>
      <c r="Y307" s="23">
        <f>IFERROR(IF(OR($A307="",$C307=""),"",IF(COUNTIFS($A$2:$A$501,$A307,$C$2:$C$501,$C307)&gt;1,"Duplicate task/date","OK")),"")</f>
        <v/>
      </c>
      <c r="Z307" s="29" t="n"/>
      <c r="AA307" s="23">
        <f>IFERROR(IF(OR($A307="",$C307=""),"",TEXT($A307,"yyyymmdd")&amp;"-"&amp;$C307),"")</f>
        <v/>
      </c>
    </row>
    <row r="308">
      <c r="A308" s="40" t="n"/>
      <c r="B308" s="22" t="n"/>
      <c r="C308" s="22" t="n"/>
      <c r="D308" s="23">
        <f>IFERROR(IF($C308="","",VLOOKUP($C308,'Checklist Setup'!$A$7:$H$106,2,FALSE)),"")</f>
        <v/>
      </c>
      <c r="E308" s="24">
        <f>IFERROR(IF($C308="","",VLOOKUP($C308,'Checklist Setup'!$A$7:$H$106,3,FALSE)),"")</f>
        <v/>
      </c>
      <c r="F308" s="23">
        <f>IFERROR(IF($C308="","",VLOOKUP($C308,'Checklist Setup'!$A$7:$H$106,4,FALSE)),"")</f>
        <v/>
      </c>
      <c r="G308" s="23">
        <f>IFERROR(IF($C308="","",VLOOKUP($C308,'Checklist Setup'!$A$7:$H$106,5,FALSE)),"")</f>
        <v/>
      </c>
      <c r="H308" s="23">
        <f>IFERROR(IF($C308="","",VLOOKUP($C308,'Checklist Setup'!$A$7:$H$106,6,FALSE)),"")</f>
        <v/>
      </c>
      <c r="I308" s="22" t="n"/>
      <c r="J308" s="22" t="n"/>
      <c r="K308" s="25" t="n"/>
      <c r="L308" s="25" t="n"/>
      <c r="M308" s="26">
        <f>IFERROR(IF($C308="","",VLOOKUP($C308,'Checklist Setup'!$A$7:$H$106,7,FALSE)),"")</f>
        <v/>
      </c>
      <c r="N308" s="26">
        <f>IFERROR(IF(OR($K308="",$L308=""),"",MOD($L308-$K308,1)*1440),"")</f>
        <v/>
      </c>
      <c r="O308" s="41" t="n"/>
      <c r="P308" s="41" t="n"/>
      <c r="Q308" s="42">
        <f>IFERROR(IF(OR($O308="",$P308=""),"",$P308-$O308),"")</f>
        <v/>
      </c>
      <c r="R308" s="42">
        <f>IFERROR(IF($C308="","",VLOOKUP($C308,'Checklist Setup'!$A$7:$H$106,8,FALSE)),"")</f>
        <v/>
      </c>
      <c r="S308" s="29" t="n"/>
      <c r="T308" s="29" t="n"/>
      <c r="U308" s="29" t="n"/>
      <c r="V308" s="22" t="n"/>
      <c r="W308" s="22" t="n"/>
      <c r="X308" s="24">
        <f>IFERROR(IF($C308="","",IF($Y308&lt;&gt;"OK",$Y308,IF(AND($J308="Complete",$H308="Yes",$S308=""),"Evidence missing",IF(AND($G308="Yes",$J308="Complete",OR($O308="",$P308="")),"Amounts missing",IF(AND($Q308&lt;&gt;"",OR($Q308&gt;$R308,$Q308&lt;-$R308)),"Variance exceeds tolerance",IF(AND($F308="Yes",$J308&lt;&gt;"Complete",$J308&lt;&gt;"N/A"),"Critical task incomplete",IF(AND($J308="N/A",$T308=""),"N/A reason missing",IF(AND($J308="Exception",$T308=""),"Exception details missing",IF(AND($V308="Reviewed",$W308=""),"Manager initials missing","OK"))))))))),"")</f>
        <v/>
      </c>
      <c r="Y308" s="23">
        <f>IFERROR(IF(OR($A308="",$C308=""),"",IF(COUNTIFS($A$2:$A$501,$A308,$C$2:$C$501,$C308)&gt;1,"Duplicate task/date","OK")),"")</f>
        <v/>
      </c>
      <c r="Z308" s="29" t="n"/>
      <c r="AA308" s="23">
        <f>IFERROR(IF(OR($A308="",$C308=""),"",TEXT($A308,"yyyymmdd")&amp;"-"&amp;$C308),"")</f>
        <v/>
      </c>
    </row>
    <row r="309">
      <c r="A309" s="40" t="n"/>
      <c r="B309" s="22" t="n"/>
      <c r="C309" s="22" t="n"/>
      <c r="D309" s="23">
        <f>IFERROR(IF($C309="","",VLOOKUP($C309,'Checklist Setup'!$A$7:$H$106,2,FALSE)),"")</f>
        <v/>
      </c>
      <c r="E309" s="24">
        <f>IFERROR(IF($C309="","",VLOOKUP($C309,'Checklist Setup'!$A$7:$H$106,3,FALSE)),"")</f>
        <v/>
      </c>
      <c r="F309" s="23">
        <f>IFERROR(IF($C309="","",VLOOKUP($C309,'Checklist Setup'!$A$7:$H$106,4,FALSE)),"")</f>
        <v/>
      </c>
      <c r="G309" s="23">
        <f>IFERROR(IF($C309="","",VLOOKUP($C309,'Checklist Setup'!$A$7:$H$106,5,FALSE)),"")</f>
        <v/>
      </c>
      <c r="H309" s="23">
        <f>IFERROR(IF($C309="","",VLOOKUP($C309,'Checklist Setup'!$A$7:$H$106,6,FALSE)),"")</f>
        <v/>
      </c>
      <c r="I309" s="22" t="n"/>
      <c r="J309" s="22" t="n"/>
      <c r="K309" s="25" t="n"/>
      <c r="L309" s="25" t="n"/>
      <c r="M309" s="26">
        <f>IFERROR(IF($C309="","",VLOOKUP($C309,'Checklist Setup'!$A$7:$H$106,7,FALSE)),"")</f>
        <v/>
      </c>
      <c r="N309" s="26">
        <f>IFERROR(IF(OR($K309="",$L309=""),"",MOD($L309-$K309,1)*1440),"")</f>
        <v/>
      </c>
      <c r="O309" s="41" t="n"/>
      <c r="P309" s="41" t="n"/>
      <c r="Q309" s="42">
        <f>IFERROR(IF(OR($O309="",$P309=""),"",$P309-$O309),"")</f>
        <v/>
      </c>
      <c r="R309" s="42">
        <f>IFERROR(IF($C309="","",VLOOKUP($C309,'Checklist Setup'!$A$7:$H$106,8,FALSE)),"")</f>
        <v/>
      </c>
      <c r="S309" s="29" t="n"/>
      <c r="T309" s="29" t="n"/>
      <c r="U309" s="29" t="n"/>
      <c r="V309" s="22" t="n"/>
      <c r="W309" s="22" t="n"/>
      <c r="X309" s="24">
        <f>IFERROR(IF($C309="","",IF($Y309&lt;&gt;"OK",$Y309,IF(AND($J309="Complete",$H309="Yes",$S309=""),"Evidence missing",IF(AND($G309="Yes",$J309="Complete",OR($O309="",$P309="")),"Amounts missing",IF(AND($Q309&lt;&gt;"",OR($Q309&gt;$R309,$Q309&lt;-$R309)),"Variance exceeds tolerance",IF(AND($F309="Yes",$J309&lt;&gt;"Complete",$J309&lt;&gt;"N/A"),"Critical task incomplete",IF(AND($J309="N/A",$T309=""),"N/A reason missing",IF(AND($J309="Exception",$T309=""),"Exception details missing",IF(AND($V309="Reviewed",$W309=""),"Manager initials missing","OK"))))))))),"")</f>
        <v/>
      </c>
      <c r="Y309" s="23">
        <f>IFERROR(IF(OR($A309="",$C309=""),"",IF(COUNTIFS($A$2:$A$501,$A309,$C$2:$C$501,$C309)&gt;1,"Duplicate task/date","OK")),"")</f>
        <v/>
      </c>
      <c r="Z309" s="29" t="n"/>
      <c r="AA309" s="23">
        <f>IFERROR(IF(OR($A309="",$C309=""),"",TEXT($A309,"yyyymmdd")&amp;"-"&amp;$C309),"")</f>
        <v/>
      </c>
    </row>
    <row r="310">
      <c r="A310" s="40" t="n"/>
      <c r="B310" s="22" t="n"/>
      <c r="C310" s="22" t="n"/>
      <c r="D310" s="23">
        <f>IFERROR(IF($C310="","",VLOOKUP($C310,'Checklist Setup'!$A$7:$H$106,2,FALSE)),"")</f>
        <v/>
      </c>
      <c r="E310" s="24">
        <f>IFERROR(IF($C310="","",VLOOKUP($C310,'Checklist Setup'!$A$7:$H$106,3,FALSE)),"")</f>
        <v/>
      </c>
      <c r="F310" s="23">
        <f>IFERROR(IF($C310="","",VLOOKUP($C310,'Checklist Setup'!$A$7:$H$106,4,FALSE)),"")</f>
        <v/>
      </c>
      <c r="G310" s="23">
        <f>IFERROR(IF($C310="","",VLOOKUP($C310,'Checklist Setup'!$A$7:$H$106,5,FALSE)),"")</f>
        <v/>
      </c>
      <c r="H310" s="23">
        <f>IFERROR(IF($C310="","",VLOOKUP($C310,'Checklist Setup'!$A$7:$H$106,6,FALSE)),"")</f>
        <v/>
      </c>
      <c r="I310" s="22" t="n"/>
      <c r="J310" s="22" t="n"/>
      <c r="K310" s="25" t="n"/>
      <c r="L310" s="25" t="n"/>
      <c r="M310" s="26">
        <f>IFERROR(IF($C310="","",VLOOKUP($C310,'Checklist Setup'!$A$7:$H$106,7,FALSE)),"")</f>
        <v/>
      </c>
      <c r="N310" s="26">
        <f>IFERROR(IF(OR($K310="",$L310=""),"",MOD($L310-$K310,1)*1440),"")</f>
        <v/>
      </c>
      <c r="O310" s="41" t="n"/>
      <c r="P310" s="41" t="n"/>
      <c r="Q310" s="42">
        <f>IFERROR(IF(OR($O310="",$P310=""),"",$P310-$O310),"")</f>
        <v/>
      </c>
      <c r="R310" s="42">
        <f>IFERROR(IF($C310="","",VLOOKUP($C310,'Checklist Setup'!$A$7:$H$106,8,FALSE)),"")</f>
        <v/>
      </c>
      <c r="S310" s="29" t="n"/>
      <c r="T310" s="29" t="n"/>
      <c r="U310" s="29" t="n"/>
      <c r="V310" s="22" t="n"/>
      <c r="W310" s="22" t="n"/>
      <c r="X310" s="24">
        <f>IFERROR(IF($C310="","",IF($Y310&lt;&gt;"OK",$Y310,IF(AND($J310="Complete",$H310="Yes",$S310=""),"Evidence missing",IF(AND($G310="Yes",$J310="Complete",OR($O310="",$P310="")),"Amounts missing",IF(AND($Q310&lt;&gt;"",OR($Q310&gt;$R310,$Q310&lt;-$R310)),"Variance exceeds tolerance",IF(AND($F310="Yes",$J310&lt;&gt;"Complete",$J310&lt;&gt;"N/A"),"Critical task incomplete",IF(AND($J310="N/A",$T310=""),"N/A reason missing",IF(AND($J310="Exception",$T310=""),"Exception details missing",IF(AND($V310="Reviewed",$W310=""),"Manager initials missing","OK"))))))))),"")</f>
        <v/>
      </c>
      <c r="Y310" s="23">
        <f>IFERROR(IF(OR($A310="",$C310=""),"",IF(COUNTIFS($A$2:$A$501,$A310,$C$2:$C$501,$C310)&gt;1,"Duplicate task/date","OK")),"")</f>
        <v/>
      </c>
      <c r="Z310" s="29" t="n"/>
      <c r="AA310" s="23">
        <f>IFERROR(IF(OR($A310="",$C310=""),"",TEXT($A310,"yyyymmdd")&amp;"-"&amp;$C310),"")</f>
        <v/>
      </c>
    </row>
    <row r="311">
      <c r="A311" s="40" t="n"/>
      <c r="B311" s="22" t="n"/>
      <c r="C311" s="22" t="n"/>
      <c r="D311" s="23">
        <f>IFERROR(IF($C311="","",VLOOKUP($C311,'Checklist Setup'!$A$7:$H$106,2,FALSE)),"")</f>
        <v/>
      </c>
      <c r="E311" s="24">
        <f>IFERROR(IF($C311="","",VLOOKUP($C311,'Checklist Setup'!$A$7:$H$106,3,FALSE)),"")</f>
        <v/>
      </c>
      <c r="F311" s="23">
        <f>IFERROR(IF($C311="","",VLOOKUP($C311,'Checklist Setup'!$A$7:$H$106,4,FALSE)),"")</f>
        <v/>
      </c>
      <c r="G311" s="23">
        <f>IFERROR(IF($C311="","",VLOOKUP($C311,'Checklist Setup'!$A$7:$H$106,5,FALSE)),"")</f>
        <v/>
      </c>
      <c r="H311" s="23">
        <f>IFERROR(IF($C311="","",VLOOKUP($C311,'Checklist Setup'!$A$7:$H$106,6,FALSE)),"")</f>
        <v/>
      </c>
      <c r="I311" s="22" t="n"/>
      <c r="J311" s="22" t="n"/>
      <c r="K311" s="25" t="n"/>
      <c r="L311" s="25" t="n"/>
      <c r="M311" s="26">
        <f>IFERROR(IF($C311="","",VLOOKUP($C311,'Checklist Setup'!$A$7:$H$106,7,FALSE)),"")</f>
        <v/>
      </c>
      <c r="N311" s="26">
        <f>IFERROR(IF(OR($K311="",$L311=""),"",MOD($L311-$K311,1)*1440),"")</f>
        <v/>
      </c>
      <c r="O311" s="41" t="n"/>
      <c r="P311" s="41" t="n"/>
      <c r="Q311" s="42">
        <f>IFERROR(IF(OR($O311="",$P311=""),"",$P311-$O311),"")</f>
        <v/>
      </c>
      <c r="R311" s="42">
        <f>IFERROR(IF($C311="","",VLOOKUP($C311,'Checklist Setup'!$A$7:$H$106,8,FALSE)),"")</f>
        <v/>
      </c>
      <c r="S311" s="29" t="n"/>
      <c r="T311" s="29" t="n"/>
      <c r="U311" s="29" t="n"/>
      <c r="V311" s="22" t="n"/>
      <c r="W311" s="22" t="n"/>
      <c r="X311" s="24">
        <f>IFERROR(IF($C311="","",IF($Y311&lt;&gt;"OK",$Y311,IF(AND($J311="Complete",$H311="Yes",$S311=""),"Evidence missing",IF(AND($G311="Yes",$J311="Complete",OR($O311="",$P311="")),"Amounts missing",IF(AND($Q311&lt;&gt;"",OR($Q311&gt;$R311,$Q311&lt;-$R311)),"Variance exceeds tolerance",IF(AND($F311="Yes",$J311&lt;&gt;"Complete",$J311&lt;&gt;"N/A"),"Critical task incomplete",IF(AND($J311="N/A",$T311=""),"N/A reason missing",IF(AND($J311="Exception",$T311=""),"Exception details missing",IF(AND($V311="Reviewed",$W311=""),"Manager initials missing","OK"))))))))),"")</f>
        <v/>
      </c>
      <c r="Y311" s="23">
        <f>IFERROR(IF(OR($A311="",$C311=""),"",IF(COUNTIFS($A$2:$A$501,$A311,$C$2:$C$501,$C311)&gt;1,"Duplicate task/date","OK")),"")</f>
        <v/>
      </c>
      <c r="Z311" s="29" t="n"/>
      <c r="AA311" s="23">
        <f>IFERROR(IF(OR($A311="",$C311=""),"",TEXT($A311,"yyyymmdd")&amp;"-"&amp;$C311),"")</f>
        <v/>
      </c>
    </row>
    <row r="312">
      <c r="A312" s="40" t="n"/>
      <c r="B312" s="22" t="n"/>
      <c r="C312" s="22" t="n"/>
      <c r="D312" s="23">
        <f>IFERROR(IF($C312="","",VLOOKUP($C312,'Checklist Setup'!$A$7:$H$106,2,FALSE)),"")</f>
        <v/>
      </c>
      <c r="E312" s="24">
        <f>IFERROR(IF($C312="","",VLOOKUP($C312,'Checklist Setup'!$A$7:$H$106,3,FALSE)),"")</f>
        <v/>
      </c>
      <c r="F312" s="23">
        <f>IFERROR(IF($C312="","",VLOOKUP($C312,'Checklist Setup'!$A$7:$H$106,4,FALSE)),"")</f>
        <v/>
      </c>
      <c r="G312" s="23">
        <f>IFERROR(IF($C312="","",VLOOKUP($C312,'Checklist Setup'!$A$7:$H$106,5,FALSE)),"")</f>
        <v/>
      </c>
      <c r="H312" s="23">
        <f>IFERROR(IF($C312="","",VLOOKUP($C312,'Checklist Setup'!$A$7:$H$106,6,FALSE)),"")</f>
        <v/>
      </c>
      <c r="I312" s="22" t="n"/>
      <c r="J312" s="22" t="n"/>
      <c r="K312" s="25" t="n"/>
      <c r="L312" s="25" t="n"/>
      <c r="M312" s="26">
        <f>IFERROR(IF($C312="","",VLOOKUP($C312,'Checklist Setup'!$A$7:$H$106,7,FALSE)),"")</f>
        <v/>
      </c>
      <c r="N312" s="26">
        <f>IFERROR(IF(OR($K312="",$L312=""),"",MOD($L312-$K312,1)*1440),"")</f>
        <v/>
      </c>
      <c r="O312" s="41" t="n"/>
      <c r="P312" s="41" t="n"/>
      <c r="Q312" s="42">
        <f>IFERROR(IF(OR($O312="",$P312=""),"",$P312-$O312),"")</f>
        <v/>
      </c>
      <c r="R312" s="42">
        <f>IFERROR(IF($C312="","",VLOOKUP($C312,'Checklist Setup'!$A$7:$H$106,8,FALSE)),"")</f>
        <v/>
      </c>
      <c r="S312" s="29" t="n"/>
      <c r="T312" s="29" t="n"/>
      <c r="U312" s="29" t="n"/>
      <c r="V312" s="22" t="n"/>
      <c r="W312" s="22" t="n"/>
      <c r="X312" s="24">
        <f>IFERROR(IF($C312="","",IF($Y312&lt;&gt;"OK",$Y312,IF(AND($J312="Complete",$H312="Yes",$S312=""),"Evidence missing",IF(AND($G312="Yes",$J312="Complete",OR($O312="",$P312="")),"Amounts missing",IF(AND($Q312&lt;&gt;"",OR($Q312&gt;$R312,$Q312&lt;-$R312)),"Variance exceeds tolerance",IF(AND($F312="Yes",$J312&lt;&gt;"Complete",$J312&lt;&gt;"N/A"),"Critical task incomplete",IF(AND($J312="N/A",$T312=""),"N/A reason missing",IF(AND($J312="Exception",$T312=""),"Exception details missing",IF(AND($V312="Reviewed",$W312=""),"Manager initials missing","OK"))))))))),"")</f>
        <v/>
      </c>
      <c r="Y312" s="23">
        <f>IFERROR(IF(OR($A312="",$C312=""),"",IF(COUNTIFS($A$2:$A$501,$A312,$C$2:$C$501,$C312)&gt;1,"Duplicate task/date","OK")),"")</f>
        <v/>
      </c>
      <c r="Z312" s="29" t="n"/>
      <c r="AA312" s="23">
        <f>IFERROR(IF(OR($A312="",$C312=""),"",TEXT($A312,"yyyymmdd")&amp;"-"&amp;$C312),"")</f>
        <v/>
      </c>
    </row>
    <row r="313">
      <c r="A313" s="40" t="n"/>
      <c r="B313" s="22" t="n"/>
      <c r="C313" s="22" t="n"/>
      <c r="D313" s="23">
        <f>IFERROR(IF($C313="","",VLOOKUP($C313,'Checklist Setup'!$A$7:$H$106,2,FALSE)),"")</f>
        <v/>
      </c>
      <c r="E313" s="24">
        <f>IFERROR(IF($C313="","",VLOOKUP($C313,'Checklist Setup'!$A$7:$H$106,3,FALSE)),"")</f>
        <v/>
      </c>
      <c r="F313" s="23">
        <f>IFERROR(IF($C313="","",VLOOKUP($C313,'Checklist Setup'!$A$7:$H$106,4,FALSE)),"")</f>
        <v/>
      </c>
      <c r="G313" s="23">
        <f>IFERROR(IF($C313="","",VLOOKUP($C313,'Checklist Setup'!$A$7:$H$106,5,FALSE)),"")</f>
        <v/>
      </c>
      <c r="H313" s="23">
        <f>IFERROR(IF($C313="","",VLOOKUP($C313,'Checklist Setup'!$A$7:$H$106,6,FALSE)),"")</f>
        <v/>
      </c>
      <c r="I313" s="22" t="n"/>
      <c r="J313" s="22" t="n"/>
      <c r="K313" s="25" t="n"/>
      <c r="L313" s="25" t="n"/>
      <c r="M313" s="26">
        <f>IFERROR(IF($C313="","",VLOOKUP($C313,'Checklist Setup'!$A$7:$H$106,7,FALSE)),"")</f>
        <v/>
      </c>
      <c r="N313" s="26">
        <f>IFERROR(IF(OR($K313="",$L313=""),"",MOD($L313-$K313,1)*1440),"")</f>
        <v/>
      </c>
      <c r="O313" s="41" t="n"/>
      <c r="P313" s="41" t="n"/>
      <c r="Q313" s="42">
        <f>IFERROR(IF(OR($O313="",$P313=""),"",$P313-$O313),"")</f>
        <v/>
      </c>
      <c r="R313" s="42">
        <f>IFERROR(IF($C313="","",VLOOKUP($C313,'Checklist Setup'!$A$7:$H$106,8,FALSE)),"")</f>
        <v/>
      </c>
      <c r="S313" s="29" t="n"/>
      <c r="T313" s="29" t="n"/>
      <c r="U313" s="29" t="n"/>
      <c r="V313" s="22" t="n"/>
      <c r="W313" s="22" t="n"/>
      <c r="X313" s="24">
        <f>IFERROR(IF($C313="","",IF($Y313&lt;&gt;"OK",$Y313,IF(AND($J313="Complete",$H313="Yes",$S313=""),"Evidence missing",IF(AND($G313="Yes",$J313="Complete",OR($O313="",$P313="")),"Amounts missing",IF(AND($Q313&lt;&gt;"",OR($Q313&gt;$R313,$Q313&lt;-$R313)),"Variance exceeds tolerance",IF(AND($F313="Yes",$J313&lt;&gt;"Complete",$J313&lt;&gt;"N/A"),"Critical task incomplete",IF(AND($J313="N/A",$T313=""),"N/A reason missing",IF(AND($J313="Exception",$T313=""),"Exception details missing",IF(AND($V313="Reviewed",$W313=""),"Manager initials missing","OK"))))))))),"")</f>
        <v/>
      </c>
      <c r="Y313" s="23">
        <f>IFERROR(IF(OR($A313="",$C313=""),"",IF(COUNTIFS($A$2:$A$501,$A313,$C$2:$C$501,$C313)&gt;1,"Duplicate task/date","OK")),"")</f>
        <v/>
      </c>
      <c r="Z313" s="29" t="n"/>
      <c r="AA313" s="23">
        <f>IFERROR(IF(OR($A313="",$C313=""),"",TEXT($A313,"yyyymmdd")&amp;"-"&amp;$C313),"")</f>
        <v/>
      </c>
    </row>
    <row r="314">
      <c r="A314" s="40" t="n"/>
      <c r="B314" s="22" t="n"/>
      <c r="C314" s="22" t="n"/>
      <c r="D314" s="23">
        <f>IFERROR(IF($C314="","",VLOOKUP($C314,'Checklist Setup'!$A$7:$H$106,2,FALSE)),"")</f>
        <v/>
      </c>
      <c r="E314" s="24">
        <f>IFERROR(IF($C314="","",VLOOKUP($C314,'Checklist Setup'!$A$7:$H$106,3,FALSE)),"")</f>
        <v/>
      </c>
      <c r="F314" s="23">
        <f>IFERROR(IF($C314="","",VLOOKUP($C314,'Checklist Setup'!$A$7:$H$106,4,FALSE)),"")</f>
        <v/>
      </c>
      <c r="G314" s="23">
        <f>IFERROR(IF($C314="","",VLOOKUP($C314,'Checklist Setup'!$A$7:$H$106,5,FALSE)),"")</f>
        <v/>
      </c>
      <c r="H314" s="23">
        <f>IFERROR(IF($C314="","",VLOOKUP($C314,'Checklist Setup'!$A$7:$H$106,6,FALSE)),"")</f>
        <v/>
      </c>
      <c r="I314" s="22" t="n"/>
      <c r="J314" s="22" t="n"/>
      <c r="K314" s="25" t="n"/>
      <c r="L314" s="25" t="n"/>
      <c r="M314" s="26">
        <f>IFERROR(IF($C314="","",VLOOKUP($C314,'Checklist Setup'!$A$7:$H$106,7,FALSE)),"")</f>
        <v/>
      </c>
      <c r="N314" s="26">
        <f>IFERROR(IF(OR($K314="",$L314=""),"",MOD($L314-$K314,1)*1440),"")</f>
        <v/>
      </c>
      <c r="O314" s="41" t="n"/>
      <c r="P314" s="41" t="n"/>
      <c r="Q314" s="42">
        <f>IFERROR(IF(OR($O314="",$P314=""),"",$P314-$O314),"")</f>
        <v/>
      </c>
      <c r="R314" s="42">
        <f>IFERROR(IF($C314="","",VLOOKUP($C314,'Checklist Setup'!$A$7:$H$106,8,FALSE)),"")</f>
        <v/>
      </c>
      <c r="S314" s="29" t="n"/>
      <c r="T314" s="29" t="n"/>
      <c r="U314" s="29" t="n"/>
      <c r="V314" s="22" t="n"/>
      <c r="W314" s="22" t="n"/>
      <c r="X314" s="24">
        <f>IFERROR(IF($C314="","",IF($Y314&lt;&gt;"OK",$Y314,IF(AND($J314="Complete",$H314="Yes",$S314=""),"Evidence missing",IF(AND($G314="Yes",$J314="Complete",OR($O314="",$P314="")),"Amounts missing",IF(AND($Q314&lt;&gt;"",OR($Q314&gt;$R314,$Q314&lt;-$R314)),"Variance exceeds tolerance",IF(AND($F314="Yes",$J314&lt;&gt;"Complete",$J314&lt;&gt;"N/A"),"Critical task incomplete",IF(AND($J314="N/A",$T314=""),"N/A reason missing",IF(AND($J314="Exception",$T314=""),"Exception details missing",IF(AND($V314="Reviewed",$W314=""),"Manager initials missing","OK"))))))))),"")</f>
        <v/>
      </c>
      <c r="Y314" s="23">
        <f>IFERROR(IF(OR($A314="",$C314=""),"",IF(COUNTIFS($A$2:$A$501,$A314,$C$2:$C$501,$C314)&gt;1,"Duplicate task/date","OK")),"")</f>
        <v/>
      </c>
      <c r="Z314" s="29" t="n"/>
      <c r="AA314" s="23">
        <f>IFERROR(IF(OR($A314="",$C314=""),"",TEXT($A314,"yyyymmdd")&amp;"-"&amp;$C314),"")</f>
        <v/>
      </c>
    </row>
    <row r="315">
      <c r="A315" s="40" t="n"/>
      <c r="B315" s="22" t="n"/>
      <c r="C315" s="22" t="n"/>
      <c r="D315" s="23">
        <f>IFERROR(IF($C315="","",VLOOKUP($C315,'Checklist Setup'!$A$7:$H$106,2,FALSE)),"")</f>
        <v/>
      </c>
      <c r="E315" s="24">
        <f>IFERROR(IF($C315="","",VLOOKUP($C315,'Checklist Setup'!$A$7:$H$106,3,FALSE)),"")</f>
        <v/>
      </c>
      <c r="F315" s="23">
        <f>IFERROR(IF($C315="","",VLOOKUP($C315,'Checklist Setup'!$A$7:$H$106,4,FALSE)),"")</f>
        <v/>
      </c>
      <c r="G315" s="23">
        <f>IFERROR(IF($C315="","",VLOOKUP($C315,'Checklist Setup'!$A$7:$H$106,5,FALSE)),"")</f>
        <v/>
      </c>
      <c r="H315" s="23">
        <f>IFERROR(IF($C315="","",VLOOKUP($C315,'Checklist Setup'!$A$7:$H$106,6,FALSE)),"")</f>
        <v/>
      </c>
      <c r="I315" s="22" t="n"/>
      <c r="J315" s="22" t="n"/>
      <c r="K315" s="25" t="n"/>
      <c r="L315" s="25" t="n"/>
      <c r="M315" s="26">
        <f>IFERROR(IF($C315="","",VLOOKUP($C315,'Checklist Setup'!$A$7:$H$106,7,FALSE)),"")</f>
        <v/>
      </c>
      <c r="N315" s="26">
        <f>IFERROR(IF(OR($K315="",$L315=""),"",MOD($L315-$K315,1)*1440),"")</f>
        <v/>
      </c>
      <c r="O315" s="41" t="n"/>
      <c r="P315" s="41" t="n"/>
      <c r="Q315" s="42">
        <f>IFERROR(IF(OR($O315="",$P315=""),"",$P315-$O315),"")</f>
        <v/>
      </c>
      <c r="R315" s="42">
        <f>IFERROR(IF($C315="","",VLOOKUP($C315,'Checklist Setup'!$A$7:$H$106,8,FALSE)),"")</f>
        <v/>
      </c>
      <c r="S315" s="29" t="n"/>
      <c r="T315" s="29" t="n"/>
      <c r="U315" s="29" t="n"/>
      <c r="V315" s="22" t="n"/>
      <c r="W315" s="22" t="n"/>
      <c r="X315" s="24">
        <f>IFERROR(IF($C315="","",IF($Y315&lt;&gt;"OK",$Y315,IF(AND($J315="Complete",$H315="Yes",$S315=""),"Evidence missing",IF(AND($G315="Yes",$J315="Complete",OR($O315="",$P315="")),"Amounts missing",IF(AND($Q315&lt;&gt;"",OR($Q315&gt;$R315,$Q315&lt;-$R315)),"Variance exceeds tolerance",IF(AND($F315="Yes",$J315&lt;&gt;"Complete",$J315&lt;&gt;"N/A"),"Critical task incomplete",IF(AND($J315="N/A",$T315=""),"N/A reason missing",IF(AND($J315="Exception",$T315=""),"Exception details missing",IF(AND($V315="Reviewed",$W315=""),"Manager initials missing","OK"))))))))),"")</f>
        <v/>
      </c>
      <c r="Y315" s="23">
        <f>IFERROR(IF(OR($A315="",$C315=""),"",IF(COUNTIFS($A$2:$A$501,$A315,$C$2:$C$501,$C315)&gt;1,"Duplicate task/date","OK")),"")</f>
        <v/>
      </c>
      <c r="Z315" s="29" t="n"/>
      <c r="AA315" s="23">
        <f>IFERROR(IF(OR($A315="",$C315=""),"",TEXT($A315,"yyyymmdd")&amp;"-"&amp;$C315),"")</f>
        <v/>
      </c>
    </row>
    <row r="316">
      <c r="A316" s="40" t="n"/>
      <c r="B316" s="22" t="n"/>
      <c r="C316" s="22" t="n"/>
      <c r="D316" s="23">
        <f>IFERROR(IF($C316="","",VLOOKUP($C316,'Checklist Setup'!$A$7:$H$106,2,FALSE)),"")</f>
        <v/>
      </c>
      <c r="E316" s="24">
        <f>IFERROR(IF($C316="","",VLOOKUP($C316,'Checklist Setup'!$A$7:$H$106,3,FALSE)),"")</f>
        <v/>
      </c>
      <c r="F316" s="23">
        <f>IFERROR(IF($C316="","",VLOOKUP($C316,'Checklist Setup'!$A$7:$H$106,4,FALSE)),"")</f>
        <v/>
      </c>
      <c r="G316" s="23">
        <f>IFERROR(IF($C316="","",VLOOKUP($C316,'Checklist Setup'!$A$7:$H$106,5,FALSE)),"")</f>
        <v/>
      </c>
      <c r="H316" s="23">
        <f>IFERROR(IF($C316="","",VLOOKUP($C316,'Checklist Setup'!$A$7:$H$106,6,FALSE)),"")</f>
        <v/>
      </c>
      <c r="I316" s="22" t="n"/>
      <c r="J316" s="22" t="n"/>
      <c r="K316" s="25" t="n"/>
      <c r="L316" s="25" t="n"/>
      <c r="M316" s="26">
        <f>IFERROR(IF($C316="","",VLOOKUP($C316,'Checklist Setup'!$A$7:$H$106,7,FALSE)),"")</f>
        <v/>
      </c>
      <c r="N316" s="26">
        <f>IFERROR(IF(OR($K316="",$L316=""),"",MOD($L316-$K316,1)*1440),"")</f>
        <v/>
      </c>
      <c r="O316" s="41" t="n"/>
      <c r="P316" s="41" t="n"/>
      <c r="Q316" s="42">
        <f>IFERROR(IF(OR($O316="",$P316=""),"",$P316-$O316),"")</f>
        <v/>
      </c>
      <c r="R316" s="42">
        <f>IFERROR(IF($C316="","",VLOOKUP($C316,'Checklist Setup'!$A$7:$H$106,8,FALSE)),"")</f>
        <v/>
      </c>
      <c r="S316" s="29" t="n"/>
      <c r="T316" s="29" t="n"/>
      <c r="U316" s="29" t="n"/>
      <c r="V316" s="22" t="n"/>
      <c r="W316" s="22" t="n"/>
      <c r="X316" s="24">
        <f>IFERROR(IF($C316="","",IF($Y316&lt;&gt;"OK",$Y316,IF(AND($J316="Complete",$H316="Yes",$S316=""),"Evidence missing",IF(AND($G316="Yes",$J316="Complete",OR($O316="",$P316="")),"Amounts missing",IF(AND($Q316&lt;&gt;"",OR($Q316&gt;$R316,$Q316&lt;-$R316)),"Variance exceeds tolerance",IF(AND($F316="Yes",$J316&lt;&gt;"Complete",$J316&lt;&gt;"N/A"),"Critical task incomplete",IF(AND($J316="N/A",$T316=""),"N/A reason missing",IF(AND($J316="Exception",$T316=""),"Exception details missing",IF(AND($V316="Reviewed",$W316=""),"Manager initials missing","OK"))))))))),"")</f>
        <v/>
      </c>
      <c r="Y316" s="23">
        <f>IFERROR(IF(OR($A316="",$C316=""),"",IF(COUNTIFS($A$2:$A$501,$A316,$C$2:$C$501,$C316)&gt;1,"Duplicate task/date","OK")),"")</f>
        <v/>
      </c>
      <c r="Z316" s="29" t="n"/>
      <c r="AA316" s="23">
        <f>IFERROR(IF(OR($A316="",$C316=""),"",TEXT($A316,"yyyymmdd")&amp;"-"&amp;$C316),"")</f>
        <v/>
      </c>
    </row>
    <row r="317">
      <c r="A317" s="40" t="n"/>
      <c r="B317" s="22" t="n"/>
      <c r="C317" s="22" t="n"/>
      <c r="D317" s="23">
        <f>IFERROR(IF($C317="","",VLOOKUP($C317,'Checklist Setup'!$A$7:$H$106,2,FALSE)),"")</f>
        <v/>
      </c>
      <c r="E317" s="24">
        <f>IFERROR(IF($C317="","",VLOOKUP($C317,'Checklist Setup'!$A$7:$H$106,3,FALSE)),"")</f>
        <v/>
      </c>
      <c r="F317" s="23">
        <f>IFERROR(IF($C317="","",VLOOKUP($C317,'Checklist Setup'!$A$7:$H$106,4,FALSE)),"")</f>
        <v/>
      </c>
      <c r="G317" s="23">
        <f>IFERROR(IF($C317="","",VLOOKUP($C317,'Checklist Setup'!$A$7:$H$106,5,FALSE)),"")</f>
        <v/>
      </c>
      <c r="H317" s="23">
        <f>IFERROR(IF($C317="","",VLOOKUP($C317,'Checklist Setup'!$A$7:$H$106,6,FALSE)),"")</f>
        <v/>
      </c>
      <c r="I317" s="22" t="n"/>
      <c r="J317" s="22" t="n"/>
      <c r="K317" s="25" t="n"/>
      <c r="L317" s="25" t="n"/>
      <c r="M317" s="26">
        <f>IFERROR(IF($C317="","",VLOOKUP($C317,'Checklist Setup'!$A$7:$H$106,7,FALSE)),"")</f>
        <v/>
      </c>
      <c r="N317" s="26">
        <f>IFERROR(IF(OR($K317="",$L317=""),"",MOD($L317-$K317,1)*1440),"")</f>
        <v/>
      </c>
      <c r="O317" s="41" t="n"/>
      <c r="P317" s="41" t="n"/>
      <c r="Q317" s="42">
        <f>IFERROR(IF(OR($O317="",$P317=""),"",$P317-$O317),"")</f>
        <v/>
      </c>
      <c r="R317" s="42">
        <f>IFERROR(IF($C317="","",VLOOKUP($C317,'Checklist Setup'!$A$7:$H$106,8,FALSE)),"")</f>
        <v/>
      </c>
      <c r="S317" s="29" t="n"/>
      <c r="T317" s="29" t="n"/>
      <c r="U317" s="29" t="n"/>
      <c r="V317" s="22" t="n"/>
      <c r="W317" s="22" t="n"/>
      <c r="X317" s="24">
        <f>IFERROR(IF($C317="","",IF($Y317&lt;&gt;"OK",$Y317,IF(AND($J317="Complete",$H317="Yes",$S317=""),"Evidence missing",IF(AND($G317="Yes",$J317="Complete",OR($O317="",$P317="")),"Amounts missing",IF(AND($Q317&lt;&gt;"",OR($Q317&gt;$R317,$Q317&lt;-$R317)),"Variance exceeds tolerance",IF(AND($F317="Yes",$J317&lt;&gt;"Complete",$J317&lt;&gt;"N/A"),"Critical task incomplete",IF(AND($J317="N/A",$T317=""),"N/A reason missing",IF(AND($J317="Exception",$T317=""),"Exception details missing",IF(AND($V317="Reviewed",$W317=""),"Manager initials missing","OK"))))))))),"")</f>
        <v/>
      </c>
      <c r="Y317" s="23">
        <f>IFERROR(IF(OR($A317="",$C317=""),"",IF(COUNTIFS($A$2:$A$501,$A317,$C$2:$C$501,$C317)&gt;1,"Duplicate task/date","OK")),"")</f>
        <v/>
      </c>
      <c r="Z317" s="29" t="n"/>
      <c r="AA317" s="23">
        <f>IFERROR(IF(OR($A317="",$C317=""),"",TEXT($A317,"yyyymmdd")&amp;"-"&amp;$C317),"")</f>
        <v/>
      </c>
    </row>
    <row r="318">
      <c r="A318" s="40" t="n"/>
      <c r="B318" s="22" t="n"/>
      <c r="C318" s="22" t="n"/>
      <c r="D318" s="23">
        <f>IFERROR(IF($C318="","",VLOOKUP($C318,'Checklist Setup'!$A$7:$H$106,2,FALSE)),"")</f>
        <v/>
      </c>
      <c r="E318" s="24">
        <f>IFERROR(IF($C318="","",VLOOKUP($C318,'Checklist Setup'!$A$7:$H$106,3,FALSE)),"")</f>
        <v/>
      </c>
      <c r="F318" s="23">
        <f>IFERROR(IF($C318="","",VLOOKUP($C318,'Checklist Setup'!$A$7:$H$106,4,FALSE)),"")</f>
        <v/>
      </c>
      <c r="G318" s="23">
        <f>IFERROR(IF($C318="","",VLOOKUP($C318,'Checklist Setup'!$A$7:$H$106,5,FALSE)),"")</f>
        <v/>
      </c>
      <c r="H318" s="23">
        <f>IFERROR(IF($C318="","",VLOOKUP($C318,'Checklist Setup'!$A$7:$H$106,6,FALSE)),"")</f>
        <v/>
      </c>
      <c r="I318" s="22" t="n"/>
      <c r="J318" s="22" t="n"/>
      <c r="K318" s="25" t="n"/>
      <c r="L318" s="25" t="n"/>
      <c r="M318" s="26">
        <f>IFERROR(IF($C318="","",VLOOKUP($C318,'Checklist Setup'!$A$7:$H$106,7,FALSE)),"")</f>
        <v/>
      </c>
      <c r="N318" s="26">
        <f>IFERROR(IF(OR($K318="",$L318=""),"",MOD($L318-$K318,1)*1440),"")</f>
        <v/>
      </c>
      <c r="O318" s="41" t="n"/>
      <c r="P318" s="41" t="n"/>
      <c r="Q318" s="42">
        <f>IFERROR(IF(OR($O318="",$P318=""),"",$P318-$O318),"")</f>
        <v/>
      </c>
      <c r="R318" s="42">
        <f>IFERROR(IF($C318="","",VLOOKUP($C318,'Checklist Setup'!$A$7:$H$106,8,FALSE)),"")</f>
        <v/>
      </c>
      <c r="S318" s="29" t="n"/>
      <c r="T318" s="29" t="n"/>
      <c r="U318" s="29" t="n"/>
      <c r="V318" s="22" t="n"/>
      <c r="W318" s="22" t="n"/>
      <c r="X318" s="24">
        <f>IFERROR(IF($C318="","",IF($Y318&lt;&gt;"OK",$Y318,IF(AND($J318="Complete",$H318="Yes",$S318=""),"Evidence missing",IF(AND($G318="Yes",$J318="Complete",OR($O318="",$P318="")),"Amounts missing",IF(AND($Q318&lt;&gt;"",OR($Q318&gt;$R318,$Q318&lt;-$R318)),"Variance exceeds tolerance",IF(AND($F318="Yes",$J318&lt;&gt;"Complete",$J318&lt;&gt;"N/A"),"Critical task incomplete",IF(AND($J318="N/A",$T318=""),"N/A reason missing",IF(AND($J318="Exception",$T318=""),"Exception details missing",IF(AND($V318="Reviewed",$W318=""),"Manager initials missing","OK"))))))))),"")</f>
        <v/>
      </c>
      <c r="Y318" s="23">
        <f>IFERROR(IF(OR($A318="",$C318=""),"",IF(COUNTIFS($A$2:$A$501,$A318,$C$2:$C$501,$C318)&gt;1,"Duplicate task/date","OK")),"")</f>
        <v/>
      </c>
      <c r="Z318" s="29" t="n"/>
      <c r="AA318" s="23">
        <f>IFERROR(IF(OR($A318="",$C318=""),"",TEXT($A318,"yyyymmdd")&amp;"-"&amp;$C318),"")</f>
        <v/>
      </c>
    </row>
    <row r="319">
      <c r="A319" s="40" t="n"/>
      <c r="B319" s="22" t="n"/>
      <c r="C319" s="22" t="n"/>
      <c r="D319" s="23">
        <f>IFERROR(IF($C319="","",VLOOKUP($C319,'Checklist Setup'!$A$7:$H$106,2,FALSE)),"")</f>
        <v/>
      </c>
      <c r="E319" s="24">
        <f>IFERROR(IF($C319="","",VLOOKUP($C319,'Checklist Setup'!$A$7:$H$106,3,FALSE)),"")</f>
        <v/>
      </c>
      <c r="F319" s="23">
        <f>IFERROR(IF($C319="","",VLOOKUP($C319,'Checklist Setup'!$A$7:$H$106,4,FALSE)),"")</f>
        <v/>
      </c>
      <c r="G319" s="23">
        <f>IFERROR(IF($C319="","",VLOOKUP($C319,'Checklist Setup'!$A$7:$H$106,5,FALSE)),"")</f>
        <v/>
      </c>
      <c r="H319" s="23">
        <f>IFERROR(IF($C319="","",VLOOKUP($C319,'Checklist Setup'!$A$7:$H$106,6,FALSE)),"")</f>
        <v/>
      </c>
      <c r="I319" s="22" t="n"/>
      <c r="J319" s="22" t="n"/>
      <c r="K319" s="25" t="n"/>
      <c r="L319" s="25" t="n"/>
      <c r="M319" s="26">
        <f>IFERROR(IF($C319="","",VLOOKUP($C319,'Checklist Setup'!$A$7:$H$106,7,FALSE)),"")</f>
        <v/>
      </c>
      <c r="N319" s="26">
        <f>IFERROR(IF(OR($K319="",$L319=""),"",MOD($L319-$K319,1)*1440),"")</f>
        <v/>
      </c>
      <c r="O319" s="41" t="n"/>
      <c r="P319" s="41" t="n"/>
      <c r="Q319" s="42">
        <f>IFERROR(IF(OR($O319="",$P319=""),"",$P319-$O319),"")</f>
        <v/>
      </c>
      <c r="R319" s="42">
        <f>IFERROR(IF($C319="","",VLOOKUP($C319,'Checklist Setup'!$A$7:$H$106,8,FALSE)),"")</f>
        <v/>
      </c>
      <c r="S319" s="29" t="n"/>
      <c r="T319" s="29" t="n"/>
      <c r="U319" s="29" t="n"/>
      <c r="V319" s="22" t="n"/>
      <c r="W319" s="22" t="n"/>
      <c r="X319" s="24">
        <f>IFERROR(IF($C319="","",IF($Y319&lt;&gt;"OK",$Y319,IF(AND($J319="Complete",$H319="Yes",$S319=""),"Evidence missing",IF(AND($G319="Yes",$J319="Complete",OR($O319="",$P319="")),"Amounts missing",IF(AND($Q319&lt;&gt;"",OR($Q319&gt;$R319,$Q319&lt;-$R319)),"Variance exceeds tolerance",IF(AND($F319="Yes",$J319&lt;&gt;"Complete",$J319&lt;&gt;"N/A"),"Critical task incomplete",IF(AND($J319="N/A",$T319=""),"N/A reason missing",IF(AND($J319="Exception",$T319=""),"Exception details missing",IF(AND($V319="Reviewed",$W319=""),"Manager initials missing","OK"))))))))),"")</f>
        <v/>
      </c>
      <c r="Y319" s="23">
        <f>IFERROR(IF(OR($A319="",$C319=""),"",IF(COUNTIFS($A$2:$A$501,$A319,$C$2:$C$501,$C319)&gt;1,"Duplicate task/date","OK")),"")</f>
        <v/>
      </c>
      <c r="Z319" s="29" t="n"/>
      <c r="AA319" s="23">
        <f>IFERROR(IF(OR($A319="",$C319=""),"",TEXT($A319,"yyyymmdd")&amp;"-"&amp;$C319),"")</f>
        <v/>
      </c>
    </row>
    <row r="320">
      <c r="A320" s="40" t="n"/>
      <c r="B320" s="22" t="n"/>
      <c r="C320" s="22" t="n"/>
      <c r="D320" s="23">
        <f>IFERROR(IF($C320="","",VLOOKUP($C320,'Checklist Setup'!$A$7:$H$106,2,FALSE)),"")</f>
        <v/>
      </c>
      <c r="E320" s="24">
        <f>IFERROR(IF($C320="","",VLOOKUP($C320,'Checklist Setup'!$A$7:$H$106,3,FALSE)),"")</f>
        <v/>
      </c>
      <c r="F320" s="23">
        <f>IFERROR(IF($C320="","",VLOOKUP($C320,'Checklist Setup'!$A$7:$H$106,4,FALSE)),"")</f>
        <v/>
      </c>
      <c r="G320" s="23">
        <f>IFERROR(IF($C320="","",VLOOKUP($C320,'Checklist Setup'!$A$7:$H$106,5,FALSE)),"")</f>
        <v/>
      </c>
      <c r="H320" s="23">
        <f>IFERROR(IF($C320="","",VLOOKUP($C320,'Checklist Setup'!$A$7:$H$106,6,FALSE)),"")</f>
        <v/>
      </c>
      <c r="I320" s="22" t="n"/>
      <c r="J320" s="22" t="n"/>
      <c r="K320" s="25" t="n"/>
      <c r="L320" s="25" t="n"/>
      <c r="M320" s="26">
        <f>IFERROR(IF($C320="","",VLOOKUP($C320,'Checklist Setup'!$A$7:$H$106,7,FALSE)),"")</f>
        <v/>
      </c>
      <c r="N320" s="26">
        <f>IFERROR(IF(OR($K320="",$L320=""),"",MOD($L320-$K320,1)*1440),"")</f>
        <v/>
      </c>
      <c r="O320" s="41" t="n"/>
      <c r="P320" s="41" t="n"/>
      <c r="Q320" s="42">
        <f>IFERROR(IF(OR($O320="",$P320=""),"",$P320-$O320),"")</f>
        <v/>
      </c>
      <c r="R320" s="42">
        <f>IFERROR(IF($C320="","",VLOOKUP($C320,'Checklist Setup'!$A$7:$H$106,8,FALSE)),"")</f>
        <v/>
      </c>
      <c r="S320" s="29" t="n"/>
      <c r="T320" s="29" t="n"/>
      <c r="U320" s="29" t="n"/>
      <c r="V320" s="22" t="n"/>
      <c r="W320" s="22" t="n"/>
      <c r="X320" s="24">
        <f>IFERROR(IF($C320="","",IF($Y320&lt;&gt;"OK",$Y320,IF(AND($J320="Complete",$H320="Yes",$S320=""),"Evidence missing",IF(AND($G320="Yes",$J320="Complete",OR($O320="",$P320="")),"Amounts missing",IF(AND($Q320&lt;&gt;"",OR($Q320&gt;$R320,$Q320&lt;-$R320)),"Variance exceeds tolerance",IF(AND($F320="Yes",$J320&lt;&gt;"Complete",$J320&lt;&gt;"N/A"),"Critical task incomplete",IF(AND($J320="N/A",$T320=""),"N/A reason missing",IF(AND($J320="Exception",$T320=""),"Exception details missing",IF(AND($V320="Reviewed",$W320=""),"Manager initials missing","OK"))))))))),"")</f>
        <v/>
      </c>
      <c r="Y320" s="23">
        <f>IFERROR(IF(OR($A320="",$C320=""),"",IF(COUNTIFS($A$2:$A$501,$A320,$C$2:$C$501,$C320)&gt;1,"Duplicate task/date","OK")),"")</f>
        <v/>
      </c>
      <c r="Z320" s="29" t="n"/>
      <c r="AA320" s="23">
        <f>IFERROR(IF(OR($A320="",$C320=""),"",TEXT($A320,"yyyymmdd")&amp;"-"&amp;$C320),"")</f>
        <v/>
      </c>
    </row>
    <row r="321">
      <c r="A321" s="40" t="n"/>
      <c r="B321" s="22" t="n"/>
      <c r="C321" s="22" t="n"/>
      <c r="D321" s="23">
        <f>IFERROR(IF($C321="","",VLOOKUP($C321,'Checklist Setup'!$A$7:$H$106,2,FALSE)),"")</f>
        <v/>
      </c>
      <c r="E321" s="24">
        <f>IFERROR(IF($C321="","",VLOOKUP($C321,'Checklist Setup'!$A$7:$H$106,3,FALSE)),"")</f>
        <v/>
      </c>
      <c r="F321" s="23">
        <f>IFERROR(IF($C321="","",VLOOKUP($C321,'Checklist Setup'!$A$7:$H$106,4,FALSE)),"")</f>
        <v/>
      </c>
      <c r="G321" s="23">
        <f>IFERROR(IF($C321="","",VLOOKUP($C321,'Checklist Setup'!$A$7:$H$106,5,FALSE)),"")</f>
        <v/>
      </c>
      <c r="H321" s="23">
        <f>IFERROR(IF($C321="","",VLOOKUP($C321,'Checklist Setup'!$A$7:$H$106,6,FALSE)),"")</f>
        <v/>
      </c>
      <c r="I321" s="22" t="n"/>
      <c r="J321" s="22" t="n"/>
      <c r="K321" s="25" t="n"/>
      <c r="L321" s="25" t="n"/>
      <c r="M321" s="26">
        <f>IFERROR(IF($C321="","",VLOOKUP($C321,'Checklist Setup'!$A$7:$H$106,7,FALSE)),"")</f>
        <v/>
      </c>
      <c r="N321" s="26">
        <f>IFERROR(IF(OR($K321="",$L321=""),"",MOD($L321-$K321,1)*1440),"")</f>
        <v/>
      </c>
      <c r="O321" s="41" t="n"/>
      <c r="P321" s="41" t="n"/>
      <c r="Q321" s="42">
        <f>IFERROR(IF(OR($O321="",$P321=""),"",$P321-$O321),"")</f>
        <v/>
      </c>
      <c r="R321" s="42">
        <f>IFERROR(IF($C321="","",VLOOKUP($C321,'Checklist Setup'!$A$7:$H$106,8,FALSE)),"")</f>
        <v/>
      </c>
      <c r="S321" s="29" t="n"/>
      <c r="T321" s="29" t="n"/>
      <c r="U321" s="29" t="n"/>
      <c r="V321" s="22" t="n"/>
      <c r="W321" s="22" t="n"/>
      <c r="X321" s="24">
        <f>IFERROR(IF($C321="","",IF($Y321&lt;&gt;"OK",$Y321,IF(AND($J321="Complete",$H321="Yes",$S321=""),"Evidence missing",IF(AND($G321="Yes",$J321="Complete",OR($O321="",$P321="")),"Amounts missing",IF(AND($Q321&lt;&gt;"",OR($Q321&gt;$R321,$Q321&lt;-$R321)),"Variance exceeds tolerance",IF(AND($F321="Yes",$J321&lt;&gt;"Complete",$J321&lt;&gt;"N/A"),"Critical task incomplete",IF(AND($J321="N/A",$T321=""),"N/A reason missing",IF(AND($J321="Exception",$T321=""),"Exception details missing",IF(AND($V321="Reviewed",$W321=""),"Manager initials missing","OK"))))))))),"")</f>
        <v/>
      </c>
      <c r="Y321" s="23">
        <f>IFERROR(IF(OR($A321="",$C321=""),"",IF(COUNTIFS($A$2:$A$501,$A321,$C$2:$C$501,$C321)&gt;1,"Duplicate task/date","OK")),"")</f>
        <v/>
      </c>
      <c r="Z321" s="29" t="n"/>
      <c r="AA321" s="23">
        <f>IFERROR(IF(OR($A321="",$C321=""),"",TEXT($A321,"yyyymmdd")&amp;"-"&amp;$C321),"")</f>
        <v/>
      </c>
    </row>
    <row r="322">
      <c r="A322" s="40" t="n"/>
      <c r="B322" s="22" t="n"/>
      <c r="C322" s="22" t="n"/>
      <c r="D322" s="23">
        <f>IFERROR(IF($C322="","",VLOOKUP($C322,'Checklist Setup'!$A$7:$H$106,2,FALSE)),"")</f>
        <v/>
      </c>
      <c r="E322" s="24">
        <f>IFERROR(IF($C322="","",VLOOKUP($C322,'Checklist Setup'!$A$7:$H$106,3,FALSE)),"")</f>
        <v/>
      </c>
      <c r="F322" s="23">
        <f>IFERROR(IF($C322="","",VLOOKUP($C322,'Checklist Setup'!$A$7:$H$106,4,FALSE)),"")</f>
        <v/>
      </c>
      <c r="G322" s="23">
        <f>IFERROR(IF($C322="","",VLOOKUP($C322,'Checklist Setup'!$A$7:$H$106,5,FALSE)),"")</f>
        <v/>
      </c>
      <c r="H322" s="23">
        <f>IFERROR(IF($C322="","",VLOOKUP($C322,'Checklist Setup'!$A$7:$H$106,6,FALSE)),"")</f>
        <v/>
      </c>
      <c r="I322" s="22" t="n"/>
      <c r="J322" s="22" t="n"/>
      <c r="K322" s="25" t="n"/>
      <c r="L322" s="25" t="n"/>
      <c r="M322" s="26">
        <f>IFERROR(IF($C322="","",VLOOKUP($C322,'Checklist Setup'!$A$7:$H$106,7,FALSE)),"")</f>
        <v/>
      </c>
      <c r="N322" s="26">
        <f>IFERROR(IF(OR($K322="",$L322=""),"",MOD($L322-$K322,1)*1440),"")</f>
        <v/>
      </c>
      <c r="O322" s="41" t="n"/>
      <c r="P322" s="41" t="n"/>
      <c r="Q322" s="42">
        <f>IFERROR(IF(OR($O322="",$P322=""),"",$P322-$O322),"")</f>
        <v/>
      </c>
      <c r="R322" s="42">
        <f>IFERROR(IF($C322="","",VLOOKUP($C322,'Checklist Setup'!$A$7:$H$106,8,FALSE)),"")</f>
        <v/>
      </c>
      <c r="S322" s="29" t="n"/>
      <c r="T322" s="29" t="n"/>
      <c r="U322" s="29" t="n"/>
      <c r="V322" s="22" t="n"/>
      <c r="W322" s="22" t="n"/>
      <c r="X322" s="24">
        <f>IFERROR(IF($C322="","",IF($Y322&lt;&gt;"OK",$Y322,IF(AND($J322="Complete",$H322="Yes",$S322=""),"Evidence missing",IF(AND($G322="Yes",$J322="Complete",OR($O322="",$P322="")),"Amounts missing",IF(AND($Q322&lt;&gt;"",OR($Q322&gt;$R322,$Q322&lt;-$R322)),"Variance exceeds tolerance",IF(AND($F322="Yes",$J322&lt;&gt;"Complete",$J322&lt;&gt;"N/A"),"Critical task incomplete",IF(AND($J322="N/A",$T322=""),"N/A reason missing",IF(AND($J322="Exception",$T322=""),"Exception details missing",IF(AND($V322="Reviewed",$W322=""),"Manager initials missing","OK"))))))))),"")</f>
        <v/>
      </c>
      <c r="Y322" s="23">
        <f>IFERROR(IF(OR($A322="",$C322=""),"",IF(COUNTIFS($A$2:$A$501,$A322,$C$2:$C$501,$C322)&gt;1,"Duplicate task/date","OK")),"")</f>
        <v/>
      </c>
      <c r="Z322" s="29" t="n"/>
      <c r="AA322" s="23">
        <f>IFERROR(IF(OR($A322="",$C322=""),"",TEXT($A322,"yyyymmdd")&amp;"-"&amp;$C322),"")</f>
        <v/>
      </c>
    </row>
    <row r="323">
      <c r="A323" s="40" t="n"/>
      <c r="B323" s="22" t="n"/>
      <c r="C323" s="22" t="n"/>
      <c r="D323" s="23">
        <f>IFERROR(IF($C323="","",VLOOKUP($C323,'Checklist Setup'!$A$7:$H$106,2,FALSE)),"")</f>
        <v/>
      </c>
      <c r="E323" s="24">
        <f>IFERROR(IF($C323="","",VLOOKUP($C323,'Checklist Setup'!$A$7:$H$106,3,FALSE)),"")</f>
        <v/>
      </c>
      <c r="F323" s="23">
        <f>IFERROR(IF($C323="","",VLOOKUP($C323,'Checklist Setup'!$A$7:$H$106,4,FALSE)),"")</f>
        <v/>
      </c>
      <c r="G323" s="23">
        <f>IFERROR(IF($C323="","",VLOOKUP($C323,'Checklist Setup'!$A$7:$H$106,5,FALSE)),"")</f>
        <v/>
      </c>
      <c r="H323" s="23">
        <f>IFERROR(IF($C323="","",VLOOKUP($C323,'Checklist Setup'!$A$7:$H$106,6,FALSE)),"")</f>
        <v/>
      </c>
      <c r="I323" s="22" t="n"/>
      <c r="J323" s="22" t="n"/>
      <c r="K323" s="25" t="n"/>
      <c r="L323" s="25" t="n"/>
      <c r="M323" s="26">
        <f>IFERROR(IF($C323="","",VLOOKUP($C323,'Checklist Setup'!$A$7:$H$106,7,FALSE)),"")</f>
        <v/>
      </c>
      <c r="N323" s="26">
        <f>IFERROR(IF(OR($K323="",$L323=""),"",MOD($L323-$K323,1)*1440),"")</f>
        <v/>
      </c>
      <c r="O323" s="41" t="n"/>
      <c r="P323" s="41" t="n"/>
      <c r="Q323" s="42">
        <f>IFERROR(IF(OR($O323="",$P323=""),"",$P323-$O323),"")</f>
        <v/>
      </c>
      <c r="R323" s="42">
        <f>IFERROR(IF($C323="","",VLOOKUP($C323,'Checklist Setup'!$A$7:$H$106,8,FALSE)),"")</f>
        <v/>
      </c>
      <c r="S323" s="29" t="n"/>
      <c r="T323" s="29" t="n"/>
      <c r="U323" s="29" t="n"/>
      <c r="V323" s="22" t="n"/>
      <c r="W323" s="22" t="n"/>
      <c r="X323" s="24">
        <f>IFERROR(IF($C323="","",IF($Y323&lt;&gt;"OK",$Y323,IF(AND($J323="Complete",$H323="Yes",$S323=""),"Evidence missing",IF(AND($G323="Yes",$J323="Complete",OR($O323="",$P323="")),"Amounts missing",IF(AND($Q323&lt;&gt;"",OR($Q323&gt;$R323,$Q323&lt;-$R323)),"Variance exceeds tolerance",IF(AND($F323="Yes",$J323&lt;&gt;"Complete",$J323&lt;&gt;"N/A"),"Critical task incomplete",IF(AND($J323="N/A",$T323=""),"N/A reason missing",IF(AND($J323="Exception",$T323=""),"Exception details missing",IF(AND($V323="Reviewed",$W323=""),"Manager initials missing","OK"))))))))),"")</f>
        <v/>
      </c>
      <c r="Y323" s="23">
        <f>IFERROR(IF(OR($A323="",$C323=""),"",IF(COUNTIFS($A$2:$A$501,$A323,$C$2:$C$501,$C323)&gt;1,"Duplicate task/date","OK")),"")</f>
        <v/>
      </c>
      <c r="Z323" s="29" t="n"/>
      <c r="AA323" s="23">
        <f>IFERROR(IF(OR($A323="",$C323=""),"",TEXT($A323,"yyyymmdd")&amp;"-"&amp;$C323),"")</f>
        <v/>
      </c>
    </row>
    <row r="324">
      <c r="A324" s="40" t="n"/>
      <c r="B324" s="22" t="n"/>
      <c r="C324" s="22" t="n"/>
      <c r="D324" s="23">
        <f>IFERROR(IF($C324="","",VLOOKUP($C324,'Checklist Setup'!$A$7:$H$106,2,FALSE)),"")</f>
        <v/>
      </c>
      <c r="E324" s="24">
        <f>IFERROR(IF($C324="","",VLOOKUP($C324,'Checklist Setup'!$A$7:$H$106,3,FALSE)),"")</f>
        <v/>
      </c>
      <c r="F324" s="23">
        <f>IFERROR(IF($C324="","",VLOOKUP($C324,'Checklist Setup'!$A$7:$H$106,4,FALSE)),"")</f>
        <v/>
      </c>
      <c r="G324" s="23">
        <f>IFERROR(IF($C324="","",VLOOKUP($C324,'Checklist Setup'!$A$7:$H$106,5,FALSE)),"")</f>
        <v/>
      </c>
      <c r="H324" s="23">
        <f>IFERROR(IF($C324="","",VLOOKUP($C324,'Checklist Setup'!$A$7:$H$106,6,FALSE)),"")</f>
        <v/>
      </c>
      <c r="I324" s="22" t="n"/>
      <c r="J324" s="22" t="n"/>
      <c r="K324" s="25" t="n"/>
      <c r="L324" s="25" t="n"/>
      <c r="M324" s="26">
        <f>IFERROR(IF($C324="","",VLOOKUP($C324,'Checklist Setup'!$A$7:$H$106,7,FALSE)),"")</f>
        <v/>
      </c>
      <c r="N324" s="26">
        <f>IFERROR(IF(OR($K324="",$L324=""),"",MOD($L324-$K324,1)*1440),"")</f>
        <v/>
      </c>
      <c r="O324" s="41" t="n"/>
      <c r="P324" s="41" t="n"/>
      <c r="Q324" s="42">
        <f>IFERROR(IF(OR($O324="",$P324=""),"",$P324-$O324),"")</f>
        <v/>
      </c>
      <c r="R324" s="42">
        <f>IFERROR(IF($C324="","",VLOOKUP($C324,'Checklist Setup'!$A$7:$H$106,8,FALSE)),"")</f>
        <v/>
      </c>
      <c r="S324" s="29" t="n"/>
      <c r="T324" s="29" t="n"/>
      <c r="U324" s="29" t="n"/>
      <c r="V324" s="22" t="n"/>
      <c r="W324" s="22" t="n"/>
      <c r="X324" s="24">
        <f>IFERROR(IF($C324="","",IF($Y324&lt;&gt;"OK",$Y324,IF(AND($J324="Complete",$H324="Yes",$S324=""),"Evidence missing",IF(AND($G324="Yes",$J324="Complete",OR($O324="",$P324="")),"Amounts missing",IF(AND($Q324&lt;&gt;"",OR($Q324&gt;$R324,$Q324&lt;-$R324)),"Variance exceeds tolerance",IF(AND($F324="Yes",$J324&lt;&gt;"Complete",$J324&lt;&gt;"N/A"),"Critical task incomplete",IF(AND($J324="N/A",$T324=""),"N/A reason missing",IF(AND($J324="Exception",$T324=""),"Exception details missing",IF(AND($V324="Reviewed",$W324=""),"Manager initials missing","OK"))))))))),"")</f>
        <v/>
      </c>
      <c r="Y324" s="23">
        <f>IFERROR(IF(OR($A324="",$C324=""),"",IF(COUNTIFS($A$2:$A$501,$A324,$C$2:$C$501,$C324)&gt;1,"Duplicate task/date","OK")),"")</f>
        <v/>
      </c>
      <c r="Z324" s="29" t="n"/>
      <c r="AA324" s="23">
        <f>IFERROR(IF(OR($A324="",$C324=""),"",TEXT($A324,"yyyymmdd")&amp;"-"&amp;$C324),"")</f>
        <v/>
      </c>
    </row>
    <row r="325">
      <c r="A325" s="40" t="n"/>
      <c r="B325" s="22" t="n"/>
      <c r="C325" s="22" t="n"/>
      <c r="D325" s="23">
        <f>IFERROR(IF($C325="","",VLOOKUP($C325,'Checklist Setup'!$A$7:$H$106,2,FALSE)),"")</f>
        <v/>
      </c>
      <c r="E325" s="24">
        <f>IFERROR(IF($C325="","",VLOOKUP($C325,'Checklist Setup'!$A$7:$H$106,3,FALSE)),"")</f>
        <v/>
      </c>
      <c r="F325" s="23">
        <f>IFERROR(IF($C325="","",VLOOKUP($C325,'Checklist Setup'!$A$7:$H$106,4,FALSE)),"")</f>
        <v/>
      </c>
      <c r="G325" s="23">
        <f>IFERROR(IF($C325="","",VLOOKUP($C325,'Checklist Setup'!$A$7:$H$106,5,FALSE)),"")</f>
        <v/>
      </c>
      <c r="H325" s="23">
        <f>IFERROR(IF($C325="","",VLOOKUP($C325,'Checklist Setup'!$A$7:$H$106,6,FALSE)),"")</f>
        <v/>
      </c>
      <c r="I325" s="22" t="n"/>
      <c r="J325" s="22" t="n"/>
      <c r="K325" s="25" t="n"/>
      <c r="L325" s="25" t="n"/>
      <c r="M325" s="26">
        <f>IFERROR(IF($C325="","",VLOOKUP($C325,'Checklist Setup'!$A$7:$H$106,7,FALSE)),"")</f>
        <v/>
      </c>
      <c r="N325" s="26">
        <f>IFERROR(IF(OR($K325="",$L325=""),"",MOD($L325-$K325,1)*1440),"")</f>
        <v/>
      </c>
      <c r="O325" s="41" t="n"/>
      <c r="P325" s="41" t="n"/>
      <c r="Q325" s="42">
        <f>IFERROR(IF(OR($O325="",$P325=""),"",$P325-$O325),"")</f>
        <v/>
      </c>
      <c r="R325" s="42">
        <f>IFERROR(IF($C325="","",VLOOKUP($C325,'Checklist Setup'!$A$7:$H$106,8,FALSE)),"")</f>
        <v/>
      </c>
      <c r="S325" s="29" t="n"/>
      <c r="T325" s="29" t="n"/>
      <c r="U325" s="29" t="n"/>
      <c r="V325" s="22" t="n"/>
      <c r="W325" s="22" t="n"/>
      <c r="X325" s="24">
        <f>IFERROR(IF($C325="","",IF($Y325&lt;&gt;"OK",$Y325,IF(AND($J325="Complete",$H325="Yes",$S325=""),"Evidence missing",IF(AND($G325="Yes",$J325="Complete",OR($O325="",$P325="")),"Amounts missing",IF(AND($Q325&lt;&gt;"",OR($Q325&gt;$R325,$Q325&lt;-$R325)),"Variance exceeds tolerance",IF(AND($F325="Yes",$J325&lt;&gt;"Complete",$J325&lt;&gt;"N/A"),"Critical task incomplete",IF(AND($J325="N/A",$T325=""),"N/A reason missing",IF(AND($J325="Exception",$T325=""),"Exception details missing",IF(AND($V325="Reviewed",$W325=""),"Manager initials missing","OK"))))))))),"")</f>
        <v/>
      </c>
      <c r="Y325" s="23">
        <f>IFERROR(IF(OR($A325="",$C325=""),"",IF(COUNTIFS($A$2:$A$501,$A325,$C$2:$C$501,$C325)&gt;1,"Duplicate task/date","OK")),"")</f>
        <v/>
      </c>
      <c r="Z325" s="29" t="n"/>
      <c r="AA325" s="23">
        <f>IFERROR(IF(OR($A325="",$C325=""),"",TEXT($A325,"yyyymmdd")&amp;"-"&amp;$C325),"")</f>
        <v/>
      </c>
    </row>
    <row r="326">
      <c r="A326" s="40" t="n"/>
      <c r="B326" s="22" t="n"/>
      <c r="C326" s="22" t="n"/>
      <c r="D326" s="23">
        <f>IFERROR(IF($C326="","",VLOOKUP($C326,'Checklist Setup'!$A$7:$H$106,2,FALSE)),"")</f>
        <v/>
      </c>
      <c r="E326" s="24">
        <f>IFERROR(IF($C326="","",VLOOKUP($C326,'Checklist Setup'!$A$7:$H$106,3,FALSE)),"")</f>
        <v/>
      </c>
      <c r="F326" s="23">
        <f>IFERROR(IF($C326="","",VLOOKUP($C326,'Checklist Setup'!$A$7:$H$106,4,FALSE)),"")</f>
        <v/>
      </c>
      <c r="G326" s="23">
        <f>IFERROR(IF($C326="","",VLOOKUP($C326,'Checklist Setup'!$A$7:$H$106,5,FALSE)),"")</f>
        <v/>
      </c>
      <c r="H326" s="23">
        <f>IFERROR(IF($C326="","",VLOOKUP($C326,'Checklist Setup'!$A$7:$H$106,6,FALSE)),"")</f>
        <v/>
      </c>
      <c r="I326" s="22" t="n"/>
      <c r="J326" s="22" t="n"/>
      <c r="K326" s="25" t="n"/>
      <c r="L326" s="25" t="n"/>
      <c r="M326" s="26">
        <f>IFERROR(IF($C326="","",VLOOKUP($C326,'Checklist Setup'!$A$7:$H$106,7,FALSE)),"")</f>
        <v/>
      </c>
      <c r="N326" s="26">
        <f>IFERROR(IF(OR($K326="",$L326=""),"",MOD($L326-$K326,1)*1440),"")</f>
        <v/>
      </c>
      <c r="O326" s="41" t="n"/>
      <c r="P326" s="41" t="n"/>
      <c r="Q326" s="42">
        <f>IFERROR(IF(OR($O326="",$P326=""),"",$P326-$O326),"")</f>
        <v/>
      </c>
      <c r="R326" s="42">
        <f>IFERROR(IF($C326="","",VLOOKUP($C326,'Checklist Setup'!$A$7:$H$106,8,FALSE)),"")</f>
        <v/>
      </c>
      <c r="S326" s="29" t="n"/>
      <c r="T326" s="29" t="n"/>
      <c r="U326" s="29" t="n"/>
      <c r="V326" s="22" t="n"/>
      <c r="W326" s="22" t="n"/>
      <c r="X326" s="24">
        <f>IFERROR(IF($C326="","",IF($Y326&lt;&gt;"OK",$Y326,IF(AND($J326="Complete",$H326="Yes",$S326=""),"Evidence missing",IF(AND($G326="Yes",$J326="Complete",OR($O326="",$P326="")),"Amounts missing",IF(AND($Q326&lt;&gt;"",OR($Q326&gt;$R326,$Q326&lt;-$R326)),"Variance exceeds tolerance",IF(AND($F326="Yes",$J326&lt;&gt;"Complete",$J326&lt;&gt;"N/A"),"Critical task incomplete",IF(AND($J326="N/A",$T326=""),"N/A reason missing",IF(AND($J326="Exception",$T326=""),"Exception details missing",IF(AND($V326="Reviewed",$W326=""),"Manager initials missing","OK"))))))))),"")</f>
        <v/>
      </c>
      <c r="Y326" s="23">
        <f>IFERROR(IF(OR($A326="",$C326=""),"",IF(COUNTIFS($A$2:$A$501,$A326,$C$2:$C$501,$C326)&gt;1,"Duplicate task/date","OK")),"")</f>
        <v/>
      </c>
      <c r="Z326" s="29" t="n"/>
      <c r="AA326" s="23">
        <f>IFERROR(IF(OR($A326="",$C326=""),"",TEXT($A326,"yyyymmdd")&amp;"-"&amp;$C326),"")</f>
        <v/>
      </c>
    </row>
    <row r="327">
      <c r="A327" s="40" t="n"/>
      <c r="B327" s="22" t="n"/>
      <c r="C327" s="22" t="n"/>
      <c r="D327" s="23">
        <f>IFERROR(IF($C327="","",VLOOKUP($C327,'Checklist Setup'!$A$7:$H$106,2,FALSE)),"")</f>
        <v/>
      </c>
      <c r="E327" s="24">
        <f>IFERROR(IF($C327="","",VLOOKUP($C327,'Checklist Setup'!$A$7:$H$106,3,FALSE)),"")</f>
        <v/>
      </c>
      <c r="F327" s="23">
        <f>IFERROR(IF($C327="","",VLOOKUP($C327,'Checklist Setup'!$A$7:$H$106,4,FALSE)),"")</f>
        <v/>
      </c>
      <c r="G327" s="23">
        <f>IFERROR(IF($C327="","",VLOOKUP($C327,'Checklist Setup'!$A$7:$H$106,5,FALSE)),"")</f>
        <v/>
      </c>
      <c r="H327" s="23">
        <f>IFERROR(IF($C327="","",VLOOKUP($C327,'Checklist Setup'!$A$7:$H$106,6,FALSE)),"")</f>
        <v/>
      </c>
      <c r="I327" s="22" t="n"/>
      <c r="J327" s="22" t="n"/>
      <c r="K327" s="25" t="n"/>
      <c r="L327" s="25" t="n"/>
      <c r="M327" s="26">
        <f>IFERROR(IF($C327="","",VLOOKUP($C327,'Checklist Setup'!$A$7:$H$106,7,FALSE)),"")</f>
        <v/>
      </c>
      <c r="N327" s="26">
        <f>IFERROR(IF(OR($K327="",$L327=""),"",MOD($L327-$K327,1)*1440),"")</f>
        <v/>
      </c>
      <c r="O327" s="41" t="n"/>
      <c r="P327" s="41" t="n"/>
      <c r="Q327" s="42">
        <f>IFERROR(IF(OR($O327="",$P327=""),"",$P327-$O327),"")</f>
        <v/>
      </c>
      <c r="R327" s="42">
        <f>IFERROR(IF($C327="","",VLOOKUP($C327,'Checklist Setup'!$A$7:$H$106,8,FALSE)),"")</f>
        <v/>
      </c>
      <c r="S327" s="29" t="n"/>
      <c r="T327" s="29" t="n"/>
      <c r="U327" s="29" t="n"/>
      <c r="V327" s="22" t="n"/>
      <c r="W327" s="22" t="n"/>
      <c r="X327" s="24">
        <f>IFERROR(IF($C327="","",IF($Y327&lt;&gt;"OK",$Y327,IF(AND($J327="Complete",$H327="Yes",$S327=""),"Evidence missing",IF(AND($G327="Yes",$J327="Complete",OR($O327="",$P327="")),"Amounts missing",IF(AND($Q327&lt;&gt;"",OR($Q327&gt;$R327,$Q327&lt;-$R327)),"Variance exceeds tolerance",IF(AND($F327="Yes",$J327&lt;&gt;"Complete",$J327&lt;&gt;"N/A"),"Critical task incomplete",IF(AND($J327="N/A",$T327=""),"N/A reason missing",IF(AND($J327="Exception",$T327=""),"Exception details missing",IF(AND($V327="Reviewed",$W327=""),"Manager initials missing","OK"))))))))),"")</f>
        <v/>
      </c>
      <c r="Y327" s="23">
        <f>IFERROR(IF(OR($A327="",$C327=""),"",IF(COUNTIFS($A$2:$A$501,$A327,$C$2:$C$501,$C327)&gt;1,"Duplicate task/date","OK")),"")</f>
        <v/>
      </c>
      <c r="Z327" s="29" t="n"/>
      <c r="AA327" s="23">
        <f>IFERROR(IF(OR($A327="",$C327=""),"",TEXT($A327,"yyyymmdd")&amp;"-"&amp;$C327),"")</f>
        <v/>
      </c>
    </row>
    <row r="328">
      <c r="A328" s="40" t="n"/>
      <c r="B328" s="22" t="n"/>
      <c r="C328" s="22" t="n"/>
      <c r="D328" s="23">
        <f>IFERROR(IF($C328="","",VLOOKUP($C328,'Checklist Setup'!$A$7:$H$106,2,FALSE)),"")</f>
        <v/>
      </c>
      <c r="E328" s="24">
        <f>IFERROR(IF($C328="","",VLOOKUP($C328,'Checklist Setup'!$A$7:$H$106,3,FALSE)),"")</f>
        <v/>
      </c>
      <c r="F328" s="23">
        <f>IFERROR(IF($C328="","",VLOOKUP($C328,'Checklist Setup'!$A$7:$H$106,4,FALSE)),"")</f>
        <v/>
      </c>
      <c r="G328" s="23">
        <f>IFERROR(IF($C328="","",VLOOKUP($C328,'Checklist Setup'!$A$7:$H$106,5,FALSE)),"")</f>
        <v/>
      </c>
      <c r="H328" s="23">
        <f>IFERROR(IF($C328="","",VLOOKUP($C328,'Checklist Setup'!$A$7:$H$106,6,FALSE)),"")</f>
        <v/>
      </c>
      <c r="I328" s="22" t="n"/>
      <c r="J328" s="22" t="n"/>
      <c r="K328" s="25" t="n"/>
      <c r="L328" s="25" t="n"/>
      <c r="M328" s="26">
        <f>IFERROR(IF($C328="","",VLOOKUP($C328,'Checklist Setup'!$A$7:$H$106,7,FALSE)),"")</f>
        <v/>
      </c>
      <c r="N328" s="26">
        <f>IFERROR(IF(OR($K328="",$L328=""),"",MOD($L328-$K328,1)*1440),"")</f>
        <v/>
      </c>
      <c r="O328" s="41" t="n"/>
      <c r="P328" s="41" t="n"/>
      <c r="Q328" s="42">
        <f>IFERROR(IF(OR($O328="",$P328=""),"",$P328-$O328),"")</f>
        <v/>
      </c>
      <c r="R328" s="42">
        <f>IFERROR(IF($C328="","",VLOOKUP($C328,'Checklist Setup'!$A$7:$H$106,8,FALSE)),"")</f>
        <v/>
      </c>
      <c r="S328" s="29" t="n"/>
      <c r="T328" s="29" t="n"/>
      <c r="U328" s="29" t="n"/>
      <c r="V328" s="22" t="n"/>
      <c r="W328" s="22" t="n"/>
      <c r="X328" s="24">
        <f>IFERROR(IF($C328="","",IF($Y328&lt;&gt;"OK",$Y328,IF(AND($J328="Complete",$H328="Yes",$S328=""),"Evidence missing",IF(AND($G328="Yes",$J328="Complete",OR($O328="",$P328="")),"Amounts missing",IF(AND($Q328&lt;&gt;"",OR($Q328&gt;$R328,$Q328&lt;-$R328)),"Variance exceeds tolerance",IF(AND($F328="Yes",$J328&lt;&gt;"Complete",$J328&lt;&gt;"N/A"),"Critical task incomplete",IF(AND($J328="N/A",$T328=""),"N/A reason missing",IF(AND($J328="Exception",$T328=""),"Exception details missing",IF(AND($V328="Reviewed",$W328=""),"Manager initials missing","OK"))))))))),"")</f>
        <v/>
      </c>
      <c r="Y328" s="23">
        <f>IFERROR(IF(OR($A328="",$C328=""),"",IF(COUNTIFS($A$2:$A$501,$A328,$C$2:$C$501,$C328)&gt;1,"Duplicate task/date","OK")),"")</f>
        <v/>
      </c>
      <c r="Z328" s="29" t="n"/>
      <c r="AA328" s="23">
        <f>IFERROR(IF(OR($A328="",$C328=""),"",TEXT($A328,"yyyymmdd")&amp;"-"&amp;$C328),"")</f>
        <v/>
      </c>
    </row>
    <row r="329">
      <c r="A329" s="40" t="n"/>
      <c r="B329" s="22" t="n"/>
      <c r="C329" s="22" t="n"/>
      <c r="D329" s="23">
        <f>IFERROR(IF($C329="","",VLOOKUP($C329,'Checklist Setup'!$A$7:$H$106,2,FALSE)),"")</f>
        <v/>
      </c>
      <c r="E329" s="24">
        <f>IFERROR(IF($C329="","",VLOOKUP($C329,'Checklist Setup'!$A$7:$H$106,3,FALSE)),"")</f>
        <v/>
      </c>
      <c r="F329" s="23">
        <f>IFERROR(IF($C329="","",VLOOKUP($C329,'Checklist Setup'!$A$7:$H$106,4,FALSE)),"")</f>
        <v/>
      </c>
      <c r="G329" s="23">
        <f>IFERROR(IF($C329="","",VLOOKUP($C329,'Checklist Setup'!$A$7:$H$106,5,FALSE)),"")</f>
        <v/>
      </c>
      <c r="H329" s="23">
        <f>IFERROR(IF($C329="","",VLOOKUP($C329,'Checklist Setup'!$A$7:$H$106,6,FALSE)),"")</f>
        <v/>
      </c>
      <c r="I329" s="22" t="n"/>
      <c r="J329" s="22" t="n"/>
      <c r="K329" s="25" t="n"/>
      <c r="L329" s="25" t="n"/>
      <c r="M329" s="26">
        <f>IFERROR(IF($C329="","",VLOOKUP($C329,'Checklist Setup'!$A$7:$H$106,7,FALSE)),"")</f>
        <v/>
      </c>
      <c r="N329" s="26">
        <f>IFERROR(IF(OR($K329="",$L329=""),"",MOD($L329-$K329,1)*1440),"")</f>
        <v/>
      </c>
      <c r="O329" s="41" t="n"/>
      <c r="P329" s="41" t="n"/>
      <c r="Q329" s="42">
        <f>IFERROR(IF(OR($O329="",$P329=""),"",$P329-$O329),"")</f>
        <v/>
      </c>
      <c r="R329" s="42">
        <f>IFERROR(IF($C329="","",VLOOKUP($C329,'Checklist Setup'!$A$7:$H$106,8,FALSE)),"")</f>
        <v/>
      </c>
      <c r="S329" s="29" t="n"/>
      <c r="T329" s="29" t="n"/>
      <c r="U329" s="29" t="n"/>
      <c r="V329" s="22" t="n"/>
      <c r="W329" s="22" t="n"/>
      <c r="X329" s="24">
        <f>IFERROR(IF($C329="","",IF($Y329&lt;&gt;"OK",$Y329,IF(AND($J329="Complete",$H329="Yes",$S329=""),"Evidence missing",IF(AND($G329="Yes",$J329="Complete",OR($O329="",$P329="")),"Amounts missing",IF(AND($Q329&lt;&gt;"",OR($Q329&gt;$R329,$Q329&lt;-$R329)),"Variance exceeds tolerance",IF(AND($F329="Yes",$J329&lt;&gt;"Complete",$J329&lt;&gt;"N/A"),"Critical task incomplete",IF(AND($J329="N/A",$T329=""),"N/A reason missing",IF(AND($J329="Exception",$T329=""),"Exception details missing",IF(AND($V329="Reviewed",$W329=""),"Manager initials missing","OK"))))))))),"")</f>
        <v/>
      </c>
      <c r="Y329" s="23">
        <f>IFERROR(IF(OR($A329="",$C329=""),"",IF(COUNTIFS($A$2:$A$501,$A329,$C$2:$C$501,$C329)&gt;1,"Duplicate task/date","OK")),"")</f>
        <v/>
      </c>
      <c r="Z329" s="29" t="n"/>
      <c r="AA329" s="23">
        <f>IFERROR(IF(OR($A329="",$C329=""),"",TEXT($A329,"yyyymmdd")&amp;"-"&amp;$C329),"")</f>
        <v/>
      </c>
    </row>
    <row r="330">
      <c r="A330" s="40" t="n"/>
      <c r="B330" s="22" t="n"/>
      <c r="C330" s="22" t="n"/>
      <c r="D330" s="23">
        <f>IFERROR(IF($C330="","",VLOOKUP($C330,'Checklist Setup'!$A$7:$H$106,2,FALSE)),"")</f>
        <v/>
      </c>
      <c r="E330" s="24">
        <f>IFERROR(IF($C330="","",VLOOKUP($C330,'Checklist Setup'!$A$7:$H$106,3,FALSE)),"")</f>
        <v/>
      </c>
      <c r="F330" s="23">
        <f>IFERROR(IF($C330="","",VLOOKUP($C330,'Checklist Setup'!$A$7:$H$106,4,FALSE)),"")</f>
        <v/>
      </c>
      <c r="G330" s="23">
        <f>IFERROR(IF($C330="","",VLOOKUP($C330,'Checklist Setup'!$A$7:$H$106,5,FALSE)),"")</f>
        <v/>
      </c>
      <c r="H330" s="23">
        <f>IFERROR(IF($C330="","",VLOOKUP($C330,'Checklist Setup'!$A$7:$H$106,6,FALSE)),"")</f>
        <v/>
      </c>
      <c r="I330" s="22" t="n"/>
      <c r="J330" s="22" t="n"/>
      <c r="K330" s="25" t="n"/>
      <c r="L330" s="25" t="n"/>
      <c r="M330" s="26">
        <f>IFERROR(IF($C330="","",VLOOKUP($C330,'Checklist Setup'!$A$7:$H$106,7,FALSE)),"")</f>
        <v/>
      </c>
      <c r="N330" s="26">
        <f>IFERROR(IF(OR($K330="",$L330=""),"",MOD($L330-$K330,1)*1440),"")</f>
        <v/>
      </c>
      <c r="O330" s="41" t="n"/>
      <c r="P330" s="41" t="n"/>
      <c r="Q330" s="42">
        <f>IFERROR(IF(OR($O330="",$P330=""),"",$P330-$O330),"")</f>
        <v/>
      </c>
      <c r="R330" s="42">
        <f>IFERROR(IF($C330="","",VLOOKUP($C330,'Checklist Setup'!$A$7:$H$106,8,FALSE)),"")</f>
        <v/>
      </c>
      <c r="S330" s="29" t="n"/>
      <c r="T330" s="29" t="n"/>
      <c r="U330" s="29" t="n"/>
      <c r="V330" s="22" t="n"/>
      <c r="W330" s="22" t="n"/>
      <c r="X330" s="24">
        <f>IFERROR(IF($C330="","",IF($Y330&lt;&gt;"OK",$Y330,IF(AND($J330="Complete",$H330="Yes",$S330=""),"Evidence missing",IF(AND($G330="Yes",$J330="Complete",OR($O330="",$P330="")),"Amounts missing",IF(AND($Q330&lt;&gt;"",OR($Q330&gt;$R330,$Q330&lt;-$R330)),"Variance exceeds tolerance",IF(AND($F330="Yes",$J330&lt;&gt;"Complete",$J330&lt;&gt;"N/A"),"Critical task incomplete",IF(AND($J330="N/A",$T330=""),"N/A reason missing",IF(AND($J330="Exception",$T330=""),"Exception details missing",IF(AND($V330="Reviewed",$W330=""),"Manager initials missing","OK"))))))))),"")</f>
        <v/>
      </c>
      <c r="Y330" s="23">
        <f>IFERROR(IF(OR($A330="",$C330=""),"",IF(COUNTIFS($A$2:$A$501,$A330,$C$2:$C$501,$C330)&gt;1,"Duplicate task/date","OK")),"")</f>
        <v/>
      </c>
      <c r="Z330" s="29" t="n"/>
      <c r="AA330" s="23">
        <f>IFERROR(IF(OR($A330="",$C330=""),"",TEXT($A330,"yyyymmdd")&amp;"-"&amp;$C330),"")</f>
        <v/>
      </c>
    </row>
    <row r="331">
      <c r="A331" s="40" t="n"/>
      <c r="B331" s="22" t="n"/>
      <c r="C331" s="22" t="n"/>
      <c r="D331" s="23">
        <f>IFERROR(IF($C331="","",VLOOKUP($C331,'Checklist Setup'!$A$7:$H$106,2,FALSE)),"")</f>
        <v/>
      </c>
      <c r="E331" s="24">
        <f>IFERROR(IF($C331="","",VLOOKUP($C331,'Checklist Setup'!$A$7:$H$106,3,FALSE)),"")</f>
        <v/>
      </c>
      <c r="F331" s="23">
        <f>IFERROR(IF($C331="","",VLOOKUP($C331,'Checklist Setup'!$A$7:$H$106,4,FALSE)),"")</f>
        <v/>
      </c>
      <c r="G331" s="23">
        <f>IFERROR(IF($C331="","",VLOOKUP($C331,'Checklist Setup'!$A$7:$H$106,5,FALSE)),"")</f>
        <v/>
      </c>
      <c r="H331" s="23">
        <f>IFERROR(IF($C331="","",VLOOKUP($C331,'Checklist Setup'!$A$7:$H$106,6,FALSE)),"")</f>
        <v/>
      </c>
      <c r="I331" s="22" t="n"/>
      <c r="J331" s="22" t="n"/>
      <c r="K331" s="25" t="n"/>
      <c r="L331" s="25" t="n"/>
      <c r="M331" s="26">
        <f>IFERROR(IF($C331="","",VLOOKUP($C331,'Checklist Setup'!$A$7:$H$106,7,FALSE)),"")</f>
        <v/>
      </c>
      <c r="N331" s="26">
        <f>IFERROR(IF(OR($K331="",$L331=""),"",MOD($L331-$K331,1)*1440),"")</f>
        <v/>
      </c>
      <c r="O331" s="41" t="n"/>
      <c r="P331" s="41" t="n"/>
      <c r="Q331" s="42">
        <f>IFERROR(IF(OR($O331="",$P331=""),"",$P331-$O331),"")</f>
        <v/>
      </c>
      <c r="R331" s="42">
        <f>IFERROR(IF($C331="","",VLOOKUP($C331,'Checklist Setup'!$A$7:$H$106,8,FALSE)),"")</f>
        <v/>
      </c>
      <c r="S331" s="29" t="n"/>
      <c r="T331" s="29" t="n"/>
      <c r="U331" s="29" t="n"/>
      <c r="V331" s="22" t="n"/>
      <c r="W331" s="22" t="n"/>
      <c r="X331" s="24">
        <f>IFERROR(IF($C331="","",IF($Y331&lt;&gt;"OK",$Y331,IF(AND($J331="Complete",$H331="Yes",$S331=""),"Evidence missing",IF(AND($G331="Yes",$J331="Complete",OR($O331="",$P331="")),"Amounts missing",IF(AND($Q331&lt;&gt;"",OR($Q331&gt;$R331,$Q331&lt;-$R331)),"Variance exceeds tolerance",IF(AND($F331="Yes",$J331&lt;&gt;"Complete",$J331&lt;&gt;"N/A"),"Critical task incomplete",IF(AND($J331="N/A",$T331=""),"N/A reason missing",IF(AND($J331="Exception",$T331=""),"Exception details missing",IF(AND($V331="Reviewed",$W331=""),"Manager initials missing","OK"))))))))),"")</f>
        <v/>
      </c>
      <c r="Y331" s="23">
        <f>IFERROR(IF(OR($A331="",$C331=""),"",IF(COUNTIFS($A$2:$A$501,$A331,$C$2:$C$501,$C331)&gt;1,"Duplicate task/date","OK")),"")</f>
        <v/>
      </c>
      <c r="Z331" s="29" t="n"/>
      <c r="AA331" s="23">
        <f>IFERROR(IF(OR($A331="",$C331=""),"",TEXT($A331,"yyyymmdd")&amp;"-"&amp;$C331),"")</f>
        <v/>
      </c>
    </row>
    <row r="332">
      <c r="A332" s="40" t="n"/>
      <c r="B332" s="22" t="n"/>
      <c r="C332" s="22" t="n"/>
      <c r="D332" s="23">
        <f>IFERROR(IF($C332="","",VLOOKUP($C332,'Checklist Setup'!$A$7:$H$106,2,FALSE)),"")</f>
        <v/>
      </c>
      <c r="E332" s="24">
        <f>IFERROR(IF($C332="","",VLOOKUP($C332,'Checklist Setup'!$A$7:$H$106,3,FALSE)),"")</f>
        <v/>
      </c>
      <c r="F332" s="23">
        <f>IFERROR(IF($C332="","",VLOOKUP($C332,'Checklist Setup'!$A$7:$H$106,4,FALSE)),"")</f>
        <v/>
      </c>
      <c r="G332" s="23">
        <f>IFERROR(IF($C332="","",VLOOKUP($C332,'Checklist Setup'!$A$7:$H$106,5,FALSE)),"")</f>
        <v/>
      </c>
      <c r="H332" s="23">
        <f>IFERROR(IF($C332="","",VLOOKUP($C332,'Checklist Setup'!$A$7:$H$106,6,FALSE)),"")</f>
        <v/>
      </c>
      <c r="I332" s="22" t="n"/>
      <c r="J332" s="22" t="n"/>
      <c r="K332" s="25" t="n"/>
      <c r="L332" s="25" t="n"/>
      <c r="M332" s="26">
        <f>IFERROR(IF($C332="","",VLOOKUP($C332,'Checklist Setup'!$A$7:$H$106,7,FALSE)),"")</f>
        <v/>
      </c>
      <c r="N332" s="26">
        <f>IFERROR(IF(OR($K332="",$L332=""),"",MOD($L332-$K332,1)*1440),"")</f>
        <v/>
      </c>
      <c r="O332" s="41" t="n"/>
      <c r="P332" s="41" t="n"/>
      <c r="Q332" s="42">
        <f>IFERROR(IF(OR($O332="",$P332=""),"",$P332-$O332),"")</f>
        <v/>
      </c>
      <c r="R332" s="42">
        <f>IFERROR(IF($C332="","",VLOOKUP($C332,'Checklist Setup'!$A$7:$H$106,8,FALSE)),"")</f>
        <v/>
      </c>
      <c r="S332" s="29" t="n"/>
      <c r="T332" s="29" t="n"/>
      <c r="U332" s="29" t="n"/>
      <c r="V332" s="22" t="n"/>
      <c r="W332" s="22" t="n"/>
      <c r="X332" s="24">
        <f>IFERROR(IF($C332="","",IF($Y332&lt;&gt;"OK",$Y332,IF(AND($J332="Complete",$H332="Yes",$S332=""),"Evidence missing",IF(AND($G332="Yes",$J332="Complete",OR($O332="",$P332="")),"Amounts missing",IF(AND($Q332&lt;&gt;"",OR($Q332&gt;$R332,$Q332&lt;-$R332)),"Variance exceeds tolerance",IF(AND($F332="Yes",$J332&lt;&gt;"Complete",$J332&lt;&gt;"N/A"),"Critical task incomplete",IF(AND($J332="N/A",$T332=""),"N/A reason missing",IF(AND($J332="Exception",$T332=""),"Exception details missing",IF(AND($V332="Reviewed",$W332=""),"Manager initials missing","OK"))))))))),"")</f>
        <v/>
      </c>
      <c r="Y332" s="23">
        <f>IFERROR(IF(OR($A332="",$C332=""),"",IF(COUNTIFS($A$2:$A$501,$A332,$C$2:$C$501,$C332)&gt;1,"Duplicate task/date","OK")),"")</f>
        <v/>
      </c>
      <c r="Z332" s="29" t="n"/>
      <c r="AA332" s="23">
        <f>IFERROR(IF(OR($A332="",$C332=""),"",TEXT($A332,"yyyymmdd")&amp;"-"&amp;$C332),"")</f>
        <v/>
      </c>
    </row>
    <row r="333">
      <c r="A333" s="40" t="n"/>
      <c r="B333" s="22" t="n"/>
      <c r="C333" s="22" t="n"/>
      <c r="D333" s="23">
        <f>IFERROR(IF($C333="","",VLOOKUP($C333,'Checklist Setup'!$A$7:$H$106,2,FALSE)),"")</f>
        <v/>
      </c>
      <c r="E333" s="24">
        <f>IFERROR(IF($C333="","",VLOOKUP($C333,'Checklist Setup'!$A$7:$H$106,3,FALSE)),"")</f>
        <v/>
      </c>
      <c r="F333" s="23">
        <f>IFERROR(IF($C333="","",VLOOKUP($C333,'Checklist Setup'!$A$7:$H$106,4,FALSE)),"")</f>
        <v/>
      </c>
      <c r="G333" s="23">
        <f>IFERROR(IF($C333="","",VLOOKUP($C333,'Checklist Setup'!$A$7:$H$106,5,FALSE)),"")</f>
        <v/>
      </c>
      <c r="H333" s="23">
        <f>IFERROR(IF($C333="","",VLOOKUP($C333,'Checklist Setup'!$A$7:$H$106,6,FALSE)),"")</f>
        <v/>
      </c>
      <c r="I333" s="22" t="n"/>
      <c r="J333" s="22" t="n"/>
      <c r="K333" s="25" t="n"/>
      <c r="L333" s="25" t="n"/>
      <c r="M333" s="26">
        <f>IFERROR(IF($C333="","",VLOOKUP($C333,'Checklist Setup'!$A$7:$H$106,7,FALSE)),"")</f>
        <v/>
      </c>
      <c r="N333" s="26">
        <f>IFERROR(IF(OR($K333="",$L333=""),"",MOD($L333-$K333,1)*1440),"")</f>
        <v/>
      </c>
      <c r="O333" s="41" t="n"/>
      <c r="P333" s="41" t="n"/>
      <c r="Q333" s="42">
        <f>IFERROR(IF(OR($O333="",$P333=""),"",$P333-$O333),"")</f>
        <v/>
      </c>
      <c r="R333" s="42">
        <f>IFERROR(IF($C333="","",VLOOKUP($C333,'Checklist Setup'!$A$7:$H$106,8,FALSE)),"")</f>
        <v/>
      </c>
      <c r="S333" s="29" t="n"/>
      <c r="T333" s="29" t="n"/>
      <c r="U333" s="29" t="n"/>
      <c r="V333" s="22" t="n"/>
      <c r="W333" s="22" t="n"/>
      <c r="X333" s="24">
        <f>IFERROR(IF($C333="","",IF($Y333&lt;&gt;"OK",$Y333,IF(AND($J333="Complete",$H333="Yes",$S333=""),"Evidence missing",IF(AND($G333="Yes",$J333="Complete",OR($O333="",$P333="")),"Amounts missing",IF(AND($Q333&lt;&gt;"",OR($Q333&gt;$R333,$Q333&lt;-$R333)),"Variance exceeds tolerance",IF(AND($F333="Yes",$J333&lt;&gt;"Complete",$J333&lt;&gt;"N/A"),"Critical task incomplete",IF(AND($J333="N/A",$T333=""),"N/A reason missing",IF(AND($J333="Exception",$T333=""),"Exception details missing",IF(AND($V333="Reviewed",$W333=""),"Manager initials missing","OK"))))))))),"")</f>
        <v/>
      </c>
      <c r="Y333" s="23">
        <f>IFERROR(IF(OR($A333="",$C333=""),"",IF(COUNTIFS($A$2:$A$501,$A333,$C$2:$C$501,$C333)&gt;1,"Duplicate task/date","OK")),"")</f>
        <v/>
      </c>
      <c r="Z333" s="29" t="n"/>
      <c r="AA333" s="23">
        <f>IFERROR(IF(OR($A333="",$C333=""),"",TEXT($A333,"yyyymmdd")&amp;"-"&amp;$C333),"")</f>
        <v/>
      </c>
    </row>
    <row r="334">
      <c r="A334" s="40" t="n"/>
      <c r="B334" s="22" t="n"/>
      <c r="C334" s="22" t="n"/>
      <c r="D334" s="23">
        <f>IFERROR(IF($C334="","",VLOOKUP($C334,'Checklist Setup'!$A$7:$H$106,2,FALSE)),"")</f>
        <v/>
      </c>
      <c r="E334" s="24">
        <f>IFERROR(IF($C334="","",VLOOKUP($C334,'Checklist Setup'!$A$7:$H$106,3,FALSE)),"")</f>
        <v/>
      </c>
      <c r="F334" s="23">
        <f>IFERROR(IF($C334="","",VLOOKUP($C334,'Checklist Setup'!$A$7:$H$106,4,FALSE)),"")</f>
        <v/>
      </c>
      <c r="G334" s="23">
        <f>IFERROR(IF($C334="","",VLOOKUP($C334,'Checklist Setup'!$A$7:$H$106,5,FALSE)),"")</f>
        <v/>
      </c>
      <c r="H334" s="23">
        <f>IFERROR(IF($C334="","",VLOOKUP($C334,'Checklist Setup'!$A$7:$H$106,6,FALSE)),"")</f>
        <v/>
      </c>
      <c r="I334" s="22" t="n"/>
      <c r="J334" s="22" t="n"/>
      <c r="K334" s="25" t="n"/>
      <c r="L334" s="25" t="n"/>
      <c r="M334" s="26">
        <f>IFERROR(IF($C334="","",VLOOKUP($C334,'Checklist Setup'!$A$7:$H$106,7,FALSE)),"")</f>
        <v/>
      </c>
      <c r="N334" s="26">
        <f>IFERROR(IF(OR($K334="",$L334=""),"",MOD($L334-$K334,1)*1440),"")</f>
        <v/>
      </c>
      <c r="O334" s="41" t="n"/>
      <c r="P334" s="41" t="n"/>
      <c r="Q334" s="42">
        <f>IFERROR(IF(OR($O334="",$P334=""),"",$P334-$O334),"")</f>
        <v/>
      </c>
      <c r="R334" s="42">
        <f>IFERROR(IF($C334="","",VLOOKUP($C334,'Checklist Setup'!$A$7:$H$106,8,FALSE)),"")</f>
        <v/>
      </c>
      <c r="S334" s="29" t="n"/>
      <c r="T334" s="29" t="n"/>
      <c r="U334" s="29" t="n"/>
      <c r="V334" s="22" t="n"/>
      <c r="W334" s="22" t="n"/>
      <c r="X334" s="24">
        <f>IFERROR(IF($C334="","",IF($Y334&lt;&gt;"OK",$Y334,IF(AND($J334="Complete",$H334="Yes",$S334=""),"Evidence missing",IF(AND($G334="Yes",$J334="Complete",OR($O334="",$P334="")),"Amounts missing",IF(AND($Q334&lt;&gt;"",OR($Q334&gt;$R334,$Q334&lt;-$R334)),"Variance exceeds tolerance",IF(AND($F334="Yes",$J334&lt;&gt;"Complete",$J334&lt;&gt;"N/A"),"Critical task incomplete",IF(AND($J334="N/A",$T334=""),"N/A reason missing",IF(AND($J334="Exception",$T334=""),"Exception details missing",IF(AND($V334="Reviewed",$W334=""),"Manager initials missing","OK"))))))))),"")</f>
        <v/>
      </c>
      <c r="Y334" s="23">
        <f>IFERROR(IF(OR($A334="",$C334=""),"",IF(COUNTIFS($A$2:$A$501,$A334,$C$2:$C$501,$C334)&gt;1,"Duplicate task/date","OK")),"")</f>
        <v/>
      </c>
      <c r="Z334" s="29" t="n"/>
      <c r="AA334" s="23">
        <f>IFERROR(IF(OR($A334="",$C334=""),"",TEXT($A334,"yyyymmdd")&amp;"-"&amp;$C334),"")</f>
        <v/>
      </c>
    </row>
    <row r="335">
      <c r="A335" s="40" t="n"/>
      <c r="B335" s="22" t="n"/>
      <c r="C335" s="22" t="n"/>
      <c r="D335" s="23">
        <f>IFERROR(IF($C335="","",VLOOKUP($C335,'Checklist Setup'!$A$7:$H$106,2,FALSE)),"")</f>
        <v/>
      </c>
      <c r="E335" s="24">
        <f>IFERROR(IF($C335="","",VLOOKUP($C335,'Checklist Setup'!$A$7:$H$106,3,FALSE)),"")</f>
        <v/>
      </c>
      <c r="F335" s="23">
        <f>IFERROR(IF($C335="","",VLOOKUP($C335,'Checklist Setup'!$A$7:$H$106,4,FALSE)),"")</f>
        <v/>
      </c>
      <c r="G335" s="23">
        <f>IFERROR(IF($C335="","",VLOOKUP($C335,'Checklist Setup'!$A$7:$H$106,5,FALSE)),"")</f>
        <v/>
      </c>
      <c r="H335" s="23">
        <f>IFERROR(IF($C335="","",VLOOKUP($C335,'Checklist Setup'!$A$7:$H$106,6,FALSE)),"")</f>
        <v/>
      </c>
      <c r="I335" s="22" t="n"/>
      <c r="J335" s="22" t="n"/>
      <c r="K335" s="25" t="n"/>
      <c r="L335" s="25" t="n"/>
      <c r="M335" s="26">
        <f>IFERROR(IF($C335="","",VLOOKUP($C335,'Checklist Setup'!$A$7:$H$106,7,FALSE)),"")</f>
        <v/>
      </c>
      <c r="N335" s="26">
        <f>IFERROR(IF(OR($K335="",$L335=""),"",MOD($L335-$K335,1)*1440),"")</f>
        <v/>
      </c>
      <c r="O335" s="41" t="n"/>
      <c r="P335" s="41" t="n"/>
      <c r="Q335" s="42">
        <f>IFERROR(IF(OR($O335="",$P335=""),"",$P335-$O335),"")</f>
        <v/>
      </c>
      <c r="R335" s="42">
        <f>IFERROR(IF($C335="","",VLOOKUP($C335,'Checklist Setup'!$A$7:$H$106,8,FALSE)),"")</f>
        <v/>
      </c>
      <c r="S335" s="29" t="n"/>
      <c r="T335" s="29" t="n"/>
      <c r="U335" s="29" t="n"/>
      <c r="V335" s="22" t="n"/>
      <c r="W335" s="22" t="n"/>
      <c r="X335" s="24">
        <f>IFERROR(IF($C335="","",IF($Y335&lt;&gt;"OK",$Y335,IF(AND($J335="Complete",$H335="Yes",$S335=""),"Evidence missing",IF(AND($G335="Yes",$J335="Complete",OR($O335="",$P335="")),"Amounts missing",IF(AND($Q335&lt;&gt;"",OR($Q335&gt;$R335,$Q335&lt;-$R335)),"Variance exceeds tolerance",IF(AND($F335="Yes",$J335&lt;&gt;"Complete",$J335&lt;&gt;"N/A"),"Critical task incomplete",IF(AND($J335="N/A",$T335=""),"N/A reason missing",IF(AND($J335="Exception",$T335=""),"Exception details missing",IF(AND($V335="Reviewed",$W335=""),"Manager initials missing","OK"))))))))),"")</f>
        <v/>
      </c>
      <c r="Y335" s="23">
        <f>IFERROR(IF(OR($A335="",$C335=""),"",IF(COUNTIFS($A$2:$A$501,$A335,$C$2:$C$501,$C335)&gt;1,"Duplicate task/date","OK")),"")</f>
        <v/>
      </c>
      <c r="Z335" s="29" t="n"/>
      <c r="AA335" s="23">
        <f>IFERROR(IF(OR($A335="",$C335=""),"",TEXT($A335,"yyyymmdd")&amp;"-"&amp;$C335),"")</f>
        <v/>
      </c>
    </row>
    <row r="336">
      <c r="A336" s="40" t="n"/>
      <c r="B336" s="22" t="n"/>
      <c r="C336" s="22" t="n"/>
      <c r="D336" s="23">
        <f>IFERROR(IF($C336="","",VLOOKUP($C336,'Checklist Setup'!$A$7:$H$106,2,FALSE)),"")</f>
        <v/>
      </c>
      <c r="E336" s="24">
        <f>IFERROR(IF($C336="","",VLOOKUP($C336,'Checklist Setup'!$A$7:$H$106,3,FALSE)),"")</f>
        <v/>
      </c>
      <c r="F336" s="23">
        <f>IFERROR(IF($C336="","",VLOOKUP($C336,'Checklist Setup'!$A$7:$H$106,4,FALSE)),"")</f>
        <v/>
      </c>
      <c r="G336" s="23">
        <f>IFERROR(IF($C336="","",VLOOKUP($C336,'Checklist Setup'!$A$7:$H$106,5,FALSE)),"")</f>
        <v/>
      </c>
      <c r="H336" s="23">
        <f>IFERROR(IF($C336="","",VLOOKUP($C336,'Checklist Setup'!$A$7:$H$106,6,FALSE)),"")</f>
        <v/>
      </c>
      <c r="I336" s="22" t="n"/>
      <c r="J336" s="22" t="n"/>
      <c r="K336" s="25" t="n"/>
      <c r="L336" s="25" t="n"/>
      <c r="M336" s="26">
        <f>IFERROR(IF($C336="","",VLOOKUP($C336,'Checklist Setup'!$A$7:$H$106,7,FALSE)),"")</f>
        <v/>
      </c>
      <c r="N336" s="26">
        <f>IFERROR(IF(OR($K336="",$L336=""),"",MOD($L336-$K336,1)*1440),"")</f>
        <v/>
      </c>
      <c r="O336" s="41" t="n"/>
      <c r="P336" s="41" t="n"/>
      <c r="Q336" s="42">
        <f>IFERROR(IF(OR($O336="",$P336=""),"",$P336-$O336),"")</f>
        <v/>
      </c>
      <c r="R336" s="42">
        <f>IFERROR(IF($C336="","",VLOOKUP($C336,'Checklist Setup'!$A$7:$H$106,8,FALSE)),"")</f>
        <v/>
      </c>
      <c r="S336" s="29" t="n"/>
      <c r="T336" s="29" t="n"/>
      <c r="U336" s="29" t="n"/>
      <c r="V336" s="22" t="n"/>
      <c r="W336" s="22" t="n"/>
      <c r="X336" s="24">
        <f>IFERROR(IF($C336="","",IF($Y336&lt;&gt;"OK",$Y336,IF(AND($J336="Complete",$H336="Yes",$S336=""),"Evidence missing",IF(AND($G336="Yes",$J336="Complete",OR($O336="",$P336="")),"Amounts missing",IF(AND($Q336&lt;&gt;"",OR($Q336&gt;$R336,$Q336&lt;-$R336)),"Variance exceeds tolerance",IF(AND($F336="Yes",$J336&lt;&gt;"Complete",$J336&lt;&gt;"N/A"),"Critical task incomplete",IF(AND($J336="N/A",$T336=""),"N/A reason missing",IF(AND($J336="Exception",$T336=""),"Exception details missing",IF(AND($V336="Reviewed",$W336=""),"Manager initials missing","OK"))))))))),"")</f>
        <v/>
      </c>
      <c r="Y336" s="23">
        <f>IFERROR(IF(OR($A336="",$C336=""),"",IF(COUNTIFS($A$2:$A$501,$A336,$C$2:$C$501,$C336)&gt;1,"Duplicate task/date","OK")),"")</f>
        <v/>
      </c>
      <c r="Z336" s="29" t="n"/>
      <c r="AA336" s="23">
        <f>IFERROR(IF(OR($A336="",$C336=""),"",TEXT($A336,"yyyymmdd")&amp;"-"&amp;$C336),"")</f>
        <v/>
      </c>
    </row>
    <row r="337">
      <c r="A337" s="40" t="n"/>
      <c r="B337" s="22" t="n"/>
      <c r="C337" s="22" t="n"/>
      <c r="D337" s="23">
        <f>IFERROR(IF($C337="","",VLOOKUP($C337,'Checklist Setup'!$A$7:$H$106,2,FALSE)),"")</f>
        <v/>
      </c>
      <c r="E337" s="24">
        <f>IFERROR(IF($C337="","",VLOOKUP($C337,'Checklist Setup'!$A$7:$H$106,3,FALSE)),"")</f>
        <v/>
      </c>
      <c r="F337" s="23">
        <f>IFERROR(IF($C337="","",VLOOKUP($C337,'Checklist Setup'!$A$7:$H$106,4,FALSE)),"")</f>
        <v/>
      </c>
      <c r="G337" s="23">
        <f>IFERROR(IF($C337="","",VLOOKUP($C337,'Checklist Setup'!$A$7:$H$106,5,FALSE)),"")</f>
        <v/>
      </c>
      <c r="H337" s="23">
        <f>IFERROR(IF($C337="","",VLOOKUP($C337,'Checklist Setup'!$A$7:$H$106,6,FALSE)),"")</f>
        <v/>
      </c>
      <c r="I337" s="22" t="n"/>
      <c r="J337" s="22" t="n"/>
      <c r="K337" s="25" t="n"/>
      <c r="L337" s="25" t="n"/>
      <c r="M337" s="26">
        <f>IFERROR(IF($C337="","",VLOOKUP($C337,'Checklist Setup'!$A$7:$H$106,7,FALSE)),"")</f>
        <v/>
      </c>
      <c r="N337" s="26">
        <f>IFERROR(IF(OR($K337="",$L337=""),"",MOD($L337-$K337,1)*1440),"")</f>
        <v/>
      </c>
      <c r="O337" s="41" t="n"/>
      <c r="P337" s="41" t="n"/>
      <c r="Q337" s="42">
        <f>IFERROR(IF(OR($O337="",$P337=""),"",$P337-$O337),"")</f>
        <v/>
      </c>
      <c r="R337" s="42">
        <f>IFERROR(IF($C337="","",VLOOKUP($C337,'Checklist Setup'!$A$7:$H$106,8,FALSE)),"")</f>
        <v/>
      </c>
      <c r="S337" s="29" t="n"/>
      <c r="T337" s="29" t="n"/>
      <c r="U337" s="29" t="n"/>
      <c r="V337" s="22" t="n"/>
      <c r="W337" s="22" t="n"/>
      <c r="X337" s="24">
        <f>IFERROR(IF($C337="","",IF($Y337&lt;&gt;"OK",$Y337,IF(AND($J337="Complete",$H337="Yes",$S337=""),"Evidence missing",IF(AND($G337="Yes",$J337="Complete",OR($O337="",$P337="")),"Amounts missing",IF(AND($Q337&lt;&gt;"",OR($Q337&gt;$R337,$Q337&lt;-$R337)),"Variance exceeds tolerance",IF(AND($F337="Yes",$J337&lt;&gt;"Complete",$J337&lt;&gt;"N/A"),"Critical task incomplete",IF(AND($J337="N/A",$T337=""),"N/A reason missing",IF(AND($J337="Exception",$T337=""),"Exception details missing",IF(AND($V337="Reviewed",$W337=""),"Manager initials missing","OK"))))))))),"")</f>
        <v/>
      </c>
      <c r="Y337" s="23">
        <f>IFERROR(IF(OR($A337="",$C337=""),"",IF(COUNTIFS($A$2:$A$501,$A337,$C$2:$C$501,$C337)&gt;1,"Duplicate task/date","OK")),"")</f>
        <v/>
      </c>
      <c r="Z337" s="29" t="n"/>
      <c r="AA337" s="23">
        <f>IFERROR(IF(OR($A337="",$C337=""),"",TEXT($A337,"yyyymmdd")&amp;"-"&amp;$C337),"")</f>
        <v/>
      </c>
    </row>
    <row r="338">
      <c r="A338" s="40" t="n"/>
      <c r="B338" s="22" t="n"/>
      <c r="C338" s="22" t="n"/>
      <c r="D338" s="23">
        <f>IFERROR(IF($C338="","",VLOOKUP($C338,'Checklist Setup'!$A$7:$H$106,2,FALSE)),"")</f>
        <v/>
      </c>
      <c r="E338" s="24">
        <f>IFERROR(IF($C338="","",VLOOKUP($C338,'Checklist Setup'!$A$7:$H$106,3,FALSE)),"")</f>
        <v/>
      </c>
      <c r="F338" s="23">
        <f>IFERROR(IF($C338="","",VLOOKUP($C338,'Checklist Setup'!$A$7:$H$106,4,FALSE)),"")</f>
        <v/>
      </c>
      <c r="G338" s="23">
        <f>IFERROR(IF($C338="","",VLOOKUP($C338,'Checklist Setup'!$A$7:$H$106,5,FALSE)),"")</f>
        <v/>
      </c>
      <c r="H338" s="23">
        <f>IFERROR(IF($C338="","",VLOOKUP($C338,'Checklist Setup'!$A$7:$H$106,6,FALSE)),"")</f>
        <v/>
      </c>
      <c r="I338" s="22" t="n"/>
      <c r="J338" s="22" t="n"/>
      <c r="K338" s="25" t="n"/>
      <c r="L338" s="25" t="n"/>
      <c r="M338" s="26">
        <f>IFERROR(IF($C338="","",VLOOKUP($C338,'Checklist Setup'!$A$7:$H$106,7,FALSE)),"")</f>
        <v/>
      </c>
      <c r="N338" s="26">
        <f>IFERROR(IF(OR($K338="",$L338=""),"",MOD($L338-$K338,1)*1440),"")</f>
        <v/>
      </c>
      <c r="O338" s="41" t="n"/>
      <c r="P338" s="41" t="n"/>
      <c r="Q338" s="42">
        <f>IFERROR(IF(OR($O338="",$P338=""),"",$P338-$O338),"")</f>
        <v/>
      </c>
      <c r="R338" s="42">
        <f>IFERROR(IF($C338="","",VLOOKUP($C338,'Checklist Setup'!$A$7:$H$106,8,FALSE)),"")</f>
        <v/>
      </c>
      <c r="S338" s="29" t="n"/>
      <c r="T338" s="29" t="n"/>
      <c r="U338" s="29" t="n"/>
      <c r="V338" s="22" t="n"/>
      <c r="W338" s="22" t="n"/>
      <c r="X338" s="24">
        <f>IFERROR(IF($C338="","",IF($Y338&lt;&gt;"OK",$Y338,IF(AND($J338="Complete",$H338="Yes",$S338=""),"Evidence missing",IF(AND($G338="Yes",$J338="Complete",OR($O338="",$P338="")),"Amounts missing",IF(AND($Q338&lt;&gt;"",OR($Q338&gt;$R338,$Q338&lt;-$R338)),"Variance exceeds tolerance",IF(AND($F338="Yes",$J338&lt;&gt;"Complete",$J338&lt;&gt;"N/A"),"Critical task incomplete",IF(AND($J338="N/A",$T338=""),"N/A reason missing",IF(AND($J338="Exception",$T338=""),"Exception details missing",IF(AND($V338="Reviewed",$W338=""),"Manager initials missing","OK"))))))))),"")</f>
        <v/>
      </c>
      <c r="Y338" s="23">
        <f>IFERROR(IF(OR($A338="",$C338=""),"",IF(COUNTIFS($A$2:$A$501,$A338,$C$2:$C$501,$C338)&gt;1,"Duplicate task/date","OK")),"")</f>
        <v/>
      </c>
      <c r="Z338" s="29" t="n"/>
      <c r="AA338" s="23">
        <f>IFERROR(IF(OR($A338="",$C338=""),"",TEXT($A338,"yyyymmdd")&amp;"-"&amp;$C338),"")</f>
        <v/>
      </c>
    </row>
    <row r="339">
      <c r="A339" s="40" t="n"/>
      <c r="B339" s="22" t="n"/>
      <c r="C339" s="22" t="n"/>
      <c r="D339" s="23">
        <f>IFERROR(IF($C339="","",VLOOKUP($C339,'Checklist Setup'!$A$7:$H$106,2,FALSE)),"")</f>
        <v/>
      </c>
      <c r="E339" s="24">
        <f>IFERROR(IF($C339="","",VLOOKUP($C339,'Checklist Setup'!$A$7:$H$106,3,FALSE)),"")</f>
        <v/>
      </c>
      <c r="F339" s="23">
        <f>IFERROR(IF($C339="","",VLOOKUP($C339,'Checklist Setup'!$A$7:$H$106,4,FALSE)),"")</f>
        <v/>
      </c>
      <c r="G339" s="23">
        <f>IFERROR(IF($C339="","",VLOOKUP($C339,'Checklist Setup'!$A$7:$H$106,5,FALSE)),"")</f>
        <v/>
      </c>
      <c r="H339" s="23">
        <f>IFERROR(IF($C339="","",VLOOKUP($C339,'Checklist Setup'!$A$7:$H$106,6,FALSE)),"")</f>
        <v/>
      </c>
      <c r="I339" s="22" t="n"/>
      <c r="J339" s="22" t="n"/>
      <c r="K339" s="25" t="n"/>
      <c r="L339" s="25" t="n"/>
      <c r="M339" s="26">
        <f>IFERROR(IF($C339="","",VLOOKUP($C339,'Checklist Setup'!$A$7:$H$106,7,FALSE)),"")</f>
        <v/>
      </c>
      <c r="N339" s="26">
        <f>IFERROR(IF(OR($K339="",$L339=""),"",MOD($L339-$K339,1)*1440),"")</f>
        <v/>
      </c>
      <c r="O339" s="41" t="n"/>
      <c r="P339" s="41" t="n"/>
      <c r="Q339" s="42">
        <f>IFERROR(IF(OR($O339="",$P339=""),"",$P339-$O339),"")</f>
        <v/>
      </c>
      <c r="R339" s="42">
        <f>IFERROR(IF($C339="","",VLOOKUP($C339,'Checklist Setup'!$A$7:$H$106,8,FALSE)),"")</f>
        <v/>
      </c>
      <c r="S339" s="29" t="n"/>
      <c r="T339" s="29" t="n"/>
      <c r="U339" s="29" t="n"/>
      <c r="V339" s="22" t="n"/>
      <c r="W339" s="22" t="n"/>
      <c r="X339" s="24">
        <f>IFERROR(IF($C339="","",IF($Y339&lt;&gt;"OK",$Y339,IF(AND($J339="Complete",$H339="Yes",$S339=""),"Evidence missing",IF(AND($G339="Yes",$J339="Complete",OR($O339="",$P339="")),"Amounts missing",IF(AND($Q339&lt;&gt;"",OR($Q339&gt;$R339,$Q339&lt;-$R339)),"Variance exceeds tolerance",IF(AND($F339="Yes",$J339&lt;&gt;"Complete",$J339&lt;&gt;"N/A"),"Critical task incomplete",IF(AND($J339="N/A",$T339=""),"N/A reason missing",IF(AND($J339="Exception",$T339=""),"Exception details missing",IF(AND($V339="Reviewed",$W339=""),"Manager initials missing","OK"))))))))),"")</f>
        <v/>
      </c>
      <c r="Y339" s="23">
        <f>IFERROR(IF(OR($A339="",$C339=""),"",IF(COUNTIFS($A$2:$A$501,$A339,$C$2:$C$501,$C339)&gt;1,"Duplicate task/date","OK")),"")</f>
        <v/>
      </c>
      <c r="Z339" s="29" t="n"/>
      <c r="AA339" s="23">
        <f>IFERROR(IF(OR($A339="",$C339=""),"",TEXT($A339,"yyyymmdd")&amp;"-"&amp;$C339),"")</f>
        <v/>
      </c>
    </row>
    <row r="340">
      <c r="A340" s="40" t="n"/>
      <c r="B340" s="22" t="n"/>
      <c r="C340" s="22" t="n"/>
      <c r="D340" s="23">
        <f>IFERROR(IF($C340="","",VLOOKUP($C340,'Checklist Setup'!$A$7:$H$106,2,FALSE)),"")</f>
        <v/>
      </c>
      <c r="E340" s="24">
        <f>IFERROR(IF($C340="","",VLOOKUP($C340,'Checklist Setup'!$A$7:$H$106,3,FALSE)),"")</f>
        <v/>
      </c>
      <c r="F340" s="23">
        <f>IFERROR(IF($C340="","",VLOOKUP($C340,'Checklist Setup'!$A$7:$H$106,4,FALSE)),"")</f>
        <v/>
      </c>
      <c r="G340" s="23">
        <f>IFERROR(IF($C340="","",VLOOKUP($C340,'Checklist Setup'!$A$7:$H$106,5,FALSE)),"")</f>
        <v/>
      </c>
      <c r="H340" s="23">
        <f>IFERROR(IF($C340="","",VLOOKUP($C340,'Checklist Setup'!$A$7:$H$106,6,FALSE)),"")</f>
        <v/>
      </c>
      <c r="I340" s="22" t="n"/>
      <c r="J340" s="22" t="n"/>
      <c r="K340" s="25" t="n"/>
      <c r="L340" s="25" t="n"/>
      <c r="M340" s="26">
        <f>IFERROR(IF($C340="","",VLOOKUP($C340,'Checklist Setup'!$A$7:$H$106,7,FALSE)),"")</f>
        <v/>
      </c>
      <c r="N340" s="26">
        <f>IFERROR(IF(OR($K340="",$L340=""),"",MOD($L340-$K340,1)*1440),"")</f>
        <v/>
      </c>
      <c r="O340" s="41" t="n"/>
      <c r="P340" s="41" t="n"/>
      <c r="Q340" s="42">
        <f>IFERROR(IF(OR($O340="",$P340=""),"",$P340-$O340),"")</f>
        <v/>
      </c>
      <c r="R340" s="42">
        <f>IFERROR(IF($C340="","",VLOOKUP($C340,'Checklist Setup'!$A$7:$H$106,8,FALSE)),"")</f>
        <v/>
      </c>
      <c r="S340" s="29" t="n"/>
      <c r="T340" s="29" t="n"/>
      <c r="U340" s="29" t="n"/>
      <c r="V340" s="22" t="n"/>
      <c r="W340" s="22" t="n"/>
      <c r="X340" s="24">
        <f>IFERROR(IF($C340="","",IF($Y340&lt;&gt;"OK",$Y340,IF(AND($J340="Complete",$H340="Yes",$S340=""),"Evidence missing",IF(AND($G340="Yes",$J340="Complete",OR($O340="",$P340="")),"Amounts missing",IF(AND($Q340&lt;&gt;"",OR($Q340&gt;$R340,$Q340&lt;-$R340)),"Variance exceeds tolerance",IF(AND($F340="Yes",$J340&lt;&gt;"Complete",$J340&lt;&gt;"N/A"),"Critical task incomplete",IF(AND($J340="N/A",$T340=""),"N/A reason missing",IF(AND($J340="Exception",$T340=""),"Exception details missing",IF(AND($V340="Reviewed",$W340=""),"Manager initials missing","OK"))))))))),"")</f>
        <v/>
      </c>
      <c r="Y340" s="23">
        <f>IFERROR(IF(OR($A340="",$C340=""),"",IF(COUNTIFS($A$2:$A$501,$A340,$C$2:$C$501,$C340)&gt;1,"Duplicate task/date","OK")),"")</f>
        <v/>
      </c>
      <c r="Z340" s="29" t="n"/>
      <c r="AA340" s="23">
        <f>IFERROR(IF(OR($A340="",$C340=""),"",TEXT($A340,"yyyymmdd")&amp;"-"&amp;$C340),"")</f>
        <v/>
      </c>
    </row>
    <row r="341">
      <c r="A341" s="40" t="n"/>
      <c r="B341" s="22" t="n"/>
      <c r="C341" s="22" t="n"/>
      <c r="D341" s="23">
        <f>IFERROR(IF($C341="","",VLOOKUP($C341,'Checklist Setup'!$A$7:$H$106,2,FALSE)),"")</f>
        <v/>
      </c>
      <c r="E341" s="24">
        <f>IFERROR(IF($C341="","",VLOOKUP($C341,'Checklist Setup'!$A$7:$H$106,3,FALSE)),"")</f>
        <v/>
      </c>
      <c r="F341" s="23">
        <f>IFERROR(IF($C341="","",VLOOKUP($C341,'Checklist Setup'!$A$7:$H$106,4,FALSE)),"")</f>
        <v/>
      </c>
      <c r="G341" s="23">
        <f>IFERROR(IF($C341="","",VLOOKUP($C341,'Checklist Setup'!$A$7:$H$106,5,FALSE)),"")</f>
        <v/>
      </c>
      <c r="H341" s="23">
        <f>IFERROR(IF($C341="","",VLOOKUP($C341,'Checklist Setup'!$A$7:$H$106,6,FALSE)),"")</f>
        <v/>
      </c>
      <c r="I341" s="22" t="n"/>
      <c r="J341" s="22" t="n"/>
      <c r="K341" s="25" t="n"/>
      <c r="L341" s="25" t="n"/>
      <c r="M341" s="26">
        <f>IFERROR(IF($C341="","",VLOOKUP($C341,'Checklist Setup'!$A$7:$H$106,7,FALSE)),"")</f>
        <v/>
      </c>
      <c r="N341" s="26">
        <f>IFERROR(IF(OR($K341="",$L341=""),"",MOD($L341-$K341,1)*1440),"")</f>
        <v/>
      </c>
      <c r="O341" s="41" t="n"/>
      <c r="P341" s="41" t="n"/>
      <c r="Q341" s="42">
        <f>IFERROR(IF(OR($O341="",$P341=""),"",$P341-$O341),"")</f>
        <v/>
      </c>
      <c r="R341" s="42">
        <f>IFERROR(IF($C341="","",VLOOKUP($C341,'Checklist Setup'!$A$7:$H$106,8,FALSE)),"")</f>
        <v/>
      </c>
      <c r="S341" s="29" t="n"/>
      <c r="T341" s="29" t="n"/>
      <c r="U341" s="29" t="n"/>
      <c r="V341" s="22" t="n"/>
      <c r="W341" s="22" t="n"/>
      <c r="X341" s="24">
        <f>IFERROR(IF($C341="","",IF($Y341&lt;&gt;"OK",$Y341,IF(AND($J341="Complete",$H341="Yes",$S341=""),"Evidence missing",IF(AND($G341="Yes",$J341="Complete",OR($O341="",$P341="")),"Amounts missing",IF(AND($Q341&lt;&gt;"",OR($Q341&gt;$R341,$Q341&lt;-$R341)),"Variance exceeds tolerance",IF(AND($F341="Yes",$J341&lt;&gt;"Complete",$J341&lt;&gt;"N/A"),"Critical task incomplete",IF(AND($J341="N/A",$T341=""),"N/A reason missing",IF(AND($J341="Exception",$T341=""),"Exception details missing",IF(AND($V341="Reviewed",$W341=""),"Manager initials missing","OK"))))))))),"")</f>
        <v/>
      </c>
      <c r="Y341" s="23">
        <f>IFERROR(IF(OR($A341="",$C341=""),"",IF(COUNTIFS($A$2:$A$501,$A341,$C$2:$C$501,$C341)&gt;1,"Duplicate task/date","OK")),"")</f>
        <v/>
      </c>
      <c r="Z341" s="29" t="n"/>
      <c r="AA341" s="23">
        <f>IFERROR(IF(OR($A341="",$C341=""),"",TEXT($A341,"yyyymmdd")&amp;"-"&amp;$C341),"")</f>
        <v/>
      </c>
    </row>
    <row r="342">
      <c r="A342" s="40" t="n"/>
      <c r="B342" s="22" t="n"/>
      <c r="C342" s="22" t="n"/>
      <c r="D342" s="23">
        <f>IFERROR(IF($C342="","",VLOOKUP($C342,'Checklist Setup'!$A$7:$H$106,2,FALSE)),"")</f>
        <v/>
      </c>
      <c r="E342" s="24">
        <f>IFERROR(IF($C342="","",VLOOKUP($C342,'Checklist Setup'!$A$7:$H$106,3,FALSE)),"")</f>
        <v/>
      </c>
      <c r="F342" s="23">
        <f>IFERROR(IF($C342="","",VLOOKUP($C342,'Checklist Setup'!$A$7:$H$106,4,FALSE)),"")</f>
        <v/>
      </c>
      <c r="G342" s="23">
        <f>IFERROR(IF($C342="","",VLOOKUP($C342,'Checklist Setup'!$A$7:$H$106,5,FALSE)),"")</f>
        <v/>
      </c>
      <c r="H342" s="23">
        <f>IFERROR(IF($C342="","",VLOOKUP($C342,'Checklist Setup'!$A$7:$H$106,6,FALSE)),"")</f>
        <v/>
      </c>
      <c r="I342" s="22" t="n"/>
      <c r="J342" s="22" t="n"/>
      <c r="K342" s="25" t="n"/>
      <c r="L342" s="25" t="n"/>
      <c r="M342" s="26">
        <f>IFERROR(IF($C342="","",VLOOKUP($C342,'Checklist Setup'!$A$7:$H$106,7,FALSE)),"")</f>
        <v/>
      </c>
      <c r="N342" s="26">
        <f>IFERROR(IF(OR($K342="",$L342=""),"",MOD($L342-$K342,1)*1440),"")</f>
        <v/>
      </c>
      <c r="O342" s="41" t="n"/>
      <c r="P342" s="41" t="n"/>
      <c r="Q342" s="42">
        <f>IFERROR(IF(OR($O342="",$P342=""),"",$P342-$O342),"")</f>
        <v/>
      </c>
      <c r="R342" s="42">
        <f>IFERROR(IF($C342="","",VLOOKUP($C342,'Checklist Setup'!$A$7:$H$106,8,FALSE)),"")</f>
        <v/>
      </c>
      <c r="S342" s="29" t="n"/>
      <c r="T342" s="29" t="n"/>
      <c r="U342" s="29" t="n"/>
      <c r="V342" s="22" t="n"/>
      <c r="W342" s="22" t="n"/>
      <c r="X342" s="24">
        <f>IFERROR(IF($C342="","",IF($Y342&lt;&gt;"OK",$Y342,IF(AND($J342="Complete",$H342="Yes",$S342=""),"Evidence missing",IF(AND($G342="Yes",$J342="Complete",OR($O342="",$P342="")),"Amounts missing",IF(AND($Q342&lt;&gt;"",OR($Q342&gt;$R342,$Q342&lt;-$R342)),"Variance exceeds tolerance",IF(AND($F342="Yes",$J342&lt;&gt;"Complete",$J342&lt;&gt;"N/A"),"Critical task incomplete",IF(AND($J342="N/A",$T342=""),"N/A reason missing",IF(AND($J342="Exception",$T342=""),"Exception details missing",IF(AND($V342="Reviewed",$W342=""),"Manager initials missing","OK"))))))))),"")</f>
        <v/>
      </c>
      <c r="Y342" s="23">
        <f>IFERROR(IF(OR($A342="",$C342=""),"",IF(COUNTIFS($A$2:$A$501,$A342,$C$2:$C$501,$C342)&gt;1,"Duplicate task/date","OK")),"")</f>
        <v/>
      </c>
      <c r="Z342" s="29" t="n"/>
      <c r="AA342" s="23">
        <f>IFERROR(IF(OR($A342="",$C342=""),"",TEXT($A342,"yyyymmdd")&amp;"-"&amp;$C342),"")</f>
        <v/>
      </c>
    </row>
    <row r="343">
      <c r="A343" s="40" t="n"/>
      <c r="B343" s="22" t="n"/>
      <c r="C343" s="22" t="n"/>
      <c r="D343" s="23">
        <f>IFERROR(IF($C343="","",VLOOKUP($C343,'Checklist Setup'!$A$7:$H$106,2,FALSE)),"")</f>
        <v/>
      </c>
      <c r="E343" s="24">
        <f>IFERROR(IF($C343="","",VLOOKUP($C343,'Checklist Setup'!$A$7:$H$106,3,FALSE)),"")</f>
        <v/>
      </c>
      <c r="F343" s="23">
        <f>IFERROR(IF($C343="","",VLOOKUP($C343,'Checklist Setup'!$A$7:$H$106,4,FALSE)),"")</f>
        <v/>
      </c>
      <c r="G343" s="23">
        <f>IFERROR(IF($C343="","",VLOOKUP($C343,'Checklist Setup'!$A$7:$H$106,5,FALSE)),"")</f>
        <v/>
      </c>
      <c r="H343" s="23">
        <f>IFERROR(IF($C343="","",VLOOKUP($C343,'Checklist Setup'!$A$7:$H$106,6,FALSE)),"")</f>
        <v/>
      </c>
      <c r="I343" s="22" t="n"/>
      <c r="J343" s="22" t="n"/>
      <c r="K343" s="25" t="n"/>
      <c r="L343" s="25" t="n"/>
      <c r="M343" s="26">
        <f>IFERROR(IF($C343="","",VLOOKUP($C343,'Checklist Setup'!$A$7:$H$106,7,FALSE)),"")</f>
        <v/>
      </c>
      <c r="N343" s="26">
        <f>IFERROR(IF(OR($K343="",$L343=""),"",MOD($L343-$K343,1)*1440),"")</f>
        <v/>
      </c>
      <c r="O343" s="41" t="n"/>
      <c r="P343" s="41" t="n"/>
      <c r="Q343" s="42">
        <f>IFERROR(IF(OR($O343="",$P343=""),"",$P343-$O343),"")</f>
        <v/>
      </c>
      <c r="R343" s="42">
        <f>IFERROR(IF($C343="","",VLOOKUP($C343,'Checklist Setup'!$A$7:$H$106,8,FALSE)),"")</f>
        <v/>
      </c>
      <c r="S343" s="29" t="n"/>
      <c r="T343" s="29" t="n"/>
      <c r="U343" s="29" t="n"/>
      <c r="V343" s="22" t="n"/>
      <c r="W343" s="22" t="n"/>
      <c r="X343" s="24">
        <f>IFERROR(IF($C343="","",IF($Y343&lt;&gt;"OK",$Y343,IF(AND($J343="Complete",$H343="Yes",$S343=""),"Evidence missing",IF(AND($G343="Yes",$J343="Complete",OR($O343="",$P343="")),"Amounts missing",IF(AND($Q343&lt;&gt;"",OR($Q343&gt;$R343,$Q343&lt;-$R343)),"Variance exceeds tolerance",IF(AND($F343="Yes",$J343&lt;&gt;"Complete",$J343&lt;&gt;"N/A"),"Critical task incomplete",IF(AND($J343="N/A",$T343=""),"N/A reason missing",IF(AND($J343="Exception",$T343=""),"Exception details missing",IF(AND($V343="Reviewed",$W343=""),"Manager initials missing","OK"))))))))),"")</f>
        <v/>
      </c>
      <c r="Y343" s="23">
        <f>IFERROR(IF(OR($A343="",$C343=""),"",IF(COUNTIFS($A$2:$A$501,$A343,$C$2:$C$501,$C343)&gt;1,"Duplicate task/date","OK")),"")</f>
        <v/>
      </c>
      <c r="Z343" s="29" t="n"/>
      <c r="AA343" s="23">
        <f>IFERROR(IF(OR($A343="",$C343=""),"",TEXT($A343,"yyyymmdd")&amp;"-"&amp;$C343),"")</f>
        <v/>
      </c>
    </row>
    <row r="344">
      <c r="A344" s="40" t="n"/>
      <c r="B344" s="22" t="n"/>
      <c r="C344" s="22" t="n"/>
      <c r="D344" s="23">
        <f>IFERROR(IF($C344="","",VLOOKUP($C344,'Checklist Setup'!$A$7:$H$106,2,FALSE)),"")</f>
        <v/>
      </c>
      <c r="E344" s="24">
        <f>IFERROR(IF($C344="","",VLOOKUP($C344,'Checklist Setup'!$A$7:$H$106,3,FALSE)),"")</f>
        <v/>
      </c>
      <c r="F344" s="23">
        <f>IFERROR(IF($C344="","",VLOOKUP($C344,'Checklist Setup'!$A$7:$H$106,4,FALSE)),"")</f>
        <v/>
      </c>
      <c r="G344" s="23">
        <f>IFERROR(IF($C344="","",VLOOKUP($C344,'Checklist Setup'!$A$7:$H$106,5,FALSE)),"")</f>
        <v/>
      </c>
      <c r="H344" s="23">
        <f>IFERROR(IF($C344="","",VLOOKUP($C344,'Checklist Setup'!$A$7:$H$106,6,FALSE)),"")</f>
        <v/>
      </c>
      <c r="I344" s="22" t="n"/>
      <c r="J344" s="22" t="n"/>
      <c r="K344" s="25" t="n"/>
      <c r="L344" s="25" t="n"/>
      <c r="M344" s="26">
        <f>IFERROR(IF($C344="","",VLOOKUP($C344,'Checklist Setup'!$A$7:$H$106,7,FALSE)),"")</f>
        <v/>
      </c>
      <c r="N344" s="26">
        <f>IFERROR(IF(OR($K344="",$L344=""),"",MOD($L344-$K344,1)*1440),"")</f>
        <v/>
      </c>
      <c r="O344" s="41" t="n"/>
      <c r="P344" s="41" t="n"/>
      <c r="Q344" s="42">
        <f>IFERROR(IF(OR($O344="",$P344=""),"",$P344-$O344),"")</f>
        <v/>
      </c>
      <c r="R344" s="42">
        <f>IFERROR(IF($C344="","",VLOOKUP($C344,'Checklist Setup'!$A$7:$H$106,8,FALSE)),"")</f>
        <v/>
      </c>
      <c r="S344" s="29" t="n"/>
      <c r="T344" s="29" t="n"/>
      <c r="U344" s="29" t="n"/>
      <c r="V344" s="22" t="n"/>
      <c r="W344" s="22" t="n"/>
      <c r="X344" s="24">
        <f>IFERROR(IF($C344="","",IF($Y344&lt;&gt;"OK",$Y344,IF(AND($J344="Complete",$H344="Yes",$S344=""),"Evidence missing",IF(AND($G344="Yes",$J344="Complete",OR($O344="",$P344="")),"Amounts missing",IF(AND($Q344&lt;&gt;"",OR($Q344&gt;$R344,$Q344&lt;-$R344)),"Variance exceeds tolerance",IF(AND($F344="Yes",$J344&lt;&gt;"Complete",$J344&lt;&gt;"N/A"),"Critical task incomplete",IF(AND($J344="N/A",$T344=""),"N/A reason missing",IF(AND($J344="Exception",$T344=""),"Exception details missing",IF(AND($V344="Reviewed",$W344=""),"Manager initials missing","OK"))))))))),"")</f>
        <v/>
      </c>
      <c r="Y344" s="23">
        <f>IFERROR(IF(OR($A344="",$C344=""),"",IF(COUNTIFS($A$2:$A$501,$A344,$C$2:$C$501,$C344)&gt;1,"Duplicate task/date","OK")),"")</f>
        <v/>
      </c>
      <c r="Z344" s="29" t="n"/>
      <c r="AA344" s="23">
        <f>IFERROR(IF(OR($A344="",$C344=""),"",TEXT($A344,"yyyymmdd")&amp;"-"&amp;$C344),"")</f>
        <v/>
      </c>
    </row>
    <row r="345">
      <c r="A345" s="40" t="n"/>
      <c r="B345" s="22" t="n"/>
      <c r="C345" s="22" t="n"/>
      <c r="D345" s="23">
        <f>IFERROR(IF($C345="","",VLOOKUP($C345,'Checklist Setup'!$A$7:$H$106,2,FALSE)),"")</f>
        <v/>
      </c>
      <c r="E345" s="24">
        <f>IFERROR(IF($C345="","",VLOOKUP($C345,'Checklist Setup'!$A$7:$H$106,3,FALSE)),"")</f>
        <v/>
      </c>
      <c r="F345" s="23">
        <f>IFERROR(IF($C345="","",VLOOKUP($C345,'Checklist Setup'!$A$7:$H$106,4,FALSE)),"")</f>
        <v/>
      </c>
      <c r="G345" s="23">
        <f>IFERROR(IF($C345="","",VLOOKUP($C345,'Checklist Setup'!$A$7:$H$106,5,FALSE)),"")</f>
        <v/>
      </c>
      <c r="H345" s="23">
        <f>IFERROR(IF($C345="","",VLOOKUP($C345,'Checklist Setup'!$A$7:$H$106,6,FALSE)),"")</f>
        <v/>
      </c>
      <c r="I345" s="22" t="n"/>
      <c r="J345" s="22" t="n"/>
      <c r="K345" s="25" t="n"/>
      <c r="L345" s="25" t="n"/>
      <c r="M345" s="26">
        <f>IFERROR(IF($C345="","",VLOOKUP($C345,'Checklist Setup'!$A$7:$H$106,7,FALSE)),"")</f>
        <v/>
      </c>
      <c r="N345" s="26">
        <f>IFERROR(IF(OR($K345="",$L345=""),"",MOD($L345-$K345,1)*1440),"")</f>
        <v/>
      </c>
      <c r="O345" s="41" t="n"/>
      <c r="P345" s="41" t="n"/>
      <c r="Q345" s="42">
        <f>IFERROR(IF(OR($O345="",$P345=""),"",$P345-$O345),"")</f>
        <v/>
      </c>
      <c r="R345" s="42">
        <f>IFERROR(IF($C345="","",VLOOKUP($C345,'Checklist Setup'!$A$7:$H$106,8,FALSE)),"")</f>
        <v/>
      </c>
      <c r="S345" s="29" t="n"/>
      <c r="T345" s="29" t="n"/>
      <c r="U345" s="29" t="n"/>
      <c r="V345" s="22" t="n"/>
      <c r="W345" s="22" t="n"/>
      <c r="X345" s="24">
        <f>IFERROR(IF($C345="","",IF($Y345&lt;&gt;"OK",$Y345,IF(AND($J345="Complete",$H345="Yes",$S345=""),"Evidence missing",IF(AND($G345="Yes",$J345="Complete",OR($O345="",$P345="")),"Amounts missing",IF(AND($Q345&lt;&gt;"",OR($Q345&gt;$R345,$Q345&lt;-$R345)),"Variance exceeds tolerance",IF(AND($F345="Yes",$J345&lt;&gt;"Complete",$J345&lt;&gt;"N/A"),"Critical task incomplete",IF(AND($J345="N/A",$T345=""),"N/A reason missing",IF(AND($J345="Exception",$T345=""),"Exception details missing",IF(AND($V345="Reviewed",$W345=""),"Manager initials missing","OK"))))))))),"")</f>
        <v/>
      </c>
      <c r="Y345" s="23">
        <f>IFERROR(IF(OR($A345="",$C345=""),"",IF(COUNTIFS($A$2:$A$501,$A345,$C$2:$C$501,$C345)&gt;1,"Duplicate task/date","OK")),"")</f>
        <v/>
      </c>
      <c r="Z345" s="29" t="n"/>
      <c r="AA345" s="23">
        <f>IFERROR(IF(OR($A345="",$C345=""),"",TEXT($A345,"yyyymmdd")&amp;"-"&amp;$C345),"")</f>
        <v/>
      </c>
    </row>
    <row r="346">
      <c r="A346" s="40" t="n"/>
      <c r="B346" s="22" t="n"/>
      <c r="C346" s="22" t="n"/>
      <c r="D346" s="23">
        <f>IFERROR(IF($C346="","",VLOOKUP($C346,'Checklist Setup'!$A$7:$H$106,2,FALSE)),"")</f>
        <v/>
      </c>
      <c r="E346" s="24">
        <f>IFERROR(IF($C346="","",VLOOKUP($C346,'Checklist Setup'!$A$7:$H$106,3,FALSE)),"")</f>
        <v/>
      </c>
      <c r="F346" s="23">
        <f>IFERROR(IF($C346="","",VLOOKUP($C346,'Checklist Setup'!$A$7:$H$106,4,FALSE)),"")</f>
        <v/>
      </c>
      <c r="G346" s="23">
        <f>IFERROR(IF($C346="","",VLOOKUP($C346,'Checklist Setup'!$A$7:$H$106,5,FALSE)),"")</f>
        <v/>
      </c>
      <c r="H346" s="23">
        <f>IFERROR(IF($C346="","",VLOOKUP($C346,'Checklist Setup'!$A$7:$H$106,6,FALSE)),"")</f>
        <v/>
      </c>
      <c r="I346" s="22" t="n"/>
      <c r="J346" s="22" t="n"/>
      <c r="K346" s="25" t="n"/>
      <c r="L346" s="25" t="n"/>
      <c r="M346" s="26">
        <f>IFERROR(IF($C346="","",VLOOKUP($C346,'Checklist Setup'!$A$7:$H$106,7,FALSE)),"")</f>
        <v/>
      </c>
      <c r="N346" s="26">
        <f>IFERROR(IF(OR($K346="",$L346=""),"",MOD($L346-$K346,1)*1440),"")</f>
        <v/>
      </c>
      <c r="O346" s="41" t="n"/>
      <c r="P346" s="41" t="n"/>
      <c r="Q346" s="42">
        <f>IFERROR(IF(OR($O346="",$P346=""),"",$P346-$O346),"")</f>
        <v/>
      </c>
      <c r="R346" s="42">
        <f>IFERROR(IF($C346="","",VLOOKUP($C346,'Checklist Setup'!$A$7:$H$106,8,FALSE)),"")</f>
        <v/>
      </c>
      <c r="S346" s="29" t="n"/>
      <c r="T346" s="29" t="n"/>
      <c r="U346" s="29" t="n"/>
      <c r="V346" s="22" t="n"/>
      <c r="W346" s="22" t="n"/>
      <c r="X346" s="24">
        <f>IFERROR(IF($C346="","",IF($Y346&lt;&gt;"OK",$Y346,IF(AND($J346="Complete",$H346="Yes",$S346=""),"Evidence missing",IF(AND($G346="Yes",$J346="Complete",OR($O346="",$P346="")),"Amounts missing",IF(AND($Q346&lt;&gt;"",OR($Q346&gt;$R346,$Q346&lt;-$R346)),"Variance exceeds tolerance",IF(AND($F346="Yes",$J346&lt;&gt;"Complete",$J346&lt;&gt;"N/A"),"Critical task incomplete",IF(AND($J346="N/A",$T346=""),"N/A reason missing",IF(AND($J346="Exception",$T346=""),"Exception details missing",IF(AND($V346="Reviewed",$W346=""),"Manager initials missing","OK"))))))))),"")</f>
        <v/>
      </c>
      <c r="Y346" s="23">
        <f>IFERROR(IF(OR($A346="",$C346=""),"",IF(COUNTIFS($A$2:$A$501,$A346,$C$2:$C$501,$C346)&gt;1,"Duplicate task/date","OK")),"")</f>
        <v/>
      </c>
      <c r="Z346" s="29" t="n"/>
      <c r="AA346" s="23">
        <f>IFERROR(IF(OR($A346="",$C346=""),"",TEXT($A346,"yyyymmdd")&amp;"-"&amp;$C346),"")</f>
        <v/>
      </c>
    </row>
    <row r="347">
      <c r="A347" s="40" t="n"/>
      <c r="B347" s="22" t="n"/>
      <c r="C347" s="22" t="n"/>
      <c r="D347" s="23">
        <f>IFERROR(IF($C347="","",VLOOKUP($C347,'Checklist Setup'!$A$7:$H$106,2,FALSE)),"")</f>
        <v/>
      </c>
      <c r="E347" s="24">
        <f>IFERROR(IF($C347="","",VLOOKUP($C347,'Checklist Setup'!$A$7:$H$106,3,FALSE)),"")</f>
        <v/>
      </c>
      <c r="F347" s="23">
        <f>IFERROR(IF($C347="","",VLOOKUP($C347,'Checklist Setup'!$A$7:$H$106,4,FALSE)),"")</f>
        <v/>
      </c>
      <c r="G347" s="23">
        <f>IFERROR(IF($C347="","",VLOOKUP($C347,'Checklist Setup'!$A$7:$H$106,5,FALSE)),"")</f>
        <v/>
      </c>
      <c r="H347" s="23">
        <f>IFERROR(IF($C347="","",VLOOKUP($C347,'Checklist Setup'!$A$7:$H$106,6,FALSE)),"")</f>
        <v/>
      </c>
      <c r="I347" s="22" t="n"/>
      <c r="J347" s="22" t="n"/>
      <c r="K347" s="25" t="n"/>
      <c r="L347" s="25" t="n"/>
      <c r="M347" s="26">
        <f>IFERROR(IF($C347="","",VLOOKUP($C347,'Checklist Setup'!$A$7:$H$106,7,FALSE)),"")</f>
        <v/>
      </c>
      <c r="N347" s="26">
        <f>IFERROR(IF(OR($K347="",$L347=""),"",MOD($L347-$K347,1)*1440),"")</f>
        <v/>
      </c>
      <c r="O347" s="41" t="n"/>
      <c r="P347" s="41" t="n"/>
      <c r="Q347" s="42">
        <f>IFERROR(IF(OR($O347="",$P347=""),"",$P347-$O347),"")</f>
        <v/>
      </c>
      <c r="R347" s="42">
        <f>IFERROR(IF($C347="","",VLOOKUP($C347,'Checklist Setup'!$A$7:$H$106,8,FALSE)),"")</f>
        <v/>
      </c>
      <c r="S347" s="29" t="n"/>
      <c r="T347" s="29" t="n"/>
      <c r="U347" s="29" t="n"/>
      <c r="V347" s="22" t="n"/>
      <c r="W347" s="22" t="n"/>
      <c r="X347" s="24">
        <f>IFERROR(IF($C347="","",IF($Y347&lt;&gt;"OK",$Y347,IF(AND($J347="Complete",$H347="Yes",$S347=""),"Evidence missing",IF(AND($G347="Yes",$J347="Complete",OR($O347="",$P347="")),"Amounts missing",IF(AND($Q347&lt;&gt;"",OR($Q347&gt;$R347,$Q347&lt;-$R347)),"Variance exceeds tolerance",IF(AND($F347="Yes",$J347&lt;&gt;"Complete",$J347&lt;&gt;"N/A"),"Critical task incomplete",IF(AND($J347="N/A",$T347=""),"N/A reason missing",IF(AND($J347="Exception",$T347=""),"Exception details missing",IF(AND($V347="Reviewed",$W347=""),"Manager initials missing","OK"))))))))),"")</f>
        <v/>
      </c>
      <c r="Y347" s="23">
        <f>IFERROR(IF(OR($A347="",$C347=""),"",IF(COUNTIFS($A$2:$A$501,$A347,$C$2:$C$501,$C347)&gt;1,"Duplicate task/date","OK")),"")</f>
        <v/>
      </c>
      <c r="Z347" s="29" t="n"/>
      <c r="AA347" s="23">
        <f>IFERROR(IF(OR($A347="",$C347=""),"",TEXT($A347,"yyyymmdd")&amp;"-"&amp;$C347),"")</f>
        <v/>
      </c>
    </row>
    <row r="348">
      <c r="A348" s="40" t="n"/>
      <c r="B348" s="22" t="n"/>
      <c r="C348" s="22" t="n"/>
      <c r="D348" s="23">
        <f>IFERROR(IF($C348="","",VLOOKUP($C348,'Checklist Setup'!$A$7:$H$106,2,FALSE)),"")</f>
        <v/>
      </c>
      <c r="E348" s="24">
        <f>IFERROR(IF($C348="","",VLOOKUP($C348,'Checklist Setup'!$A$7:$H$106,3,FALSE)),"")</f>
        <v/>
      </c>
      <c r="F348" s="23">
        <f>IFERROR(IF($C348="","",VLOOKUP($C348,'Checklist Setup'!$A$7:$H$106,4,FALSE)),"")</f>
        <v/>
      </c>
      <c r="G348" s="23">
        <f>IFERROR(IF($C348="","",VLOOKUP($C348,'Checklist Setup'!$A$7:$H$106,5,FALSE)),"")</f>
        <v/>
      </c>
      <c r="H348" s="23">
        <f>IFERROR(IF($C348="","",VLOOKUP($C348,'Checklist Setup'!$A$7:$H$106,6,FALSE)),"")</f>
        <v/>
      </c>
      <c r="I348" s="22" t="n"/>
      <c r="J348" s="22" t="n"/>
      <c r="K348" s="25" t="n"/>
      <c r="L348" s="25" t="n"/>
      <c r="M348" s="26">
        <f>IFERROR(IF($C348="","",VLOOKUP($C348,'Checklist Setup'!$A$7:$H$106,7,FALSE)),"")</f>
        <v/>
      </c>
      <c r="N348" s="26">
        <f>IFERROR(IF(OR($K348="",$L348=""),"",MOD($L348-$K348,1)*1440),"")</f>
        <v/>
      </c>
      <c r="O348" s="41" t="n"/>
      <c r="P348" s="41" t="n"/>
      <c r="Q348" s="42">
        <f>IFERROR(IF(OR($O348="",$P348=""),"",$P348-$O348),"")</f>
        <v/>
      </c>
      <c r="R348" s="42">
        <f>IFERROR(IF($C348="","",VLOOKUP($C348,'Checklist Setup'!$A$7:$H$106,8,FALSE)),"")</f>
        <v/>
      </c>
      <c r="S348" s="29" t="n"/>
      <c r="T348" s="29" t="n"/>
      <c r="U348" s="29" t="n"/>
      <c r="V348" s="22" t="n"/>
      <c r="W348" s="22" t="n"/>
      <c r="X348" s="24">
        <f>IFERROR(IF($C348="","",IF($Y348&lt;&gt;"OK",$Y348,IF(AND($J348="Complete",$H348="Yes",$S348=""),"Evidence missing",IF(AND($G348="Yes",$J348="Complete",OR($O348="",$P348="")),"Amounts missing",IF(AND($Q348&lt;&gt;"",OR($Q348&gt;$R348,$Q348&lt;-$R348)),"Variance exceeds tolerance",IF(AND($F348="Yes",$J348&lt;&gt;"Complete",$J348&lt;&gt;"N/A"),"Critical task incomplete",IF(AND($J348="N/A",$T348=""),"N/A reason missing",IF(AND($J348="Exception",$T348=""),"Exception details missing",IF(AND($V348="Reviewed",$W348=""),"Manager initials missing","OK"))))))))),"")</f>
        <v/>
      </c>
      <c r="Y348" s="23">
        <f>IFERROR(IF(OR($A348="",$C348=""),"",IF(COUNTIFS($A$2:$A$501,$A348,$C$2:$C$501,$C348)&gt;1,"Duplicate task/date","OK")),"")</f>
        <v/>
      </c>
      <c r="Z348" s="29" t="n"/>
      <c r="AA348" s="23">
        <f>IFERROR(IF(OR($A348="",$C348=""),"",TEXT($A348,"yyyymmdd")&amp;"-"&amp;$C348),"")</f>
        <v/>
      </c>
    </row>
    <row r="349">
      <c r="A349" s="40" t="n"/>
      <c r="B349" s="22" t="n"/>
      <c r="C349" s="22" t="n"/>
      <c r="D349" s="23">
        <f>IFERROR(IF($C349="","",VLOOKUP($C349,'Checklist Setup'!$A$7:$H$106,2,FALSE)),"")</f>
        <v/>
      </c>
      <c r="E349" s="24">
        <f>IFERROR(IF($C349="","",VLOOKUP($C349,'Checklist Setup'!$A$7:$H$106,3,FALSE)),"")</f>
        <v/>
      </c>
      <c r="F349" s="23">
        <f>IFERROR(IF($C349="","",VLOOKUP($C349,'Checklist Setup'!$A$7:$H$106,4,FALSE)),"")</f>
        <v/>
      </c>
      <c r="G349" s="23">
        <f>IFERROR(IF($C349="","",VLOOKUP($C349,'Checklist Setup'!$A$7:$H$106,5,FALSE)),"")</f>
        <v/>
      </c>
      <c r="H349" s="23">
        <f>IFERROR(IF($C349="","",VLOOKUP($C349,'Checklist Setup'!$A$7:$H$106,6,FALSE)),"")</f>
        <v/>
      </c>
      <c r="I349" s="22" t="n"/>
      <c r="J349" s="22" t="n"/>
      <c r="K349" s="25" t="n"/>
      <c r="L349" s="25" t="n"/>
      <c r="M349" s="26">
        <f>IFERROR(IF($C349="","",VLOOKUP($C349,'Checklist Setup'!$A$7:$H$106,7,FALSE)),"")</f>
        <v/>
      </c>
      <c r="N349" s="26">
        <f>IFERROR(IF(OR($K349="",$L349=""),"",MOD($L349-$K349,1)*1440),"")</f>
        <v/>
      </c>
      <c r="O349" s="41" t="n"/>
      <c r="P349" s="41" t="n"/>
      <c r="Q349" s="42">
        <f>IFERROR(IF(OR($O349="",$P349=""),"",$P349-$O349),"")</f>
        <v/>
      </c>
      <c r="R349" s="42">
        <f>IFERROR(IF($C349="","",VLOOKUP($C349,'Checklist Setup'!$A$7:$H$106,8,FALSE)),"")</f>
        <v/>
      </c>
      <c r="S349" s="29" t="n"/>
      <c r="T349" s="29" t="n"/>
      <c r="U349" s="29" t="n"/>
      <c r="V349" s="22" t="n"/>
      <c r="W349" s="22" t="n"/>
      <c r="X349" s="24">
        <f>IFERROR(IF($C349="","",IF($Y349&lt;&gt;"OK",$Y349,IF(AND($J349="Complete",$H349="Yes",$S349=""),"Evidence missing",IF(AND($G349="Yes",$J349="Complete",OR($O349="",$P349="")),"Amounts missing",IF(AND($Q349&lt;&gt;"",OR($Q349&gt;$R349,$Q349&lt;-$R349)),"Variance exceeds tolerance",IF(AND($F349="Yes",$J349&lt;&gt;"Complete",$J349&lt;&gt;"N/A"),"Critical task incomplete",IF(AND($J349="N/A",$T349=""),"N/A reason missing",IF(AND($J349="Exception",$T349=""),"Exception details missing",IF(AND($V349="Reviewed",$W349=""),"Manager initials missing","OK"))))))))),"")</f>
        <v/>
      </c>
      <c r="Y349" s="23">
        <f>IFERROR(IF(OR($A349="",$C349=""),"",IF(COUNTIFS($A$2:$A$501,$A349,$C$2:$C$501,$C349)&gt;1,"Duplicate task/date","OK")),"")</f>
        <v/>
      </c>
      <c r="Z349" s="29" t="n"/>
      <c r="AA349" s="23">
        <f>IFERROR(IF(OR($A349="",$C349=""),"",TEXT($A349,"yyyymmdd")&amp;"-"&amp;$C349),"")</f>
        <v/>
      </c>
    </row>
    <row r="350">
      <c r="A350" s="40" t="n"/>
      <c r="B350" s="22" t="n"/>
      <c r="C350" s="22" t="n"/>
      <c r="D350" s="23">
        <f>IFERROR(IF($C350="","",VLOOKUP($C350,'Checklist Setup'!$A$7:$H$106,2,FALSE)),"")</f>
        <v/>
      </c>
      <c r="E350" s="24">
        <f>IFERROR(IF($C350="","",VLOOKUP($C350,'Checklist Setup'!$A$7:$H$106,3,FALSE)),"")</f>
        <v/>
      </c>
      <c r="F350" s="23">
        <f>IFERROR(IF($C350="","",VLOOKUP($C350,'Checklist Setup'!$A$7:$H$106,4,FALSE)),"")</f>
        <v/>
      </c>
      <c r="G350" s="23">
        <f>IFERROR(IF($C350="","",VLOOKUP($C350,'Checklist Setup'!$A$7:$H$106,5,FALSE)),"")</f>
        <v/>
      </c>
      <c r="H350" s="23">
        <f>IFERROR(IF($C350="","",VLOOKUP($C350,'Checklist Setup'!$A$7:$H$106,6,FALSE)),"")</f>
        <v/>
      </c>
      <c r="I350" s="22" t="n"/>
      <c r="J350" s="22" t="n"/>
      <c r="K350" s="25" t="n"/>
      <c r="L350" s="25" t="n"/>
      <c r="M350" s="26">
        <f>IFERROR(IF($C350="","",VLOOKUP($C350,'Checklist Setup'!$A$7:$H$106,7,FALSE)),"")</f>
        <v/>
      </c>
      <c r="N350" s="26">
        <f>IFERROR(IF(OR($K350="",$L350=""),"",MOD($L350-$K350,1)*1440),"")</f>
        <v/>
      </c>
      <c r="O350" s="41" t="n"/>
      <c r="P350" s="41" t="n"/>
      <c r="Q350" s="42">
        <f>IFERROR(IF(OR($O350="",$P350=""),"",$P350-$O350),"")</f>
        <v/>
      </c>
      <c r="R350" s="42">
        <f>IFERROR(IF($C350="","",VLOOKUP($C350,'Checklist Setup'!$A$7:$H$106,8,FALSE)),"")</f>
        <v/>
      </c>
      <c r="S350" s="29" t="n"/>
      <c r="T350" s="29" t="n"/>
      <c r="U350" s="29" t="n"/>
      <c r="V350" s="22" t="n"/>
      <c r="W350" s="22" t="n"/>
      <c r="X350" s="24">
        <f>IFERROR(IF($C350="","",IF($Y350&lt;&gt;"OK",$Y350,IF(AND($J350="Complete",$H350="Yes",$S350=""),"Evidence missing",IF(AND($G350="Yes",$J350="Complete",OR($O350="",$P350="")),"Amounts missing",IF(AND($Q350&lt;&gt;"",OR($Q350&gt;$R350,$Q350&lt;-$R350)),"Variance exceeds tolerance",IF(AND($F350="Yes",$J350&lt;&gt;"Complete",$J350&lt;&gt;"N/A"),"Critical task incomplete",IF(AND($J350="N/A",$T350=""),"N/A reason missing",IF(AND($J350="Exception",$T350=""),"Exception details missing",IF(AND($V350="Reviewed",$W350=""),"Manager initials missing","OK"))))))))),"")</f>
        <v/>
      </c>
      <c r="Y350" s="23">
        <f>IFERROR(IF(OR($A350="",$C350=""),"",IF(COUNTIFS($A$2:$A$501,$A350,$C$2:$C$501,$C350)&gt;1,"Duplicate task/date","OK")),"")</f>
        <v/>
      </c>
      <c r="Z350" s="29" t="n"/>
      <c r="AA350" s="23">
        <f>IFERROR(IF(OR($A350="",$C350=""),"",TEXT($A350,"yyyymmdd")&amp;"-"&amp;$C350),"")</f>
        <v/>
      </c>
    </row>
    <row r="351">
      <c r="A351" s="40" t="n"/>
      <c r="B351" s="22" t="n"/>
      <c r="C351" s="22" t="n"/>
      <c r="D351" s="23">
        <f>IFERROR(IF($C351="","",VLOOKUP($C351,'Checklist Setup'!$A$7:$H$106,2,FALSE)),"")</f>
        <v/>
      </c>
      <c r="E351" s="24">
        <f>IFERROR(IF($C351="","",VLOOKUP($C351,'Checklist Setup'!$A$7:$H$106,3,FALSE)),"")</f>
        <v/>
      </c>
      <c r="F351" s="23">
        <f>IFERROR(IF($C351="","",VLOOKUP($C351,'Checklist Setup'!$A$7:$H$106,4,FALSE)),"")</f>
        <v/>
      </c>
      <c r="G351" s="23">
        <f>IFERROR(IF($C351="","",VLOOKUP($C351,'Checklist Setup'!$A$7:$H$106,5,FALSE)),"")</f>
        <v/>
      </c>
      <c r="H351" s="23">
        <f>IFERROR(IF($C351="","",VLOOKUP($C351,'Checklist Setup'!$A$7:$H$106,6,FALSE)),"")</f>
        <v/>
      </c>
      <c r="I351" s="22" t="n"/>
      <c r="J351" s="22" t="n"/>
      <c r="K351" s="25" t="n"/>
      <c r="L351" s="25" t="n"/>
      <c r="M351" s="26">
        <f>IFERROR(IF($C351="","",VLOOKUP($C351,'Checklist Setup'!$A$7:$H$106,7,FALSE)),"")</f>
        <v/>
      </c>
      <c r="N351" s="26">
        <f>IFERROR(IF(OR($K351="",$L351=""),"",MOD($L351-$K351,1)*1440),"")</f>
        <v/>
      </c>
      <c r="O351" s="41" t="n"/>
      <c r="P351" s="41" t="n"/>
      <c r="Q351" s="42">
        <f>IFERROR(IF(OR($O351="",$P351=""),"",$P351-$O351),"")</f>
        <v/>
      </c>
      <c r="R351" s="42">
        <f>IFERROR(IF($C351="","",VLOOKUP($C351,'Checklist Setup'!$A$7:$H$106,8,FALSE)),"")</f>
        <v/>
      </c>
      <c r="S351" s="29" t="n"/>
      <c r="T351" s="29" t="n"/>
      <c r="U351" s="29" t="n"/>
      <c r="V351" s="22" t="n"/>
      <c r="W351" s="22" t="n"/>
      <c r="X351" s="24">
        <f>IFERROR(IF($C351="","",IF($Y351&lt;&gt;"OK",$Y351,IF(AND($J351="Complete",$H351="Yes",$S351=""),"Evidence missing",IF(AND($G351="Yes",$J351="Complete",OR($O351="",$P351="")),"Amounts missing",IF(AND($Q351&lt;&gt;"",OR($Q351&gt;$R351,$Q351&lt;-$R351)),"Variance exceeds tolerance",IF(AND($F351="Yes",$J351&lt;&gt;"Complete",$J351&lt;&gt;"N/A"),"Critical task incomplete",IF(AND($J351="N/A",$T351=""),"N/A reason missing",IF(AND($J351="Exception",$T351=""),"Exception details missing",IF(AND($V351="Reviewed",$W351=""),"Manager initials missing","OK"))))))))),"")</f>
        <v/>
      </c>
      <c r="Y351" s="23">
        <f>IFERROR(IF(OR($A351="",$C351=""),"",IF(COUNTIFS($A$2:$A$501,$A351,$C$2:$C$501,$C351)&gt;1,"Duplicate task/date","OK")),"")</f>
        <v/>
      </c>
      <c r="Z351" s="29" t="n"/>
      <c r="AA351" s="23">
        <f>IFERROR(IF(OR($A351="",$C351=""),"",TEXT($A351,"yyyymmdd")&amp;"-"&amp;$C351),"")</f>
        <v/>
      </c>
    </row>
    <row r="352">
      <c r="A352" s="40" t="n"/>
      <c r="B352" s="22" t="n"/>
      <c r="C352" s="22" t="n"/>
      <c r="D352" s="23">
        <f>IFERROR(IF($C352="","",VLOOKUP($C352,'Checklist Setup'!$A$7:$H$106,2,FALSE)),"")</f>
        <v/>
      </c>
      <c r="E352" s="24">
        <f>IFERROR(IF($C352="","",VLOOKUP($C352,'Checklist Setup'!$A$7:$H$106,3,FALSE)),"")</f>
        <v/>
      </c>
      <c r="F352" s="23">
        <f>IFERROR(IF($C352="","",VLOOKUP($C352,'Checklist Setup'!$A$7:$H$106,4,FALSE)),"")</f>
        <v/>
      </c>
      <c r="G352" s="23">
        <f>IFERROR(IF($C352="","",VLOOKUP($C352,'Checklist Setup'!$A$7:$H$106,5,FALSE)),"")</f>
        <v/>
      </c>
      <c r="H352" s="23">
        <f>IFERROR(IF($C352="","",VLOOKUP($C352,'Checklist Setup'!$A$7:$H$106,6,FALSE)),"")</f>
        <v/>
      </c>
      <c r="I352" s="22" t="n"/>
      <c r="J352" s="22" t="n"/>
      <c r="K352" s="25" t="n"/>
      <c r="L352" s="25" t="n"/>
      <c r="M352" s="26">
        <f>IFERROR(IF($C352="","",VLOOKUP($C352,'Checklist Setup'!$A$7:$H$106,7,FALSE)),"")</f>
        <v/>
      </c>
      <c r="N352" s="26">
        <f>IFERROR(IF(OR($K352="",$L352=""),"",MOD($L352-$K352,1)*1440),"")</f>
        <v/>
      </c>
      <c r="O352" s="41" t="n"/>
      <c r="P352" s="41" t="n"/>
      <c r="Q352" s="42">
        <f>IFERROR(IF(OR($O352="",$P352=""),"",$P352-$O352),"")</f>
        <v/>
      </c>
      <c r="R352" s="42">
        <f>IFERROR(IF($C352="","",VLOOKUP($C352,'Checklist Setup'!$A$7:$H$106,8,FALSE)),"")</f>
        <v/>
      </c>
      <c r="S352" s="29" t="n"/>
      <c r="T352" s="29" t="n"/>
      <c r="U352" s="29" t="n"/>
      <c r="V352" s="22" t="n"/>
      <c r="W352" s="22" t="n"/>
      <c r="X352" s="24">
        <f>IFERROR(IF($C352="","",IF($Y352&lt;&gt;"OK",$Y352,IF(AND($J352="Complete",$H352="Yes",$S352=""),"Evidence missing",IF(AND($G352="Yes",$J352="Complete",OR($O352="",$P352="")),"Amounts missing",IF(AND($Q352&lt;&gt;"",OR($Q352&gt;$R352,$Q352&lt;-$R352)),"Variance exceeds tolerance",IF(AND($F352="Yes",$J352&lt;&gt;"Complete",$J352&lt;&gt;"N/A"),"Critical task incomplete",IF(AND($J352="N/A",$T352=""),"N/A reason missing",IF(AND($J352="Exception",$T352=""),"Exception details missing",IF(AND($V352="Reviewed",$W352=""),"Manager initials missing","OK"))))))))),"")</f>
        <v/>
      </c>
      <c r="Y352" s="23">
        <f>IFERROR(IF(OR($A352="",$C352=""),"",IF(COUNTIFS($A$2:$A$501,$A352,$C$2:$C$501,$C352)&gt;1,"Duplicate task/date","OK")),"")</f>
        <v/>
      </c>
      <c r="Z352" s="29" t="n"/>
      <c r="AA352" s="23">
        <f>IFERROR(IF(OR($A352="",$C352=""),"",TEXT($A352,"yyyymmdd")&amp;"-"&amp;$C352),"")</f>
        <v/>
      </c>
    </row>
    <row r="353">
      <c r="A353" s="40" t="n"/>
      <c r="B353" s="22" t="n"/>
      <c r="C353" s="22" t="n"/>
      <c r="D353" s="23">
        <f>IFERROR(IF($C353="","",VLOOKUP($C353,'Checklist Setup'!$A$7:$H$106,2,FALSE)),"")</f>
        <v/>
      </c>
      <c r="E353" s="24">
        <f>IFERROR(IF($C353="","",VLOOKUP($C353,'Checklist Setup'!$A$7:$H$106,3,FALSE)),"")</f>
        <v/>
      </c>
      <c r="F353" s="23">
        <f>IFERROR(IF($C353="","",VLOOKUP($C353,'Checklist Setup'!$A$7:$H$106,4,FALSE)),"")</f>
        <v/>
      </c>
      <c r="G353" s="23">
        <f>IFERROR(IF($C353="","",VLOOKUP($C353,'Checklist Setup'!$A$7:$H$106,5,FALSE)),"")</f>
        <v/>
      </c>
      <c r="H353" s="23">
        <f>IFERROR(IF($C353="","",VLOOKUP($C353,'Checklist Setup'!$A$7:$H$106,6,FALSE)),"")</f>
        <v/>
      </c>
      <c r="I353" s="22" t="n"/>
      <c r="J353" s="22" t="n"/>
      <c r="K353" s="25" t="n"/>
      <c r="L353" s="25" t="n"/>
      <c r="M353" s="26">
        <f>IFERROR(IF($C353="","",VLOOKUP($C353,'Checklist Setup'!$A$7:$H$106,7,FALSE)),"")</f>
        <v/>
      </c>
      <c r="N353" s="26">
        <f>IFERROR(IF(OR($K353="",$L353=""),"",MOD($L353-$K353,1)*1440),"")</f>
        <v/>
      </c>
      <c r="O353" s="41" t="n"/>
      <c r="P353" s="41" t="n"/>
      <c r="Q353" s="42">
        <f>IFERROR(IF(OR($O353="",$P353=""),"",$P353-$O353),"")</f>
        <v/>
      </c>
      <c r="R353" s="42">
        <f>IFERROR(IF($C353="","",VLOOKUP($C353,'Checklist Setup'!$A$7:$H$106,8,FALSE)),"")</f>
        <v/>
      </c>
      <c r="S353" s="29" t="n"/>
      <c r="T353" s="29" t="n"/>
      <c r="U353" s="29" t="n"/>
      <c r="V353" s="22" t="n"/>
      <c r="W353" s="22" t="n"/>
      <c r="X353" s="24">
        <f>IFERROR(IF($C353="","",IF($Y353&lt;&gt;"OK",$Y353,IF(AND($J353="Complete",$H353="Yes",$S353=""),"Evidence missing",IF(AND($G353="Yes",$J353="Complete",OR($O353="",$P353="")),"Amounts missing",IF(AND($Q353&lt;&gt;"",OR($Q353&gt;$R353,$Q353&lt;-$R353)),"Variance exceeds tolerance",IF(AND($F353="Yes",$J353&lt;&gt;"Complete",$J353&lt;&gt;"N/A"),"Critical task incomplete",IF(AND($J353="N/A",$T353=""),"N/A reason missing",IF(AND($J353="Exception",$T353=""),"Exception details missing",IF(AND($V353="Reviewed",$W353=""),"Manager initials missing","OK"))))))))),"")</f>
        <v/>
      </c>
      <c r="Y353" s="23">
        <f>IFERROR(IF(OR($A353="",$C353=""),"",IF(COUNTIFS($A$2:$A$501,$A353,$C$2:$C$501,$C353)&gt;1,"Duplicate task/date","OK")),"")</f>
        <v/>
      </c>
      <c r="Z353" s="29" t="n"/>
      <c r="AA353" s="23">
        <f>IFERROR(IF(OR($A353="",$C353=""),"",TEXT($A353,"yyyymmdd")&amp;"-"&amp;$C353),"")</f>
        <v/>
      </c>
    </row>
    <row r="354">
      <c r="A354" s="40" t="n"/>
      <c r="B354" s="22" t="n"/>
      <c r="C354" s="22" t="n"/>
      <c r="D354" s="23">
        <f>IFERROR(IF($C354="","",VLOOKUP($C354,'Checklist Setup'!$A$7:$H$106,2,FALSE)),"")</f>
        <v/>
      </c>
      <c r="E354" s="24">
        <f>IFERROR(IF($C354="","",VLOOKUP($C354,'Checklist Setup'!$A$7:$H$106,3,FALSE)),"")</f>
        <v/>
      </c>
      <c r="F354" s="23">
        <f>IFERROR(IF($C354="","",VLOOKUP($C354,'Checklist Setup'!$A$7:$H$106,4,FALSE)),"")</f>
        <v/>
      </c>
      <c r="G354" s="23">
        <f>IFERROR(IF($C354="","",VLOOKUP($C354,'Checklist Setup'!$A$7:$H$106,5,FALSE)),"")</f>
        <v/>
      </c>
      <c r="H354" s="23">
        <f>IFERROR(IF($C354="","",VLOOKUP($C354,'Checklist Setup'!$A$7:$H$106,6,FALSE)),"")</f>
        <v/>
      </c>
      <c r="I354" s="22" t="n"/>
      <c r="J354" s="22" t="n"/>
      <c r="K354" s="25" t="n"/>
      <c r="L354" s="25" t="n"/>
      <c r="M354" s="26">
        <f>IFERROR(IF($C354="","",VLOOKUP($C354,'Checklist Setup'!$A$7:$H$106,7,FALSE)),"")</f>
        <v/>
      </c>
      <c r="N354" s="26">
        <f>IFERROR(IF(OR($K354="",$L354=""),"",MOD($L354-$K354,1)*1440),"")</f>
        <v/>
      </c>
      <c r="O354" s="41" t="n"/>
      <c r="P354" s="41" t="n"/>
      <c r="Q354" s="42">
        <f>IFERROR(IF(OR($O354="",$P354=""),"",$P354-$O354),"")</f>
        <v/>
      </c>
      <c r="R354" s="42">
        <f>IFERROR(IF($C354="","",VLOOKUP($C354,'Checklist Setup'!$A$7:$H$106,8,FALSE)),"")</f>
        <v/>
      </c>
      <c r="S354" s="29" t="n"/>
      <c r="T354" s="29" t="n"/>
      <c r="U354" s="29" t="n"/>
      <c r="V354" s="22" t="n"/>
      <c r="W354" s="22" t="n"/>
      <c r="X354" s="24">
        <f>IFERROR(IF($C354="","",IF($Y354&lt;&gt;"OK",$Y354,IF(AND($J354="Complete",$H354="Yes",$S354=""),"Evidence missing",IF(AND($G354="Yes",$J354="Complete",OR($O354="",$P354="")),"Amounts missing",IF(AND($Q354&lt;&gt;"",OR($Q354&gt;$R354,$Q354&lt;-$R354)),"Variance exceeds tolerance",IF(AND($F354="Yes",$J354&lt;&gt;"Complete",$J354&lt;&gt;"N/A"),"Critical task incomplete",IF(AND($J354="N/A",$T354=""),"N/A reason missing",IF(AND($J354="Exception",$T354=""),"Exception details missing",IF(AND($V354="Reviewed",$W354=""),"Manager initials missing","OK"))))))))),"")</f>
        <v/>
      </c>
      <c r="Y354" s="23">
        <f>IFERROR(IF(OR($A354="",$C354=""),"",IF(COUNTIFS($A$2:$A$501,$A354,$C$2:$C$501,$C354)&gt;1,"Duplicate task/date","OK")),"")</f>
        <v/>
      </c>
      <c r="Z354" s="29" t="n"/>
      <c r="AA354" s="23">
        <f>IFERROR(IF(OR($A354="",$C354=""),"",TEXT($A354,"yyyymmdd")&amp;"-"&amp;$C354),"")</f>
        <v/>
      </c>
    </row>
    <row r="355">
      <c r="A355" s="40" t="n"/>
      <c r="B355" s="22" t="n"/>
      <c r="C355" s="22" t="n"/>
      <c r="D355" s="23">
        <f>IFERROR(IF($C355="","",VLOOKUP($C355,'Checklist Setup'!$A$7:$H$106,2,FALSE)),"")</f>
        <v/>
      </c>
      <c r="E355" s="24">
        <f>IFERROR(IF($C355="","",VLOOKUP($C355,'Checklist Setup'!$A$7:$H$106,3,FALSE)),"")</f>
        <v/>
      </c>
      <c r="F355" s="23">
        <f>IFERROR(IF($C355="","",VLOOKUP($C355,'Checklist Setup'!$A$7:$H$106,4,FALSE)),"")</f>
        <v/>
      </c>
      <c r="G355" s="23">
        <f>IFERROR(IF($C355="","",VLOOKUP($C355,'Checklist Setup'!$A$7:$H$106,5,FALSE)),"")</f>
        <v/>
      </c>
      <c r="H355" s="23">
        <f>IFERROR(IF($C355="","",VLOOKUP($C355,'Checklist Setup'!$A$7:$H$106,6,FALSE)),"")</f>
        <v/>
      </c>
      <c r="I355" s="22" t="n"/>
      <c r="J355" s="22" t="n"/>
      <c r="K355" s="25" t="n"/>
      <c r="L355" s="25" t="n"/>
      <c r="M355" s="26">
        <f>IFERROR(IF($C355="","",VLOOKUP($C355,'Checklist Setup'!$A$7:$H$106,7,FALSE)),"")</f>
        <v/>
      </c>
      <c r="N355" s="26">
        <f>IFERROR(IF(OR($K355="",$L355=""),"",MOD($L355-$K355,1)*1440),"")</f>
        <v/>
      </c>
      <c r="O355" s="41" t="n"/>
      <c r="P355" s="41" t="n"/>
      <c r="Q355" s="42">
        <f>IFERROR(IF(OR($O355="",$P355=""),"",$P355-$O355),"")</f>
        <v/>
      </c>
      <c r="R355" s="42">
        <f>IFERROR(IF($C355="","",VLOOKUP($C355,'Checklist Setup'!$A$7:$H$106,8,FALSE)),"")</f>
        <v/>
      </c>
      <c r="S355" s="29" t="n"/>
      <c r="T355" s="29" t="n"/>
      <c r="U355" s="29" t="n"/>
      <c r="V355" s="22" t="n"/>
      <c r="W355" s="22" t="n"/>
      <c r="X355" s="24">
        <f>IFERROR(IF($C355="","",IF($Y355&lt;&gt;"OK",$Y355,IF(AND($J355="Complete",$H355="Yes",$S355=""),"Evidence missing",IF(AND($G355="Yes",$J355="Complete",OR($O355="",$P355="")),"Amounts missing",IF(AND($Q355&lt;&gt;"",OR($Q355&gt;$R355,$Q355&lt;-$R355)),"Variance exceeds tolerance",IF(AND($F355="Yes",$J355&lt;&gt;"Complete",$J355&lt;&gt;"N/A"),"Critical task incomplete",IF(AND($J355="N/A",$T355=""),"N/A reason missing",IF(AND($J355="Exception",$T355=""),"Exception details missing",IF(AND($V355="Reviewed",$W355=""),"Manager initials missing","OK"))))))))),"")</f>
        <v/>
      </c>
      <c r="Y355" s="23">
        <f>IFERROR(IF(OR($A355="",$C355=""),"",IF(COUNTIFS($A$2:$A$501,$A355,$C$2:$C$501,$C355)&gt;1,"Duplicate task/date","OK")),"")</f>
        <v/>
      </c>
      <c r="Z355" s="29" t="n"/>
      <c r="AA355" s="23">
        <f>IFERROR(IF(OR($A355="",$C355=""),"",TEXT($A355,"yyyymmdd")&amp;"-"&amp;$C355),"")</f>
        <v/>
      </c>
    </row>
    <row r="356">
      <c r="A356" s="40" t="n"/>
      <c r="B356" s="22" t="n"/>
      <c r="C356" s="22" t="n"/>
      <c r="D356" s="23">
        <f>IFERROR(IF($C356="","",VLOOKUP($C356,'Checklist Setup'!$A$7:$H$106,2,FALSE)),"")</f>
        <v/>
      </c>
      <c r="E356" s="24">
        <f>IFERROR(IF($C356="","",VLOOKUP($C356,'Checklist Setup'!$A$7:$H$106,3,FALSE)),"")</f>
        <v/>
      </c>
      <c r="F356" s="23">
        <f>IFERROR(IF($C356="","",VLOOKUP($C356,'Checklist Setup'!$A$7:$H$106,4,FALSE)),"")</f>
        <v/>
      </c>
      <c r="G356" s="23">
        <f>IFERROR(IF($C356="","",VLOOKUP($C356,'Checklist Setup'!$A$7:$H$106,5,FALSE)),"")</f>
        <v/>
      </c>
      <c r="H356" s="23">
        <f>IFERROR(IF($C356="","",VLOOKUP($C356,'Checklist Setup'!$A$7:$H$106,6,FALSE)),"")</f>
        <v/>
      </c>
      <c r="I356" s="22" t="n"/>
      <c r="J356" s="22" t="n"/>
      <c r="K356" s="25" t="n"/>
      <c r="L356" s="25" t="n"/>
      <c r="M356" s="26">
        <f>IFERROR(IF($C356="","",VLOOKUP($C356,'Checklist Setup'!$A$7:$H$106,7,FALSE)),"")</f>
        <v/>
      </c>
      <c r="N356" s="26">
        <f>IFERROR(IF(OR($K356="",$L356=""),"",MOD($L356-$K356,1)*1440),"")</f>
        <v/>
      </c>
      <c r="O356" s="41" t="n"/>
      <c r="P356" s="41" t="n"/>
      <c r="Q356" s="42">
        <f>IFERROR(IF(OR($O356="",$P356=""),"",$P356-$O356),"")</f>
        <v/>
      </c>
      <c r="R356" s="42">
        <f>IFERROR(IF($C356="","",VLOOKUP($C356,'Checklist Setup'!$A$7:$H$106,8,FALSE)),"")</f>
        <v/>
      </c>
      <c r="S356" s="29" t="n"/>
      <c r="T356" s="29" t="n"/>
      <c r="U356" s="29" t="n"/>
      <c r="V356" s="22" t="n"/>
      <c r="W356" s="22" t="n"/>
      <c r="X356" s="24">
        <f>IFERROR(IF($C356="","",IF($Y356&lt;&gt;"OK",$Y356,IF(AND($J356="Complete",$H356="Yes",$S356=""),"Evidence missing",IF(AND($G356="Yes",$J356="Complete",OR($O356="",$P356="")),"Amounts missing",IF(AND($Q356&lt;&gt;"",OR($Q356&gt;$R356,$Q356&lt;-$R356)),"Variance exceeds tolerance",IF(AND($F356="Yes",$J356&lt;&gt;"Complete",$J356&lt;&gt;"N/A"),"Critical task incomplete",IF(AND($J356="N/A",$T356=""),"N/A reason missing",IF(AND($J356="Exception",$T356=""),"Exception details missing",IF(AND($V356="Reviewed",$W356=""),"Manager initials missing","OK"))))))))),"")</f>
        <v/>
      </c>
      <c r="Y356" s="23">
        <f>IFERROR(IF(OR($A356="",$C356=""),"",IF(COUNTIFS($A$2:$A$501,$A356,$C$2:$C$501,$C356)&gt;1,"Duplicate task/date","OK")),"")</f>
        <v/>
      </c>
      <c r="Z356" s="29" t="n"/>
      <c r="AA356" s="23">
        <f>IFERROR(IF(OR($A356="",$C356=""),"",TEXT($A356,"yyyymmdd")&amp;"-"&amp;$C356),"")</f>
        <v/>
      </c>
    </row>
    <row r="357">
      <c r="A357" s="40" t="n"/>
      <c r="B357" s="22" t="n"/>
      <c r="C357" s="22" t="n"/>
      <c r="D357" s="23">
        <f>IFERROR(IF($C357="","",VLOOKUP($C357,'Checklist Setup'!$A$7:$H$106,2,FALSE)),"")</f>
        <v/>
      </c>
      <c r="E357" s="24">
        <f>IFERROR(IF($C357="","",VLOOKUP($C357,'Checklist Setup'!$A$7:$H$106,3,FALSE)),"")</f>
        <v/>
      </c>
      <c r="F357" s="23">
        <f>IFERROR(IF($C357="","",VLOOKUP($C357,'Checklist Setup'!$A$7:$H$106,4,FALSE)),"")</f>
        <v/>
      </c>
      <c r="G357" s="23">
        <f>IFERROR(IF($C357="","",VLOOKUP($C357,'Checklist Setup'!$A$7:$H$106,5,FALSE)),"")</f>
        <v/>
      </c>
      <c r="H357" s="23">
        <f>IFERROR(IF($C357="","",VLOOKUP($C357,'Checklist Setup'!$A$7:$H$106,6,FALSE)),"")</f>
        <v/>
      </c>
      <c r="I357" s="22" t="n"/>
      <c r="J357" s="22" t="n"/>
      <c r="K357" s="25" t="n"/>
      <c r="L357" s="25" t="n"/>
      <c r="M357" s="26">
        <f>IFERROR(IF($C357="","",VLOOKUP($C357,'Checklist Setup'!$A$7:$H$106,7,FALSE)),"")</f>
        <v/>
      </c>
      <c r="N357" s="26">
        <f>IFERROR(IF(OR($K357="",$L357=""),"",MOD($L357-$K357,1)*1440),"")</f>
        <v/>
      </c>
      <c r="O357" s="41" t="n"/>
      <c r="P357" s="41" t="n"/>
      <c r="Q357" s="42">
        <f>IFERROR(IF(OR($O357="",$P357=""),"",$P357-$O357),"")</f>
        <v/>
      </c>
      <c r="R357" s="42">
        <f>IFERROR(IF($C357="","",VLOOKUP($C357,'Checklist Setup'!$A$7:$H$106,8,FALSE)),"")</f>
        <v/>
      </c>
      <c r="S357" s="29" t="n"/>
      <c r="T357" s="29" t="n"/>
      <c r="U357" s="29" t="n"/>
      <c r="V357" s="22" t="n"/>
      <c r="W357" s="22" t="n"/>
      <c r="X357" s="24">
        <f>IFERROR(IF($C357="","",IF($Y357&lt;&gt;"OK",$Y357,IF(AND($J357="Complete",$H357="Yes",$S357=""),"Evidence missing",IF(AND($G357="Yes",$J357="Complete",OR($O357="",$P357="")),"Amounts missing",IF(AND($Q357&lt;&gt;"",OR($Q357&gt;$R357,$Q357&lt;-$R357)),"Variance exceeds tolerance",IF(AND($F357="Yes",$J357&lt;&gt;"Complete",$J357&lt;&gt;"N/A"),"Critical task incomplete",IF(AND($J357="N/A",$T357=""),"N/A reason missing",IF(AND($J357="Exception",$T357=""),"Exception details missing",IF(AND($V357="Reviewed",$W357=""),"Manager initials missing","OK"))))))))),"")</f>
        <v/>
      </c>
      <c r="Y357" s="23">
        <f>IFERROR(IF(OR($A357="",$C357=""),"",IF(COUNTIFS($A$2:$A$501,$A357,$C$2:$C$501,$C357)&gt;1,"Duplicate task/date","OK")),"")</f>
        <v/>
      </c>
      <c r="Z357" s="29" t="n"/>
      <c r="AA357" s="23">
        <f>IFERROR(IF(OR($A357="",$C357=""),"",TEXT($A357,"yyyymmdd")&amp;"-"&amp;$C357),"")</f>
        <v/>
      </c>
    </row>
    <row r="358">
      <c r="A358" s="40" t="n"/>
      <c r="B358" s="22" t="n"/>
      <c r="C358" s="22" t="n"/>
      <c r="D358" s="23">
        <f>IFERROR(IF($C358="","",VLOOKUP($C358,'Checklist Setup'!$A$7:$H$106,2,FALSE)),"")</f>
        <v/>
      </c>
      <c r="E358" s="24">
        <f>IFERROR(IF($C358="","",VLOOKUP($C358,'Checklist Setup'!$A$7:$H$106,3,FALSE)),"")</f>
        <v/>
      </c>
      <c r="F358" s="23">
        <f>IFERROR(IF($C358="","",VLOOKUP($C358,'Checklist Setup'!$A$7:$H$106,4,FALSE)),"")</f>
        <v/>
      </c>
      <c r="G358" s="23">
        <f>IFERROR(IF($C358="","",VLOOKUP($C358,'Checklist Setup'!$A$7:$H$106,5,FALSE)),"")</f>
        <v/>
      </c>
      <c r="H358" s="23">
        <f>IFERROR(IF($C358="","",VLOOKUP($C358,'Checklist Setup'!$A$7:$H$106,6,FALSE)),"")</f>
        <v/>
      </c>
      <c r="I358" s="22" t="n"/>
      <c r="J358" s="22" t="n"/>
      <c r="K358" s="25" t="n"/>
      <c r="L358" s="25" t="n"/>
      <c r="M358" s="26">
        <f>IFERROR(IF($C358="","",VLOOKUP($C358,'Checklist Setup'!$A$7:$H$106,7,FALSE)),"")</f>
        <v/>
      </c>
      <c r="N358" s="26">
        <f>IFERROR(IF(OR($K358="",$L358=""),"",MOD($L358-$K358,1)*1440),"")</f>
        <v/>
      </c>
      <c r="O358" s="41" t="n"/>
      <c r="P358" s="41" t="n"/>
      <c r="Q358" s="42">
        <f>IFERROR(IF(OR($O358="",$P358=""),"",$P358-$O358),"")</f>
        <v/>
      </c>
      <c r="R358" s="42">
        <f>IFERROR(IF($C358="","",VLOOKUP($C358,'Checklist Setup'!$A$7:$H$106,8,FALSE)),"")</f>
        <v/>
      </c>
      <c r="S358" s="29" t="n"/>
      <c r="T358" s="29" t="n"/>
      <c r="U358" s="29" t="n"/>
      <c r="V358" s="22" t="n"/>
      <c r="W358" s="22" t="n"/>
      <c r="X358" s="24">
        <f>IFERROR(IF($C358="","",IF($Y358&lt;&gt;"OK",$Y358,IF(AND($J358="Complete",$H358="Yes",$S358=""),"Evidence missing",IF(AND($G358="Yes",$J358="Complete",OR($O358="",$P358="")),"Amounts missing",IF(AND($Q358&lt;&gt;"",OR($Q358&gt;$R358,$Q358&lt;-$R358)),"Variance exceeds tolerance",IF(AND($F358="Yes",$J358&lt;&gt;"Complete",$J358&lt;&gt;"N/A"),"Critical task incomplete",IF(AND($J358="N/A",$T358=""),"N/A reason missing",IF(AND($J358="Exception",$T358=""),"Exception details missing",IF(AND($V358="Reviewed",$W358=""),"Manager initials missing","OK"))))))))),"")</f>
        <v/>
      </c>
      <c r="Y358" s="23">
        <f>IFERROR(IF(OR($A358="",$C358=""),"",IF(COUNTIFS($A$2:$A$501,$A358,$C$2:$C$501,$C358)&gt;1,"Duplicate task/date","OK")),"")</f>
        <v/>
      </c>
      <c r="Z358" s="29" t="n"/>
      <c r="AA358" s="23">
        <f>IFERROR(IF(OR($A358="",$C358=""),"",TEXT($A358,"yyyymmdd")&amp;"-"&amp;$C358),"")</f>
        <v/>
      </c>
    </row>
    <row r="359">
      <c r="A359" s="40" t="n"/>
      <c r="B359" s="22" t="n"/>
      <c r="C359" s="22" t="n"/>
      <c r="D359" s="23">
        <f>IFERROR(IF($C359="","",VLOOKUP($C359,'Checklist Setup'!$A$7:$H$106,2,FALSE)),"")</f>
        <v/>
      </c>
      <c r="E359" s="24">
        <f>IFERROR(IF($C359="","",VLOOKUP($C359,'Checklist Setup'!$A$7:$H$106,3,FALSE)),"")</f>
        <v/>
      </c>
      <c r="F359" s="23">
        <f>IFERROR(IF($C359="","",VLOOKUP($C359,'Checklist Setup'!$A$7:$H$106,4,FALSE)),"")</f>
        <v/>
      </c>
      <c r="G359" s="23">
        <f>IFERROR(IF($C359="","",VLOOKUP($C359,'Checklist Setup'!$A$7:$H$106,5,FALSE)),"")</f>
        <v/>
      </c>
      <c r="H359" s="23">
        <f>IFERROR(IF($C359="","",VLOOKUP($C359,'Checklist Setup'!$A$7:$H$106,6,FALSE)),"")</f>
        <v/>
      </c>
      <c r="I359" s="22" t="n"/>
      <c r="J359" s="22" t="n"/>
      <c r="K359" s="25" t="n"/>
      <c r="L359" s="25" t="n"/>
      <c r="M359" s="26">
        <f>IFERROR(IF($C359="","",VLOOKUP($C359,'Checklist Setup'!$A$7:$H$106,7,FALSE)),"")</f>
        <v/>
      </c>
      <c r="N359" s="26">
        <f>IFERROR(IF(OR($K359="",$L359=""),"",MOD($L359-$K359,1)*1440),"")</f>
        <v/>
      </c>
      <c r="O359" s="41" t="n"/>
      <c r="P359" s="41" t="n"/>
      <c r="Q359" s="42">
        <f>IFERROR(IF(OR($O359="",$P359=""),"",$P359-$O359),"")</f>
        <v/>
      </c>
      <c r="R359" s="42">
        <f>IFERROR(IF($C359="","",VLOOKUP($C359,'Checklist Setup'!$A$7:$H$106,8,FALSE)),"")</f>
        <v/>
      </c>
      <c r="S359" s="29" t="n"/>
      <c r="T359" s="29" t="n"/>
      <c r="U359" s="29" t="n"/>
      <c r="V359" s="22" t="n"/>
      <c r="W359" s="22" t="n"/>
      <c r="X359" s="24">
        <f>IFERROR(IF($C359="","",IF($Y359&lt;&gt;"OK",$Y359,IF(AND($J359="Complete",$H359="Yes",$S359=""),"Evidence missing",IF(AND($G359="Yes",$J359="Complete",OR($O359="",$P359="")),"Amounts missing",IF(AND($Q359&lt;&gt;"",OR($Q359&gt;$R359,$Q359&lt;-$R359)),"Variance exceeds tolerance",IF(AND($F359="Yes",$J359&lt;&gt;"Complete",$J359&lt;&gt;"N/A"),"Critical task incomplete",IF(AND($J359="N/A",$T359=""),"N/A reason missing",IF(AND($J359="Exception",$T359=""),"Exception details missing",IF(AND($V359="Reviewed",$W359=""),"Manager initials missing","OK"))))))))),"")</f>
        <v/>
      </c>
      <c r="Y359" s="23">
        <f>IFERROR(IF(OR($A359="",$C359=""),"",IF(COUNTIFS($A$2:$A$501,$A359,$C$2:$C$501,$C359)&gt;1,"Duplicate task/date","OK")),"")</f>
        <v/>
      </c>
      <c r="Z359" s="29" t="n"/>
      <c r="AA359" s="23">
        <f>IFERROR(IF(OR($A359="",$C359=""),"",TEXT($A359,"yyyymmdd")&amp;"-"&amp;$C359),"")</f>
        <v/>
      </c>
    </row>
    <row r="360">
      <c r="A360" s="40" t="n"/>
      <c r="B360" s="22" t="n"/>
      <c r="C360" s="22" t="n"/>
      <c r="D360" s="23">
        <f>IFERROR(IF($C360="","",VLOOKUP($C360,'Checklist Setup'!$A$7:$H$106,2,FALSE)),"")</f>
        <v/>
      </c>
      <c r="E360" s="24">
        <f>IFERROR(IF($C360="","",VLOOKUP($C360,'Checklist Setup'!$A$7:$H$106,3,FALSE)),"")</f>
        <v/>
      </c>
      <c r="F360" s="23">
        <f>IFERROR(IF($C360="","",VLOOKUP($C360,'Checklist Setup'!$A$7:$H$106,4,FALSE)),"")</f>
        <v/>
      </c>
      <c r="G360" s="23">
        <f>IFERROR(IF($C360="","",VLOOKUP($C360,'Checklist Setup'!$A$7:$H$106,5,FALSE)),"")</f>
        <v/>
      </c>
      <c r="H360" s="23">
        <f>IFERROR(IF($C360="","",VLOOKUP($C360,'Checklist Setup'!$A$7:$H$106,6,FALSE)),"")</f>
        <v/>
      </c>
      <c r="I360" s="22" t="n"/>
      <c r="J360" s="22" t="n"/>
      <c r="K360" s="25" t="n"/>
      <c r="L360" s="25" t="n"/>
      <c r="M360" s="26">
        <f>IFERROR(IF($C360="","",VLOOKUP($C360,'Checklist Setup'!$A$7:$H$106,7,FALSE)),"")</f>
        <v/>
      </c>
      <c r="N360" s="26">
        <f>IFERROR(IF(OR($K360="",$L360=""),"",MOD($L360-$K360,1)*1440),"")</f>
        <v/>
      </c>
      <c r="O360" s="41" t="n"/>
      <c r="P360" s="41" t="n"/>
      <c r="Q360" s="42">
        <f>IFERROR(IF(OR($O360="",$P360=""),"",$P360-$O360),"")</f>
        <v/>
      </c>
      <c r="R360" s="42">
        <f>IFERROR(IF($C360="","",VLOOKUP($C360,'Checklist Setup'!$A$7:$H$106,8,FALSE)),"")</f>
        <v/>
      </c>
      <c r="S360" s="29" t="n"/>
      <c r="T360" s="29" t="n"/>
      <c r="U360" s="29" t="n"/>
      <c r="V360" s="22" t="n"/>
      <c r="W360" s="22" t="n"/>
      <c r="X360" s="24">
        <f>IFERROR(IF($C360="","",IF($Y360&lt;&gt;"OK",$Y360,IF(AND($J360="Complete",$H360="Yes",$S360=""),"Evidence missing",IF(AND($G360="Yes",$J360="Complete",OR($O360="",$P360="")),"Amounts missing",IF(AND($Q360&lt;&gt;"",OR($Q360&gt;$R360,$Q360&lt;-$R360)),"Variance exceeds tolerance",IF(AND($F360="Yes",$J360&lt;&gt;"Complete",$J360&lt;&gt;"N/A"),"Critical task incomplete",IF(AND($J360="N/A",$T360=""),"N/A reason missing",IF(AND($J360="Exception",$T360=""),"Exception details missing",IF(AND($V360="Reviewed",$W360=""),"Manager initials missing","OK"))))))))),"")</f>
        <v/>
      </c>
      <c r="Y360" s="23">
        <f>IFERROR(IF(OR($A360="",$C360=""),"",IF(COUNTIFS($A$2:$A$501,$A360,$C$2:$C$501,$C360)&gt;1,"Duplicate task/date","OK")),"")</f>
        <v/>
      </c>
      <c r="Z360" s="29" t="n"/>
      <c r="AA360" s="23">
        <f>IFERROR(IF(OR($A360="",$C360=""),"",TEXT($A360,"yyyymmdd")&amp;"-"&amp;$C360),"")</f>
        <v/>
      </c>
    </row>
    <row r="361">
      <c r="A361" s="40" t="n"/>
      <c r="B361" s="22" t="n"/>
      <c r="C361" s="22" t="n"/>
      <c r="D361" s="23">
        <f>IFERROR(IF($C361="","",VLOOKUP($C361,'Checklist Setup'!$A$7:$H$106,2,FALSE)),"")</f>
        <v/>
      </c>
      <c r="E361" s="24">
        <f>IFERROR(IF($C361="","",VLOOKUP($C361,'Checklist Setup'!$A$7:$H$106,3,FALSE)),"")</f>
        <v/>
      </c>
      <c r="F361" s="23">
        <f>IFERROR(IF($C361="","",VLOOKUP($C361,'Checklist Setup'!$A$7:$H$106,4,FALSE)),"")</f>
        <v/>
      </c>
      <c r="G361" s="23">
        <f>IFERROR(IF($C361="","",VLOOKUP($C361,'Checklist Setup'!$A$7:$H$106,5,FALSE)),"")</f>
        <v/>
      </c>
      <c r="H361" s="23">
        <f>IFERROR(IF($C361="","",VLOOKUP($C361,'Checklist Setup'!$A$7:$H$106,6,FALSE)),"")</f>
        <v/>
      </c>
      <c r="I361" s="22" t="n"/>
      <c r="J361" s="22" t="n"/>
      <c r="K361" s="25" t="n"/>
      <c r="L361" s="25" t="n"/>
      <c r="M361" s="26">
        <f>IFERROR(IF($C361="","",VLOOKUP($C361,'Checklist Setup'!$A$7:$H$106,7,FALSE)),"")</f>
        <v/>
      </c>
      <c r="N361" s="26">
        <f>IFERROR(IF(OR($K361="",$L361=""),"",MOD($L361-$K361,1)*1440),"")</f>
        <v/>
      </c>
      <c r="O361" s="41" t="n"/>
      <c r="P361" s="41" t="n"/>
      <c r="Q361" s="42">
        <f>IFERROR(IF(OR($O361="",$P361=""),"",$P361-$O361),"")</f>
        <v/>
      </c>
      <c r="R361" s="42">
        <f>IFERROR(IF($C361="","",VLOOKUP($C361,'Checklist Setup'!$A$7:$H$106,8,FALSE)),"")</f>
        <v/>
      </c>
      <c r="S361" s="29" t="n"/>
      <c r="T361" s="29" t="n"/>
      <c r="U361" s="29" t="n"/>
      <c r="V361" s="22" t="n"/>
      <c r="W361" s="22" t="n"/>
      <c r="X361" s="24">
        <f>IFERROR(IF($C361="","",IF($Y361&lt;&gt;"OK",$Y361,IF(AND($J361="Complete",$H361="Yes",$S361=""),"Evidence missing",IF(AND($G361="Yes",$J361="Complete",OR($O361="",$P361="")),"Amounts missing",IF(AND($Q361&lt;&gt;"",OR($Q361&gt;$R361,$Q361&lt;-$R361)),"Variance exceeds tolerance",IF(AND($F361="Yes",$J361&lt;&gt;"Complete",$J361&lt;&gt;"N/A"),"Critical task incomplete",IF(AND($J361="N/A",$T361=""),"N/A reason missing",IF(AND($J361="Exception",$T361=""),"Exception details missing",IF(AND($V361="Reviewed",$W361=""),"Manager initials missing","OK"))))))))),"")</f>
        <v/>
      </c>
      <c r="Y361" s="23">
        <f>IFERROR(IF(OR($A361="",$C361=""),"",IF(COUNTIFS($A$2:$A$501,$A361,$C$2:$C$501,$C361)&gt;1,"Duplicate task/date","OK")),"")</f>
        <v/>
      </c>
      <c r="Z361" s="29" t="n"/>
      <c r="AA361" s="23">
        <f>IFERROR(IF(OR($A361="",$C361=""),"",TEXT($A361,"yyyymmdd")&amp;"-"&amp;$C361),"")</f>
        <v/>
      </c>
    </row>
    <row r="362">
      <c r="A362" s="40" t="n"/>
      <c r="B362" s="22" t="n"/>
      <c r="C362" s="22" t="n"/>
      <c r="D362" s="23">
        <f>IFERROR(IF($C362="","",VLOOKUP($C362,'Checklist Setup'!$A$7:$H$106,2,FALSE)),"")</f>
        <v/>
      </c>
      <c r="E362" s="24">
        <f>IFERROR(IF($C362="","",VLOOKUP($C362,'Checklist Setup'!$A$7:$H$106,3,FALSE)),"")</f>
        <v/>
      </c>
      <c r="F362" s="23">
        <f>IFERROR(IF($C362="","",VLOOKUP($C362,'Checklist Setup'!$A$7:$H$106,4,FALSE)),"")</f>
        <v/>
      </c>
      <c r="G362" s="23">
        <f>IFERROR(IF($C362="","",VLOOKUP($C362,'Checklist Setup'!$A$7:$H$106,5,FALSE)),"")</f>
        <v/>
      </c>
      <c r="H362" s="23">
        <f>IFERROR(IF($C362="","",VLOOKUP($C362,'Checklist Setup'!$A$7:$H$106,6,FALSE)),"")</f>
        <v/>
      </c>
      <c r="I362" s="22" t="n"/>
      <c r="J362" s="22" t="n"/>
      <c r="K362" s="25" t="n"/>
      <c r="L362" s="25" t="n"/>
      <c r="M362" s="26">
        <f>IFERROR(IF($C362="","",VLOOKUP($C362,'Checklist Setup'!$A$7:$H$106,7,FALSE)),"")</f>
        <v/>
      </c>
      <c r="N362" s="26">
        <f>IFERROR(IF(OR($K362="",$L362=""),"",MOD($L362-$K362,1)*1440),"")</f>
        <v/>
      </c>
      <c r="O362" s="41" t="n"/>
      <c r="P362" s="41" t="n"/>
      <c r="Q362" s="42">
        <f>IFERROR(IF(OR($O362="",$P362=""),"",$P362-$O362),"")</f>
        <v/>
      </c>
      <c r="R362" s="42">
        <f>IFERROR(IF($C362="","",VLOOKUP($C362,'Checklist Setup'!$A$7:$H$106,8,FALSE)),"")</f>
        <v/>
      </c>
      <c r="S362" s="29" t="n"/>
      <c r="T362" s="29" t="n"/>
      <c r="U362" s="29" t="n"/>
      <c r="V362" s="22" t="n"/>
      <c r="W362" s="22" t="n"/>
      <c r="X362" s="24">
        <f>IFERROR(IF($C362="","",IF($Y362&lt;&gt;"OK",$Y362,IF(AND($J362="Complete",$H362="Yes",$S362=""),"Evidence missing",IF(AND($G362="Yes",$J362="Complete",OR($O362="",$P362="")),"Amounts missing",IF(AND($Q362&lt;&gt;"",OR($Q362&gt;$R362,$Q362&lt;-$R362)),"Variance exceeds tolerance",IF(AND($F362="Yes",$J362&lt;&gt;"Complete",$J362&lt;&gt;"N/A"),"Critical task incomplete",IF(AND($J362="N/A",$T362=""),"N/A reason missing",IF(AND($J362="Exception",$T362=""),"Exception details missing",IF(AND($V362="Reviewed",$W362=""),"Manager initials missing","OK"))))))))),"")</f>
        <v/>
      </c>
      <c r="Y362" s="23">
        <f>IFERROR(IF(OR($A362="",$C362=""),"",IF(COUNTIFS($A$2:$A$501,$A362,$C$2:$C$501,$C362)&gt;1,"Duplicate task/date","OK")),"")</f>
        <v/>
      </c>
      <c r="Z362" s="29" t="n"/>
      <c r="AA362" s="23">
        <f>IFERROR(IF(OR($A362="",$C362=""),"",TEXT($A362,"yyyymmdd")&amp;"-"&amp;$C362),"")</f>
        <v/>
      </c>
    </row>
    <row r="363">
      <c r="A363" s="40" t="n"/>
      <c r="B363" s="22" t="n"/>
      <c r="C363" s="22" t="n"/>
      <c r="D363" s="23">
        <f>IFERROR(IF($C363="","",VLOOKUP($C363,'Checklist Setup'!$A$7:$H$106,2,FALSE)),"")</f>
        <v/>
      </c>
      <c r="E363" s="24">
        <f>IFERROR(IF($C363="","",VLOOKUP($C363,'Checklist Setup'!$A$7:$H$106,3,FALSE)),"")</f>
        <v/>
      </c>
      <c r="F363" s="23">
        <f>IFERROR(IF($C363="","",VLOOKUP($C363,'Checklist Setup'!$A$7:$H$106,4,FALSE)),"")</f>
        <v/>
      </c>
      <c r="G363" s="23">
        <f>IFERROR(IF($C363="","",VLOOKUP($C363,'Checklist Setup'!$A$7:$H$106,5,FALSE)),"")</f>
        <v/>
      </c>
      <c r="H363" s="23">
        <f>IFERROR(IF($C363="","",VLOOKUP($C363,'Checklist Setup'!$A$7:$H$106,6,FALSE)),"")</f>
        <v/>
      </c>
      <c r="I363" s="22" t="n"/>
      <c r="J363" s="22" t="n"/>
      <c r="K363" s="25" t="n"/>
      <c r="L363" s="25" t="n"/>
      <c r="M363" s="26">
        <f>IFERROR(IF($C363="","",VLOOKUP($C363,'Checklist Setup'!$A$7:$H$106,7,FALSE)),"")</f>
        <v/>
      </c>
      <c r="N363" s="26">
        <f>IFERROR(IF(OR($K363="",$L363=""),"",MOD($L363-$K363,1)*1440),"")</f>
        <v/>
      </c>
      <c r="O363" s="41" t="n"/>
      <c r="P363" s="41" t="n"/>
      <c r="Q363" s="42">
        <f>IFERROR(IF(OR($O363="",$P363=""),"",$P363-$O363),"")</f>
        <v/>
      </c>
      <c r="R363" s="42">
        <f>IFERROR(IF($C363="","",VLOOKUP($C363,'Checklist Setup'!$A$7:$H$106,8,FALSE)),"")</f>
        <v/>
      </c>
      <c r="S363" s="29" t="n"/>
      <c r="T363" s="29" t="n"/>
      <c r="U363" s="29" t="n"/>
      <c r="V363" s="22" t="n"/>
      <c r="W363" s="22" t="n"/>
      <c r="X363" s="24">
        <f>IFERROR(IF($C363="","",IF($Y363&lt;&gt;"OK",$Y363,IF(AND($J363="Complete",$H363="Yes",$S363=""),"Evidence missing",IF(AND($G363="Yes",$J363="Complete",OR($O363="",$P363="")),"Amounts missing",IF(AND($Q363&lt;&gt;"",OR($Q363&gt;$R363,$Q363&lt;-$R363)),"Variance exceeds tolerance",IF(AND($F363="Yes",$J363&lt;&gt;"Complete",$J363&lt;&gt;"N/A"),"Critical task incomplete",IF(AND($J363="N/A",$T363=""),"N/A reason missing",IF(AND($J363="Exception",$T363=""),"Exception details missing",IF(AND($V363="Reviewed",$W363=""),"Manager initials missing","OK"))))))))),"")</f>
        <v/>
      </c>
      <c r="Y363" s="23">
        <f>IFERROR(IF(OR($A363="",$C363=""),"",IF(COUNTIFS($A$2:$A$501,$A363,$C$2:$C$501,$C363)&gt;1,"Duplicate task/date","OK")),"")</f>
        <v/>
      </c>
      <c r="Z363" s="29" t="n"/>
      <c r="AA363" s="23">
        <f>IFERROR(IF(OR($A363="",$C363=""),"",TEXT($A363,"yyyymmdd")&amp;"-"&amp;$C363),"")</f>
        <v/>
      </c>
    </row>
    <row r="364">
      <c r="A364" s="40" t="n"/>
      <c r="B364" s="22" t="n"/>
      <c r="C364" s="22" t="n"/>
      <c r="D364" s="23">
        <f>IFERROR(IF($C364="","",VLOOKUP($C364,'Checklist Setup'!$A$7:$H$106,2,FALSE)),"")</f>
        <v/>
      </c>
      <c r="E364" s="24">
        <f>IFERROR(IF($C364="","",VLOOKUP($C364,'Checklist Setup'!$A$7:$H$106,3,FALSE)),"")</f>
        <v/>
      </c>
      <c r="F364" s="23">
        <f>IFERROR(IF($C364="","",VLOOKUP($C364,'Checklist Setup'!$A$7:$H$106,4,FALSE)),"")</f>
        <v/>
      </c>
      <c r="G364" s="23">
        <f>IFERROR(IF($C364="","",VLOOKUP($C364,'Checklist Setup'!$A$7:$H$106,5,FALSE)),"")</f>
        <v/>
      </c>
      <c r="H364" s="23">
        <f>IFERROR(IF($C364="","",VLOOKUP($C364,'Checklist Setup'!$A$7:$H$106,6,FALSE)),"")</f>
        <v/>
      </c>
      <c r="I364" s="22" t="n"/>
      <c r="J364" s="22" t="n"/>
      <c r="K364" s="25" t="n"/>
      <c r="L364" s="25" t="n"/>
      <c r="M364" s="26">
        <f>IFERROR(IF($C364="","",VLOOKUP($C364,'Checklist Setup'!$A$7:$H$106,7,FALSE)),"")</f>
        <v/>
      </c>
      <c r="N364" s="26">
        <f>IFERROR(IF(OR($K364="",$L364=""),"",MOD($L364-$K364,1)*1440),"")</f>
        <v/>
      </c>
      <c r="O364" s="41" t="n"/>
      <c r="P364" s="41" t="n"/>
      <c r="Q364" s="42">
        <f>IFERROR(IF(OR($O364="",$P364=""),"",$P364-$O364),"")</f>
        <v/>
      </c>
      <c r="R364" s="42">
        <f>IFERROR(IF($C364="","",VLOOKUP($C364,'Checklist Setup'!$A$7:$H$106,8,FALSE)),"")</f>
        <v/>
      </c>
      <c r="S364" s="29" t="n"/>
      <c r="T364" s="29" t="n"/>
      <c r="U364" s="29" t="n"/>
      <c r="V364" s="22" t="n"/>
      <c r="W364" s="22" t="n"/>
      <c r="X364" s="24">
        <f>IFERROR(IF($C364="","",IF($Y364&lt;&gt;"OK",$Y364,IF(AND($J364="Complete",$H364="Yes",$S364=""),"Evidence missing",IF(AND($G364="Yes",$J364="Complete",OR($O364="",$P364="")),"Amounts missing",IF(AND($Q364&lt;&gt;"",OR($Q364&gt;$R364,$Q364&lt;-$R364)),"Variance exceeds tolerance",IF(AND($F364="Yes",$J364&lt;&gt;"Complete",$J364&lt;&gt;"N/A"),"Critical task incomplete",IF(AND($J364="N/A",$T364=""),"N/A reason missing",IF(AND($J364="Exception",$T364=""),"Exception details missing",IF(AND($V364="Reviewed",$W364=""),"Manager initials missing","OK"))))))))),"")</f>
        <v/>
      </c>
      <c r="Y364" s="23">
        <f>IFERROR(IF(OR($A364="",$C364=""),"",IF(COUNTIFS($A$2:$A$501,$A364,$C$2:$C$501,$C364)&gt;1,"Duplicate task/date","OK")),"")</f>
        <v/>
      </c>
      <c r="Z364" s="29" t="n"/>
      <c r="AA364" s="23">
        <f>IFERROR(IF(OR($A364="",$C364=""),"",TEXT($A364,"yyyymmdd")&amp;"-"&amp;$C364),"")</f>
        <v/>
      </c>
    </row>
    <row r="365">
      <c r="A365" s="40" t="n"/>
      <c r="B365" s="22" t="n"/>
      <c r="C365" s="22" t="n"/>
      <c r="D365" s="23">
        <f>IFERROR(IF($C365="","",VLOOKUP($C365,'Checklist Setup'!$A$7:$H$106,2,FALSE)),"")</f>
        <v/>
      </c>
      <c r="E365" s="24">
        <f>IFERROR(IF($C365="","",VLOOKUP($C365,'Checklist Setup'!$A$7:$H$106,3,FALSE)),"")</f>
        <v/>
      </c>
      <c r="F365" s="23">
        <f>IFERROR(IF($C365="","",VLOOKUP($C365,'Checklist Setup'!$A$7:$H$106,4,FALSE)),"")</f>
        <v/>
      </c>
      <c r="G365" s="23">
        <f>IFERROR(IF($C365="","",VLOOKUP($C365,'Checklist Setup'!$A$7:$H$106,5,FALSE)),"")</f>
        <v/>
      </c>
      <c r="H365" s="23">
        <f>IFERROR(IF($C365="","",VLOOKUP($C365,'Checklist Setup'!$A$7:$H$106,6,FALSE)),"")</f>
        <v/>
      </c>
      <c r="I365" s="22" t="n"/>
      <c r="J365" s="22" t="n"/>
      <c r="K365" s="25" t="n"/>
      <c r="L365" s="25" t="n"/>
      <c r="M365" s="26">
        <f>IFERROR(IF($C365="","",VLOOKUP($C365,'Checklist Setup'!$A$7:$H$106,7,FALSE)),"")</f>
        <v/>
      </c>
      <c r="N365" s="26">
        <f>IFERROR(IF(OR($K365="",$L365=""),"",MOD($L365-$K365,1)*1440),"")</f>
        <v/>
      </c>
      <c r="O365" s="41" t="n"/>
      <c r="P365" s="41" t="n"/>
      <c r="Q365" s="42">
        <f>IFERROR(IF(OR($O365="",$P365=""),"",$P365-$O365),"")</f>
        <v/>
      </c>
      <c r="R365" s="42">
        <f>IFERROR(IF($C365="","",VLOOKUP($C365,'Checklist Setup'!$A$7:$H$106,8,FALSE)),"")</f>
        <v/>
      </c>
      <c r="S365" s="29" t="n"/>
      <c r="T365" s="29" t="n"/>
      <c r="U365" s="29" t="n"/>
      <c r="V365" s="22" t="n"/>
      <c r="W365" s="22" t="n"/>
      <c r="X365" s="24">
        <f>IFERROR(IF($C365="","",IF($Y365&lt;&gt;"OK",$Y365,IF(AND($J365="Complete",$H365="Yes",$S365=""),"Evidence missing",IF(AND($G365="Yes",$J365="Complete",OR($O365="",$P365="")),"Amounts missing",IF(AND($Q365&lt;&gt;"",OR($Q365&gt;$R365,$Q365&lt;-$R365)),"Variance exceeds tolerance",IF(AND($F365="Yes",$J365&lt;&gt;"Complete",$J365&lt;&gt;"N/A"),"Critical task incomplete",IF(AND($J365="N/A",$T365=""),"N/A reason missing",IF(AND($J365="Exception",$T365=""),"Exception details missing",IF(AND($V365="Reviewed",$W365=""),"Manager initials missing","OK"))))))))),"")</f>
        <v/>
      </c>
      <c r="Y365" s="23">
        <f>IFERROR(IF(OR($A365="",$C365=""),"",IF(COUNTIFS($A$2:$A$501,$A365,$C$2:$C$501,$C365)&gt;1,"Duplicate task/date","OK")),"")</f>
        <v/>
      </c>
      <c r="Z365" s="29" t="n"/>
      <c r="AA365" s="23">
        <f>IFERROR(IF(OR($A365="",$C365=""),"",TEXT($A365,"yyyymmdd")&amp;"-"&amp;$C365),"")</f>
        <v/>
      </c>
    </row>
    <row r="366">
      <c r="A366" s="40" t="n"/>
      <c r="B366" s="22" t="n"/>
      <c r="C366" s="22" t="n"/>
      <c r="D366" s="23">
        <f>IFERROR(IF($C366="","",VLOOKUP($C366,'Checklist Setup'!$A$7:$H$106,2,FALSE)),"")</f>
        <v/>
      </c>
      <c r="E366" s="24">
        <f>IFERROR(IF($C366="","",VLOOKUP($C366,'Checklist Setup'!$A$7:$H$106,3,FALSE)),"")</f>
        <v/>
      </c>
      <c r="F366" s="23">
        <f>IFERROR(IF($C366="","",VLOOKUP($C366,'Checklist Setup'!$A$7:$H$106,4,FALSE)),"")</f>
        <v/>
      </c>
      <c r="G366" s="23">
        <f>IFERROR(IF($C366="","",VLOOKUP($C366,'Checklist Setup'!$A$7:$H$106,5,FALSE)),"")</f>
        <v/>
      </c>
      <c r="H366" s="23">
        <f>IFERROR(IF($C366="","",VLOOKUP($C366,'Checklist Setup'!$A$7:$H$106,6,FALSE)),"")</f>
        <v/>
      </c>
      <c r="I366" s="22" t="n"/>
      <c r="J366" s="22" t="n"/>
      <c r="K366" s="25" t="n"/>
      <c r="L366" s="25" t="n"/>
      <c r="M366" s="26">
        <f>IFERROR(IF($C366="","",VLOOKUP($C366,'Checklist Setup'!$A$7:$H$106,7,FALSE)),"")</f>
        <v/>
      </c>
      <c r="N366" s="26">
        <f>IFERROR(IF(OR($K366="",$L366=""),"",MOD($L366-$K366,1)*1440),"")</f>
        <v/>
      </c>
      <c r="O366" s="41" t="n"/>
      <c r="P366" s="41" t="n"/>
      <c r="Q366" s="42">
        <f>IFERROR(IF(OR($O366="",$P366=""),"",$P366-$O366),"")</f>
        <v/>
      </c>
      <c r="R366" s="42">
        <f>IFERROR(IF($C366="","",VLOOKUP($C366,'Checklist Setup'!$A$7:$H$106,8,FALSE)),"")</f>
        <v/>
      </c>
      <c r="S366" s="29" t="n"/>
      <c r="T366" s="29" t="n"/>
      <c r="U366" s="29" t="n"/>
      <c r="V366" s="22" t="n"/>
      <c r="W366" s="22" t="n"/>
      <c r="X366" s="24">
        <f>IFERROR(IF($C366="","",IF($Y366&lt;&gt;"OK",$Y366,IF(AND($J366="Complete",$H366="Yes",$S366=""),"Evidence missing",IF(AND($G366="Yes",$J366="Complete",OR($O366="",$P366="")),"Amounts missing",IF(AND($Q366&lt;&gt;"",OR($Q366&gt;$R366,$Q366&lt;-$R366)),"Variance exceeds tolerance",IF(AND($F366="Yes",$J366&lt;&gt;"Complete",$J366&lt;&gt;"N/A"),"Critical task incomplete",IF(AND($J366="N/A",$T366=""),"N/A reason missing",IF(AND($J366="Exception",$T366=""),"Exception details missing",IF(AND($V366="Reviewed",$W366=""),"Manager initials missing","OK"))))))))),"")</f>
        <v/>
      </c>
      <c r="Y366" s="23">
        <f>IFERROR(IF(OR($A366="",$C366=""),"",IF(COUNTIFS($A$2:$A$501,$A366,$C$2:$C$501,$C366)&gt;1,"Duplicate task/date","OK")),"")</f>
        <v/>
      </c>
      <c r="Z366" s="29" t="n"/>
      <c r="AA366" s="23">
        <f>IFERROR(IF(OR($A366="",$C366=""),"",TEXT($A366,"yyyymmdd")&amp;"-"&amp;$C366),"")</f>
        <v/>
      </c>
    </row>
    <row r="367">
      <c r="A367" s="40" t="n"/>
      <c r="B367" s="22" t="n"/>
      <c r="C367" s="22" t="n"/>
      <c r="D367" s="23">
        <f>IFERROR(IF($C367="","",VLOOKUP($C367,'Checklist Setup'!$A$7:$H$106,2,FALSE)),"")</f>
        <v/>
      </c>
      <c r="E367" s="24">
        <f>IFERROR(IF($C367="","",VLOOKUP($C367,'Checklist Setup'!$A$7:$H$106,3,FALSE)),"")</f>
        <v/>
      </c>
      <c r="F367" s="23">
        <f>IFERROR(IF($C367="","",VLOOKUP($C367,'Checklist Setup'!$A$7:$H$106,4,FALSE)),"")</f>
        <v/>
      </c>
      <c r="G367" s="23">
        <f>IFERROR(IF($C367="","",VLOOKUP($C367,'Checklist Setup'!$A$7:$H$106,5,FALSE)),"")</f>
        <v/>
      </c>
      <c r="H367" s="23">
        <f>IFERROR(IF($C367="","",VLOOKUP($C367,'Checklist Setup'!$A$7:$H$106,6,FALSE)),"")</f>
        <v/>
      </c>
      <c r="I367" s="22" t="n"/>
      <c r="J367" s="22" t="n"/>
      <c r="K367" s="25" t="n"/>
      <c r="L367" s="25" t="n"/>
      <c r="M367" s="26">
        <f>IFERROR(IF($C367="","",VLOOKUP($C367,'Checklist Setup'!$A$7:$H$106,7,FALSE)),"")</f>
        <v/>
      </c>
      <c r="N367" s="26">
        <f>IFERROR(IF(OR($K367="",$L367=""),"",MOD($L367-$K367,1)*1440),"")</f>
        <v/>
      </c>
      <c r="O367" s="41" t="n"/>
      <c r="P367" s="41" t="n"/>
      <c r="Q367" s="42">
        <f>IFERROR(IF(OR($O367="",$P367=""),"",$P367-$O367),"")</f>
        <v/>
      </c>
      <c r="R367" s="42">
        <f>IFERROR(IF($C367="","",VLOOKUP($C367,'Checklist Setup'!$A$7:$H$106,8,FALSE)),"")</f>
        <v/>
      </c>
      <c r="S367" s="29" t="n"/>
      <c r="T367" s="29" t="n"/>
      <c r="U367" s="29" t="n"/>
      <c r="V367" s="22" t="n"/>
      <c r="W367" s="22" t="n"/>
      <c r="X367" s="24">
        <f>IFERROR(IF($C367="","",IF($Y367&lt;&gt;"OK",$Y367,IF(AND($J367="Complete",$H367="Yes",$S367=""),"Evidence missing",IF(AND($G367="Yes",$J367="Complete",OR($O367="",$P367="")),"Amounts missing",IF(AND($Q367&lt;&gt;"",OR($Q367&gt;$R367,$Q367&lt;-$R367)),"Variance exceeds tolerance",IF(AND($F367="Yes",$J367&lt;&gt;"Complete",$J367&lt;&gt;"N/A"),"Critical task incomplete",IF(AND($J367="N/A",$T367=""),"N/A reason missing",IF(AND($J367="Exception",$T367=""),"Exception details missing",IF(AND($V367="Reviewed",$W367=""),"Manager initials missing","OK"))))))))),"")</f>
        <v/>
      </c>
      <c r="Y367" s="23">
        <f>IFERROR(IF(OR($A367="",$C367=""),"",IF(COUNTIFS($A$2:$A$501,$A367,$C$2:$C$501,$C367)&gt;1,"Duplicate task/date","OK")),"")</f>
        <v/>
      </c>
      <c r="Z367" s="29" t="n"/>
      <c r="AA367" s="23">
        <f>IFERROR(IF(OR($A367="",$C367=""),"",TEXT($A367,"yyyymmdd")&amp;"-"&amp;$C367),"")</f>
        <v/>
      </c>
    </row>
    <row r="368">
      <c r="A368" s="40" t="n"/>
      <c r="B368" s="22" t="n"/>
      <c r="C368" s="22" t="n"/>
      <c r="D368" s="23">
        <f>IFERROR(IF($C368="","",VLOOKUP($C368,'Checklist Setup'!$A$7:$H$106,2,FALSE)),"")</f>
        <v/>
      </c>
      <c r="E368" s="24">
        <f>IFERROR(IF($C368="","",VLOOKUP($C368,'Checklist Setup'!$A$7:$H$106,3,FALSE)),"")</f>
        <v/>
      </c>
      <c r="F368" s="23">
        <f>IFERROR(IF($C368="","",VLOOKUP($C368,'Checklist Setup'!$A$7:$H$106,4,FALSE)),"")</f>
        <v/>
      </c>
      <c r="G368" s="23">
        <f>IFERROR(IF($C368="","",VLOOKUP($C368,'Checklist Setup'!$A$7:$H$106,5,FALSE)),"")</f>
        <v/>
      </c>
      <c r="H368" s="23">
        <f>IFERROR(IF($C368="","",VLOOKUP($C368,'Checklist Setup'!$A$7:$H$106,6,FALSE)),"")</f>
        <v/>
      </c>
      <c r="I368" s="22" t="n"/>
      <c r="J368" s="22" t="n"/>
      <c r="K368" s="25" t="n"/>
      <c r="L368" s="25" t="n"/>
      <c r="M368" s="26">
        <f>IFERROR(IF($C368="","",VLOOKUP($C368,'Checklist Setup'!$A$7:$H$106,7,FALSE)),"")</f>
        <v/>
      </c>
      <c r="N368" s="26">
        <f>IFERROR(IF(OR($K368="",$L368=""),"",MOD($L368-$K368,1)*1440),"")</f>
        <v/>
      </c>
      <c r="O368" s="41" t="n"/>
      <c r="P368" s="41" t="n"/>
      <c r="Q368" s="42">
        <f>IFERROR(IF(OR($O368="",$P368=""),"",$P368-$O368),"")</f>
        <v/>
      </c>
      <c r="R368" s="42">
        <f>IFERROR(IF($C368="","",VLOOKUP($C368,'Checklist Setup'!$A$7:$H$106,8,FALSE)),"")</f>
        <v/>
      </c>
      <c r="S368" s="29" t="n"/>
      <c r="T368" s="29" t="n"/>
      <c r="U368" s="29" t="n"/>
      <c r="V368" s="22" t="n"/>
      <c r="W368" s="22" t="n"/>
      <c r="X368" s="24">
        <f>IFERROR(IF($C368="","",IF($Y368&lt;&gt;"OK",$Y368,IF(AND($J368="Complete",$H368="Yes",$S368=""),"Evidence missing",IF(AND($G368="Yes",$J368="Complete",OR($O368="",$P368="")),"Amounts missing",IF(AND($Q368&lt;&gt;"",OR($Q368&gt;$R368,$Q368&lt;-$R368)),"Variance exceeds tolerance",IF(AND($F368="Yes",$J368&lt;&gt;"Complete",$J368&lt;&gt;"N/A"),"Critical task incomplete",IF(AND($J368="N/A",$T368=""),"N/A reason missing",IF(AND($J368="Exception",$T368=""),"Exception details missing",IF(AND($V368="Reviewed",$W368=""),"Manager initials missing","OK"))))))))),"")</f>
        <v/>
      </c>
      <c r="Y368" s="23">
        <f>IFERROR(IF(OR($A368="",$C368=""),"",IF(COUNTIFS($A$2:$A$501,$A368,$C$2:$C$501,$C368)&gt;1,"Duplicate task/date","OK")),"")</f>
        <v/>
      </c>
      <c r="Z368" s="29" t="n"/>
      <c r="AA368" s="23">
        <f>IFERROR(IF(OR($A368="",$C368=""),"",TEXT($A368,"yyyymmdd")&amp;"-"&amp;$C368),"")</f>
        <v/>
      </c>
    </row>
    <row r="369">
      <c r="A369" s="40" t="n"/>
      <c r="B369" s="22" t="n"/>
      <c r="C369" s="22" t="n"/>
      <c r="D369" s="23">
        <f>IFERROR(IF($C369="","",VLOOKUP($C369,'Checklist Setup'!$A$7:$H$106,2,FALSE)),"")</f>
        <v/>
      </c>
      <c r="E369" s="24">
        <f>IFERROR(IF($C369="","",VLOOKUP($C369,'Checklist Setup'!$A$7:$H$106,3,FALSE)),"")</f>
        <v/>
      </c>
      <c r="F369" s="23">
        <f>IFERROR(IF($C369="","",VLOOKUP($C369,'Checklist Setup'!$A$7:$H$106,4,FALSE)),"")</f>
        <v/>
      </c>
      <c r="G369" s="23">
        <f>IFERROR(IF($C369="","",VLOOKUP($C369,'Checklist Setup'!$A$7:$H$106,5,FALSE)),"")</f>
        <v/>
      </c>
      <c r="H369" s="23">
        <f>IFERROR(IF($C369="","",VLOOKUP($C369,'Checklist Setup'!$A$7:$H$106,6,FALSE)),"")</f>
        <v/>
      </c>
      <c r="I369" s="22" t="n"/>
      <c r="J369" s="22" t="n"/>
      <c r="K369" s="25" t="n"/>
      <c r="L369" s="25" t="n"/>
      <c r="M369" s="26">
        <f>IFERROR(IF($C369="","",VLOOKUP($C369,'Checklist Setup'!$A$7:$H$106,7,FALSE)),"")</f>
        <v/>
      </c>
      <c r="N369" s="26">
        <f>IFERROR(IF(OR($K369="",$L369=""),"",MOD($L369-$K369,1)*1440),"")</f>
        <v/>
      </c>
      <c r="O369" s="41" t="n"/>
      <c r="P369" s="41" t="n"/>
      <c r="Q369" s="42">
        <f>IFERROR(IF(OR($O369="",$P369=""),"",$P369-$O369),"")</f>
        <v/>
      </c>
      <c r="R369" s="42">
        <f>IFERROR(IF($C369="","",VLOOKUP($C369,'Checklist Setup'!$A$7:$H$106,8,FALSE)),"")</f>
        <v/>
      </c>
      <c r="S369" s="29" t="n"/>
      <c r="T369" s="29" t="n"/>
      <c r="U369" s="29" t="n"/>
      <c r="V369" s="22" t="n"/>
      <c r="W369" s="22" t="n"/>
      <c r="X369" s="24">
        <f>IFERROR(IF($C369="","",IF($Y369&lt;&gt;"OK",$Y369,IF(AND($J369="Complete",$H369="Yes",$S369=""),"Evidence missing",IF(AND($G369="Yes",$J369="Complete",OR($O369="",$P369="")),"Amounts missing",IF(AND($Q369&lt;&gt;"",OR($Q369&gt;$R369,$Q369&lt;-$R369)),"Variance exceeds tolerance",IF(AND($F369="Yes",$J369&lt;&gt;"Complete",$J369&lt;&gt;"N/A"),"Critical task incomplete",IF(AND($J369="N/A",$T369=""),"N/A reason missing",IF(AND($J369="Exception",$T369=""),"Exception details missing",IF(AND($V369="Reviewed",$W369=""),"Manager initials missing","OK"))))))))),"")</f>
        <v/>
      </c>
      <c r="Y369" s="23">
        <f>IFERROR(IF(OR($A369="",$C369=""),"",IF(COUNTIFS($A$2:$A$501,$A369,$C$2:$C$501,$C369)&gt;1,"Duplicate task/date","OK")),"")</f>
        <v/>
      </c>
      <c r="Z369" s="29" t="n"/>
      <c r="AA369" s="23">
        <f>IFERROR(IF(OR($A369="",$C369=""),"",TEXT($A369,"yyyymmdd")&amp;"-"&amp;$C369),"")</f>
        <v/>
      </c>
    </row>
    <row r="370">
      <c r="A370" s="40" t="n"/>
      <c r="B370" s="22" t="n"/>
      <c r="C370" s="22" t="n"/>
      <c r="D370" s="23">
        <f>IFERROR(IF($C370="","",VLOOKUP($C370,'Checklist Setup'!$A$7:$H$106,2,FALSE)),"")</f>
        <v/>
      </c>
      <c r="E370" s="24">
        <f>IFERROR(IF($C370="","",VLOOKUP($C370,'Checklist Setup'!$A$7:$H$106,3,FALSE)),"")</f>
        <v/>
      </c>
      <c r="F370" s="23">
        <f>IFERROR(IF($C370="","",VLOOKUP($C370,'Checklist Setup'!$A$7:$H$106,4,FALSE)),"")</f>
        <v/>
      </c>
      <c r="G370" s="23">
        <f>IFERROR(IF($C370="","",VLOOKUP($C370,'Checklist Setup'!$A$7:$H$106,5,FALSE)),"")</f>
        <v/>
      </c>
      <c r="H370" s="23">
        <f>IFERROR(IF($C370="","",VLOOKUP($C370,'Checklist Setup'!$A$7:$H$106,6,FALSE)),"")</f>
        <v/>
      </c>
      <c r="I370" s="22" t="n"/>
      <c r="J370" s="22" t="n"/>
      <c r="K370" s="25" t="n"/>
      <c r="L370" s="25" t="n"/>
      <c r="M370" s="26">
        <f>IFERROR(IF($C370="","",VLOOKUP($C370,'Checklist Setup'!$A$7:$H$106,7,FALSE)),"")</f>
        <v/>
      </c>
      <c r="N370" s="26">
        <f>IFERROR(IF(OR($K370="",$L370=""),"",MOD($L370-$K370,1)*1440),"")</f>
        <v/>
      </c>
      <c r="O370" s="41" t="n"/>
      <c r="P370" s="41" t="n"/>
      <c r="Q370" s="42">
        <f>IFERROR(IF(OR($O370="",$P370=""),"",$P370-$O370),"")</f>
        <v/>
      </c>
      <c r="R370" s="42">
        <f>IFERROR(IF($C370="","",VLOOKUP($C370,'Checklist Setup'!$A$7:$H$106,8,FALSE)),"")</f>
        <v/>
      </c>
      <c r="S370" s="29" t="n"/>
      <c r="T370" s="29" t="n"/>
      <c r="U370" s="29" t="n"/>
      <c r="V370" s="22" t="n"/>
      <c r="W370" s="22" t="n"/>
      <c r="X370" s="24">
        <f>IFERROR(IF($C370="","",IF($Y370&lt;&gt;"OK",$Y370,IF(AND($J370="Complete",$H370="Yes",$S370=""),"Evidence missing",IF(AND($G370="Yes",$J370="Complete",OR($O370="",$P370="")),"Amounts missing",IF(AND($Q370&lt;&gt;"",OR($Q370&gt;$R370,$Q370&lt;-$R370)),"Variance exceeds tolerance",IF(AND($F370="Yes",$J370&lt;&gt;"Complete",$J370&lt;&gt;"N/A"),"Critical task incomplete",IF(AND($J370="N/A",$T370=""),"N/A reason missing",IF(AND($J370="Exception",$T370=""),"Exception details missing",IF(AND($V370="Reviewed",$W370=""),"Manager initials missing","OK"))))))))),"")</f>
        <v/>
      </c>
      <c r="Y370" s="23">
        <f>IFERROR(IF(OR($A370="",$C370=""),"",IF(COUNTIFS($A$2:$A$501,$A370,$C$2:$C$501,$C370)&gt;1,"Duplicate task/date","OK")),"")</f>
        <v/>
      </c>
      <c r="Z370" s="29" t="n"/>
      <c r="AA370" s="23">
        <f>IFERROR(IF(OR($A370="",$C370=""),"",TEXT($A370,"yyyymmdd")&amp;"-"&amp;$C370),"")</f>
        <v/>
      </c>
    </row>
    <row r="371">
      <c r="A371" s="40" t="n"/>
      <c r="B371" s="22" t="n"/>
      <c r="C371" s="22" t="n"/>
      <c r="D371" s="23">
        <f>IFERROR(IF($C371="","",VLOOKUP($C371,'Checklist Setup'!$A$7:$H$106,2,FALSE)),"")</f>
        <v/>
      </c>
      <c r="E371" s="24">
        <f>IFERROR(IF($C371="","",VLOOKUP($C371,'Checklist Setup'!$A$7:$H$106,3,FALSE)),"")</f>
        <v/>
      </c>
      <c r="F371" s="23">
        <f>IFERROR(IF($C371="","",VLOOKUP($C371,'Checklist Setup'!$A$7:$H$106,4,FALSE)),"")</f>
        <v/>
      </c>
      <c r="G371" s="23">
        <f>IFERROR(IF($C371="","",VLOOKUP($C371,'Checklist Setup'!$A$7:$H$106,5,FALSE)),"")</f>
        <v/>
      </c>
      <c r="H371" s="23">
        <f>IFERROR(IF($C371="","",VLOOKUP($C371,'Checklist Setup'!$A$7:$H$106,6,FALSE)),"")</f>
        <v/>
      </c>
      <c r="I371" s="22" t="n"/>
      <c r="J371" s="22" t="n"/>
      <c r="K371" s="25" t="n"/>
      <c r="L371" s="25" t="n"/>
      <c r="M371" s="26">
        <f>IFERROR(IF($C371="","",VLOOKUP($C371,'Checklist Setup'!$A$7:$H$106,7,FALSE)),"")</f>
        <v/>
      </c>
      <c r="N371" s="26">
        <f>IFERROR(IF(OR($K371="",$L371=""),"",MOD($L371-$K371,1)*1440),"")</f>
        <v/>
      </c>
      <c r="O371" s="41" t="n"/>
      <c r="P371" s="41" t="n"/>
      <c r="Q371" s="42">
        <f>IFERROR(IF(OR($O371="",$P371=""),"",$P371-$O371),"")</f>
        <v/>
      </c>
      <c r="R371" s="42">
        <f>IFERROR(IF($C371="","",VLOOKUP($C371,'Checklist Setup'!$A$7:$H$106,8,FALSE)),"")</f>
        <v/>
      </c>
      <c r="S371" s="29" t="n"/>
      <c r="T371" s="29" t="n"/>
      <c r="U371" s="29" t="n"/>
      <c r="V371" s="22" t="n"/>
      <c r="W371" s="22" t="n"/>
      <c r="X371" s="24">
        <f>IFERROR(IF($C371="","",IF($Y371&lt;&gt;"OK",$Y371,IF(AND($J371="Complete",$H371="Yes",$S371=""),"Evidence missing",IF(AND($G371="Yes",$J371="Complete",OR($O371="",$P371="")),"Amounts missing",IF(AND($Q371&lt;&gt;"",OR($Q371&gt;$R371,$Q371&lt;-$R371)),"Variance exceeds tolerance",IF(AND($F371="Yes",$J371&lt;&gt;"Complete",$J371&lt;&gt;"N/A"),"Critical task incomplete",IF(AND($J371="N/A",$T371=""),"N/A reason missing",IF(AND($J371="Exception",$T371=""),"Exception details missing",IF(AND($V371="Reviewed",$W371=""),"Manager initials missing","OK"))))))))),"")</f>
        <v/>
      </c>
      <c r="Y371" s="23">
        <f>IFERROR(IF(OR($A371="",$C371=""),"",IF(COUNTIFS($A$2:$A$501,$A371,$C$2:$C$501,$C371)&gt;1,"Duplicate task/date","OK")),"")</f>
        <v/>
      </c>
      <c r="Z371" s="29" t="n"/>
      <c r="AA371" s="23">
        <f>IFERROR(IF(OR($A371="",$C371=""),"",TEXT($A371,"yyyymmdd")&amp;"-"&amp;$C371),"")</f>
        <v/>
      </c>
    </row>
    <row r="372">
      <c r="A372" s="40" t="n"/>
      <c r="B372" s="22" t="n"/>
      <c r="C372" s="22" t="n"/>
      <c r="D372" s="23">
        <f>IFERROR(IF($C372="","",VLOOKUP($C372,'Checklist Setup'!$A$7:$H$106,2,FALSE)),"")</f>
        <v/>
      </c>
      <c r="E372" s="24">
        <f>IFERROR(IF($C372="","",VLOOKUP($C372,'Checklist Setup'!$A$7:$H$106,3,FALSE)),"")</f>
        <v/>
      </c>
      <c r="F372" s="23">
        <f>IFERROR(IF($C372="","",VLOOKUP($C372,'Checklist Setup'!$A$7:$H$106,4,FALSE)),"")</f>
        <v/>
      </c>
      <c r="G372" s="23">
        <f>IFERROR(IF($C372="","",VLOOKUP($C372,'Checklist Setup'!$A$7:$H$106,5,FALSE)),"")</f>
        <v/>
      </c>
      <c r="H372" s="23">
        <f>IFERROR(IF($C372="","",VLOOKUP($C372,'Checklist Setup'!$A$7:$H$106,6,FALSE)),"")</f>
        <v/>
      </c>
      <c r="I372" s="22" t="n"/>
      <c r="J372" s="22" t="n"/>
      <c r="K372" s="25" t="n"/>
      <c r="L372" s="25" t="n"/>
      <c r="M372" s="26">
        <f>IFERROR(IF($C372="","",VLOOKUP($C372,'Checklist Setup'!$A$7:$H$106,7,FALSE)),"")</f>
        <v/>
      </c>
      <c r="N372" s="26">
        <f>IFERROR(IF(OR($K372="",$L372=""),"",MOD($L372-$K372,1)*1440),"")</f>
        <v/>
      </c>
      <c r="O372" s="41" t="n"/>
      <c r="P372" s="41" t="n"/>
      <c r="Q372" s="42">
        <f>IFERROR(IF(OR($O372="",$P372=""),"",$P372-$O372),"")</f>
        <v/>
      </c>
      <c r="R372" s="42">
        <f>IFERROR(IF($C372="","",VLOOKUP($C372,'Checklist Setup'!$A$7:$H$106,8,FALSE)),"")</f>
        <v/>
      </c>
      <c r="S372" s="29" t="n"/>
      <c r="T372" s="29" t="n"/>
      <c r="U372" s="29" t="n"/>
      <c r="V372" s="22" t="n"/>
      <c r="W372" s="22" t="n"/>
      <c r="X372" s="24">
        <f>IFERROR(IF($C372="","",IF($Y372&lt;&gt;"OK",$Y372,IF(AND($J372="Complete",$H372="Yes",$S372=""),"Evidence missing",IF(AND($G372="Yes",$J372="Complete",OR($O372="",$P372="")),"Amounts missing",IF(AND($Q372&lt;&gt;"",OR($Q372&gt;$R372,$Q372&lt;-$R372)),"Variance exceeds tolerance",IF(AND($F372="Yes",$J372&lt;&gt;"Complete",$J372&lt;&gt;"N/A"),"Critical task incomplete",IF(AND($J372="N/A",$T372=""),"N/A reason missing",IF(AND($J372="Exception",$T372=""),"Exception details missing",IF(AND($V372="Reviewed",$W372=""),"Manager initials missing","OK"))))))))),"")</f>
        <v/>
      </c>
      <c r="Y372" s="23">
        <f>IFERROR(IF(OR($A372="",$C372=""),"",IF(COUNTIFS($A$2:$A$501,$A372,$C$2:$C$501,$C372)&gt;1,"Duplicate task/date","OK")),"")</f>
        <v/>
      </c>
      <c r="Z372" s="29" t="n"/>
      <c r="AA372" s="23">
        <f>IFERROR(IF(OR($A372="",$C372=""),"",TEXT($A372,"yyyymmdd")&amp;"-"&amp;$C372),"")</f>
        <v/>
      </c>
    </row>
    <row r="373">
      <c r="A373" s="40" t="n"/>
      <c r="B373" s="22" t="n"/>
      <c r="C373" s="22" t="n"/>
      <c r="D373" s="23">
        <f>IFERROR(IF($C373="","",VLOOKUP($C373,'Checklist Setup'!$A$7:$H$106,2,FALSE)),"")</f>
        <v/>
      </c>
      <c r="E373" s="24">
        <f>IFERROR(IF($C373="","",VLOOKUP($C373,'Checklist Setup'!$A$7:$H$106,3,FALSE)),"")</f>
        <v/>
      </c>
      <c r="F373" s="23">
        <f>IFERROR(IF($C373="","",VLOOKUP($C373,'Checklist Setup'!$A$7:$H$106,4,FALSE)),"")</f>
        <v/>
      </c>
      <c r="G373" s="23">
        <f>IFERROR(IF($C373="","",VLOOKUP($C373,'Checklist Setup'!$A$7:$H$106,5,FALSE)),"")</f>
        <v/>
      </c>
      <c r="H373" s="23">
        <f>IFERROR(IF($C373="","",VLOOKUP($C373,'Checklist Setup'!$A$7:$H$106,6,FALSE)),"")</f>
        <v/>
      </c>
      <c r="I373" s="22" t="n"/>
      <c r="J373" s="22" t="n"/>
      <c r="K373" s="25" t="n"/>
      <c r="L373" s="25" t="n"/>
      <c r="M373" s="26">
        <f>IFERROR(IF($C373="","",VLOOKUP($C373,'Checklist Setup'!$A$7:$H$106,7,FALSE)),"")</f>
        <v/>
      </c>
      <c r="N373" s="26">
        <f>IFERROR(IF(OR($K373="",$L373=""),"",MOD($L373-$K373,1)*1440),"")</f>
        <v/>
      </c>
      <c r="O373" s="41" t="n"/>
      <c r="P373" s="41" t="n"/>
      <c r="Q373" s="42">
        <f>IFERROR(IF(OR($O373="",$P373=""),"",$P373-$O373),"")</f>
        <v/>
      </c>
      <c r="R373" s="42">
        <f>IFERROR(IF($C373="","",VLOOKUP($C373,'Checklist Setup'!$A$7:$H$106,8,FALSE)),"")</f>
        <v/>
      </c>
      <c r="S373" s="29" t="n"/>
      <c r="T373" s="29" t="n"/>
      <c r="U373" s="29" t="n"/>
      <c r="V373" s="22" t="n"/>
      <c r="W373" s="22" t="n"/>
      <c r="X373" s="24">
        <f>IFERROR(IF($C373="","",IF($Y373&lt;&gt;"OK",$Y373,IF(AND($J373="Complete",$H373="Yes",$S373=""),"Evidence missing",IF(AND($G373="Yes",$J373="Complete",OR($O373="",$P373="")),"Amounts missing",IF(AND($Q373&lt;&gt;"",OR($Q373&gt;$R373,$Q373&lt;-$R373)),"Variance exceeds tolerance",IF(AND($F373="Yes",$J373&lt;&gt;"Complete",$J373&lt;&gt;"N/A"),"Critical task incomplete",IF(AND($J373="N/A",$T373=""),"N/A reason missing",IF(AND($J373="Exception",$T373=""),"Exception details missing",IF(AND($V373="Reviewed",$W373=""),"Manager initials missing","OK"))))))))),"")</f>
        <v/>
      </c>
      <c r="Y373" s="23">
        <f>IFERROR(IF(OR($A373="",$C373=""),"",IF(COUNTIFS($A$2:$A$501,$A373,$C$2:$C$501,$C373)&gt;1,"Duplicate task/date","OK")),"")</f>
        <v/>
      </c>
      <c r="Z373" s="29" t="n"/>
      <c r="AA373" s="23">
        <f>IFERROR(IF(OR($A373="",$C373=""),"",TEXT($A373,"yyyymmdd")&amp;"-"&amp;$C373),"")</f>
        <v/>
      </c>
    </row>
    <row r="374">
      <c r="A374" s="40" t="n"/>
      <c r="B374" s="22" t="n"/>
      <c r="C374" s="22" t="n"/>
      <c r="D374" s="23">
        <f>IFERROR(IF($C374="","",VLOOKUP($C374,'Checklist Setup'!$A$7:$H$106,2,FALSE)),"")</f>
        <v/>
      </c>
      <c r="E374" s="24">
        <f>IFERROR(IF($C374="","",VLOOKUP($C374,'Checklist Setup'!$A$7:$H$106,3,FALSE)),"")</f>
        <v/>
      </c>
      <c r="F374" s="23">
        <f>IFERROR(IF($C374="","",VLOOKUP($C374,'Checklist Setup'!$A$7:$H$106,4,FALSE)),"")</f>
        <v/>
      </c>
      <c r="G374" s="23">
        <f>IFERROR(IF($C374="","",VLOOKUP($C374,'Checklist Setup'!$A$7:$H$106,5,FALSE)),"")</f>
        <v/>
      </c>
      <c r="H374" s="23">
        <f>IFERROR(IF($C374="","",VLOOKUP($C374,'Checklist Setup'!$A$7:$H$106,6,FALSE)),"")</f>
        <v/>
      </c>
      <c r="I374" s="22" t="n"/>
      <c r="J374" s="22" t="n"/>
      <c r="K374" s="25" t="n"/>
      <c r="L374" s="25" t="n"/>
      <c r="M374" s="26">
        <f>IFERROR(IF($C374="","",VLOOKUP($C374,'Checklist Setup'!$A$7:$H$106,7,FALSE)),"")</f>
        <v/>
      </c>
      <c r="N374" s="26">
        <f>IFERROR(IF(OR($K374="",$L374=""),"",MOD($L374-$K374,1)*1440),"")</f>
        <v/>
      </c>
      <c r="O374" s="41" t="n"/>
      <c r="P374" s="41" t="n"/>
      <c r="Q374" s="42">
        <f>IFERROR(IF(OR($O374="",$P374=""),"",$P374-$O374),"")</f>
        <v/>
      </c>
      <c r="R374" s="42">
        <f>IFERROR(IF($C374="","",VLOOKUP($C374,'Checklist Setup'!$A$7:$H$106,8,FALSE)),"")</f>
        <v/>
      </c>
      <c r="S374" s="29" t="n"/>
      <c r="T374" s="29" t="n"/>
      <c r="U374" s="29" t="n"/>
      <c r="V374" s="22" t="n"/>
      <c r="W374" s="22" t="n"/>
      <c r="X374" s="24">
        <f>IFERROR(IF($C374="","",IF($Y374&lt;&gt;"OK",$Y374,IF(AND($J374="Complete",$H374="Yes",$S374=""),"Evidence missing",IF(AND($G374="Yes",$J374="Complete",OR($O374="",$P374="")),"Amounts missing",IF(AND($Q374&lt;&gt;"",OR($Q374&gt;$R374,$Q374&lt;-$R374)),"Variance exceeds tolerance",IF(AND($F374="Yes",$J374&lt;&gt;"Complete",$J374&lt;&gt;"N/A"),"Critical task incomplete",IF(AND($J374="N/A",$T374=""),"N/A reason missing",IF(AND($J374="Exception",$T374=""),"Exception details missing",IF(AND($V374="Reviewed",$W374=""),"Manager initials missing","OK"))))))))),"")</f>
        <v/>
      </c>
      <c r="Y374" s="23">
        <f>IFERROR(IF(OR($A374="",$C374=""),"",IF(COUNTIFS($A$2:$A$501,$A374,$C$2:$C$501,$C374)&gt;1,"Duplicate task/date","OK")),"")</f>
        <v/>
      </c>
      <c r="Z374" s="29" t="n"/>
      <c r="AA374" s="23">
        <f>IFERROR(IF(OR($A374="",$C374=""),"",TEXT($A374,"yyyymmdd")&amp;"-"&amp;$C374),"")</f>
        <v/>
      </c>
    </row>
    <row r="375">
      <c r="A375" s="40" t="n"/>
      <c r="B375" s="22" t="n"/>
      <c r="C375" s="22" t="n"/>
      <c r="D375" s="23">
        <f>IFERROR(IF($C375="","",VLOOKUP($C375,'Checklist Setup'!$A$7:$H$106,2,FALSE)),"")</f>
        <v/>
      </c>
      <c r="E375" s="24">
        <f>IFERROR(IF($C375="","",VLOOKUP($C375,'Checklist Setup'!$A$7:$H$106,3,FALSE)),"")</f>
        <v/>
      </c>
      <c r="F375" s="23">
        <f>IFERROR(IF($C375="","",VLOOKUP($C375,'Checklist Setup'!$A$7:$H$106,4,FALSE)),"")</f>
        <v/>
      </c>
      <c r="G375" s="23">
        <f>IFERROR(IF($C375="","",VLOOKUP($C375,'Checklist Setup'!$A$7:$H$106,5,FALSE)),"")</f>
        <v/>
      </c>
      <c r="H375" s="23">
        <f>IFERROR(IF($C375="","",VLOOKUP($C375,'Checklist Setup'!$A$7:$H$106,6,FALSE)),"")</f>
        <v/>
      </c>
      <c r="I375" s="22" t="n"/>
      <c r="J375" s="22" t="n"/>
      <c r="K375" s="25" t="n"/>
      <c r="L375" s="25" t="n"/>
      <c r="M375" s="26">
        <f>IFERROR(IF($C375="","",VLOOKUP($C375,'Checklist Setup'!$A$7:$H$106,7,FALSE)),"")</f>
        <v/>
      </c>
      <c r="N375" s="26">
        <f>IFERROR(IF(OR($K375="",$L375=""),"",MOD($L375-$K375,1)*1440),"")</f>
        <v/>
      </c>
      <c r="O375" s="41" t="n"/>
      <c r="P375" s="41" t="n"/>
      <c r="Q375" s="42">
        <f>IFERROR(IF(OR($O375="",$P375=""),"",$P375-$O375),"")</f>
        <v/>
      </c>
      <c r="R375" s="42">
        <f>IFERROR(IF($C375="","",VLOOKUP($C375,'Checklist Setup'!$A$7:$H$106,8,FALSE)),"")</f>
        <v/>
      </c>
      <c r="S375" s="29" t="n"/>
      <c r="T375" s="29" t="n"/>
      <c r="U375" s="29" t="n"/>
      <c r="V375" s="22" t="n"/>
      <c r="W375" s="22" t="n"/>
      <c r="X375" s="24">
        <f>IFERROR(IF($C375="","",IF($Y375&lt;&gt;"OK",$Y375,IF(AND($J375="Complete",$H375="Yes",$S375=""),"Evidence missing",IF(AND($G375="Yes",$J375="Complete",OR($O375="",$P375="")),"Amounts missing",IF(AND($Q375&lt;&gt;"",OR($Q375&gt;$R375,$Q375&lt;-$R375)),"Variance exceeds tolerance",IF(AND($F375="Yes",$J375&lt;&gt;"Complete",$J375&lt;&gt;"N/A"),"Critical task incomplete",IF(AND($J375="N/A",$T375=""),"N/A reason missing",IF(AND($J375="Exception",$T375=""),"Exception details missing",IF(AND($V375="Reviewed",$W375=""),"Manager initials missing","OK"))))))))),"")</f>
        <v/>
      </c>
      <c r="Y375" s="23">
        <f>IFERROR(IF(OR($A375="",$C375=""),"",IF(COUNTIFS($A$2:$A$501,$A375,$C$2:$C$501,$C375)&gt;1,"Duplicate task/date","OK")),"")</f>
        <v/>
      </c>
      <c r="Z375" s="29" t="n"/>
      <c r="AA375" s="23">
        <f>IFERROR(IF(OR($A375="",$C375=""),"",TEXT($A375,"yyyymmdd")&amp;"-"&amp;$C375),"")</f>
        <v/>
      </c>
    </row>
    <row r="376">
      <c r="A376" s="40" t="n"/>
      <c r="B376" s="22" t="n"/>
      <c r="C376" s="22" t="n"/>
      <c r="D376" s="23">
        <f>IFERROR(IF($C376="","",VLOOKUP($C376,'Checklist Setup'!$A$7:$H$106,2,FALSE)),"")</f>
        <v/>
      </c>
      <c r="E376" s="24">
        <f>IFERROR(IF($C376="","",VLOOKUP($C376,'Checklist Setup'!$A$7:$H$106,3,FALSE)),"")</f>
        <v/>
      </c>
      <c r="F376" s="23">
        <f>IFERROR(IF($C376="","",VLOOKUP($C376,'Checklist Setup'!$A$7:$H$106,4,FALSE)),"")</f>
        <v/>
      </c>
      <c r="G376" s="23">
        <f>IFERROR(IF($C376="","",VLOOKUP($C376,'Checklist Setup'!$A$7:$H$106,5,FALSE)),"")</f>
        <v/>
      </c>
      <c r="H376" s="23">
        <f>IFERROR(IF($C376="","",VLOOKUP($C376,'Checklist Setup'!$A$7:$H$106,6,FALSE)),"")</f>
        <v/>
      </c>
      <c r="I376" s="22" t="n"/>
      <c r="J376" s="22" t="n"/>
      <c r="K376" s="25" t="n"/>
      <c r="L376" s="25" t="n"/>
      <c r="M376" s="26">
        <f>IFERROR(IF($C376="","",VLOOKUP($C376,'Checklist Setup'!$A$7:$H$106,7,FALSE)),"")</f>
        <v/>
      </c>
      <c r="N376" s="26">
        <f>IFERROR(IF(OR($K376="",$L376=""),"",MOD($L376-$K376,1)*1440),"")</f>
        <v/>
      </c>
      <c r="O376" s="41" t="n"/>
      <c r="P376" s="41" t="n"/>
      <c r="Q376" s="42">
        <f>IFERROR(IF(OR($O376="",$P376=""),"",$P376-$O376),"")</f>
        <v/>
      </c>
      <c r="R376" s="42">
        <f>IFERROR(IF($C376="","",VLOOKUP($C376,'Checklist Setup'!$A$7:$H$106,8,FALSE)),"")</f>
        <v/>
      </c>
      <c r="S376" s="29" t="n"/>
      <c r="T376" s="29" t="n"/>
      <c r="U376" s="29" t="n"/>
      <c r="V376" s="22" t="n"/>
      <c r="W376" s="22" t="n"/>
      <c r="X376" s="24">
        <f>IFERROR(IF($C376="","",IF($Y376&lt;&gt;"OK",$Y376,IF(AND($J376="Complete",$H376="Yes",$S376=""),"Evidence missing",IF(AND($G376="Yes",$J376="Complete",OR($O376="",$P376="")),"Amounts missing",IF(AND($Q376&lt;&gt;"",OR($Q376&gt;$R376,$Q376&lt;-$R376)),"Variance exceeds tolerance",IF(AND($F376="Yes",$J376&lt;&gt;"Complete",$J376&lt;&gt;"N/A"),"Critical task incomplete",IF(AND($J376="N/A",$T376=""),"N/A reason missing",IF(AND($J376="Exception",$T376=""),"Exception details missing",IF(AND($V376="Reviewed",$W376=""),"Manager initials missing","OK"))))))))),"")</f>
        <v/>
      </c>
      <c r="Y376" s="23">
        <f>IFERROR(IF(OR($A376="",$C376=""),"",IF(COUNTIFS($A$2:$A$501,$A376,$C$2:$C$501,$C376)&gt;1,"Duplicate task/date","OK")),"")</f>
        <v/>
      </c>
      <c r="Z376" s="29" t="n"/>
      <c r="AA376" s="23">
        <f>IFERROR(IF(OR($A376="",$C376=""),"",TEXT($A376,"yyyymmdd")&amp;"-"&amp;$C376),"")</f>
        <v/>
      </c>
    </row>
    <row r="377">
      <c r="A377" s="40" t="n"/>
      <c r="B377" s="22" t="n"/>
      <c r="C377" s="22" t="n"/>
      <c r="D377" s="23">
        <f>IFERROR(IF($C377="","",VLOOKUP($C377,'Checklist Setup'!$A$7:$H$106,2,FALSE)),"")</f>
        <v/>
      </c>
      <c r="E377" s="24">
        <f>IFERROR(IF($C377="","",VLOOKUP($C377,'Checklist Setup'!$A$7:$H$106,3,FALSE)),"")</f>
        <v/>
      </c>
      <c r="F377" s="23">
        <f>IFERROR(IF($C377="","",VLOOKUP($C377,'Checklist Setup'!$A$7:$H$106,4,FALSE)),"")</f>
        <v/>
      </c>
      <c r="G377" s="23">
        <f>IFERROR(IF($C377="","",VLOOKUP($C377,'Checklist Setup'!$A$7:$H$106,5,FALSE)),"")</f>
        <v/>
      </c>
      <c r="H377" s="23">
        <f>IFERROR(IF($C377="","",VLOOKUP($C377,'Checklist Setup'!$A$7:$H$106,6,FALSE)),"")</f>
        <v/>
      </c>
      <c r="I377" s="22" t="n"/>
      <c r="J377" s="22" t="n"/>
      <c r="K377" s="25" t="n"/>
      <c r="L377" s="25" t="n"/>
      <c r="M377" s="26">
        <f>IFERROR(IF($C377="","",VLOOKUP($C377,'Checklist Setup'!$A$7:$H$106,7,FALSE)),"")</f>
        <v/>
      </c>
      <c r="N377" s="26">
        <f>IFERROR(IF(OR($K377="",$L377=""),"",MOD($L377-$K377,1)*1440),"")</f>
        <v/>
      </c>
      <c r="O377" s="41" t="n"/>
      <c r="P377" s="41" t="n"/>
      <c r="Q377" s="42">
        <f>IFERROR(IF(OR($O377="",$P377=""),"",$P377-$O377),"")</f>
        <v/>
      </c>
      <c r="R377" s="42">
        <f>IFERROR(IF($C377="","",VLOOKUP($C377,'Checklist Setup'!$A$7:$H$106,8,FALSE)),"")</f>
        <v/>
      </c>
      <c r="S377" s="29" t="n"/>
      <c r="T377" s="29" t="n"/>
      <c r="U377" s="29" t="n"/>
      <c r="V377" s="22" t="n"/>
      <c r="W377" s="22" t="n"/>
      <c r="X377" s="24">
        <f>IFERROR(IF($C377="","",IF($Y377&lt;&gt;"OK",$Y377,IF(AND($J377="Complete",$H377="Yes",$S377=""),"Evidence missing",IF(AND($G377="Yes",$J377="Complete",OR($O377="",$P377="")),"Amounts missing",IF(AND($Q377&lt;&gt;"",OR($Q377&gt;$R377,$Q377&lt;-$R377)),"Variance exceeds tolerance",IF(AND($F377="Yes",$J377&lt;&gt;"Complete",$J377&lt;&gt;"N/A"),"Critical task incomplete",IF(AND($J377="N/A",$T377=""),"N/A reason missing",IF(AND($J377="Exception",$T377=""),"Exception details missing",IF(AND($V377="Reviewed",$W377=""),"Manager initials missing","OK"))))))))),"")</f>
        <v/>
      </c>
      <c r="Y377" s="23">
        <f>IFERROR(IF(OR($A377="",$C377=""),"",IF(COUNTIFS($A$2:$A$501,$A377,$C$2:$C$501,$C377)&gt;1,"Duplicate task/date","OK")),"")</f>
        <v/>
      </c>
      <c r="Z377" s="29" t="n"/>
      <c r="AA377" s="23">
        <f>IFERROR(IF(OR($A377="",$C377=""),"",TEXT($A377,"yyyymmdd")&amp;"-"&amp;$C377),"")</f>
        <v/>
      </c>
    </row>
    <row r="378">
      <c r="A378" s="40" t="n"/>
      <c r="B378" s="22" t="n"/>
      <c r="C378" s="22" t="n"/>
      <c r="D378" s="23">
        <f>IFERROR(IF($C378="","",VLOOKUP($C378,'Checklist Setup'!$A$7:$H$106,2,FALSE)),"")</f>
        <v/>
      </c>
      <c r="E378" s="24">
        <f>IFERROR(IF($C378="","",VLOOKUP($C378,'Checklist Setup'!$A$7:$H$106,3,FALSE)),"")</f>
        <v/>
      </c>
      <c r="F378" s="23">
        <f>IFERROR(IF($C378="","",VLOOKUP($C378,'Checklist Setup'!$A$7:$H$106,4,FALSE)),"")</f>
        <v/>
      </c>
      <c r="G378" s="23">
        <f>IFERROR(IF($C378="","",VLOOKUP($C378,'Checklist Setup'!$A$7:$H$106,5,FALSE)),"")</f>
        <v/>
      </c>
      <c r="H378" s="23">
        <f>IFERROR(IF($C378="","",VLOOKUP($C378,'Checklist Setup'!$A$7:$H$106,6,FALSE)),"")</f>
        <v/>
      </c>
      <c r="I378" s="22" t="n"/>
      <c r="J378" s="22" t="n"/>
      <c r="K378" s="25" t="n"/>
      <c r="L378" s="25" t="n"/>
      <c r="M378" s="26">
        <f>IFERROR(IF($C378="","",VLOOKUP($C378,'Checklist Setup'!$A$7:$H$106,7,FALSE)),"")</f>
        <v/>
      </c>
      <c r="N378" s="26">
        <f>IFERROR(IF(OR($K378="",$L378=""),"",MOD($L378-$K378,1)*1440),"")</f>
        <v/>
      </c>
      <c r="O378" s="41" t="n"/>
      <c r="P378" s="41" t="n"/>
      <c r="Q378" s="42">
        <f>IFERROR(IF(OR($O378="",$P378=""),"",$P378-$O378),"")</f>
        <v/>
      </c>
      <c r="R378" s="42">
        <f>IFERROR(IF($C378="","",VLOOKUP($C378,'Checklist Setup'!$A$7:$H$106,8,FALSE)),"")</f>
        <v/>
      </c>
      <c r="S378" s="29" t="n"/>
      <c r="T378" s="29" t="n"/>
      <c r="U378" s="29" t="n"/>
      <c r="V378" s="22" t="n"/>
      <c r="W378" s="22" t="n"/>
      <c r="X378" s="24">
        <f>IFERROR(IF($C378="","",IF($Y378&lt;&gt;"OK",$Y378,IF(AND($J378="Complete",$H378="Yes",$S378=""),"Evidence missing",IF(AND($G378="Yes",$J378="Complete",OR($O378="",$P378="")),"Amounts missing",IF(AND($Q378&lt;&gt;"",OR($Q378&gt;$R378,$Q378&lt;-$R378)),"Variance exceeds tolerance",IF(AND($F378="Yes",$J378&lt;&gt;"Complete",$J378&lt;&gt;"N/A"),"Critical task incomplete",IF(AND($J378="N/A",$T378=""),"N/A reason missing",IF(AND($J378="Exception",$T378=""),"Exception details missing",IF(AND($V378="Reviewed",$W378=""),"Manager initials missing","OK"))))))))),"")</f>
        <v/>
      </c>
      <c r="Y378" s="23">
        <f>IFERROR(IF(OR($A378="",$C378=""),"",IF(COUNTIFS($A$2:$A$501,$A378,$C$2:$C$501,$C378)&gt;1,"Duplicate task/date","OK")),"")</f>
        <v/>
      </c>
      <c r="Z378" s="29" t="n"/>
      <c r="AA378" s="23">
        <f>IFERROR(IF(OR($A378="",$C378=""),"",TEXT($A378,"yyyymmdd")&amp;"-"&amp;$C378),"")</f>
        <v/>
      </c>
    </row>
    <row r="379">
      <c r="A379" s="40" t="n"/>
      <c r="B379" s="22" t="n"/>
      <c r="C379" s="22" t="n"/>
      <c r="D379" s="23">
        <f>IFERROR(IF($C379="","",VLOOKUP($C379,'Checklist Setup'!$A$7:$H$106,2,FALSE)),"")</f>
        <v/>
      </c>
      <c r="E379" s="24">
        <f>IFERROR(IF($C379="","",VLOOKUP($C379,'Checklist Setup'!$A$7:$H$106,3,FALSE)),"")</f>
        <v/>
      </c>
      <c r="F379" s="23">
        <f>IFERROR(IF($C379="","",VLOOKUP($C379,'Checklist Setup'!$A$7:$H$106,4,FALSE)),"")</f>
        <v/>
      </c>
      <c r="G379" s="23">
        <f>IFERROR(IF($C379="","",VLOOKUP($C379,'Checklist Setup'!$A$7:$H$106,5,FALSE)),"")</f>
        <v/>
      </c>
      <c r="H379" s="23">
        <f>IFERROR(IF($C379="","",VLOOKUP($C379,'Checklist Setup'!$A$7:$H$106,6,FALSE)),"")</f>
        <v/>
      </c>
      <c r="I379" s="22" t="n"/>
      <c r="J379" s="22" t="n"/>
      <c r="K379" s="25" t="n"/>
      <c r="L379" s="25" t="n"/>
      <c r="M379" s="26">
        <f>IFERROR(IF($C379="","",VLOOKUP($C379,'Checklist Setup'!$A$7:$H$106,7,FALSE)),"")</f>
        <v/>
      </c>
      <c r="N379" s="26">
        <f>IFERROR(IF(OR($K379="",$L379=""),"",MOD($L379-$K379,1)*1440),"")</f>
        <v/>
      </c>
      <c r="O379" s="41" t="n"/>
      <c r="P379" s="41" t="n"/>
      <c r="Q379" s="42">
        <f>IFERROR(IF(OR($O379="",$P379=""),"",$P379-$O379),"")</f>
        <v/>
      </c>
      <c r="R379" s="42">
        <f>IFERROR(IF($C379="","",VLOOKUP($C379,'Checklist Setup'!$A$7:$H$106,8,FALSE)),"")</f>
        <v/>
      </c>
      <c r="S379" s="29" t="n"/>
      <c r="T379" s="29" t="n"/>
      <c r="U379" s="29" t="n"/>
      <c r="V379" s="22" t="n"/>
      <c r="W379" s="22" t="n"/>
      <c r="X379" s="24">
        <f>IFERROR(IF($C379="","",IF($Y379&lt;&gt;"OK",$Y379,IF(AND($J379="Complete",$H379="Yes",$S379=""),"Evidence missing",IF(AND($G379="Yes",$J379="Complete",OR($O379="",$P379="")),"Amounts missing",IF(AND($Q379&lt;&gt;"",OR($Q379&gt;$R379,$Q379&lt;-$R379)),"Variance exceeds tolerance",IF(AND($F379="Yes",$J379&lt;&gt;"Complete",$J379&lt;&gt;"N/A"),"Critical task incomplete",IF(AND($J379="N/A",$T379=""),"N/A reason missing",IF(AND($J379="Exception",$T379=""),"Exception details missing",IF(AND($V379="Reviewed",$W379=""),"Manager initials missing","OK"))))))))),"")</f>
        <v/>
      </c>
      <c r="Y379" s="23">
        <f>IFERROR(IF(OR($A379="",$C379=""),"",IF(COUNTIFS($A$2:$A$501,$A379,$C$2:$C$501,$C379)&gt;1,"Duplicate task/date","OK")),"")</f>
        <v/>
      </c>
      <c r="Z379" s="29" t="n"/>
      <c r="AA379" s="23">
        <f>IFERROR(IF(OR($A379="",$C379=""),"",TEXT($A379,"yyyymmdd")&amp;"-"&amp;$C379),"")</f>
        <v/>
      </c>
    </row>
    <row r="380">
      <c r="A380" s="40" t="n"/>
      <c r="B380" s="22" t="n"/>
      <c r="C380" s="22" t="n"/>
      <c r="D380" s="23">
        <f>IFERROR(IF($C380="","",VLOOKUP($C380,'Checklist Setup'!$A$7:$H$106,2,FALSE)),"")</f>
        <v/>
      </c>
      <c r="E380" s="24">
        <f>IFERROR(IF($C380="","",VLOOKUP($C380,'Checklist Setup'!$A$7:$H$106,3,FALSE)),"")</f>
        <v/>
      </c>
      <c r="F380" s="23">
        <f>IFERROR(IF($C380="","",VLOOKUP($C380,'Checklist Setup'!$A$7:$H$106,4,FALSE)),"")</f>
        <v/>
      </c>
      <c r="G380" s="23">
        <f>IFERROR(IF($C380="","",VLOOKUP($C380,'Checklist Setup'!$A$7:$H$106,5,FALSE)),"")</f>
        <v/>
      </c>
      <c r="H380" s="23">
        <f>IFERROR(IF($C380="","",VLOOKUP($C380,'Checklist Setup'!$A$7:$H$106,6,FALSE)),"")</f>
        <v/>
      </c>
      <c r="I380" s="22" t="n"/>
      <c r="J380" s="22" t="n"/>
      <c r="K380" s="25" t="n"/>
      <c r="L380" s="25" t="n"/>
      <c r="M380" s="26">
        <f>IFERROR(IF($C380="","",VLOOKUP($C380,'Checklist Setup'!$A$7:$H$106,7,FALSE)),"")</f>
        <v/>
      </c>
      <c r="N380" s="26">
        <f>IFERROR(IF(OR($K380="",$L380=""),"",MOD($L380-$K380,1)*1440),"")</f>
        <v/>
      </c>
      <c r="O380" s="41" t="n"/>
      <c r="P380" s="41" t="n"/>
      <c r="Q380" s="42">
        <f>IFERROR(IF(OR($O380="",$P380=""),"",$P380-$O380),"")</f>
        <v/>
      </c>
      <c r="R380" s="42">
        <f>IFERROR(IF($C380="","",VLOOKUP($C380,'Checklist Setup'!$A$7:$H$106,8,FALSE)),"")</f>
        <v/>
      </c>
      <c r="S380" s="29" t="n"/>
      <c r="T380" s="29" t="n"/>
      <c r="U380" s="29" t="n"/>
      <c r="V380" s="22" t="n"/>
      <c r="W380" s="22" t="n"/>
      <c r="X380" s="24">
        <f>IFERROR(IF($C380="","",IF($Y380&lt;&gt;"OK",$Y380,IF(AND($J380="Complete",$H380="Yes",$S380=""),"Evidence missing",IF(AND($G380="Yes",$J380="Complete",OR($O380="",$P380="")),"Amounts missing",IF(AND($Q380&lt;&gt;"",OR($Q380&gt;$R380,$Q380&lt;-$R380)),"Variance exceeds tolerance",IF(AND($F380="Yes",$J380&lt;&gt;"Complete",$J380&lt;&gt;"N/A"),"Critical task incomplete",IF(AND($J380="N/A",$T380=""),"N/A reason missing",IF(AND($J380="Exception",$T380=""),"Exception details missing",IF(AND($V380="Reviewed",$W380=""),"Manager initials missing","OK"))))))))),"")</f>
        <v/>
      </c>
      <c r="Y380" s="23">
        <f>IFERROR(IF(OR($A380="",$C380=""),"",IF(COUNTIFS($A$2:$A$501,$A380,$C$2:$C$501,$C380)&gt;1,"Duplicate task/date","OK")),"")</f>
        <v/>
      </c>
      <c r="Z380" s="29" t="n"/>
      <c r="AA380" s="23">
        <f>IFERROR(IF(OR($A380="",$C380=""),"",TEXT($A380,"yyyymmdd")&amp;"-"&amp;$C380),"")</f>
        <v/>
      </c>
    </row>
    <row r="381">
      <c r="A381" s="40" t="n"/>
      <c r="B381" s="22" t="n"/>
      <c r="C381" s="22" t="n"/>
      <c r="D381" s="23">
        <f>IFERROR(IF($C381="","",VLOOKUP($C381,'Checklist Setup'!$A$7:$H$106,2,FALSE)),"")</f>
        <v/>
      </c>
      <c r="E381" s="24">
        <f>IFERROR(IF($C381="","",VLOOKUP($C381,'Checklist Setup'!$A$7:$H$106,3,FALSE)),"")</f>
        <v/>
      </c>
      <c r="F381" s="23">
        <f>IFERROR(IF($C381="","",VLOOKUP($C381,'Checklist Setup'!$A$7:$H$106,4,FALSE)),"")</f>
        <v/>
      </c>
      <c r="G381" s="23">
        <f>IFERROR(IF($C381="","",VLOOKUP($C381,'Checklist Setup'!$A$7:$H$106,5,FALSE)),"")</f>
        <v/>
      </c>
      <c r="H381" s="23">
        <f>IFERROR(IF($C381="","",VLOOKUP($C381,'Checklist Setup'!$A$7:$H$106,6,FALSE)),"")</f>
        <v/>
      </c>
      <c r="I381" s="22" t="n"/>
      <c r="J381" s="22" t="n"/>
      <c r="K381" s="25" t="n"/>
      <c r="L381" s="25" t="n"/>
      <c r="M381" s="26">
        <f>IFERROR(IF($C381="","",VLOOKUP($C381,'Checklist Setup'!$A$7:$H$106,7,FALSE)),"")</f>
        <v/>
      </c>
      <c r="N381" s="26">
        <f>IFERROR(IF(OR($K381="",$L381=""),"",MOD($L381-$K381,1)*1440),"")</f>
        <v/>
      </c>
      <c r="O381" s="41" t="n"/>
      <c r="P381" s="41" t="n"/>
      <c r="Q381" s="42">
        <f>IFERROR(IF(OR($O381="",$P381=""),"",$P381-$O381),"")</f>
        <v/>
      </c>
      <c r="R381" s="42">
        <f>IFERROR(IF($C381="","",VLOOKUP($C381,'Checklist Setup'!$A$7:$H$106,8,FALSE)),"")</f>
        <v/>
      </c>
      <c r="S381" s="29" t="n"/>
      <c r="T381" s="29" t="n"/>
      <c r="U381" s="29" t="n"/>
      <c r="V381" s="22" t="n"/>
      <c r="W381" s="22" t="n"/>
      <c r="X381" s="24">
        <f>IFERROR(IF($C381="","",IF($Y381&lt;&gt;"OK",$Y381,IF(AND($J381="Complete",$H381="Yes",$S381=""),"Evidence missing",IF(AND($G381="Yes",$J381="Complete",OR($O381="",$P381="")),"Amounts missing",IF(AND($Q381&lt;&gt;"",OR($Q381&gt;$R381,$Q381&lt;-$R381)),"Variance exceeds tolerance",IF(AND($F381="Yes",$J381&lt;&gt;"Complete",$J381&lt;&gt;"N/A"),"Critical task incomplete",IF(AND($J381="N/A",$T381=""),"N/A reason missing",IF(AND($J381="Exception",$T381=""),"Exception details missing",IF(AND($V381="Reviewed",$W381=""),"Manager initials missing","OK"))))))))),"")</f>
        <v/>
      </c>
      <c r="Y381" s="23">
        <f>IFERROR(IF(OR($A381="",$C381=""),"",IF(COUNTIFS($A$2:$A$501,$A381,$C$2:$C$501,$C381)&gt;1,"Duplicate task/date","OK")),"")</f>
        <v/>
      </c>
      <c r="Z381" s="29" t="n"/>
      <c r="AA381" s="23">
        <f>IFERROR(IF(OR($A381="",$C381=""),"",TEXT($A381,"yyyymmdd")&amp;"-"&amp;$C381),"")</f>
        <v/>
      </c>
    </row>
    <row r="382">
      <c r="A382" s="40" t="n"/>
      <c r="B382" s="22" t="n"/>
      <c r="C382" s="22" t="n"/>
      <c r="D382" s="23">
        <f>IFERROR(IF($C382="","",VLOOKUP($C382,'Checklist Setup'!$A$7:$H$106,2,FALSE)),"")</f>
        <v/>
      </c>
      <c r="E382" s="24">
        <f>IFERROR(IF($C382="","",VLOOKUP($C382,'Checklist Setup'!$A$7:$H$106,3,FALSE)),"")</f>
        <v/>
      </c>
      <c r="F382" s="23">
        <f>IFERROR(IF($C382="","",VLOOKUP($C382,'Checklist Setup'!$A$7:$H$106,4,FALSE)),"")</f>
        <v/>
      </c>
      <c r="G382" s="23">
        <f>IFERROR(IF($C382="","",VLOOKUP($C382,'Checklist Setup'!$A$7:$H$106,5,FALSE)),"")</f>
        <v/>
      </c>
      <c r="H382" s="23">
        <f>IFERROR(IF($C382="","",VLOOKUP($C382,'Checklist Setup'!$A$7:$H$106,6,FALSE)),"")</f>
        <v/>
      </c>
      <c r="I382" s="22" t="n"/>
      <c r="J382" s="22" t="n"/>
      <c r="K382" s="25" t="n"/>
      <c r="L382" s="25" t="n"/>
      <c r="M382" s="26">
        <f>IFERROR(IF($C382="","",VLOOKUP($C382,'Checklist Setup'!$A$7:$H$106,7,FALSE)),"")</f>
        <v/>
      </c>
      <c r="N382" s="26">
        <f>IFERROR(IF(OR($K382="",$L382=""),"",MOD($L382-$K382,1)*1440),"")</f>
        <v/>
      </c>
      <c r="O382" s="41" t="n"/>
      <c r="P382" s="41" t="n"/>
      <c r="Q382" s="42">
        <f>IFERROR(IF(OR($O382="",$P382=""),"",$P382-$O382),"")</f>
        <v/>
      </c>
      <c r="R382" s="42">
        <f>IFERROR(IF($C382="","",VLOOKUP($C382,'Checklist Setup'!$A$7:$H$106,8,FALSE)),"")</f>
        <v/>
      </c>
      <c r="S382" s="29" t="n"/>
      <c r="T382" s="29" t="n"/>
      <c r="U382" s="29" t="n"/>
      <c r="V382" s="22" t="n"/>
      <c r="W382" s="22" t="n"/>
      <c r="X382" s="24">
        <f>IFERROR(IF($C382="","",IF($Y382&lt;&gt;"OK",$Y382,IF(AND($J382="Complete",$H382="Yes",$S382=""),"Evidence missing",IF(AND($G382="Yes",$J382="Complete",OR($O382="",$P382="")),"Amounts missing",IF(AND($Q382&lt;&gt;"",OR($Q382&gt;$R382,$Q382&lt;-$R382)),"Variance exceeds tolerance",IF(AND($F382="Yes",$J382&lt;&gt;"Complete",$J382&lt;&gt;"N/A"),"Critical task incomplete",IF(AND($J382="N/A",$T382=""),"N/A reason missing",IF(AND($J382="Exception",$T382=""),"Exception details missing",IF(AND($V382="Reviewed",$W382=""),"Manager initials missing","OK"))))))))),"")</f>
        <v/>
      </c>
      <c r="Y382" s="23">
        <f>IFERROR(IF(OR($A382="",$C382=""),"",IF(COUNTIFS($A$2:$A$501,$A382,$C$2:$C$501,$C382)&gt;1,"Duplicate task/date","OK")),"")</f>
        <v/>
      </c>
      <c r="Z382" s="29" t="n"/>
      <c r="AA382" s="23">
        <f>IFERROR(IF(OR($A382="",$C382=""),"",TEXT($A382,"yyyymmdd")&amp;"-"&amp;$C382),"")</f>
        <v/>
      </c>
    </row>
    <row r="383">
      <c r="A383" s="40" t="n"/>
      <c r="B383" s="22" t="n"/>
      <c r="C383" s="22" t="n"/>
      <c r="D383" s="23">
        <f>IFERROR(IF($C383="","",VLOOKUP($C383,'Checklist Setup'!$A$7:$H$106,2,FALSE)),"")</f>
        <v/>
      </c>
      <c r="E383" s="24">
        <f>IFERROR(IF($C383="","",VLOOKUP($C383,'Checklist Setup'!$A$7:$H$106,3,FALSE)),"")</f>
        <v/>
      </c>
      <c r="F383" s="23">
        <f>IFERROR(IF($C383="","",VLOOKUP($C383,'Checklist Setup'!$A$7:$H$106,4,FALSE)),"")</f>
        <v/>
      </c>
      <c r="G383" s="23">
        <f>IFERROR(IF($C383="","",VLOOKUP($C383,'Checklist Setup'!$A$7:$H$106,5,FALSE)),"")</f>
        <v/>
      </c>
      <c r="H383" s="23">
        <f>IFERROR(IF($C383="","",VLOOKUP($C383,'Checklist Setup'!$A$7:$H$106,6,FALSE)),"")</f>
        <v/>
      </c>
      <c r="I383" s="22" t="n"/>
      <c r="J383" s="22" t="n"/>
      <c r="K383" s="25" t="n"/>
      <c r="L383" s="25" t="n"/>
      <c r="M383" s="26">
        <f>IFERROR(IF($C383="","",VLOOKUP($C383,'Checklist Setup'!$A$7:$H$106,7,FALSE)),"")</f>
        <v/>
      </c>
      <c r="N383" s="26">
        <f>IFERROR(IF(OR($K383="",$L383=""),"",MOD($L383-$K383,1)*1440),"")</f>
        <v/>
      </c>
      <c r="O383" s="41" t="n"/>
      <c r="P383" s="41" t="n"/>
      <c r="Q383" s="42">
        <f>IFERROR(IF(OR($O383="",$P383=""),"",$P383-$O383),"")</f>
        <v/>
      </c>
      <c r="R383" s="42">
        <f>IFERROR(IF($C383="","",VLOOKUP($C383,'Checklist Setup'!$A$7:$H$106,8,FALSE)),"")</f>
        <v/>
      </c>
      <c r="S383" s="29" t="n"/>
      <c r="T383" s="29" t="n"/>
      <c r="U383" s="29" t="n"/>
      <c r="V383" s="22" t="n"/>
      <c r="W383" s="22" t="n"/>
      <c r="X383" s="24">
        <f>IFERROR(IF($C383="","",IF($Y383&lt;&gt;"OK",$Y383,IF(AND($J383="Complete",$H383="Yes",$S383=""),"Evidence missing",IF(AND($G383="Yes",$J383="Complete",OR($O383="",$P383="")),"Amounts missing",IF(AND($Q383&lt;&gt;"",OR($Q383&gt;$R383,$Q383&lt;-$R383)),"Variance exceeds tolerance",IF(AND($F383="Yes",$J383&lt;&gt;"Complete",$J383&lt;&gt;"N/A"),"Critical task incomplete",IF(AND($J383="N/A",$T383=""),"N/A reason missing",IF(AND($J383="Exception",$T383=""),"Exception details missing",IF(AND($V383="Reviewed",$W383=""),"Manager initials missing","OK"))))))))),"")</f>
        <v/>
      </c>
      <c r="Y383" s="23">
        <f>IFERROR(IF(OR($A383="",$C383=""),"",IF(COUNTIFS($A$2:$A$501,$A383,$C$2:$C$501,$C383)&gt;1,"Duplicate task/date","OK")),"")</f>
        <v/>
      </c>
      <c r="Z383" s="29" t="n"/>
      <c r="AA383" s="23">
        <f>IFERROR(IF(OR($A383="",$C383=""),"",TEXT($A383,"yyyymmdd")&amp;"-"&amp;$C383),"")</f>
        <v/>
      </c>
    </row>
    <row r="384">
      <c r="A384" s="40" t="n"/>
      <c r="B384" s="22" t="n"/>
      <c r="C384" s="22" t="n"/>
      <c r="D384" s="23">
        <f>IFERROR(IF($C384="","",VLOOKUP($C384,'Checklist Setup'!$A$7:$H$106,2,FALSE)),"")</f>
        <v/>
      </c>
      <c r="E384" s="24">
        <f>IFERROR(IF($C384="","",VLOOKUP($C384,'Checklist Setup'!$A$7:$H$106,3,FALSE)),"")</f>
        <v/>
      </c>
      <c r="F384" s="23">
        <f>IFERROR(IF($C384="","",VLOOKUP($C384,'Checklist Setup'!$A$7:$H$106,4,FALSE)),"")</f>
        <v/>
      </c>
      <c r="G384" s="23">
        <f>IFERROR(IF($C384="","",VLOOKUP($C384,'Checklist Setup'!$A$7:$H$106,5,FALSE)),"")</f>
        <v/>
      </c>
      <c r="H384" s="23">
        <f>IFERROR(IF($C384="","",VLOOKUP($C384,'Checklist Setup'!$A$7:$H$106,6,FALSE)),"")</f>
        <v/>
      </c>
      <c r="I384" s="22" t="n"/>
      <c r="J384" s="22" t="n"/>
      <c r="K384" s="25" t="n"/>
      <c r="L384" s="25" t="n"/>
      <c r="M384" s="26">
        <f>IFERROR(IF($C384="","",VLOOKUP($C384,'Checklist Setup'!$A$7:$H$106,7,FALSE)),"")</f>
        <v/>
      </c>
      <c r="N384" s="26">
        <f>IFERROR(IF(OR($K384="",$L384=""),"",MOD($L384-$K384,1)*1440),"")</f>
        <v/>
      </c>
      <c r="O384" s="41" t="n"/>
      <c r="P384" s="41" t="n"/>
      <c r="Q384" s="42">
        <f>IFERROR(IF(OR($O384="",$P384=""),"",$P384-$O384),"")</f>
        <v/>
      </c>
      <c r="R384" s="42">
        <f>IFERROR(IF($C384="","",VLOOKUP($C384,'Checklist Setup'!$A$7:$H$106,8,FALSE)),"")</f>
        <v/>
      </c>
      <c r="S384" s="29" t="n"/>
      <c r="T384" s="29" t="n"/>
      <c r="U384" s="29" t="n"/>
      <c r="V384" s="22" t="n"/>
      <c r="W384" s="22" t="n"/>
      <c r="X384" s="24">
        <f>IFERROR(IF($C384="","",IF($Y384&lt;&gt;"OK",$Y384,IF(AND($J384="Complete",$H384="Yes",$S384=""),"Evidence missing",IF(AND($G384="Yes",$J384="Complete",OR($O384="",$P384="")),"Amounts missing",IF(AND($Q384&lt;&gt;"",OR($Q384&gt;$R384,$Q384&lt;-$R384)),"Variance exceeds tolerance",IF(AND($F384="Yes",$J384&lt;&gt;"Complete",$J384&lt;&gt;"N/A"),"Critical task incomplete",IF(AND($J384="N/A",$T384=""),"N/A reason missing",IF(AND($J384="Exception",$T384=""),"Exception details missing",IF(AND($V384="Reviewed",$W384=""),"Manager initials missing","OK"))))))))),"")</f>
        <v/>
      </c>
      <c r="Y384" s="23">
        <f>IFERROR(IF(OR($A384="",$C384=""),"",IF(COUNTIFS($A$2:$A$501,$A384,$C$2:$C$501,$C384)&gt;1,"Duplicate task/date","OK")),"")</f>
        <v/>
      </c>
      <c r="Z384" s="29" t="n"/>
      <c r="AA384" s="23">
        <f>IFERROR(IF(OR($A384="",$C384=""),"",TEXT($A384,"yyyymmdd")&amp;"-"&amp;$C384),"")</f>
        <v/>
      </c>
    </row>
    <row r="385">
      <c r="A385" s="40" t="n"/>
      <c r="B385" s="22" t="n"/>
      <c r="C385" s="22" t="n"/>
      <c r="D385" s="23">
        <f>IFERROR(IF($C385="","",VLOOKUP($C385,'Checklist Setup'!$A$7:$H$106,2,FALSE)),"")</f>
        <v/>
      </c>
      <c r="E385" s="24">
        <f>IFERROR(IF($C385="","",VLOOKUP($C385,'Checklist Setup'!$A$7:$H$106,3,FALSE)),"")</f>
        <v/>
      </c>
      <c r="F385" s="23">
        <f>IFERROR(IF($C385="","",VLOOKUP($C385,'Checklist Setup'!$A$7:$H$106,4,FALSE)),"")</f>
        <v/>
      </c>
      <c r="G385" s="23">
        <f>IFERROR(IF($C385="","",VLOOKUP($C385,'Checklist Setup'!$A$7:$H$106,5,FALSE)),"")</f>
        <v/>
      </c>
      <c r="H385" s="23">
        <f>IFERROR(IF($C385="","",VLOOKUP($C385,'Checklist Setup'!$A$7:$H$106,6,FALSE)),"")</f>
        <v/>
      </c>
      <c r="I385" s="22" t="n"/>
      <c r="J385" s="22" t="n"/>
      <c r="K385" s="25" t="n"/>
      <c r="L385" s="25" t="n"/>
      <c r="M385" s="26">
        <f>IFERROR(IF($C385="","",VLOOKUP($C385,'Checklist Setup'!$A$7:$H$106,7,FALSE)),"")</f>
        <v/>
      </c>
      <c r="N385" s="26">
        <f>IFERROR(IF(OR($K385="",$L385=""),"",MOD($L385-$K385,1)*1440),"")</f>
        <v/>
      </c>
      <c r="O385" s="41" t="n"/>
      <c r="P385" s="41" t="n"/>
      <c r="Q385" s="42">
        <f>IFERROR(IF(OR($O385="",$P385=""),"",$P385-$O385),"")</f>
        <v/>
      </c>
      <c r="R385" s="42">
        <f>IFERROR(IF($C385="","",VLOOKUP($C385,'Checklist Setup'!$A$7:$H$106,8,FALSE)),"")</f>
        <v/>
      </c>
      <c r="S385" s="29" t="n"/>
      <c r="T385" s="29" t="n"/>
      <c r="U385" s="29" t="n"/>
      <c r="V385" s="22" t="n"/>
      <c r="W385" s="22" t="n"/>
      <c r="X385" s="24">
        <f>IFERROR(IF($C385="","",IF($Y385&lt;&gt;"OK",$Y385,IF(AND($J385="Complete",$H385="Yes",$S385=""),"Evidence missing",IF(AND($G385="Yes",$J385="Complete",OR($O385="",$P385="")),"Amounts missing",IF(AND($Q385&lt;&gt;"",OR($Q385&gt;$R385,$Q385&lt;-$R385)),"Variance exceeds tolerance",IF(AND($F385="Yes",$J385&lt;&gt;"Complete",$J385&lt;&gt;"N/A"),"Critical task incomplete",IF(AND($J385="N/A",$T385=""),"N/A reason missing",IF(AND($J385="Exception",$T385=""),"Exception details missing",IF(AND($V385="Reviewed",$W385=""),"Manager initials missing","OK"))))))))),"")</f>
        <v/>
      </c>
      <c r="Y385" s="23">
        <f>IFERROR(IF(OR($A385="",$C385=""),"",IF(COUNTIFS($A$2:$A$501,$A385,$C$2:$C$501,$C385)&gt;1,"Duplicate task/date","OK")),"")</f>
        <v/>
      </c>
      <c r="Z385" s="29" t="n"/>
      <c r="AA385" s="23">
        <f>IFERROR(IF(OR($A385="",$C385=""),"",TEXT($A385,"yyyymmdd")&amp;"-"&amp;$C385),"")</f>
        <v/>
      </c>
    </row>
    <row r="386">
      <c r="A386" s="40" t="n"/>
      <c r="B386" s="22" t="n"/>
      <c r="C386" s="22" t="n"/>
      <c r="D386" s="23">
        <f>IFERROR(IF($C386="","",VLOOKUP($C386,'Checklist Setup'!$A$7:$H$106,2,FALSE)),"")</f>
        <v/>
      </c>
      <c r="E386" s="24">
        <f>IFERROR(IF($C386="","",VLOOKUP($C386,'Checklist Setup'!$A$7:$H$106,3,FALSE)),"")</f>
        <v/>
      </c>
      <c r="F386" s="23">
        <f>IFERROR(IF($C386="","",VLOOKUP($C386,'Checklist Setup'!$A$7:$H$106,4,FALSE)),"")</f>
        <v/>
      </c>
      <c r="G386" s="23">
        <f>IFERROR(IF($C386="","",VLOOKUP($C386,'Checklist Setup'!$A$7:$H$106,5,FALSE)),"")</f>
        <v/>
      </c>
      <c r="H386" s="23">
        <f>IFERROR(IF($C386="","",VLOOKUP($C386,'Checklist Setup'!$A$7:$H$106,6,FALSE)),"")</f>
        <v/>
      </c>
      <c r="I386" s="22" t="n"/>
      <c r="J386" s="22" t="n"/>
      <c r="K386" s="25" t="n"/>
      <c r="L386" s="25" t="n"/>
      <c r="M386" s="26">
        <f>IFERROR(IF($C386="","",VLOOKUP($C386,'Checklist Setup'!$A$7:$H$106,7,FALSE)),"")</f>
        <v/>
      </c>
      <c r="N386" s="26">
        <f>IFERROR(IF(OR($K386="",$L386=""),"",MOD($L386-$K386,1)*1440),"")</f>
        <v/>
      </c>
      <c r="O386" s="41" t="n"/>
      <c r="P386" s="41" t="n"/>
      <c r="Q386" s="42">
        <f>IFERROR(IF(OR($O386="",$P386=""),"",$P386-$O386),"")</f>
        <v/>
      </c>
      <c r="R386" s="42">
        <f>IFERROR(IF($C386="","",VLOOKUP($C386,'Checklist Setup'!$A$7:$H$106,8,FALSE)),"")</f>
        <v/>
      </c>
      <c r="S386" s="29" t="n"/>
      <c r="T386" s="29" t="n"/>
      <c r="U386" s="29" t="n"/>
      <c r="V386" s="22" t="n"/>
      <c r="W386" s="22" t="n"/>
      <c r="X386" s="24">
        <f>IFERROR(IF($C386="","",IF($Y386&lt;&gt;"OK",$Y386,IF(AND($J386="Complete",$H386="Yes",$S386=""),"Evidence missing",IF(AND($G386="Yes",$J386="Complete",OR($O386="",$P386="")),"Amounts missing",IF(AND($Q386&lt;&gt;"",OR($Q386&gt;$R386,$Q386&lt;-$R386)),"Variance exceeds tolerance",IF(AND($F386="Yes",$J386&lt;&gt;"Complete",$J386&lt;&gt;"N/A"),"Critical task incomplete",IF(AND($J386="N/A",$T386=""),"N/A reason missing",IF(AND($J386="Exception",$T386=""),"Exception details missing",IF(AND($V386="Reviewed",$W386=""),"Manager initials missing","OK"))))))))),"")</f>
        <v/>
      </c>
      <c r="Y386" s="23">
        <f>IFERROR(IF(OR($A386="",$C386=""),"",IF(COUNTIFS($A$2:$A$501,$A386,$C$2:$C$501,$C386)&gt;1,"Duplicate task/date","OK")),"")</f>
        <v/>
      </c>
      <c r="Z386" s="29" t="n"/>
      <c r="AA386" s="23">
        <f>IFERROR(IF(OR($A386="",$C386=""),"",TEXT($A386,"yyyymmdd")&amp;"-"&amp;$C386),"")</f>
        <v/>
      </c>
    </row>
    <row r="387">
      <c r="A387" s="40" t="n"/>
      <c r="B387" s="22" t="n"/>
      <c r="C387" s="22" t="n"/>
      <c r="D387" s="23">
        <f>IFERROR(IF($C387="","",VLOOKUP($C387,'Checklist Setup'!$A$7:$H$106,2,FALSE)),"")</f>
        <v/>
      </c>
      <c r="E387" s="24">
        <f>IFERROR(IF($C387="","",VLOOKUP($C387,'Checklist Setup'!$A$7:$H$106,3,FALSE)),"")</f>
        <v/>
      </c>
      <c r="F387" s="23">
        <f>IFERROR(IF($C387="","",VLOOKUP($C387,'Checklist Setup'!$A$7:$H$106,4,FALSE)),"")</f>
        <v/>
      </c>
      <c r="G387" s="23">
        <f>IFERROR(IF($C387="","",VLOOKUP($C387,'Checklist Setup'!$A$7:$H$106,5,FALSE)),"")</f>
        <v/>
      </c>
      <c r="H387" s="23">
        <f>IFERROR(IF($C387="","",VLOOKUP($C387,'Checklist Setup'!$A$7:$H$106,6,FALSE)),"")</f>
        <v/>
      </c>
      <c r="I387" s="22" t="n"/>
      <c r="J387" s="22" t="n"/>
      <c r="K387" s="25" t="n"/>
      <c r="L387" s="25" t="n"/>
      <c r="M387" s="26">
        <f>IFERROR(IF($C387="","",VLOOKUP($C387,'Checklist Setup'!$A$7:$H$106,7,FALSE)),"")</f>
        <v/>
      </c>
      <c r="N387" s="26">
        <f>IFERROR(IF(OR($K387="",$L387=""),"",MOD($L387-$K387,1)*1440),"")</f>
        <v/>
      </c>
      <c r="O387" s="41" t="n"/>
      <c r="P387" s="41" t="n"/>
      <c r="Q387" s="42">
        <f>IFERROR(IF(OR($O387="",$P387=""),"",$P387-$O387),"")</f>
        <v/>
      </c>
      <c r="R387" s="42">
        <f>IFERROR(IF($C387="","",VLOOKUP($C387,'Checklist Setup'!$A$7:$H$106,8,FALSE)),"")</f>
        <v/>
      </c>
      <c r="S387" s="29" t="n"/>
      <c r="T387" s="29" t="n"/>
      <c r="U387" s="29" t="n"/>
      <c r="V387" s="22" t="n"/>
      <c r="W387" s="22" t="n"/>
      <c r="X387" s="24">
        <f>IFERROR(IF($C387="","",IF($Y387&lt;&gt;"OK",$Y387,IF(AND($J387="Complete",$H387="Yes",$S387=""),"Evidence missing",IF(AND($G387="Yes",$J387="Complete",OR($O387="",$P387="")),"Amounts missing",IF(AND($Q387&lt;&gt;"",OR($Q387&gt;$R387,$Q387&lt;-$R387)),"Variance exceeds tolerance",IF(AND($F387="Yes",$J387&lt;&gt;"Complete",$J387&lt;&gt;"N/A"),"Critical task incomplete",IF(AND($J387="N/A",$T387=""),"N/A reason missing",IF(AND($J387="Exception",$T387=""),"Exception details missing",IF(AND($V387="Reviewed",$W387=""),"Manager initials missing","OK"))))))))),"")</f>
        <v/>
      </c>
      <c r="Y387" s="23">
        <f>IFERROR(IF(OR($A387="",$C387=""),"",IF(COUNTIFS($A$2:$A$501,$A387,$C$2:$C$501,$C387)&gt;1,"Duplicate task/date","OK")),"")</f>
        <v/>
      </c>
      <c r="Z387" s="29" t="n"/>
      <c r="AA387" s="23">
        <f>IFERROR(IF(OR($A387="",$C387=""),"",TEXT($A387,"yyyymmdd")&amp;"-"&amp;$C387),"")</f>
        <v/>
      </c>
    </row>
    <row r="388">
      <c r="A388" s="40" t="n"/>
      <c r="B388" s="22" t="n"/>
      <c r="C388" s="22" t="n"/>
      <c r="D388" s="23">
        <f>IFERROR(IF($C388="","",VLOOKUP($C388,'Checklist Setup'!$A$7:$H$106,2,FALSE)),"")</f>
        <v/>
      </c>
      <c r="E388" s="24">
        <f>IFERROR(IF($C388="","",VLOOKUP($C388,'Checklist Setup'!$A$7:$H$106,3,FALSE)),"")</f>
        <v/>
      </c>
      <c r="F388" s="23">
        <f>IFERROR(IF($C388="","",VLOOKUP($C388,'Checklist Setup'!$A$7:$H$106,4,FALSE)),"")</f>
        <v/>
      </c>
      <c r="G388" s="23">
        <f>IFERROR(IF($C388="","",VLOOKUP($C388,'Checklist Setup'!$A$7:$H$106,5,FALSE)),"")</f>
        <v/>
      </c>
      <c r="H388" s="23">
        <f>IFERROR(IF($C388="","",VLOOKUP($C388,'Checklist Setup'!$A$7:$H$106,6,FALSE)),"")</f>
        <v/>
      </c>
      <c r="I388" s="22" t="n"/>
      <c r="J388" s="22" t="n"/>
      <c r="K388" s="25" t="n"/>
      <c r="L388" s="25" t="n"/>
      <c r="M388" s="26">
        <f>IFERROR(IF($C388="","",VLOOKUP($C388,'Checklist Setup'!$A$7:$H$106,7,FALSE)),"")</f>
        <v/>
      </c>
      <c r="N388" s="26">
        <f>IFERROR(IF(OR($K388="",$L388=""),"",MOD($L388-$K388,1)*1440),"")</f>
        <v/>
      </c>
      <c r="O388" s="41" t="n"/>
      <c r="P388" s="41" t="n"/>
      <c r="Q388" s="42">
        <f>IFERROR(IF(OR($O388="",$P388=""),"",$P388-$O388),"")</f>
        <v/>
      </c>
      <c r="R388" s="42">
        <f>IFERROR(IF($C388="","",VLOOKUP($C388,'Checklist Setup'!$A$7:$H$106,8,FALSE)),"")</f>
        <v/>
      </c>
      <c r="S388" s="29" t="n"/>
      <c r="T388" s="29" t="n"/>
      <c r="U388" s="29" t="n"/>
      <c r="V388" s="22" t="n"/>
      <c r="W388" s="22" t="n"/>
      <c r="X388" s="24">
        <f>IFERROR(IF($C388="","",IF($Y388&lt;&gt;"OK",$Y388,IF(AND($J388="Complete",$H388="Yes",$S388=""),"Evidence missing",IF(AND($G388="Yes",$J388="Complete",OR($O388="",$P388="")),"Amounts missing",IF(AND($Q388&lt;&gt;"",OR($Q388&gt;$R388,$Q388&lt;-$R388)),"Variance exceeds tolerance",IF(AND($F388="Yes",$J388&lt;&gt;"Complete",$J388&lt;&gt;"N/A"),"Critical task incomplete",IF(AND($J388="N/A",$T388=""),"N/A reason missing",IF(AND($J388="Exception",$T388=""),"Exception details missing",IF(AND($V388="Reviewed",$W388=""),"Manager initials missing","OK"))))))))),"")</f>
        <v/>
      </c>
      <c r="Y388" s="23">
        <f>IFERROR(IF(OR($A388="",$C388=""),"",IF(COUNTIFS($A$2:$A$501,$A388,$C$2:$C$501,$C388)&gt;1,"Duplicate task/date","OK")),"")</f>
        <v/>
      </c>
      <c r="Z388" s="29" t="n"/>
      <c r="AA388" s="23">
        <f>IFERROR(IF(OR($A388="",$C388=""),"",TEXT($A388,"yyyymmdd")&amp;"-"&amp;$C388),"")</f>
        <v/>
      </c>
    </row>
    <row r="389">
      <c r="A389" s="40" t="n"/>
      <c r="B389" s="22" t="n"/>
      <c r="C389" s="22" t="n"/>
      <c r="D389" s="23">
        <f>IFERROR(IF($C389="","",VLOOKUP($C389,'Checklist Setup'!$A$7:$H$106,2,FALSE)),"")</f>
        <v/>
      </c>
      <c r="E389" s="24">
        <f>IFERROR(IF($C389="","",VLOOKUP($C389,'Checklist Setup'!$A$7:$H$106,3,FALSE)),"")</f>
        <v/>
      </c>
      <c r="F389" s="23">
        <f>IFERROR(IF($C389="","",VLOOKUP($C389,'Checklist Setup'!$A$7:$H$106,4,FALSE)),"")</f>
        <v/>
      </c>
      <c r="G389" s="23">
        <f>IFERROR(IF($C389="","",VLOOKUP($C389,'Checklist Setup'!$A$7:$H$106,5,FALSE)),"")</f>
        <v/>
      </c>
      <c r="H389" s="23">
        <f>IFERROR(IF($C389="","",VLOOKUP($C389,'Checklist Setup'!$A$7:$H$106,6,FALSE)),"")</f>
        <v/>
      </c>
      <c r="I389" s="22" t="n"/>
      <c r="J389" s="22" t="n"/>
      <c r="K389" s="25" t="n"/>
      <c r="L389" s="25" t="n"/>
      <c r="M389" s="26">
        <f>IFERROR(IF($C389="","",VLOOKUP($C389,'Checklist Setup'!$A$7:$H$106,7,FALSE)),"")</f>
        <v/>
      </c>
      <c r="N389" s="26">
        <f>IFERROR(IF(OR($K389="",$L389=""),"",MOD($L389-$K389,1)*1440),"")</f>
        <v/>
      </c>
      <c r="O389" s="41" t="n"/>
      <c r="P389" s="41" t="n"/>
      <c r="Q389" s="42">
        <f>IFERROR(IF(OR($O389="",$P389=""),"",$P389-$O389),"")</f>
        <v/>
      </c>
      <c r="R389" s="42">
        <f>IFERROR(IF($C389="","",VLOOKUP($C389,'Checklist Setup'!$A$7:$H$106,8,FALSE)),"")</f>
        <v/>
      </c>
      <c r="S389" s="29" t="n"/>
      <c r="T389" s="29" t="n"/>
      <c r="U389" s="29" t="n"/>
      <c r="V389" s="22" t="n"/>
      <c r="W389" s="22" t="n"/>
      <c r="X389" s="24">
        <f>IFERROR(IF($C389="","",IF($Y389&lt;&gt;"OK",$Y389,IF(AND($J389="Complete",$H389="Yes",$S389=""),"Evidence missing",IF(AND($G389="Yes",$J389="Complete",OR($O389="",$P389="")),"Amounts missing",IF(AND($Q389&lt;&gt;"",OR($Q389&gt;$R389,$Q389&lt;-$R389)),"Variance exceeds tolerance",IF(AND($F389="Yes",$J389&lt;&gt;"Complete",$J389&lt;&gt;"N/A"),"Critical task incomplete",IF(AND($J389="N/A",$T389=""),"N/A reason missing",IF(AND($J389="Exception",$T389=""),"Exception details missing",IF(AND($V389="Reviewed",$W389=""),"Manager initials missing","OK"))))))))),"")</f>
        <v/>
      </c>
      <c r="Y389" s="23">
        <f>IFERROR(IF(OR($A389="",$C389=""),"",IF(COUNTIFS($A$2:$A$501,$A389,$C$2:$C$501,$C389)&gt;1,"Duplicate task/date","OK")),"")</f>
        <v/>
      </c>
      <c r="Z389" s="29" t="n"/>
      <c r="AA389" s="23">
        <f>IFERROR(IF(OR($A389="",$C389=""),"",TEXT($A389,"yyyymmdd")&amp;"-"&amp;$C389),"")</f>
        <v/>
      </c>
    </row>
    <row r="390">
      <c r="A390" s="40" t="n"/>
      <c r="B390" s="22" t="n"/>
      <c r="C390" s="22" t="n"/>
      <c r="D390" s="23">
        <f>IFERROR(IF($C390="","",VLOOKUP($C390,'Checklist Setup'!$A$7:$H$106,2,FALSE)),"")</f>
        <v/>
      </c>
      <c r="E390" s="24">
        <f>IFERROR(IF($C390="","",VLOOKUP($C390,'Checklist Setup'!$A$7:$H$106,3,FALSE)),"")</f>
        <v/>
      </c>
      <c r="F390" s="23">
        <f>IFERROR(IF($C390="","",VLOOKUP($C390,'Checklist Setup'!$A$7:$H$106,4,FALSE)),"")</f>
        <v/>
      </c>
      <c r="G390" s="23">
        <f>IFERROR(IF($C390="","",VLOOKUP($C390,'Checklist Setup'!$A$7:$H$106,5,FALSE)),"")</f>
        <v/>
      </c>
      <c r="H390" s="23">
        <f>IFERROR(IF($C390="","",VLOOKUP($C390,'Checklist Setup'!$A$7:$H$106,6,FALSE)),"")</f>
        <v/>
      </c>
      <c r="I390" s="22" t="n"/>
      <c r="J390" s="22" t="n"/>
      <c r="K390" s="25" t="n"/>
      <c r="L390" s="25" t="n"/>
      <c r="M390" s="26">
        <f>IFERROR(IF($C390="","",VLOOKUP($C390,'Checklist Setup'!$A$7:$H$106,7,FALSE)),"")</f>
        <v/>
      </c>
      <c r="N390" s="26">
        <f>IFERROR(IF(OR($K390="",$L390=""),"",MOD($L390-$K390,1)*1440),"")</f>
        <v/>
      </c>
      <c r="O390" s="41" t="n"/>
      <c r="P390" s="41" t="n"/>
      <c r="Q390" s="42">
        <f>IFERROR(IF(OR($O390="",$P390=""),"",$P390-$O390),"")</f>
        <v/>
      </c>
      <c r="R390" s="42">
        <f>IFERROR(IF($C390="","",VLOOKUP($C390,'Checklist Setup'!$A$7:$H$106,8,FALSE)),"")</f>
        <v/>
      </c>
      <c r="S390" s="29" t="n"/>
      <c r="T390" s="29" t="n"/>
      <c r="U390" s="29" t="n"/>
      <c r="V390" s="22" t="n"/>
      <c r="W390" s="22" t="n"/>
      <c r="X390" s="24">
        <f>IFERROR(IF($C390="","",IF($Y390&lt;&gt;"OK",$Y390,IF(AND($J390="Complete",$H390="Yes",$S390=""),"Evidence missing",IF(AND($G390="Yes",$J390="Complete",OR($O390="",$P390="")),"Amounts missing",IF(AND($Q390&lt;&gt;"",OR($Q390&gt;$R390,$Q390&lt;-$R390)),"Variance exceeds tolerance",IF(AND($F390="Yes",$J390&lt;&gt;"Complete",$J390&lt;&gt;"N/A"),"Critical task incomplete",IF(AND($J390="N/A",$T390=""),"N/A reason missing",IF(AND($J390="Exception",$T390=""),"Exception details missing",IF(AND($V390="Reviewed",$W390=""),"Manager initials missing","OK"))))))))),"")</f>
        <v/>
      </c>
      <c r="Y390" s="23">
        <f>IFERROR(IF(OR($A390="",$C390=""),"",IF(COUNTIFS($A$2:$A$501,$A390,$C$2:$C$501,$C390)&gt;1,"Duplicate task/date","OK")),"")</f>
        <v/>
      </c>
      <c r="Z390" s="29" t="n"/>
      <c r="AA390" s="23">
        <f>IFERROR(IF(OR($A390="",$C390=""),"",TEXT($A390,"yyyymmdd")&amp;"-"&amp;$C390),"")</f>
        <v/>
      </c>
    </row>
    <row r="391">
      <c r="A391" s="40" t="n"/>
      <c r="B391" s="22" t="n"/>
      <c r="C391" s="22" t="n"/>
      <c r="D391" s="23">
        <f>IFERROR(IF($C391="","",VLOOKUP($C391,'Checklist Setup'!$A$7:$H$106,2,FALSE)),"")</f>
        <v/>
      </c>
      <c r="E391" s="24">
        <f>IFERROR(IF($C391="","",VLOOKUP($C391,'Checklist Setup'!$A$7:$H$106,3,FALSE)),"")</f>
        <v/>
      </c>
      <c r="F391" s="23">
        <f>IFERROR(IF($C391="","",VLOOKUP($C391,'Checklist Setup'!$A$7:$H$106,4,FALSE)),"")</f>
        <v/>
      </c>
      <c r="G391" s="23">
        <f>IFERROR(IF($C391="","",VLOOKUP($C391,'Checklist Setup'!$A$7:$H$106,5,FALSE)),"")</f>
        <v/>
      </c>
      <c r="H391" s="23">
        <f>IFERROR(IF($C391="","",VLOOKUP($C391,'Checklist Setup'!$A$7:$H$106,6,FALSE)),"")</f>
        <v/>
      </c>
      <c r="I391" s="22" t="n"/>
      <c r="J391" s="22" t="n"/>
      <c r="K391" s="25" t="n"/>
      <c r="L391" s="25" t="n"/>
      <c r="M391" s="26">
        <f>IFERROR(IF($C391="","",VLOOKUP($C391,'Checklist Setup'!$A$7:$H$106,7,FALSE)),"")</f>
        <v/>
      </c>
      <c r="N391" s="26">
        <f>IFERROR(IF(OR($K391="",$L391=""),"",MOD($L391-$K391,1)*1440),"")</f>
        <v/>
      </c>
      <c r="O391" s="41" t="n"/>
      <c r="P391" s="41" t="n"/>
      <c r="Q391" s="42">
        <f>IFERROR(IF(OR($O391="",$P391=""),"",$P391-$O391),"")</f>
        <v/>
      </c>
      <c r="R391" s="42">
        <f>IFERROR(IF($C391="","",VLOOKUP($C391,'Checklist Setup'!$A$7:$H$106,8,FALSE)),"")</f>
        <v/>
      </c>
      <c r="S391" s="29" t="n"/>
      <c r="T391" s="29" t="n"/>
      <c r="U391" s="29" t="n"/>
      <c r="V391" s="22" t="n"/>
      <c r="W391" s="22" t="n"/>
      <c r="X391" s="24">
        <f>IFERROR(IF($C391="","",IF($Y391&lt;&gt;"OK",$Y391,IF(AND($J391="Complete",$H391="Yes",$S391=""),"Evidence missing",IF(AND($G391="Yes",$J391="Complete",OR($O391="",$P391="")),"Amounts missing",IF(AND($Q391&lt;&gt;"",OR($Q391&gt;$R391,$Q391&lt;-$R391)),"Variance exceeds tolerance",IF(AND($F391="Yes",$J391&lt;&gt;"Complete",$J391&lt;&gt;"N/A"),"Critical task incomplete",IF(AND($J391="N/A",$T391=""),"N/A reason missing",IF(AND($J391="Exception",$T391=""),"Exception details missing",IF(AND($V391="Reviewed",$W391=""),"Manager initials missing","OK"))))))))),"")</f>
        <v/>
      </c>
      <c r="Y391" s="23">
        <f>IFERROR(IF(OR($A391="",$C391=""),"",IF(COUNTIFS($A$2:$A$501,$A391,$C$2:$C$501,$C391)&gt;1,"Duplicate task/date","OK")),"")</f>
        <v/>
      </c>
      <c r="Z391" s="29" t="n"/>
      <c r="AA391" s="23">
        <f>IFERROR(IF(OR($A391="",$C391=""),"",TEXT($A391,"yyyymmdd")&amp;"-"&amp;$C391),"")</f>
        <v/>
      </c>
    </row>
    <row r="392">
      <c r="A392" s="40" t="n"/>
      <c r="B392" s="22" t="n"/>
      <c r="C392" s="22" t="n"/>
      <c r="D392" s="23">
        <f>IFERROR(IF($C392="","",VLOOKUP($C392,'Checklist Setup'!$A$7:$H$106,2,FALSE)),"")</f>
        <v/>
      </c>
      <c r="E392" s="24">
        <f>IFERROR(IF($C392="","",VLOOKUP($C392,'Checklist Setup'!$A$7:$H$106,3,FALSE)),"")</f>
        <v/>
      </c>
      <c r="F392" s="23">
        <f>IFERROR(IF($C392="","",VLOOKUP($C392,'Checklist Setup'!$A$7:$H$106,4,FALSE)),"")</f>
        <v/>
      </c>
      <c r="G392" s="23">
        <f>IFERROR(IF($C392="","",VLOOKUP($C392,'Checklist Setup'!$A$7:$H$106,5,FALSE)),"")</f>
        <v/>
      </c>
      <c r="H392" s="23">
        <f>IFERROR(IF($C392="","",VLOOKUP($C392,'Checklist Setup'!$A$7:$H$106,6,FALSE)),"")</f>
        <v/>
      </c>
      <c r="I392" s="22" t="n"/>
      <c r="J392" s="22" t="n"/>
      <c r="K392" s="25" t="n"/>
      <c r="L392" s="25" t="n"/>
      <c r="M392" s="26">
        <f>IFERROR(IF($C392="","",VLOOKUP($C392,'Checklist Setup'!$A$7:$H$106,7,FALSE)),"")</f>
        <v/>
      </c>
      <c r="N392" s="26">
        <f>IFERROR(IF(OR($K392="",$L392=""),"",MOD($L392-$K392,1)*1440),"")</f>
        <v/>
      </c>
      <c r="O392" s="41" t="n"/>
      <c r="P392" s="41" t="n"/>
      <c r="Q392" s="42">
        <f>IFERROR(IF(OR($O392="",$P392=""),"",$P392-$O392),"")</f>
        <v/>
      </c>
      <c r="R392" s="42">
        <f>IFERROR(IF($C392="","",VLOOKUP($C392,'Checklist Setup'!$A$7:$H$106,8,FALSE)),"")</f>
        <v/>
      </c>
      <c r="S392" s="29" t="n"/>
      <c r="T392" s="29" t="n"/>
      <c r="U392" s="29" t="n"/>
      <c r="V392" s="22" t="n"/>
      <c r="W392" s="22" t="n"/>
      <c r="X392" s="24">
        <f>IFERROR(IF($C392="","",IF($Y392&lt;&gt;"OK",$Y392,IF(AND($J392="Complete",$H392="Yes",$S392=""),"Evidence missing",IF(AND($G392="Yes",$J392="Complete",OR($O392="",$P392="")),"Amounts missing",IF(AND($Q392&lt;&gt;"",OR($Q392&gt;$R392,$Q392&lt;-$R392)),"Variance exceeds tolerance",IF(AND($F392="Yes",$J392&lt;&gt;"Complete",$J392&lt;&gt;"N/A"),"Critical task incomplete",IF(AND($J392="N/A",$T392=""),"N/A reason missing",IF(AND($J392="Exception",$T392=""),"Exception details missing",IF(AND($V392="Reviewed",$W392=""),"Manager initials missing","OK"))))))))),"")</f>
        <v/>
      </c>
      <c r="Y392" s="23">
        <f>IFERROR(IF(OR($A392="",$C392=""),"",IF(COUNTIFS($A$2:$A$501,$A392,$C$2:$C$501,$C392)&gt;1,"Duplicate task/date","OK")),"")</f>
        <v/>
      </c>
      <c r="Z392" s="29" t="n"/>
      <c r="AA392" s="23">
        <f>IFERROR(IF(OR($A392="",$C392=""),"",TEXT($A392,"yyyymmdd")&amp;"-"&amp;$C392),"")</f>
        <v/>
      </c>
    </row>
    <row r="393">
      <c r="A393" s="40" t="n"/>
      <c r="B393" s="22" t="n"/>
      <c r="C393" s="22" t="n"/>
      <c r="D393" s="23">
        <f>IFERROR(IF($C393="","",VLOOKUP($C393,'Checklist Setup'!$A$7:$H$106,2,FALSE)),"")</f>
        <v/>
      </c>
      <c r="E393" s="24">
        <f>IFERROR(IF($C393="","",VLOOKUP($C393,'Checklist Setup'!$A$7:$H$106,3,FALSE)),"")</f>
        <v/>
      </c>
      <c r="F393" s="23">
        <f>IFERROR(IF($C393="","",VLOOKUP($C393,'Checklist Setup'!$A$7:$H$106,4,FALSE)),"")</f>
        <v/>
      </c>
      <c r="G393" s="23">
        <f>IFERROR(IF($C393="","",VLOOKUP($C393,'Checklist Setup'!$A$7:$H$106,5,FALSE)),"")</f>
        <v/>
      </c>
      <c r="H393" s="23">
        <f>IFERROR(IF($C393="","",VLOOKUP($C393,'Checklist Setup'!$A$7:$H$106,6,FALSE)),"")</f>
        <v/>
      </c>
      <c r="I393" s="22" t="n"/>
      <c r="J393" s="22" t="n"/>
      <c r="K393" s="25" t="n"/>
      <c r="L393" s="25" t="n"/>
      <c r="M393" s="26">
        <f>IFERROR(IF($C393="","",VLOOKUP($C393,'Checklist Setup'!$A$7:$H$106,7,FALSE)),"")</f>
        <v/>
      </c>
      <c r="N393" s="26">
        <f>IFERROR(IF(OR($K393="",$L393=""),"",MOD($L393-$K393,1)*1440),"")</f>
        <v/>
      </c>
      <c r="O393" s="41" t="n"/>
      <c r="P393" s="41" t="n"/>
      <c r="Q393" s="42">
        <f>IFERROR(IF(OR($O393="",$P393=""),"",$P393-$O393),"")</f>
        <v/>
      </c>
      <c r="R393" s="42">
        <f>IFERROR(IF($C393="","",VLOOKUP($C393,'Checklist Setup'!$A$7:$H$106,8,FALSE)),"")</f>
        <v/>
      </c>
      <c r="S393" s="29" t="n"/>
      <c r="T393" s="29" t="n"/>
      <c r="U393" s="29" t="n"/>
      <c r="V393" s="22" t="n"/>
      <c r="W393" s="22" t="n"/>
      <c r="X393" s="24">
        <f>IFERROR(IF($C393="","",IF($Y393&lt;&gt;"OK",$Y393,IF(AND($J393="Complete",$H393="Yes",$S393=""),"Evidence missing",IF(AND($G393="Yes",$J393="Complete",OR($O393="",$P393="")),"Amounts missing",IF(AND($Q393&lt;&gt;"",OR($Q393&gt;$R393,$Q393&lt;-$R393)),"Variance exceeds tolerance",IF(AND($F393="Yes",$J393&lt;&gt;"Complete",$J393&lt;&gt;"N/A"),"Critical task incomplete",IF(AND($J393="N/A",$T393=""),"N/A reason missing",IF(AND($J393="Exception",$T393=""),"Exception details missing",IF(AND($V393="Reviewed",$W393=""),"Manager initials missing","OK"))))))))),"")</f>
        <v/>
      </c>
      <c r="Y393" s="23">
        <f>IFERROR(IF(OR($A393="",$C393=""),"",IF(COUNTIFS($A$2:$A$501,$A393,$C$2:$C$501,$C393)&gt;1,"Duplicate task/date","OK")),"")</f>
        <v/>
      </c>
      <c r="Z393" s="29" t="n"/>
      <c r="AA393" s="23">
        <f>IFERROR(IF(OR($A393="",$C393=""),"",TEXT($A393,"yyyymmdd")&amp;"-"&amp;$C393),"")</f>
        <v/>
      </c>
    </row>
    <row r="394">
      <c r="A394" s="40" t="n"/>
      <c r="B394" s="22" t="n"/>
      <c r="C394" s="22" t="n"/>
      <c r="D394" s="23">
        <f>IFERROR(IF($C394="","",VLOOKUP($C394,'Checklist Setup'!$A$7:$H$106,2,FALSE)),"")</f>
        <v/>
      </c>
      <c r="E394" s="24">
        <f>IFERROR(IF($C394="","",VLOOKUP($C394,'Checklist Setup'!$A$7:$H$106,3,FALSE)),"")</f>
        <v/>
      </c>
      <c r="F394" s="23">
        <f>IFERROR(IF($C394="","",VLOOKUP($C394,'Checklist Setup'!$A$7:$H$106,4,FALSE)),"")</f>
        <v/>
      </c>
      <c r="G394" s="23">
        <f>IFERROR(IF($C394="","",VLOOKUP($C394,'Checklist Setup'!$A$7:$H$106,5,FALSE)),"")</f>
        <v/>
      </c>
      <c r="H394" s="23">
        <f>IFERROR(IF($C394="","",VLOOKUP($C394,'Checklist Setup'!$A$7:$H$106,6,FALSE)),"")</f>
        <v/>
      </c>
      <c r="I394" s="22" t="n"/>
      <c r="J394" s="22" t="n"/>
      <c r="K394" s="25" t="n"/>
      <c r="L394" s="25" t="n"/>
      <c r="M394" s="26">
        <f>IFERROR(IF($C394="","",VLOOKUP($C394,'Checklist Setup'!$A$7:$H$106,7,FALSE)),"")</f>
        <v/>
      </c>
      <c r="N394" s="26">
        <f>IFERROR(IF(OR($K394="",$L394=""),"",MOD($L394-$K394,1)*1440),"")</f>
        <v/>
      </c>
      <c r="O394" s="41" t="n"/>
      <c r="P394" s="41" t="n"/>
      <c r="Q394" s="42">
        <f>IFERROR(IF(OR($O394="",$P394=""),"",$P394-$O394),"")</f>
        <v/>
      </c>
      <c r="R394" s="42">
        <f>IFERROR(IF($C394="","",VLOOKUP($C394,'Checklist Setup'!$A$7:$H$106,8,FALSE)),"")</f>
        <v/>
      </c>
      <c r="S394" s="29" t="n"/>
      <c r="T394" s="29" t="n"/>
      <c r="U394" s="29" t="n"/>
      <c r="V394" s="22" t="n"/>
      <c r="W394" s="22" t="n"/>
      <c r="X394" s="24">
        <f>IFERROR(IF($C394="","",IF($Y394&lt;&gt;"OK",$Y394,IF(AND($J394="Complete",$H394="Yes",$S394=""),"Evidence missing",IF(AND($G394="Yes",$J394="Complete",OR($O394="",$P394="")),"Amounts missing",IF(AND($Q394&lt;&gt;"",OR($Q394&gt;$R394,$Q394&lt;-$R394)),"Variance exceeds tolerance",IF(AND($F394="Yes",$J394&lt;&gt;"Complete",$J394&lt;&gt;"N/A"),"Critical task incomplete",IF(AND($J394="N/A",$T394=""),"N/A reason missing",IF(AND($J394="Exception",$T394=""),"Exception details missing",IF(AND($V394="Reviewed",$W394=""),"Manager initials missing","OK"))))))))),"")</f>
        <v/>
      </c>
      <c r="Y394" s="23">
        <f>IFERROR(IF(OR($A394="",$C394=""),"",IF(COUNTIFS($A$2:$A$501,$A394,$C$2:$C$501,$C394)&gt;1,"Duplicate task/date","OK")),"")</f>
        <v/>
      </c>
      <c r="Z394" s="29" t="n"/>
      <c r="AA394" s="23">
        <f>IFERROR(IF(OR($A394="",$C394=""),"",TEXT($A394,"yyyymmdd")&amp;"-"&amp;$C394),"")</f>
        <v/>
      </c>
    </row>
    <row r="395">
      <c r="A395" s="40" t="n"/>
      <c r="B395" s="22" t="n"/>
      <c r="C395" s="22" t="n"/>
      <c r="D395" s="23">
        <f>IFERROR(IF($C395="","",VLOOKUP($C395,'Checklist Setup'!$A$7:$H$106,2,FALSE)),"")</f>
        <v/>
      </c>
      <c r="E395" s="24">
        <f>IFERROR(IF($C395="","",VLOOKUP($C395,'Checklist Setup'!$A$7:$H$106,3,FALSE)),"")</f>
        <v/>
      </c>
      <c r="F395" s="23">
        <f>IFERROR(IF($C395="","",VLOOKUP($C395,'Checklist Setup'!$A$7:$H$106,4,FALSE)),"")</f>
        <v/>
      </c>
      <c r="G395" s="23">
        <f>IFERROR(IF($C395="","",VLOOKUP($C395,'Checklist Setup'!$A$7:$H$106,5,FALSE)),"")</f>
        <v/>
      </c>
      <c r="H395" s="23">
        <f>IFERROR(IF($C395="","",VLOOKUP($C395,'Checklist Setup'!$A$7:$H$106,6,FALSE)),"")</f>
        <v/>
      </c>
      <c r="I395" s="22" t="n"/>
      <c r="J395" s="22" t="n"/>
      <c r="K395" s="25" t="n"/>
      <c r="L395" s="25" t="n"/>
      <c r="M395" s="26">
        <f>IFERROR(IF($C395="","",VLOOKUP($C395,'Checklist Setup'!$A$7:$H$106,7,FALSE)),"")</f>
        <v/>
      </c>
      <c r="N395" s="26">
        <f>IFERROR(IF(OR($K395="",$L395=""),"",MOD($L395-$K395,1)*1440),"")</f>
        <v/>
      </c>
      <c r="O395" s="41" t="n"/>
      <c r="P395" s="41" t="n"/>
      <c r="Q395" s="42">
        <f>IFERROR(IF(OR($O395="",$P395=""),"",$P395-$O395),"")</f>
        <v/>
      </c>
      <c r="R395" s="42">
        <f>IFERROR(IF($C395="","",VLOOKUP($C395,'Checklist Setup'!$A$7:$H$106,8,FALSE)),"")</f>
        <v/>
      </c>
      <c r="S395" s="29" t="n"/>
      <c r="T395" s="29" t="n"/>
      <c r="U395" s="29" t="n"/>
      <c r="V395" s="22" t="n"/>
      <c r="W395" s="22" t="n"/>
      <c r="X395" s="24">
        <f>IFERROR(IF($C395="","",IF($Y395&lt;&gt;"OK",$Y395,IF(AND($J395="Complete",$H395="Yes",$S395=""),"Evidence missing",IF(AND($G395="Yes",$J395="Complete",OR($O395="",$P395="")),"Amounts missing",IF(AND($Q395&lt;&gt;"",OR($Q395&gt;$R395,$Q395&lt;-$R395)),"Variance exceeds tolerance",IF(AND($F395="Yes",$J395&lt;&gt;"Complete",$J395&lt;&gt;"N/A"),"Critical task incomplete",IF(AND($J395="N/A",$T395=""),"N/A reason missing",IF(AND($J395="Exception",$T395=""),"Exception details missing",IF(AND($V395="Reviewed",$W395=""),"Manager initials missing","OK"))))))))),"")</f>
        <v/>
      </c>
      <c r="Y395" s="23">
        <f>IFERROR(IF(OR($A395="",$C395=""),"",IF(COUNTIFS($A$2:$A$501,$A395,$C$2:$C$501,$C395)&gt;1,"Duplicate task/date","OK")),"")</f>
        <v/>
      </c>
      <c r="Z395" s="29" t="n"/>
      <c r="AA395" s="23">
        <f>IFERROR(IF(OR($A395="",$C395=""),"",TEXT($A395,"yyyymmdd")&amp;"-"&amp;$C395),"")</f>
        <v/>
      </c>
    </row>
    <row r="396">
      <c r="A396" s="40" t="n"/>
      <c r="B396" s="22" t="n"/>
      <c r="C396" s="22" t="n"/>
      <c r="D396" s="23">
        <f>IFERROR(IF($C396="","",VLOOKUP($C396,'Checklist Setup'!$A$7:$H$106,2,FALSE)),"")</f>
        <v/>
      </c>
      <c r="E396" s="24">
        <f>IFERROR(IF($C396="","",VLOOKUP($C396,'Checklist Setup'!$A$7:$H$106,3,FALSE)),"")</f>
        <v/>
      </c>
      <c r="F396" s="23">
        <f>IFERROR(IF($C396="","",VLOOKUP($C396,'Checklist Setup'!$A$7:$H$106,4,FALSE)),"")</f>
        <v/>
      </c>
      <c r="G396" s="23">
        <f>IFERROR(IF($C396="","",VLOOKUP($C396,'Checklist Setup'!$A$7:$H$106,5,FALSE)),"")</f>
        <v/>
      </c>
      <c r="H396" s="23">
        <f>IFERROR(IF($C396="","",VLOOKUP($C396,'Checklist Setup'!$A$7:$H$106,6,FALSE)),"")</f>
        <v/>
      </c>
      <c r="I396" s="22" t="n"/>
      <c r="J396" s="22" t="n"/>
      <c r="K396" s="25" t="n"/>
      <c r="L396" s="25" t="n"/>
      <c r="M396" s="26">
        <f>IFERROR(IF($C396="","",VLOOKUP($C396,'Checklist Setup'!$A$7:$H$106,7,FALSE)),"")</f>
        <v/>
      </c>
      <c r="N396" s="26">
        <f>IFERROR(IF(OR($K396="",$L396=""),"",MOD($L396-$K396,1)*1440),"")</f>
        <v/>
      </c>
      <c r="O396" s="41" t="n"/>
      <c r="P396" s="41" t="n"/>
      <c r="Q396" s="42">
        <f>IFERROR(IF(OR($O396="",$P396=""),"",$P396-$O396),"")</f>
        <v/>
      </c>
      <c r="R396" s="42">
        <f>IFERROR(IF($C396="","",VLOOKUP($C396,'Checklist Setup'!$A$7:$H$106,8,FALSE)),"")</f>
        <v/>
      </c>
      <c r="S396" s="29" t="n"/>
      <c r="T396" s="29" t="n"/>
      <c r="U396" s="29" t="n"/>
      <c r="V396" s="22" t="n"/>
      <c r="W396" s="22" t="n"/>
      <c r="X396" s="24">
        <f>IFERROR(IF($C396="","",IF($Y396&lt;&gt;"OK",$Y396,IF(AND($J396="Complete",$H396="Yes",$S396=""),"Evidence missing",IF(AND($G396="Yes",$J396="Complete",OR($O396="",$P396="")),"Amounts missing",IF(AND($Q396&lt;&gt;"",OR($Q396&gt;$R396,$Q396&lt;-$R396)),"Variance exceeds tolerance",IF(AND($F396="Yes",$J396&lt;&gt;"Complete",$J396&lt;&gt;"N/A"),"Critical task incomplete",IF(AND($J396="N/A",$T396=""),"N/A reason missing",IF(AND($J396="Exception",$T396=""),"Exception details missing",IF(AND($V396="Reviewed",$W396=""),"Manager initials missing","OK"))))))))),"")</f>
        <v/>
      </c>
      <c r="Y396" s="23">
        <f>IFERROR(IF(OR($A396="",$C396=""),"",IF(COUNTIFS($A$2:$A$501,$A396,$C$2:$C$501,$C396)&gt;1,"Duplicate task/date","OK")),"")</f>
        <v/>
      </c>
      <c r="Z396" s="29" t="n"/>
      <c r="AA396" s="23">
        <f>IFERROR(IF(OR($A396="",$C396=""),"",TEXT($A396,"yyyymmdd")&amp;"-"&amp;$C396),"")</f>
        <v/>
      </c>
    </row>
    <row r="397">
      <c r="A397" s="40" t="n"/>
      <c r="B397" s="22" t="n"/>
      <c r="C397" s="22" t="n"/>
      <c r="D397" s="23">
        <f>IFERROR(IF($C397="","",VLOOKUP($C397,'Checklist Setup'!$A$7:$H$106,2,FALSE)),"")</f>
        <v/>
      </c>
      <c r="E397" s="24">
        <f>IFERROR(IF($C397="","",VLOOKUP($C397,'Checklist Setup'!$A$7:$H$106,3,FALSE)),"")</f>
        <v/>
      </c>
      <c r="F397" s="23">
        <f>IFERROR(IF($C397="","",VLOOKUP($C397,'Checklist Setup'!$A$7:$H$106,4,FALSE)),"")</f>
        <v/>
      </c>
      <c r="G397" s="23">
        <f>IFERROR(IF($C397="","",VLOOKUP($C397,'Checklist Setup'!$A$7:$H$106,5,FALSE)),"")</f>
        <v/>
      </c>
      <c r="H397" s="23">
        <f>IFERROR(IF($C397="","",VLOOKUP($C397,'Checklist Setup'!$A$7:$H$106,6,FALSE)),"")</f>
        <v/>
      </c>
      <c r="I397" s="22" t="n"/>
      <c r="J397" s="22" t="n"/>
      <c r="K397" s="25" t="n"/>
      <c r="L397" s="25" t="n"/>
      <c r="M397" s="26">
        <f>IFERROR(IF($C397="","",VLOOKUP($C397,'Checklist Setup'!$A$7:$H$106,7,FALSE)),"")</f>
        <v/>
      </c>
      <c r="N397" s="26">
        <f>IFERROR(IF(OR($K397="",$L397=""),"",MOD($L397-$K397,1)*1440),"")</f>
        <v/>
      </c>
      <c r="O397" s="41" t="n"/>
      <c r="P397" s="41" t="n"/>
      <c r="Q397" s="42">
        <f>IFERROR(IF(OR($O397="",$P397=""),"",$P397-$O397),"")</f>
        <v/>
      </c>
      <c r="R397" s="42">
        <f>IFERROR(IF($C397="","",VLOOKUP($C397,'Checklist Setup'!$A$7:$H$106,8,FALSE)),"")</f>
        <v/>
      </c>
      <c r="S397" s="29" t="n"/>
      <c r="T397" s="29" t="n"/>
      <c r="U397" s="29" t="n"/>
      <c r="V397" s="22" t="n"/>
      <c r="W397" s="22" t="n"/>
      <c r="X397" s="24">
        <f>IFERROR(IF($C397="","",IF($Y397&lt;&gt;"OK",$Y397,IF(AND($J397="Complete",$H397="Yes",$S397=""),"Evidence missing",IF(AND($G397="Yes",$J397="Complete",OR($O397="",$P397="")),"Amounts missing",IF(AND($Q397&lt;&gt;"",OR($Q397&gt;$R397,$Q397&lt;-$R397)),"Variance exceeds tolerance",IF(AND($F397="Yes",$J397&lt;&gt;"Complete",$J397&lt;&gt;"N/A"),"Critical task incomplete",IF(AND($J397="N/A",$T397=""),"N/A reason missing",IF(AND($J397="Exception",$T397=""),"Exception details missing",IF(AND($V397="Reviewed",$W397=""),"Manager initials missing","OK"))))))))),"")</f>
        <v/>
      </c>
      <c r="Y397" s="23">
        <f>IFERROR(IF(OR($A397="",$C397=""),"",IF(COUNTIFS($A$2:$A$501,$A397,$C$2:$C$501,$C397)&gt;1,"Duplicate task/date","OK")),"")</f>
        <v/>
      </c>
      <c r="Z397" s="29" t="n"/>
      <c r="AA397" s="23">
        <f>IFERROR(IF(OR($A397="",$C397=""),"",TEXT($A397,"yyyymmdd")&amp;"-"&amp;$C397),"")</f>
        <v/>
      </c>
    </row>
    <row r="398">
      <c r="A398" s="40" t="n"/>
      <c r="B398" s="22" t="n"/>
      <c r="C398" s="22" t="n"/>
      <c r="D398" s="23">
        <f>IFERROR(IF($C398="","",VLOOKUP($C398,'Checklist Setup'!$A$7:$H$106,2,FALSE)),"")</f>
        <v/>
      </c>
      <c r="E398" s="24">
        <f>IFERROR(IF($C398="","",VLOOKUP($C398,'Checklist Setup'!$A$7:$H$106,3,FALSE)),"")</f>
        <v/>
      </c>
      <c r="F398" s="23">
        <f>IFERROR(IF($C398="","",VLOOKUP($C398,'Checklist Setup'!$A$7:$H$106,4,FALSE)),"")</f>
        <v/>
      </c>
      <c r="G398" s="23">
        <f>IFERROR(IF($C398="","",VLOOKUP($C398,'Checklist Setup'!$A$7:$H$106,5,FALSE)),"")</f>
        <v/>
      </c>
      <c r="H398" s="23">
        <f>IFERROR(IF($C398="","",VLOOKUP($C398,'Checklist Setup'!$A$7:$H$106,6,FALSE)),"")</f>
        <v/>
      </c>
      <c r="I398" s="22" t="n"/>
      <c r="J398" s="22" t="n"/>
      <c r="K398" s="25" t="n"/>
      <c r="L398" s="25" t="n"/>
      <c r="M398" s="26">
        <f>IFERROR(IF($C398="","",VLOOKUP($C398,'Checklist Setup'!$A$7:$H$106,7,FALSE)),"")</f>
        <v/>
      </c>
      <c r="N398" s="26">
        <f>IFERROR(IF(OR($K398="",$L398=""),"",MOD($L398-$K398,1)*1440),"")</f>
        <v/>
      </c>
      <c r="O398" s="41" t="n"/>
      <c r="P398" s="41" t="n"/>
      <c r="Q398" s="42">
        <f>IFERROR(IF(OR($O398="",$P398=""),"",$P398-$O398),"")</f>
        <v/>
      </c>
      <c r="R398" s="42">
        <f>IFERROR(IF($C398="","",VLOOKUP($C398,'Checklist Setup'!$A$7:$H$106,8,FALSE)),"")</f>
        <v/>
      </c>
      <c r="S398" s="29" t="n"/>
      <c r="T398" s="29" t="n"/>
      <c r="U398" s="29" t="n"/>
      <c r="V398" s="22" t="n"/>
      <c r="W398" s="22" t="n"/>
      <c r="X398" s="24">
        <f>IFERROR(IF($C398="","",IF($Y398&lt;&gt;"OK",$Y398,IF(AND($J398="Complete",$H398="Yes",$S398=""),"Evidence missing",IF(AND($G398="Yes",$J398="Complete",OR($O398="",$P398="")),"Amounts missing",IF(AND($Q398&lt;&gt;"",OR($Q398&gt;$R398,$Q398&lt;-$R398)),"Variance exceeds tolerance",IF(AND($F398="Yes",$J398&lt;&gt;"Complete",$J398&lt;&gt;"N/A"),"Critical task incomplete",IF(AND($J398="N/A",$T398=""),"N/A reason missing",IF(AND($J398="Exception",$T398=""),"Exception details missing",IF(AND($V398="Reviewed",$W398=""),"Manager initials missing","OK"))))))))),"")</f>
        <v/>
      </c>
      <c r="Y398" s="23">
        <f>IFERROR(IF(OR($A398="",$C398=""),"",IF(COUNTIFS($A$2:$A$501,$A398,$C$2:$C$501,$C398)&gt;1,"Duplicate task/date","OK")),"")</f>
        <v/>
      </c>
      <c r="Z398" s="29" t="n"/>
      <c r="AA398" s="23">
        <f>IFERROR(IF(OR($A398="",$C398=""),"",TEXT($A398,"yyyymmdd")&amp;"-"&amp;$C398),"")</f>
        <v/>
      </c>
    </row>
    <row r="399">
      <c r="A399" s="40" t="n"/>
      <c r="B399" s="22" t="n"/>
      <c r="C399" s="22" t="n"/>
      <c r="D399" s="23">
        <f>IFERROR(IF($C399="","",VLOOKUP($C399,'Checklist Setup'!$A$7:$H$106,2,FALSE)),"")</f>
        <v/>
      </c>
      <c r="E399" s="24">
        <f>IFERROR(IF($C399="","",VLOOKUP($C399,'Checklist Setup'!$A$7:$H$106,3,FALSE)),"")</f>
        <v/>
      </c>
      <c r="F399" s="23">
        <f>IFERROR(IF($C399="","",VLOOKUP($C399,'Checklist Setup'!$A$7:$H$106,4,FALSE)),"")</f>
        <v/>
      </c>
      <c r="G399" s="23">
        <f>IFERROR(IF($C399="","",VLOOKUP($C399,'Checklist Setup'!$A$7:$H$106,5,FALSE)),"")</f>
        <v/>
      </c>
      <c r="H399" s="23">
        <f>IFERROR(IF($C399="","",VLOOKUP($C399,'Checklist Setup'!$A$7:$H$106,6,FALSE)),"")</f>
        <v/>
      </c>
      <c r="I399" s="22" t="n"/>
      <c r="J399" s="22" t="n"/>
      <c r="K399" s="25" t="n"/>
      <c r="L399" s="25" t="n"/>
      <c r="M399" s="26">
        <f>IFERROR(IF($C399="","",VLOOKUP($C399,'Checklist Setup'!$A$7:$H$106,7,FALSE)),"")</f>
        <v/>
      </c>
      <c r="N399" s="26">
        <f>IFERROR(IF(OR($K399="",$L399=""),"",MOD($L399-$K399,1)*1440),"")</f>
        <v/>
      </c>
      <c r="O399" s="41" t="n"/>
      <c r="P399" s="41" t="n"/>
      <c r="Q399" s="42">
        <f>IFERROR(IF(OR($O399="",$P399=""),"",$P399-$O399),"")</f>
        <v/>
      </c>
      <c r="R399" s="42">
        <f>IFERROR(IF($C399="","",VLOOKUP($C399,'Checklist Setup'!$A$7:$H$106,8,FALSE)),"")</f>
        <v/>
      </c>
      <c r="S399" s="29" t="n"/>
      <c r="T399" s="29" t="n"/>
      <c r="U399" s="29" t="n"/>
      <c r="V399" s="22" t="n"/>
      <c r="W399" s="22" t="n"/>
      <c r="X399" s="24">
        <f>IFERROR(IF($C399="","",IF($Y399&lt;&gt;"OK",$Y399,IF(AND($J399="Complete",$H399="Yes",$S399=""),"Evidence missing",IF(AND($G399="Yes",$J399="Complete",OR($O399="",$P399="")),"Amounts missing",IF(AND($Q399&lt;&gt;"",OR($Q399&gt;$R399,$Q399&lt;-$R399)),"Variance exceeds tolerance",IF(AND($F399="Yes",$J399&lt;&gt;"Complete",$J399&lt;&gt;"N/A"),"Critical task incomplete",IF(AND($J399="N/A",$T399=""),"N/A reason missing",IF(AND($J399="Exception",$T399=""),"Exception details missing",IF(AND($V399="Reviewed",$W399=""),"Manager initials missing","OK"))))))))),"")</f>
        <v/>
      </c>
      <c r="Y399" s="23">
        <f>IFERROR(IF(OR($A399="",$C399=""),"",IF(COUNTIFS($A$2:$A$501,$A399,$C$2:$C$501,$C399)&gt;1,"Duplicate task/date","OK")),"")</f>
        <v/>
      </c>
      <c r="Z399" s="29" t="n"/>
      <c r="AA399" s="23">
        <f>IFERROR(IF(OR($A399="",$C399=""),"",TEXT($A399,"yyyymmdd")&amp;"-"&amp;$C399),"")</f>
        <v/>
      </c>
    </row>
    <row r="400">
      <c r="A400" s="40" t="n"/>
      <c r="B400" s="22" t="n"/>
      <c r="C400" s="22" t="n"/>
      <c r="D400" s="23">
        <f>IFERROR(IF($C400="","",VLOOKUP($C400,'Checklist Setup'!$A$7:$H$106,2,FALSE)),"")</f>
        <v/>
      </c>
      <c r="E400" s="24">
        <f>IFERROR(IF($C400="","",VLOOKUP($C400,'Checklist Setup'!$A$7:$H$106,3,FALSE)),"")</f>
        <v/>
      </c>
      <c r="F400" s="23">
        <f>IFERROR(IF($C400="","",VLOOKUP($C400,'Checklist Setup'!$A$7:$H$106,4,FALSE)),"")</f>
        <v/>
      </c>
      <c r="G400" s="23">
        <f>IFERROR(IF($C400="","",VLOOKUP($C400,'Checklist Setup'!$A$7:$H$106,5,FALSE)),"")</f>
        <v/>
      </c>
      <c r="H400" s="23">
        <f>IFERROR(IF($C400="","",VLOOKUP($C400,'Checklist Setup'!$A$7:$H$106,6,FALSE)),"")</f>
        <v/>
      </c>
      <c r="I400" s="22" t="n"/>
      <c r="J400" s="22" t="n"/>
      <c r="K400" s="25" t="n"/>
      <c r="L400" s="25" t="n"/>
      <c r="M400" s="26">
        <f>IFERROR(IF($C400="","",VLOOKUP($C400,'Checklist Setup'!$A$7:$H$106,7,FALSE)),"")</f>
        <v/>
      </c>
      <c r="N400" s="26">
        <f>IFERROR(IF(OR($K400="",$L400=""),"",MOD($L400-$K400,1)*1440),"")</f>
        <v/>
      </c>
      <c r="O400" s="41" t="n"/>
      <c r="P400" s="41" t="n"/>
      <c r="Q400" s="42">
        <f>IFERROR(IF(OR($O400="",$P400=""),"",$P400-$O400),"")</f>
        <v/>
      </c>
      <c r="R400" s="42">
        <f>IFERROR(IF($C400="","",VLOOKUP($C400,'Checklist Setup'!$A$7:$H$106,8,FALSE)),"")</f>
        <v/>
      </c>
      <c r="S400" s="29" t="n"/>
      <c r="T400" s="29" t="n"/>
      <c r="U400" s="29" t="n"/>
      <c r="V400" s="22" t="n"/>
      <c r="W400" s="22" t="n"/>
      <c r="X400" s="24">
        <f>IFERROR(IF($C400="","",IF($Y400&lt;&gt;"OK",$Y400,IF(AND($J400="Complete",$H400="Yes",$S400=""),"Evidence missing",IF(AND($G400="Yes",$J400="Complete",OR($O400="",$P400="")),"Amounts missing",IF(AND($Q400&lt;&gt;"",OR($Q400&gt;$R400,$Q400&lt;-$R400)),"Variance exceeds tolerance",IF(AND($F400="Yes",$J400&lt;&gt;"Complete",$J400&lt;&gt;"N/A"),"Critical task incomplete",IF(AND($J400="N/A",$T400=""),"N/A reason missing",IF(AND($J400="Exception",$T400=""),"Exception details missing",IF(AND($V400="Reviewed",$W400=""),"Manager initials missing","OK"))))))))),"")</f>
        <v/>
      </c>
      <c r="Y400" s="23">
        <f>IFERROR(IF(OR($A400="",$C400=""),"",IF(COUNTIFS($A$2:$A$501,$A400,$C$2:$C$501,$C400)&gt;1,"Duplicate task/date","OK")),"")</f>
        <v/>
      </c>
      <c r="Z400" s="29" t="n"/>
      <c r="AA400" s="23">
        <f>IFERROR(IF(OR($A400="",$C400=""),"",TEXT($A400,"yyyymmdd")&amp;"-"&amp;$C400),"")</f>
        <v/>
      </c>
    </row>
    <row r="401">
      <c r="A401" s="40" t="n"/>
      <c r="B401" s="22" t="n"/>
      <c r="C401" s="22" t="n"/>
      <c r="D401" s="23">
        <f>IFERROR(IF($C401="","",VLOOKUP($C401,'Checklist Setup'!$A$7:$H$106,2,FALSE)),"")</f>
        <v/>
      </c>
      <c r="E401" s="24">
        <f>IFERROR(IF($C401="","",VLOOKUP($C401,'Checklist Setup'!$A$7:$H$106,3,FALSE)),"")</f>
        <v/>
      </c>
      <c r="F401" s="23">
        <f>IFERROR(IF($C401="","",VLOOKUP($C401,'Checklist Setup'!$A$7:$H$106,4,FALSE)),"")</f>
        <v/>
      </c>
      <c r="G401" s="23">
        <f>IFERROR(IF($C401="","",VLOOKUP($C401,'Checklist Setup'!$A$7:$H$106,5,FALSE)),"")</f>
        <v/>
      </c>
      <c r="H401" s="23">
        <f>IFERROR(IF($C401="","",VLOOKUP($C401,'Checklist Setup'!$A$7:$H$106,6,FALSE)),"")</f>
        <v/>
      </c>
      <c r="I401" s="22" t="n"/>
      <c r="J401" s="22" t="n"/>
      <c r="K401" s="25" t="n"/>
      <c r="L401" s="25" t="n"/>
      <c r="M401" s="26">
        <f>IFERROR(IF($C401="","",VLOOKUP($C401,'Checklist Setup'!$A$7:$H$106,7,FALSE)),"")</f>
        <v/>
      </c>
      <c r="N401" s="26">
        <f>IFERROR(IF(OR($K401="",$L401=""),"",MOD($L401-$K401,1)*1440),"")</f>
        <v/>
      </c>
      <c r="O401" s="41" t="n"/>
      <c r="P401" s="41" t="n"/>
      <c r="Q401" s="42">
        <f>IFERROR(IF(OR($O401="",$P401=""),"",$P401-$O401),"")</f>
        <v/>
      </c>
      <c r="R401" s="42">
        <f>IFERROR(IF($C401="","",VLOOKUP($C401,'Checklist Setup'!$A$7:$H$106,8,FALSE)),"")</f>
        <v/>
      </c>
      <c r="S401" s="29" t="n"/>
      <c r="T401" s="29" t="n"/>
      <c r="U401" s="29" t="n"/>
      <c r="V401" s="22" t="n"/>
      <c r="W401" s="22" t="n"/>
      <c r="X401" s="24">
        <f>IFERROR(IF($C401="","",IF($Y401&lt;&gt;"OK",$Y401,IF(AND($J401="Complete",$H401="Yes",$S401=""),"Evidence missing",IF(AND($G401="Yes",$J401="Complete",OR($O401="",$P401="")),"Amounts missing",IF(AND($Q401&lt;&gt;"",OR($Q401&gt;$R401,$Q401&lt;-$R401)),"Variance exceeds tolerance",IF(AND($F401="Yes",$J401&lt;&gt;"Complete",$J401&lt;&gt;"N/A"),"Critical task incomplete",IF(AND($J401="N/A",$T401=""),"N/A reason missing",IF(AND($J401="Exception",$T401=""),"Exception details missing",IF(AND($V401="Reviewed",$W401=""),"Manager initials missing","OK"))))))))),"")</f>
        <v/>
      </c>
      <c r="Y401" s="23">
        <f>IFERROR(IF(OR($A401="",$C401=""),"",IF(COUNTIFS($A$2:$A$501,$A401,$C$2:$C$501,$C401)&gt;1,"Duplicate task/date","OK")),"")</f>
        <v/>
      </c>
      <c r="Z401" s="29" t="n"/>
      <c r="AA401" s="23">
        <f>IFERROR(IF(OR($A401="",$C401=""),"",TEXT($A401,"yyyymmdd")&amp;"-"&amp;$C401),"")</f>
        <v/>
      </c>
    </row>
    <row r="402">
      <c r="A402" s="40" t="n"/>
      <c r="B402" s="22" t="n"/>
      <c r="C402" s="22" t="n"/>
      <c r="D402" s="23">
        <f>IFERROR(IF($C402="","",VLOOKUP($C402,'Checklist Setup'!$A$7:$H$106,2,FALSE)),"")</f>
        <v/>
      </c>
      <c r="E402" s="24">
        <f>IFERROR(IF($C402="","",VLOOKUP($C402,'Checklist Setup'!$A$7:$H$106,3,FALSE)),"")</f>
        <v/>
      </c>
      <c r="F402" s="23">
        <f>IFERROR(IF($C402="","",VLOOKUP($C402,'Checklist Setup'!$A$7:$H$106,4,FALSE)),"")</f>
        <v/>
      </c>
      <c r="G402" s="23">
        <f>IFERROR(IF($C402="","",VLOOKUP($C402,'Checklist Setup'!$A$7:$H$106,5,FALSE)),"")</f>
        <v/>
      </c>
      <c r="H402" s="23">
        <f>IFERROR(IF($C402="","",VLOOKUP($C402,'Checklist Setup'!$A$7:$H$106,6,FALSE)),"")</f>
        <v/>
      </c>
      <c r="I402" s="22" t="n"/>
      <c r="J402" s="22" t="n"/>
      <c r="K402" s="25" t="n"/>
      <c r="L402" s="25" t="n"/>
      <c r="M402" s="26">
        <f>IFERROR(IF($C402="","",VLOOKUP($C402,'Checklist Setup'!$A$7:$H$106,7,FALSE)),"")</f>
        <v/>
      </c>
      <c r="N402" s="26">
        <f>IFERROR(IF(OR($K402="",$L402=""),"",MOD($L402-$K402,1)*1440),"")</f>
        <v/>
      </c>
      <c r="O402" s="41" t="n"/>
      <c r="P402" s="41" t="n"/>
      <c r="Q402" s="42">
        <f>IFERROR(IF(OR($O402="",$P402=""),"",$P402-$O402),"")</f>
        <v/>
      </c>
      <c r="R402" s="42">
        <f>IFERROR(IF($C402="","",VLOOKUP($C402,'Checklist Setup'!$A$7:$H$106,8,FALSE)),"")</f>
        <v/>
      </c>
      <c r="S402" s="29" t="n"/>
      <c r="T402" s="29" t="n"/>
      <c r="U402" s="29" t="n"/>
      <c r="V402" s="22" t="n"/>
      <c r="W402" s="22" t="n"/>
      <c r="X402" s="24">
        <f>IFERROR(IF($C402="","",IF($Y402&lt;&gt;"OK",$Y402,IF(AND($J402="Complete",$H402="Yes",$S402=""),"Evidence missing",IF(AND($G402="Yes",$J402="Complete",OR($O402="",$P402="")),"Amounts missing",IF(AND($Q402&lt;&gt;"",OR($Q402&gt;$R402,$Q402&lt;-$R402)),"Variance exceeds tolerance",IF(AND($F402="Yes",$J402&lt;&gt;"Complete",$J402&lt;&gt;"N/A"),"Critical task incomplete",IF(AND($J402="N/A",$T402=""),"N/A reason missing",IF(AND($J402="Exception",$T402=""),"Exception details missing",IF(AND($V402="Reviewed",$W402=""),"Manager initials missing","OK"))))))))),"")</f>
        <v/>
      </c>
      <c r="Y402" s="23">
        <f>IFERROR(IF(OR($A402="",$C402=""),"",IF(COUNTIFS($A$2:$A$501,$A402,$C$2:$C$501,$C402)&gt;1,"Duplicate task/date","OK")),"")</f>
        <v/>
      </c>
      <c r="Z402" s="29" t="n"/>
      <c r="AA402" s="23">
        <f>IFERROR(IF(OR($A402="",$C402=""),"",TEXT($A402,"yyyymmdd")&amp;"-"&amp;$C402),"")</f>
        <v/>
      </c>
    </row>
    <row r="403">
      <c r="A403" s="40" t="n"/>
      <c r="B403" s="22" t="n"/>
      <c r="C403" s="22" t="n"/>
      <c r="D403" s="23">
        <f>IFERROR(IF($C403="","",VLOOKUP($C403,'Checklist Setup'!$A$7:$H$106,2,FALSE)),"")</f>
        <v/>
      </c>
      <c r="E403" s="24">
        <f>IFERROR(IF($C403="","",VLOOKUP($C403,'Checklist Setup'!$A$7:$H$106,3,FALSE)),"")</f>
        <v/>
      </c>
      <c r="F403" s="23">
        <f>IFERROR(IF($C403="","",VLOOKUP($C403,'Checklist Setup'!$A$7:$H$106,4,FALSE)),"")</f>
        <v/>
      </c>
      <c r="G403" s="23">
        <f>IFERROR(IF($C403="","",VLOOKUP($C403,'Checklist Setup'!$A$7:$H$106,5,FALSE)),"")</f>
        <v/>
      </c>
      <c r="H403" s="23">
        <f>IFERROR(IF($C403="","",VLOOKUP($C403,'Checklist Setup'!$A$7:$H$106,6,FALSE)),"")</f>
        <v/>
      </c>
      <c r="I403" s="22" t="n"/>
      <c r="J403" s="22" t="n"/>
      <c r="K403" s="25" t="n"/>
      <c r="L403" s="25" t="n"/>
      <c r="M403" s="26">
        <f>IFERROR(IF($C403="","",VLOOKUP($C403,'Checklist Setup'!$A$7:$H$106,7,FALSE)),"")</f>
        <v/>
      </c>
      <c r="N403" s="26">
        <f>IFERROR(IF(OR($K403="",$L403=""),"",MOD($L403-$K403,1)*1440),"")</f>
        <v/>
      </c>
      <c r="O403" s="41" t="n"/>
      <c r="P403" s="41" t="n"/>
      <c r="Q403" s="42">
        <f>IFERROR(IF(OR($O403="",$P403=""),"",$P403-$O403),"")</f>
        <v/>
      </c>
      <c r="R403" s="42">
        <f>IFERROR(IF($C403="","",VLOOKUP($C403,'Checklist Setup'!$A$7:$H$106,8,FALSE)),"")</f>
        <v/>
      </c>
      <c r="S403" s="29" t="n"/>
      <c r="T403" s="29" t="n"/>
      <c r="U403" s="29" t="n"/>
      <c r="V403" s="22" t="n"/>
      <c r="W403" s="22" t="n"/>
      <c r="X403" s="24">
        <f>IFERROR(IF($C403="","",IF($Y403&lt;&gt;"OK",$Y403,IF(AND($J403="Complete",$H403="Yes",$S403=""),"Evidence missing",IF(AND($G403="Yes",$J403="Complete",OR($O403="",$P403="")),"Amounts missing",IF(AND($Q403&lt;&gt;"",OR($Q403&gt;$R403,$Q403&lt;-$R403)),"Variance exceeds tolerance",IF(AND($F403="Yes",$J403&lt;&gt;"Complete",$J403&lt;&gt;"N/A"),"Critical task incomplete",IF(AND($J403="N/A",$T403=""),"N/A reason missing",IF(AND($J403="Exception",$T403=""),"Exception details missing",IF(AND($V403="Reviewed",$W403=""),"Manager initials missing","OK"))))))))),"")</f>
        <v/>
      </c>
      <c r="Y403" s="23">
        <f>IFERROR(IF(OR($A403="",$C403=""),"",IF(COUNTIFS($A$2:$A$501,$A403,$C$2:$C$501,$C403)&gt;1,"Duplicate task/date","OK")),"")</f>
        <v/>
      </c>
      <c r="Z403" s="29" t="n"/>
      <c r="AA403" s="23">
        <f>IFERROR(IF(OR($A403="",$C403=""),"",TEXT($A403,"yyyymmdd")&amp;"-"&amp;$C403),"")</f>
        <v/>
      </c>
    </row>
    <row r="404">
      <c r="A404" s="40" t="n"/>
      <c r="B404" s="22" t="n"/>
      <c r="C404" s="22" t="n"/>
      <c r="D404" s="23">
        <f>IFERROR(IF($C404="","",VLOOKUP($C404,'Checklist Setup'!$A$7:$H$106,2,FALSE)),"")</f>
        <v/>
      </c>
      <c r="E404" s="24">
        <f>IFERROR(IF($C404="","",VLOOKUP($C404,'Checklist Setup'!$A$7:$H$106,3,FALSE)),"")</f>
        <v/>
      </c>
      <c r="F404" s="23">
        <f>IFERROR(IF($C404="","",VLOOKUP($C404,'Checklist Setup'!$A$7:$H$106,4,FALSE)),"")</f>
        <v/>
      </c>
      <c r="G404" s="23">
        <f>IFERROR(IF($C404="","",VLOOKUP($C404,'Checklist Setup'!$A$7:$H$106,5,FALSE)),"")</f>
        <v/>
      </c>
      <c r="H404" s="23">
        <f>IFERROR(IF($C404="","",VLOOKUP($C404,'Checklist Setup'!$A$7:$H$106,6,FALSE)),"")</f>
        <v/>
      </c>
      <c r="I404" s="22" t="n"/>
      <c r="J404" s="22" t="n"/>
      <c r="K404" s="25" t="n"/>
      <c r="L404" s="25" t="n"/>
      <c r="M404" s="26">
        <f>IFERROR(IF($C404="","",VLOOKUP($C404,'Checklist Setup'!$A$7:$H$106,7,FALSE)),"")</f>
        <v/>
      </c>
      <c r="N404" s="26">
        <f>IFERROR(IF(OR($K404="",$L404=""),"",MOD($L404-$K404,1)*1440),"")</f>
        <v/>
      </c>
      <c r="O404" s="41" t="n"/>
      <c r="P404" s="41" t="n"/>
      <c r="Q404" s="42">
        <f>IFERROR(IF(OR($O404="",$P404=""),"",$P404-$O404),"")</f>
        <v/>
      </c>
      <c r="R404" s="42">
        <f>IFERROR(IF($C404="","",VLOOKUP($C404,'Checklist Setup'!$A$7:$H$106,8,FALSE)),"")</f>
        <v/>
      </c>
      <c r="S404" s="29" t="n"/>
      <c r="T404" s="29" t="n"/>
      <c r="U404" s="29" t="n"/>
      <c r="V404" s="22" t="n"/>
      <c r="W404" s="22" t="n"/>
      <c r="X404" s="24">
        <f>IFERROR(IF($C404="","",IF($Y404&lt;&gt;"OK",$Y404,IF(AND($J404="Complete",$H404="Yes",$S404=""),"Evidence missing",IF(AND($G404="Yes",$J404="Complete",OR($O404="",$P404="")),"Amounts missing",IF(AND($Q404&lt;&gt;"",OR($Q404&gt;$R404,$Q404&lt;-$R404)),"Variance exceeds tolerance",IF(AND($F404="Yes",$J404&lt;&gt;"Complete",$J404&lt;&gt;"N/A"),"Critical task incomplete",IF(AND($J404="N/A",$T404=""),"N/A reason missing",IF(AND($J404="Exception",$T404=""),"Exception details missing",IF(AND($V404="Reviewed",$W404=""),"Manager initials missing","OK"))))))))),"")</f>
        <v/>
      </c>
      <c r="Y404" s="23">
        <f>IFERROR(IF(OR($A404="",$C404=""),"",IF(COUNTIFS($A$2:$A$501,$A404,$C$2:$C$501,$C404)&gt;1,"Duplicate task/date","OK")),"")</f>
        <v/>
      </c>
      <c r="Z404" s="29" t="n"/>
      <c r="AA404" s="23">
        <f>IFERROR(IF(OR($A404="",$C404=""),"",TEXT($A404,"yyyymmdd")&amp;"-"&amp;$C404),"")</f>
        <v/>
      </c>
    </row>
    <row r="405">
      <c r="A405" s="40" t="n"/>
      <c r="B405" s="22" t="n"/>
      <c r="C405" s="22" t="n"/>
      <c r="D405" s="23">
        <f>IFERROR(IF($C405="","",VLOOKUP($C405,'Checklist Setup'!$A$7:$H$106,2,FALSE)),"")</f>
        <v/>
      </c>
      <c r="E405" s="24">
        <f>IFERROR(IF($C405="","",VLOOKUP($C405,'Checklist Setup'!$A$7:$H$106,3,FALSE)),"")</f>
        <v/>
      </c>
      <c r="F405" s="23">
        <f>IFERROR(IF($C405="","",VLOOKUP($C405,'Checklist Setup'!$A$7:$H$106,4,FALSE)),"")</f>
        <v/>
      </c>
      <c r="G405" s="23">
        <f>IFERROR(IF($C405="","",VLOOKUP($C405,'Checklist Setup'!$A$7:$H$106,5,FALSE)),"")</f>
        <v/>
      </c>
      <c r="H405" s="23">
        <f>IFERROR(IF($C405="","",VLOOKUP($C405,'Checklist Setup'!$A$7:$H$106,6,FALSE)),"")</f>
        <v/>
      </c>
      <c r="I405" s="22" t="n"/>
      <c r="J405" s="22" t="n"/>
      <c r="K405" s="25" t="n"/>
      <c r="L405" s="25" t="n"/>
      <c r="M405" s="26">
        <f>IFERROR(IF($C405="","",VLOOKUP($C405,'Checklist Setup'!$A$7:$H$106,7,FALSE)),"")</f>
        <v/>
      </c>
      <c r="N405" s="26">
        <f>IFERROR(IF(OR($K405="",$L405=""),"",MOD($L405-$K405,1)*1440),"")</f>
        <v/>
      </c>
      <c r="O405" s="41" t="n"/>
      <c r="P405" s="41" t="n"/>
      <c r="Q405" s="42">
        <f>IFERROR(IF(OR($O405="",$P405=""),"",$P405-$O405),"")</f>
        <v/>
      </c>
      <c r="R405" s="42">
        <f>IFERROR(IF($C405="","",VLOOKUP($C405,'Checklist Setup'!$A$7:$H$106,8,FALSE)),"")</f>
        <v/>
      </c>
      <c r="S405" s="29" t="n"/>
      <c r="T405" s="29" t="n"/>
      <c r="U405" s="29" t="n"/>
      <c r="V405" s="22" t="n"/>
      <c r="W405" s="22" t="n"/>
      <c r="X405" s="24">
        <f>IFERROR(IF($C405="","",IF($Y405&lt;&gt;"OK",$Y405,IF(AND($J405="Complete",$H405="Yes",$S405=""),"Evidence missing",IF(AND($G405="Yes",$J405="Complete",OR($O405="",$P405="")),"Amounts missing",IF(AND($Q405&lt;&gt;"",OR($Q405&gt;$R405,$Q405&lt;-$R405)),"Variance exceeds tolerance",IF(AND($F405="Yes",$J405&lt;&gt;"Complete",$J405&lt;&gt;"N/A"),"Critical task incomplete",IF(AND($J405="N/A",$T405=""),"N/A reason missing",IF(AND($J405="Exception",$T405=""),"Exception details missing",IF(AND($V405="Reviewed",$W405=""),"Manager initials missing","OK"))))))))),"")</f>
        <v/>
      </c>
      <c r="Y405" s="23">
        <f>IFERROR(IF(OR($A405="",$C405=""),"",IF(COUNTIFS($A$2:$A$501,$A405,$C$2:$C$501,$C405)&gt;1,"Duplicate task/date","OK")),"")</f>
        <v/>
      </c>
      <c r="Z405" s="29" t="n"/>
      <c r="AA405" s="23">
        <f>IFERROR(IF(OR($A405="",$C405=""),"",TEXT($A405,"yyyymmdd")&amp;"-"&amp;$C405),"")</f>
        <v/>
      </c>
    </row>
    <row r="406">
      <c r="A406" s="40" t="n"/>
      <c r="B406" s="22" t="n"/>
      <c r="C406" s="22" t="n"/>
      <c r="D406" s="23">
        <f>IFERROR(IF($C406="","",VLOOKUP($C406,'Checklist Setup'!$A$7:$H$106,2,FALSE)),"")</f>
        <v/>
      </c>
      <c r="E406" s="24">
        <f>IFERROR(IF($C406="","",VLOOKUP($C406,'Checklist Setup'!$A$7:$H$106,3,FALSE)),"")</f>
        <v/>
      </c>
      <c r="F406" s="23">
        <f>IFERROR(IF($C406="","",VLOOKUP($C406,'Checklist Setup'!$A$7:$H$106,4,FALSE)),"")</f>
        <v/>
      </c>
      <c r="G406" s="23">
        <f>IFERROR(IF($C406="","",VLOOKUP($C406,'Checklist Setup'!$A$7:$H$106,5,FALSE)),"")</f>
        <v/>
      </c>
      <c r="H406" s="23">
        <f>IFERROR(IF($C406="","",VLOOKUP($C406,'Checklist Setup'!$A$7:$H$106,6,FALSE)),"")</f>
        <v/>
      </c>
      <c r="I406" s="22" t="n"/>
      <c r="J406" s="22" t="n"/>
      <c r="K406" s="25" t="n"/>
      <c r="L406" s="25" t="n"/>
      <c r="M406" s="26">
        <f>IFERROR(IF($C406="","",VLOOKUP($C406,'Checklist Setup'!$A$7:$H$106,7,FALSE)),"")</f>
        <v/>
      </c>
      <c r="N406" s="26">
        <f>IFERROR(IF(OR($K406="",$L406=""),"",MOD($L406-$K406,1)*1440),"")</f>
        <v/>
      </c>
      <c r="O406" s="41" t="n"/>
      <c r="P406" s="41" t="n"/>
      <c r="Q406" s="42">
        <f>IFERROR(IF(OR($O406="",$P406=""),"",$P406-$O406),"")</f>
        <v/>
      </c>
      <c r="R406" s="42">
        <f>IFERROR(IF($C406="","",VLOOKUP($C406,'Checklist Setup'!$A$7:$H$106,8,FALSE)),"")</f>
        <v/>
      </c>
      <c r="S406" s="29" t="n"/>
      <c r="T406" s="29" t="n"/>
      <c r="U406" s="29" t="n"/>
      <c r="V406" s="22" t="n"/>
      <c r="W406" s="22" t="n"/>
      <c r="X406" s="24">
        <f>IFERROR(IF($C406="","",IF($Y406&lt;&gt;"OK",$Y406,IF(AND($J406="Complete",$H406="Yes",$S406=""),"Evidence missing",IF(AND($G406="Yes",$J406="Complete",OR($O406="",$P406="")),"Amounts missing",IF(AND($Q406&lt;&gt;"",OR($Q406&gt;$R406,$Q406&lt;-$R406)),"Variance exceeds tolerance",IF(AND($F406="Yes",$J406&lt;&gt;"Complete",$J406&lt;&gt;"N/A"),"Critical task incomplete",IF(AND($J406="N/A",$T406=""),"N/A reason missing",IF(AND($J406="Exception",$T406=""),"Exception details missing",IF(AND($V406="Reviewed",$W406=""),"Manager initials missing","OK"))))))))),"")</f>
        <v/>
      </c>
      <c r="Y406" s="23">
        <f>IFERROR(IF(OR($A406="",$C406=""),"",IF(COUNTIFS($A$2:$A$501,$A406,$C$2:$C$501,$C406)&gt;1,"Duplicate task/date","OK")),"")</f>
        <v/>
      </c>
      <c r="Z406" s="29" t="n"/>
      <c r="AA406" s="23">
        <f>IFERROR(IF(OR($A406="",$C406=""),"",TEXT($A406,"yyyymmdd")&amp;"-"&amp;$C406),"")</f>
        <v/>
      </c>
    </row>
    <row r="407">
      <c r="A407" s="40" t="n"/>
      <c r="B407" s="22" t="n"/>
      <c r="C407" s="22" t="n"/>
      <c r="D407" s="23">
        <f>IFERROR(IF($C407="","",VLOOKUP($C407,'Checklist Setup'!$A$7:$H$106,2,FALSE)),"")</f>
        <v/>
      </c>
      <c r="E407" s="24">
        <f>IFERROR(IF($C407="","",VLOOKUP($C407,'Checklist Setup'!$A$7:$H$106,3,FALSE)),"")</f>
        <v/>
      </c>
      <c r="F407" s="23">
        <f>IFERROR(IF($C407="","",VLOOKUP($C407,'Checklist Setup'!$A$7:$H$106,4,FALSE)),"")</f>
        <v/>
      </c>
      <c r="G407" s="23">
        <f>IFERROR(IF($C407="","",VLOOKUP($C407,'Checklist Setup'!$A$7:$H$106,5,FALSE)),"")</f>
        <v/>
      </c>
      <c r="H407" s="23">
        <f>IFERROR(IF($C407="","",VLOOKUP($C407,'Checklist Setup'!$A$7:$H$106,6,FALSE)),"")</f>
        <v/>
      </c>
      <c r="I407" s="22" t="n"/>
      <c r="J407" s="22" t="n"/>
      <c r="K407" s="25" t="n"/>
      <c r="L407" s="25" t="n"/>
      <c r="M407" s="26">
        <f>IFERROR(IF($C407="","",VLOOKUP($C407,'Checklist Setup'!$A$7:$H$106,7,FALSE)),"")</f>
        <v/>
      </c>
      <c r="N407" s="26">
        <f>IFERROR(IF(OR($K407="",$L407=""),"",MOD($L407-$K407,1)*1440),"")</f>
        <v/>
      </c>
      <c r="O407" s="41" t="n"/>
      <c r="P407" s="41" t="n"/>
      <c r="Q407" s="42">
        <f>IFERROR(IF(OR($O407="",$P407=""),"",$P407-$O407),"")</f>
        <v/>
      </c>
      <c r="R407" s="42">
        <f>IFERROR(IF($C407="","",VLOOKUP($C407,'Checklist Setup'!$A$7:$H$106,8,FALSE)),"")</f>
        <v/>
      </c>
      <c r="S407" s="29" t="n"/>
      <c r="T407" s="29" t="n"/>
      <c r="U407" s="29" t="n"/>
      <c r="V407" s="22" t="n"/>
      <c r="W407" s="22" t="n"/>
      <c r="X407" s="24">
        <f>IFERROR(IF($C407="","",IF($Y407&lt;&gt;"OK",$Y407,IF(AND($J407="Complete",$H407="Yes",$S407=""),"Evidence missing",IF(AND($G407="Yes",$J407="Complete",OR($O407="",$P407="")),"Amounts missing",IF(AND($Q407&lt;&gt;"",OR($Q407&gt;$R407,$Q407&lt;-$R407)),"Variance exceeds tolerance",IF(AND($F407="Yes",$J407&lt;&gt;"Complete",$J407&lt;&gt;"N/A"),"Critical task incomplete",IF(AND($J407="N/A",$T407=""),"N/A reason missing",IF(AND($J407="Exception",$T407=""),"Exception details missing",IF(AND($V407="Reviewed",$W407=""),"Manager initials missing","OK"))))))))),"")</f>
        <v/>
      </c>
      <c r="Y407" s="23">
        <f>IFERROR(IF(OR($A407="",$C407=""),"",IF(COUNTIFS($A$2:$A$501,$A407,$C$2:$C$501,$C407)&gt;1,"Duplicate task/date","OK")),"")</f>
        <v/>
      </c>
      <c r="Z407" s="29" t="n"/>
      <c r="AA407" s="23">
        <f>IFERROR(IF(OR($A407="",$C407=""),"",TEXT($A407,"yyyymmdd")&amp;"-"&amp;$C407),"")</f>
        <v/>
      </c>
    </row>
    <row r="408">
      <c r="A408" s="40" t="n"/>
      <c r="B408" s="22" t="n"/>
      <c r="C408" s="22" t="n"/>
      <c r="D408" s="23">
        <f>IFERROR(IF($C408="","",VLOOKUP($C408,'Checklist Setup'!$A$7:$H$106,2,FALSE)),"")</f>
        <v/>
      </c>
      <c r="E408" s="24">
        <f>IFERROR(IF($C408="","",VLOOKUP($C408,'Checklist Setup'!$A$7:$H$106,3,FALSE)),"")</f>
        <v/>
      </c>
      <c r="F408" s="23">
        <f>IFERROR(IF($C408="","",VLOOKUP($C408,'Checklist Setup'!$A$7:$H$106,4,FALSE)),"")</f>
        <v/>
      </c>
      <c r="G408" s="23">
        <f>IFERROR(IF($C408="","",VLOOKUP($C408,'Checklist Setup'!$A$7:$H$106,5,FALSE)),"")</f>
        <v/>
      </c>
      <c r="H408" s="23">
        <f>IFERROR(IF($C408="","",VLOOKUP($C408,'Checklist Setup'!$A$7:$H$106,6,FALSE)),"")</f>
        <v/>
      </c>
      <c r="I408" s="22" t="n"/>
      <c r="J408" s="22" t="n"/>
      <c r="K408" s="25" t="n"/>
      <c r="L408" s="25" t="n"/>
      <c r="M408" s="26">
        <f>IFERROR(IF($C408="","",VLOOKUP($C408,'Checklist Setup'!$A$7:$H$106,7,FALSE)),"")</f>
        <v/>
      </c>
      <c r="N408" s="26">
        <f>IFERROR(IF(OR($K408="",$L408=""),"",MOD($L408-$K408,1)*1440),"")</f>
        <v/>
      </c>
      <c r="O408" s="41" t="n"/>
      <c r="P408" s="41" t="n"/>
      <c r="Q408" s="42">
        <f>IFERROR(IF(OR($O408="",$P408=""),"",$P408-$O408),"")</f>
        <v/>
      </c>
      <c r="R408" s="42">
        <f>IFERROR(IF($C408="","",VLOOKUP($C408,'Checklist Setup'!$A$7:$H$106,8,FALSE)),"")</f>
        <v/>
      </c>
      <c r="S408" s="29" t="n"/>
      <c r="T408" s="29" t="n"/>
      <c r="U408" s="29" t="n"/>
      <c r="V408" s="22" t="n"/>
      <c r="W408" s="22" t="n"/>
      <c r="X408" s="24">
        <f>IFERROR(IF($C408="","",IF($Y408&lt;&gt;"OK",$Y408,IF(AND($J408="Complete",$H408="Yes",$S408=""),"Evidence missing",IF(AND($G408="Yes",$J408="Complete",OR($O408="",$P408="")),"Amounts missing",IF(AND($Q408&lt;&gt;"",OR($Q408&gt;$R408,$Q408&lt;-$R408)),"Variance exceeds tolerance",IF(AND($F408="Yes",$J408&lt;&gt;"Complete",$J408&lt;&gt;"N/A"),"Critical task incomplete",IF(AND($J408="N/A",$T408=""),"N/A reason missing",IF(AND($J408="Exception",$T408=""),"Exception details missing",IF(AND($V408="Reviewed",$W408=""),"Manager initials missing","OK"))))))))),"")</f>
        <v/>
      </c>
      <c r="Y408" s="23">
        <f>IFERROR(IF(OR($A408="",$C408=""),"",IF(COUNTIFS($A$2:$A$501,$A408,$C$2:$C$501,$C408)&gt;1,"Duplicate task/date","OK")),"")</f>
        <v/>
      </c>
      <c r="Z408" s="29" t="n"/>
      <c r="AA408" s="23">
        <f>IFERROR(IF(OR($A408="",$C408=""),"",TEXT($A408,"yyyymmdd")&amp;"-"&amp;$C408),"")</f>
        <v/>
      </c>
    </row>
    <row r="409">
      <c r="A409" s="40" t="n"/>
      <c r="B409" s="22" t="n"/>
      <c r="C409" s="22" t="n"/>
      <c r="D409" s="23">
        <f>IFERROR(IF($C409="","",VLOOKUP($C409,'Checklist Setup'!$A$7:$H$106,2,FALSE)),"")</f>
        <v/>
      </c>
      <c r="E409" s="24">
        <f>IFERROR(IF($C409="","",VLOOKUP($C409,'Checklist Setup'!$A$7:$H$106,3,FALSE)),"")</f>
        <v/>
      </c>
      <c r="F409" s="23">
        <f>IFERROR(IF($C409="","",VLOOKUP($C409,'Checklist Setup'!$A$7:$H$106,4,FALSE)),"")</f>
        <v/>
      </c>
      <c r="G409" s="23">
        <f>IFERROR(IF($C409="","",VLOOKUP($C409,'Checklist Setup'!$A$7:$H$106,5,FALSE)),"")</f>
        <v/>
      </c>
      <c r="H409" s="23">
        <f>IFERROR(IF($C409="","",VLOOKUP($C409,'Checklist Setup'!$A$7:$H$106,6,FALSE)),"")</f>
        <v/>
      </c>
      <c r="I409" s="22" t="n"/>
      <c r="J409" s="22" t="n"/>
      <c r="K409" s="25" t="n"/>
      <c r="L409" s="25" t="n"/>
      <c r="M409" s="26">
        <f>IFERROR(IF($C409="","",VLOOKUP($C409,'Checklist Setup'!$A$7:$H$106,7,FALSE)),"")</f>
        <v/>
      </c>
      <c r="N409" s="26">
        <f>IFERROR(IF(OR($K409="",$L409=""),"",MOD($L409-$K409,1)*1440),"")</f>
        <v/>
      </c>
      <c r="O409" s="41" t="n"/>
      <c r="P409" s="41" t="n"/>
      <c r="Q409" s="42">
        <f>IFERROR(IF(OR($O409="",$P409=""),"",$P409-$O409),"")</f>
        <v/>
      </c>
      <c r="R409" s="42">
        <f>IFERROR(IF($C409="","",VLOOKUP($C409,'Checklist Setup'!$A$7:$H$106,8,FALSE)),"")</f>
        <v/>
      </c>
      <c r="S409" s="29" t="n"/>
      <c r="T409" s="29" t="n"/>
      <c r="U409" s="29" t="n"/>
      <c r="V409" s="22" t="n"/>
      <c r="W409" s="22" t="n"/>
      <c r="X409" s="24">
        <f>IFERROR(IF($C409="","",IF($Y409&lt;&gt;"OK",$Y409,IF(AND($J409="Complete",$H409="Yes",$S409=""),"Evidence missing",IF(AND($G409="Yes",$J409="Complete",OR($O409="",$P409="")),"Amounts missing",IF(AND($Q409&lt;&gt;"",OR($Q409&gt;$R409,$Q409&lt;-$R409)),"Variance exceeds tolerance",IF(AND($F409="Yes",$J409&lt;&gt;"Complete",$J409&lt;&gt;"N/A"),"Critical task incomplete",IF(AND($J409="N/A",$T409=""),"N/A reason missing",IF(AND($J409="Exception",$T409=""),"Exception details missing",IF(AND($V409="Reviewed",$W409=""),"Manager initials missing","OK"))))))))),"")</f>
        <v/>
      </c>
      <c r="Y409" s="23">
        <f>IFERROR(IF(OR($A409="",$C409=""),"",IF(COUNTIFS($A$2:$A$501,$A409,$C$2:$C$501,$C409)&gt;1,"Duplicate task/date","OK")),"")</f>
        <v/>
      </c>
      <c r="Z409" s="29" t="n"/>
      <c r="AA409" s="23">
        <f>IFERROR(IF(OR($A409="",$C409=""),"",TEXT($A409,"yyyymmdd")&amp;"-"&amp;$C409),"")</f>
        <v/>
      </c>
    </row>
    <row r="410">
      <c r="A410" s="40" t="n"/>
      <c r="B410" s="22" t="n"/>
      <c r="C410" s="22" t="n"/>
      <c r="D410" s="23">
        <f>IFERROR(IF($C410="","",VLOOKUP($C410,'Checklist Setup'!$A$7:$H$106,2,FALSE)),"")</f>
        <v/>
      </c>
      <c r="E410" s="24">
        <f>IFERROR(IF($C410="","",VLOOKUP($C410,'Checklist Setup'!$A$7:$H$106,3,FALSE)),"")</f>
        <v/>
      </c>
      <c r="F410" s="23">
        <f>IFERROR(IF($C410="","",VLOOKUP($C410,'Checklist Setup'!$A$7:$H$106,4,FALSE)),"")</f>
        <v/>
      </c>
      <c r="G410" s="23">
        <f>IFERROR(IF($C410="","",VLOOKUP($C410,'Checklist Setup'!$A$7:$H$106,5,FALSE)),"")</f>
        <v/>
      </c>
      <c r="H410" s="23">
        <f>IFERROR(IF($C410="","",VLOOKUP($C410,'Checklist Setup'!$A$7:$H$106,6,FALSE)),"")</f>
        <v/>
      </c>
      <c r="I410" s="22" t="n"/>
      <c r="J410" s="22" t="n"/>
      <c r="K410" s="25" t="n"/>
      <c r="L410" s="25" t="n"/>
      <c r="M410" s="26">
        <f>IFERROR(IF($C410="","",VLOOKUP($C410,'Checklist Setup'!$A$7:$H$106,7,FALSE)),"")</f>
        <v/>
      </c>
      <c r="N410" s="26">
        <f>IFERROR(IF(OR($K410="",$L410=""),"",MOD($L410-$K410,1)*1440),"")</f>
        <v/>
      </c>
      <c r="O410" s="41" t="n"/>
      <c r="P410" s="41" t="n"/>
      <c r="Q410" s="42">
        <f>IFERROR(IF(OR($O410="",$P410=""),"",$P410-$O410),"")</f>
        <v/>
      </c>
      <c r="R410" s="42">
        <f>IFERROR(IF($C410="","",VLOOKUP($C410,'Checklist Setup'!$A$7:$H$106,8,FALSE)),"")</f>
        <v/>
      </c>
      <c r="S410" s="29" t="n"/>
      <c r="T410" s="29" t="n"/>
      <c r="U410" s="29" t="n"/>
      <c r="V410" s="22" t="n"/>
      <c r="W410" s="22" t="n"/>
      <c r="X410" s="24">
        <f>IFERROR(IF($C410="","",IF($Y410&lt;&gt;"OK",$Y410,IF(AND($J410="Complete",$H410="Yes",$S410=""),"Evidence missing",IF(AND($G410="Yes",$J410="Complete",OR($O410="",$P410="")),"Amounts missing",IF(AND($Q410&lt;&gt;"",OR($Q410&gt;$R410,$Q410&lt;-$R410)),"Variance exceeds tolerance",IF(AND($F410="Yes",$J410&lt;&gt;"Complete",$J410&lt;&gt;"N/A"),"Critical task incomplete",IF(AND($J410="N/A",$T410=""),"N/A reason missing",IF(AND($J410="Exception",$T410=""),"Exception details missing",IF(AND($V410="Reviewed",$W410=""),"Manager initials missing","OK"))))))))),"")</f>
        <v/>
      </c>
      <c r="Y410" s="23">
        <f>IFERROR(IF(OR($A410="",$C410=""),"",IF(COUNTIFS($A$2:$A$501,$A410,$C$2:$C$501,$C410)&gt;1,"Duplicate task/date","OK")),"")</f>
        <v/>
      </c>
      <c r="Z410" s="29" t="n"/>
      <c r="AA410" s="23">
        <f>IFERROR(IF(OR($A410="",$C410=""),"",TEXT($A410,"yyyymmdd")&amp;"-"&amp;$C410),"")</f>
        <v/>
      </c>
    </row>
    <row r="411">
      <c r="A411" s="40" t="n"/>
      <c r="B411" s="22" t="n"/>
      <c r="C411" s="22" t="n"/>
      <c r="D411" s="23">
        <f>IFERROR(IF($C411="","",VLOOKUP($C411,'Checklist Setup'!$A$7:$H$106,2,FALSE)),"")</f>
        <v/>
      </c>
      <c r="E411" s="24">
        <f>IFERROR(IF($C411="","",VLOOKUP($C411,'Checklist Setup'!$A$7:$H$106,3,FALSE)),"")</f>
        <v/>
      </c>
      <c r="F411" s="23">
        <f>IFERROR(IF($C411="","",VLOOKUP($C411,'Checklist Setup'!$A$7:$H$106,4,FALSE)),"")</f>
        <v/>
      </c>
      <c r="G411" s="23">
        <f>IFERROR(IF($C411="","",VLOOKUP($C411,'Checklist Setup'!$A$7:$H$106,5,FALSE)),"")</f>
        <v/>
      </c>
      <c r="H411" s="23">
        <f>IFERROR(IF($C411="","",VLOOKUP($C411,'Checklist Setup'!$A$7:$H$106,6,FALSE)),"")</f>
        <v/>
      </c>
      <c r="I411" s="22" t="n"/>
      <c r="J411" s="22" t="n"/>
      <c r="K411" s="25" t="n"/>
      <c r="L411" s="25" t="n"/>
      <c r="M411" s="26">
        <f>IFERROR(IF($C411="","",VLOOKUP($C411,'Checklist Setup'!$A$7:$H$106,7,FALSE)),"")</f>
        <v/>
      </c>
      <c r="N411" s="26">
        <f>IFERROR(IF(OR($K411="",$L411=""),"",MOD($L411-$K411,1)*1440),"")</f>
        <v/>
      </c>
      <c r="O411" s="41" t="n"/>
      <c r="P411" s="41" t="n"/>
      <c r="Q411" s="42">
        <f>IFERROR(IF(OR($O411="",$P411=""),"",$P411-$O411),"")</f>
        <v/>
      </c>
      <c r="R411" s="42">
        <f>IFERROR(IF($C411="","",VLOOKUP($C411,'Checklist Setup'!$A$7:$H$106,8,FALSE)),"")</f>
        <v/>
      </c>
      <c r="S411" s="29" t="n"/>
      <c r="T411" s="29" t="n"/>
      <c r="U411" s="29" t="n"/>
      <c r="V411" s="22" t="n"/>
      <c r="W411" s="22" t="n"/>
      <c r="X411" s="24">
        <f>IFERROR(IF($C411="","",IF($Y411&lt;&gt;"OK",$Y411,IF(AND($J411="Complete",$H411="Yes",$S411=""),"Evidence missing",IF(AND($G411="Yes",$J411="Complete",OR($O411="",$P411="")),"Amounts missing",IF(AND($Q411&lt;&gt;"",OR($Q411&gt;$R411,$Q411&lt;-$R411)),"Variance exceeds tolerance",IF(AND($F411="Yes",$J411&lt;&gt;"Complete",$J411&lt;&gt;"N/A"),"Critical task incomplete",IF(AND($J411="N/A",$T411=""),"N/A reason missing",IF(AND($J411="Exception",$T411=""),"Exception details missing",IF(AND($V411="Reviewed",$W411=""),"Manager initials missing","OK"))))))))),"")</f>
        <v/>
      </c>
      <c r="Y411" s="23">
        <f>IFERROR(IF(OR($A411="",$C411=""),"",IF(COUNTIFS($A$2:$A$501,$A411,$C$2:$C$501,$C411)&gt;1,"Duplicate task/date","OK")),"")</f>
        <v/>
      </c>
      <c r="Z411" s="29" t="n"/>
      <c r="AA411" s="23">
        <f>IFERROR(IF(OR($A411="",$C411=""),"",TEXT($A411,"yyyymmdd")&amp;"-"&amp;$C411),"")</f>
        <v/>
      </c>
    </row>
    <row r="412">
      <c r="A412" s="40" t="n"/>
      <c r="B412" s="22" t="n"/>
      <c r="C412" s="22" t="n"/>
      <c r="D412" s="23">
        <f>IFERROR(IF($C412="","",VLOOKUP($C412,'Checklist Setup'!$A$7:$H$106,2,FALSE)),"")</f>
        <v/>
      </c>
      <c r="E412" s="24">
        <f>IFERROR(IF($C412="","",VLOOKUP($C412,'Checklist Setup'!$A$7:$H$106,3,FALSE)),"")</f>
        <v/>
      </c>
      <c r="F412" s="23">
        <f>IFERROR(IF($C412="","",VLOOKUP($C412,'Checklist Setup'!$A$7:$H$106,4,FALSE)),"")</f>
        <v/>
      </c>
      <c r="G412" s="23">
        <f>IFERROR(IF($C412="","",VLOOKUP($C412,'Checklist Setup'!$A$7:$H$106,5,FALSE)),"")</f>
        <v/>
      </c>
      <c r="H412" s="23">
        <f>IFERROR(IF($C412="","",VLOOKUP($C412,'Checklist Setup'!$A$7:$H$106,6,FALSE)),"")</f>
        <v/>
      </c>
      <c r="I412" s="22" t="n"/>
      <c r="J412" s="22" t="n"/>
      <c r="K412" s="25" t="n"/>
      <c r="L412" s="25" t="n"/>
      <c r="M412" s="26">
        <f>IFERROR(IF($C412="","",VLOOKUP($C412,'Checklist Setup'!$A$7:$H$106,7,FALSE)),"")</f>
        <v/>
      </c>
      <c r="N412" s="26">
        <f>IFERROR(IF(OR($K412="",$L412=""),"",MOD($L412-$K412,1)*1440),"")</f>
        <v/>
      </c>
      <c r="O412" s="41" t="n"/>
      <c r="P412" s="41" t="n"/>
      <c r="Q412" s="42">
        <f>IFERROR(IF(OR($O412="",$P412=""),"",$P412-$O412),"")</f>
        <v/>
      </c>
      <c r="R412" s="42">
        <f>IFERROR(IF($C412="","",VLOOKUP($C412,'Checklist Setup'!$A$7:$H$106,8,FALSE)),"")</f>
        <v/>
      </c>
      <c r="S412" s="29" t="n"/>
      <c r="T412" s="29" t="n"/>
      <c r="U412" s="29" t="n"/>
      <c r="V412" s="22" t="n"/>
      <c r="W412" s="22" t="n"/>
      <c r="X412" s="24">
        <f>IFERROR(IF($C412="","",IF($Y412&lt;&gt;"OK",$Y412,IF(AND($J412="Complete",$H412="Yes",$S412=""),"Evidence missing",IF(AND($G412="Yes",$J412="Complete",OR($O412="",$P412="")),"Amounts missing",IF(AND($Q412&lt;&gt;"",OR($Q412&gt;$R412,$Q412&lt;-$R412)),"Variance exceeds tolerance",IF(AND($F412="Yes",$J412&lt;&gt;"Complete",$J412&lt;&gt;"N/A"),"Critical task incomplete",IF(AND($J412="N/A",$T412=""),"N/A reason missing",IF(AND($J412="Exception",$T412=""),"Exception details missing",IF(AND($V412="Reviewed",$W412=""),"Manager initials missing","OK"))))))))),"")</f>
        <v/>
      </c>
      <c r="Y412" s="23">
        <f>IFERROR(IF(OR($A412="",$C412=""),"",IF(COUNTIFS($A$2:$A$501,$A412,$C$2:$C$501,$C412)&gt;1,"Duplicate task/date","OK")),"")</f>
        <v/>
      </c>
      <c r="Z412" s="29" t="n"/>
      <c r="AA412" s="23">
        <f>IFERROR(IF(OR($A412="",$C412=""),"",TEXT($A412,"yyyymmdd")&amp;"-"&amp;$C412),"")</f>
        <v/>
      </c>
    </row>
    <row r="413">
      <c r="A413" s="40" t="n"/>
      <c r="B413" s="22" t="n"/>
      <c r="C413" s="22" t="n"/>
      <c r="D413" s="23">
        <f>IFERROR(IF($C413="","",VLOOKUP($C413,'Checklist Setup'!$A$7:$H$106,2,FALSE)),"")</f>
        <v/>
      </c>
      <c r="E413" s="24">
        <f>IFERROR(IF($C413="","",VLOOKUP($C413,'Checklist Setup'!$A$7:$H$106,3,FALSE)),"")</f>
        <v/>
      </c>
      <c r="F413" s="23">
        <f>IFERROR(IF($C413="","",VLOOKUP($C413,'Checklist Setup'!$A$7:$H$106,4,FALSE)),"")</f>
        <v/>
      </c>
      <c r="G413" s="23">
        <f>IFERROR(IF($C413="","",VLOOKUP($C413,'Checklist Setup'!$A$7:$H$106,5,FALSE)),"")</f>
        <v/>
      </c>
      <c r="H413" s="23">
        <f>IFERROR(IF($C413="","",VLOOKUP($C413,'Checklist Setup'!$A$7:$H$106,6,FALSE)),"")</f>
        <v/>
      </c>
      <c r="I413" s="22" t="n"/>
      <c r="J413" s="22" t="n"/>
      <c r="K413" s="25" t="n"/>
      <c r="L413" s="25" t="n"/>
      <c r="M413" s="26">
        <f>IFERROR(IF($C413="","",VLOOKUP($C413,'Checklist Setup'!$A$7:$H$106,7,FALSE)),"")</f>
        <v/>
      </c>
      <c r="N413" s="26">
        <f>IFERROR(IF(OR($K413="",$L413=""),"",MOD($L413-$K413,1)*1440),"")</f>
        <v/>
      </c>
      <c r="O413" s="41" t="n"/>
      <c r="P413" s="41" t="n"/>
      <c r="Q413" s="42">
        <f>IFERROR(IF(OR($O413="",$P413=""),"",$P413-$O413),"")</f>
        <v/>
      </c>
      <c r="R413" s="42">
        <f>IFERROR(IF($C413="","",VLOOKUP($C413,'Checklist Setup'!$A$7:$H$106,8,FALSE)),"")</f>
        <v/>
      </c>
      <c r="S413" s="29" t="n"/>
      <c r="T413" s="29" t="n"/>
      <c r="U413" s="29" t="n"/>
      <c r="V413" s="22" t="n"/>
      <c r="W413" s="22" t="n"/>
      <c r="X413" s="24">
        <f>IFERROR(IF($C413="","",IF($Y413&lt;&gt;"OK",$Y413,IF(AND($J413="Complete",$H413="Yes",$S413=""),"Evidence missing",IF(AND($G413="Yes",$J413="Complete",OR($O413="",$P413="")),"Amounts missing",IF(AND($Q413&lt;&gt;"",OR($Q413&gt;$R413,$Q413&lt;-$R413)),"Variance exceeds tolerance",IF(AND($F413="Yes",$J413&lt;&gt;"Complete",$J413&lt;&gt;"N/A"),"Critical task incomplete",IF(AND($J413="N/A",$T413=""),"N/A reason missing",IF(AND($J413="Exception",$T413=""),"Exception details missing",IF(AND($V413="Reviewed",$W413=""),"Manager initials missing","OK"))))))))),"")</f>
        <v/>
      </c>
      <c r="Y413" s="23">
        <f>IFERROR(IF(OR($A413="",$C413=""),"",IF(COUNTIFS($A$2:$A$501,$A413,$C$2:$C$501,$C413)&gt;1,"Duplicate task/date","OK")),"")</f>
        <v/>
      </c>
      <c r="Z413" s="29" t="n"/>
      <c r="AA413" s="23">
        <f>IFERROR(IF(OR($A413="",$C413=""),"",TEXT($A413,"yyyymmdd")&amp;"-"&amp;$C413),"")</f>
        <v/>
      </c>
    </row>
    <row r="414">
      <c r="A414" s="40" t="n"/>
      <c r="B414" s="22" t="n"/>
      <c r="C414" s="22" t="n"/>
      <c r="D414" s="23">
        <f>IFERROR(IF($C414="","",VLOOKUP($C414,'Checklist Setup'!$A$7:$H$106,2,FALSE)),"")</f>
        <v/>
      </c>
      <c r="E414" s="24">
        <f>IFERROR(IF($C414="","",VLOOKUP($C414,'Checklist Setup'!$A$7:$H$106,3,FALSE)),"")</f>
        <v/>
      </c>
      <c r="F414" s="23">
        <f>IFERROR(IF($C414="","",VLOOKUP($C414,'Checklist Setup'!$A$7:$H$106,4,FALSE)),"")</f>
        <v/>
      </c>
      <c r="G414" s="23">
        <f>IFERROR(IF($C414="","",VLOOKUP($C414,'Checklist Setup'!$A$7:$H$106,5,FALSE)),"")</f>
        <v/>
      </c>
      <c r="H414" s="23">
        <f>IFERROR(IF($C414="","",VLOOKUP($C414,'Checklist Setup'!$A$7:$H$106,6,FALSE)),"")</f>
        <v/>
      </c>
      <c r="I414" s="22" t="n"/>
      <c r="J414" s="22" t="n"/>
      <c r="K414" s="25" t="n"/>
      <c r="L414" s="25" t="n"/>
      <c r="M414" s="26">
        <f>IFERROR(IF($C414="","",VLOOKUP($C414,'Checklist Setup'!$A$7:$H$106,7,FALSE)),"")</f>
        <v/>
      </c>
      <c r="N414" s="26">
        <f>IFERROR(IF(OR($K414="",$L414=""),"",MOD($L414-$K414,1)*1440),"")</f>
        <v/>
      </c>
      <c r="O414" s="41" t="n"/>
      <c r="P414" s="41" t="n"/>
      <c r="Q414" s="42">
        <f>IFERROR(IF(OR($O414="",$P414=""),"",$P414-$O414),"")</f>
        <v/>
      </c>
      <c r="R414" s="42">
        <f>IFERROR(IF($C414="","",VLOOKUP($C414,'Checklist Setup'!$A$7:$H$106,8,FALSE)),"")</f>
        <v/>
      </c>
      <c r="S414" s="29" t="n"/>
      <c r="T414" s="29" t="n"/>
      <c r="U414" s="29" t="n"/>
      <c r="V414" s="22" t="n"/>
      <c r="W414" s="22" t="n"/>
      <c r="X414" s="24">
        <f>IFERROR(IF($C414="","",IF($Y414&lt;&gt;"OK",$Y414,IF(AND($J414="Complete",$H414="Yes",$S414=""),"Evidence missing",IF(AND($G414="Yes",$J414="Complete",OR($O414="",$P414="")),"Amounts missing",IF(AND($Q414&lt;&gt;"",OR($Q414&gt;$R414,$Q414&lt;-$R414)),"Variance exceeds tolerance",IF(AND($F414="Yes",$J414&lt;&gt;"Complete",$J414&lt;&gt;"N/A"),"Critical task incomplete",IF(AND($J414="N/A",$T414=""),"N/A reason missing",IF(AND($J414="Exception",$T414=""),"Exception details missing",IF(AND($V414="Reviewed",$W414=""),"Manager initials missing","OK"))))))))),"")</f>
        <v/>
      </c>
      <c r="Y414" s="23">
        <f>IFERROR(IF(OR($A414="",$C414=""),"",IF(COUNTIFS($A$2:$A$501,$A414,$C$2:$C$501,$C414)&gt;1,"Duplicate task/date","OK")),"")</f>
        <v/>
      </c>
      <c r="Z414" s="29" t="n"/>
      <c r="AA414" s="23">
        <f>IFERROR(IF(OR($A414="",$C414=""),"",TEXT($A414,"yyyymmdd")&amp;"-"&amp;$C414),"")</f>
        <v/>
      </c>
    </row>
    <row r="415">
      <c r="A415" s="40" t="n"/>
      <c r="B415" s="22" t="n"/>
      <c r="C415" s="22" t="n"/>
      <c r="D415" s="23">
        <f>IFERROR(IF($C415="","",VLOOKUP($C415,'Checklist Setup'!$A$7:$H$106,2,FALSE)),"")</f>
        <v/>
      </c>
      <c r="E415" s="24">
        <f>IFERROR(IF($C415="","",VLOOKUP($C415,'Checklist Setup'!$A$7:$H$106,3,FALSE)),"")</f>
        <v/>
      </c>
      <c r="F415" s="23">
        <f>IFERROR(IF($C415="","",VLOOKUP($C415,'Checklist Setup'!$A$7:$H$106,4,FALSE)),"")</f>
        <v/>
      </c>
      <c r="G415" s="23">
        <f>IFERROR(IF($C415="","",VLOOKUP($C415,'Checklist Setup'!$A$7:$H$106,5,FALSE)),"")</f>
        <v/>
      </c>
      <c r="H415" s="23">
        <f>IFERROR(IF($C415="","",VLOOKUP($C415,'Checklist Setup'!$A$7:$H$106,6,FALSE)),"")</f>
        <v/>
      </c>
      <c r="I415" s="22" t="n"/>
      <c r="J415" s="22" t="n"/>
      <c r="K415" s="25" t="n"/>
      <c r="L415" s="25" t="n"/>
      <c r="M415" s="26">
        <f>IFERROR(IF($C415="","",VLOOKUP($C415,'Checklist Setup'!$A$7:$H$106,7,FALSE)),"")</f>
        <v/>
      </c>
      <c r="N415" s="26">
        <f>IFERROR(IF(OR($K415="",$L415=""),"",MOD($L415-$K415,1)*1440),"")</f>
        <v/>
      </c>
      <c r="O415" s="41" t="n"/>
      <c r="P415" s="41" t="n"/>
      <c r="Q415" s="42">
        <f>IFERROR(IF(OR($O415="",$P415=""),"",$P415-$O415),"")</f>
        <v/>
      </c>
      <c r="R415" s="42">
        <f>IFERROR(IF($C415="","",VLOOKUP($C415,'Checklist Setup'!$A$7:$H$106,8,FALSE)),"")</f>
        <v/>
      </c>
      <c r="S415" s="29" t="n"/>
      <c r="T415" s="29" t="n"/>
      <c r="U415" s="29" t="n"/>
      <c r="V415" s="22" t="n"/>
      <c r="W415" s="22" t="n"/>
      <c r="X415" s="24">
        <f>IFERROR(IF($C415="","",IF($Y415&lt;&gt;"OK",$Y415,IF(AND($J415="Complete",$H415="Yes",$S415=""),"Evidence missing",IF(AND($G415="Yes",$J415="Complete",OR($O415="",$P415="")),"Amounts missing",IF(AND($Q415&lt;&gt;"",OR($Q415&gt;$R415,$Q415&lt;-$R415)),"Variance exceeds tolerance",IF(AND($F415="Yes",$J415&lt;&gt;"Complete",$J415&lt;&gt;"N/A"),"Critical task incomplete",IF(AND($J415="N/A",$T415=""),"N/A reason missing",IF(AND($J415="Exception",$T415=""),"Exception details missing",IF(AND($V415="Reviewed",$W415=""),"Manager initials missing","OK"))))))))),"")</f>
        <v/>
      </c>
      <c r="Y415" s="23">
        <f>IFERROR(IF(OR($A415="",$C415=""),"",IF(COUNTIFS($A$2:$A$501,$A415,$C$2:$C$501,$C415)&gt;1,"Duplicate task/date","OK")),"")</f>
        <v/>
      </c>
      <c r="Z415" s="29" t="n"/>
      <c r="AA415" s="23">
        <f>IFERROR(IF(OR($A415="",$C415=""),"",TEXT($A415,"yyyymmdd")&amp;"-"&amp;$C415),"")</f>
        <v/>
      </c>
    </row>
    <row r="416">
      <c r="A416" s="40" t="n"/>
      <c r="B416" s="22" t="n"/>
      <c r="C416" s="22" t="n"/>
      <c r="D416" s="23">
        <f>IFERROR(IF($C416="","",VLOOKUP($C416,'Checklist Setup'!$A$7:$H$106,2,FALSE)),"")</f>
        <v/>
      </c>
      <c r="E416" s="24">
        <f>IFERROR(IF($C416="","",VLOOKUP($C416,'Checklist Setup'!$A$7:$H$106,3,FALSE)),"")</f>
        <v/>
      </c>
      <c r="F416" s="23">
        <f>IFERROR(IF($C416="","",VLOOKUP($C416,'Checklist Setup'!$A$7:$H$106,4,FALSE)),"")</f>
        <v/>
      </c>
      <c r="G416" s="23">
        <f>IFERROR(IF($C416="","",VLOOKUP($C416,'Checklist Setup'!$A$7:$H$106,5,FALSE)),"")</f>
        <v/>
      </c>
      <c r="H416" s="23">
        <f>IFERROR(IF($C416="","",VLOOKUP($C416,'Checklist Setup'!$A$7:$H$106,6,FALSE)),"")</f>
        <v/>
      </c>
      <c r="I416" s="22" t="n"/>
      <c r="J416" s="22" t="n"/>
      <c r="K416" s="25" t="n"/>
      <c r="L416" s="25" t="n"/>
      <c r="M416" s="26">
        <f>IFERROR(IF($C416="","",VLOOKUP($C416,'Checklist Setup'!$A$7:$H$106,7,FALSE)),"")</f>
        <v/>
      </c>
      <c r="N416" s="26">
        <f>IFERROR(IF(OR($K416="",$L416=""),"",MOD($L416-$K416,1)*1440),"")</f>
        <v/>
      </c>
      <c r="O416" s="41" t="n"/>
      <c r="P416" s="41" t="n"/>
      <c r="Q416" s="42">
        <f>IFERROR(IF(OR($O416="",$P416=""),"",$P416-$O416),"")</f>
        <v/>
      </c>
      <c r="R416" s="42">
        <f>IFERROR(IF($C416="","",VLOOKUP($C416,'Checklist Setup'!$A$7:$H$106,8,FALSE)),"")</f>
        <v/>
      </c>
      <c r="S416" s="29" t="n"/>
      <c r="T416" s="29" t="n"/>
      <c r="U416" s="29" t="n"/>
      <c r="V416" s="22" t="n"/>
      <c r="W416" s="22" t="n"/>
      <c r="X416" s="24">
        <f>IFERROR(IF($C416="","",IF($Y416&lt;&gt;"OK",$Y416,IF(AND($J416="Complete",$H416="Yes",$S416=""),"Evidence missing",IF(AND($G416="Yes",$J416="Complete",OR($O416="",$P416="")),"Amounts missing",IF(AND($Q416&lt;&gt;"",OR($Q416&gt;$R416,$Q416&lt;-$R416)),"Variance exceeds tolerance",IF(AND($F416="Yes",$J416&lt;&gt;"Complete",$J416&lt;&gt;"N/A"),"Critical task incomplete",IF(AND($J416="N/A",$T416=""),"N/A reason missing",IF(AND($J416="Exception",$T416=""),"Exception details missing",IF(AND($V416="Reviewed",$W416=""),"Manager initials missing","OK"))))))))),"")</f>
        <v/>
      </c>
      <c r="Y416" s="23">
        <f>IFERROR(IF(OR($A416="",$C416=""),"",IF(COUNTIFS($A$2:$A$501,$A416,$C$2:$C$501,$C416)&gt;1,"Duplicate task/date","OK")),"")</f>
        <v/>
      </c>
      <c r="Z416" s="29" t="n"/>
      <c r="AA416" s="23">
        <f>IFERROR(IF(OR($A416="",$C416=""),"",TEXT($A416,"yyyymmdd")&amp;"-"&amp;$C416),"")</f>
        <v/>
      </c>
    </row>
    <row r="417">
      <c r="A417" s="40" t="n"/>
      <c r="B417" s="22" t="n"/>
      <c r="C417" s="22" t="n"/>
      <c r="D417" s="23">
        <f>IFERROR(IF($C417="","",VLOOKUP($C417,'Checklist Setup'!$A$7:$H$106,2,FALSE)),"")</f>
        <v/>
      </c>
      <c r="E417" s="24">
        <f>IFERROR(IF($C417="","",VLOOKUP($C417,'Checklist Setup'!$A$7:$H$106,3,FALSE)),"")</f>
        <v/>
      </c>
      <c r="F417" s="23">
        <f>IFERROR(IF($C417="","",VLOOKUP($C417,'Checklist Setup'!$A$7:$H$106,4,FALSE)),"")</f>
        <v/>
      </c>
      <c r="G417" s="23">
        <f>IFERROR(IF($C417="","",VLOOKUP($C417,'Checklist Setup'!$A$7:$H$106,5,FALSE)),"")</f>
        <v/>
      </c>
      <c r="H417" s="23">
        <f>IFERROR(IF($C417="","",VLOOKUP($C417,'Checklist Setup'!$A$7:$H$106,6,FALSE)),"")</f>
        <v/>
      </c>
      <c r="I417" s="22" t="n"/>
      <c r="J417" s="22" t="n"/>
      <c r="K417" s="25" t="n"/>
      <c r="L417" s="25" t="n"/>
      <c r="M417" s="26">
        <f>IFERROR(IF($C417="","",VLOOKUP($C417,'Checklist Setup'!$A$7:$H$106,7,FALSE)),"")</f>
        <v/>
      </c>
      <c r="N417" s="26">
        <f>IFERROR(IF(OR($K417="",$L417=""),"",MOD($L417-$K417,1)*1440),"")</f>
        <v/>
      </c>
      <c r="O417" s="41" t="n"/>
      <c r="P417" s="41" t="n"/>
      <c r="Q417" s="42">
        <f>IFERROR(IF(OR($O417="",$P417=""),"",$P417-$O417),"")</f>
        <v/>
      </c>
      <c r="R417" s="42">
        <f>IFERROR(IF($C417="","",VLOOKUP($C417,'Checklist Setup'!$A$7:$H$106,8,FALSE)),"")</f>
        <v/>
      </c>
      <c r="S417" s="29" t="n"/>
      <c r="T417" s="29" t="n"/>
      <c r="U417" s="29" t="n"/>
      <c r="V417" s="22" t="n"/>
      <c r="W417" s="22" t="n"/>
      <c r="X417" s="24">
        <f>IFERROR(IF($C417="","",IF($Y417&lt;&gt;"OK",$Y417,IF(AND($J417="Complete",$H417="Yes",$S417=""),"Evidence missing",IF(AND($G417="Yes",$J417="Complete",OR($O417="",$P417="")),"Amounts missing",IF(AND($Q417&lt;&gt;"",OR($Q417&gt;$R417,$Q417&lt;-$R417)),"Variance exceeds tolerance",IF(AND($F417="Yes",$J417&lt;&gt;"Complete",$J417&lt;&gt;"N/A"),"Critical task incomplete",IF(AND($J417="N/A",$T417=""),"N/A reason missing",IF(AND($J417="Exception",$T417=""),"Exception details missing",IF(AND($V417="Reviewed",$W417=""),"Manager initials missing","OK"))))))))),"")</f>
        <v/>
      </c>
      <c r="Y417" s="23">
        <f>IFERROR(IF(OR($A417="",$C417=""),"",IF(COUNTIFS($A$2:$A$501,$A417,$C$2:$C$501,$C417)&gt;1,"Duplicate task/date","OK")),"")</f>
        <v/>
      </c>
      <c r="Z417" s="29" t="n"/>
      <c r="AA417" s="23">
        <f>IFERROR(IF(OR($A417="",$C417=""),"",TEXT($A417,"yyyymmdd")&amp;"-"&amp;$C417),"")</f>
        <v/>
      </c>
    </row>
    <row r="418">
      <c r="A418" s="40" t="n"/>
      <c r="B418" s="22" t="n"/>
      <c r="C418" s="22" t="n"/>
      <c r="D418" s="23">
        <f>IFERROR(IF($C418="","",VLOOKUP($C418,'Checklist Setup'!$A$7:$H$106,2,FALSE)),"")</f>
        <v/>
      </c>
      <c r="E418" s="24">
        <f>IFERROR(IF($C418="","",VLOOKUP($C418,'Checklist Setup'!$A$7:$H$106,3,FALSE)),"")</f>
        <v/>
      </c>
      <c r="F418" s="23">
        <f>IFERROR(IF($C418="","",VLOOKUP($C418,'Checklist Setup'!$A$7:$H$106,4,FALSE)),"")</f>
        <v/>
      </c>
      <c r="G418" s="23">
        <f>IFERROR(IF($C418="","",VLOOKUP($C418,'Checklist Setup'!$A$7:$H$106,5,FALSE)),"")</f>
        <v/>
      </c>
      <c r="H418" s="23">
        <f>IFERROR(IF($C418="","",VLOOKUP($C418,'Checklist Setup'!$A$7:$H$106,6,FALSE)),"")</f>
        <v/>
      </c>
      <c r="I418" s="22" t="n"/>
      <c r="J418" s="22" t="n"/>
      <c r="K418" s="25" t="n"/>
      <c r="L418" s="25" t="n"/>
      <c r="M418" s="26">
        <f>IFERROR(IF($C418="","",VLOOKUP($C418,'Checklist Setup'!$A$7:$H$106,7,FALSE)),"")</f>
        <v/>
      </c>
      <c r="N418" s="26">
        <f>IFERROR(IF(OR($K418="",$L418=""),"",MOD($L418-$K418,1)*1440),"")</f>
        <v/>
      </c>
      <c r="O418" s="41" t="n"/>
      <c r="P418" s="41" t="n"/>
      <c r="Q418" s="42">
        <f>IFERROR(IF(OR($O418="",$P418=""),"",$P418-$O418),"")</f>
        <v/>
      </c>
      <c r="R418" s="42">
        <f>IFERROR(IF($C418="","",VLOOKUP($C418,'Checklist Setup'!$A$7:$H$106,8,FALSE)),"")</f>
        <v/>
      </c>
      <c r="S418" s="29" t="n"/>
      <c r="T418" s="29" t="n"/>
      <c r="U418" s="29" t="n"/>
      <c r="V418" s="22" t="n"/>
      <c r="W418" s="22" t="n"/>
      <c r="X418" s="24">
        <f>IFERROR(IF($C418="","",IF($Y418&lt;&gt;"OK",$Y418,IF(AND($J418="Complete",$H418="Yes",$S418=""),"Evidence missing",IF(AND($G418="Yes",$J418="Complete",OR($O418="",$P418="")),"Amounts missing",IF(AND($Q418&lt;&gt;"",OR($Q418&gt;$R418,$Q418&lt;-$R418)),"Variance exceeds tolerance",IF(AND($F418="Yes",$J418&lt;&gt;"Complete",$J418&lt;&gt;"N/A"),"Critical task incomplete",IF(AND($J418="N/A",$T418=""),"N/A reason missing",IF(AND($J418="Exception",$T418=""),"Exception details missing",IF(AND($V418="Reviewed",$W418=""),"Manager initials missing","OK"))))))))),"")</f>
        <v/>
      </c>
      <c r="Y418" s="23">
        <f>IFERROR(IF(OR($A418="",$C418=""),"",IF(COUNTIFS($A$2:$A$501,$A418,$C$2:$C$501,$C418)&gt;1,"Duplicate task/date","OK")),"")</f>
        <v/>
      </c>
      <c r="Z418" s="29" t="n"/>
      <c r="AA418" s="23">
        <f>IFERROR(IF(OR($A418="",$C418=""),"",TEXT($A418,"yyyymmdd")&amp;"-"&amp;$C418),"")</f>
        <v/>
      </c>
    </row>
    <row r="419">
      <c r="A419" s="40" t="n"/>
      <c r="B419" s="22" t="n"/>
      <c r="C419" s="22" t="n"/>
      <c r="D419" s="23">
        <f>IFERROR(IF($C419="","",VLOOKUP($C419,'Checklist Setup'!$A$7:$H$106,2,FALSE)),"")</f>
        <v/>
      </c>
      <c r="E419" s="24">
        <f>IFERROR(IF($C419="","",VLOOKUP($C419,'Checklist Setup'!$A$7:$H$106,3,FALSE)),"")</f>
        <v/>
      </c>
      <c r="F419" s="23">
        <f>IFERROR(IF($C419="","",VLOOKUP($C419,'Checklist Setup'!$A$7:$H$106,4,FALSE)),"")</f>
        <v/>
      </c>
      <c r="G419" s="23">
        <f>IFERROR(IF($C419="","",VLOOKUP($C419,'Checklist Setup'!$A$7:$H$106,5,FALSE)),"")</f>
        <v/>
      </c>
      <c r="H419" s="23">
        <f>IFERROR(IF($C419="","",VLOOKUP($C419,'Checklist Setup'!$A$7:$H$106,6,FALSE)),"")</f>
        <v/>
      </c>
      <c r="I419" s="22" t="n"/>
      <c r="J419" s="22" t="n"/>
      <c r="K419" s="25" t="n"/>
      <c r="L419" s="25" t="n"/>
      <c r="M419" s="26">
        <f>IFERROR(IF($C419="","",VLOOKUP($C419,'Checklist Setup'!$A$7:$H$106,7,FALSE)),"")</f>
        <v/>
      </c>
      <c r="N419" s="26">
        <f>IFERROR(IF(OR($K419="",$L419=""),"",MOD($L419-$K419,1)*1440),"")</f>
        <v/>
      </c>
      <c r="O419" s="41" t="n"/>
      <c r="P419" s="41" t="n"/>
      <c r="Q419" s="42">
        <f>IFERROR(IF(OR($O419="",$P419=""),"",$P419-$O419),"")</f>
        <v/>
      </c>
      <c r="R419" s="42">
        <f>IFERROR(IF($C419="","",VLOOKUP($C419,'Checklist Setup'!$A$7:$H$106,8,FALSE)),"")</f>
        <v/>
      </c>
      <c r="S419" s="29" t="n"/>
      <c r="T419" s="29" t="n"/>
      <c r="U419" s="29" t="n"/>
      <c r="V419" s="22" t="n"/>
      <c r="W419" s="22" t="n"/>
      <c r="X419" s="24">
        <f>IFERROR(IF($C419="","",IF($Y419&lt;&gt;"OK",$Y419,IF(AND($J419="Complete",$H419="Yes",$S419=""),"Evidence missing",IF(AND($G419="Yes",$J419="Complete",OR($O419="",$P419="")),"Amounts missing",IF(AND($Q419&lt;&gt;"",OR($Q419&gt;$R419,$Q419&lt;-$R419)),"Variance exceeds tolerance",IF(AND($F419="Yes",$J419&lt;&gt;"Complete",$J419&lt;&gt;"N/A"),"Critical task incomplete",IF(AND($J419="N/A",$T419=""),"N/A reason missing",IF(AND($J419="Exception",$T419=""),"Exception details missing",IF(AND($V419="Reviewed",$W419=""),"Manager initials missing","OK"))))))))),"")</f>
        <v/>
      </c>
      <c r="Y419" s="23">
        <f>IFERROR(IF(OR($A419="",$C419=""),"",IF(COUNTIFS($A$2:$A$501,$A419,$C$2:$C$501,$C419)&gt;1,"Duplicate task/date","OK")),"")</f>
        <v/>
      </c>
      <c r="Z419" s="29" t="n"/>
      <c r="AA419" s="23">
        <f>IFERROR(IF(OR($A419="",$C419=""),"",TEXT($A419,"yyyymmdd")&amp;"-"&amp;$C419),"")</f>
        <v/>
      </c>
    </row>
    <row r="420">
      <c r="A420" s="40" t="n"/>
      <c r="B420" s="22" t="n"/>
      <c r="C420" s="22" t="n"/>
      <c r="D420" s="23">
        <f>IFERROR(IF($C420="","",VLOOKUP($C420,'Checklist Setup'!$A$7:$H$106,2,FALSE)),"")</f>
        <v/>
      </c>
      <c r="E420" s="24">
        <f>IFERROR(IF($C420="","",VLOOKUP($C420,'Checklist Setup'!$A$7:$H$106,3,FALSE)),"")</f>
        <v/>
      </c>
      <c r="F420" s="23">
        <f>IFERROR(IF($C420="","",VLOOKUP($C420,'Checklist Setup'!$A$7:$H$106,4,FALSE)),"")</f>
        <v/>
      </c>
      <c r="G420" s="23">
        <f>IFERROR(IF($C420="","",VLOOKUP($C420,'Checklist Setup'!$A$7:$H$106,5,FALSE)),"")</f>
        <v/>
      </c>
      <c r="H420" s="23">
        <f>IFERROR(IF($C420="","",VLOOKUP($C420,'Checklist Setup'!$A$7:$H$106,6,FALSE)),"")</f>
        <v/>
      </c>
      <c r="I420" s="22" t="n"/>
      <c r="J420" s="22" t="n"/>
      <c r="K420" s="25" t="n"/>
      <c r="L420" s="25" t="n"/>
      <c r="M420" s="26">
        <f>IFERROR(IF($C420="","",VLOOKUP($C420,'Checklist Setup'!$A$7:$H$106,7,FALSE)),"")</f>
        <v/>
      </c>
      <c r="N420" s="26">
        <f>IFERROR(IF(OR($K420="",$L420=""),"",MOD($L420-$K420,1)*1440),"")</f>
        <v/>
      </c>
      <c r="O420" s="41" t="n"/>
      <c r="P420" s="41" t="n"/>
      <c r="Q420" s="42">
        <f>IFERROR(IF(OR($O420="",$P420=""),"",$P420-$O420),"")</f>
        <v/>
      </c>
      <c r="R420" s="42">
        <f>IFERROR(IF($C420="","",VLOOKUP($C420,'Checklist Setup'!$A$7:$H$106,8,FALSE)),"")</f>
        <v/>
      </c>
      <c r="S420" s="29" t="n"/>
      <c r="T420" s="29" t="n"/>
      <c r="U420" s="29" t="n"/>
      <c r="V420" s="22" t="n"/>
      <c r="W420" s="22" t="n"/>
      <c r="X420" s="24">
        <f>IFERROR(IF($C420="","",IF($Y420&lt;&gt;"OK",$Y420,IF(AND($J420="Complete",$H420="Yes",$S420=""),"Evidence missing",IF(AND($G420="Yes",$J420="Complete",OR($O420="",$P420="")),"Amounts missing",IF(AND($Q420&lt;&gt;"",OR($Q420&gt;$R420,$Q420&lt;-$R420)),"Variance exceeds tolerance",IF(AND($F420="Yes",$J420&lt;&gt;"Complete",$J420&lt;&gt;"N/A"),"Critical task incomplete",IF(AND($J420="N/A",$T420=""),"N/A reason missing",IF(AND($J420="Exception",$T420=""),"Exception details missing",IF(AND($V420="Reviewed",$W420=""),"Manager initials missing","OK"))))))))),"")</f>
        <v/>
      </c>
      <c r="Y420" s="23">
        <f>IFERROR(IF(OR($A420="",$C420=""),"",IF(COUNTIFS($A$2:$A$501,$A420,$C$2:$C$501,$C420)&gt;1,"Duplicate task/date","OK")),"")</f>
        <v/>
      </c>
      <c r="Z420" s="29" t="n"/>
      <c r="AA420" s="23">
        <f>IFERROR(IF(OR($A420="",$C420=""),"",TEXT($A420,"yyyymmdd")&amp;"-"&amp;$C420),"")</f>
        <v/>
      </c>
    </row>
    <row r="421">
      <c r="A421" s="40" t="n"/>
      <c r="B421" s="22" t="n"/>
      <c r="C421" s="22" t="n"/>
      <c r="D421" s="23">
        <f>IFERROR(IF($C421="","",VLOOKUP($C421,'Checklist Setup'!$A$7:$H$106,2,FALSE)),"")</f>
        <v/>
      </c>
      <c r="E421" s="24">
        <f>IFERROR(IF($C421="","",VLOOKUP($C421,'Checklist Setup'!$A$7:$H$106,3,FALSE)),"")</f>
        <v/>
      </c>
      <c r="F421" s="23">
        <f>IFERROR(IF($C421="","",VLOOKUP($C421,'Checklist Setup'!$A$7:$H$106,4,FALSE)),"")</f>
        <v/>
      </c>
      <c r="G421" s="23">
        <f>IFERROR(IF($C421="","",VLOOKUP($C421,'Checklist Setup'!$A$7:$H$106,5,FALSE)),"")</f>
        <v/>
      </c>
      <c r="H421" s="23">
        <f>IFERROR(IF($C421="","",VLOOKUP($C421,'Checklist Setup'!$A$7:$H$106,6,FALSE)),"")</f>
        <v/>
      </c>
      <c r="I421" s="22" t="n"/>
      <c r="J421" s="22" t="n"/>
      <c r="K421" s="25" t="n"/>
      <c r="L421" s="25" t="n"/>
      <c r="M421" s="26">
        <f>IFERROR(IF($C421="","",VLOOKUP($C421,'Checklist Setup'!$A$7:$H$106,7,FALSE)),"")</f>
        <v/>
      </c>
      <c r="N421" s="26">
        <f>IFERROR(IF(OR($K421="",$L421=""),"",MOD($L421-$K421,1)*1440),"")</f>
        <v/>
      </c>
      <c r="O421" s="41" t="n"/>
      <c r="P421" s="41" t="n"/>
      <c r="Q421" s="42">
        <f>IFERROR(IF(OR($O421="",$P421=""),"",$P421-$O421),"")</f>
        <v/>
      </c>
      <c r="R421" s="42">
        <f>IFERROR(IF($C421="","",VLOOKUP($C421,'Checklist Setup'!$A$7:$H$106,8,FALSE)),"")</f>
        <v/>
      </c>
      <c r="S421" s="29" t="n"/>
      <c r="T421" s="29" t="n"/>
      <c r="U421" s="29" t="n"/>
      <c r="V421" s="22" t="n"/>
      <c r="W421" s="22" t="n"/>
      <c r="X421" s="24">
        <f>IFERROR(IF($C421="","",IF($Y421&lt;&gt;"OK",$Y421,IF(AND($J421="Complete",$H421="Yes",$S421=""),"Evidence missing",IF(AND($G421="Yes",$J421="Complete",OR($O421="",$P421="")),"Amounts missing",IF(AND($Q421&lt;&gt;"",OR($Q421&gt;$R421,$Q421&lt;-$R421)),"Variance exceeds tolerance",IF(AND($F421="Yes",$J421&lt;&gt;"Complete",$J421&lt;&gt;"N/A"),"Critical task incomplete",IF(AND($J421="N/A",$T421=""),"N/A reason missing",IF(AND($J421="Exception",$T421=""),"Exception details missing",IF(AND($V421="Reviewed",$W421=""),"Manager initials missing","OK"))))))))),"")</f>
        <v/>
      </c>
      <c r="Y421" s="23">
        <f>IFERROR(IF(OR($A421="",$C421=""),"",IF(COUNTIFS($A$2:$A$501,$A421,$C$2:$C$501,$C421)&gt;1,"Duplicate task/date","OK")),"")</f>
        <v/>
      </c>
      <c r="Z421" s="29" t="n"/>
      <c r="AA421" s="23">
        <f>IFERROR(IF(OR($A421="",$C421=""),"",TEXT($A421,"yyyymmdd")&amp;"-"&amp;$C421),"")</f>
        <v/>
      </c>
    </row>
    <row r="422">
      <c r="A422" s="40" t="n"/>
      <c r="B422" s="22" t="n"/>
      <c r="C422" s="22" t="n"/>
      <c r="D422" s="23">
        <f>IFERROR(IF($C422="","",VLOOKUP($C422,'Checklist Setup'!$A$7:$H$106,2,FALSE)),"")</f>
        <v/>
      </c>
      <c r="E422" s="24">
        <f>IFERROR(IF($C422="","",VLOOKUP($C422,'Checklist Setup'!$A$7:$H$106,3,FALSE)),"")</f>
        <v/>
      </c>
      <c r="F422" s="23">
        <f>IFERROR(IF($C422="","",VLOOKUP($C422,'Checklist Setup'!$A$7:$H$106,4,FALSE)),"")</f>
        <v/>
      </c>
      <c r="G422" s="23">
        <f>IFERROR(IF($C422="","",VLOOKUP($C422,'Checklist Setup'!$A$7:$H$106,5,FALSE)),"")</f>
        <v/>
      </c>
      <c r="H422" s="23">
        <f>IFERROR(IF($C422="","",VLOOKUP($C422,'Checklist Setup'!$A$7:$H$106,6,FALSE)),"")</f>
        <v/>
      </c>
      <c r="I422" s="22" t="n"/>
      <c r="J422" s="22" t="n"/>
      <c r="K422" s="25" t="n"/>
      <c r="L422" s="25" t="n"/>
      <c r="M422" s="26">
        <f>IFERROR(IF($C422="","",VLOOKUP($C422,'Checklist Setup'!$A$7:$H$106,7,FALSE)),"")</f>
        <v/>
      </c>
      <c r="N422" s="26">
        <f>IFERROR(IF(OR($K422="",$L422=""),"",MOD($L422-$K422,1)*1440),"")</f>
        <v/>
      </c>
      <c r="O422" s="41" t="n"/>
      <c r="P422" s="41" t="n"/>
      <c r="Q422" s="42">
        <f>IFERROR(IF(OR($O422="",$P422=""),"",$P422-$O422),"")</f>
        <v/>
      </c>
      <c r="R422" s="42">
        <f>IFERROR(IF($C422="","",VLOOKUP($C422,'Checklist Setup'!$A$7:$H$106,8,FALSE)),"")</f>
        <v/>
      </c>
      <c r="S422" s="29" t="n"/>
      <c r="T422" s="29" t="n"/>
      <c r="U422" s="29" t="n"/>
      <c r="V422" s="22" t="n"/>
      <c r="W422" s="22" t="n"/>
      <c r="X422" s="24">
        <f>IFERROR(IF($C422="","",IF($Y422&lt;&gt;"OK",$Y422,IF(AND($J422="Complete",$H422="Yes",$S422=""),"Evidence missing",IF(AND($G422="Yes",$J422="Complete",OR($O422="",$P422="")),"Amounts missing",IF(AND($Q422&lt;&gt;"",OR($Q422&gt;$R422,$Q422&lt;-$R422)),"Variance exceeds tolerance",IF(AND($F422="Yes",$J422&lt;&gt;"Complete",$J422&lt;&gt;"N/A"),"Critical task incomplete",IF(AND($J422="N/A",$T422=""),"N/A reason missing",IF(AND($J422="Exception",$T422=""),"Exception details missing",IF(AND($V422="Reviewed",$W422=""),"Manager initials missing","OK"))))))))),"")</f>
        <v/>
      </c>
      <c r="Y422" s="23">
        <f>IFERROR(IF(OR($A422="",$C422=""),"",IF(COUNTIFS($A$2:$A$501,$A422,$C$2:$C$501,$C422)&gt;1,"Duplicate task/date","OK")),"")</f>
        <v/>
      </c>
      <c r="Z422" s="29" t="n"/>
      <c r="AA422" s="23">
        <f>IFERROR(IF(OR($A422="",$C422=""),"",TEXT($A422,"yyyymmdd")&amp;"-"&amp;$C422),"")</f>
        <v/>
      </c>
    </row>
    <row r="423">
      <c r="A423" s="40" t="n"/>
      <c r="B423" s="22" t="n"/>
      <c r="C423" s="22" t="n"/>
      <c r="D423" s="23">
        <f>IFERROR(IF($C423="","",VLOOKUP($C423,'Checklist Setup'!$A$7:$H$106,2,FALSE)),"")</f>
        <v/>
      </c>
      <c r="E423" s="24">
        <f>IFERROR(IF($C423="","",VLOOKUP($C423,'Checklist Setup'!$A$7:$H$106,3,FALSE)),"")</f>
        <v/>
      </c>
      <c r="F423" s="23">
        <f>IFERROR(IF($C423="","",VLOOKUP($C423,'Checklist Setup'!$A$7:$H$106,4,FALSE)),"")</f>
        <v/>
      </c>
      <c r="G423" s="23">
        <f>IFERROR(IF($C423="","",VLOOKUP($C423,'Checklist Setup'!$A$7:$H$106,5,FALSE)),"")</f>
        <v/>
      </c>
      <c r="H423" s="23">
        <f>IFERROR(IF($C423="","",VLOOKUP($C423,'Checklist Setup'!$A$7:$H$106,6,FALSE)),"")</f>
        <v/>
      </c>
      <c r="I423" s="22" t="n"/>
      <c r="J423" s="22" t="n"/>
      <c r="K423" s="25" t="n"/>
      <c r="L423" s="25" t="n"/>
      <c r="M423" s="26">
        <f>IFERROR(IF($C423="","",VLOOKUP($C423,'Checklist Setup'!$A$7:$H$106,7,FALSE)),"")</f>
        <v/>
      </c>
      <c r="N423" s="26">
        <f>IFERROR(IF(OR($K423="",$L423=""),"",MOD($L423-$K423,1)*1440),"")</f>
        <v/>
      </c>
      <c r="O423" s="41" t="n"/>
      <c r="P423" s="41" t="n"/>
      <c r="Q423" s="42">
        <f>IFERROR(IF(OR($O423="",$P423=""),"",$P423-$O423),"")</f>
        <v/>
      </c>
      <c r="R423" s="42">
        <f>IFERROR(IF($C423="","",VLOOKUP($C423,'Checklist Setup'!$A$7:$H$106,8,FALSE)),"")</f>
        <v/>
      </c>
      <c r="S423" s="29" t="n"/>
      <c r="T423" s="29" t="n"/>
      <c r="U423" s="29" t="n"/>
      <c r="V423" s="22" t="n"/>
      <c r="W423" s="22" t="n"/>
      <c r="X423" s="24">
        <f>IFERROR(IF($C423="","",IF($Y423&lt;&gt;"OK",$Y423,IF(AND($J423="Complete",$H423="Yes",$S423=""),"Evidence missing",IF(AND($G423="Yes",$J423="Complete",OR($O423="",$P423="")),"Amounts missing",IF(AND($Q423&lt;&gt;"",OR($Q423&gt;$R423,$Q423&lt;-$R423)),"Variance exceeds tolerance",IF(AND($F423="Yes",$J423&lt;&gt;"Complete",$J423&lt;&gt;"N/A"),"Critical task incomplete",IF(AND($J423="N/A",$T423=""),"N/A reason missing",IF(AND($J423="Exception",$T423=""),"Exception details missing",IF(AND($V423="Reviewed",$W423=""),"Manager initials missing","OK"))))))))),"")</f>
        <v/>
      </c>
      <c r="Y423" s="23">
        <f>IFERROR(IF(OR($A423="",$C423=""),"",IF(COUNTIFS($A$2:$A$501,$A423,$C$2:$C$501,$C423)&gt;1,"Duplicate task/date","OK")),"")</f>
        <v/>
      </c>
      <c r="Z423" s="29" t="n"/>
      <c r="AA423" s="23">
        <f>IFERROR(IF(OR($A423="",$C423=""),"",TEXT($A423,"yyyymmdd")&amp;"-"&amp;$C423),"")</f>
        <v/>
      </c>
    </row>
    <row r="424">
      <c r="A424" s="40" t="n"/>
      <c r="B424" s="22" t="n"/>
      <c r="C424" s="22" t="n"/>
      <c r="D424" s="23">
        <f>IFERROR(IF($C424="","",VLOOKUP($C424,'Checklist Setup'!$A$7:$H$106,2,FALSE)),"")</f>
        <v/>
      </c>
      <c r="E424" s="24">
        <f>IFERROR(IF($C424="","",VLOOKUP($C424,'Checklist Setup'!$A$7:$H$106,3,FALSE)),"")</f>
        <v/>
      </c>
      <c r="F424" s="23">
        <f>IFERROR(IF($C424="","",VLOOKUP($C424,'Checklist Setup'!$A$7:$H$106,4,FALSE)),"")</f>
        <v/>
      </c>
      <c r="G424" s="23">
        <f>IFERROR(IF($C424="","",VLOOKUP($C424,'Checklist Setup'!$A$7:$H$106,5,FALSE)),"")</f>
        <v/>
      </c>
      <c r="H424" s="23">
        <f>IFERROR(IF($C424="","",VLOOKUP($C424,'Checklist Setup'!$A$7:$H$106,6,FALSE)),"")</f>
        <v/>
      </c>
      <c r="I424" s="22" t="n"/>
      <c r="J424" s="22" t="n"/>
      <c r="K424" s="25" t="n"/>
      <c r="L424" s="25" t="n"/>
      <c r="M424" s="26">
        <f>IFERROR(IF($C424="","",VLOOKUP($C424,'Checklist Setup'!$A$7:$H$106,7,FALSE)),"")</f>
        <v/>
      </c>
      <c r="N424" s="26">
        <f>IFERROR(IF(OR($K424="",$L424=""),"",MOD($L424-$K424,1)*1440),"")</f>
        <v/>
      </c>
      <c r="O424" s="41" t="n"/>
      <c r="P424" s="41" t="n"/>
      <c r="Q424" s="42">
        <f>IFERROR(IF(OR($O424="",$P424=""),"",$P424-$O424),"")</f>
        <v/>
      </c>
      <c r="R424" s="42">
        <f>IFERROR(IF($C424="","",VLOOKUP($C424,'Checklist Setup'!$A$7:$H$106,8,FALSE)),"")</f>
        <v/>
      </c>
      <c r="S424" s="29" t="n"/>
      <c r="T424" s="29" t="n"/>
      <c r="U424" s="29" t="n"/>
      <c r="V424" s="22" t="n"/>
      <c r="W424" s="22" t="n"/>
      <c r="X424" s="24">
        <f>IFERROR(IF($C424="","",IF($Y424&lt;&gt;"OK",$Y424,IF(AND($J424="Complete",$H424="Yes",$S424=""),"Evidence missing",IF(AND($G424="Yes",$J424="Complete",OR($O424="",$P424="")),"Amounts missing",IF(AND($Q424&lt;&gt;"",OR($Q424&gt;$R424,$Q424&lt;-$R424)),"Variance exceeds tolerance",IF(AND($F424="Yes",$J424&lt;&gt;"Complete",$J424&lt;&gt;"N/A"),"Critical task incomplete",IF(AND($J424="N/A",$T424=""),"N/A reason missing",IF(AND($J424="Exception",$T424=""),"Exception details missing",IF(AND($V424="Reviewed",$W424=""),"Manager initials missing","OK"))))))))),"")</f>
        <v/>
      </c>
      <c r="Y424" s="23">
        <f>IFERROR(IF(OR($A424="",$C424=""),"",IF(COUNTIFS($A$2:$A$501,$A424,$C$2:$C$501,$C424)&gt;1,"Duplicate task/date","OK")),"")</f>
        <v/>
      </c>
      <c r="Z424" s="29" t="n"/>
      <c r="AA424" s="23">
        <f>IFERROR(IF(OR($A424="",$C424=""),"",TEXT($A424,"yyyymmdd")&amp;"-"&amp;$C424),"")</f>
        <v/>
      </c>
    </row>
    <row r="425">
      <c r="A425" s="40" t="n"/>
      <c r="B425" s="22" t="n"/>
      <c r="C425" s="22" t="n"/>
      <c r="D425" s="23">
        <f>IFERROR(IF($C425="","",VLOOKUP($C425,'Checklist Setup'!$A$7:$H$106,2,FALSE)),"")</f>
        <v/>
      </c>
      <c r="E425" s="24">
        <f>IFERROR(IF($C425="","",VLOOKUP($C425,'Checklist Setup'!$A$7:$H$106,3,FALSE)),"")</f>
        <v/>
      </c>
      <c r="F425" s="23">
        <f>IFERROR(IF($C425="","",VLOOKUP($C425,'Checklist Setup'!$A$7:$H$106,4,FALSE)),"")</f>
        <v/>
      </c>
      <c r="G425" s="23">
        <f>IFERROR(IF($C425="","",VLOOKUP($C425,'Checklist Setup'!$A$7:$H$106,5,FALSE)),"")</f>
        <v/>
      </c>
      <c r="H425" s="23">
        <f>IFERROR(IF($C425="","",VLOOKUP($C425,'Checklist Setup'!$A$7:$H$106,6,FALSE)),"")</f>
        <v/>
      </c>
      <c r="I425" s="22" t="n"/>
      <c r="J425" s="22" t="n"/>
      <c r="K425" s="25" t="n"/>
      <c r="L425" s="25" t="n"/>
      <c r="M425" s="26">
        <f>IFERROR(IF($C425="","",VLOOKUP($C425,'Checklist Setup'!$A$7:$H$106,7,FALSE)),"")</f>
        <v/>
      </c>
      <c r="N425" s="26">
        <f>IFERROR(IF(OR($K425="",$L425=""),"",MOD($L425-$K425,1)*1440),"")</f>
        <v/>
      </c>
      <c r="O425" s="41" t="n"/>
      <c r="P425" s="41" t="n"/>
      <c r="Q425" s="42">
        <f>IFERROR(IF(OR($O425="",$P425=""),"",$P425-$O425),"")</f>
        <v/>
      </c>
      <c r="R425" s="42">
        <f>IFERROR(IF($C425="","",VLOOKUP($C425,'Checklist Setup'!$A$7:$H$106,8,FALSE)),"")</f>
        <v/>
      </c>
      <c r="S425" s="29" t="n"/>
      <c r="T425" s="29" t="n"/>
      <c r="U425" s="29" t="n"/>
      <c r="V425" s="22" t="n"/>
      <c r="W425" s="22" t="n"/>
      <c r="X425" s="24">
        <f>IFERROR(IF($C425="","",IF($Y425&lt;&gt;"OK",$Y425,IF(AND($J425="Complete",$H425="Yes",$S425=""),"Evidence missing",IF(AND($G425="Yes",$J425="Complete",OR($O425="",$P425="")),"Amounts missing",IF(AND($Q425&lt;&gt;"",OR($Q425&gt;$R425,$Q425&lt;-$R425)),"Variance exceeds tolerance",IF(AND($F425="Yes",$J425&lt;&gt;"Complete",$J425&lt;&gt;"N/A"),"Critical task incomplete",IF(AND($J425="N/A",$T425=""),"N/A reason missing",IF(AND($J425="Exception",$T425=""),"Exception details missing",IF(AND($V425="Reviewed",$W425=""),"Manager initials missing","OK"))))))))),"")</f>
        <v/>
      </c>
      <c r="Y425" s="23">
        <f>IFERROR(IF(OR($A425="",$C425=""),"",IF(COUNTIFS($A$2:$A$501,$A425,$C$2:$C$501,$C425)&gt;1,"Duplicate task/date","OK")),"")</f>
        <v/>
      </c>
      <c r="Z425" s="29" t="n"/>
      <c r="AA425" s="23">
        <f>IFERROR(IF(OR($A425="",$C425=""),"",TEXT($A425,"yyyymmdd")&amp;"-"&amp;$C425),"")</f>
        <v/>
      </c>
    </row>
    <row r="426">
      <c r="A426" s="40" t="n"/>
      <c r="B426" s="22" t="n"/>
      <c r="C426" s="22" t="n"/>
      <c r="D426" s="23">
        <f>IFERROR(IF($C426="","",VLOOKUP($C426,'Checklist Setup'!$A$7:$H$106,2,FALSE)),"")</f>
        <v/>
      </c>
      <c r="E426" s="24">
        <f>IFERROR(IF($C426="","",VLOOKUP($C426,'Checklist Setup'!$A$7:$H$106,3,FALSE)),"")</f>
        <v/>
      </c>
      <c r="F426" s="23">
        <f>IFERROR(IF($C426="","",VLOOKUP($C426,'Checklist Setup'!$A$7:$H$106,4,FALSE)),"")</f>
        <v/>
      </c>
      <c r="G426" s="23">
        <f>IFERROR(IF($C426="","",VLOOKUP($C426,'Checklist Setup'!$A$7:$H$106,5,FALSE)),"")</f>
        <v/>
      </c>
      <c r="H426" s="23">
        <f>IFERROR(IF($C426="","",VLOOKUP($C426,'Checklist Setup'!$A$7:$H$106,6,FALSE)),"")</f>
        <v/>
      </c>
      <c r="I426" s="22" t="n"/>
      <c r="J426" s="22" t="n"/>
      <c r="K426" s="25" t="n"/>
      <c r="L426" s="25" t="n"/>
      <c r="M426" s="26">
        <f>IFERROR(IF($C426="","",VLOOKUP($C426,'Checklist Setup'!$A$7:$H$106,7,FALSE)),"")</f>
        <v/>
      </c>
      <c r="N426" s="26">
        <f>IFERROR(IF(OR($K426="",$L426=""),"",MOD($L426-$K426,1)*1440),"")</f>
        <v/>
      </c>
      <c r="O426" s="41" t="n"/>
      <c r="P426" s="41" t="n"/>
      <c r="Q426" s="42">
        <f>IFERROR(IF(OR($O426="",$P426=""),"",$P426-$O426),"")</f>
        <v/>
      </c>
      <c r="R426" s="42">
        <f>IFERROR(IF($C426="","",VLOOKUP($C426,'Checklist Setup'!$A$7:$H$106,8,FALSE)),"")</f>
        <v/>
      </c>
      <c r="S426" s="29" t="n"/>
      <c r="T426" s="29" t="n"/>
      <c r="U426" s="29" t="n"/>
      <c r="V426" s="22" t="n"/>
      <c r="W426" s="22" t="n"/>
      <c r="X426" s="24">
        <f>IFERROR(IF($C426="","",IF($Y426&lt;&gt;"OK",$Y426,IF(AND($J426="Complete",$H426="Yes",$S426=""),"Evidence missing",IF(AND($G426="Yes",$J426="Complete",OR($O426="",$P426="")),"Amounts missing",IF(AND($Q426&lt;&gt;"",OR($Q426&gt;$R426,$Q426&lt;-$R426)),"Variance exceeds tolerance",IF(AND($F426="Yes",$J426&lt;&gt;"Complete",$J426&lt;&gt;"N/A"),"Critical task incomplete",IF(AND($J426="N/A",$T426=""),"N/A reason missing",IF(AND($J426="Exception",$T426=""),"Exception details missing",IF(AND($V426="Reviewed",$W426=""),"Manager initials missing","OK"))))))))),"")</f>
        <v/>
      </c>
      <c r="Y426" s="23">
        <f>IFERROR(IF(OR($A426="",$C426=""),"",IF(COUNTIFS($A$2:$A$501,$A426,$C$2:$C$501,$C426)&gt;1,"Duplicate task/date","OK")),"")</f>
        <v/>
      </c>
      <c r="Z426" s="29" t="n"/>
      <c r="AA426" s="23">
        <f>IFERROR(IF(OR($A426="",$C426=""),"",TEXT($A426,"yyyymmdd")&amp;"-"&amp;$C426),"")</f>
        <v/>
      </c>
    </row>
    <row r="427">
      <c r="A427" s="40" t="n"/>
      <c r="B427" s="22" t="n"/>
      <c r="C427" s="22" t="n"/>
      <c r="D427" s="23">
        <f>IFERROR(IF($C427="","",VLOOKUP($C427,'Checklist Setup'!$A$7:$H$106,2,FALSE)),"")</f>
        <v/>
      </c>
      <c r="E427" s="24">
        <f>IFERROR(IF($C427="","",VLOOKUP($C427,'Checklist Setup'!$A$7:$H$106,3,FALSE)),"")</f>
        <v/>
      </c>
      <c r="F427" s="23">
        <f>IFERROR(IF($C427="","",VLOOKUP($C427,'Checklist Setup'!$A$7:$H$106,4,FALSE)),"")</f>
        <v/>
      </c>
      <c r="G427" s="23">
        <f>IFERROR(IF($C427="","",VLOOKUP($C427,'Checklist Setup'!$A$7:$H$106,5,FALSE)),"")</f>
        <v/>
      </c>
      <c r="H427" s="23">
        <f>IFERROR(IF($C427="","",VLOOKUP($C427,'Checklist Setup'!$A$7:$H$106,6,FALSE)),"")</f>
        <v/>
      </c>
      <c r="I427" s="22" t="n"/>
      <c r="J427" s="22" t="n"/>
      <c r="K427" s="25" t="n"/>
      <c r="L427" s="25" t="n"/>
      <c r="M427" s="26">
        <f>IFERROR(IF($C427="","",VLOOKUP($C427,'Checklist Setup'!$A$7:$H$106,7,FALSE)),"")</f>
        <v/>
      </c>
      <c r="N427" s="26">
        <f>IFERROR(IF(OR($K427="",$L427=""),"",MOD($L427-$K427,1)*1440),"")</f>
        <v/>
      </c>
      <c r="O427" s="41" t="n"/>
      <c r="P427" s="41" t="n"/>
      <c r="Q427" s="42">
        <f>IFERROR(IF(OR($O427="",$P427=""),"",$P427-$O427),"")</f>
        <v/>
      </c>
      <c r="R427" s="42">
        <f>IFERROR(IF($C427="","",VLOOKUP($C427,'Checklist Setup'!$A$7:$H$106,8,FALSE)),"")</f>
        <v/>
      </c>
      <c r="S427" s="29" t="n"/>
      <c r="T427" s="29" t="n"/>
      <c r="U427" s="29" t="n"/>
      <c r="V427" s="22" t="n"/>
      <c r="W427" s="22" t="n"/>
      <c r="X427" s="24">
        <f>IFERROR(IF($C427="","",IF($Y427&lt;&gt;"OK",$Y427,IF(AND($J427="Complete",$H427="Yes",$S427=""),"Evidence missing",IF(AND($G427="Yes",$J427="Complete",OR($O427="",$P427="")),"Amounts missing",IF(AND($Q427&lt;&gt;"",OR($Q427&gt;$R427,$Q427&lt;-$R427)),"Variance exceeds tolerance",IF(AND($F427="Yes",$J427&lt;&gt;"Complete",$J427&lt;&gt;"N/A"),"Critical task incomplete",IF(AND($J427="N/A",$T427=""),"N/A reason missing",IF(AND($J427="Exception",$T427=""),"Exception details missing",IF(AND($V427="Reviewed",$W427=""),"Manager initials missing","OK"))))))))),"")</f>
        <v/>
      </c>
      <c r="Y427" s="23">
        <f>IFERROR(IF(OR($A427="",$C427=""),"",IF(COUNTIFS($A$2:$A$501,$A427,$C$2:$C$501,$C427)&gt;1,"Duplicate task/date","OK")),"")</f>
        <v/>
      </c>
      <c r="Z427" s="29" t="n"/>
      <c r="AA427" s="23">
        <f>IFERROR(IF(OR($A427="",$C427=""),"",TEXT($A427,"yyyymmdd")&amp;"-"&amp;$C427),"")</f>
        <v/>
      </c>
    </row>
    <row r="428">
      <c r="A428" s="40" t="n"/>
      <c r="B428" s="22" t="n"/>
      <c r="C428" s="22" t="n"/>
      <c r="D428" s="23">
        <f>IFERROR(IF($C428="","",VLOOKUP($C428,'Checklist Setup'!$A$7:$H$106,2,FALSE)),"")</f>
        <v/>
      </c>
      <c r="E428" s="24">
        <f>IFERROR(IF($C428="","",VLOOKUP($C428,'Checklist Setup'!$A$7:$H$106,3,FALSE)),"")</f>
        <v/>
      </c>
      <c r="F428" s="23">
        <f>IFERROR(IF($C428="","",VLOOKUP($C428,'Checklist Setup'!$A$7:$H$106,4,FALSE)),"")</f>
        <v/>
      </c>
      <c r="G428" s="23">
        <f>IFERROR(IF($C428="","",VLOOKUP($C428,'Checklist Setup'!$A$7:$H$106,5,FALSE)),"")</f>
        <v/>
      </c>
      <c r="H428" s="23">
        <f>IFERROR(IF($C428="","",VLOOKUP($C428,'Checklist Setup'!$A$7:$H$106,6,FALSE)),"")</f>
        <v/>
      </c>
      <c r="I428" s="22" t="n"/>
      <c r="J428" s="22" t="n"/>
      <c r="K428" s="25" t="n"/>
      <c r="L428" s="25" t="n"/>
      <c r="M428" s="26">
        <f>IFERROR(IF($C428="","",VLOOKUP($C428,'Checklist Setup'!$A$7:$H$106,7,FALSE)),"")</f>
        <v/>
      </c>
      <c r="N428" s="26">
        <f>IFERROR(IF(OR($K428="",$L428=""),"",MOD($L428-$K428,1)*1440),"")</f>
        <v/>
      </c>
      <c r="O428" s="41" t="n"/>
      <c r="P428" s="41" t="n"/>
      <c r="Q428" s="42">
        <f>IFERROR(IF(OR($O428="",$P428=""),"",$P428-$O428),"")</f>
        <v/>
      </c>
      <c r="R428" s="42">
        <f>IFERROR(IF($C428="","",VLOOKUP($C428,'Checklist Setup'!$A$7:$H$106,8,FALSE)),"")</f>
        <v/>
      </c>
      <c r="S428" s="29" t="n"/>
      <c r="T428" s="29" t="n"/>
      <c r="U428" s="29" t="n"/>
      <c r="V428" s="22" t="n"/>
      <c r="W428" s="22" t="n"/>
      <c r="X428" s="24">
        <f>IFERROR(IF($C428="","",IF($Y428&lt;&gt;"OK",$Y428,IF(AND($J428="Complete",$H428="Yes",$S428=""),"Evidence missing",IF(AND($G428="Yes",$J428="Complete",OR($O428="",$P428="")),"Amounts missing",IF(AND($Q428&lt;&gt;"",OR($Q428&gt;$R428,$Q428&lt;-$R428)),"Variance exceeds tolerance",IF(AND($F428="Yes",$J428&lt;&gt;"Complete",$J428&lt;&gt;"N/A"),"Critical task incomplete",IF(AND($J428="N/A",$T428=""),"N/A reason missing",IF(AND($J428="Exception",$T428=""),"Exception details missing",IF(AND($V428="Reviewed",$W428=""),"Manager initials missing","OK"))))))))),"")</f>
        <v/>
      </c>
      <c r="Y428" s="23">
        <f>IFERROR(IF(OR($A428="",$C428=""),"",IF(COUNTIFS($A$2:$A$501,$A428,$C$2:$C$501,$C428)&gt;1,"Duplicate task/date","OK")),"")</f>
        <v/>
      </c>
      <c r="Z428" s="29" t="n"/>
      <c r="AA428" s="23">
        <f>IFERROR(IF(OR($A428="",$C428=""),"",TEXT($A428,"yyyymmdd")&amp;"-"&amp;$C428),"")</f>
        <v/>
      </c>
    </row>
    <row r="429">
      <c r="A429" s="40" t="n"/>
      <c r="B429" s="22" t="n"/>
      <c r="C429" s="22" t="n"/>
      <c r="D429" s="23">
        <f>IFERROR(IF($C429="","",VLOOKUP($C429,'Checklist Setup'!$A$7:$H$106,2,FALSE)),"")</f>
        <v/>
      </c>
      <c r="E429" s="24">
        <f>IFERROR(IF($C429="","",VLOOKUP($C429,'Checklist Setup'!$A$7:$H$106,3,FALSE)),"")</f>
        <v/>
      </c>
      <c r="F429" s="23">
        <f>IFERROR(IF($C429="","",VLOOKUP($C429,'Checklist Setup'!$A$7:$H$106,4,FALSE)),"")</f>
        <v/>
      </c>
      <c r="G429" s="23">
        <f>IFERROR(IF($C429="","",VLOOKUP($C429,'Checklist Setup'!$A$7:$H$106,5,FALSE)),"")</f>
        <v/>
      </c>
      <c r="H429" s="23">
        <f>IFERROR(IF($C429="","",VLOOKUP($C429,'Checklist Setup'!$A$7:$H$106,6,FALSE)),"")</f>
        <v/>
      </c>
      <c r="I429" s="22" t="n"/>
      <c r="J429" s="22" t="n"/>
      <c r="K429" s="25" t="n"/>
      <c r="L429" s="25" t="n"/>
      <c r="M429" s="26">
        <f>IFERROR(IF($C429="","",VLOOKUP($C429,'Checklist Setup'!$A$7:$H$106,7,FALSE)),"")</f>
        <v/>
      </c>
      <c r="N429" s="26">
        <f>IFERROR(IF(OR($K429="",$L429=""),"",MOD($L429-$K429,1)*1440),"")</f>
        <v/>
      </c>
      <c r="O429" s="41" t="n"/>
      <c r="P429" s="41" t="n"/>
      <c r="Q429" s="42">
        <f>IFERROR(IF(OR($O429="",$P429=""),"",$P429-$O429),"")</f>
        <v/>
      </c>
      <c r="R429" s="42">
        <f>IFERROR(IF($C429="","",VLOOKUP($C429,'Checklist Setup'!$A$7:$H$106,8,FALSE)),"")</f>
        <v/>
      </c>
      <c r="S429" s="29" t="n"/>
      <c r="T429" s="29" t="n"/>
      <c r="U429" s="29" t="n"/>
      <c r="V429" s="22" t="n"/>
      <c r="W429" s="22" t="n"/>
      <c r="X429" s="24">
        <f>IFERROR(IF($C429="","",IF($Y429&lt;&gt;"OK",$Y429,IF(AND($J429="Complete",$H429="Yes",$S429=""),"Evidence missing",IF(AND($G429="Yes",$J429="Complete",OR($O429="",$P429="")),"Amounts missing",IF(AND($Q429&lt;&gt;"",OR($Q429&gt;$R429,$Q429&lt;-$R429)),"Variance exceeds tolerance",IF(AND($F429="Yes",$J429&lt;&gt;"Complete",$J429&lt;&gt;"N/A"),"Critical task incomplete",IF(AND($J429="N/A",$T429=""),"N/A reason missing",IF(AND($J429="Exception",$T429=""),"Exception details missing",IF(AND($V429="Reviewed",$W429=""),"Manager initials missing","OK"))))))))),"")</f>
        <v/>
      </c>
      <c r="Y429" s="23">
        <f>IFERROR(IF(OR($A429="",$C429=""),"",IF(COUNTIFS($A$2:$A$501,$A429,$C$2:$C$501,$C429)&gt;1,"Duplicate task/date","OK")),"")</f>
        <v/>
      </c>
      <c r="Z429" s="29" t="n"/>
      <c r="AA429" s="23">
        <f>IFERROR(IF(OR($A429="",$C429=""),"",TEXT($A429,"yyyymmdd")&amp;"-"&amp;$C429),"")</f>
        <v/>
      </c>
    </row>
    <row r="430">
      <c r="A430" s="40" t="n"/>
      <c r="B430" s="22" t="n"/>
      <c r="C430" s="22" t="n"/>
      <c r="D430" s="23">
        <f>IFERROR(IF($C430="","",VLOOKUP($C430,'Checklist Setup'!$A$7:$H$106,2,FALSE)),"")</f>
        <v/>
      </c>
      <c r="E430" s="24">
        <f>IFERROR(IF($C430="","",VLOOKUP($C430,'Checklist Setup'!$A$7:$H$106,3,FALSE)),"")</f>
        <v/>
      </c>
      <c r="F430" s="23">
        <f>IFERROR(IF($C430="","",VLOOKUP($C430,'Checklist Setup'!$A$7:$H$106,4,FALSE)),"")</f>
        <v/>
      </c>
      <c r="G430" s="23">
        <f>IFERROR(IF($C430="","",VLOOKUP($C430,'Checklist Setup'!$A$7:$H$106,5,FALSE)),"")</f>
        <v/>
      </c>
      <c r="H430" s="23">
        <f>IFERROR(IF($C430="","",VLOOKUP($C430,'Checklist Setup'!$A$7:$H$106,6,FALSE)),"")</f>
        <v/>
      </c>
      <c r="I430" s="22" t="n"/>
      <c r="J430" s="22" t="n"/>
      <c r="K430" s="25" t="n"/>
      <c r="L430" s="25" t="n"/>
      <c r="M430" s="26">
        <f>IFERROR(IF($C430="","",VLOOKUP($C430,'Checklist Setup'!$A$7:$H$106,7,FALSE)),"")</f>
        <v/>
      </c>
      <c r="N430" s="26">
        <f>IFERROR(IF(OR($K430="",$L430=""),"",MOD($L430-$K430,1)*1440),"")</f>
        <v/>
      </c>
      <c r="O430" s="41" t="n"/>
      <c r="P430" s="41" t="n"/>
      <c r="Q430" s="42">
        <f>IFERROR(IF(OR($O430="",$P430=""),"",$P430-$O430),"")</f>
        <v/>
      </c>
      <c r="R430" s="42">
        <f>IFERROR(IF($C430="","",VLOOKUP($C430,'Checklist Setup'!$A$7:$H$106,8,FALSE)),"")</f>
        <v/>
      </c>
      <c r="S430" s="29" t="n"/>
      <c r="T430" s="29" t="n"/>
      <c r="U430" s="29" t="n"/>
      <c r="V430" s="22" t="n"/>
      <c r="W430" s="22" t="n"/>
      <c r="X430" s="24">
        <f>IFERROR(IF($C430="","",IF($Y430&lt;&gt;"OK",$Y430,IF(AND($J430="Complete",$H430="Yes",$S430=""),"Evidence missing",IF(AND($G430="Yes",$J430="Complete",OR($O430="",$P430="")),"Amounts missing",IF(AND($Q430&lt;&gt;"",OR($Q430&gt;$R430,$Q430&lt;-$R430)),"Variance exceeds tolerance",IF(AND($F430="Yes",$J430&lt;&gt;"Complete",$J430&lt;&gt;"N/A"),"Critical task incomplete",IF(AND($J430="N/A",$T430=""),"N/A reason missing",IF(AND($J430="Exception",$T430=""),"Exception details missing",IF(AND($V430="Reviewed",$W430=""),"Manager initials missing","OK"))))))))),"")</f>
        <v/>
      </c>
      <c r="Y430" s="23">
        <f>IFERROR(IF(OR($A430="",$C430=""),"",IF(COUNTIFS($A$2:$A$501,$A430,$C$2:$C$501,$C430)&gt;1,"Duplicate task/date","OK")),"")</f>
        <v/>
      </c>
      <c r="Z430" s="29" t="n"/>
      <c r="AA430" s="23">
        <f>IFERROR(IF(OR($A430="",$C430=""),"",TEXT($A430,"yyyymmdd")&amp;"-"&amp;$C430),"")</f>
        <v/>
      </c>
    </row>
    <row r="431">
      <c r="A431" s="40" t="n"/>
      <c r="B431" s="22" t="n"/>
      <c r="C431" s="22" t="n"/>
      <c r="D431" s="23">
        <f>IFERROR(IF($C431="","",VLOOKUP($C431,'Checklist Setup'!$A$7:$H$106,2,FALSE)),"")</f>
        <v/>
      </c>
      <c r="E431" s="24">
        <f>IFERROR(IF($C431="","",VLOOKUP($C431,'Checklist Setup'!$A$7:$H$106,3,FALSE)),"")</f>
        <v/>
      </c>
      <c r="F431" s="23">
        <f>IFERROR(IF($C431="","",VLOOKUP($C431,'Checklist Setup'!$A$7:$H$106,4,FALSE)),"")</f>
        <v/>
      </c>
      <c r="G431" s="23">
        <f>IFERROR(IF($C431="","",VLOOKUP($C431,'Checklist Setup'!$A$7:$H$106,5,FALSE)),"")</f>
        <v/>
      </c>
      <c r="H431" s="23">
        <f>IFERROR(IF($C431="","",VLOOKUP($C431,'Checklist Setup'!$A$7:$H$106,6,FALSE)),"")</f>
        <v/>
      </c>
      <c r="I431" s="22" t="n"/>
      <c r="J431" s="22" t="n"/>
      <c r="K431" s="25" t="n"/>
      <c r="L431" s="25" t="n"/>
      <c r="M431" s="26">
        <f>IFERROR(IF($C431="","",VLOOKUP($C431,'Checklist Setup'!$A$7:$H$106,7,FALSE)),"")</f>
        <v/>
      </c>
      <c r="N431" s="26">
        <f>IFERROR(IF(OR($K431="",$L431=""),"",MOD($L431-$K431,1)*1440),"")</f>
        <v/>
      </c>
      <c r="O431" s="41" t="n"/>
      <c r="P431" s="41" t="n"/>
      <c r="Q431" s="42">
        <f>IFERROR(IF(OR($O431="",$P431=""),"",$P431-$O431),"")</f>
        <v/>
      </c>
      <c r="R431" s="42">
        <f>IFERROR(IF($C431="","",VLOOKUP($C431,'Checklist Setup'!$A$7:$H$106,8,FALSE)),"")</f>
        <v/>
      </c>
      <c r="S431" s="29" t="n"/>
      <c r="T431" s="29" t="n"/>
      <c r="U431" s="29" t="n"/>
      <c r="V431" s="22" t="n"/>
      <c r="W431" s="22" t="n"/>
      <c r="X431" s="24">
        <f>IFERROR(IF($C431="","",IF($Y431&lt;&gt;"OK",$Y431,IF(AND($J431="Complete",$H431="Yes",$S431=""),"Evidence missing",IF(AND($G431="Yes",$J431="Complete",OR($O431="",$P431="")),"Amounts missing",IF(AND($Q431&lt;&gt;"",OR($Q431&gt;$R431,$Q431&lt;-$R431)),"Variance exceeds tolerance",IF(AND($F431="Yes",$J431&lt;&gt;"Complete",$J431&lt;&gt;"N/A"),"Critical task incomplete",IF(AND($J431="N/A",$T431=""),"N/A reason missing",IF(AND($J431="Exception",$T431=""),"Exception details missing",IF(AND($V431="Reviewed",$W431=""),"Manager initials missing","OK"))))))))),"")</f>
        <v/>
      </c>
      <c r="Y431" s="23">
        <f>IFERROR(IF(OR($A431="",$C431=""),"",IF(COUNTIFS($A$2:$A$501,$A431,$C$2:$C$501,$C431)&gt;1,"Duplicate task/date","OK")),"")</f>
        <v/>
      </c>
      <c r="Z431" s="29" t="n"/>
      <c r="AA431" s="23">
        <f>IFERROR(IF(OR($A431="",$C431=""),"",TEXT($A431,"yyyymmdd")&amp;"-"&amp;$C431),"")</f>
        <v/>
      </c>
    </row>
    <row r="432">
      <c r="A432" s="40" t="n"/>
      <c r="B432" s="22" t="n"/>
      <c r="C432" s="22" t="n"/>
      <c r="D432" s="23">
        <f>IFERROR(IF($C432="","",VLOOKUP($C432,'Checklist Setup'!$A$7:$H$106,2,FALSE)),"")</f>
        <v/>
      </c>
      <c r="E432" s="24">
        <f>IFERROR(IF($C432="","",VLOOKUP($C432,'Checklist Setup'!$A$7:$H$106,3,FALSE)),"")</f>
        <v/>
      </c>
      <c r="F432" s="23">
        <f>IFERROR(IF($C432="","",VLOOKUP($C432,'Checklist Setup'!$A$7:$H$106,4,FALSE)),"")</f>
        <v/>
      </c>
      <c r="G432" s="23">
        <f>IFERROR(IF($C432="","",VLOOKUP($C432,'Checklist Setup'!$A$7:$H$106,5,FALSE)),"")</f>
        <v/>
      </c>
      <c r="H432" s="23">
        <f>IFERROR(IF($C432="","",VLOOKUP($C432,'Checklist Setup'!$A$7:$H$106,6,FALSE)),"")</f>
        <v/>
      </c>
      <c r="I432" s="22" t="n"/>
      <c r="J432" s="22" t="n"/>
      <c r="K432" s="25" t="n"/>
      <c r="L432" s="25" t="n"/>
      <c r="M432" s="26">
        <f>IFERROR(IF($C432="","",VLOOKUP($C432,'Checklist Setup'!$A$7:$H$106,7,FALSE)),"")</f>
        <v/>
      </c>
      <c r="N432" s="26">
        <f>IFERROR(IF(OR($K432="",$L432=""),"",MOD($L432-$K432,1)*1440),"")</f>
        <v/>
      </c>
      <c r="O432" s="41" t="n"/>
      <c r="P432" s="41" t="n"/>
      <c r="Q432" s="42">
        <f>IFERROR(IF(OR($O432="",$P432=""),"",$P432-$O432),"")</f>
        <v/>
      </c>
      <c r="R432" s="42">
        <f>IFERROR(IF($C432="","",VLOOKUP($C432,'Checklist Setup'!$A$7:$H$106,8,FALSE)),"")</f>
        <v/>
      </c>
      <c r="S432" s="29" t="n"/>
      <c r="T432" s="29" t="n"/>
      <c r="U432" s="29" t="n"/>
      <c r="V432" s="22" t="n"/>
      <c r="W432" s="22" t="n"/>
      <c r="X432" s="24">
        <f>IFERROR(IF($C432="","",IF($Y432&lt;&gt;"OK",$Y432,IF(AND($J432="Complete",$H432="Yes",$S432=""),"Evidence missing",IF(AND($G432="Yes",$J432="Complete",OR($O432="",$P432="")),"Amounts missing",IF(AND($Q432&lt;&gt;"",OR($Q432&gt;$R432,$Q432&lt;-$R432)),"Variance exceeds tolerance",IF(AND($F432="Yes",$J432&lt;&gt;"Complete",$J432&lt;&gt;"N/A"),"Critical task incomplete",IF(AND($J432="N/A",$T432=""),"N/A reason missing",IF(AND($J432="Exception",$T432=""),"Exception details missing",IF(AND($V432="Reviewed",$W432=""),"Manager initials missing","OK"))))))))),"")</f>
        <v/>
      </c>
      <c r="Y432" s="23">
        <f>IFERROR(IF(OR($A432="",$C432=""),"",IF(COUNTIFS($A$2:$A$501,$A432,$C$2:$C$501,$C432)&gt;1,"Duplicate task/date","OK")),"")</f>
        <v/>
      </c>
      <c r="Z432" s="29" t="n"/>
      <c r="AA432" s="23">
        <f>IFERROR(IF(OR($A432="",$C432=""),"",TEXT($A432,"yyyymmdd")&amp;"-"&amp;$C432),"")</f>
        <v/>
      </c>
    </row>
    <row r="433">
      <c r="A433" s="40" t="n"/>
      <c r="B433" s="22" t="n"/>
      <c r="C433" s="22" t="n"/>
      <c r="D433" s="23">
        <f>IFERROR(IF($C433="","",VLOOKUP($C433,'Checklist Setup'!$A$7:$H$106,2,FALSE)),"")</f>
        <v/>
      </c>
      <c r="E433" s="24">
        <f>IFERROR(IF($C433="","",VLOOKUP($C433,'Checklist Setup'!$A$7:$H$106,3,FALSE)),"")</f>
        <v/>
      </c>
      <c r="F433" s="23">
        <f>IFERROR(IF($C433="","",VLOOKUP($C433,'Checklist Setup'!$A$7:$H$106,4,FALSE)),"")</f>
        <v/>
      </c>
      <c r="G433" s="23">
        <f>IFERROR(IF($C433="","",VLOOKUP($C433,'Checklist Setup'!$A$7:$H$106,5,FALSE)),"")</f>
        <v/>
      </c>
      <c r="H433" s="23">
        <f>IFERROR(IF($C433="","",VLOOKUP($C433,'Checklist Setup'!$A$7:$H$106,6,FALSE)),"")</f>
        <v/>
      </c>
      <c r="I433" s="22" t="n"/>
      <c r="J433" s="22" t="n"/>
      <c r="K433" s="25" t="n"/>
      <c r="L433" s="25" t="n"/>
      <c r="M433" s="26">
        <f>IFERROR(IF($C433="","",VLOOKUP($C433,'Checklist Setup'!$A$7:$H$106,7,FALSE)),"")</f>
        <v/>
      </c>
      <c r="N433" s="26">
        <f>IFERROR(IF(OR($K433="",$L433=""),"",MOD($L433-$K433,1)*1440),"")</f>
        <v/>
      </c>
      <c r="O433" s="41" t="n"/>
      <c r="P433" s="41" t="n"/>
      <c r="Q433" s="42">
        <f>IFERROR(IF(OR($O433="",$P433=""),"",$P433-$O433),"")</f>
        <v/>
      </c>
      <c r="R433" s="42">
        <f>IFERROR(IF($C433="","",VLOOKUP($C433,'Checklist Setup'!$A$7:$H$106,8,FALSE)),"")</f>
        <v/>
      </c>
      <c r="S433" s="29" t="n"/>
      <c r="T433" s="29" t="n"/>
      <c r="U433" s="29" t="n"/>
      <c r="V433" s="22" t="n"/>
      <c r="W433" s="22" t="n"/>
      <c r="X433" s="24">
        <f>IFERROR(IF($C433="","",IF($Y433&lt;&gt;"OK",$Y433,IF(AND($J433="Complete",$H433="Yes",$S433=""),"Evidence missing",IF(AND($G433="Yes",$J433="Complete",OR($O433="",$P433="")),"Amounts missing",IF(AND($Q433&lt;&gt;"",OR($Q433&gt;$R433,$Q433&lt;-$R433)),"Variance exceeds tolerance",IF(AND($F433="Yes",$J433&lt;&gt;"Complete",$J433&lt;&gt;"N/A"),"Critical task incomplete",IF(AND($J433="N/A",$T433=""),"N/A reason missing",IF(AND($J433="Exception",$T433=""),"Exception details missing",IF(AND($V433="Reviewed",$W433=""),"Manager initials missing","OK"))))))))),"")</f>
        <v/>
      </c>
      <c r="Y433" s="23">
        <f>IFERROR(IF(OR($A433="",$C433=""),"",IF(COUNTIFS($A$2:$A$501,$A433,$C$2:$C$501,$C433)&gt;1,"Duplicate task/date","OK")),"")</f>
        <v/>
      </c>
      <c r="Z433" s="29" t="n"/>
      <c r="AA433" s="23">
        <f>IFERROR(IF(OR($A433="",$C433=""),"",TEXT($A433,"yyyymmdd")&amp;"-"&amp;$C433),"")</f>
        <v/>
      </c>
    </row>
    <row r="434">
      <c r="A434" s="40" t="n"/>
      <c r="B434" s="22" t="n"/>
      <c r="C434" s="22" t="n"/>
      <c r="D434" s="23">
        <f>IFERROR(IF($C434="","",VLOOKUP($C434,'Checklist Setup'!$A$7:$H$106,2,FALSE)),"")</f>
        <v/>
      </c>
      <c r="E434" s="24">
        <f>IFERROR(IF($C434="","",VLOOKUP($C434,'Checklist Setup'!$A$7:$H$106,3,FALSE)),"")</f>
        <v/>
      </c>
      <c r="F434" s="23">
        <f>IFERROR(IF($C434="","",VLOOKUP($C434,'Checklist Setup'!$A$7:$H$106,4,FALSE)),"")</f>
        <v/>
      </c>
      <c r="G434" s="23">
        <f>IFERROR(IF($C434="","",VLOOKUP($C434,'Checklist Setup'!$A$7:$H$106,5,FALSE)),"")</f>
        <v/>
      </c>
      <c r="H434" s="23">
        <f>IFERROR(IF($C434="","",VLOOKUP($C434,'Checklist Setup'!$A$7:$H$106,6,FALSE)),"")</f>
        <v/>
      </c>
      <c r="I434" s="22" t="n"/>
      <c r="J434" s="22" t="n"/>
      <c r="K434" s="25" t="n"/>
      <c r="L434" s="25" t="n"/>
      <c r="M434" s="26">
        <f>IFERROR(IF($C434="","",VLOOKUP($C434,'Checklist Setup'!$A$7:$H$106,7,FALSE)),"")</f>
        <v/>
      </c>
      <c r="N434" s="26">
        <f>IFERROR(IF(OR($K434="",$L434=""),"",MOD($L434-$K434,1)*1440),"")</f>
        <v/>
      </c>
      <c r="O434" s="41" t="n"/>
      <c r="P434" s="41" t="n"/>
      <c r="Q434" s="42">
        <f>IFERROR(IF(OR($O434="",$P434=""),"",$P434-$O434),"")</f>
        <v/>
      </c>
      <c r="R434" s="42">
        <f>IFERROR(IF($C434="","",VLOOKUP($C434,'Checklist Setup'!$A$7:$H$106,8,FALSE)),"")</f>
        <v/>
      </c>
      <c r="S434" s="29" t="n"/>
      <c r="T434" s="29" t="n"/>
      <c r="U434" s="29" t="n"/>
      <c r="V434" s="22" t="n"/>
      <c r="W434" s="22" t="n"/>
      <c r="X434" s="24">
        <f>IFERROR(IF($C434="","",IF($Y434&lt;&gt;"OK",$Y434,IF(AND($J434="Complete",$H434="Yes",$S434=""),"Evidence missing",IF(AND($G434="Yes",$J434="Complete",OR($O434="",$P434="")),"Amounts missing",IF(AND($Q434&lt;&gt;"",OR($Q434&gt;$R434,$Q434&lt;-$R434)),"Variance exceeds tolerance",IF(AND($F434="Yes",$J434&lt;&gt;"Complete",$J434&lt;&gt;"N/A"),"Critical task incomplete",IF(AND($J434="N/A",$T434=""),"N/A reason missing",IF(AND($J434="Exception",$T434=""),"Exception details missing",IF(AND($V434="Reviewed",$W434=""),"Manager initials missing","OK"))))))))),"")</f>
        <v/>
      </c>
      <c r="Y434" s="23">
        <f>IFERROR(IF(OR($A434="",$C434=""),"",IF(COUNTIFS($A$2:$A$501,$A434,$C$2:$C$501,$C434)&gt;1,"Duplicate task/date","OK")),"")</f>
        <v/>
      </c>
      <c r="Z434" s="29" t="n"/>
      <c r="AA434" s="23">
        <f>IFERROR(IF(OR($A434="",$C434=""),"",TEXT($A434,"yyyymmdd")&amp;"-"&amp;$C434),"")</f>
        <v/>
      </c>
    </row>
    <row r="435">
      <c r="A435" s="40" t="n"/>
      <c r="B435" s="22" t="n"/>
      <c r="C435" s="22" t="n"/>
      <c r="D435" s="23">
        <f>IFERROR(IF($C435="","",VLOOKUP($C435,'Checklist Setup'!$A$7:$H$106,2,FALSE)),"")</f>
        <v/>
      </c>
      <c r="E435" s="24">
        <f>IFERROR(IF($C435="","",VLOOKUP($C435,'Checklist Setup'!$A$7:$H$106,3,FALSE)),"")</f>
        <v/>
      </c>
      <c r="F435" s="23">
        <f>IFERROR(IF($C435="","",VLOOKUP($C435,'Checklist Setup'!$A$7:$H$106,4,FALSE)),"")</f>
        <v/>
      </c>
      <c r="G435" s="23">
        <f>IFERROR(IF($C435="","",VLOOKUP($C435,'Checklist Setup'!$A$7:$H$106,5,FALSE)),"")</f>
        <v/>
      </c>
      <c r="H435" s="23">
        <f>IFERROR(IF($C435="","",VLOOKUP($C435,'Checklist Setup'!$A$7:$H$106,6,FALSE)),"")</f>
        <v/>
      </c>
      <c r="I435" s="22" t="n"/>
      <c r="J435" s="22" t="n"/>
      <c r="K435" s="25" t="n"/>
      <c r="L435" s="25" t="n"/>
      <c r="M435" s="26">
        <f>IFERROR(IF($C435="","",VLOOKUP($C435,'Checklist Setup'!$A$7:$H$106,7,FALSE)),"")</f>
        <v/>
      </c>
      <c r="N435" s="26">
        <f>IFERROR(IF(OR($K435="",$L435=""),"",MOD($L435-$K435,1)*1440),"")</f>
        <v/>
      </c>
      <c r="O435" s="41" t="n"/>
      <c r="P435" s="41" t="n"/>
      <c r="Q435" s="42">
        <f>IFERROR(IF(OR($O435="",$P435=""),"",$P435-$O435),"")</f>
        <v/>
      </c>
      <c r="R435" s="42">
        <f>IFERROR(IF($C435="","",VLOOKUP($C435,'Checklist Setup'!$A$7:$H$106,8,FALSE)),"")</f>
        <v/>
      </c>
      <c r="S435" s="29" t="n"/>
      <c r="T435" s="29" t="n"/>
      <c r="U435" s="29" t="n"/>
      <c r="V435" s="22" t="n"/>
      <c r="W435" s="22" t="n"/>
      <c r="X435" s="24">
        <f>IFERROR(IF($C435="","",IF($Y435&lt;&gt;"OK",$Y435,IF(AND($J435="Complete",$H435="Yes",$S435=""),"Evidence missing",IF(AND($G435="Yes",$J435="Complete",OR($O435="",$P435="")),"Amounts missing",IF(AND($Q435&lt;&gt;"",OR($Q435&gt;$R435,$Q435&lt;-$R435)),"Variance exceeds tolerance",IF(AND($F435="Yes",$J435&lt;&gt;"Complete",$J435&lt;&gt;"N/A"),"Critical task incomplete",IF(AND($J435="N/A",$T435=""),"N/A reason missing",IF(AND($J435="Exception",$T435=""),"Exception details missing",IF(AND($V435="Reviewed",$W435=""),"Manager initials missing","OK"))))))))),"")</f>
        <v/>
      </c>
      <c r="Y435" s="23">
        <f>IFERROR(IF(OR($A435="",$C435=""),"",IF(COUNTIFS($A$2:$A$501,$A435,$C$2:$C$501,$C435)&gt;1,"Duplicate task/date","OK")),"")</f>
        <v/>
      </c>
      <c r="Z435" s="29" t="n"/>
      <c r="AA435" s="23">
        <f>IFERROR(IF(OR($A435="",$C435=""),"",TEXT($A435,"yyyymmdd")&amp;"-"&amp;$C435),"")</f>
        <v/>
      </c>
    </row>
    <row r="436">
      <c r="A436" s="40" t="n"/>
      <c r="B436" s="22" t="n"/>
      <c r="C436" s="22" t="n"/>
      <c r="D436" s="23">
        <f>IFERROR(IF($C436="","",VLOOKUP($C436,'Checklist Setup'!$A$7:$H$106,2,FALSE)),"")</f>
        <v/>
      </c>
      <c r="E436" s="24">
        <f>IFERROR(IF($C436="","",VLOOKUP($C436,'Checklist Setup'!$A$7:$H$106,3,FALSE)),"")</f>
        <v/>
      </c>
      <c r="F436" s="23">
        <f>IFERROR(IF($C436="","",VLOOKUP($C436,'Checklist Setup'!$A$7:$H$106,4,FALSE)),"")</f>
        <v/>
      </c>
      <c r="G436" s="23">
        <f>IFERROR(IF($C436="","",VLOOKUP($C436,'Checklist Setup'!$A$7:$H$106,5,FALSE)),"")</f>
        <v/>
      </c>
      <c r="H436" s="23">
        <f>IFERROR(IF($C436="","",VLOOKUP($C436,'Checklist Setup'!$A$7:$H$106,6,FALSE)),"")</f>
        <v/>
      </c>
      <c r="I436" s="22" t="n"/>
      <c r="J436" s="22" t="n"/>
      <c r="K436" s="25" t="n"/>
      <c r="L436" s="25" t="n"/>
      <c r="M436" s="26">
        <f>IFERROR(IF($C436="","",VLOOKUP($C436,'Checklist Setup'!$A$7:$H$106,7,FALSE)),"")</f>
        <v/>
      </c>
      <c r="N436" s="26">
        <f>IFERROR(IF(OR($K436="",$L436=""),"",MOD($L436-$K436,1)*1440),"")</f>
        <v/>
      </c>
      <c r="O436" s="41" t="n"/>
      <c r="P436" s="41" t="n"/>
      <c r="Q436" s="42">
        <f>IFERROR(IF(OR($O436="",$P436=""),"",$P436-$O436),"")</f>
        <v/>
      </c>
      <c r="R436" s="42">
        <f>IFERROR(IF($C436="","",VLOOKUP($C436,'Checklist Setup'!$A$7:$H$106,8,FALSE)),"")</f>
        <v/>
      </c>
      <c r="S436" s="29" t="n"/>
      <c r="T436" s="29" t="n"/>
      <c r="U436" s="29" t="n"/>
      <c r="V436" s="22" t="n"/>
      <c r="W436" s="22" t="n"/>
      <c r="X436" s="24">
        <f>IFERROR(IF($C436="","",IF($Y436&lt;&gt;"OK",$Y436,IF(AND($J436="Complete",$H436="Yes",$S436=""),"Evidence missing",IF(AND($G436="Yes",$J436="Complete",OR($O436="",$P436="")),"Amounts missing",IF(AND($Q436&lt;&gt;"",OR($Q436&gt;$R436,$Q436&lt;-$R436)),"Variance exceeds tolerance",IF(AND($F436="Yes",$J436&lt;&gt;"Complete",$J436&lt;&gt;"N/A"),"Critical task incomplete",IF(AND($J436="N/A",$T436=""),"N/A reason missing",IF(AND($J436="Exception",$T436=""),"Exception details missing",IF(AND($V436="Reviewed",$W436=""),"Manager initials missing","OK"))))))))),"")</f>
        <v/>
      </c>
      <c r="Y436" s="23">
        <f>IFERROR(IF(OR($A436="",$C436=""),"",IF(COUNTIFS($A$2:$A$501,$A436,$C$2:$C$501,$C436)&gt;1,"Duplicate task/date","OK")),"")</f>
        <v/>
      </c>
      <c r="Z436" s="29" t="n"/>
      <c r="AA436" s="23">
        <f>IFERROR(IF(OR($A436="",$C436=""),"",TEXT($A436,"yyyymmdd")&amp;"-"&amp;$C436),"")</f>
        <v/>
      </c>
    </row>
    <row r="437">
      <c r="A437" s="40" t="n"/>
      <c r="B437" s="22" t="n"/>
      <c r="C437" s="22" t="n"/>
      <c r="D437" s="23">
        <f>IFERROR(IF($C437="","",VLOOKUP($C437,'Checklist Setup'!$A$7:$H$106,2,FALSE)),"")</f>
        <v/>
      </c>
      <c r="E437" s="24">
        <f>IFERROR(IF($C437="","",VLOOKUP($C437,'Checklist Setup'!$A$7:$H$106,3,FALSE)),"")</f>
        <v/>
      </c>
      <c r="F437" s="23">
        <f>IFERROR(IF($C437="","",VLOOKUP($C437,'Checklist Setup'!$A$7:$H$106,4,FALSE)),"")</f>
        <v/>
      </c>
      <c r="G437" s="23">
        <f>IFERROR(IF($C437="","",VLOOKUP($C437,'Checklist Setup'!$A$7:$H$106,5,FALSE)),"")</f>
        <v/>
      </c>
      <c r="H437" s="23">
        <f>IFERROR(IF($C437="","",VLOOKUP($C437,'Checklist Setup'!$A$7:$H$106,6,FALSE)),"")</f>
        <v/>
      </c>
      <c r="I437" s="22" t="n"/>
      <c r="J437" s="22" t="n"/>
      <c r="K437" s="25" t="n"/>
      <c r="L437" s="25" t="n"/>
      <c r="M437" s="26">
        <f>IFERROR(IF($C437="","",VLOOKUP($C437,'Checklist Setup'!$A$7:$H$106,7,FALSE)),"")</f>
        <v/>
      </c>
      <c r="N437" s="26">
        <f>IFERROR(IF(OR($K437="",$L437=""),"",MOD($L437-$K437,1)*1440),"")</f>
        <v/>
      </c>
      <c r="O437" s="41" t="n"/>
      <c r="P437" s="41" t="n"/>
      <c r="Q437" s="42">
        <f>IFERROR(IF(OR($O437="",$P437=""),"",$P437-$O437),"")</f>
        <v/>
      </c>
      <c r="R437" s="42">
        <f>IFERROR(IF($C437="","",VLOOKUP($C437,'Checklist Setup'!$A$7:$H$106,8,FALSE)),"")</f>
        <v/>
      </c>
      <c r="S437" s="29" t="n"/>
      <c r="T437" s="29" t="n"/>
      <c r="U437" s="29" t="n"/>
      <c r="V437" s="22" t="n"/>
      <c r="W437" s="22" t="n"/>
      <c r="X437" s="24">
        <f>IFERROR(IF($C437="","",IF($Y437&lt;&gt;"OK",$Y437,IF(AND($J437="Complete",$H437="Yes",$S437=""),"Evidence missing",IF(AND($G437="Yes",$J437="Complete",OR($O437="",$P437="")),"Amounts missing",IF(AND($Q437&lt;&gt;"",OR($Q437&gt;$R437,$Q437&lt;-$R437)),"Variance exceeds tolerance",IF(AND($F437="Yes",$J437&lt;&gt;"Complete",$J437&lt;&gt;"N/A"),"Critical task incomplete",IF(AND($J437="N/A",$T437=""),"N/A reason missing",IF(AND($J437="Exception",$T437=""),"Exception details missing",IF(AND($V437="Reviewed",$W437=""),"Manager initials missing","OK"))))))))),"")</f>
        <v/>
      </c>
      <c r="Y437" s="23">
        <f>IFERROR(IF(OR($A437="",$C437=""),"",IF(COUNTIFS($A$2:$A$501,$A437,$C$2:$C$501,$C437)&gt;1,"Duplicate task/date","OK")),"")</f>
        <v/>
      </c>
      <c r="Z437" s="29" t="n"/>
      <c r="AA437" s="23">
        <f>IFERROR(IF(OR($A437="",$C437=""),"",TEXT($A437,"yyyymmdd")&amp;"-"&amp;$C437),"")</f>
        <v/>
      </c>
    </row>
    <row r="438">
      <c r="A438" s="40" t="n"/>
      <c r="B438" s="22" t="n"/>
      <c r="C438" s="22" t="n"/>
      <c r="D438" s="23">
        <f>IFERROR(IF($C438="","",VLOOKUP($C438,'Checklist Setup'!$A$7:$H$106,2,FALSE)),"")</f>
        <v/>
      </c>
      <c r="E438" s="24">
        <f>IFERROR(IF($C438="","",VLOOKUP($C438,'Checklist Setup'!$A$7:$H$106,3,FALSE)),"")</f>
        <v/>
      </c>
      <c r="F438" s="23">
        <f>IFERROR(IF($C438="","",VLOOKUP($C438,'Checklist Setup'!$A$7:$H$106,4,FALSE)),"")</f>
        <v/>
      </c>
      <c r="G438" s="23">
        <f>IFERROR(IF($C438="","",VLOOKUP($C438,'Checklist Setup'!$A$7:$H$106,5,FALSE)),"")</f>
        <v/>
      </c>
      <c r="H438" s="23">
        <f>IFERROR(IF($C438="","",VLOOKUP($C438,'Checklist Setup'!$A$7:$H$106,6,FALSE)),"")</f>
        <v/>
      </c>
      <c r="I438" s="22" t="n"/>
      <c r="J438" s="22" t="n"/>
      <c r="K438" s="25" t="n"/>
      <c r="L438" s="25" t="n"/>
      <c r="M438" s="26">
        <f>IFERROR(IF($C438="","",VLOOKUP($C438,'Checklist Setup'!$A$7:$H$106,7,FALSE)),"")</f>
        <v/>
      </c>
      <c r="N438" s="26">
        <f>IFERROR(IF(OR($K438="",$L438=""),"",MOD($L438-$K438,1)*1440),"")</f>
        <v/>
      </c>
      <c r="O438" s="41" t="n"/>
      <c r="P438" s="41" t="n"/>
      <c r="Q438" s="42">
        <f>IFERROR(IF(OR($O438="",$P438=""),"",$P438-$O438),"")</f>
        <v/>
      </c>
      <c r="R438" s="42">
        <f>IFERROR(IF($C438="","",VLOOKUP($C438,'Checklist Setup'!$A$7:$H$106,8,FALSE)),"")</f>
        <v/>
      </c>
      <c r="S438" s="29" t="n"/>
      <c r="T438" s="29" t="n"/>
      <c r="U438" s="29" t="n"/>
      <c r="V438" s="22" t="n"/>
      <c r="W438" s="22" t="n"/>
      <c r="X438" s="24">
        <f>IFERROR(IF($C438="","",IF($Y438&lt;&gt;"OK",$Y438,IF(AND($J438="Complete",$H438="Yes",$S438=""),"Evidence missing",IF(AND($G438="Yes",$J438="Complete",OR($O438="",$P438="")),"Amounts missing",IF(AND($Q438&lt;&gt;"",OR($Q438&gt;$R438,$Q438&lt;-$R438)),"Variance exceeds tolerance",IF(AND($F438="Yes",$J438&lt;&gt;"Complete",$J438&lt;&gt;"N/A"),"Critical task incomplete",IF(AND($J438="N/A",$T438=""),"N/A reason missing",IF(AND($J438="Exception",$T438=""),"Exception details missing",IF(AND($V438="Reviewed",$W438=""),"Manager initials missing","OK"))))))))),"")</f>
        <v/>
      </c>
      <c r="Y438" s="23">
        <f>IFERROR(IF(OR($A438="",$C438=""),"",IF(COUNTIFS($A$2:$A$501,$A438,$C$2:$C$501,$C438)&gt;1,"Duplicate task/date","OK")),"")</f>
        <v/>
      </c>
      <c r="Z438" s="29" t="n"/>
      <c r="AA438" s="23">
        <f>IFERROR(IF(OR($A438="",$C438=""),"",TEXT($A438,"yyyymmdd")&amp;"-"&amp;$C438),"")</f>
        <v/>
      </c>
    </row>
    <row r="439">
      <c r="A439" s="40" t="n"/>
      <c r="B439" s="22" t="n"/>
      <c r="C439" s="22" t="n"/>
      <c r="D439" s="23">
        <f>IFERROR(IF($C439="","",VLOOKUP($C439,'Checklist Setup'!$A$7:$H$106,2,FALSE)),"")</f>
        <v/>
      </c>
      <c r="E439" s="24">
        <f>IFERROR(IF($C439="","",VLOOKUP($C439,'Checklist Setup'!$A$7:$H$106,3,FALSE)),"")</f>
        <v/>
      </c>
      <c r="F439" s="23">
        <f>IFERROR(IF($C439="","",VLOOKUP($C439,'Checklist Setup'!$A$7:$H$106,4,FALSE)),"")</f>
        <v/>
      </c>
      <c r="G439" s="23">
        <f>IFERROR(IF($C439="","",VLOOKUP($C439,'Checklist Setup'!$A$7:$H$106,5,FALSE)),"")</f>
        <v/>
      </c>
      <c r="H439" s="23">
        <f>IFERROR(IF($C439="","",VLOOKUP($C439,'Checklist Setup'!$A$7:$H$106,6,FALSE)),"")</f>
        <v/>
      </c>
      <c r="I439" s="22" t="n"/>
      <c r="J439" s="22" t="n"/>
      <c r="K439" s="25" t="n"/>
      <c r="L439" s="25" t="n"/>
      <c r="M439" s="26">
        <f>IFERROR(IF($C439="","",VLOOKUP($C439,'Checklist Setup'!$A$7:$H$106,7,FALSE)),"")</f>
        <v/>
      </c>
      <c r="N439" s="26">
        <f>IFERROR(IF(OR($K439="",$L439=""),"",MOD($L439-$K439,1)*1440),"")</f>
        <v/>
      </c>
      <c r="O439" s="41" t="n"/>
      <c r="P439" s="41" t="n"/>
      <c r="Q439" s="42">
        <f>IFERROR(IF(OR($O439="",$P439=""),"",$P439-$O439),"")</f>
        <v/>
      </c>
      <c r="R439" s="42">
        <f>IFERROR(IF($C439="","",VLOOKUP($C439,'Checklist Setup'!$A$7:$H$106,8,FALSE)),"")</f>
        <v/>
      </c>
      <c r="S439" s="29" t="n"/>
      <c r="T439" s="29" t="n"/>
      <c r="U439" s="29" t="n"/>
      <c r="V439" s="22" t="n"/>
      <c r="W439" s="22" t="n"/>
      <c r="X439" s="24">
        <f>IFERROR(IF($C439="","",IF($Y439&lt;&gt;"OK",$Y439,IF(AND($J439="Complete",$H439="Yes",$S439=""),"Evidence missing",IF(AND($G439="Yes",$J439="Complete",OR($O439="",$P439="")),"Amounts missing",IF(AND($Q439&lt;&gt;"",OR($Q439&gt;$R439,$Q439&lt;-$R439)),"Variance exceeds tolerance",IF(AND($F439="Yes",$J439&lt;&gt;"Complete",$J439&lt;&gt;"N/A"),"Critical task incomplete",IF(AND($J439="N/A",$T439=""),"N/A reason missing",IF(AND($J439="Exception",$T439=""),"Exception details missing",IF(AND($V439="Reviewed",$W439=""),"Manager initials missing","OK"))))))))),"")</f>
        <v/>
      </c>
      <c r="Y439" s="23">
        <f>IFERROR(IF(OR($A439="",$C439=""),"",IF(COUNTIFS($A$2:$A$501,$A439,$C$2:$C$501,$C439)&gt;1,"Duplicate task/date","OK")),"")</f>
        <v/>
      </c>
      <c r="Z439" s="29" t="n"/>
      <c r="AA439" s="23">
        <f>IFERROR(IF(OR($A439="",$C439=""),"",TEXT($A439,"yyyymmdd")&amp;"-"&amp;$C439),"")</f>
        <v/>
      </c>
    </row>
    <row r="440">
      <c r="A440" s="40" t="n"/>
      <c r="B440" s="22" t="n"/>
      <c r="C440" s="22" t="n"/>
      <c r="D440" s="23">
        <f>IFERROR(IF($C440="","",VLOOKUP($C440,'Checklist Setup'!$A$7:$H$106,2,FALSE)),"")</f>
        <v/>
      </c>
      <c r="E440" s="24">
        <f>IFERROR(IF($C440="","",VLOOKUP($C440,'Checklist Setup'!$A$7:$H$106,3,FALSE)),"")</f>
        <v/>
      </c>
      <c r="F440" s="23">
        <f>IFERROR(IF($C440="","",VLOOKUP($C440,'Checklist Setup'!$A$7:$H$106,4,FALSE)),"")</f>
        <v/>
      </c>
      <c r="G440" s="23">
        <f>IFERROR(IF($C440="","",VLOOKUP($C440,'Checklist Setup'!$A$7:$H$106,5,FALSE)),"")</f>
        <v/>
      </c>
      <c r="H440" s="23">
        <f>IFERROR(IF($C440="","",VLOOKUP($C440,'Checklist Setup'!$A$7:$H$106,6,FALSE)),"")</f>
        <v/>
      </c>
      <c r="I440" s="22" t="n"/>
      <c r="J440" s="22" t="n"/>
      <c r="K440" s="25" t="n"/>
      <c r="L440" s="25" t="n"/>
      <c r="M440" s="26">
        <f>IFERROR(IF($C440="","",VLOOKUP($C440,'Checklist Setup'!$A$7:$H$106,7,FALSE)),"")</f>
        <v/>
      </c>
      <c r="N440" s="26">
        <f>IFERROR(IF(OR($K440="",$L440=""),"",MOD($L440-$K440,1)*1440),"")</f>
        <v/>
      </c>
      <c r="O440" s="41" t="n"/>
      <c r="P440" s="41" t="n"/>
      <c r="Q440" s="42">
        <f>IFERROR(IF(OR($O440="",$P440=""),"",$P440-$O440),"")</f>
        <v/>
      </c>
      <c r="R440" s="42">
        <f>IFERROR(IF($C440="","",VLOOKUP($C440,'Checklist Setup'!$A$7:$H$106,8,FALSE)),"")</f>
        <v/>
      </c>
      <c r="S440" s="29" t="n"/>
      <c r="T440" s="29" t="n"/>
      <c r="U440" s="29" t="n"/>
      <c r="V440" s="22" t="n"/>
      <c r="W440" s="22" t="n"/>
      <c r="X440" s="24">
        <f>IFERROR(IF($C440="","",IF($Y440&lt;&gt;"OK",$Y440,IF(AND($J440="Complete",$H440="Yes",$S440=""),"Evidence missing",IF(AND($G440="Yes",$J440="Complete",OR($O440="",$P440="")),"Amounts missing",IF(AND($Q440&lt;&gt;"",OR($Q440&gt;$R440,$Q440&lt;-$R440)),"Variance exceeds tolerance",IF(AND($F440="Yes",$J440&lt;&gt;"Complete",$J440&lt;&gt;"N/A"),"Critical task incomplete",IF(AND($J440="N/A",$T440=""),"N/A reason missing",IF(AND($J440="Exception",$T440=""),"Exception details missing",IF(AND($V440="Reviewed",$W440=""),"Manager initials missing","OK"))))))))),"")</f>
        <v/>
      </c>
      <c r="Y440" s="23">
        <f>IFERROR(IF(OR($A440="",$C440=""),"",IF(COUNTIFS($A$2:$A$501,$A440,$C$2:$C$501,$C440)&gt;1,"Duplicate task/date","OK")),"")</f>
        <v/>
      </c>
      <c r="Z440" s="29" t="n"/>
      <c r="AA440" s="23">
        <f>IFERROR(IF(OR($A440="",$C440=""),"",TEXT($A440,"yyyymmdd")&amp;"-"&amp;$C440),"")</f>
        <v/>
      </c>
    </row>
    <row r="441">
      <c r="A441" s="40" t="n"/>
      <c r="B441" s="22" t="n"/>
      <c r="C441" s="22" t="n"/>
      <c r="D441" s="23">
        <f>IFERROR(IF($C441="","",VLOOKUP($C441,'Checklist Setup'!$A$7:$H$106,2,FALSE)),"")</f>
        <v/>
      </c>
      <c r="E441" s="24">
        <f>IFERROR(IF($C441="","",VLOOKUP($C441,'Checklist Setup'!$A$7:$H$106,3,FALSE)),"")</f>
        <v/>
      </c>
      <c r="F441" s="23">
        <f>IFERROR(IF($C441="","",VLOOKUP($C441,'Checklist Setup'!$A$7:$H$106,4,FALSE)),"")</f>
        <v/>
      </c>
      <c r="G441" s="23">
        <f>IFERROR(IF($C441="","",VLOOKUP($C441,'Checklist Setup'!$A$7:$H$106,5,FALSE)),"")</f>
        <v/>
      </c>
      <c r="H441" s="23">
        <f>IFERROR(IF($C441="","",VLOOKUP($C441,'Checklist Setup'!$A$7:$H$106,6,FALSE)),"")</f>
        <v/>
      </c>
      <c r="I441" s="22" t="n"/>
      <c r="J441" s="22" t="n"/>
      <c r="K441" s="25" t="n"/>
      <c r="L441" s="25" t="n"/>
      <c r="M441" s="26">
        <f>IFERROR(IF($C441="","",VLOOKUP($C441,'Checklist Setup'!$A$7:$H$106,7,FALSE)),"")</f>
        <v/>
      </c>
      <c r="N441" s="26">
        <f>IFERROR(IF(OR($K441="",$L441=""),"",MOD($L441-$K441,1)*1440),"")</f>
        <v/>
      </c>
      <c r="O441" s="41" t="n"/>
      <c r="P441" s="41" t="n"/>
      <c r="Q441" s="42">
        <f>IFERROR(IF(OR($O441="",$P441=""),"",$P441-$O441),"")</f>
        <v/>
      </c>
      <c r="R441" s="42">
        <f>IFERROR(IF($C441="","",VLOOKUP($C441,'Checklist Setup'!$A$7:$H$106,8,FALSE)),"")</f>
        <v/>
      </c>
      <c r="S441" s="29" t="n"/>
      <c r="T441" s="29" t="n"/>
      <c r="U441" s="29" t="n"/>
      <c r="V441" s="22" t="n"/>
      <c r="W441" s="22" t="n"/>
      <c r="X441" s="24">
        <f>IFERROR(IF($C441="","",IF($Y441&lt;&gt;"OK",$Y441,IF(AND($J441="Complete",$H441="Yes",$S441=""),"Evidence missing",IF(AND($G441="Yes",$J441="Complete",OR($O441="",$P441="")),"Amounts missing",IF(AND($Q441&lt;&gt;"",OR($Q441&gt;$R441,$Q441&lt;-$R441)),"Variance exceeds tolerance",IF(AND($F441="Yes",$J441&lt;&gt;"Complete",$J441&lt;&gt;"N/A"),"Critical task incomplete",IF(AND($J441="N/A",$T441=""),"N/A reason missing",IF(AND($J441="Exception",$T441=""),"Exception details missing",IF(AND($V441="Reviewed",$W441=""),"Manager initials missing","OK"))))))))),"")</f>
        <v/>
      </c>
      <c r="Y441" s="23">
        <f>IFERROR(IF(OR($A441="",$C441=""),"",IF(COUNTIFS($A$2:$A$501,$A441,$C$2:$C$501,$C441)&gt;1,"Duplicate task/date","OK")),"")</f>
        <v/>
      </c>
      <c r="Z441" s="29" t="n"/>
      <c r="AA441" s="23">
        <f>IFERROR(IF(OR($A441="",$C441=""),"",TEXT($A441,"yyyymmdd")&amp;"-"&amp;$C441),"")</f>
        <v/>
      </c>
    </row>
    <row r="442">
      <c r="A442" s="40" t="n"/>
      <c r="B442" s="22" t="n"/>
      <c r="C442" s="22" t="n"/>
      <c r="D442" s="23">
        <f>IFERROR(IF($C442="","",VLOOKUP($C442,'Checklist Setup'!$A$7:$H$106,2,FALSE)),"")</f>
        <v/>
      </c>
      <c r="E442" s="24">
        <f>IFERROR(IF($C442="","",VLOOKUP($C442,'Checklist Setup'!$A$7:$H$106,3,FALSE)),"")</f>
        <v/>
      </c>
      <c r="F442" s="23">
        <f>IFERROR(IF($C442="","",VLOOKUP($C442,'Checklist Setup'!$A$7:$H$106,4,FALSE)),"")</f>
        <v/>
      </c>
      <c r="G442" s="23">
        <f>IFERROR(IF($C442="","",VLOOKUP($C442,'Checklist Setup'!$A$7:$H$106,5,FALSE)),"")</f>
        <v/>
      </c>
      <c r="H442" s="23">
        <f>IFERROR(IF($C442="","",VLOOKUP($C442,'Checklist Setup'!$A$7:$H$106,6,FALSE)),"")</f>
        <v/>
      </c>
      <c r="I442" s="22" t="n"/>
      <c r="J442" s="22" t="n"/>
      <c r="K442" s="25" t="n"/>
      <c r="L442" s="25" t="n"/>
      <c r="M442" s="26">
        <f>IFERROR(IF($C442="","",VLOOKUP($C442,'Checklist Setup'!$A$7:$H$106,7,FALSE)),"")</f>
        <v/>
      </c>
      <c r="N442" s="26">
        <f>IFERROR(IF(OR($K442="",$L442=""),"",MOD($L442-$K442,1)*1440),"")</f>
        <v/>
      </c>
      <c r="O442" s="41" t="n"/>
      <c r="P442" s="41" t="n"/>
      <c r="Q442" s="42">
        <f>IFERROR(IF(OR($O442="",$P442=""),"",$P442-$O442),"")</f>
        <v/>
      </c>
      <c r="R442" s="42">
        <f>IFERROR(IF($C442="","",VLOOKUP($C442,'Checklist Setup'!$A$7:$H$106,8,FALSE)),"")</f>
        <v/>
      </c>
      <c r="S442" s="29" t="n"/>
      <c r="T442" s="29" t="n"/>
      <c r="U442" s="29" t="n"/>
      <c r="V442" s="22" t="n"/>
      <c r="W442" s="22" t="n"/>
      <c r="X442" s="24">
        <f>IFERROR(IF($C442="","",IF($Y442&lt;&gt;"OK",$Y442,IF(AND($J442="Complete",$H442="Yes",$S442=""),"Evidence missing",IF(AND($G442="Yes",$J442="Complete",OR($O442="",$P442="")),"Amounts missing",IF(AND($Q442&lt;&gt;"",OR($Q442&gt;$R442,$Q442&lt;-$R442)),"Variance exceeds tolerance",IF(AND($F442="Yes",$J442&lt;&gt;"Complete",$J442&lt;&gt;"N/A"),"Critical task incomplete",IF(AND($J442="N/A",$T442=""),"N/A reason missing",IF(AND($J442="Exception",$T442=""),"Exception details missing",IF(AND($V442="Reviewed",$W442=""),"Manager initials missing","OK"))))))))),"")</f>
        <v/>
      </c>
      <c r="Y442" s="23">
        <f>IFERROR(IF(OR($A442="",$C442=""),"",IF(COUNTIFS($A$2:$A$501,$A442,$C$2:$C$501,$C442)&gt;1,"Duplicate task/date","OK")),"")</f>
        <v/>
      </c>
      <c r="Z442" s="29" t="n"/>
      <c r="AA442" s="23">
        <f>IFERROR(IF(OR($A442="",$C442=""),"",TEXT($A442,"yyyymmdd")&amp;"-"&amp;$C442),"")</f>
        <v/>
      </c>
    </row>
    <row r="443">
      <c r="A443" s="40" t="n"/>
      <c r="B443" s="22" t="n"/>
      <c r="C443" s="22" t="n"/>
      <c r="D443" s="23">
        <f>IFERROR(IF($C443="","",VLOOKUP($C443,'Checklist Setup'!$A$7:$H$106,2,FALSE)),"")</f>
        <v/>
      </c>
      <c r="E443" s="24">
        <f>IFERROR(IF($C443="","",VLOOKUP($C443,'Checklist Setup'!$A$7:$H$106,3,FALSE)),"")</f>
        <v/>
      </c>
      <c r="F443" s="23">
        <f>IFERROR(IF($C443="","",VLOOKUP($C443,'Checklist Setup'!$A$7:$H$106,4,FALSE)),"")</f>
        <v/>
      </c>
      <c r="G443" s="23">
        <f>IFERROR(IF($C443="","",VLOOKUP($C443,'Checklist Setup'!$A$7:$H$106,5,FALSE)),"")</f>
        <v/>
      </c>
      <c r="H443" s="23">
        <f>IFERROR(IF($C443="","",VLOOKUP($C443,'Checklist Setup'!$A$7:$H$106,6,FALSE)),"")</f>
        <v/>
      </c>
      <c r="I443" s="22" t="n"/>
      <c r="J443" s="22" t="n"/>
      <c r="K443" s="25" t="n"/>
      <c r="L443" s="25" t="n"/>
      <c r="M443" s="26">
        <f>IFERROR(IF($C443="","",VLOOKUP($C443,'Checklist Setup'!$A$7:$H$106,7,FALSE)),"")</f>
        <v/>
      </c>
      <c r="N443" s="26">
        <f>IFERROR(IF(OR($K443="",$L443=""),"",MOD($L443-$K443,1)*1440),"")</f>
        <v/>
      </c>
      <c r="O443" s="41" t="n"/>
      <c r="P443" s="41" t="n"/>
      <c r="Q443" s="42">
        <f>IFERROR(IF(OR($O443="",$P443=""),"",$P443-$O443),"")</f>
        <v/>
      </c>
      <c r="R443" s="42">
        <f>IFERROR(IF($C443="","",VLOOKUP($C443,'Checklist Setup'!$A$7:$H$106,8,FALSE)),"")</f>
        <v/>
      </c>
      <c r="S443" s="29" t="n"/>
      <c r="T443" s="29" t="n"/>
      <c r="U443" s="29" t="n"/>
      <c r="V443" s="22" t="n"/>
      <c r="W443" s="22" t="n"/>
      <c r="X443" s="24">
        <f>IFERROR(IF($C443="","",IF($Y443&lt;&gt;"OK",$Y443,IF(AND($J443="Complete",$H443="Yes",$S443=""),"Evidence missing",IF(AND($G443="Yes",$J443="Complete",OR($O443="",$P443="")),"Amounts missing",IF(AND($Q443&lt;&gt;"",OR($Q443&gt;$R443,$Q443&lt;-$R443)),"Variance exceeds tolerance",IF(AND($F443="Yes",$J443&lt;&gt;"Complete",$J443&lt;&gt;"N/A"),"Critical task incomplete",IF(AND($J443="N/A",$T443=""),"N/A reason missing",IF(AND($J443="Exception",$T443=""),"Exception details missing",IF(AND($V443="Reviewed",$W443=""),"Manager initials missing","OK"))))))))),"")</f>
        <v/>
      </c>
      <c r="Y443" s="23">
        <f>IFERROR(IF(OR($A443="",$C443=""),"",IF(COUNTIFS($A$2:$A$501,$A443,$C$2:$C$501,$C443)&gt;1,"Duplicate task/date","OK")),"")</f>
        <v/>
      </c>
      <c r="Z443" s="29" t="n"/>
      <c r="AA443" s="23">
        <f>IFERROR(IF(OR($A443="",$C443=""),"",TEXT($A443,"yyyymmdd")&amp;"-"&amp;$C443),"")</f>
        <v/>
      </c>
    </row>
    <row r="444">
      <c r="A444" s="40" t="n"/>
      <c r="B444" s="22" t="n"/>
      <c r="C444" s="22" t="n"/>
      <c r="D444" s="23">
        <f>IFERROR(IF($C444="","",VLOOKUP($C444,'Checklist Setup'!$A$7:$H$106,2,FALSE)),"")</f>
        <v/>
      </c>
      <c r="E444" s="24">
        <f>IFERROR(IF($C444="","",VLOOKUP($C444,'Checklist Setup'!$A$7:$H$106,3,FALSE)),"")</f>
        <v/>
      </c>
      <c r="F444" s="23">
        <f>IFERROR(IF($C444="","",VLOOKUP($C444,'Checklist Setup'!$A$7:$H$106,4,FALSE)),"")</f>
        <v/>
      </c>
      <c r="G444" s="23">
        <f>IFERROR(IF($C444="","",VLOOKUP($C444,'Checklist Setup'!$A$7:$H$106,5,FALSE)),"")</f>
        <v/>
      </c>
      <c r="H444" s="23">
        <f>IFERROR(IF($C444="","",VLOOKUP($C444,'Checklist Setup'!$A$7:$H$106,6,FALSE)),"")</f>
        <v/>
      </c>
      <c r="I444" s="22" t="n"/>
      <c r="J444" s="22" t="n"/>
      <c r="K444" s="25" t="n"/>
      <c r="L444" s="25" t="n"/>
      <c r="M444" s="26">
        <f>IFERROR(IF($C444="","",VLOOKUP($C444,'Checklist Setup'!$A$7:$H$106,7,FALSE)),"")</f>
        <v/>
      </c>
      <c r="N444" s="26">
        <f>IFERROR(IF(OR($K444="",$L444=""),"",MOD($L444-$K444,1)*1440),"")</f>
        <v/>
      </c>
      <c r="O444" s="41" t="n"/>
      <c r="P444" s="41" t="n"/>
      <c r="Q444" s="42">
        <f>IFERROR(IF(OR($O444="",$P444=""),"",$P444-$O444),"")</f>
        <v/>
      </c>
      <c r="R444" s="42">
        <f>IFERROR(IF($C444="","",VLOOKUP($C444,'Checklist Setup'!$A$7:$H$106,8,FALSE)),"")</f>
        <v/>
      </c>
      <c r="S444" s="29" t="n"/>
      <c r="T444" s="29" t="n"/>
      <c r="U444" s="29" t="n"/>
      <c r="V444" s="22" t="n"/>
      <c r="W444" s="22" t="n"/>
      <c r="X444" s="24">
        <f>IFERROR(IF($C444="","",IF($Y444&lt;&gt;"OK",$Y444,IF(AND($J444="Complete",$H444="Yes",$S444=""),"Evidence missing",IF(AND($G444="Yes",$J444="Complete",OR($O444="",$P444="")),"Amounts missing",IF(AND($Q444&lt;&gt;"",OR($Q444&gt;$R444,$Q444&lt;-$R444)),"Variance exceeds tolerance",IF(AND($F444="Yes",$J444&lt;&gt;"Complete",$J444&lt;&gt;"N/A"),"Critical task incomplete",IF(AND($J444="N/A",$T444=""),"N/A reason missing",IF(AND($J444="Exception",$T444=""),"Exception details missing",IF(AND($V444="Reviewed",$W444=""),"Manager initials missing","OK"))))))))),"")</f>
        <v/>
      </c>
      <c r="Y444" s="23">
        <f>IFERROR(IF(OR($A444="",$C444=""),"",IF(COUNTIFS($A$2:$A$501,$A444,$C$2:$C$501,$C444)&gt;1,"Duplicate task/date","OK")),"")</f>
        <v/>
      </c>
      <c r="Z444" s="29" t="n"/>
      <c r="AA444" s="23">
        <f>IFERROR(IF(OR($A444="",$C444=""),"",TEXT($A444,"yyyymmdd")&amp;"-"&amp;$C444),"")</f>
        <v/>
      </c>
    </row>
    <row r="445">
      <c r="A445" s="40" t="n"/>
      <c r="B445" s="22" t="n"/>
      <c r="C445" s="22" t="n"/>
      <c r="D445" s="23">
        <f>IFERROR(IF($C445="","",VLOOKUP($C445,'Checklist Setup'!$A$7:$H$106,2,FALSE)),"")</f>
        <v/>
      </c>
      <c r="E445" s="24">
        <f>IFERROR(IF($C445="","",VLOOKUP($C445,'Checklist Setup'!$A$7:$H$106,3,FALSE)),"")</f>
        <v/>
      </c>
      <c r="F445" s="23">
        <f>IFERROR(IF($C445="","",VLOOKUP($C445,'Checklist Setup'!$A$7:$H$106,4,FALSE)),"")</f>
        <v/>
      </c>
      <c r="G445" s="23">
        <f>IFERROR(IF($C445="","",VLOOKUP($C445,'Checklist Setup'!$A$7:$H$106,5,FALSE)),"")</f>
        <v/>
      </c>
      <c r="H445" s="23">
        <f>IFERROR(IF($C445="","",VLOOKUP($C445,'Checklist Setup'!$A$7:$H$106,6,FALSE)),"")</f>
        <v/>
      </c>
      <c r="I445" s="22" t="n"/>
      <c r="J445" s="22" t="n"/>
      <c r="K445" s="25" t="n"/>
      <c r="L445" s="25" t="n"/>
      <c r="M445" s="26">
        <f>IFERROR(IF($C445="","",VLOOKUP($C445,'Checklist Setup'!$A$7:$H$106,7,FALSE)),"")</f>
        <v/>
      </c>
      <c r="N445" s="26">
        <f>IFERROR(IF(OR($K445="",$L445=""),"",MOD($L445-$K445,1)*1440),"")</f>
        <v/>
      </c>
      <c r="O445" s="41" t="n"/>
      <c r="P445" s="41" t="n"/>
      <c r="Q445" s="42">
        <f>IFERROR(IF(OR($O445="",$P445=""),"",$P445-$O445),"")</f>
        <v/>
      </c>
      <c r="R445" s="42">
        <f>IFERROR(IF($C445="","",VLOOKUP($C445,'Checklist Setup'!$A$7:$H$106,8,FALSE)),"")</f>
        <v/>
      </c>
      <c r="S445" s="29" t="n"/>
      <c r="T445" s="29" t="n"/>
      <c r="U445" s="29" t="n"/>
      <c r="V445" s="22" t="n"/>
      <c r="W445" s="22" t="n"/>
      <c r="X445" s="24">
        <f>IFERROR(IF($C445="","",IF($Y445&lt;&gt;"OK",$Y445,IF(AND($J445="Complete",$H445="Yes",$S445=""),"Evidence missing",IF(AND($G445="Yes",$J445="Complete",OR($O445="",$P445="")),"Amounts missing",IF(AND($Q445&lt;&gt;"",OR($Q445&gt;$R445,$Q445&lt;-$R445)),"Variance exceeds tolerance",IF(AND($F445="Yes",$J445&lt;&gt;"Complete",$J445&lt;&gt;"N/A"),"Critical task incomplete",IF(AND($J445="N/A",$T445=""),"N/A reason missing",IF(AND($J445="Exception",$T445=""),"Exception details missing",IF(AND($V445="Reviewed",$W445=""),"Manager initials missing","OK"))))))))),"")</f>
        <v/>
      </c>
      <c r="Y445" s="23">
        <f>IFERROR(IF(OR($A445="",$C445=""),"",IF(COUNTIFS($A$2:$A$501,$A445,$C$2:$C$501,$C445)&gt;1,"Duplicate task/date","OK")),"")</f>
        <v/>
      </c>
      <c r="Z445" s="29" t="n"/>
      <c r="AA445" s="23">
        <f>IFERROR(IF(OR($A445="",$C445=""),"",TEXT($A445,"yyyymmdd")&amp;"-"&amp;$C445),"")</f>
        <v/>
      </c>
    </row>
    <row r="446">
      <c r="A446" s="40" t="n"/>
      <c r="B446" s="22" t="n"/>
      <c r="C446" s="22" t="n"/>
      <c r="D446" s="23">
        <f>IFERROR(IF($C446="","",VLOOKUP($C446,'Checklist Setup'!$A$7:$H$106,2,FALSE)),"")</f>
        <v/>
      </c>
      <c r="E446" s="24">
        <f>IFERROR(IF($C446="","",VLOOKUP($C446,'Checklist Setup'!$A$7:$H$106,3,FALSE)),"")</f>
        <v/>
      </c>
      <c r="F446" s="23">
        <f>IFERROR(IF($C446="","",VLOOKUP($C446,'Checklist Setup'!$A$7:$H$106,4,FALSE)),"")</f>
        <v/>
      </c>
      <c r="G446" s="23">
        <f>IFERROR(IF($C446="","",VLOOKUP($C446,'Checklist Setup'!$A$7:$H$106,5,FALSE)),"")</f>
        <v/>
      </c>
      <c r="H446" s="23">
        <f>IFERROR(IF($C446="","",VLOOKUP($C446,'Checklist Setup'!$A$7:$H$106,6,FALSE)),"")</f>
        <v/>
      </c>
      <c r="I446" s="22" t="n"/>
      <c r="J446" s="22" t="n"/>
      <c r="K446" s="25" t="n"/>
      <c r="L446" s="25" t="n"/>
      <c r="M446" s="26">
        <f>IFERROR(IF($C446="","",VLOOKUP($C446,'Checklist Setup'!$A$7:$H$106,7,FALSE)),"")</f>
        <v/>
      </c>
      <c r="N446" s="26">
        <f>IFERROR(IF(OR($K446="",$L446=""),"",MOD($L446-$K446,1)*1440),"")</f>
        <v/>
      </c>
      <c r="O446" s="41" t="n"/>
      <c r="P446" s="41" t="n"/>
      <c r="Q446" s="42">
        <f>IFERROR(IF(OR($O446="",$P446=""),"",$P446-$O446),"")</f>
        <v/>
      </c>
      <c r="R446" s="42">
        <f>IFERROR(IF($C446="","",VLOOKUP($C446,'Checklist Setup'!$A$7:$H$106,8,FALSE)),"")</f>
        <v/>
      </c>
      <c r="S446" s="29" t="n"/>
      <c r="T446" s="29" t="n"/>
      <c r="U446" s="29" t="n"/>
      <c r="V446" s="22" t="n"/>
      <c r="W446" s="22" t="n"/>
      <c r="X446" s="24">
        <f>IFERROR(IF($C446="","",IF($Y446&lt;&gt;"OK",$Y446,IF(AND($J446="Complete",$H446="Yes",$S446=""),"Evidence missing",IF(AND($G446="Yes",$J446="Complete",OR($O446="",$P446="")),"Amounts missing",IF(AND($Q446&lt;&gt;"",OR($Q446&gt;$R446,$Q446&lt;-$R446)),"Variance exceeds tolerance",IF(AND($F446="Yes",$J446&lt;&gt;"Complete",$J446&lt;&gt;"N/A"),"Critical task incomplete",IF(AND($J446="N/A",$T446=""),"N/A reason missing",IF(AND($J446="Exception",$T446=""),"Exception details missing",IF(AND($V446="Reviewed",$W446=""),"Manager initials missing","OK"))))))))),"")</f>
        <v/>
      </c>
      <c r="Y446" s="23">
        <f>IFERROR(IF(OR($A446="",$C446=""),"",IF(COUNTIFS($A$2:$A$501,$A446,$C$2:$C$501,$C446)&gt;1,"Duplicate task/date","OK")),"")</f>
        <v/>
      </c>
      <c r="Z446" s="29" t="n"/>
      <c r="AA446" s="23">
        <f>IFERROR(IF(OR($A446="",$C446=""),"",TEXT($A446,"yyyymmdd")&amp;"-"&amp;$C446),"")</f>
        <v/>
      </c>
    </row>
    <row r="447">
      <c r="A447" s="40" t="n"/>
      <c r="B447" s="22" t="n"/>
      <c r="C447" s="22" t="n"/>
      <c r="D447" s="23">
        <f>IFERROR(IF($C447="","",VLOOKUP($C447,'Checklist Setup'!$A$7:$H$106,2,FALSE)),"")</f>
        <v/>
      </c>
      <c r="E447" s="24">
        <f>IFERROR(IF($C447="","",VLOOKUP($C447,'Checklist Setup'!$A$7:$H$106,3,FALSE)),"")</f>
        <v/>
      </c>
      <c r="F447" s="23">
        <f>IFERROR(IF($C447="","",VLOOKUP($C447,'Checklist Setup'!$A$7:$H$106,4,FALSE)),"")</f>
        <v/>
      </c>
      <c r="G447" s="23">
        <f>IFERROR(IF($C447="","",VLOOKUP($C447,'Checklist Setup'!$A$7:$H$106,5,FALSE)),"")</f>
        <v/>
      </c>
      <c r="H447" s="23">
        <f>IFERROR(IF($C447="","",VLOOKUP($C447,'Checklist Setup'!$A$7:$H$106,6,FALSE)),"")</f>
        <v/>
      </c>
      <c r="I447" s="22" t="n"/>
      <c r="J447" s="22" t="n"/>
      <c r="K447" s="25" t="n"/>
      <c r="L447" s="25" t="n"/>
      <c r="M447" s="26">
        <f>IFERROR(IF($C447="","",VLOOKUP($C447,'Checklist Setup'!$A$7:$H$106,7,FALSE)),"")</f>
        <v/>
      </c>
      <c r="N447" s="26">
        <f>IFERROR(IF(OR($K447="",$L447=""),"",MOD($L447-$K447,1)*1440),"")</f>
        <v/>
      </c>
      <c r="O447" s="41" t="n"/>
      <c r="P447" s="41" t="n"/>
      <c r="Q447" s="42">
        <f>IFERROR(IF(OR($O447="",$P447=""),"",$P447-$O447),"")</f>
        <v/>
      </c>
      <c r="R447" s="42">
        <f>IFERROR(IF($C447="","",VLOOKUP($C447,'Checklist Setup'!$A$7:$H$106,8,FALSE)),"")</f>
        <v/>
      </c>
      <c r="S447" s="29" t="n"/>
      <c r="T447" s="29" t="n"/>
      <c r="U447" s="29" t="n"/>
      <c r="V447" s="22" t="n"/>
      <c r="W447" s="22" t="n"/>
      <c r="X447" s="24">
        <f>IFERROR(IF($C447="","",IF($Y447&lt;&gt;"OK",$Y447,IF(AND($J447="Complete",$H447="Yes",$S447=""),"Evidence missing",IF(AND($G447="Yes",$J447="Complete",OR($O447="",$P447="")),"Amounts missing",IF(AND($Q447&lt;&gt;"",OR($Q447&gt;$R447,$Q447&lt;-$R447)),"Variance exceeds tolerance",IF(AND($F447="Yes",$J447&lt;&gt;"Complete",$J447&lt;&gt;"N/A"),"Critical task incomplete",IF(AND($J447="N/A",$T447=""),"N/A reason missing",IF(AND($J447="Exception",$T447=""),"Exception details missing",IF(AND($V447="Reviewed",$W447=""),"Manager initials missing","OK"))))))))),"")</f>
        <v/>
      </c>
      <c r="Y447" s="23">
        <f>IFERROR(IF(OR($A447="",$C447=""),"",IF(COUNTIFS($A$2:$A$501,$A447,$C$2:$C$501,$C447)&gt;1,"Duplicate task/date","OK")),"")</f>
        <v/>
      </c>
      <c r="Z447" s="29" t="n"/>
      <c r="AA447" s="23">
        <f>IFERROR(IF(OR($A447="",$C447=""),"",TEXT($A447,"yyyymmdd")&amp;"-"&amp;$C447),"")</f>
        <v/>
      </c>
    </row>
    <row r="448">
      <c r="A448" s="40" t="n"/>
      <c r="B448" s="22" t="n"/>
      <c r="C448" s="22" t="n"/>
      <c r="D448" s="23">
        <f>IFERROR(IF($C448="","",VLOOKUP($C448,'Checklist Setup'!$A$7:$H$106,2,FALSE)),"")</f>
        <v/>
      </c>
      <c r="E448" s="24">
        <f>IFERROR(IF($C448="","",VLOOKUP($C448,'Checklist Setup'!$A$7:$H$106,3,FALSE)),"")</f>
        <v/>
      </c>
      <c r="F448" s="23">
        <f>IFERROR(IF($C448="","",VLOOKUP($C448,'Checklist Setup'!$A$7:$H$106,4,FALSE)),"")</f>
        <v/>
      </c>
      <c r="G448" s="23">
        <f>IFERROR(IF($C448="","",VLOOKUP($C448,'Checklist Setup'!$A$7:$H$106,5,FALSE)),"")</f>
        <v/>
      </c>
      <c r="H448" s="23">
        <f>IFERROR(IF($C448="","",VLOOKUP($C448,'Checklist Setup'!$A$7:$H$106,6,FALSE)),"")</f>
        <v/>
      </c>
      <c r="I448" s="22" t="n"/>
      <c r="J448" s="22" t="n"/>
      <c r="K448" s="25" t="n"/>
      <c r="L448" s="25" t="n"/>
      <c r="M448" s="26">
        <f>IFERROR(IF($C448="","",VLOOKUP($C448,'Checklist Setup'!$A$7:$H$106,7,FALSE)),"")</f>
        <v/>
      </c>
      <c r="N448" s="26">
        <f>IFERROR(IF(OR($K448="",$L448=""),"",MOD($L448-$K448,1)*1440),"")</f>
        <v/>
      </c>
      <c r="O448" s="41" t="n"/>
      <c r="P448" s="41" t="n"/>
      <c r="Q448" s="42">
        <f>IFERROR(IF(OR($O448="",$P448=""),"",$P448-$O448),"")</f>
        <v/>
      </c>
      <c r="R448" s="42">
        <f>IFERROR(IF($C448="","",VLOOKUP($C448,'Checklist Setup'!$A$7:$H$106,8,FALSE)),"")</f>
        <v/>
      </c>
      <c r="S448" s="29" t="n"/>
      <c r="T448" s="29" t="n"/>
      <c r="U448" s="29" t="n"/>
      <c r="V448" s="22" t="n"/>
      <c r="W448" s="22" t="n"/>
      <c r="X448" s="24">
        <f>IFERROR(IF($C448="","",IF($Y448&lt;&gt;"OK",$Y448,IF(AND($J448="Complete",$H448="Yes",$S448=""),"Evidence missing",IF(AND($G448="Yes",$J448="Complete",OR($O448="",$P448="")),"Amounts missing",IF(AND($Q448&lt;&gt;"",OR($Q448&gt;$R448,$Q448&lt;-$R448)),"Variance exceeds tolerance",IF(AND($F448="Yes",$J448&lt;&gt;"Complete",$J448&lt;&gt;"N/A"),"Critical task incomplete",IF(AND($J448="N/A",$T448=""),"N/A reason missing",IF(AND($J448="Exception",$T448=""),"Exception details missing",IF(AND($V448="Reviewed",$W448=""),"Manager initials missing","OK"))))))))),"")</f>
        <v/>
      </c>
      <c r="Y448" s="23">
        <f>IFERROR(IF(OR($A448="",$C448=""),"",IF(COUNTIFS($A$2:$A$501,$A448,$C$2:$C$501,$C448)&gt;1,"Duplicate task/date","OK")),"")</f>
        <v/>
      </c>
      <c r="Z448" s="29" t="n"/>
      <c r="AA448" s="23">
        <f>IFERROR(IF(OR($A448="",$C448=""),"",TEXT($A448,"yyyymmdd")&amp;"-"&amp;$C448),"")</f>
        <v/>
      </c>
    </row>
    <row r="449">
      <c r="A449" s="40" t="n"/>
      <c r="B449" s="22" t="n"/>
      <c r="C449" s="22" t="n"/>
      <c r="D449" s="23">
        <f>IFERROR(IF($C449="","",VLOOKUP($C449,'Checklist Setup'!$A$7:$H$106,2,FALSE)),"")</f>
        <v/>
      </c>
      <c r="E449" s="24">
        <f>IFERROR(IF($C449="","",VLOOKUP($C449,'Checklist Setup'!$A$7:$H$106,3,FALSE)),"")</f>
        <v/>
      </c>
      <c r="F449" s="23">
        <f>IFERROR(IF($C449="","",VLOOKUP($C449,'Checklist Setup'!$A$7:$H$106,4,FALSE)),"")</f>
        <v/>
      </c>
      <c r="G449" s="23">
        <f>IFERROR(IF($C449="","",VLOOKUP($C449,'Checklist Setup'!$A$7:$H$106,5,FALSE)),"")</f>
        <v/>
      </c>
      <c r="H449" s="23">
        <f>IFERROR(IF($C449="","",VLOOKUP($C449,'Checklist Setup'!$A$7:$H$106,6,FALSE)),"")</f>
        <v/>
      </c>
      <c r="I449" s="22" t="n"/>
      <c r="J449" s="22" t="n"/>
      <c r="K449" s="25" t="n"/>
      <c r="L449" s="25" t="n"/>
      <c r="M449" s="26">
        <f>IFERROR(IF($C449="","",VLOOKUP($C449,'Checklist Setup'!$A$7:$H$106,7,FALSE)),"")</f>
        <v/>
      </c>
      <c r="N449" s="26">
        <f>IFERROR(IF(OR($K449="",$L449=""),"",MOD($L449-$K449,1)*1440),"")</f>
        <v/>
      </c>
      <c r="O449" s="41" t="n"/>
      <c r="P449" s="41" t="n"/>
      <c r="Q449" s="42">
        <f>IFERROR(IF(OR($O449="",$P449=""),"",$P449-$O449),"")</f>
        <v/>
      </c>
      <c r="R449" s="42">
        <f>IFERROR(IF($C449="","",VLOOKUP($C449,'Checklist Setup'!$A$7:$H$106,8,FALSE)),"")</f>
        <v/>
      </c>
      <c r="S449" s="29" t="n"/>
      <c r="T449" s="29" t="n"/>
      <c r="U449" s="29" t="n"/>
      <c r="V449" s="22" t="n"/>
      <c r="W449" s="22" t="n"/>
      <c r="X449" s="24">
        <f>IFERROR(IF($C449="","",IF($Y449&lt;&gt;"OK",$Y449,IF(AND($J449="Complete",$H449="Yes",$S449=""),"Evidence missing",IF(AND($G449="Yes",$J449="Complete",OR($O449="",$P449="")),"Amounts missing",IF(AND($Q449&lt;&gt;"",OR($Q449&gt;$R449,$Q449&lt;-$R449)),"Variance exceeds tolerance",IF(AND($F449="Yes",$J449&lt;&gt;"Complete",$J449&lt;&gt;"N/A"),"Critical task incomplete",IF(AND($J449="N/A",$T449=""),"N/A reason missing",IF(AND($J449="Exception",$T449=""),"Exception details missing",IF(AND($V449="Reviewed",$W449=""),"Manager initials missing","OK"))))))))),"")</f>
        <v/>
      </c>
      <c r="Y449" s="23">
        <f>IFERROR(IF(OR($A449="",$C449=""),"",IF(COUNTIFS($A$2:$A$501,$A449,$C$2:$C$501,$C449)&gt;1,"Duplicate task/date","OK")),"")</f>
        <v/>
      </c>
      <c r="Z449" s="29" t="n"/>
      <c r="AA449" s="23">
        <f>IFERROR(IF(OR($A449="",$C449=""),"",TEXT($A449,"yyyymmdd")&amp;"-"&amp;$C449),"")</f>
        <v/>
      </c>
    </row>
    <row r="450">
      <c r="A450" s="40" t="n"/>
      <c r="B450" s="22" t="n"/>
      <c r="C450" s="22" t="n"/>
      <c r="D450" s="23">
        <f>IFERROR(IF($C450="","",VLOOKUP($C450,'Checklist Setup'!$A$7:$H$106,2,FALSE)),"")</f>
        <v/>
      </c>
      <c r="E450" s="24">
        <f>IFERROR(IF($C450="","",VLOOKUP($C450,'Checklist Setup'!$A$7:$H$106,3,FALSE)),"")</f>
        <v/>
      </c>
      <c r="F450" s="23">
        <f>IFERROR(IF($C450="","",VLOOKUP($C450,'Checklist Setup'!$A$7:$H$106,4,FALSE)),"")</f>
        <v/>
      </c>
      <c r="G450" s="23">
        <f>IFERROR(IF($C450="","",VLOOKUP($C450,'Checklist Setup'!$A$7:$H$106,5,FALSE)),"")</f>
        <v/>
      </c>
      <c r="H450" s="23">
        <f>IFERROR(IF($C450="","",VLOOKUP($C450,'Checklist Setup'!$A$7:$H$106,6,FALSE)),"")</f>
        <v/>
      </c>
      <c r="I450" s="22" t="n"/>
      <c r="J450" s="22" t="n"/>
      <c r="K450" s="25" t="n"/>
      <c r="L450" s="25" t="n"/>
      <c r="M450" s="26">
        <f>IFERROR(IF($C450="","",VLOOKUP($C450,'Checklist Setup'!$A$7:$H$106,7,FALSE)),"")</f>
        <v/>
      </c>
      <c r="N450" s="26">
        <f>IFERROR(IF(OR($K450="",$L450=""),"",MOD($L450-$K450,1)*1440),"")</f>
        <v/>
      </c>
      <c r="O450" s="41" t="n"/>
      <c r="P450" s="41" t="n"/>
      <c r="Q450" s="42">
        <f>IFERROR(IF(OR($O450="",$P450=""),"",$P450-$O450),"")</f>
        <v/>
      </c>
      <c r="R450" s="42">
        <f>IFERROR(IF($C450="","",VLOOKUP($C450,'Checklist Setup'!$A$7:$H$106,8,FALSE)),"")</f>
        <v/>
      </c>
      <c r="S450" s="29" t="n"/>
      <c r="T450" s="29" t="n"/>
      <c r="U450" s="29" t="n"/>
      <c r="V450" s="22" t="n"/>
      <c r="W450" s="22" t="n"/>
      <c r="X450" s="24">
        <f>IFERROR(IF($C450="","",IF($Y450&lt;&gt;"OK",$Y450,IF(AND($J450="Complete",$H450="Yes",$S450=""),"Evidence missing",IF(AND($G450="Yes",$J450="Complete",OR($O450="",$P450="")),"Amounts missing",IF(AND($Q450&lt;&gt;"",OR($Q450&gt;$R450,$Q450&lt;-$R450)),"Variance exceeds tolerance",IF(AND($F450="Yes",$J450&lt;&gt;"Complete",$J450&lt;&gt;"N/A"),"Critical task incomplete",IF(AND($J450="N/A",$T450=""),"N/A reason missing",IF(AND($J450="Exception",$T450=""),"Exception details missing",IF(AND($V450="Reviewed",$W450=""),"Manager initials missing","OK"))))))))),"")</f>
        <v/>
      </c>
      <c r="Y450" s="23">
        <f>IFERROR(IF(OR($A450="",$C450=""),"",IF(COUNTIFS($A$2:$A$501,$A450,$C$2:$C$501,$C450)&gt;1,"Duplicate task/date","OK")),"")</f>
        <v/>
      </c>
      <c r="Z450" s="29" t="n"/>
      <c r="AA450" s="23">
        <f>IFERROR(IF(OR($A450="",$C450=""),"",TEXT($A450,"yyyymmdd")&amp;"-"&amp;$C450),"")</f>
        <v/>
      </c>
    </row>
    <row r="451">
      <c r="A451" s="40" t="n"/>
      <c r="B451" s="22" t="n"/>
      <c r="C451" s="22" t="n"/>
      <c r="D451" s="23">
        <f>IFERROR(IF($C451="","",VLOOKUP($C451,'Checklist Setup'!$A$7:$H$106,2,FALSE)),"")</f>
        <v/>
      </c>
      <c r="E451" s="24">
        <f>IFERROR(IF($C451="","",VLOOKUP($C451,'Checklist Setup'!$A$7:$H$106,3,FALSE)),"")</f>
        <v/>
      </c>
      <c r="F451" s="23">
        <f>IFERROR(IF($C451="","",VLOOKUP($C451,'Checklist Setup'!$A$7:$H$106,4,FALSE)),"")</f>
        <v/>
      </c>
      <c r="G451" s="23">
        <f>IFERROR(IF($C451="","",VLOOKUP($C451,'Checklist Setup'!$A$7:$H$106,5,FALSE)),"")</f>
        <v/>
      </c>
      <c r="H451" s="23">
        <f>IFERROR(IF($C451="","",VLOOKUP($C451,'Checklist Setup'!$A$7:$H$106,6,FALSE)),"")</f>
        <v/>
      </c>
      <c r="I451" s="22" t="n"/>
      <c r="J451" s="22" t="n"/>
      <c r="K451" s="25" t="n"/>
      <c r="L451" s="25" t="n"/>
      <c r="M451" s="26">
        <f>IFERROR(IF($C451="","",VLOOKUP($C451,'Checklist Setup'!$A$7:$H$106,7,FALSE)),"")</f>
        <v/>
      </c>
      <c r="N451" s="26">
        <f>IFERROR(IF(OR($K451="",$L451=""),"",MOD($L451-$K451,1)*1440),"")</f>
        <v/>
      </c>
      <c r="O451" s="41" t="n"/>
      <c r="P451" s="41" t="n"/>
      <c r="Q451" s="42">
        <f>IFERROR(IF(OR($O451="",$P451=""),"",$P451-$O451),"")</f>
        <v/>
      </c>
      <c r="R451" s="42">
        <f>IFERROR(IF($C451="","",VLOOKUP($C451,'Checklist Setup'!$A$7:$H$106,8,FALSE)),"")</f>
        <v/>
      </c>
      <c r="S451" s="29" t="n"/>
      <c r="T451" s="29" t="n"/>
      <c r="U451" s="29" t="n"/>
      <c r="V451" s="22" t="n"/>
      <c r="W451" s="22" t="n"/>
      <c r="X451" s="24">
        <f>IFERROR(IF($C451="","",IF($Y451&lt;&gt;"OK",$Y451,IF(AND($J451="Complete",$H451="Yes",$S451=""),"Evidence missing",IF(AND($G451="Yes",$J451="Complete",OR($O451="",$P451="")),"Amounts missing",IF(AND($Q451&lt;&gt;"",OR($Q451&gt;$R451,$Q451&lt;-$R451)),"Variance exceeds tolerance",IF(AND($F451="Yes",$J451&lt;&gt;"Complete",$J451&lt;&gt;"N/A"),"Critical task incomplete",IF(AND($J451="N/A",$T451=""),"N/A reason missing",IF(AND($J451="Exception",$T451=""),"Exception details missing",IF(AND($V451="Reviewed",$W451=""),"Manager initials missing","OK"))))))))),"")</f>
        <v/>
      </c>
      <c r="Y451" s="23">
        <f>IFERROR(IF(OR($A451="",$C451=""),"",IF(COUNTIFS($A$2:$A$501,$A451,$C$2:$C$501,$C451)&gt;1,"Duplicate task/date","OK")),"")</f>
        <v/>
      </c>
      <c r="Z451" s="29" t="n"/>
      <c r="AA451" s="23">
        <f>IFERROR(IF(OR($A451="",$C451=""),"",TEXT($A451,"yyyymmdd")&amp;"-"&amp;$C451),"")</f>
        <v/>
      </c>
    </row>
    <row r="452">
      <c r="A452" s="40" t="n"/>
      <c r="B452" s="22" t="n"/>
      <c r="C452" s="22" t="n"/>
      <c r="D452" s="23">
        <f>IFERROR(IF($C452="","",VLOOKUP($C452,'Checklist Setup'!$A$7:$H$106,2,FALSE)),"")</f>
        <v/>
      </c>
      <c r="E452" s="24">
        <f>IFERROR(IF($C452="","",VLOOKUP($C452,'Checklist Setup'!$A$7:$H$106,3,FALSE)),"")</f>
        <v/>
      </c>
      <c r="F452" s="23">
        <f>IFERROR(IF($C452="","",VLOOKUP($C452,'Checklist Setup'!$A$7:$H$106,4,FALSE)),"")</f>
        <v/>
      </c>
      <c r="G452" s="23">
        <f>IFERROR(IF($C452="","",VLOOKUP($C452,'Checklist Setup'!$A$7:$H$106,5,FALSE)),"")</f>
        <v/>
      </c>
      <c r="H452" s="23">
        <f>IFERROR(IF($C452="","",VLOOKUP($C452,'Checklist Setup'!$A$7:$H$106,6,FALSE)),"")</f>
        <v/>
      </c>
      <c r="I452" s="22" t="n"/>
      <c r="J452" s="22" t="n"/>
      <c r="K452" s="25" t="n"/>
      <c r="L452" s="25" t="n"/>
      <c r="M452" s="26">
        <f>IFERROR(IF($C452="","",VLOOKUP($C452,'Checklist Setup'!$A$7:$H$106,7,FALSE)),"")</f>
        <v/>
      </c>
      <c r="N452" s="26">
        <f>IFERROR(IF(OR($K452="",$L452=""),"",MOD($L452-$K452,1)*1440),"")</f>
        <v/>
      </c>
      <c r="O452" s="41" t="n"/>
      <c r="P452" s="41" t="n"/>
      <c r="Q452" s="42">
        <f>IFERROR(IF(OR($O452="",$P452=""),"",$P452-$O452),"")</f>
        <v/>
      </c>
      <c r="R452" s="42">
        <f>IFERROR(IF($C452="","",VLOOKUP($C452,'Checklist Setup'!$A$7:$H$106,8,FALSE)),"")</f>
        <v/>
      </c>
      <c r="S452" s="29" t="n"/>
      <c r="T452" s="29" t="n"/>
      <c r="U452" s="29" t="n"/>
      <c r="V452" s="22" t="n"/>
      <c r="W452" s="22" t="n"/>
      <c r="X452" s="24">
        <f>IFERROR(IF($C452="","",IF($Y452&lt;&gt;"OK",$Y452,IF(AND($J452="Complete",$H452="Yes",$S452=""),"Evidence missing",IF(AND($G452="Yes",$J452="Complete",OR($O452="",$P452="")),"Amounts missing",IF(AND($Q452&lt;&gt;"",OR($Q452&gt;$R452,$Q452&lt;-$R452)),"Variance exceeds tolerance",IF(AND($F452="Yes",$J452&lt;&gt;"Complete",$J452&lt;&gt;"N/A"),"Critical task incomplete",IF(AND($J452="N/A",$T452=""),"N/A reason missing",IF(AND($J452="Exception",$T452=""),"Exception details missing",IF(AND($V452="Reviewed",$W452=""),"Manager initials missing","OK"))))))))),"")</f>
        <v/>
      </c>
      <c r="Y452" s="23">
        <f>IFERROR(IF(OR($A452="",$C452=""),"",IF(COUNTIFS($A$2:$A$501,$A452,$C$2:$C$501,$C452)&gt;1,"Duplicate task/date","OK")),"")</f>
        <v/>
      </c>
      <c r="Z452" s="29" t="n"/>
      <c r="AA452" s="23">
        <f>IFERROR(IF(OR($A452="",$C452=""),"",TEXT($A452,"yyyymmdd")&amp;"-"&amp;$C452),"")</f>
        <v/>
      </c>
    </row>
    <row r="453">
      <c r="A453" s="40" t="n"/>
      <c r="B453" s="22" t="n"/>
      <c r="C453" s="22" t="n"/>
      <c r="D453" s="23">
        <f>IFERROR(IF($C453="","",VLOOKUP($C453,'Checklist Setup'!$A$7:$H$106,2,FALSE)),"")</f>
        <v/>
      </c>
      <c r="E453" s="24">
        <f>IFERROR(IF($C453="","",VLOOKUP($C453,'Checklist Setup'!$A$7:$H$106,3,FALSE)),"")</f>
        <v/>
      </c>
      <c r="F453" s="23">
        <f>IFERROR(IF($C453="","",VLOOKUP($C453,'Checklist Setup'!$A$7:$H$106,4,FALSE)),"")</f>
        <v/>
      </c>
      <c r="G453" s="23">
        <f>IFERROR(IF($C453="","",VLOOKUP($C453,'Checklist Setup'!$A$7:$H$106,5,FALSE)),"")</f>
        <v/>
      </c>
      <c r="H453" s="23">
        <f>IFERROR(IF($C453="","",VLOOKUP($C453,'Checklist Setup'!$A$7:$H$106,6,FALSE)),"")</f>
        <v/>
      </c>
      <c r="I453" s="22" t="n"/>
      <c r="J453" s="22" t="n"/>
      <c r="K453" s="25" t="n"/>
      <c r="L453" s="25" t="n"/>
      <c r="M453" s="26">
        <f>IFERROR(IF($C453="","",VLOOKUP($C453,'Checklist Setup'!$A$7:$H$106,7,FALSE)),"")</f>
        <v/>
      </c>
      <c r="N453" s="26">
        <f>IFERROR(IF(OR($K453="",$L453=""),"",MOD($L453-$K453,1)*1440),"")</f>
        <v/>
      </c>
      <c r="O453" s="41" t="n"/>
      <c r="P453" s="41" t="n"/>
      <c r="Q453" s="42">
        <f>IFERROR(IF(OR($O453="",$P453=""),"",$P453-$O453),"")</f>
        <v/>
      </c>
      <c r="R453" s="42">
        <f>IFERROR(IF($C453="","",VLOOKUP($C453,'Checklist Setup'!$A$7:$H$106,8,FALSE)),"")</f>
        <v/>
      </c>
      <c r="S453" s="29" t="n"/>
      <c r="T453" s="29" t="n"/>
      <c r="U453" s="29" t="n"/>
      <c r="V453" s="22" t="n"/>
      <c r="W453" s="22" t="n"/>
      <c r="X453" s="24">
        <f>IFERROR(IF($C453="","",IF($Y453&lt;&gt;"OK",$Y453,IF(AND($J453="Complete",$H453="Yes",$S453=""),"Evidence missing",IF(AND($G453="Yes",$J453="Complete",OR($O453="",$P453="")),"Amounts missing",IF(AND($Q453&lt;&gt;"",OR($Q453&gt;$R453,$Q453&lt;-$R453)),"Variance exceeds tolerance",IF(AND($F453="Yes",$J453&lt;&gt;"Complete",$J453&lt;&gt;"N/A"),"Critical task incomplete",IF(AND($J453="N/A",$T453=""),"N/A reason missing",IF(AND($J453="Exception",$T453=""),"Exception details missing",IF(AND($V453="Reviewed",$W453=""),"Manager initials missing","OK"))))))))),"")</f>
        <v/>
      </c>
      <c r="Y453" s="23">
        <f>IFERROR(IF(OR($A453="",$C453=""),"",IF(COUNTIFS($A$2:$A$501,$A453,$C$2:$C$501,$C453)&gt;1,"Duplicate task/date","OK")),"")</f>
        <v/>
      </c>
      <c r="Z453" s="29" t="n"/>
      <c r="AA453" s="23">
        <f>IFERROR(IF(OR($A453="",$C453=""),"",TEXT($A453,"yyyymmdd")&amp;"-"&amp;$C453),"")</f>
        <v/>
      </c>
    </row>
    <row r="454">
      <c r="A454" s="40" t="n"/>
      <c r="B454" s="22" t="n"/>
      <c r="C454" s="22" t="n"/>
      <c r="D454" s="23">
        <f>IFERROR(IF($C454="","",VLOOKUP($C454,'Checklist Setup'!$A$7:$H$106,2,FALSE)),"")</f>
        <v/>
      </c>
      <c r="E454" s="24">
        <f>IFERROR(IF($C454="","",VLOOKUP($C454,'Checklist Setup'!$A$7:$H$106,3,FALSE)),"")</f>
        <v/>
      </c>
      <c r="F454" s="23">
        <f>IFERROR(IF($C454="","",VLOOKUP($C454,'Checklist Setup'!$A$7:$H$106,4,FALSE)),"")</f>
        <v/>
      </c>
      <c r="G454" s="23">
        <f>IFERROR(IF($C454="","",VLOOKUP($C454,'Checklist Setup'!$A$7:$H$106,5,FALSE)),"")</f>
        <v/>
      </c>
      <c r="H454" s="23">
        <f>IFERROR(IF($C454="","",VLOOKUP($C454,'Checklist Setup'!$A$7:$H$106,6,FALSE)),"")</f>
        <v/>
      </c>
      <c r="I454" s="22" t="n"/>
      <c r="J454" s="22" t="n"/>
      <c r="K454" s="25" t="n"/>
      <c r="L454" s="25" t="n"/>
      <c r="M454" s="26">
        <f>IFERROR(IF($C454="","",VLOOKUP($C454,'Checklist Setup'!$A$7:$H$106,7,FALSE)),"")</f>
        <v/>
      </c>
      <c r="N454" s="26">
        <f>IFERROR(IF(OR($K454="",$L454=""),"",MOD($L454-$K454,1)*1440),"")</f>
        <v/>
      </c>
      <c r="O454" s="41" t="n"/>
      <c r="P454" s="41" t="n"/>
      <c r="Q454" s="42">
        <f>IFERROR(IF(OR($O454="",$P454=""),"",$P454-$O454),"")</f>
        <v/>
      </c>
      <c r="R454" s="42">
        <f>IFERROR(IF($C454="","",VLOOKUP($C454,'Checklist Setup'!$A$7:$H$106,8,FALSE)),"")</f>
        <v/>
      </c>
      <c r="S454" s="29" t="n"/>
      <c r="T454" s="29" t="n"/>
      <c r="U454" s="29" t="n"/>
      <c r="V454" s="22" t="n"/>
      <c r="W454" s="22" t="n"/>
      <c r="X454" s="24">
        <f>IFERROR(IF($C454="","",IF($Y454&lt;&gt;"OK",$Y454,IF(AND($J454="Complete",$H454="Yes",$S454=""),"Evidence missing",IF(AND($G454="Yes",$J454="Complete",OR($O454="",$P454="")),"Amounts missing",IF(AND($Q454&lt;&gt;"",OR($Q454&gt;$R454,$Q454&lt;-$R454)),"Variance exceeds tolerance",IF(AND($F454="Yes",$J454&lt;&gt;"Complete",$J454&lt;&gt;"N/A"),"Critical task incomplete",IF(AND($J454="N/A",$T454=""),"N/A reason missing",IF(AND($J454="Exception",$T454=""),"Exception details missing",IF(AND($V454="Reviewed",$W454=""),"Manager initials missing","OK"))))))))),"")</f>
        <v/>
      </c>
      <c r="Y454" s="23">
        <f>IFERROR(IF(OR($A454="",$C454=""),"",IF(COUNTIFS($A$2:$A$501,$A454,$C$2:$C$501,$C454)&gt;1,"Duplicate task/date","OK")),"")</f>
        <v/>
      </c>
      <c r="Z454" s="29" t="n"/>
      <c r="AA454" s="23">
        <f>IFERROR(IF(OR($A454="",$C454=""),"",TEXT($A454,"yyyymmdd")&amp;"-"&amp;$C454),"")</f>
        <v/>
      </c>
    </row>
    <row r="455">
      <c r="A455" s="40" t="n"/>
      <c r="B455" s="22" t="n"/>
      <c r="C455" s="22" t="n"/>
      <c r="D455" s="23">
        <f>IFERROR(IF($C455="","",VLOOKUP($C455,'Checklist Setup'!$A$7:$H$106,2,FALSE)),"")</f>
        <v/>
      </c>
      <c r="E455" s="24">
        <f>IFERROR(IF($C455="","",VLOOKUP($C455,'Checklist Setup'!$A$7:$H$106,3,FALSE)),"")</f>
        <v/>
      </c>
      <c r="F455" s="23">
        <f>IFERROR(IF($C455="","",VLOOKUP($C455,'Checklist Setup'!$A$7:$H$106,4,FALSE)),"")</f>
        <v/>
      </c>
      <c r="G455" s="23">
        <f>IFERROR(IF($C455="","",VLOOKUP($C455,'Checklist Setup'!$A$7:$H$106,5,FALSE)),"")</f>
        <v/>
      </c>
      <c r="H455" s="23">
        <f>IFERROR(IF($C455="","",VLOOKUP($C455,'Checklist Setup'!$A$7:$H$106,6,FALSE)),"")</f>
        <v/>
      </c>
      <c r="I455" s="22" t="n"/>
      <c r="J455" s="22" t="n"/>
      <c r="K455" s="25" t="n"/>
      <c r="L455" s="25" t="n"/>
      <c r="M455" s="26">
        <f>IFERROR(IF($C455="","",VLOOKUP($C455,'Checklist Setup'!$A$7:$H$106,7,FALSE)),"")</f>
        <v/>
      </c>
      <c r="N455" s="26">
        <f>IFERROR(IF(OR($K455="",$L455=""),"",MOD($L455-$K455,1)*1440),"")</f>
        <v/>
      </c>
      <c r="O455" s="41" t="n"/>
      <c r="P455" s="41" t="n"/>
      <c r="Q455" s="42">
        <f>IFERROR(IF(OR($O455="",$P455=""),"",$P455-$O455),"")</f>
        <v/>
      </c>
      <c r="R455" s="42">
        <f>IFERROR(IF($C455="","",VLOOKUP($C455,'Checklist Setup'!$A$7:$H$106,8,FALSE)),"")</f>
        <v/>
      </c>
      <c r="S455" s="29" t="n"/>
      <c r="T455" s="29" t="n"/>
      <c r="U455" s="29" t="n"/>
      <c r="V455" s="22" t="n"/>
      <c r="W455" s="22" t="n"/>
      <c r="X455" s="24">
        <f>IFERROR(IF($C455="","",IF($Y455&lt;&gt;"OK",$Y455,IF(AND($J455="Complete",$H455="Yes",$S455=""),"Evidence missing",IF(AND($G455="Yes",$J455="Complete",OR($O455="",$P455="")),"Amounts missing",IF(AND($Q455&lt;&gt;"",OR($Q455&gt;$R455,$Q455&lt;-$R455)),"Variance exceeds tolerance",IF(AND($F455="Yes",$J455&lt;&gt;"Complete",$J455&lt;&gt;"N/A"),"Critical task incomplete",IF(AND($J455="N/A",$T455=""),"N/A reason missing",IF(AND($J455="Exception",$T455=""),"Exception details missing",IF(AND($V455="Reviewed",$W455=""),"Manager initials missing","OK"))))))))),"")</f>
        <v/>
      </c>
      <c r="Y455" s="23">
        <f>IFERROR(IF(OR($A455="",$C455=""),"",IF(COUNTIFS($A$2:$A$501,$A455,$C$2:$C$501,$C455)&gt;1,"Duplicate task/date","OK")),"")</f>
        <v/>
      </c>
      <c r="Z455" s="29" t="n"/>
      <c r="AA455" s="23">
        <f>IFERROR(IF(OR($A455="",$C455=""),"",TEXT($A455,"yyyymmdd")&amp;"-"&amp;$C455),"")</f>
        <v/>
      </c>
    </row>
    <row r="456">
      <c r="A456" s="40" t="n"/>
      <c r="B456" s="22" t="n"/>
      <c r="C456" s="22" t="n"/>
      <c r="D456" s="23">
        <f>IFERROR(IF($C456="","",VLOOKUP($C456,'Checklist Setup'!$A$7:$H$106,2,FALSE)),"")</f>
        <v/>
      </c>
      <c r="E456" s="24">
        <f>IFERROR(IF($C456="","",VLOOKUP($C456,'Checklist Setup'!$A$7:$H$106,3,FALSE)),"")</f>
        <v/>
      </c>
      <c r="F456" s="23">
        <f>IFERROR(IF($C456="","",VLOOKUP($C456,'Checklist Setup'!$A$7:$H$106,4,FALSE)),"")</f>
        <v/>
      </c>
      <c r="G456" s="23">
        <f>IFERROR(IF($C456="","",VLOOKUP($C456,'Checklist Setup'!$A$7:$H$106,5,FALSE)),"")</f>
        <v/>
      </c>
      <c r="H456" s="23">
        <f>IFERROR(IF($C456="","",VLOOKUP($C456,'Checklist Setup'!$A$7:$H$106,6,FALSE)),"")</f>
        <v/>
      </c>
      <c r="I456" s="22" t="n"/>
      <c r="J456" s="22" t="n"/>
      <c r="K456" s="25" t="n"/>
      <c r="L456" s="25" t="n"/>
      <c r="M456" s="26">
        <f>IFERROR(IF($C456="","",VLOOKUP($C456,'Checklist Setup'!$A$7:$H$106,7,FALSE)),"")</f>
        <v/>
      </c>
      <c r="N456" s="26">
        <f>IFERROR(IF(OR($K456="",$L456=""),"",MOD($L456-$K456,1)*1440),"")</f>
        <v/>
      </c>
      <c r="O456" s="41" t="n"/>
      <c r="P456" s="41" t="n"/>
      <c r="Q456" s="42">
        <f>IFERROR(IF(OR($O456="",$P456=""),"",$P456-$O456),"")</f>
        <v/>
      </c>
      <c r="R456" s="42">
        <f>IFERROR(IF($C456="","",VLOOKUP($C456,'Checklist Setup'!$A$7:$H$106,8,FALSE)),"")</f>
        <v/>
      </c>
      <c r="S456" s="29" t="n"/>
      <c r="T456" s="29" t="n"/>
      <c r="U456" s="29" t="n"/>
      <c r="V456" s="22" t="n"/>
      <c r="W456" s="22" t="n"/>
      <c r="X456" s="24">
        <f>IFERROR(IF($C456="","",IF($Y456&lt;&gt;"OK",$Y456,IF(AND($J456="Complete",$H456="Yes",$S456=""),"Evidence missing",IF(AND($G456="Yes",$J456="Complete",OR($O456="",$P456="")),"Amounts missing",IF(AND($Q456&lt;&gt;"",OR($Q456&gt;$R456,$Q456&lt;-$R456)),"Variance exceeds tolerance",IF(AND($F456="Yes",$J456&lt;&gt;"Complete",$J456&lt;&gt;"N/A"),"Critical task incomplete",IF(AND($J456="N/A",$T456=""),"N/A reason missing",IF(AND($J456="Exception",$T456=""),"Exception details missing",IF(AND($V456="Reviewed",$W456=""),"Manager initials missing","OK"))))))))),"")</f>
        <v/>
      </c>
      <c r="Y456" s="23">
        <f>IFERROR(IF(OR($A456="",$C456=""),"",IF(COUNTIFS($A$2:$A$501,$A456,$C$2:$C$501,$C456)&gt;1,"Duplicate task/date","OK")),"")</f>
        <v/>
      </c>
      <c r="Z456" s="29" t="n"/>
      <c r="AA456" s="23">
        <f>IFERROR(IF(OR($A456="",$C456=""),"",TEXT($A456,"yyyymmdd")&amp;"-"&amp;$C456),"")</f>
        <v/>
      </c>
    </row>
    <row r="457">
      <c r="A457" s="40" t="n"/>
      <c r="B457" s="22" t="n"/>
      <c r="C457" s="22" t="n"/>
      <c r="D457" s="23">
        <f>IFERROR(IF($C457="","",VLOOKUP($C457,'Checklist Setup'!$A$7:$H$106,2,FALSE)),"")</f>
        <v/>
      </c>
      <c r="E457" s="24">
        <f>IFERROR(IF($C457="","",VLOOKUP($C457,'Checklist Setup'!$A$7:$H$106,3,FALSE)),"")</f>
        <v/>
      </c>
      <c r="F457" s="23">
        <f>IFERROR(IF($C457="","",VLOOKUP($C457,'Checklist Setup'!$A$7:$H$106,4,FALSE)),"")</f>
        <v/>
      </c>
      <c r="G457" s="23">
        <f>IFERROR(IF($C457="","",VLOOKUP($C457,'Checklist Setup'!$A$7:$H$106,5,FALSE)),"")</f>
        <v/>
      </c>
      <c r="H457" s="23">
        <f>IFERROR(IF($C457="","",VLOOKUP($C457,'Checklist Setup'!$A$7:$H$106,6,FALSE)),"")</f>
        <v/>
      </c>
      <c r="I457" s="22" t="n"/>
      <c r="J457" s="22" t="n"/>
      <c r="K457" s="25" t="n"/>
      <c r="L457" s="25" t="n"/>
      <c r="M457" s="26">
        <f>IFERROR(IF($C457="","",VLOOKUP($C457,'Checklist Setup'!$A$7:$H$106,7,FALSE)),"")</f>
        <v/>
      </c>
      <c r="N457" s="26">
        <f>IFERROR(IF(OR($K457="",$L457=""),"",MOD($L457-$K457,1)*1440),"")</f>
        <v/>
      </c>
      <c r="O457" s="41" t="n"/>
      <c r="P457" s="41" t="n"/>
      <c r="Q457" s="42">
        <f>IFERROR(IF(OR($O457="",$P457=""),"",$P457-$O457),"")</f>
        <v/>
      </c>
      <c r="R457" s="42">
        <f>IFERROR(IF($C457="","",VLOOKUP($C457,'Checklist Setup'!$A$7:$H$106,8,FALSE)),"")</f>
        <v/>
      </c>
      <c r="S457" s="29" t="n"/>
      <c r="T457" s="29" t="n"/>
      <c r="U457" s="29" t="n"/>
      <c r="V457" s="22" t="n"/>
      <c r="W457" s="22" t="n"/>
      <c r="X457" s="24">
        <f>IFERROR(IF($C457="","",IF($Y457&lt;&gt;"OK",$Y457,IF(AND($J457="Complete",$H457="Yes",$S457=""),"Evidence missing",IF(AND($G457="Yes",$J457="Complete",OR($O457="",$P457="")),"Amounts missing",IF(AND($Q457&lt;&gt;"",OR($Q457&gt;$R457,$Q457&lt;-$R457)),"Variance exceeds tolerance",IF(AND($F457="Yes",$J457&lt;&gt;"Complete",$J457&lt;&gt;"N/A"),"Critical task incomplete",IF(AND($J457="N/A",$T457=""),"N/A reason missing",IF(AND($J457="Exception",$T457=""),"Exception details missing",IF(AND($V457="Reviewed",$W457=""),"Manager initials missing","OK"))))))))),"")</f>
        <v/>
      </c>
      <c r="Y457" s="23">
        <f>IFERROR(IF(OR($A457="",$C457=""),"",IF(COUNTIFS($A$2:$A$501,$A457,$C$2:$C$501,$C457)&gt;1,"Duplicate task/date","OK")),"")</f>
        <v/>
      </c>
      <c r="Z457" s="29" t="n"/>
      <c r="AA457" s="23">
        <f>IFERROR(IF(OR($A457="",$C457=""),"",TEXT($A457,"yyyymmdd")&amp;"-"&amp;$C457),"")</f>
        <v/>
      </c>
    </row>
    <row r="458">
      <c r="A458" s="40" t="n"/>
      <c r="B458" s="22" t="n"/>
      <c r="C458" s="22" t="n"/>
      <c r="D458" s="23">
        <f>IFERROR(IF($C458="","",VLOOKUP($C458,'Checklist Setup'!$A$7:$H$106,2,FALSE)),"")</f>
        <v/>
      </c>
      <c r="E458" s="24">
        <f>IFERROR(IF($C458="","",VLOOKUP($C458,'Checklist Setup'!$A$7:$H$106,3,FALSE)),"")</f>
        <v/>
      </c>
      <c r="F458" s="23">
        <f>IFERROR(IF($C458="","",VLOOKUP($C458,'Checklist Setup'!$A$7:$H$106,4,FALSE)),"")</f>
        <v/>
      </c>
      <c r="G458" s="23">
        <f>IFERROR(IF($C458="","",VLOOKUP($C458,'Checklist Setup'!$A$7:$H$106,5,FALSE)),"")</f>
        <v/>
      </c>
      <c r="H458" s="23">
        <f>IFERROR(IF($C458="","",VLOOKUP($C458,'Checklist Setup'!$A$7:$H$106,6,FALSE)),"")</f>
        <v/>
      </c>
      <c r="I458" s="22" t="n"/>
      <c r="J458" s="22" t="n"/>
      <c r="K458" s="25" t="n"/>
      <c r="L458" s="25" t="n"/>
      <c r="M458" s="26">
        <f>IFERROR(IF($C458="","",VLOOKUP($C458,'Checklist Setup'!$A$7:$H$106,7,FALSE)),"")</f>
        <v/>
      </c>
      <c r="N458" s="26">
        <f>IFERROR(IF(OR($K458="",$L458=""),"",MOD($L458-$K458,1)*1440),"")</f>
        <v/>
      </c>
      <c r="O458" s="41" t="n"/>
      <c r="P458" s="41" t="n"/>
      <c r="Q458" s="42">
        <f>IFERROR(IF(OR($O458="",$P458=""),"",$P458-$O458),"")</f>
        <v/>
      </c>
      <c r="R458" s="42">
        <f>IFERROR(IF($C458="","",VLOOKUP($C458,'Checklist Setup'!$A$7:$H$106,8,FALSE)),"")</f>
        <v/>
      </c>
      <c r="S458" s="29" t="n"/>
      <c r="T458" s="29" t="n"/>
      <c r="U458" s="29" t="n"/>
      <c r="V458" s="22" t="n"/>
      <c r="W458" s="22" t="n"/>
      <c r="X458" s="24">
        <f>IFERROR(IF($C458="","",IF($Y458&lt;&gt;"OK",$Y458,IF(AND($J458="Complete",$H458="Yes",$S458=""),"Evidence missing",IF(AND($G458="Yes",$J458="Complete",OR($O458="",$P458="")),"Amounts missing",IF(AND($Q458&lt;&gt;"",OR($Q458&gt;$R458,$Q458&lt;-$R458)),"Variance exceeds tolerance",IF(AND($F458="Yes",$J458&lt;&gt;"Complete",$J458&lt;&gt;"N/A"),"Critical task incomplete",IF(AND($J458="N/A",$T458=""),"N/A reason missing",IF(AND($J458="Exception",$T458=""),"Exception details missing",IF(AND($V458="Reviewed",$W458=""),"Manager initials missing","OK"))))))))),"")</f>
        <v/>
      </c>
      <c r="Y458" s="23">
        <f>IFERROR(IF(OR($A458="",$C458=""),"",IF(COUNTIFS($A$2:$A$501,$A458,$C$2:$C$501,$C458)&gt;1,"Duplicate task/date","OK")),"")</f>
        <v/>
      </c>
      <c r="Z458" s="29" t="n"/>
      <c r="AA458" s="23">
        <f>IFERROR(IF(OR($A458="",$C458=""),"",TEXT($A458,"yyyymmdd")&amp;"-"&amp;$C458),"")</f>
        <v/>
      </c>
    </row>
    <row r="459">
      <c r="A459" s="40" t="n"/>
      <c r="B459" s="22" t="n"/>
      <c r="C459" s="22" t="n"/>
      <c r="D459" s="23">
        <f>IFERROR(IF($C459="","",VLOOKUP($C459,'Checklist Setup'!$A$7:$H$106,2,FALSE)),"")</f>
        <v/>
      </c>
      <c r="E459" s="24">
        <f>IFERROR(IF($C459="","",VLOOKUP($C459,'Checklist Setup'!$A$7:$H$106,3,FALSE)),"")</f>
        <v/>
      </c>
      <c r="F459" s="23">
        <f>IFERROR(IF($C459="","",VLOOKUP($C459,'Checklist Setup'!$A$7:$H$106,4,FALSE)),"")</f>
        <v/>
      </c>
      <c r="G459" s="23">
        <f>IFERROR(IF($C459="","",VLOOKUP($C459,'Checklist Setup'!$A$7:$H$106,5,FALSE)),"")</f>
        <v/>
      </c>
      <c r="H459" s="23">
        <f>IFERROR(IF($C459="","",VLOOKUP($C459,'Checklist Setup'!$A$7:$H$106,6,FALSE)),"")</f>
        <v/>
      </c>
      <c r="I459" s="22" t="n"/>
      <c r="J459" s="22" t="n"/>
      <c r="K459" s="25" t="n"/>
      <c r="L459" s="25" t="n"/>
      <c r="M459" s="26">
        <f>IFERROR(IF($C459="","",VLOOKUP($C459,'Checklist Setup'!$A$7:$H$106,7,FALSE)),"")</f>
        <v/>
      </c>
      <c r="N459" s="26">
        <f>IFERROR(IF(OR($K459="",$L459=""),"",MOD($L459-$K459,1)*1440),"")</f>
        <v/>
      </c>
      <c r="O459" s="41" t="n"/>
      <c r="P459" s="41" t="n"/>
      <c r="Q459" s="42">
        <f>IFERROR(IF(OR($O459="",$P459=""),"",$P459-$O459),"")</f>
        <v/>
      </c>
      <c r="R459" s="42">
        <f>IFERROR(IF($C459="","",VLOOKUP($C459,'Checklist Setup'!$A$7:$H$106,8,FALSE)),"")</f>
        <v/>
      </c>
      <c r="S459" s="29" t="n"/>
      <c r="T459" s="29" t="n"/>
      <c r="U459" s="29" t="n"/>
      <c r="V459" s="22" t="n"/>
      <c r="W459" s="22" t="n"/>
      <c r="X459" s="24">
        <f>IFERROR(IF($C459="","",IF($Y459&lt;&gt;"OK",$Y459,IF(AND($J459="Complete",$H459="Yes",$S459=""),"Evidence missing",IF(AND($G459="Yes",$J459="Complete",OR($O459="",$P459="")),"Amounts missing",IF(AND($Q459&lt;&gt;"",OR($Q459&gt;$R459,$Q459&lt;-$R459)),"Variance exceeds tolerance",IF(AND($F459="Yes",$J459&lt;&gt;"Complete",$J459&lt;&gt;"N/A"),"Critical task incomplete",IF(AND($J459="N/A",$T459=""),"N/A reason missing",IF(AND($J459="Exception",$T459=""),"Exception details missing",IF(AND($V459="Reviewed",$W459=""),"Manager initials missing","OK"))))))))),"")</f>
        <v/>
      </c>
      <c r="Y459" s="23">
        <f>IFERROR(IF(OR($A459="",$C459=""),"",IF(COUNTIFS($A$2:$A$501,$A459,$C$2:$C$501,$C459)&gt;1,"Duplicate task/date","OK")),"")</f>
        <v/>
      </c>
      <c r="Z459" s="29" t="n"/>
      <c r="AA459" s="23">
        <f>IFERROR(IF(OR($A459="",$C459=""),"",TEXT($A459,"yyyymmdd")&amp;"-"&amp;$C459),"")</f>
        <v/>
      </c>
    </row>
    <row r="460">
      <c r="A460" s="40" t="n"/>
      <c r="B460" s="22" t="n"/>
      <c r="C460" s="22" t="n"/>
      <c r="D460" s="23">
        <f>IFERROR(IF($C460="","",VLOOKUP($C460,'Checklist Setup'!$A$7:$H$106,2,FALSE)),"")</f>
        <v/>
      </c>
      <c r="E460" s="24">
        <f>IFERROR(IF($C460="","",VLOOKUP($C460,'Checklist Setup'!$A$7:$H$106,3,FALSE)),"")</f>
        <v/>
      </c>
      <c r="F460" s="23">
        <f>IFERROR(IF($C460="","",VLOOKUP($C460,'Checklist Setup'!$A$7:$H$106,4,FALSE)),"")</f>
        <v/>
      </c>
      <c r="G460" s="23">
        <f>IFERROR(IF($C460="","",VLOOKUP($C460,'Checklist Setup'!$A$7:$H$106,5,FALSE)),"")</f>
        <v/>
      </c>
      <c r="H460" s="23">
        <f>IFERROR(IF($C460="","",VLOOKUP($C460,'Checklist Setup'!$A$7:$H$106,6,FALSE)),"")</f>
        <v/>
      </c>
      <c r="I460" s="22" t="n"/>
      <c r="J460" s="22" t="n"/>
      <c r="K460" s="25" t="n"/>
      <c r="L460" s="25" t="n"/>
      <c r="M460" s="26">
        <f>IFERROR(IF($C460="","",VLOOKUP($C460,'Checklist Setup'!$A$7:$H$106,7,FALSE)),"")</f>
        <v/>
      </c>
      <c r="N460" s="26">
        <f>IFERROR(IF(OR($K460="",$L460=""),"",MOD($L460-$K460,1)*1440),"")</f>
        <v/>
      </c>
      <c r="O460" s="41" t="n"/>
      <c r="P460" s="41" t="n"/>
      <c r="Q460" s="42">
        <f>IFERROR(IF(OR($O460="",$P460=""),"",$P460-$O460),"")</f>
        <v/>
      </c>
      <c r="R460" s="42">
        <f>IFERROR(IF($C460="","",VLOOKUP($C460,'Checklist Setup'!$A$7:$H$106,8,FALSE)),"")</f>
        <v/>
      </c>
      <c r="S460" s="29" t="n"/>
      <c r="T460" s="29" t="n"/>
      <c r="U460" s="29" t="n"/>
      <c r="V460" s="22" t="n"/>
      <c r="W460" s="22" t="n"/>
      <c r="X460" s="24">
        <f>IFERROR(IF($C460="","",IF($Y460&lt;&gt;"OK",$Y460,IF(AND($J460="Complete",$H460="Yes",$S460=""),"Evidence missing",IF(AND($G460="Yes",$J460="Complete",OR($O460="",$P460="")),"Amounts missing",IF(AND($Q460&lt;&gt;"",OR($Q460&gt;$R460,$Q460&lt;-$R460)),"Variance exceeds tolerance",IF(AND($F460="Yes",$J460&lt;&gt;"Complete",$J460&lt;&gt;"N/A"),"Critical task incomplete",IF(AND($J460="N/A",$T460=""),"N/A reason missing",IF(AND($J460="Exception",$T460=""),"Exception details missing",IF(AND($V460="Reviewed",$W460=""),"Manager initials missing","OK"))))))))),"")</f>
        <v/>
      </c>
      <c r="Y460" s="23">
        <f>IFERROR(IF(OR($A460="",$C460=""),"",IF(COUNTIFS($A$2:$A$501,$A460,$C$2:$C$501,$C460)&gt;1,"Duplicate task/date","OK")),"")</f>
        <v/>
      </c>
      <c r="Z460" s="29" t="n"/>
      <c r="AA460" s="23">
        <f>IFERROR(IF(OR($A460="",$C460=""),"",TEXT($A460,"yyyymmdd")&amp;"-"&amp;$C460),"")</f>
        <v/>
      </c>
    </row>
    <row r="461">
      <c r="A461" s="40" t="n"/>
      <c r="B461" s="22" t="n"/>
      <c r="C461" s="22" t="n"/>
      <c r="D461" s="23">
        <f>IFERROR(IF($C461="","",VLOOKUP($C461,'Checklist Setup'!$A$7:$H$106,2,FALSE)),"")</f>
        <v/>
      </c>
      <c r="E461" s="24">
        <f>IFERROR(IF($C461="","",VLOOKUP($C461,'Checklist Setup'!$A$7:$H$106,3,FALSE)),"")</f>
        <v/>
      </c>
      <c r="F461" s="23">
        <f>IFERROR(IF($C461="","",VLOOKUP($C461,'Checklist Setup'!$A$7:$H$106,4,FALSE)),"")</f>
        <v/>
      </c>
      <c r="G461" s="23">
        <f>IFERROR(IF($C461="","",VLOOKUP($C461,'Checklist Setup'!$A$7:$H$106,5,FALSE)),"")</f>
        <v/>
      </c>
      <c r="H461" s="23">
        <f>IFERROR(IF($C461="","",VLOOKUP($C461,'Checklist Setup'!$A$7:$H$106,6,FALSE)),"")</f>
        <v/>
      </c>
      <c r="I461" s="22" t="n"/>
      <c r="J461" s="22" t="n"/>
      <c r="K461" s="25" t="n"/>
      <c r="L461" s="25" t="n"/>
      <c r="M461" s="26">
        <f>IFERROR(IF($C461="","",VLOOKUP($C461,'Checklist Setup'!$A$7:$H$106,7,FALSE)),"")</f>
        <v/>
      </c>
      <c r="N461" s="26">
        <f>IFERROR(IF(OR($K461="",$L461=""),"",MOD($L461-$K461,1)*1440),"")</f>
        <v/>
      </c>
      <c r="O461" s="41" t="n"/>
      <c r="P461" s="41" t="n"/>
      <c r="Q461" s="42">
        <f>IFERROR(IF(OR($O461="",$P461=""),"",$P461-$O461),"")</f>
        <v/>
      </c>
      <c r="R461" s="42">
        <f>IFERROR(IF($C461="","",VLOOKUP($C461,'Checklist Setup'!$A$7:$H$106,8,FALSE)),"")</f>
        <v/>
      </c>
      <c r="S461" s="29" t="n"/>
      <c r="T461" s="29" t="n"/>
      <c r="U461" s="29" t="n"/>
      <c r="V461" s="22" t="n"/>
      <c r="W461" s="22" t="n"/>
      <c r="X461" s="24">
        <f>IFERROR(IF($C461="","",IF($Y461&lt;&gt;"OK",$Y461,IF(AND($J461="Complete",$H461="Yes",$S461=""),"Evidence missing",IF(AND($G461="Yes",$J461="Complete",OR($O461="",$P461="")),"Amounts missing",IF(AND($Q461&lt;&gt;"",OR($Q461&gt;$R461,$Q461&lt;-$R461)),"Variance exceeds tolerance",IF(AND($F461="Yes",$J461&lt;&gt;"Complete",$J461&lt;&gt;"N/A"),"Critical task incomplete",IF(AND($J461="N/A",$T461=""),"N/A reason missing",IF(AND($J461="Exception",$T461=""),"Exception details missing",IF(AND($V461="Reviewed",$W461=""),"Manager initials missing","OK"))))))))),"")</f>
        <v/>
      </c>
      <c r="Y461" s="23">
        <f>IFERROR(IF(OR($A461="",$C461=""),"",IF(COUNTIFS($A$2:$A$501,$A461,$C$2:$C$501,$C461)&gt;1,"Duplicate task/date","OK")),"")</f>
        <v/>
      </c>
      <c r="Z461" s="29" t="n"/>
      <c r="AA461" s="23">
        <f>IFERROR(IF(OR($A461="",$C461=""),"",TEXT($A461,"yyyymmdd")&amp;"-"&amp;$C461),"")</f>
        <v/>
      </c>
    </row>
    <row r="462">
      <c r="A462" s="40" t="n"/>
      <c r="B462" s="22" t="n"/>
      <c r="C462" s="22" t="n"/>
      <c r="D462" s="23">
        <f>IFERROR(IF($C462="","",VLOOKUP($C462,'Checklist Setup'!$A$7:$H$106,2,FALSE)),"")</f>
        <v/>
      </c>
      <c r="E462" s="24">
        <f>IFERROR(IF($C462="","",VLOOKUP($C462,'Checklist Setup'!$A$7:$H$106,3,FALSE)),"")</f>
        <v/>
      </c>
      <c r="F462" s="23">
        <f>IFERROR(IF($C462="","",VLOOKUP($C462,'Checklist Setup'!$A$7:$H$106,4,FALSE)),"")</f>
        <v/>
      </c>
      <c r="G462" s="23">
        <f>IFERROR(IF($C462="","",VLOOKUP($C462,'Checklist Setup'!$A$7:$H$106,5,FALSE)),"")</f>
        <v/>
      </c>
      <c r="H462" s="23">
        <f>IFERROR(IF($C462="","",VLOOKUP($C462,'Checklist Setup'!$A$7:$H$106,6,FALSE)),"")</f>
        <v/>
      </c>
      <c r="I462" s="22" t="n"/>
      <c r="J462" s="22" t="n"/>
      <c r="K462" s="25" t="n"/>
      <c r="L462" s="25" t="n"/>
      <c r="M462" s="26">
        <f>IFERROR(IF($C462="","",VLOOKUP($C462,'Checklist Setup'!$A$7:$H$106,7,FALSE)),"")</f>
        <v/>
      </c>
      <c r="N462" s="26">
        <f>IFERROR(IF(OR($K462="",$L462=""),"",MOD($L462-$K462,1)*1440),"")</f>
        <v/>
      </c>
      <c r="O462" s="41" t="n"/>
      <c r="P462" s="41" t="n"/>
      <c r="Q462" s="42">
        <f>IFERROR(IF(OR($O462="",$P462=""),"",$P462-$O462),"")</f>
        <v/>
      </c>
      <c r="R462" s="42">
        <f>IFERROR(IF($C462="","",VLOOKUP($C462,'Checklist Setup'!$A$7:$H$106,8,FALSE)),"")</f>
        <v/>
      </c>
      <c r="S462" s="29" t="n"/>
      <c r="T462" s="29" t="n"/>
      <c r="U462" s="29" t="n"/>
      <c r="V462" s="22" t="n"/>
      <c r="W462" s="22" t="n"/>
      <c r="X462" s="24">
        <f>IFERROR(IF($C462="","",IF($Y462&lt;&gt;"OK",$Y462,IF(AND($J462="Complete",$H462="Yes",$S462=""),"Evidence missing",IF(AND($G462="Yes",$J462="Complete",OR($O462="",$P462="")),"Amounts missing",IF(AND($Q462&lt;&gt;"",OR($Q462&gt;$R462,$Q462&lt;-$R462)),"Variance exceeds tolerance",IF(AND($F462="Yes",$J462&lt;&gt;"Complete",$J462&lt;&gt;"N/A"),"Critical task incomplete",IF(AND($J462="N/A",$T462=""),"N/A reason missing",IF(AND($J462="Exception",$T462=""),"Exception details missing",IF(AND($V462="Reviewed",$W462=""),"Manager initials missing","OK"))))))))),"")</f>
        <v/>
      </c>
      <c r="Y462" s="23">
        <f>IFERROR(IF(OR($A462="",$C462=""),"",IF(COUNTIFS($A$2:$A$501,$A462,$C$2:$C$501,$C462)&gt;1,"Duplicate task/date","OK")),"")</f>
        <v/>
      </c>
      <c r="Z462" s="29" t="n"/>
      <c r="AA462" s="23">
        <f>IFERROR(IF(OR($A462="",$C462=""),"",TEXT($A462,"yyyymmdd")&amp;"-"&amp;$C462),"")</f>
        <v/>
      </c>
    </row>
    <row r="463">
      <c r="A463" s="40" t="n"/>
      <c r="B463" s="22" t="n"/>
      <c r="C463" s="22" t="n"/>
      <c r="D463" s="23">
        <f>IFERROR(IF($C463="","",VLOOKUP($C463,'Checklist Setup'!$A$7:$H$106,2,FALSE)),"")</f>
        <v/>
      </c>
      <c r="E463" s="24">
        <f>IFERROR(IF($C463="","",VLOOKUP($C463,'Checklist Setup'!$A$7:$H$106,3,FALSE)),"")</f>
        <v/>
      </c>
      <c r="F463" s="23">
        <f>IFERROR(IF($C463="","",VLOOKUP($C463,'Checklist Setup'!$A$7:$H$106,4,FALSE)),"")</f>
        <v/>
      </c>
      <c r="G463" s="23">
        <f>IFERROR(IF($C463="","",VLOOKUP($C463,'Checklist Setup'!$A$7:$H$106,5,FALSE)),"")</f>
        <v/>
      </c>
      <c r="H463" s="23">
        <f>IFERROR(IF($C463="","",VLOOKUP($C463,'Checklist Setup'!$A$7:$H$106,6,FALSE)),"")</f>
        <v/>
      </c>
      <c r="I463" s="22" t="n"/>
      <c r="J463" s="22" t="n"/>
      <c r="K463" s="25" t="n"/>
      <c r="L463" s="25" t="n"/>
      <c r="M463" s="26">
        <f>IFERROR(IF($C463="","",VLOOKUP($C463,'Checklist Setup'!$A$7:$H$106,7,FALSE)),"")</f>
        <v/>
      </c>
      <c r="N463" s="26">
        <f>IFERROR(IF(OR($K463="",$L463=""),"",MOD($L463-$K463,1)*1440),"")</f>
        <v/>
      </c>
      <c r="O463" s="41" t="n"/>
      <c r="P463" s="41" t="n"/>
      <c r="Q463" s="42">
        <f>IFERROR(IF(OR($O463="",$P463=""),"",$P463-$O463),"")</f>
        <v/>
      </c>
      <c r="R463" s="42">
        <f>IFERROR(IF($C463="","",VLOOKUP($C463,'Checklist Setup'!$A$7:$H$106,8,FALSE)),"")</f>
        <v/>
      </c>
      <c r="S463" s="29" t="n"/>
      <c r="T463" s="29" t="n"/>
      <c r="U463" s="29" t="n"/>
      <c r="V463" s="22" t="n"/>
      <c r="W463" s="22" t="n"/>
      <c r="X463" s="24">
        <f>IFERROR(IF($C463="","",IF($Y463&lt;&gt;"OK",$Y463,IF(AND($J463="Complete",$H463="Yes",$S463=""),"Evidence missing",IF(AND($G463="Yes",$J463="Complete",OR($O463="",$P463="")),"Amounts missing",IF(AND($Q463&lt;&gt;"",OR($Q463&gt;$R463,$Q463&lt;-$R463)),"Variance exceeds tolerance",IF(AND($F463="Yes",$J463&lt;&gt;"Complete",$J463&lt;&gt;"N/A"),"Critical task incomplete",IF(AND($J463="N/A",$T463=""),"N/A reason missing",IF(AND($J463="Exception",$T463=""),"Exception details missing",IF(AND($V463="Reviewed",$W463=""),"Manager initials missing","OK"))))))))),"")</f>
        <v/>
      </c>
      <c r="Y463" s="23">
        <f>IFERROR(IF(OR($A463="",$C463=""),"",IF(COUNTIFS($A$2:$A$501,$A463,$C$2:$C$501,$C463)&gt;1,"Duplicate task/date","OK")),"")</f>
        <v/>
      </c>
      <c r="Z463" s="29" t="n"/>
      <c r="AA463" s="23">
        <f>IFERROR(IF(OR($A463="",$C463=""),"",TEXT($A463,"yyyymmdd")&amp;"-"&amp;$C463),"")</f>
        <v/>
      </c>
    </row>
    <row r="464">
      <c r="A464" s="40" t="n"/>
      <c r="B464" s="22" t="n"/>
      <c r="C464" s="22" t="n"/>
      <c r="D464" s="23">
        <f>IFERROR(IF($C464="","",VLOOKUP($C464,'Checklist Setup'!$A$7:$H$106,2,FALSE)),"")</f>
        <v/>
      </c>
      <c r="E464" s="24">
        <f>IFERROR(IF($C464="","",VLOOKUP($C464,'Checklist Setup'!$A$7:$H$106,3,FALSE)),"")</f>
        <v/>
      </c>
      <c r="F464" s="23">
        <f>IFERROR(IF($C464="","",VLOOKUP($C464,'Checklist Setup'!$A$7:$H$106,4,FALSE)),"")</f>
        <v/>
      </c>
      <c r="G464" s="23">
        <f>IFERROR(IF($C464="","",VLOOKUP($C464,'Checklist Setup'!$A$7:$H$106,5,FALSE)),"")</f>
        <v/>
      </c>
      <c r="H464" s="23">
        <f>IFERROR(IF($C464="","",VLOOKUP($C464,'Checklist Setup'!$A$7:$H$106,6,FALSE)),"")</f>
        <v/>
      </c>
      <c r="I464" s="22" t="n"/>
      <c r="J464" s="22" t="n"/>
      <c r="K464" s="25" t="n"/>
      <c r="L464" s="25" t="n"/>
      <c r="M464" s="26">
        <f>IFERROR(IF($C464="","",VLOOKUP($C464,'Checklist Setup'!$A$7:$H$106,7,FALSE)),"")</f>
        <v/>
      </c>
      <c r="N464" s="26">
        <f>IFERROR(IF(OR($K464="",$L464=""),"",MOD($L464-$K464,1)*1440),"")</f>
        <v/>
      </c>
      <c r="O464" s="41" t="n"/>
      <c r="P464" s="41" t="n"/>
      <c r="Q464" s="42">
        <f>IFERROR(IF(OR($O464="",$P464=""),"",$P464-$O464),"")</f>
        <v/>
      </c>
      <c r="R464" s="42">
        <f>IFERROR(IF($C464="","",VLOOKUP($C464,'Checklist Setup'!$A$7:$H$106,8,FALSE)),"")</f>
        <v/>
      </c>
      <c r="S464" s="29" t="n"/>
      <c r="T464" s="29" t="n"/>
      <c r="U464" s="29" t="n"/>
      <c r="V464" s="22" t="n"/>
      <c r="W464" s="22" t="n"/>
      <c r="X464" s="24">
        <f>IFERROR(IF($C464="","",IF($Y464&lt;&gt;"OK",$Y464,IF(AND($J464="Complete",$H464="Yes",$S464=""),"Evidence missing",IF(AND($G464="Yes",$J464="Complete",OR($O464="",$P464="")),"Amounts missing",IF(AND($Q464&lt;&gt;"",OR($Q464&gt;$R464,$Q464&lt;-$R464)),"Variance exceeds tolerance",IF(AND($F464="Yes",$J464&lt;&gt;"Complete",$J464&lt;&gt;"N/A"),"Critical task incomplete",IF(AND($J464="N/A",$T464=""),"N/A reason missing",IF(AND($J464="Exception",$T464=""),"Exception details missing",IF(AND($V464="Reviewed",$W464=""),"Manager initials missing","OK"))))))))),"")</f>
        <v/>
      </c>
      <c r="Y464" s="23">
        <f>IFERROR(IF(OR($A464="",$C464=""),"",IF(COUNTIFS($A$2:$A$501,$A464,$C$2:$C$501,$C464)&gt;1,"Duplicate task/date","OK")),"")</f>
        <v/>
      </c>
      <c r="Z464" s="29" t="n"/>
      <c r="AA464" s="23">
        <f>IFERROR(IF(OR($A464="",$C464=""),"",TEXT($A464,"yyyymmdd")&amp;"-"&amp;$C464),"")</f>
        <v/>
      </c>
    </row>
    <row r="465">
      <c r="A465" s="40" t="n"/>
      <c r="B465" s="22" t="n"/>
      <c r="C465" s="22" t="n"/>
      <c r="D465" s="23">
        <f>IFERROR(IF($C465="","",VLOOKUP($C465,'Checklist Setup'!$A$7:$H$106,2,FALSE)),"")</f>
        <v/>
      </c>
      <c r="E465" s="24">
        <f>IFERROR(IF($C465="","",VLOOKUP($C465,'Checklist Setup'!$A$7:$H$106,3,FALSE)),"")</f>
        <v/>
      </c>
      <c r="F465" s="23">
        <f>IFERROR(IF($C465="","",VLOOKUP($C465,'Checklist Setup'!$A$7:$H$106,4,FALSE)),"")</f>
        <v/>
      </c>
      <c r="G465" s="23">
        <f>IFERROR(IF($C465="","",VLOOKUP($C465,'Checklist Setup'!$A$7:$H$106,5,FALSE)),"")</f>
        <v/>
      </c>
      <c r="H465" s="23">
        <f>IFERROR(IF($C465="","",VLOOKUP($C465,'Checklist Setup'!$A$7:$H$106,6,FALSE)),"")</f>
        <v/>
      </c>
      <c r="I465" s="22" t="n"/>
      <c r="J465" s="22" t="n"/>
      <c r="K465" s="25" t="n"/>
      <c r="L465" s="25" t="n"/>
      <c r="M465" s="26">
        <f>IFERROR(IF($C465="","",VLOOKUP($C465,'Checklist Setup'!$A$7:$H$106,7,FALSE)),"")</f>
        <v/>
      </c>
      <c r="N465" s="26">
        <f>IFERROR(IF(OR($K465="",$L465=""),"",MOD($L465-$K465,1)*1440),"")</f>
        <v/>
      </c>
      <c r="O465" s="41" t="n"/>
      <c r="P465" s="41" t="n"/>
      <c r="Q465" s="42">
        <f>IFERROR(IF(OR($O465="",$P465=""),"",$P465-$O465),"")</f>
        <v/>
      </c>
      <c r="R465" s="42">
        <f>IFERROR(IF($C465="","",VLOOKUP($C465,'Checklist Setup'!$A$7:$H$106,8,FALSE)),"")</f>
        <v/>
      </c>
      <c r="S465" s="29" t="n"/>
      <c r="T465" s="29" t="n"/>
      <c r="U465" s="29" t="n"/>
      <c r="V465" s="22" t="n"/>
      <c r="W465" s="22" t="n"/>
      <c r="X465" s="24">
        <f>IFERROR(IF($C465="","",IF($Y465&lt;&gt;"OK",$Y465,IF(AND($J465="Complete",$H465="Yes",$S465=""),"Evidence missing",IF(AND($G465="Yes",$J465="Complete",OR($O465="",$P465="")),"Amounts missing",IF(AND($Q465&lt;&gt;"",OR($Q465&gt;$R465,$Q465&lt;-$R465)),"Variance exceeds tolerance",IF(AND($F465="Yes",$J465&lt;&gt;"Complete",$J465&lt;&gt;"N/A"),"Critical task incomplete",IF(AND($J465="N/A",$T465=""),"N/A reason missing",IF(AND($J465="Exception",$T465=""),"Exception details missing",IF(AND($V465="Reviewed",$W465=""),"Manager initials missing","OK"))))))))),"")</f>
        <v/>
      </c>
      <c r="Y465" s="23">
        <f>IFERROR(IF(OR($A465="",$C465=""),"",IF(COUNTIFS($A$2:$A$501,$A465,$C$2:$C$501,$C465)&gt;1,"Duplicate task/date","OK")),"")</f>
        <v/>
      </c>
      <c r="Z465" s="29" t="n"/>
      <c r="AA465" s="23">
        <f>IFERROR(IF(OR($A465="",$C465=""),"",TEXT($A465,"yyyymmdd")&amp;"-"&amp;$C465),"")</f>
        <v/>
      </c>
    </row>
    <row r="466">
      <c r="A466" s="40" t="n"/>
      <c r="B466" s="22" t="n"/>
      <c r="C466" s="22" t="n"/>
      <c r="D466" s="23">
        <f>IFERROR(IF($C466="","",VLOOKUP($C466,'Checklist Setup'!$A$7:$H$106,2,FALSE)),"")</f>
        <v/>
      </c>
      <c r="E466" s="24">
        <f>IFERROR(IF($C466="","",VLOOKUP($C466,'Checklist Setup'!$A$7:$H$106,3,FALSE)),"")</f>
        <v/>
      </c>
      <c r="F466" s="23">
        <f>IFERROR(IF($C466="","",VLOOKUP($C466,'Checklist Setup'!$A$7:$H$106,4,FALSE)),"")</f>
        <v/>
      </c>
      <c r="G466" s="23">
        <f>IFERROR(IF($C466="","",VLOOKUP($C466,'Checklist Setup'!$A$7:$H$106,5,FALSE)),"")</f>
        <v/>
      </c>
      <c r="H466" s="23">
        <f>IFERROR(IF($C466="","",VLOOKUP($C466,'Checklist Setup'!$A$7:$H$106,6,FALSE)),"")</f>
        <v/>
      </c>
      <c r="I466" s="22" t="n"/>
      <c r="J466" s="22" t="n"/>
      <c r="K466" s="25" t="n"/>
      <c r="L466" s="25" t="n"/>
      <c r="M466" s="26">
        <f>IFERROR(IF($C466="","",VLOOKUP($C466,'Checklist Setup'!$A$7:$H$106,7,FALSE)),"")</f>
        <v/>
      </c>
      <c r="N466" s="26">
        <f>IFERROR(IF(OR($K466="",$L466=""),"",MOD($L466-$K466,1)*1440),"")</f>
        <v/>
      </c>
      <c r="O466" s="41" t="n"/>
      <c r="P466" s="41" t="n"/>
      <c r="Q466" s="42">
        <f>IFERROR(IF(OR($O466="",$P466=""),"",$P466-$O466),"")</f>
        <v/>
      </c>
      <c r="R466" s="42">
        <f>IFERROR(IF($C466="","",VLOOKUP($C466,'Checklist Setup'!$A$7:$H$106,8,FALSE)),"")</f>
        <v/>
      </c>
      <c r="S466" s="29" t="n"/>
      <c r="T466" s="29" t="n"/>
      <c r="U466" s="29" t="n"/>
      <c r="V466" s="22" t="n"/>
      <c r="W466" s="22" t="n"/>
      <c r="X466" s="24">
        <f>IFERROR(IF($C466="","",IF($Y466&lt;&gt;"OK",$Y466,IF(AND($J466="Complete",$H466="Yes",$S466=""),"Evidence missing",IF(AND($G466="Yes",$J466="Complete",OR($O466="",$P466="")),"Amounts missing",IF(AND($Q466&lt;&gt;"",OR($Q466&gt;$R466,$Q466&lt;-$R466)),"Variance exceeds tolerance",IF(AND($F466="Yes",$J466&lt;&gt;"Complete",$J466&lt;&gt;"N/A"),"Critical task incomplete",IF(AND($J466="N/A",$T466=""),"N/A reason missing",IF(AND($J466="Exception",$T466=""),"Exception details missing",IF(AND($V466="Reviewed",$W466=""),"Manager initials missing","OK"))))))))),"")</f>
        <v/>
      </c>
      <c r="Y466" s="23">
        <f>IFERROR(IF(OR($A466="",$C466=""),"",IF(COUNTIFS($A$2:$A$501,$A466,$C$2:$C$501,$C466)&gt;1,"Duplicate task/date","OK")),"")</f>
        <v/>
      </c>
      <c r="Z466" s="29" t="n"/>
      <c r="AA466" s="23">
        <f>IFERROR(IF(OR($A466="",$C466=""),"",TEXT($A466,"yyyymmdd")&amp;"-"&amp;$C466),"")</f>
        <v/>
      </c>
    </row>
    <row r="467">
      <c r="A467" s="40" t="n"/>
      <c r="B467" s="22" t="n"/>
      <c r="C467" s="22" t="n"/>
      <c r="D467" s="23">
        <f>IFERROR(IF($C467="","",VLOOKUP($C467,'Checklist Setup'!$A$7:$H$106,2,FALSE)),"")</f>
        <v/>
      </c>
      <c r="E467" s="24">
        <f>IFERROR(IF($C467="","",VLOOKUP($C467,'Checklist Setup'!$A$7:$H$106,3,FALSE)),"")</f>
        <v/>
      </c>
      <c r="F467" s="23">
        <f>IFERROR(IF($C467="","",VLOOKUP($C467,'Checklist Setup'!$A$7:$H$106,4,FALSE)),"")</f>
        <v/>
      </c>
      <c r="G467" s="23">
        <f>IFERROR(IF($C467="","",VLOOKUP($C467,'Checklist Setup'!$A$7:$H$106,5,FALSE)),"")</f>
        <v/>
      </c>
      <c r="H467" s="23">
        <f>IFERROR(IF($C467="","",VLOOKUP($C467,'Checklist Setup'!$A$7:$H$106,6,FALSE)),"")</f>
        <v/>
      </c>
      <c r="I467" s="22" t="n"/>
      <c r="J467" s="22" t="n"/>
      <c r="K467" s="25" t="n"/>
      <c r="L467" s="25" t="n"/>
      <c r="M467" s="26">
        <f>IFERROR(IF($C467="","",VLOOKUP($C467,'Checklist Setup'!$A$7:$H$106,7,FALSE)),"")</f>
        <v/>
      </c>
      <c r="N467" s="26">
        <f>IFERROR(IF(OR($K467="",$L467=""),"",MOD($L467-$K467,1)*1440),"")</f>
        <v/>
      </c>
      <c r="O467" s="41" t="n"/>
      <c r="P467" s="41" t="n"/>
      <c r="Q467" s="42">
        <f>IFERROR(IF(OR($O467="",$P467=""),"",$P467-$O467),"")</f>
        <v/>
      </c>
      <c r="R467" s="42">
        <f>IFERROR(IF($C467="","",VLOOKUP($C467,'Checklist Setup'!$A$7:$H$106,8,FALSE)),"")</f>
        <v/>
      </c>
      <c r="S467" s="29" t="n"/>
      <c r="T467" s="29" t="n"/>
      <c r="U467" s="29" t="n"/>
      <c r="V467" s="22" t="n"/>
      <c r="W467" s="22" t="n"/>
      <c r="X467" s="24">
        <f>IFERROR(IF($C467="","",IF($Y467&lt;&gt;"OK",$Y467,IF(AND($J467="Complete",$H467="Yes",$S467=""),"Evidence missing",IF(AND($G467="Yes",$J467="Complete",OR($O467="",$P467="")),"Amounts missing",IF(AND($Q467&lt;&gt;"",OR($Q467&gt;$R467,$Q467&lt;-$R467)),"Variance exceeds tolerance",IF(AND($F467="Yes",$J467&lt;&gt;"Complete",$J467&lt;&gt;"N/A"),"Critical task incomplete",IF(AND($J467="N/A",$T467=""),"N/A reason missing",IF(AND($J467="Exception",$T467=""),"Exception details missing",IF(AND($V467="Reviewed",$W467=""),"Manager initials missing","OK"))))))))),"")</f>
        <v/>
      </c>
      <c r="Y467" s="23">
        <f>IFERROR(IF(OR($A467="",$C467=""),"",IF(COUNTIFS($A$2:$A$501,$A467,$C$2:$C$501,$C467)&gt;1,"Duplicate task/date","OK")),"")</f>
        <v/>
      </c>
      <c r="Z467" s="29" t="n"/>
      <c r="AA467" s="23">
        <f>IFERROR(IF(OR($A467="",$C467=""),"",TEXT($A467,"yyyymmdd")&amp;"-"&amp;$C467),"")</f>
        <v/>
      </c>
    </row>
    <row r="468">
      <c r="A468" s="40" t="n"/>
      <c r="B468" s="22" t="n"/>
      <c r="C468" s="22" t="n"/>
      <c r="D468" s="23">
        <f>IFERROR(IF($C468="","",VLOOKUP($C468,'Checklist Setup'!$A$7:$H$106,2,FALSE)),"")</f>
        <v/>
      </c>
      <c r="E468" s="24">
        <f>IFERROR(IF($C468="","",VLOOKUP($C468,'Checklist Setup'!$A$7:$H$106,3,FALSE)),"")</f>
        <v/>
      </c>
      <c r="F468" s="23">
        <f>IFERROR(IF($C468="","",VLOOKUP($C468,'Checklist Setup'!$A$7:$H$106,4,FALSE)),"")</f>
        <v/>
      </c>
      <c r="G468" s="23">
        <f>IFERROR(IF($C468="","",VLOOKUP($C468,'Checklist Setup'!$A$7:$H$106,5,FALSE)),"")</f>
        <v/>
      </c>
      <c r="H468" s="23">
        <f>IFERROR(IF($C468="","",VLOOKUP($C468,'Checklist Setup'!$A$7:$H$106,6,FALSE)),"")</f>
        <v/>
      </c>
      <c r="I468" s="22" t="n"/>
      <c r="J468" s="22" t="n"/>
      <c r="K468" s="25" t="n"/>
      <c r="L468" s="25" t="n"/>
      <c r="M468" s="26">
        <f>IFERROR(IF($C468="","",VLOOKUP($C468,'Checklist Setup'!$A$7:$H$106,7,FALSE)),"")</f>
        <v/>
      </c>
      <c r="N468" s="26">
        <f>IFERROR(IF(OR($K468="",$L468=""),"",MOD($L468-$K468,1)*1440),"")</f>
        <v/>
      </c>
      <c r="O468" s="41" t="n"/>
      <c r="P468" s="41" t="n"/>
      <c r="Q468" s="42">
        <f>IFERROR(IF(OR($O468="",$P468=""),"",$P468-$O468),"")</f>
        <v/>
      </c>
      <c r="R468" s="42">
        <f>IFERROR(IF($C468="","",VLOOKUP($C468,'Checklist Setup'!$A$7:$H$106,8,FALSE)),"")</f>
        <v/>
      </c>
      <c r="S468" s="29" t="n"/>
      <c r="T468" s="29" t="n"/>
      <c r="U468" s="29" t="n"/>
      <c r="V468" s="22" t="n"/>
      <c r="W468" s="22" t="n"/>
      <c r="X468" s="24">
        <f>IFERROR(IF($C468="","",IF($Y468&lt;&gt;"OK",$Y468,IF(AND($J468="Complete",$H468="Yes",$S468=""),"Evidence missing",IF(AND($G468="Yes",$J468="Complete",OR($O468="",$P468="")),"Amounts missing",IF(AND($Q468&lt;&gt;"",OR($Q468&gt;$R468,$Q468&lt;-$R468)),"Variance exceeds tolerance",IF(AND($F468="Yes",$J468&lt;&gt;"Complete",$J468&lt;&gt;"N/A"),"Critical task incomplete",IF(AND($J468="N/A",$T468=""),"N/A reason missing",IF(AND($J468="Exception",$T468=""),"Exception details missing",IF(AND($V468="Reviewed",$W468=""),"Manager initials missing","OK"))))))))),"")</f>
        <v/>
      </c>
      <c r="Y468" s="23">
        <f>IFERROR(IF(OR($A468="",$C468=""),"",IF(COUNTIFS($A$2:$A$501,$A468,$C$2:$C$501,$C468)&gt;1,"Duplicate task/date","OK")),"")</f>
        <v/>
      </c>
      <c r="Z468" s="29" t="n"/>
      <c r="AA468" s="23">
        <f>IFERROR(IF(OR($A468="",$C468=""),"",TEXT($A468,"yyyymmdd")&amp;"-"&amp;$C468),"")</f>
        <v/>
      </c>
    </row>
    <row r="469">
      <c r="A469" s="40" t="n"/>
      <c r="B469" s="22" t="n"/>
      <c r="C469" s="22" t="n"/>
      <c r="D469" s="23">
        <f>IFERROR(IF($C469="","",VLOOKUP($C469,'Checklist Setup'!$A$7:$H$106,2,FALSE)),"")</f>
        <v/>
      </c>
      <c r="E469" s="24">
        <f>IFERROR(IF($C469="","",VLOOKUP($C469,'Checklist Setup'!$A$7:$H$106,3,FALSE)),"")</f>
        <v/>
      </c>
      <c r="F469" s="23">
        <f>IFERROR(IF($C469="","",VLOOKUP($C469,'Checklist Setup'!$A$7:$H$106,4,FALSE)),"")</f>
        <v/>
      </c>
      <c r="G469" s="23">
        <f>IFERROR(IF($C469="","",VLOOKUP($C469,'Checklist Setup'!$A$7:$H$106,5,FALSE)),"")</f>
        <v/>
      </c>
      <c r="H469" s="23">
        <f>IFERROR(IF($C469="","",VLOOKUP($C469,'Checklist Setup'!$A$7:$H$106,6,FALSE)),"")</f>
        <v/>
      </c>
      <c r="I469" s="22" t="n"/>
      <c r="J469" s="22" t="n"/>
      <c r="K469" s="25" t="n"/>
      <c r="L469" s="25" t="n"/>
      <c r="M469" s="26">
        <f>IFERROR(IF($C469="","",VLOOKUP($C469,'Checklist Setup'!$A$7:$H$106,7,FALSE)),"")</f>
        <v/>
      </c>
      <c r="N469" s="26">
        <f>IFERROR(IF(OR($K469="",$L469=""),"",MOD($L469-$K469,1)*1440),"")</f>
        <v/>
      </c>
      <c r="O469" s="41" t="n"/>
      <c r="P469" s="41" t="n"/>
      <c r="Q469" s="42">
        <f>IFERROR(IF(OR($O469="",$P469=""),"",$P469-$O469),"")</f>
        <v/>
      </c>
      <c r="R469" s="42">
        <f>IFERROR(IF($C469="","",VLOOKUP($C469,'Checklist Setup'!$A$7:$H$106,8,FALSE)),"")</f>
        <v/>
      </c>
      <c r="S469" s="29" t="n"/>
      <c r="T469" s="29" t="n"/>
      <c r="U469" s="29" t="n"/>
      <c r="V469" s="22" t="n"/>
      <c r="W469" s="22" t="n"/>
      <c r="X469" s="24">
        <f>IFERROR(IF($C469="","",IF($Y469&lt;&gt;"OK",$Y469,IF(AND($J469="Complete",$H469="Yes",$S469=""),"Evidence missing",IF(AND($G469="Yes",$J469="Complete",OR($O469="",$P469="")),"Amounts missing",IF(AND($Q469&lt;&gt;"",OR($Q469&gt;$R469,$Q469&lt;-$R469)),"Variance exceeds tolerance",IF(AND($F469="Yes",$J469&lt;&gt;"Complete",$J469&lt;&gt;"N/A"),"Critical task incomplete",IF(AND($J469="N/A",$T469=""),"N/A reason missing",IF(AND($J469="Exception",$T469=""),"Exception details missing",IF(AND($V469="Reviewed",$W469=""),"Manager initials missing","OK"))))))))),"")</f>
        <v/>
      </c>
      <c r="Y469" s="23">
        <f>IFERROR(IF(OR($A469="",$C469=""),"",IF(COUNTIFS($A$2:$A$501,$A469,$C$2:$C$501,$C469)&gt;1,"Duplicate task/date","OK")),"")</f>
        <v/>
      </c>
      <c r="Z469" s="29" t="n"/>
      <c r="AA469" s="23">
        <f>IFERROR(IF(OR($A469="",$C469=""),"",TEXT($A469,"yyyymmdd")&amp;"-"&amp;$C469),"")</f>
        <v/>
      </c>
    </row>
    <row r="470">
      <c r="A470" s="40" t="n"/>
      <c r="B470" s="22" t="n"/>
      <c r="C470" s="22" t="n"/>
      <c r="D470" s="23">
        <f>IFERROR(IF($C470="","",VLOOKUP($C470,'Checklist Setup'!$A$7:$H$106,2,FALSE)),"")</f>
        <v/>
      </c>
      <c r="E470" s="24">
        <f>IFERROR(IF($C470="","",VLOOKUP($C470,'Checklist Setup'!$A$7:$H$106,3,FALSE)),"")</f>
        <v/>
      </c>
      <c r="F470" s="23">
        <f>IFERROR(IF($C470="","",VLOOKUP($C470,'Checklist Setup'!$A$7:$H$106,4,FALSE)),"")</f>
        <v/>
      </c>
      <c r="G470" s="23">
        <f>IFERROR(IF($C470="","",VLOOKUP($C470,'Checklist Setup'!$A$7:$H$106,5,FALSE)),"")</f>
        <v/>
      </c>
      <c r="H470" s="23">
        <f>IFERROR(IF($C470="","",VLOOKUP($C470,'Checklist Setup'!$A$7:$H$106,6,FALSE)),"")</f>
        <v/>
      </c>
      <c r="I470" s="22" t="n"/>
      <c r="J470" s="22" t="n"/>
      <c r="K470" s="25" t="n"/>
      <c r="L470" s="25" t="n"/>
      <c r="M470" s="26">
        <f>IFERROR(IF($C470="","",VLOOKUP($C470,'Checklist Setup'!$A$7:$H$106,7,FALSE)),"")</f>
        <v/>
      </c>
      <c r="N470" s="26">
        <f>IFERROR(IF(OR($K470="",$L470=""),"",MOD($L470-$K470,1)*1440),"")</f>
        <v/>
      </c>
      <c r="O470" s="41" t="n"/>
      <c r="P470" s="41" t="n"/>
      <c r="Q470" s="42">
        <f>IFERROR(IF(OR($O470="",$P470=""),"",$P470-$O470),"")</f>
        <v/>
      </c>
      <c r="R470" s="42">
        <f>IFERROR(IF($C470="","",VLOOKUP($C470,'Checklist Setup'!$A$7:$H$106,8,FALSE)),"")</f>
        <v/>
      </c>
      <c r="S470" s="29" t="n"/>
      <c r="T470" s="29" t="n"/>
      <c r="U470" s="29" t="n"/>
      <c r="V470" s="22" t="n"/>
      <c r="W470" s="22" t="n"/>
      <c r="X470" s="24">
        <f>IFERROR(IF($C470="","",IF($Y470&lt;&gt;"OK",$Y470,IF(AND($J470="Complete",$H470="Yes",$S470=""),"Evidence missing",IF(AND($G470="Yes",$J470="Complete",OR($O470="",$P470="")),"Amounts missing",IF(AND($Q470&lt;&gt;"",OR($Q470&gt;$R470,$Q470&lt;-$R470)),"Variance exceeds tolerance",IF(AND($F470="Yes",$J470&lt;&gt;"Complete",$J470&lt;&gt;"N/A"),"Critical task incomplete",IF(AND($J470="N/A",$T470=""),"N/A reason missing",IF(AND($J470="Exception",$T470=""),"Exception details missing",IF(AND($V470="Reviewed",$W470=""),"Manager initials missing","OK"))))))))),"")</f>
        <v/>
      </c>
      <c r="Y470" s="23">
        <f>IFERROR(IF(OR($A470="",$C470=""),"",IF(COUNTIFS($A$2:$A$501,$A470,$C$2:$C$501,$C470)&gt;1,"Duplicate task/date","OK")),"")</f>
        <v/>
      </c>
      <c r="Z470" s="29" t="n"/>
      <c r="AA470" s="23">
        <f>IFERROR(IF(OR($A470="",$C470=""),"",TEXT($A470,"yyyymmdd")&amp;"-"&amp;$C470),"")</f>
        <v/>
      </c>
    </row>
    <row r="471">
      <c r="A471" s="40" t="n"/>
      <c r="B471" s="22" t="n"/>
      <c r="C471" s="22" t="n"/>
      <c r="D471" s="23">
        <f>IFERROR(IF($C471="","",VLOOKUP($C471,'Checklist Setup'!$A$7:$H$106,2,FALSE)),"")</f>
        <v/>
      </c>
      <c r="E471" s="24">
        <f>IFERROR(IF($C471="","",VLOOKUP($C471,'Checklist Setup'!$A$7:$H$106,3,FALSE)),"")</f>
        <v/>
      </c>
      <c r="F471" s="23">
        <f>IFERROR(IF($C471="","",VLOOKUP($C471,'Checklist Setup'!$A$7:$H$106,4,FALSE)),"")</f>
        <v/>
      </c>
      <c r="G471" s="23">
        <f>IFERROR(IF($C471="","",VLOOKUP($C471,'Checklist Setup'!$A$7:$H$106,5,FALSE)),"")</f>
        <v/>
      </c>
      <c r="H471" s="23">
        <f>IFERROR(IF($C471="","",VLOOKUP($C471,'Checklist Setup'!$A$7:$H$106,6,FALSE)),"")</f>
        <v/>
      </c>
      <c r="I471" s="22" t="n"/>
      <c r="J471" s="22" t="n"/>
      <c r="K471" s="25" t="n"/>
      <c r="L471" s="25" t="n"/>
      <c r="M471" s="26">
        <f>IFERROR(IF($C471="","",VLOOKUP($C471,'Checklist Setup'!$A$7:$H$106,7,FALSE)),"")</f>
        <v/>
      </c>
      <c r="N471" s="26">
        <f>IFERROR(IF(OR($K471="",$L471=""),"",MOD($L471-$K471,1)*1440),"")</f>
        <v/>
      </c>
      <c r="O471" s="41" t="n"/>
      <c r="P471" s="41" t="n"/>
      <c r="Q471" s="42">
        <f>IFERROR(IF(OR($O471="",$P471=""),"",$P471-$O471),"")</f>
        <v/>
      </c>
      <c r="R471" s="42">
        <f>IFERROR(IF($C471="","",VLOOKUP($C471,'Checklist Setup'!$A$7:$H$106,8,FALSE)),"")</f>
        <v/>
      </c>
      <c r="S471" s="29" t="n"/>
      <c r="T471" s="29" t="n"/>
      <c r="U471" s="29" t="n"/>
      <c r="V471" s="22" t="n"/>
      <c r="W471" s="22" t="n"/>
      <c r="X471" s="24">
        <f>IFERROR(IF($C471="","",IF($Y471&lt;&gt;"OK",$Y471,IF(AND($J471="Complete",$H471="Yes",$S471=""),"Evidence missing",IF(AND($G471="Yes",$J471="Complete",OR($O471="",$P471="")),"Amounts missing",IF(AND($Q471&lt;&gt;"",OR($Q471&gt;$R471,$Q471&lt;-$R471)),"Variance exceeds tolerance",IF(AND($F471="Yes",$J471&lt;&gt;"Complete",$J471&lt;&gt;"N/A"),"Critical task incomplete",IF(AND($J471="N/A",$T471=""),"N/A reason missing",IF(AND($J471="Exception",$T471=""),"Exception details missing",IF(AND($V471="Reviewed",$W471=""),"Manager initials missing","OK"))))))))),"")</f>
        <v/>
      </c>
      <c r="Y471" s="23">
        <f>IFERROR(IF(OR($A471="",$C471=""),"",IF(COUNTIFS($A$2:$A$501,$A471,$C$2:$C$501,$C471)&gt;1,"Duplicate task/date","OK")),"")</f>
        <v/>
      </c>
      <c r="Z471" s="29" t="n"/>
      <c r="AA471" s="23">
        <f>IFERROR(IF(OR($A471="",$C471=""),"",TEXT($A471,"yyyymmdd")&amp;"-"&amp;$C471),"")</f>
        <v/>
      </c>
    </row>
    <row r="472">
      <c r="A472" s="40" t="n"/>
      <c r="B472" s="22" t="n"/>
      <c r="C472" s="22" t="n"/>
      <c r="D472" s="23">
        <f>IFERROR(IF($C472="","",VLOOKUP($C472,'Checklist Setup'!$A$7:$H$106,2,FALSE)),"")</f>
        <v/>
      </c>
      <c r="E472" s="24">
        <f>IFERROR(IF($C472="","",VLOOKUP($C472,'Checklist Setup'!$A$7:$H$106,3,FALSE)),"")</f>
        <v/>
      </c>
      <c r="F472" s="23">
        <f>IFERROR(IF($C472="","",VLOOKUP($C472,'Checklist Setup'!$A$7:$H$106,4,FALSE)),"")</f>
        <v/>
      </c>
      <c r="G472" s="23">
        <f>IFERROR(IF($C472="","",VLOOKUP($C472,'Checklist Setup'!$A$7:$H$106,5,FALSE)),"")</f>
        <v/>
      </c>
      <c r="H472" s="23">
        <f>IFERROR(IF($C472="","",VLOOKUP($C472,'Checklist Setup'!$A$7:$H$106,6,FALSE)),"")</f>
        <v/>
      </c>
      <c r="I472" s="22" t="n"/>
      <c r="J472" s="22" t="n"/>
      <c r="K472" s="25" t="n"/>
      <c r="L472" s="25" t="n"/>
      <c r="M472" s="26">
        <f>IFERROR(IF($C472="","",VLOOKUP($C472,'Checklist Setup'!$A$7:$H$106,7,FALSE)),"")</f>
        <v/>
      </c>
      <c r="N472" s="26">
        <f>IFERROR(IF(OR($K472="",$L472=""),"",MOD($L472-$K472,1)*1440),"")</f>
        <v/>
      </c>
      <c r="O472" s="41" t="n"/>
      <c r="P472" s="41" t="n"/>
      <c r="Q472" s="42">
        <f>IFERROR(IF(OR($O472="",$P472=""),"",$P472-$O472),"")</f>
        <v/>
      </c>
      <c r="R472" s="42">
        <f>IFERROR(IF($C472="","",VLOOKUP($C472,'Checklist Setup'!$A$7:$H$106,8,FALSE)),"")</f>
        <v/>
      </c>
      <c r="S472" s="29" t="n"/>
      <c r="T472" s="29" t="n"/>
      <c r="U472" s="29" t="n"/>
      <c r="V472" s="22" t="n"/>
      <c r="W472" s="22" t="n"/>
      <c r="X472" s="24">
        <f>IFERROR(IF($C472="","",IF($Y472&lt;&gt;"OK",$Y472,IF(AND($J472="Complete",$H472="Yes",$S472=""),"Evidence missing",IF(AND($G472="Yes",$J472="Complete",OR($O472="",$P472="")),"Amounts missing",IF(AND($Q472&lt;&gt;"",OR($Q472&gt;$R472,$Q472&lt;-$R472)),"Variance exceeds tolerance",IF(AND($F472="Yes",$J472&lt;&gt;"Complete",$J472&lt;&gt;"N/A"),"Critical task incomplete",IF(AND($J472="N/A",$T472=""),"N/A reason missing",IF(AND($J472="Exception",$T472=""),"Exception details missing",IF(AND($V472="Reviewed",$W472=""),"Manager initials missing","OK"))))))))),"")</f>
        <v/>
      </c>
      <c r="Y472" s="23">
        <f>IFERROR(IF(OR($A472="",$C472=""),"",IF(COUNTIFS($A$2:$A$501,$A472,$C$2:$C$501,$C472)&gt;1,"Duplicate task/date","OK")),"")</f>
        <v/>
      </c>
      <c r="Z472" s="29" t="n"/>
      <c r="AA472" s="23">
        <f>IFERROR(IF(OR($A472="",$C472=""),"",TEXT($A472,"yyyymmdd")&amp;"-"&amp;$C472),"")</f>
        <v/>
      </c>
    </row>
    <row r="473">
      <c r="A473" s="40" t="n"/>
      <c r="B473" s="22" t="n"/>
      <c r="C473" s="22" t="n"/>
      <c r="D473" s="23">
        <f>IFERROR(IF($C473="","",VLOOKUP($C473,'Checklist Setup'!$A$7:$H$106,2,FALSE)),"")</f>
        <v/>
      </c>
      <c r="E473" s="24">
        <f>IFERROR(IF($C473="","",VLOOKUP($C473,'Checklist Setup'!$A$7:$H$106,3,FALSE)),"")</f>
        <v/>
      </c>
      <c r="F473" s="23">
        <f>IFERROR(IF($C473="","",VLOOKUP($C473,'Checklist Setup'!$A$7:$H$106,4,FALSE)),"")</f>
        <v/>
      </c>
      <c r="G473" s="23">
        <f>IFERROR(IF($C473="","",VLOOKUP($C473,'Checklist Setup'!$A$7:$H$106,5,FALSE)),"")</f>
        <v/>
      </c>
      <c r="H473" s="23">
        <f>IFERROR(IF($C473="","",VLOOKUP($C473,'Checklist Setup'!$A$7:$H$106,6,FALSE)),"")</f>
        <v/>
      </c>
      <c r="I473" s="22" t="n"/>
      <c r="J473" s="22" t="n"/>
      <c r="K473" s="25" t="n"/>
      <c r="L473" s="25" t="n"/>
      <c r="M473" s="26">
        <f>IFERROR(IF($C473="","",VLOOKUP($C473,'Checklist Setup'!$A$7:$H$106,7,FALSE)),"")</f>
        <v/>
      </c>
      <c r="N473" s="26">
        <f>IFERROR(IF(OR($K473="",$L473=""),"",MOD($L473-$K473,1)*1440),"")</f>
        <v/>
      </c>
      <c r="O473" s="41" t="n"/>
      <c r="P473" s="41" t="n"/>
      <c r="Q473" s="42">
        <f>IFERROR(IF(OR($O473="",$P473=""),"",$P473-$O473),"")</f>
        <v/>
      </c>
      <c r="R473" s="42">
        <f>IFERROR(IF($C473="","",VLOOKUP($C473,'Checklist Setup'!$A$7:$H$106,8,FALSE)),"")</f>
        <v/>
      </c>
      <c r="S473" s="29" t="n"/>
      <c r="T473" s="29" t="n"/>
      <c r="U473" s="29" t="n"/>
      <c r="V473" s="22" t="n"/>
      <c r="W473" s="22" t="n"/>
      <c r="X473" s="24">
        <f>IFERROR(IF($C473="","",IF($Y473&lt;&gt;"OK",$Y473,IF(AND($J473="Complete",$H473="Yes",$S473=""),"Evidence missing",IF(AND($G473="Yes",$J473="Complete",OR($O473="",$P473="")),"Amounts missing",IF(AND($Q473&lt;&gt;"",OR($Q473&gt;$R473,$Q473&lt;-$R473)),"Variance exceeds tolerance",IF(AND($F473="Yes",$J473&lt;&gt;"Complete",$J473&lt;&gt;"N/A"),"Critical task incomplete",IF(AND($J473="N/A",$T473=""),"N/A reason missing",IF(AND($J473="Exception",$T473=""),"Exception details missing",IF(AND($V473="Reviewed",$W473=""),"Manager initials missing","OK"))))))))),"")</f>
        <v/>
      </c>
      <c r="Y473" s="23">
        <f>IFERROR(IF(OR($A473="",$C473=""),"",IF(COUNTIFS($A$2:$A$501,$A473,$C$2:$C$501,$C473)&gt;1,"Duplicate task/date","OK")),"")</f>
        <v/>
      </c>
      <c r="Z473" s="29" t="n"/>
      <c r="AA473" s="23">
        <f>IFERROR(IF(OR($A473="",$C473=""),"",TEXT($A473,"yyyymmdd")&amp;"-"&amp;$C473),"")</f>
        <v/>
      </c>
    </row>
    <row r="474">
      <c r="A474" s="40" t="n"/>
      <c r="B474" s="22" t="n"/>
      <c r="C474" s="22" t="n"/>
      <c r="D474" s="23">
        <f>IFERROR(IF($C474="","",VLOOKUP($C474,'Checklist Setup'!$A$7:$H$106,2,FALSE)),"")</f>
        <v/>
      </c>
      <c r="E474" s="24">
        <f>IFERROR(IF($C474="","",VLOOKUP($C474,'Checklist Setup'!$A$7:$H$106,3,FALSE)),"")</f>
        <v/>
      </c>
      <c r="F474" s="23">
        <f>IFERROR(IF($C474="","",VLOOKUP($C474,'Checklist Setup'!$A$7:$H$106,4,FALSE)),"")</f>
        <v/>
      </c>
      <c r="G474" s="23">
        <f>IFERROR(IF($C474="","",VLOOKUP($C474,'Checklist Setup'!$A$7:$H$106,5,FALSE)),"")</f>
        <v/>
      </c>
      <c r="H474" s="23">
        <f>IFERROR(IF($C474="","",VLOOKUP($C474,'Checklist Setup'!$A$7:$H$106,6,FALSE)),"")</f>
        <v/>
      </c>
      <c r="I474" s="22" t="n"/>
      <c r="J474" s="22" t="n"/>
      <c r="K474" s="25" t="n"/>
      <c r="L474" s="25" t="n"/>
      <c r="M474" s="26">
        <f>IFERROR(IF($C474="","",VLOOKUP($C474,'Checklist Setup'!$A$7:$H$106,7,FALSE)),"")</f>
        <v/>
      </c>
      <c r="N474" s="26">
        <f>IFERROR(IF(OR($K474="",$L474=""),"",MOD($L474-$K474,1)*1440),"")</f>
        <v/>
      </c>
      <c r="O474" s="41" t="n"/>
      <c r="P474" s="41" t="n"/>
      <c r="Q474" s="42">
        <f>IFERROR(IF(OR($O474="",$P474=""),"",$P474-$O474),"")</f>
        <v/>
      </c>
      <c r="R474" s="42">
        <f>IFERROR(IF($C474="","",VLOOKUP($C474,'Checklist Setup'!$A$7:$H$106,8,FALSE)),"")</f>
        <v/>
      </c>
      <c r="S474" s="29" t="n"/>
      <c r="T474" s="29" t="n"/>
      <c r="U474" s="29" t="n"/>
      <c r="V474" s="22" t="n"/>
      <c r="W474" s="22" t="n"/>
      <c r="X474" s="24">
        <f>IFERROR(IF($C474="","",IF($Y474&lt;&gt;"OK",$Y474,IF(AND($J474="Complete",$H474="Yes",$S474=""),"Evidence missing",IF(AND($G474="Yes",$J474="Complete",OR($O474="",$P474="")),"Amounts missing",IF(AND($Q474&lt;&gt;"",OR($Q474&gt;$R474,$Q474&lt;-$R474)),"Variance exceeds tolerance",IF(AND($F474="Yes",$J474&lt;&gt;"Complete",$J474&lt;&gt;"N/A"),"Critical task incomplete",IF(AND($J474="N/A",$T474=""),"N/A reason missing",IF(AND($J474="Exception",$T474=""),"Exception details missing",IF(AND($V474="Reviewed",$W474=""),"Manager initials missing","OK"))))))))),"")</f>
        <v/>
      </c>
      <c r="Y474" s="23">
        <f>IFERROR(IF(OR($A474="",$C474=""),"",IF(COUNTIFS($A$2:$A$501,$A474,$C$2:$C$501,$C474)&gt;1,"Duplicate task/date","OK")),"")</f>
        <v/>
      </c>
      <c r="Z474" s="29" t="n"/>
      <c r="AA474" s="23">
        <f>IFERROR(IF(OR($A474="",$C474=""),"",TEXT($A474,"yyyymmdd")&amp;"-"&amp;$C474),"")</f>
        <v/>
      </c>
    </row>
    <row r="475">
      <c r="A475" s="40" t="n"/>
      <c r="B475" s="22" t="n"/>
      <c r="C475" s="22" t="n"/>
      <c r="D475" s="23">
        <f>IFERROR(IF($C475="","",VLOOKUP($C475,'Checklist Setup'!$A$7:$H$106,2,FALSE)),"")</f>
        <v/>
      </c>
      <c r="E475" s="24">
        <f>IFERROR(IF($C475="","",VLOOKUP($C475,'Checklist Setup'!$A$7:$H$106,3,FALSE)),"")</f>
        <v/>
      </c>
      <c r="F475" s="23">
        <f>IFERROR(IF($C475="","",VLOOKUP($C475,'Checklist Setup'!$A$7:$H$106,4,FALSE)),"")</f>
        <v/>
      </c>
      <c r="G475" s="23">
        <f>IFERROR(IF($C475="","",VLOOKUP($C475,'Checklist Setup'!$A$7:$H$106,5,FALSE)),"")</f>
        <v/>
      </c>
      <c r="H475" s="23">
        <f>IFERROR(IF($C475="","",VLOOKUP($C475,'Checklist Setup'!$A$7:$H$106,6,FALSE)),"")</f>
        <v/>
      </c>
      <c r="I475" s="22" t="n"/>
      <c r="J475" s="22" t="n"/>
      <c r="K475" s="25" t="n"/>
      <c r="L475" s="25" t="n"/>
      <c r="M475" s="26">
        <f>IFERROR(IF($C475="","",VLOOKUP($C475,'Checklist Setup'!$A$7:$H$106,7,FALSE)),"")</f>
        <v/>
      </c>
      <c r="N475" s="26">
        <f>IFERROR(IF(OR($K475="",$L475=""),"",MOD($L475-$K475,1)*1440),"")</f>
        <v/>
      </c>
      <c r="O475" s="41" t="n"/>
      <c r="P475" s="41" t="n"/>
      <c r="Q475" s="42">
        <f>IFERROR(IF(OR($O475="",$P475=""),"",$P475-$O475),"")</f>
        <v/>
      </c>
      <c r="R475" s="42">
        <f>IFERROR(IF($C475="","",VLOOKUP($C475,'Checklist Setup'!$A$7:$H$106,8,FALSE)),"")</f>
        <v/>
      </c>
      <c r="S475" s="29" t="n"/>
      <c r="T475" s="29" t="n"/>
      <c r="U475" s="29" t="n"/>
      <c r="V475" s="22" t="n"/>
      <c r="W475" s="22" t="n"/>
      <c r="X475" s="24">
        <f>IFERROR(IF($C475="","",IF($Y475&lt;&gt;"OK",$Y475,IF(AND($J475="Complete",$H475="Yes",$S475=""),"Evidence missing",IF(AND($G475="Yes",$J475="Complete",OR($O475="",$P475="")),"Amounts missing",IF(AND($Q475&lt;&gt;"",OR($Q475&gt;$R475,$Q475&lt;-$R475)),"Variance exceeds tolerance",IF(AND($F475="Yes",$J475&lt;&gt;"Complete",$J475&lt;&gt;"N/A"),"Critical task incomplete",IF(AND($J475="N/A",$T475=""),"N/A reason missing",IF(AND($J475="Exception",$T475=""),"Exception details missing",IF(AND($V475="Reviewed",$W475=""),"Manager initials missing","OK"))))))))),"")</f>
        <v/>
      </c>
      <c r="Y475" s="23">
        <f>IFERROR(IF(OR($A475="",$C475=""),"",IF(COUNTIFS($A$2:$A$501,$A475,$C$2:$C$501,$C475)&gt;1,"Duplicate task/date","OK")),"")</f>
        <v/>
      </c>
      <c r="Z475" s="29" t="n"/>
      <c r="AA475" s="23">
        <f>IFERROR(IF(OR($A475="",$C475=""),"",TEXT($A475,"yyyymmdd")&amp;"-"&amp;$C475),"")</f>
        <v/>
      </c>
    </row>
    <row r="476">
      <c r="A476" s="40" t="n"/>
      <c r="B476" s="22" t="n"/>
      <c r="C476" s="22" t="n"/>
      <c r="D476" s="23">
        <f>IFERROR(IF($C476="","",VLOOKUP($C476,'Checklist Setup'!$A$7:$H$106,2,FALSE)),"")</f>
        <v/>
      </c>
      <c r="E476" s="24">
        <f>IFERROR(IF($C476="","",VLOOKUP($C476,'Checklist Setup'!$A$7:$H$106,3,FALSE)),"")</f>
        <v/>
      </c>
      <c r="F476" s="23">
        <f>IFERROR(IF($C476="","",VLOOKUP($C476,'Checklist Setup'!$A$7:$H$106,4,FALSE)),"")</f>
        <v/>
      </c>
      <c r="G476" s="23">
        <f>IFERROR(IF($C476="","",VLOOKUP($C476,'Checklist Setup'!$A$7:$H$106,5,FALSE)),"")</f>
        <v/>
      </c>
      <c r="H476" s="23">
        <f>IFERROR(IF($C476="","",VLOOKUP($C476,'Checklist Setup'!$A$7:$H$106,6,FALSE)),"")</f>
        <v/>
      </c>
      <c r="I476" s="22" t="n"/>
      <c r="J476" s="22" t="n"/>
      <c r="K476" s="25" t="n"/>
      <c r="L476" s="25" t="n"/>
      <c r="M476" s="26">
        <f>IFERROR(IF($C476="","",VLOOKUP($C476,'Checklist Setup'!$A$7:$H$106,7,FALSE)),"")</f>
        <v/>
      </c>
      <c r="N476" s="26">
        <f>IFERROR(IF(OR($K476="",$L476=""),"",MOD($L476-$K476,1)*1440),"")</f>
        <v/>
      </c>
      <c r="O476" s="41" t="n"/>
      <c r="P476" s="41" t="n"/>
      <c r="Q476" s="42">
        <f>IFERROR(IF(OR($O476="",$P476=""),"",$P476-$O476),"")</f>
        <v/>
      </c>
      <c r="R476" s="42">
        <f>IFERROR(IF($C476="","",VLOOKUP($C476,'Checklist Setup'!$A$7:$H$106,8,FALSE)),"")</f>
        <v/>
      </c>
      <c r="S476" s="29" t="n"/>
      <c r="T476" s="29" t="n"/>
      <c r="U476" s="29" t="n"/>
      <c r="V476" s="22" t="n"/>
      <c r="W476" s="22" t="n"/>
      <c r="X476" s="24">
        <f>IFERROR(IF($C476="","",IF($Y476&lt;&gt;"OK",$Y476,IF(AND($J476="Complete",$H476="Yes",$S476=""),"Evidence missing",IF(AND($G476="Yes",$J476="Complete",OR($O476="",$P476="")),"Amounts missing",IF(AND($Q476&lt;&gt;"",OR($Q476&gt;$R476,$Q476&lt;-$R476)),"Variance exceeds tolerance",IF(AND($F476="Yes",$J476&lt;&gt;"Complete",$J476&lt;&gt;"N/A"),"Critical task incomplete",IF(AND($J476="N/A",$T476=""),"N/A reason missing",IF(AND($J476="Exception",$T476=""),"Exception details missing",IF(AND($V476="Reviewed",$W476=""),"Manager initials missing","OK"))))))))),"")</f>
        <v/>
      </c>
      <c r="Y476" s="23">
        <f>IFERROR(IF(OR($A476="",$C476=""),"",IF(COUNTIFS($A$2:$A$501,$A476,$C$2:$C$501,$C476)&gt;1,"Duplicate task/date","OK")),"")</f>
        <v/>
      </c>
      <c r="Z476" s="29" t="n"/>
      <c r="AA476" s="23">
        <f>IFERROR(IF(OR($A476="",$C476=""),"",TEXT($A476,"yyyymmdd")&amp;"-"&amp;$C476),"")</f>
        <v/>
      </c>
    </row>
    <row r="477">
      <c r="A477" s="40" t="n"/>
      <c r="B477" s="22" t="n"/>
      <c r="C477" s="22" t="n"/>
      <c r="D477" s="23">
        <f>IFERROR(IF($C477="","",VLOOKUP($C477,'Checklist Setup'!$A$7:$H$106,2,FALSE)),"")</f>
        <v/>
      </c>
      <c r="E477" s="24">
        <f>IFERROR(IF($C477="","",VLOOKUP($C477,'Checklist Setup'!$A$7:$H$106,3,FALSE)),"")</f>
        <v/>
      </c>
      <c r="F477" s="23">
        <f>IFERROR(IF($C477="","",VLOOKUP($C477,'Checklist Setup'!$A$7:$H$106,4,FALSE)),"")</f>
        <v/>
      </c>
      <c r="G477" s="23">
        <f>IFERROR(IF($C477="","",VLOOKUP($C477,'Checklist Setup'!$A$7:$H$106,5,FALSE)),"")</f>
        <v/>
      </c>
      <c r="H477" s="23">
        <f>IFERROR(IF($C477="","",VLOOKUP($C477,'Checklist Setup'!$A$7:$H$106,6,FALSE)),"")</f>
        <v/>
      </c>
      <c r="I477" s="22" t="n"/>
      <c r="J477" s="22" t="n"/>
      <c r="K477" s="25" t="n"/>
      <c r="L477" s="25" t="n"/>
      <c r="M477" s="26">
        <f>IFERROR(IF($C477="","",VLOOKUP($C477,'Checklist Setup'!$A$7:$H$106,7,FALSE)),"")</f>
        <v/>
      </c>
      <c r="N477" s="26">
        <f>IFERROR(IF(OR($K477="",$L477=""),"",MOD($L477-$K477,1)*1440),"")</f>
        <v/>
      </c>
      <c r="O477" s="41" t="n"/>
      <c r="P477" s="41" t="n"/>
      <c r="Q477" s="42">
        <f>IFERROR(IF(OR($O477="",$P477=""),"",$P477-$O477),"")</f>
        <v/>
      </c>
      <c r="R477" s="42">
        <f>IFERROR(IF($C477="","",VLOOKUP($C477,'Checklist Setup'!$A$7:$H$106,8,FALSE)),"")</f>
        <v/>
      </c>
      <c r="S477" s="29" t="n"/>
      <c r="T477" s="29" t="n"/>
      <c r="U477" s="29" t="n"/>
      <c r="V477" s="22" t="n"/>
      <c r="W477" s="22" t="n"/>
      <c r="X477" s="24">
        <f>IFERROR(IF($C477="","",IF($Y477&lt;&gt;"OK",$Y477,IF(AND($J477="Complete",$H477="Yes",$S477=""),"Evidence missing",IF(AND($G477="Yes",$J477="Complete",OR($O477="",$P477="")),"Amounts missing",IF(AND($Q477&lt;&gt;"",OR($Q477&gt;$R477,$Q477&lt;-$R477)),"Variance exceeds tolerance",IF(AND($F477="Yes",$J477&lt;&gt;"Complete",$J477&lt;&gt;"N/A"),"Critical task incomplete",IF(AND($J477="N/A",$T477=""),"N/A reason missing",IF(AND($J477="Exception",$T477=""),"Exception details missing",IF(AND($V477="Reviewed",$W477=""),"Manager initials missing","OK"))))))))),"")</f>
        <v/>
      </c>
      <c r="Y477" s="23">
        <f>IFERROR(IF(OR($A477="",$C477=""),"",IF(COUNTIFS($A$2:$A$501,$A477,$C$2:$C$501,$C477)&gt;1,"Duplicate task/date","OK")),"")</f>
        <v/>
      </c>
      <c r="Z477" s="29" t="n"/>
      <c r="AA477" s="23">
        <f>IFERROR(IF(OR($A477="",$C477=""),"",TEXT($A477,"yyyymmdd")&amp;"-"&amp;$C477),"")</f>
        <v/>
      </c>
    </row>
    <row r="478">
      <c r="A478" s="40" t="n"/>
      <c r="B478" s="22" t="n"/>
      <c r="C478" s="22" t="n"/>
      <c r="D478" s="23">
        <f>IFERROR(IF($C478="","",VLOOKUP($C478,'Checklist Setup'!$A$7:$H$106,2,FALSE)),"")</f>
        <v/>
      </c>
      <c r="E478" s="24">
        <f>IFERROR(IF($C478="","",VLOOKUP($C478,'Checklist Setup'!$A$7:$H$106,3,FALSE)),"")</f>
        <v/>
      </c>
      <c r="F478" s="23">
        <f>IFERROR(IF($C478="","",VLOOKUP($C478,'Checklist Setup'!$A$7:$H$106,4,FALSE)),"")</f>
        <v/>
      </c>
      <c r="G478" s="23">
        <f>IFERROR(IF($C478="","",VLOOKUP($C478,'Checklist Setup'!$A$7:$H$106,5,FALSE)),"")</f>
        <v/>
      </c>
      <c r="H478" s="23">
        <f>IFERROR(IF($C478="","",VLOOKUP($C478,'Checklist Setup'!$A$7:$H$106,6,FALSE)),"")</f>
        <v/>
      </c>
      <c r="I478" s="22" t="n"/>
      <c r="J478" s="22" t="n"/>
      <c r="K478" s="25" t="n"/>
      <c r="L478" s="25" t="n"/>
      <c r="M478" s="26">
        <f>IFERROR(IF($C478="","",VLOOKUP($C478,'Checklist Setup'!$A$7:$H$106,7,FALSE)),"")</f>
        <v/>
      </c>
      <c r="N478" s="26">
        <f>IFERROR(IF(OR($K478="",$L478=""),"",MOD($L478-$K478,1)*1440),"")</f>
        <v/>
      </c>
      <c r="O478" s="41" t="n"/>
      <c r="P478" s="41" t="n"/>
      <c r="Q478" s="42">
        <f>IFERROR(IF(OR($O478="",$P478=""),"",$P478-$O478),"")</f>
        <v/>
      </c>
      <c r="R478" s="42">
        <f>IFERROR(IF($C478="","",VLOOKUP($C478,'Checklist Setup'!$A$7:$H$106,8,FALSE)),"")</f>
        <v/>
      </c>
      <c r="S478" s="29" t="n"/>
      <c r="T478" s="29" t="n"/>
      <c r="U478" s="29" t="n"/>
      <c r="V478" s="22" t="n"/>
      <c r="W478" s="22" t="n"/>
      <c r="X478" s="24">
        <f>IFERROR(IF($C478="","",IF($Y478&lt;&gt;"OK",$Y478,IF(AND($J478="Complete",$H478="Yes",$S478=""),"Evidence missing",IF(AND($G478="Yes",$J478="Complete",OR($O478="",$P478="")),"Amounts missing",IF(AND($Q478&lt;&gt;"",OR($Q478&gt;$R478,$Q478&lt;-$R478)),"Variance exceeds tolerance",IF(AND($F478="Yes",$J478&lt;&gt;"Complete",$J478&lt;&gt;"N/A"),"Critical task incomplete",IF(AND($J478="N/A",$T478=""),"N/A reason missing",IF(AND($J478="Exception",$T478=""),"Exception details missing",IF(AND($V478="Reviewed",$W478=""),"Manager initials missing","OK"))))))))),"")</f>
        <v/>
      </c>
      <c r="Y478" s="23">
        <f>IFERROR(IF(OR($A478="",$C478=""),"",IF(COUNTIFS($A$2:$A$501,$A478,$C$2:$C$501,$C478)&gt;1,"Duplicate task/date","OK")),"")</f>
        <v/>
      </c>
      <c r="Z478" s="29" t="n"/>
      <c r="AA478" s="23">
        <f>IFERROR(IF(OR($A478="",$C478=""),"",TEXT($A478,"yyyymmdd")&amp;"-"&amp;$C478),"")</f>
        <v/>
      </c>
    </row>
    <row r="479">
      <c r="A479" s="40" t="n"/>
      <c r="B479" s="22" t="n"/>
      <c r="C479" s="22" t="n"/>
      <c r="D479" s="23">
        <f>IFERROR(IF($C479="","",VLOOKUP($C479,'Checklist Setup'!$A$7:$H$106,2,FALSE)),"")</f>
        <v/>
      </c>
      <c r="E479" s="24">
        <f>IFERROR(IF($C479="","",VLOOKUP($C479,'Checklist Setup'!$A$7:$H$106,3,FALSE)),"")</f>
        <v/>
      </c>
      <c r="F479" s="23">
        <f>IFERROR(IF($C479="","",VLOOKUP($C479,'Checklist Setup'!$A$7:$H$106,4,FALSE)),"")</f>
        <v/>
      </c>
      <c r="G479" s="23">
        <f>IFERROR(IF($C479="","",VLOOKUP($C479,'Checklist Setup'!$A$7:$H$106,5,FALSE)),"")</f>
        <v/>
      </c>
      <c r="H479" s="23">
        <f>IFERROR(IF($C479="","",VLOOKUP($C479,'Checklist Setup'!$A$7:$H$106,6,FALSE)),"")</f>
        <v/>
      </c>
      <c r="I479" s="22" t="n"/>
      <c r="J479" s="22" t="n"/>
      <c r="K479" s="25" t="n"/>
      <c r="L479" s="25" t="n"/>
      <c r="M479" s="26">
        <f>IFERROR(IF($C479="","",VLOOKUP($C479,'Checklist Setup'!$A$7:$H$106,7,FALSE)),"")</f>
        <v/>
      </c>
      <c r="N479" s="26">
        <f>IFERROR(IF(OR($K479="",$L479=""),"",MOD($L479-$K479,1)*1440),"")</f>
        <v/>
      </c>
      <c r="O479" s="41" t="n"/>
      <c r="P479" s="41" t="n"/>
      <c r="Q479" s="42">
        <f>IFERROR(IF(OR($O479="",$P479=""),"",$P479-$O479),"")</f>
        <v/>
      </c>
      <c r="R479" s="42">
        <f>IFERROR(IF($C479="","",VLOOKUP($C479,'Checklist Setup'!$A$7:$H$106,8,FALSE)),"")</f>
        <v/>
      </c>
      <c r="S479" s="29" t="n"/>
      <c r="T479" s="29" t="n"/>
      <c r="U479" s="29" t="n"/>
      <c r="V479" s="22" t="n"/>
      <c r="W479" s="22" t="n"/>
      <c r="X479" s="24">
        <f>IFERROR(IF($C479="","",IF($Y479&lt;&gt;"OK",$Y479,IF(AND($J479="Complete",$H479="Yes",$S479=""),"Evidence missing",IF(AND($G479="Yes",$J479="Complete",OR($O479="",$P479="")),"Amounts missing",IF(AND($Q479&lt;&gt;"",OR($Q479&gt;$R479,$Q479&lt;-$R479)),"Variance exceeds tolerance",IF(AND($F479="Yes",$J479&lt;&gt;"Complete",$J479&lt;&gt;"N/A"),"Critical task incomplete",IF(AND($J479="N/A",$T479=""),"N/A reason missing",IF(AND($J479="Exception",$T479=""),"Exception details missing",IF(AND($V479="Reviewed",$W479=""),"Manager initials missing","OK"))))))))),"")</f>
        <v/>
      </c>
      <c r="Y479" s="23">
        <f>IFERROR(IF(OR($A479="",$C479=""),"",IF(COUNTIFS($A$2:$A$501,$A479,$C$2:$C$501,$C479)&gt;1,"Duplicate task/date","OK")),"")</f>
        <v/>
      </c>
      <c r="Z479" s="29" t="n"/>
      <c r="AA479" s="23">
        <f>IFERROR(IF(OR($A479="",$C479=""),"",TEXT($A479,"yyyymmdd")&amp;"-"&amp;$C479),"")</f>
        <v/>
      </c>
    </row>
    <row r="480">
      <c r="A480" s="40" t="n"/>
      <c r="B480" s="22" t="n"/>
      <c r="C480" s="22" t="n"/>
      <c r="D480" s="23">
        <f>IFERROR(IF($C480="","",VLOOKUP($C480,'Checklist Setup'!$A$7:$H$106,2,FALSE)),"")</f>
        <v/>
      </c>
      <c r="E480" s="24">
        <f>IFERROR(IF($C480="","",VLOOKUP($C480,'Checklist Setup'!$A$7:$H$106,3,FALSE)),"")</f>
        <v/>
      </c>
      <c r="F480" s="23">
        <f>IFERROR(IF($C480="","",VLOOKUP($C480,'Checklist Setup'!$A$7:$H$106,4,FALSE)),"")</f>
        <v/>
      </c>
      <c r="G480" s="23">
        <f>IFERROR(IF($C480="","",VLOOKUP($C480,'Checklist Setup'!$A$7:$H$106,5,FALSE)),"")</f>
        <v/>
      </c>
      <c r="H480" s="23">
        <f>IFERROR(IF($C480="","",VLOOKUP($C480,'Checklist Setup'!$A$7:$H$106,6,FALSE)),"")</f>
        <v/>
      </c>
      <c r="I480" s="22" t="n"/>
      <c r="J480" s="22" t="n"/>
      <c r="K480" s="25" t="n"/>
      <c r="L480" s="25" t="n"/>
      <c r="M480" s="26">
        <f>IFERROR(IF($C480="","",VLOOKUP($C480,'Checklist Setup'!$A$7:$H$106,7,FALSE)),"")</f>
        <v/>
      </c>
      <c r="N480" s="26">
        <f>IFERROR(IF(OR($K480="",$L480=""),"",MOD($L480-$K480,1)*1440),"")</f>
        <v/>
      </c>
      <c r="O480" s="41" t="n"/>
      <c r="P480" s="41" t="n"/>
      <c r="Q480" s="42">
        <f>IFERROR(IF(OR($O480="",$P480=""),"",$P480-$O480),"")</f>
        <v/>
      </c>
      <c r="R480" s="42">
        <f>IFERROR(IF($C480="","",VLOOKUP($C480,'Checklist Setup'!$A$7:$H$106,8,FALSE)),"")</f>
        <v/>
      </c>
      <c r="S480" s="29" t="n"/>
      <c r="T480" s="29" t="n"/>
      <c r="U480" s="29" t="n"/>
      <c r="V480" s="22" t="n"/>
      <c r="W480" s="22" t="n"/>
      <c r="X480" s="24">
        <f>IFERROR(IF($C480="","",IF($Y480&lt;&gt;"OK",$Y480,IF(AND($J480="Complete",$H480="Yes",$S480=""),"Evidence missing",IF(AND($G480="Yes",$J480="Complete",OR($O480="",$P480="")),"Amounts missing",IF(AND($Q480&lt;&gt;"",OR($Q480&gt;$R480,$Q480&lt;-$R480)),"Variance exceeds tolerance",IF(AND($F480="Yes",$J480&lt;&gt;"Complete",$J480&lt;&gt;"N/A"),"Critical task incomplete",IF(AND($J480="N/A",$T480=""),"N/A reason missing",IF(AND($J480="Exception",$T480=""),"Exception details missing",IF(AND($V480="Reviewed",$W480=""),"Manager initials missing","OK"))))))))),"")</f>
        <v/>
      </c>
      <c r="Y480" s="23">
        <f>IFERROR(IF(OR($A480="",$C480=""),"",IF(COUNTIFS($A$2:$A$501,$A480,$C$2:$C$501,$C480)&gt;1,"Duplicate task/date","OK")),"")</f>
        <v/>
      </c>
      <c r="Z480" s="29" t="n"/>
      <c r="AA480" s="23">
        <f>IFERROR(IF(OR($A480="",$C480=""),"",TEXT($A480,"yyyymmdd")&amp;"-"&amp;$C480),"")</f>
        <v/>
      </c>
    </row>
    <row r="481">
      <c r="A481" s="40" t="n"/>
      <c r="B481" s="22" t="n"/>
      <c r="C481" s="22" t="n"/>
      <c r="D481" s="23">
        <f>IFERROR(IF($C481="","",VLOOKUP($C481,'Checklist Setup'!$A$7:$H$106,2,FALSE)),"")</f>
        <v/>
      </c>
      <c r="E481" s="24">
        <f>IFERROR(IF($C481="","",VLOOKUP($C481,'Checklist Setup'!$A$7:$H$106,3,FALSE)),"")</f>
        <v/>
      </c>
      <c r="F481" s="23">
        <f>IFERROR(IF($C481="","",VLOOKUP($C481,'Checklist Setup'!$A$7:$H$106,4,FALSE)),"")</f>
        <v/>
      </c>
      <c r="G481" s="23">
        <f>IFERROR(IF($C481="","",VLOOKUP($C481,'Checklist Setup'!$A$7:$H$106,5,FALSE)),"")</f>
        <v/>
      </c>
      <c r="H481" s="23">
        <f>IFERROR(IF($C481="","",VLOOKUP($C481,'Checklist Setup'!$A$7:$H$106,6,FALSE)),"")</f>
        <v/>
      </c>
      <c r="I481" s="22" t="n"/>
      <c r="J481" s="22" t="n"/>
      <c r="K481" s="25" t="n"/>
      <c r="L481" s="25" t="n"/>
      <c r="M481" s="26">
        <f>IFERROR(IF($C481="","",VLOOKUP($C481,'Checklist Setup'!$A$7:$H$106,7,FALSE)),"")</f>
        <v/>
      </c>
      <c r="N481" s="26">
        <f>IFERROR(IF(OR($K481="",$L481=""),"",MOD($L481-$K481,1)*1440),"")</f>
        <v/>
      </c>
      <c r="O481" s="41" t="n"/>
      <c r="P481" s="41" t="n"/>
      <c r="Q481" s="42">
        <f>IFERROR(IF(OR($O481="",$P481=""),"",$P481-$O481),"")</f>
        <v/>
      </c>
      <c r="R481" s="42">
        <f>IFERROR(IF($C481="","",VLOOKUP($C481,'Checklist Setup'!$A$7:$H$106,8,FALSE)),"")</f>
        <v/>
      </c>
      <c r="S481" s="29" t="n"/>
      <c r="T481" s="29" t="n"/>
      <c r="U481" s="29" t="n"/>
      <c r="V481" s="22" t="n"/>
      <c r="W481" s="22" t="n"/>
      <c r="X481" s="24">
        <f>IFERROR(IF($C481="","",IF($Y481&lt;&gt;"OK",$Y481,IF(AND($J481="Complete",$H481="Yes",$S481=""),"Evidence missing",IF(AND($G481="Yes",$J481="Complete",OR($O481="",$P481="")),"Amounts missing",IF(AND($Q481&lt;&gt;"",OR($Q481&gt;$R481,$Q481&lt;-$R481)),"Variance exceeds tolerance",IF(AND($F481="Yes",$J481&lt;&gt;"Complete",$J481&lt;&gt;"N/A"),"Critical task incomplete",IF(AND($J481="N/A",$T481=""),"N/A reason missing",IF(AND($J481="Exception",$T481=""),"Exception details missing",IF(AND($V481="Reviewed",$W481=""),"Manager initials missing","OK"))))))))),"")</f>
        <v/>
      </c>
      <c r="Y481" s="23">
        <f>IFERROR(IF(OR($A481="",$C481=""),"",IF(COUNTIFS($A$2:$A$501,$A481,$C$2:$C$501,$C481)&gt;1,"Duplicate task/date","OK")),"")</f>
        <v/>
      </c>
      <c r="Z481" s="29" t="n"/>
      <c r="AA481" s="23">
        <f>IFERROR(IF(OR($A481="",$C481=""),"",TEXT($A481,"yyyymmdd")&amp;"-"&amp;$C481),"")</f>
        <v/>
      </c>
    </row>
    <row r="482">
      <c r="A482" s="40" t="n"/>
      <c r="B482" s="22" t="n"/>
      <c r="C482" s="22" t="n"/>
      <c r="D482" s="23">
        <f>IFERROR(IF($C482="","",VLOOKUP($C482,'Checklist Setup'!$A$7:$H$106,2,FALSE)),"")</f>
        <v/>
      </c>
      <c r="E482" s="24">
        <f>IFERROR(IF($C482="","",VLOOKUP($C482,'Checklist Setup'!$A$7:$H$106,3,FALSE)),"")</f>
        <v/>
      </c>
      <c r="F482" s="23">
        <f>IFERROR(IF($C482="","",VLOOKUP($C482,'Checklist Setup'!$A$7:$H$106,4,FALSE)),"")</f>
        <v/>
      </c>
      <c r="G482" s="23">
        <f>IFERROR(IF($C482="","",VLOOKUP($C482,'Checklist Setup'!$A$7:$H$106,5,FALSE)),"")</f>
        <v/>
      </c>
      <c r="H482" s="23">
        <f>IFERROR(IF($C482="","",VLOOKUP($C482,'Checklist Setup'!$A$7:$H$106,6,FALSE)),"")</f>
        <v/>
      </c>
      <c r="I482" s="22" t="n"/>
      <c r="J482" s="22" t="n"/>
      <c r="K482" s="25" t="n"/>
      <c r="L482" s="25" t="n"/>
      <c r="M482" s="26">
        <f>IFERROR(IF($C482="","",VLOOKUP($C482,'Checklist Setup'!$A$7:$H$106,7,FALSE)),"")</f>
        <v/>
      </c>
      <c r="N482" s="26">
        <f>IFERROR(IF(OR($K482="",$L482=""),"",MOD($L482-$K482,1)*1440),"")</f>
        <v/>
      </c>
      <c r="O482" s="41" t="n"/>
      <c r="P482" s="41" t="n"/>
      <c r="Q482" s="42">
        <f>IFERROR(IF(OR($O482="",$P482=""),"",$P482-$O482),"")</f>
        <v/>
      </c>
      <c r="R482" s="42">
        <f>IFERROR(IF($C482="","",VLOOKUP($C482,'Checklist Setup'!$A$7:$H$106,8,FALSE)),"")</f>
        <v/>
      </c>
      <c r="S482" s="29" t="n"/>
      <c r="T482" s="29" t="n"/>
      <c r="U482" s="29" t="n"/>
      <c r="V482" s="22" t="n"/>
      <c r="W482" s="22" t="n"/>
      <c r="X482" s="24">
        <f>IFERROR(IF($C482="","",IF($Y482&lt;&gt;"OK",$Y482,IF(AND($J482="Complete",$H482="Yes",$S482=""),"Evidence missing",IF(AND($G482="Yes",$J482="Complete",OR($O482="",$P482="")),"Amounts missing",IF(AND($Q482&lt;&gt;"",OR($Q482&gt;$R482,$Q482&lt;-$R482)),"Variance exceeds tolerance",IF(AND($F482="Yes",$J482&lt;&gt;"Complete",$J482&lt;&gt;"N/A"),"Critical task incomplete",IF(AND($J482="N/A",$T482=""),"N/A reason missing",IF(AND($J482="Exception",$T482=""),"Exception details missing",IF(AND($V482="Reviewed",$W482=""),"Manager initials missing","OK"))))))))),"")</f>
        <v/>
      </c>
      <c r="Y482" s="23">
        <f>IFERROR(IF(OR($A482="",$C482=""),"",IF(COUNTIFS($A$2:$A$501,$A482,$C$2:$C$501,$C482)&gt;1,"Duplicate task/date","OK")),"")</f>
        <v/>
      </c>
      <c r="Z482" s="29" t="n"/>
      <c r="AA482" s="23">
        <f>IFERROR(IF(OR($A482="",$C482=""),"",TEXT($A482,"yyyymmdd")&amp;"-"&amp;$C482),"")</f>
        <v/>
      </c>
    </row>
    <row r="483">
      <c r="A483" s="40" t="n"/>
      <c r="B483" s="22" t="n"/>
      <c r="C483" s="22" t="n"/>
      <c r="D483" s="23">
        <f>IFERROR(IF($C483="","",VLOOKUP($C483,'Checklist Setup'!$A$7:$H$106,2,FALSE)),"")</f>
        <v/>
      </c>
      <c r="E483" s="24">
        <f>IFERROR(IF($C483="","",VLOOKUP($C483,'Checklist Setup'!$A$7:$H$106,3,FALSE)),"")</f>
        <v/>
      </c>
      <c r="F483" s="23">
        <f>IFERROR(IF($C483="","",VLOOKUP($C483,'Checklist Setup'!$A$7:$H$106,4,FALSE)),"")</f>
        <v/>
      </c>
      <c r="G483" s="23">
        <f>IFERROR(IF($C483="","",VLOOKUP($C483,'Checklist Setup'!$A$7:$H$106,5,FALSE)),"")</f>
        <v/>
      </c>
      <c r="H483" s="23">
        <f>IFERROR(IF($C483="","",VLOOKUP($C483,'Checklist Setup'!$A$7:$H$106,6,FALSE)),"")</f>
        <v/>
      </c>
      <c r="I483" s="22" t="n"/>
      <c r="J483" s="22" t="n"/>
      <c r="K483" s="25" t="n"/>
      <c r="L483" s="25" t="n"/>
      <c r="M483" s="26">
        <f>IFERROR(IF($C483="","",VLOOKUP($C483,'Checklist Setup'!$A$7:$H$106,7,FALSE)),"")</f>
        <v/>
      </c>
      <c r="N483" s="26">
        <f>IFERROR(IF(OR($K483="",$L483=""),"",MOD($L483-$K483,1)*1440),"")</f>
        <v/>
      </c>
      <c r="O483" s="41" t="n"/>
      <c r="P483" s="41" t="n"/>
      <c r="Q483" s="42">
        <f>IFERROR(IF(OR($O483="",$P483=""),"",$P483-$O483),"")</f>
        <v/>
      </c>
      <c r="R483" s="42">
        <f>IFERROR(IF($C483="","",VLOOKUP($C483,'Checklist Setup'!$A$7:$H$106,8,FALSE)),"")</f>
        <v/>
      </c>
      <c r="S483" s="29" t="n"/>
      <c r="T483" s="29" t="n"/>
      <c r="U483" s="29" t="n"/>
      <c r="V483" s="22" t="n"/>
      <c r="W483" s="22" t="n"/>
      <c r="X483" s="24">
        <f>IFERROR(IF($C483="","",IF($Y483&lt;&gt;"OK",$Y483,IF(AND($J483="Complete",$H483="Yes",$S483=""),"Evidence missing",IF(AND($G483="Yes",$J483="Complete",OR($O483="",$P483="")),"Amounts missing",IF(AND($Q483&lt;&gt;"",OR($Q483&gt;$R483,$Q483&lt;-$R483)),"Variance exceeds tolerance",IF(AND($F483="Yes",$J483&lt;&gt;"Complete",$J483&lt;&gt;"N/A"),"Critical task incomplete",IF(AND($J483="N/A",$T483=""),"N/A reason missing",IF(AND($J483="Exception",$T483=""),"Exception details missing",IF(AND($V483="Reviewed",$W483=""),"Manager initials missing","OK"))))))))),"")</f>
        <v/>
      </c>
      <c r="Y483" s="23">
        <f>IFERROR(IF(OR($A483="",$C483=""),"",IF(COUNTIFS($A$2:$A$501,$A483,$C$2:$C$501,$C483)&gt;1,"Duplicate task/date","OK")),"")</f>
        <v/>
      </c>
      <c r="Z483" s="29" t="n"/>
      <c r="AA483" s="23">
        <f>IFERROR(IF(OR($A483="",$C483=""),"",TEXT($A483,"yyyymmdd")&amp;"-"&amp;$C483),"")</f>
        <v/>
      </c>
    </row>
    <row r="484">
      <c r="A484" s="40" t="n"/>
      <c r="B484" s="22" t="n"/>
      <c r="C484" s="22" t="n"/>
      <c r="D484" s="23">
        <f>IFERROR(IF($C484="","",VLOOKUP($C484,'Checklist Setup'!$A$7:$H$106,2,FALSE)),"")</f>
        <v/>
      </c>
      <c r="E484" s="24">
        <f>IFERROR(IF($C484="","",VLOOKUP($C484,'Checklist Setup'!$A$7:$H$106,3,FALSE)),"")</f>
        <v/>
      </c>
      <c r="F484" s="23">
        <f>IFERROR(IF($C484="","",VLOOKUP($C484,'Checklist Setup'!$A$7:$H$106,4,FALSE)),"")</f>
        <v/>
      </c>
      <c r="G484" s="23">
        <f>IFERROR(IF($C484="","",VLOOKUP($C484,'Checklist Setup'!$A$7:$H$106,5,FALSE)),"")</f>
        <v/>
      </c>
      <c r="H484" s="23">
        <f>IFERROR(IF($C484="","",VLOOKUP($C484,'Checklist Setup'!$A$7:$H$106,6,FALSE)),"")</f>
        <v/>
      </c>
      <c r="I484" s="22" t="n"/>
      <c r="J484" s="22" t="n"/>
      <c r="K484" s="25" t="n"/>
      <c r="L484" s="25" t="n"/>
      <c r="M484" s="26">
        <f>IFERROR(IF($C484="","",VLOOKUP($C484,'Checklist Setup'!$A$7:$H$106,7,FALSE)),"")</f>
        <v/>
      </c>
      <c r="N484" s="26">
        <f>IFERROR(IF(OR($K484="",$L484=""),"",MOD($L484-$K484,1)*1440),"")</f>
        <v/>
      </c>
      <c r="O484" s="41" t="n"/>
      <c r="P484" s="41" t="n"/>
      <c r="Q484" s="42">
        <f>IFERROR(IF(OR($O484="",$P484=""),"",$P484-$O484),"")</f>
        <v/>
      </c>
      <c r="R484" s="42">
        <f>IFERROR(IF($C484="","",VLOOKUP($C484,'Checklist Setup'!$A$7:$H$106,8,FALSE)),"")</f>
        <v/>
      </c>
      <c r="S484" s="29" t="n"/>
      <c r="T484" s="29" t="n"/>
      <c r="U484" s="29" t="n"/>
      <c r="V484" s="22" t="n"/>
      <c r="W484" s="22" t="n"/>
      <c r="X484" s="24">
        <f>IFERROR(IF($C484="","",IF($Y484&lt;&gt;"OK",$Y484,IF(AND($J484="Complete",$H484="Yes",$S484=""),"Evidence missing",IF(AND($G484="Yes",$J484="Complete",OR($O484="",$P484="")),"Amounts missing",IF(AND($Q484&lt;&gt;"",OR($Q484&gt;$R484,$Q484&lt;-$R484)),"Variance exceeds tolerance",IF(AND($F484="Yes",$J484&lt;&gt;"Complete",$J484&lt;&gt;"N/A"),"Critical task incomplete",IF(AND($J484="N/A",$T484=""),"N/A reason missing",IF(AND($J484="Exception",$T484=""),"Exception details missing",IF(AND($V484="Reviewed",$W484=""),"Manager initials missing","OK"))))))))),"")</f>
        <v/>
      </c>
      <c r="Y484" s="23">
        <f>IFERROR(IF(OR($A484="",$C484=""),"",IF(COUNTIFS($A$2:$A$501,$A484,$C$2:$C$501,$C484)&gt;1,"Duplicate task/date","OK")),"")</f>
        <v/>
      </c>
      <c r="Z484" s="29" t="n"/>
      <c r="AA484" s="23">
        <f>IFERROR(IF(OR($A484="",$C484=""),"",TEXT($A484,"yyyymmdd")&amp;"-"&amp;$C484),"")</f>
        <v/>
      </c>
    </row>
    <row r="485">
      <c r="A485" s="40" t="n"/>
      <c r="B485" s="22" t="n"/>
      <c r="C485" s="22" t="n"/>
      <c r="D485" s="23">
        <f>IFERROR(IF($C485="","",VLOOKUP($C485,'Checklist Setup'!$A$7:$H$106,2,FALSE)),"")</f>
        <v/>
      </c>
      <c r="E485" s="24">
        <f>IFERROR(IF($C485="","",VLOOKUP($C485,'Checklist Setup'!$A$7:$H$106,3,FALSE)),"")</f>
        <v/>
      </c>
      <c r="F485" s="23">
        <f>IFERROR(IF($C485="","",VLOOKUP($C485,'Checklist Setup'!$A$7:$H$106,4,FALSE)),"")</f>
        <v/>
      </c>
      <c r="G485" s="23">
        <f>IFERROR(IF($C485="","",VLOOKUP($C485,'Checklist Setup'!$A$7:$H$106,5,FALSE)),"")</f>
        <v/>
      </c>
      <c r="H485" s="23">
        <f>IFERROR(IF($C485="","",VLOOKUP($C485,'Checklist Setup'!$A$7:$H$106,6,FALSE)),"")</f>
        <v/>
      </c>
      <c r="I485" s="22" t="n"/>
      <c r="J485" s="22" t="n"/>
      <c r="K485" s="25" t="n"/>
      <c r="L485" s="25" t="n"/>
      <c r="M485" s="26">
        <f>IFERROR(IF($C485="","",VLOOKUP($C485,'Checklist Setup'!$A$7:$H$106,7,FALSE)),"")</f>
        <v/>
      </c>
      <c r="N485" s="26">
        <f>IFERROR(IF(OR($K485="",$L485=""),"",MOD($L485-$K485,1)*1440),"")</f>
        <v/>
      </c>
      <c r="O485" s="41" t="n"/>
      <c r="P485" s="41" t="n"/>
      <c r="Q485" s="42">
        <f>IFERROR(IF(OR($O485="",$P485=""),"",$P485-$O485),"")</f>
        <v/>
      </c>
      <c r="R485" s="42">
        <f>IFERROR(IF($C485="","",VLOOKUP($C485,'Checklist Setup'!$A$7:$H$106,8,FALSE)),"")</f>
        <v/>
      </c>
      <c r="S485" s="29" t="n"/>
      <c r="T485" s="29" t="n"/>
      <c r="U485" s="29" t="n"/>
      <c r="V485" s="22" t="n"/>
      <c r="W485" s="22" t="n"/>
      <c r="X485" s="24">
        <f>IFERROR(IF($C485="","",IF($Y485&lt;&gt;"OK",$Y485,IF(AND($J485="Complete",$H485="Yes",$S485=""),"Evidence missing",IF(AND($G485="Yes",$J485="Complete",OR($O485="",$P485="")),"Amounts missing",IF(AND($Q485&lt;&gt;"",OR($Q485&gt;$R485,$Q485&lt;-$R485)),"Variance exceeds tolerance",IF(AND($F485="Yes",$J485&lt;&gt;"Complete",$J485&lt;&gt;"N/A"),"Critical task incomplete",IF(AND($J485="N/A",$T485=""),"N/A reason missing",IF(AND($J485="Exception",$T485=""),"Exception details missing",IF(AND($V485="Reviewed",$W485=""),"Manager initials missing","OK"))))))))),"")</f>
        <v/>
      </c>
      <c r="Y485" s="23">
        <f>IFERROR(IF(OR($A485="",$C485=""),"",IF(COUNTIFS($A$2:$A$501,$A485,$C$2:$C$501,$C485)&gt;1,"Duplicate task/date","OK")),"")</f>
        <v/>
      </c>
      <c r="Z485" s="29" t="n"/>
      <c r="AA485" s="23">
        <f>IFERROR(IF(OR($A485="",$C485=""),"",TEXT($A485,"yyyymmdd")&amp;"-"&amp;$C485),"")</f>
        <v/>
      </c>
    </row>
    <row r="486">
      <c r="A486" s="40" t="n"/>
      <c r="B486" s="22" t="n"/>
      <c r="C486" s="22" t="n"/>
      <c r="D486" s="23">
        <f>IFERROR(IF($C486="","",VLOOKUP($C486,'Checklist Setup'!$A$7:$H$106,2,FALSE)),"")</f>
        <v/>
      </c>
      <c r="E486" s="24">
        <f>IFERROR(IF($C486="","",VLOOKUP($C486,'Checklist Setup'!$A$7:$H$106,3,FALSE)),"")</f>
        <v/>
      </c>
      <c r="F486" s="23">
        <f>IFERROR(IF($C486="","",VLOOKUP($C486,'Checklist Setup'!$A$7:$H$106,4,FALSE)),"")</f>
        <v/>
      </c>
      <c r="G486" s="23">
        <f>IFERROR(IF($C486="","",VLOOKUP($C486,'Checklist Setup'!$A$7:$H$106,5,FALSE)),"")</f>
        <v/>
      </c>
      <c r="H486" s="23">
        <f>IFERROR(IF($C486="","",VLOOKUP($C486,'Checklist Setup'!$A$7:$H$106,6,FALSE)),"")</f>
        <v/>
      </c>
      <c r="I486" s="22" t="n"/>
      <c r="J486" s="22" t="n"/>
      <c r="K486" s="25" t="n"/>
      <c r="L486" s="25" t="n"/>
      <c r="M486" s="26">
        <f>IFERROR(IF($C486="","",VLOOKUP($C486,'Checklist Setup'!$A$7:$H$106,7,FALSE)),"")</f>
        <v/>
      </c>
      <c r="N486" s="26">
        <f>IFERROR(IF(OR($K486="",$L486=""),"",MOD($L486-$K486,1)*1440),"")</f>
        <v/>
      </c>
      <c r="O486" s="41" t="n"/>
      <c r="P486" s="41" t="n"/>
      <c r="Q486" s="42">
        <f>IFERROR(IF(OR($O486="",$P486=""),"",$P486-$O486),"")</f>
        <v/>
      </c>
      <c r="R486" s="42">
        <f>IFERROR(IF($C486="","",VLOOKUP($C486,'Checklist Setup'!$A$7:$H$106,8,FALSE)),"")</f>
        <v/>
      </c>
      <c r="S486" s="29" t="n"/>
      <c r="T486" s="29" t="n"/>
      <c r="U486" s="29" t="n"/>
      <c r="V486" s="22" t="n"/>
      <c r="W486" s="22" t="n"/>
      <c r="X486" s="24">
        <f>IFERROR(IF($C486="","",IF($Y486&lt;&gt;"OK",$Y486,IF(AND($J486="Complete",$H486="Yes",$S486=""),"Evidence missing",IF(AND($G486="Yes",$J486="Complete",OR($O486="",$P486="")),"Amounts missing",IF(AND($Q486&lt;&gt;"",OR($Q486&gt;$R486,$Q486&lt;-$R486)),"Variance exceeds tolerance",IF(AND($F486="Yes",$J486&lt;&gt;"Complete",$J486&lt;&gt;"N/A"),"Critical task incomplete",IF(AND($J486="N/A",$T486=""),"N/A reason missing",IF(AND($J486="Exception",$T486=""),"Exception details missing",IF(AND($V486="Reviewed",$W486=""),"Manager initials missing","OK"))))))))),"")</f>
        <v/>
      </c>
      <c r="Y486" s="23">
        <f>IFERROR(IF(OR($A486="",$C486=""),"",IF(COUNTIFS($A$2:$A$501,$A486,$C$2:$C$501,$C486)&gt;1,"Duplicate task/date","OK")),"")</f>
        <v/>
      </c>
      <c r="Z486" s="29" t="n"/>
      <c r="AA486" s="23">
        <f>IFERROR(IF(OR($A486="",$C486=""),"",TEXT($A486,"yyyymmdd")&amp;"-"&amp;$C486),"")</f>
        <v/>
      </c>
    </row>
    <row r="487">
      <c r="A487" s="40" t="n"/>
      <c r="B487" s="22" t="n"/>
      <c r="C487" s="22" t="n"/>
      <c r="D487" s="23">
        <f>IFERROR(IF($C487="","",VLOOKUP($C487,'Checklist Setup'!$A$7:$H$106,2,FALSE)),"")</f>
        <v/>
      </c>
      <c r="E487" s="24">
        <f>IFERROR(IF($C487="","",VLOOKUP($C487,'Checklist Setup'!$A$7:$H$106,3,FALSE)),"")</f>
        <v/>
      </c>
      <c r="F487" s="23">
        <f>IFERROR(IF($C487="","",VLOOKUP($C487,'Checklist Setup'!$A$7:$H$106,4,FALSE)),"")</f>
        <v/>
      </c>
      <c r="G487" s="23">
        <f>IFERROR(IF($C487="","",VLOOKUP($C487,'Checklist Setup'!$A$7:$H$106,5,FALSE)),"")</f>
        <v/>
      </c>
      <c r="H487" s="23">
        <f>IFERROR(IF($C487="","",VLOOKUP($C487,'Checklist Setup'!$A$7:$H$106,6,FALSE)),"")</f>
        <v/>
      </c>
      <c r="I487" s="22" t="n"/>
      <c r="J487" s="22" t="n"/>
      <c r="K487" s="25" t="n"/>
      <c r="L487" s="25" t="n"/>
      <c r="M487" s="26">
        <f>IFERROR(IF($C487="","",VLOOKUP($C487,'Checklist Setup'!$A$7:$H$106,7,FALSE)),"")</f>
        <v/>
      </c>
      <c r="N487" s="26">
        <f>IFERROR(IF(OR($K487="",$L487=""),"",MOD($L487-$K487,1)*1440),"")</f>
        <v/>
      </c>
      <c r="O487" s="41" t="n"/>
      <c r="P487" s="41" t="n"/>
      <c r="Q487" s="42">
        <f>IFERROR(IF(OR($O487="",$P487=""),"",$P487-$O487),"")</f>
        <v/>
      </c>
      <c r="R487" s="42">
        <f>IFERROR(IF($C487="","",VLOOKUP($C487,'Checklist Setup'!$A$7:$H$106,8,FALSE)),"")</f>
        <v/>
      </c>
      <c r="S487" s="29" t="n"/>
      <c r="T487" s="29" t="n"/>
      <c r="U487" s="29" t="n"/>
      <c r="V487" s="22" t="n"/>
      <c r="W487" s="22" t="n"/>
      <c r="X487" s="24">
        <f>IFERROR(IF($C487="","",IF($Y487&lt;&gt;"OK",$Y487,IF(AND($J487="Complete",$H487="Yes",$S487=""),"Evidence missing",IF(AND($G487="Yes",$J487="Complete",OR($O487="",$P487="")),"Amounts missing",IF(AND($Q487&lt;&gt;"",OR($Q487&gt;$R487,$Q487&lt;-$R487)),"Variance exceeds tolerance",IF(AND($F487="Yes",$J487&lt;&gt;"Complete",$J487&lt;&gt;"N/A"),"Critical task incomplete",IF(AND($J487="N/A",$T487=""),"N/A reason missing",IF(AND($J487="Exception",$T487=""),"Exception details missing",IF(AND($V487="Reviewed",$W487=""),"Manager initials missing","OK"))))))))),"")</f>
        <v/>
      </c>
      <c r="Y487" s="23">
        <f>IFERROR(IF(OR($A487="",$C487=""),"",IF(COUNTIFS($A$2:$A$501,$A487,$C$2:$C$501,$C487)&gt;1,"Duplicate task/date","OK")),"")</f>
        <v/>
      </c>
      <c r="Z487" s="29" t="n"/>
      <c r="AA487" s="23">
        <f>IFERROR(IF(OR($A487="",$C487=""),"",TEXT($A487,"yyyymmdd")&amp;"-"&amp;$C487),"")</f>
        <v/>
      </c>
    </row>
    <row r="488">
      <c r="A488" s="40" t="n"/>
      <c r="B488" s="22" t="n"/>
      <c r="C488" s="22" t="n"/>
      <c r="D488" s="23">
        <f>IFERROR(IF($C488="","",VLOOKUP($C488,'Checklist Setup'!$A$7:$H$106,2,FALSE)),"")</f>
        <v/>
      </c>
      <c r="E488" s="24">
        <f>IFERROR(IF($C488="","",VLOOKUP($C488,'Checklist Setup'!$A$7:$H$106,3,FALSE)),"")</f>
        <v/>
      </c>
      <c r="F488" s="23">
        <f>IFERROR(IF($C488="","",VLOOKUP($C488,'Checklist Setup'!$A$7:$H$106,4,FALSE)),"")</f>
        <v/>
      </c>
      <c r="G488" s="23">
        <f>IFERROR(IF($C488="","",VLOOKUP($C488,'Checklist Setup'!$A$7:$H$106,5,FALSE)),"")</f>
        <v/>
      </c>
      <c r="H488" s="23">
        <f>IFERROR(IF($C488="","",VLOOKUP($C488,'Checklist Setup'!$A$7:$H$106,6,FALSE)),"")</f>
        <v/>
      </c>
      <c r="I488" s="22" t="n"/>
      <c r="J488" s="22" t="n"/>
      <c r="K488" s="25" t="n"/>
      <c r="L488" s="25" t="n"/>
      <c r="M488" s="26">
        <f>IFERROR(IF($C488="","",VLOOKUP($C488,'Checklist Setup'!$A$7:$H$106,7,FALSE)),"")</f>
        <v/>
      </c>
      <c r="N488" s="26">
        <f>IFERROR(IF(OR($K488="",$L488=""),"",MOD($L488-$K488,1)*1440),"")</f>
        <v/>
      </c>
      <c r="O488" s="41" t="n"/>
      <c r="P488" s="41" t="n"/>
      <c r="Q488" s="42">
        <f>IFERROR(IF(OR($O488="",$P488=""),"",$P488-$O488),"")</f>
        <v/>
      </c>
      <c r="R488" s="42">
        <f>IFERROR(IF($C488="","",VLOOKUP($C488,'Checklist Setup'!$A$7:$H$106,8,FALSE)),"")</f>
        <v/>
      </c>
      <c r="S488" s="29" t="n"/>
      <c r="T488" s="29" t="n"/>
      <c r="U488" s="29" t="n"/>
      <c r="V488" s="22" t="n"/>
      <c r="W488" s="22" t="n"/>
      <c r="X488" s="24">
        <f>IFERROR(IF($C488="","",IF($Y488&lt;&gt;"OK",$Y488,IF(AND($J488="Complete",$H488="Yes",$S488=""),"Evidence missing",IF(AND($G488="Yes",$J488="Complete",OR($O488="",$P488="")),"Amounts missing",IF(AND($Q488&lt;&gt;"",OR($Q488&gt;$R488,$Q488&lt;-$R488)),"Variance exceeds tolerance",IF(AND($F488="Yes",$J488&lt;&gt;"Complete",$J488&lt;&gt;"N/A"),"Critical task incomplete",IF(AND($J488="N/A",$T488=""),"N/A reason missing",IF(AND($J488="Exception",$T488=""),"Exception details missing",IF(AND($V488="Reviewed",$W488=""),"Manager initials missing","OK"))))))))),"")</f>
        <v/>
      </c>
      <c r="Y488" s="23">
        <f>IFERROR(IF(OR($A488="",$C488=""),"",IF(COUNTIFS($A$2:$A$501,$A488,$C$2:$C$501,$C488)&gt;1,"Duplicate task/date","OK")),"")</f>
        <v/>
      </c>
      <c r="Z488" s="29" t="n"/>
      <c r="AA488" s="23">
        <f>IFERROR(IF(OR($A488="",$C488=""),"",TEXT($A488,"yyyymmdd")&amp;"-"&amp;$C488),"")</f>
        <v/>
      </c>
    </row>
    <row r="489">
      <c r="A489" s="40" t="n"/>
      <c r="B489" s="22" t="n"/>
      <c r="C489" s="22" t="n"/>
      <c r="D489" s="23">
        <f>IFERROR(IF($C489="","",VLOOKUP($C489,'Checklist Setup'!$A$7:$H$106,2,FALSE)),"")</f>
        <v/>
      </c>
      <c r="E489" s="24">
        <f>IFERROR(IF($C489="","",VLOOKUP($C489,'Checklist Setup'!$A$7:$H$106,3,FALSE)),"")</f>
        <v/>
      </c>
      <c r="F489" s="23">
        <f>IFERROR(IF($C489="","",VLOOKUP($C489,'Checklist Setup'!$A$7:$H$106,4,FALSE)),"")</f>
        <v/>
      </c>
      <c r="G489" s="23">
        <f>IFERROR(IF($C489="","",VLOOKUP($C489,'Checklist Setup'!$A$7:$H$106,5,FALSE)),"")</f>
        <v/>
      </c>
      <c r="H489" s="23">
        <f>IFERROR(IF($C489="","",VLOOKUP($C489,'Checklist Setup'!$A$7:$H$106,6,FALSE)),"")</f>
        <v/>
      </c>
      <c r="I489" s="22" t="n"/>
      <c r="J489" s="22" t="n"/>
      <c r="K489" s="25" t="n"/>
      <c r="L489" s="25" t="n"/>
      <c r="M489" s="26">
        <f>IFERROR(IF($C489="","",VLOOKUP($C489,'Checklist Setup'!$A$7:$H$106,7,FALSE)),"")</f>
        <v/>
      </c>
      <c r="N489" s="26">
        <f>IFERROR(IF(OR($K489="",$L489=""),"",MOD($L489-$K489,1)*1440),"")</f>
        <v/>
      </c>
      <c r="O489" s="41" t="n"/>
      <c r="P489" s="41" t="n"/>
      <c r="Q489" s="42">
        <f>IFERROR(IF(OR($O489="",$P489=""),"",$P489-$O489),"")</f>
        <v/>
      </c>
      <c r="R489" s="42">
        <f>IFERROR(IF($C489="","",VLOOKUP($C489,'Checklist Setup'!$A$7:$H$106,8,FALSE)),"")</f>
        <v/>
      </c>
      <c r="S489" s="29" t="n"/>
      <c r="T489" s="29" t="n"/>
      <c r="U489" s="29" t="n"/>
      <c r="V489" s="22" t="n"/>
      <c r="W489" s="22" t="n"/>
      <c r="X489" s="24">
        <f>IFERROR(IF($C489="","",IF($Y489&lt;&gt;"OK",$Y489,IF(AND($J489="Complete",$H489="Yes",$S489=""),"Evidence missing",IF(AND($G489="Yes",$J489="Complete",OR($O489="",$P489="")),"Amounts missing",IF(AND($Q489&lt;&gt;"",OR($Q489&gt;$R489,$Q489&lt;-$R489)),"Variance exceeds tolerance",IF(AND($F489="Yes",$J489&lt;&gt;"Complete",$J489&lt;&gt;"N/A"),"Critical task incomplete",IF(AND($J489="N/A",$T489=""),"N/A reason missing",IF(AND($J489="Exception",$T489=""),"Exception details missing",IF(AND($V489="Reviewed",$W489=""),"Manager initials missing","OK"))))))))),"")</f>
        <v/>
      </c>
      <c r="Y489" s="23">
        <f>IFERROR(IF(OR($A489="",$C489=""),"",IF(COUNTIFS($A$2:$A$501,$A489,$C$2:$C$501,$C489)&gt;1,"Duplicate task/date","OK")),"")</f>
        <v/>
      </c>
      <c r="Z489" s="29" t="n"/>
      <c r="AA489" s="23">
        <f>IFERROR(IF(OR($A489="",$C489=""),"",TEXT($A489,"yyyymmdd")&amp;"-"&amp;$C489),"")</f>
        <v/>
      </c>
    </row>
    <row r="490">
      <c r="A490" s="40" t="n"/>
      <c r="B490" s="22" t="n"/>
      <c r="C490" s="22" t="n"/>
      <c r="D490" s="23">
        <f>IFERROR(IF($C490="","",VLOOKUP($C490,'Checklist Setup'!$A$7:$H$106,2,FALSE)),"")</f>
        <v/>
      </c>
      <c r="E490" s="24">
        <f>IFERROR(IF($C490="","",VLOOKUP($C490,'Checklist Setup'!$A$7:$H$106,3,FALSE)),"")</f>
        <v/>
      </c>
      <c r="F490" s="23">
        <f>IFERROR(IF($C490="","",VLOOKUP($C490,'Checklist Setup'!$A$7:$H$106,4,FALSE)),"")</f>
        <v/>
      </c>
      <c r="G490" s="23">
        <f>IFERROR(IF($C490="","",VLOOKUP($C490,'Checklist Setup'!$A$7:$H$106,5,FALSE)),"")</f>
        <v/>
      </c>
      <c r="H490" s="23">
        <f>IFERROR(IF($C490="","",VLOOKUP($C490,'Checklist Setup'!$A$7:$H$106,6,FALSE)),"")</f>
        <v/>
      </c>
      <c r="I490" s="22" t="n"/>
      <c r="J490" s="22" t="n"/>
      <c r="K490" s="25" t="n"/>
      <c r="L490" s="25" t="n"/>
      <c r="M490" s="26">
        <f>IFERROR(IF($C490="","",VLOOKUP($C490,'Checklist Setup'!$A$7:$H$106,7,FALSE)),"")</f>
        <v/>
      </c>
      <c r="N490" s="26">
        <f>IFERROR(IF(OR($K490="",$L490=""),"",MOD($L490-$K490,1)*1440),"")</f>
        <v/>
      </c>
      <c r="O490" s="41" t="n"/>
      <c r="P490" s="41" t="n"/>
      <c r="Q490" s="42">
        <f>IFERROR(IF(OR($O490="",$P490=""),"",$P490-$O490),"")</f>
        <v/>
      </c>
      <c r="R490" s="42">
        <f>IFERROR(IF($C490="","",VLOOKUP($C490,'Checklist Setup'!$A$7:$H$106,8,FALSE)),"")</f>
        <v/>
      </c>
      <c r="S490" s="29" t="n"/>
      <c r="T490" s="29" t="n"/>
      <c r="U490" s="29" t="n"/>
      <c r="V490" s="22" t="n"/>
      <c r="W490" s="22" t="n"/>
      <c r="X490" s="24">
        <f>IFERROR(IF($C490="","",IF($Y490&lt;&gt;"OK",$Y490,IF(AND($J490="Complete",$H490="Yes",$S490=""),"Evidence missing",IF(AND($G490="Yes",$J490="Complete",OR($O490="",$P490="")),"Amounts missing",IF(AND($Q490&lt;&gt;"",OR($Q490&gt;$R490,$Q490&lt;-$R490)),"Variance exceeds tolerance",IF(AND($F490="Yes",$J490&lt;&gt;"Complete",$J490&lt;&gt;"N/A"),"Critical task incomplete",IF(AND($J490="N/A",$T490=""),"N/A reason missing",IF(AND($J490="Exception",$T490=""),"Exception details missing",IF(AND($V490="Reviewed",$W490=""),"Manager initials missing","OK"))))))))),"")</f>
        <v/>
      </c>
      <c r="Y490" s="23">
        <f>IFERROR(IF(OR($A490="",$C490=""),"",IF(COUNTIFS($A$2:$A$501,$A490,$C$2:$C$501,$C490)&gt;1,"Duplicate task/date","OK")),"")</f>
        <v/>
      </c>
      <c r="Z490" s="29" t="n"/>
      <c r="AA490" s="23">
        <f>IFERROR(IF(OR($A490="",$C490=""),"",TEXT($A490,"yyyymmdd")&amp;"-"&amp;$C490),"")</f>
        <v/>
      </c>
    </row>
    <row r="491">
      <c r="A491" s="40" t="n"/>
      <c r="B491" s="22" t="n"/>
      <c r="C491" s="22" t="n"/>
      <c r="D491" s="23">
        <f>IFERROR(IF($C491="","",VLOOKUP($C491,'Checklist Setup'!$A$7:$H$106,2,FALSE)),"")</f>
        <v/>
      </c>
      <c r="E491" s="24">
        <f>IFERROR(IF($C491="","",VLOOKUP($C491,'Checklist Setup'!$A$7:$H$106,3,FALSE)),"")</f>
        <v/>
      </c>
      <c r="F491" s="23">
        <f>IFERROR(IF($C491="","",VLOOKUP($C491,'Checklist Setup'!$A$7:$H$106,4,FALSE)),"")</f>
        <v/>
      </c>
      <c r="G491" s="23">
        <f>IFERROR(IF($C491="","",VLOOKUP($C491,'Checklist Setup'!$A$7:$H$106,5,FALSE)),"")</f>
        <v/>
      </c>
      <c r="H491" s="23">
        <f>IFERROR(IF($C491="","",VLOOKUP($C491,'Checklist Setup'!$A$7:$H$106,6,FALSE)),"")</f>
        <v/>
      </c>
      <c r="I491" s="22" t="n"/>
      <c r="J491" s="22" t="n"/>
      <c r="K491" s="25" t="n"/>
      <c r="L491" s="25" t="n"/>
      <c r="M491" s="26">
        <f>IFERROR(IF($C491="","",VLOOKUP($C491,'Checklist Setup'!$A$7:$H$106,7,FALSE)),"")</f>
        <v/>
      </c>
      <c r="N491" s="26">
        <f>IFERROR(IF(OR($K491="",$L491=""),"",MOD($L491-$K491,1)*1440),"")</f>
        <v/>
      </c>
      <c r="O491" s="41" t="n"/>
      <c r="P491" s="41" t="n"/>
      <c r="Q491" s="42">
        <f>IFERROR(IF(OR($O491="",$P491=""),"",$P491-$O491),"")</f>
        <v/>
      </c>
      <c r="R491" s="42">
        <f>IFERROR(IF($C491="","",VLOOKUP($C491,'Checklist Setup'!$A$7:$H$106,8,FALSE)),"")</f>
        <v/>
      </c>
      <c r="S491" s="29" t="n"/>
      <c r="T491" s="29" t="n"/>
      <c r="U491" s="29" t="n"/>
      <c r="V491" s="22" t="n"/>
      <c r="W491" s="22" t="n"/>
      <c r="X491" s="24">
        <f>IFERROR(IF($C491="","",IF($Y491&lt;&gt;"OK",$Y491,IF(AND($J491="Complete",$H491="Yes",$S491=""),"Evidence missing",IF(AND($G491="Yes",$J491="Complete",OR($O491="",$P491="")),"Amounts missing",IF(AND($Q491&lt;&gt;"",OR($Q491&gt;$R491,$Q491&lt;-$R491)),"Variance exceeds tolerance",IF(AND($F491="Yes",$J491&lt;&gt;"Complete",$J491&lt;&gt;"N/A"),"Critical task incomplete",IF(AND($J491="N/A",$T491=""),"N/A reason missing",IF(AND($J491="Exception",$T491=""),"Exception details missing",IF(AND($V491="Reviewed",$W491=""),"Manager initials missing","OK"))))))))),"")</f>
        <v/>
      </c>
      <c r="Y491" s="23">
        <f>IFERROR(IF(OR($A491="",$C491=""),"",IF(COUNTIFS($A$2:$A$501,$A491,$C$2:$C$501,$C491)&gt;1,"Duplicate task/date","OK")),"")</f>
        <v/>
      </c>
      <c r="Z491" s="29" t="n"/>
      <c r="AA491" s="23">
        <f>IFERROR(IF(OR($A491="",$C491=""),"",TEXT($A491,"yyyymmdd")&amp;"-"&amp;$C491),"")</f>
        <v/>
      </c>
    </row>
    <row r="492">
      <c r="A492" s="40" t="n"/>
      <c r="B492" s="22" t="n"/>
      <c r="C492" s="22" t="n"/>
      <c r="D492" s="23">
        <f>IFERROR(IF($C492="","",VLOOKUP($C492,'Checklist Setup'!$A$7:$H$106,2,FALSE)),"")</f>
        <v/>
      </c>
      <c r="E492" s="24">
        <f>IFERROR(IF($C492="","",VLOOKUP($C492,'Checklist Setup'!$A$7:$H$106,3,FALSE)),"")</f>
        <v/>
      </c>
      <c r="F492" s="23">
        <f>IFERROR(IF($C492="","",VLOOKUP($C492,'Checklist Setup'!$A$7:$H$106,4,FALSE)),"")</f>
        <v/>
      </c>
      <c r="G492" s="23">
        <f>IFERROR(IF($C492="","",VLOOKUP($C492,'Checklist Setup'!$A$7:$H$106,5,FALSE)),"")</f>
        <v/>
      </c>
      <c r="H492" s="23">
        <f>IFERROR(IF($C492="","",VLOOKUP($C492,'Checklist Setup'!$A$7:$H$106,6,FALSE)),"")</f>
        <v/>
      </c>
      <c r="I492" s="22" t="n"/>
      <c r="J492" s="22" t="n"/>
      <c r="K492" s="25" t="n"/>
      <c r="L492" s="25" t="n"/>
      <c r="M492" s="26">
        <f>IFERROR(IF($C492="","",VLOOKUP($C492,'Checklist Setup'!$A$7:$H$106,7,FALSE)),"")</f>
        <v/>
      </c>
      <c r="N492" s="26">
        <f>IFERROR(IF(OR($K492="",$L492=""),"",MOD($L492-$K492,1)*1440),"")</f>
        <v/>
      </c>
      <c r="O492" s="41" t="n"/>
      <c r="P492" s="41" t="n"/>
      <c r="Q492" s="42">
        <f>IFERROR(IF(OR($O492="",$P492=""),"",$P492-$O492),"")</f>
        <v/>
      </c>
      <c r="R492" s="42">
        <f>IFERROR(IF($C492="","",VLOOKUP($C492,'Checklist Setup'!$A$7:$H$106,8,FALSE)),"")</f>
        <v/>
      </c>
      <c r="S492" s="29" t="n"/>
      <c r="T492" s="29" t="n"/>
      <c r="U492" s="29" t="n"/>
      <c r="V492" s="22" t="n"/>
      <c r="W492" s="22" t="n"/>
      <c r="X492" s="24">
        <f>IFERROR(IF($C492="","",IF($Y492&lt;&gt;"OK",$Y492,IF(AND($J492="Complete",$H492="Yes",$S492=""),"Evidence missing",IF(AND($G492="Yes",$J492="Complete",OR($O492="",$P492="")),"Amounts missing",IF(AND($Q492&lt;&gt;"",OR($Q492&gt;$R492,$Q492&lt;-$R492)),"Variance exceeds tolerance",IF(AND($F492="Yes",$J492&lt;&gt;"Complete",$J492&lt;&gt;"N/A"),"Critical task incomplete",IF(AND($J492="N/A",$T492=""),"N/A reason missing",IF(AND($J492="Exception",$T492=""),"Exception details missing",IF(AND($V492="Reviewed",$W492=""),"Manager initials missing","OK"))))))))),"")</f>
        <v/>
      </c>
      <c r="Y492" s="23">
        <f>IFERROR(IF(OR($A492="",$C492=""),"",IF(COUNTIFS($A$2:$A$501,$A492,$C$2:$C$501,$C492)&gt;1,"Duplicate task/date","OK")),"")</f>
        <v/>
      </c>
      <c r="Z492" s="29" t="n"/>
      <c r="AA492" s="23">
        <f>IFERROR(IF(OR($A492="",$C492=""),"",TEXT($A492,"yyyymmdd")&amp;"-"&amp;$C492),"")</f>
        <v/>
      </c>
    </row>
    <row r="493">
      <c r="A493" s="40" t="n"/>
      <c r="B493" s="22" t="n"/>
      <c r="C493" s="22" t="n"/>
      <c r="D493" s="23">
        <f>IFERROR(IF($C493="","",VLOOKUP($C493,'Checklist Setup'!$A$7:$H$106,2,FALSE)),"")</f>
        <v/>
      </c>
      <c r="E493" s="24">
        <f>IFERROR(IF($C493="","",VLOOKUP($C493,'Checklist Setup'!$A$7:$H$106,3,FALSE)),"")</f>
        <v/>
      </c>
      <c r="F493" s="23">
        <f>IFERROR(IF($C493="","",VLOOKUP($C493,'Checklist Setup'!$A$7:$H$106,4,FALSE)),"")</f>
        <v/>
      </c>
      <c r="G493" s="23">
        <f>IFERROR(IF($C493="","",VLOOKUP($C493,'Checklist Setup'!$A$7:$H$106,5,FALSE)),"")</f>
        <v/>
      </c>
      <c r="H493" s="23">
        <f>IFERROR(IF($C493="","",VLOOKUP($C493,'Checklist Setup'!$A$7:$H$106,6,FALSE)),"")</f>
        <v/>
      </c>
      <c r="I493" s="22" t="n"/>
      <c r="J493" s="22" t="n"/>
      <c r="K493" s="25" t="n"/>
      <c r="L493" s="25" t="n"/>
      <c r="M493" s="26">
        <f>IFERROR(IF($C493="","",VLOOKUP($C493,'Checklist Setup'!$A$7:$H$106,7,FALSE)),"")</f>
        <v/>
      </c>
      <c r="N493" s="26">
        <f>IFERROR(IF(OR($K493="",$L493=""),"",MOD($L493-$K493,1)*1440),"")</f>
        <v/>
      </c>
      <c r="O493" s="41" t="n"/>
      <c r="P493" s="41" t="n"/>
      <c r="Q493" s="42">
        <f>IFERROR(IF(OR($O493="",$P493=""),"",$P493-$O493),"")</f>
        <v/>
      </c>
      <c r="R493" s="42">
        <f>IFERROR(IF($C493="","",VLOOKUP($C493,'Checklist Setup'!$A$7:$H$106,8,FALSE)),"")</f>
        <v/>
      </c>
      <c r="S493" s="29" t="n"/>
      <c r="T493" s="29" t="n"/>
      <c r="U493" s="29" t="n"/>
      <c r="V493" s="22" t="n"/>
      <c r="W493" s="22" t="n"/>
      <c r="X493" s="24">
        <f>IFERROR(IF($C493="","",IF($Y493&lt;&gt;"OK",$Y493,IF(AND($J493="Complete",$H493="Yes",$S493=""),"Evidence missing",IF(AND($G493="Yes",$J493="Complete",OR($O493="",$P493="")),"Amounts missing",IF(AND($Q493&lt;&gt;"",OR($Q493&gt;$R493,$Q493&lt;-$R493)),"Variance exceeds tolerance",IF(AND($F493="Yes",$J493&lt;&gt;"Complete",$J493&lt;&gt;"N/A"),"Critical task incomplete",IF(AND($J493="N/A",$T493=""),"N/A reason missing",IF(AND($J493="Exception",$T493=""),"Exception details missing",IF(AND($V493="Reviewed",$W493=""),"Manager initials missing","OK"))))))))),"")</f>
        <v/>
      </c>
      <c r="Y493" s="23">
        <f>IFERROR(IF(OR($A493="",$C493=""),"",IF(COUNTIFS($A$2:$A$501,$A493,$C$2:$C$501,$C493)&gt;1,"Duplicate task/date","OK")),"")</f>
        <v/>
      </c>
      <c r="Z493" s="29" t="n"/>
      <c r="AA493" s="23">
        <f>IFERROR(IF(OR($A493="",$C493=""),"",TEXT($A493,"yyyymmdd")&amp;"-"&amp;$C493),"")</f>
        <v/>
      </c>
    </row>
    <row r="494">
      <c r="A494" s="40" t="n"/>
      <c r="B494" s="22" t="n"/>
      <c r="C494" s="22" t="n"/>
      <c r="D494" s="23">
        <f>IFERROR(IF($C494="","",VLOOKUP($C494,'Checklist Setup'!$A$7:$H$106,2,FALSE)),"")</f>
        <v/>
      </c>
      <c r="E494" s="24">
        <f>IFERROR(IF($C494="","",VLOOKUP($C494,'Checklist Setup'!$A$7:$H$106,3,FALSE)),"")</f>
        <v/>
      </c>
      <c r="F494" s="23">
        <f>IFERROR(IF($C494="","",VLOOKUP($C494,'Checklist Setup'!$A$7:$H$106,4,FALSE)),"")</f>
        <v/>
      </c>
      <c r="G494" s="23">
        <f>IFERROR(IF($C494="","",VLOOKUP($C494,'Checklist Setup'!$A$7:$H$106,5,FALSE)),"")</f>
        <v/>
      </c>
      <c r="H494" s="23">
        <f>IFERROR(IF($C494="","",VLOOKUP($C494,'Checklist Setup'!$A$7:$H$106,6,FALSE)),"")</f>
        <v/>
      </c>
      <c r="I494" s="22" t="n"/>
      <c r="J494" s="22" t="n"/>
      <c r="K494" s="25" t="n"/>
      <c r="L494" s="25" t="n"/>
      <c r="M494" s="26">
        <f>IFERROR(IF($C494="","",VLOOKUP($C494,'Checklist Setup'!$A$7:$H$106,7,FALSE)),"")</f>
        <v/>
      </c>
      <c r="N494" s="26">
        <f>IFERROR(IF(OR($K494="",$L494=""),"",MOD($L494-$K494,1)*1440),"")</f>
        <v/>
      </c>
      <c r="O494" s="41" t="n"/>
      <c r="P494" s="41" t="n"/>
      <c r="Q494" s="42">
        <f>IFERROR(IF(OR($O494="",$P494=""),"",$P494-$O494),"")</f>
        <v/>
      </c>
      <c r="R494" s="42">
        <f>IFERROR(IF($C494="","",VLOOKUP($C494,'Checklist Setup'!$A$7:$H$106,8,FALSE)),"")</f>
        <v/>
      </c>
      <c r="S494" s="29" t="n"/>
      <c r="T494" s="29" t="n"/>
      <c r="U494" s="29" t="n"/>
      <c r="V494" s="22" t="n"/>
      <c r="W494" s="22" t="n"/>
      <c r="X494" s="24">
        <f>IFERROR(IF($C494="","",IF($Y494&lt;&gt;"OK",$Y494,IF(AND($J494="Complete",$H494="Yes",$S494=""),"Evidence missing",IF(AND($G494="Yes",$J494="Complete",OR($O494="",$P494="")),"Amounts missing",IF(AND($Q494&lt;&gt;"",OR($Q494&gt;$R494,$Q494&lt;-$R494)),"Variance exceeds tolerance",IF(AND($F494="Yes",$J494&lt;&gt;"Complete",$J494&lt;&gt;"N/A"),"Critical task incomplete",IF(AND($J494="N/A",$T494=""),"N/A reason missing",IF(AND($J494="Exception",$T494=""),"Exception details missing",IF(AND($V494="Reviewed",$W494=""),"Manager initials missing","OK"))))))))),"")</f>
        <v/>
      </c>
      <c r="Y494" s="23">
        <f>IFERROR(IF(OR($A494="",$C494=""),"",IF(COUNTIFS($A$2:$A$501,$A494,$C$2:$C$501,$C494)&gt;1,"Duplicate task/date","OK")),"")</f>
        <v/>
      </c>
      <c r="Z494" s="29" t="n"/>
      <c r="AA494" s="23">
        <f>IFERROR(IF(OR($A494="",$C494=""),"",TEXT($A494,"yyyymmdd")&amp;"-"&amp;$C494),"")</f>
        <v/>
      </c>
    </row>
    <row r="495">
      <c r="A495" s="40" t="n"/>
      <c r="B495" s="22" t="n"/>
      <c r="C495" s="22" t="n"/>
      <c r="D495" s="23">
        <f>IFERROR(IF($C495="","",VLOOKUP($C495,'Checklist Setup'!$A$7:$H$106,2,FALSE)),"")</f>
        <v/>
      </c>
      <c r="E495" s="24">
        <f>IFERROR(IF($C495="","",VLOOKUP($C495,'Checklist Setup'!$A$7:$H$106,3,FALSE)),"")</f>
        <v/>
      </c>
      <c r="F495" s="23">
        <f>IFERROR(IF($C495="","",VLOOKUP($C495,'Checklist Setup'!$A$7:$H$106,4,FALSE)),"")</f>
        <v/>
      </c>
      <c r="G495" s="23">
        <f>IFERROR(IF($C495="","",VLOOKUP($C495,'Checklist Setup'!$A$7:$H$106,5,FALSE)),"")</f>
        <v/>
      </c>
      <c r="H495" s="23">
        <f>IFERROR(IF($C495="","",VLOOKUP($C495,'Checklist Setup'!$A$7:$H$106,6,FALSE)),"")</f>
        <v/>
      </c>
      <c r="I495" s="22" t="n"/>
      <c r="J495" s="22" t="n"/>
      <c r="K495" s="25" t="n"/>
      <c r="L495" s="25" t="n"/>
      <c r="M495" s="26">
        <f>IFERROR(IF($C495="","",VLOOKUP($C495,'Checklist Setup'!$A$7:$H$106,7,FALSE)),"")</f>
        <v/>
      </c>
      <c r="N495" s="26">
        <f>IFERROR(IF(OR($K495="",$L495=""),"",MOD($L495-$K495,1)*1440),"")</f>
        <v/>
      </c>
      <c r="O495" s="41" t="n"/>
      <c r="P495" s="41" t="n"/>
      <c r="Q495" s="42">
        <f>IFERROR(IF(OR($O495="",$P495=""),"",$P495-$O495),"")</f>
        <v/>
      </c>
      <c r="R495" s="42">
        <f>IFERROR(IF($C495="","",VLOOKUP($C495,'Checklist Setup'!$A$7:$H$106,8,FALSE)),"")</f>
        <v/>
      </c>
      <c r="S495" s="29" t="n"/>
      <c r="T495" s="29" t="n"/>
      <c r="U495" s="29" t="n"/>
      <c r="V495" s="22" t="n"/>
      <c r="W495" s="22" t="n"/>
      <c r="X495" s="24">
        <f>IFERROR(IF($C495="","",IF($Y495&lt;&gt;"OK",$Y495,IF(AND($J495="Complete",$H495="Yes",$S495=""),"Evidence missing",IF(AND($G495="Yes",$J495="Complete",OR($O495="",$P495="")),"Amounts missing",IF(AND($Q495&lt;&gt;"",OR($Q495&gt;$R495,$Q495&lt;-$R495)),"Variance exceeds tolerance",IF(AND($F495="Yes",$J495&lt;&gt;"Complete",$J495&lt;&gt;"N/A"),"Critical task incomplete",IF(AND($J495="N/A",$T495=""),"N/A reason missing",IF(AND($J495="Exception",$T495=""),"Exception details missing",IF(AND($V495="Reviewed",$W495=""),"Manager initials missing","OK"))))))))),"")</f>
        <v/>
      </c>
      <c r="Y495" s="23">
        <f>IFERROR(IF(OR($A495="",$C495=""),"",IF(COUNTIFS($A$2:$A$501,$A495,$C$2:$C$501,$C495)&gt;1,"Duplicate task/date","OK")),"")</f>
        <v/>
      </c>
      <c r="Z495" s="29" t="n"/>
      <c r="AA495" s="23">
        <f>IFERROR(IF(OR($A495="",$C495=""),"",TEXT($A495,"yyyymmdd")&amp;"-"&amp;$C495),"")</f>
        <v/>
      </c>
    </row>
    <row r="496">
      <c r="A496" s="40" t="n"/>
      <c r="B496" s="22" t="n"/>
      <c r="C496" s="22" t="n"/>
      <c r="D496" s="23">
        <f>IFERROR(IF($C496="","",VLOOKUP($C496,'Checklist Setup'!$A$7:$H$106,2,FALSE)),"")</f>
        <v/>
      </c>
      <c r="E496" s="24">
        <f>IFERROR(IF($C496="","",VLOOKUP($C496,'Checklist Setup'!$A$7:$H$106,3,FALSE)),"")</f>
        <v/>
      </c>
      <c r="F496" s="23">
        <f>IFERROR(IF($C496="","",VLOOKUP($C496,'Checklist Setup'!$A$7:$H$106,4,FALSE)),"")</f>
        <v/>
      </c>
      <c r="G496" s="23">
        <f>IFERROR(IF($C496="","",VLOOKUP($C496,'Checklist Setup'!$A$7:$H$106,5,FALSE)),"")</f>
        <v/>
      </c>
      <c r="H496" s="23">
        <f>IFERROR(IF($C496="","",VLOOKUP($C496,'Checklist Setup'!$A$7:$H$106,6,FALSE)),"")</f>
        <v/>
      </c>
      <c r="I496" s="22" t="n"/>
      <c r="J496" s="22" t="n"/>
      <c r="K496" s="25" t="n"/>
      <c r="L496" s="25" t="n"/>
      <c r="M496" s="26">
        <f>IFERROR(IF($C496="","",VLOOKUP($C496,'Checklist Setup'!$A$7:$H$106,7,FALSE)),"")</f>
        <v/>
      </c>
      <c r="N496" s="26">
        <f>IFERROR(IF(OR($K496="",$L496=""),"",MOD($L496-$K496,1)*1440),"")</f>
        <v/>
      </c>
      <c r="O496" s="41" t="n"/>
      <c r="P496" s="41" t="n"/>
      <c r="Q496" s="42">
        <f>IFERROR(IF(OR($O496="",$P496=""),"",$P496-$O496),"")</f>
        <v/>
      </c>
      <c r="R496" s="42">
        <f>IFERROR(IF($C496="","",VLOOKUP($C496,'Checklist Setup'!$A$7:$H$106,8,FALSE)),"")</f>
        <v/>
      </c>
      <c r="S496" s="29" t="n"/>
      <c r="T496" s="29" t="n"/>
      <c r="U496" s="29" t="n"/>
      <c r="V496" s="22" t="n"/>
      <c r="W496" s="22" t="n"/>
      <c r="X496" s="24">
        <f>IFERROR(IF($C496="","",IF($Y496&lt;&gt;"OK",$Y496,IF(AND($J496="Complete",$H496="Yes",$S496=""),"Evidence missing",IF(AND($G496="Yes",$J496="Complete",OR($O496="",$P496="")),"Amounts missing",IF(AND($Q496&lt;&gt;"",OR($Q496&gt;$R496,$Q496&lt;-$R496)),"Variance exceeds tolerance",IF(AND($F496="Yes",$J496&lt;&gt;"Complete",$J496&lt;&gt;"N/A"),"Critical task incomplete",IF(AND($J496="N/A",$T496=""),"N/A reason missing",IF(AND($J496="Exception",$T496=""),"Exception details missing",IF(AND($V496="Reviewed",$W496=""),"Manager initials missing","OK"))))))))),"")</f>
        <v/>
      </c>
      <c r="Y496" s="23">
        <f>IFERROR(IF(OR($A496="",$C496=""),"",IF(COUNTIFS($A$2:$A$501,$A496,$C$2:$C$501,$C496)&gt;1,"Duplicate task/date","OK")),"")</f>
        <v/>
      </c>
      <c r="Z496" s="29" t="n"/>
      <c r="AA496" s="23">
        <f>IFERROR(IF(OR($A496="",$C496=""),"",TEXT($A496,"yyyymmdd")&amp;"-"&amp;$C496),"")</f>
        <v/>
      </c>
    </row>
    <row r="497">
      <c r="A497" s="40" t="n"/>
      <c r="B497" s="22" t="n"/>
      <c r="C497" s="22" t="n"/>
      <c r="D497" s="23">
        <f>IFERROR(IF($C497="","",VLOOKUP($C497,'Checklist Setup'!$A$7:$H$106,2,FALSE)),"")</f>
        <v/>
      </c>
      <c r="E497" s="24">
        <f>IFERROR(IF($C497="","",VLOOKUP($C497,'Checklist Setup'!$A$7:$H$106,3,FALSE)),"")</f>
        <v/>
      </c>
      <c r="F497" s="23">
        <f>IFERROR(IF($C497="","",VLOOKUP($C497,'Checklist Setup'!$A$7:$H$106,4,FALSE)),"")</f>
        <v/>
      </c>
      <c r="G497" s="23">
        <f>IFERROR(IF($C497="","",VLOOKUP($C497,'Checklist Setup'!$A$7:$H$106,5,FALSE)),"")</f>
        <v/>
      </c>
      <c r="H497" s="23">
        <f>IFERROR(IF($C497="","",VLOOKUP($C497,'Checklist Setup'!$A$7:$H$106,6,FALSE)),"")</f>
        <v/>
      </c>
      <c r="I497" s="22" t="n"/>
      <c r="J497" s="22" t="n"/>
      <c r="K497" s="25" t="n"/>
      <c r="L497" s="25" t="n"/>
      <c r="M497" s="26">
        <f>IFERROR(IF($C497="","",VLOOKUP($C497,'Checklist Setup'!$A$7:$H$106,7,FALSE)),"")</f>
        <v/>
      </c>
      <c r="N497" s="26">
        <f>IFERROR(IF(OR($K497="",$L497=""),"",MOD($L497-$K497,1)*1440),"")</f>
        <v/>
      </c>
      <c r="O497" s="41" t="n"/>
      <c r="P497" s="41" t="n"/>
      <c r="Q497" s="42">
        <f>IFERROR(IF(OR($O497="",$P497=""),"",$P497-$O497),"")</f>
        <v/>
      </c>
      <c r="R497" s="42">
        <f>IFERROR(IF($C497="","",VLOOKUP($C497,'Checklist Setup'!$A$7:$H$106,8,FALSE)),"")</f>
        <v/>
      </c>
      <c r="S497" s="29" t="n"/>
      <c r="T497" s="29" t="n"/>
      <c r="U497" s="29" t="n"/>
      <c r="V497" s="22" t="n"/>
      <c r="W497" s="22" t="n"/>
      <c r="X497" s="24">
        <f>IFERROR(IF($C497="","",IF($Y497&lt;&gt;"OK",$Y497,IF(AND($J497="Complete",$H497="Yes",$S497=""),"Evidence missing",IF(AND($G497="Yes",$J497="Complete",OR($O497="",$P497="")),"Amounts missing",IF(AND($Q497&lt;&gt;"",OR($Q497&gt;$R497,$Q497&lt;-$R497)),"Variance exceeds tolerance",IF(AND($F497="Yes",$J497&lt;&gt;"Complete",$J497&lt;&gt;"N/A"),"Critical task incomplete",IF(AND($J497="N/A",$T497=""),"N/A reason missing",IF(AND($J497="Exception",$T497=""),"Exception details missing",IF(AND($V497="Reviewed",$W497=""),"Manager initials missing","OK"))))))))),"")</f>
        <v/>
      </c>
      <c r="Y497" s="23">
        <f>IFERROR(IF(OR($A497="",$C497=""),"",IF(COUNTIFS($A$2:$A$501,$A497,$C$2:$C$501,$C497)&gt;1,"Duplicate task/date","OK")),"")</f>
        <v/>
      </c>
      <c r="Z497" s="29" t="n"/>
      <c r="AA497" s="23">
        <f>IFERROR(IF(OR($A497="",$C497=""),"",TEXT($A497,"yyyymmdd")&amp;"-"&amp;$C497),"")</f>
        <v/>
      </c>
    </row>
    <row r="498">
      <c r="A498" s="40" t="n"/>
      <c r="B498" s="22" t="n"/>
      <c r="C498" s="22" t="n"/>
      <c r="D498" s="23">
        <f>IFERROR(IF($C498="","",VLOOKUP($C498,'Checklist Setup'!$A$7:$H$106,2,FALSE)),"")</f>
        <v/>
      </c>
      <c r="E498" s="24">
        <f>IFERROR(IF($C498="","",VLOOKUP($C498,'Checklist Setup'!$A$7:$H$106,3,FALSE)),"")</f>
        <v/>
      </c>
      <c r="F498" s="23">
        <f>IFERROR(IF($C498="","",VLOOKUP($C498,'Checklist Setup'!$A$7:$H$106,4,FALSE)),"")</f>
        <v/>
      </c>
      <c r="G498" s="23">
        <f>IFERROR(IF($C498="","",VLOOKUP($C498,'Checklist Setup'!$A$7:$H$106,5,FALSE)),"")</f>
        <v/>
      </c>
      <c r="H498" s="23">
        <f>IFERROR(IF($C498="","",VLOOKUP($C498,'Checklist Setup'!$A$7:$H$106,6,FALSE)),"")</f>
        <v/>
      </c>
      <c r="I498" s="22" t="n"/>
      <c r="J498" s="22" t="n"/>
      <c r="K498" s="25" t="n"/>
      <c r="L498" s="25" t="n"/>
      <c r="M498" s="26">
        <f>IFERROR(IF($C498="","",VLOOKUP($C498,'Checklist Setup'!$A$7:$H$106,7,FALSE)),"")</f>
        <v/>
      </c>
      <c r="N498" s="26">
        <f>IFERROR(IF(OR($K498="",$L498=""),"",MOD($L498-$K498,1)*1440),"")</f>
        <v/>
      </c>
      <c r="O498" s="41" t="n"/>
      <c r="P498" s="41" t="n"/>
      <c r="Q498" s="42">
        <f>IFERROR(IF(OR($O498="",$P498=""),"",$P498-$O498),"")</f>
        <v/>
      </c>
      <c r="R498" s="42">
        <f>IFERROR(IF($C498="","",VLOOKUP($C498,'Checklist Setup'!$A$7:$H$106,8,FALSE)),"")</f>
        <v/>
      </c>
      <c r="S498" s="29" t="n"/>
      <c r="T498" s="29" t="n"/>
      <c r="U498" s="29" t="n"/>
      <c r="V498" s="22" t="n"/>
      <c r="W498" s="22" t="n"/>
      <c r="X498" s="24">
        <f>IFERROR(IF($C498="","",IF($Y498&lt;&gt;"OK",$Y498,IF(AND($J498="Complete",$H498="Yes",$S498=""),"Evidence missing",IF(AND($G498="Yes",$J498="Complete",OR($O498="",$P498="")),"Amounts missing",IF(AND($Q498&lt;&gt;"",OR($Q498&gt;$R498,$Q498&lt;-$R498)),"Variance exceeds tolerance",IF(AND($F498="Yes",$J498&lt;&gt;"Complete",$J498&lt;&gt;"N/A"),"Critical task incomplete",IF(AND($J498="N/A",$T498=""),"N/A reason missing",IF(AND($J498="Exception",$T498=""),"Exception details missing",IF(AND($V498="Reviewed",$W498=""),"Manager initials missing","OK"))))))))),"")</f>
        <v/>
      </c>
      <c r="Y498" s="23">
        <f>IFERROR(IF(OR($A498="",$C498=""),"",IF(COUNTIFS($A$2:$A$501,$A498,$C$2:$C$501,$C498)&gt;1,"Duplicate task/date","OK")),"")</f>
        <v/>
      </c>
      <c r="Z498" s="29" t="n"/>
      <c r="AA498" s="23">
        <f>IFERROR(IF(OR($A498="",$C498=""),"",TEXT($A498,"yyyymmdd")&amp;"-"&amp;$C498),"")</f>
        <v/>
      </c>
    </row>
    <row r="499">
      <c r="A499" s="40" t="n"/>
      <c r="B499" s="22" t="n"/>
      <c r="C499" s="22" t="n"/>
      <c r="D499" s="23">
        <f>IFERROR(IF($C499="","",VLOOKUP($C499,'Checklist Setup'!$A$7:$H$106,2,FALSE)),"")</f>
        <v/>
      </c>
      <c r="E499" s="24">
        <f>IFERROR(IF($C499="","",VLOOKUP($C499,'Checklist Setup'!$A$7:$H$106,3,FALSE)),"")</f>
        <v/>
      </c>
      <c r="F499" s="23">
        <f>IFERROR(IF($C499="","",VLOOKUP($C499,'Checklist Setup'!$A$7:$H$106,4,FALSE)),"")</f>
        <v/>
      </c>
      <c r="G499" s="23">
        <f>IFERROR(IF($C499="","",VLOOKUP($C499,'Checklist Setup'!$A$7:$H$106,5,FALSE)),"")</f>
        <v/>
      </c>
      <c r="H499" s="23">
        <f>IFERROR(IF($C499="","",VLOOKUP($C499,'Checklist Setup'!$A$7:$H$106,6,FALSE)),"")</f>
        <v/>
      </c>
      <c r="I499" s="22" t="n"/>
      <c r="J499" s="22" t="n"/>
      <c r="K499" s="25" t="n"/>
      <c r="L499" s="25" t="n"/>
      <c r="M499" s="26">
        <f>IFERROR(IF($C499="","",VLOOKUP($C499,'Checklist Setup'!$A$7:$H$106,7,FALSE)),"")</f>
        <v/>
      </c>
      <c r="N499" s="26">
        <f>IFERROR(IF(OR($K499="",$L499=""),"",MOD($L499-$K499,1)*1440),"")</f>
        <v/>
      </c>
      <c r="O499" s="41" t="n"/>
      <c r="P499" s="41" t="n"/>
      <c r="Q499" s="42">
        <f>IFERROR(IF(OR($O499="",$P499=""),"",$P499-$O499),"")</f>
        <v/>
      </c>
      <c r="R499" s="42">
        <f>IFERROR(IF($C499="","",VLOOKUP($C499,'Checklist Setup'!$A$7:$H$106,8,FALSE)),"")</f>
        <v/>
      </c>
      <c r="S499" s="29" t="n"/>
      <c r="T499" s="29" t="n"/>
      <c r="U499" s="29" t="n"/>
      <c r="V499" s="22" t="n"/>
      <c r="W499" s="22" t="n"/>
      <c r="X499" s="24">
        <f>IFERROR(IF($C499="","",IF($Y499&lt;&gt;"OK",$Y499,IF(AND($J499="Complete",$H499="Yes",$S499=""),"Evidence missing",IF(AND($G499="Yes",$J499="Complete",OR($O499="",$P499="")),"Amounts missing",IF(AND($Q499&lt;&gt;"",OR($Q499&gt;$R499,$Q499&lt;-$R499)),"Variance exceeds tolerance",IF(AND($F499="Yes",$J499&lt;&gt;"Complete",$J499&lt;&gt;"N/A"),"Critical task incomplete",IF(AND($J499="N/A",$T499=""),"N/A reason missing",IF(AND($J499="Exception",$T499=""),"Exception details missing",IF(AND($V499="Reviewed",$W499=""),"Manager initials missing","OK"))))))))),"")</f>
        <v/>
      </c>
      <c r="Y499" s="23">
        <f>IFERROR(IF(OR($A499="",$C499=""),"",IF(COUNTIFS($A$2:$A$501,$A499,$C$2:$C$501,$C499)&gt;1,"Duplicate task/date","OK")),"")</f>
        <v/>
      </c>
      <c r="Z499" s="29" t="n"/>
      <c r="AA499" s="23">
        <f>IFERROR(IF(OR($A499="",$C499=""),"",TEXT($A499,"yyyymmdd")&amp;"-"&amp;$C499),"")</f>
        <v/>
      </c>
    </row>
    <row r="500">
      <c r="A500" s="40" t="n"/>
      <c r="B500" s="22" t="n"/>
      <c r="C500" s="22" t="n"/>
      <c r="D500" s="23">
        <f>IFERROR(IF($C500="","",VLOOKUP($C500,'Checklist Setup'!$A$7:$H$106,2,FALSE)),"")</f>
        <v/>
      </c>
      <c r="E500" s="24">
        <f>IFERROR(IF($C500="","",VLOOKUP($C500,'Checklist Setup'!$A$7:$H$106,3,FALSE)),"")</f>
        <v/>
      </c>
      <c r="F500" s="23">
        <f>IFERROR(IF($C500="","",VLOOKUP($C500,'Checklist Setup'!$A$7:$H$106,4,FALSE)),"")</f>
        <v/>
      </c>
      <c r="G500" s="23">
        <f>IFERROR(IF($C500="","",VLOOKUP($C500,'Checklist Setup'!$A$7:$H$106,5,FALSE)),"")</f>
        <v/>
      </c>
      <c r="H500" s="23">
        <f>IFERROR(IF($C500="","",VLOOKUP($C500,'Checklist Setup'!$A$7:$H$106,6,FALSE)),"")</f>
        <v/>
      </c>
      <c r="I500" s="22" t="n"/>
      <c r="J500" s="22" t="n"/>
      <c r="K500" s="25" t="n"/>
      <c r="L500" s="25" t="n"/>
      <c r="M500" s="26">
        <f>IFERROR(IF($C500="","",VLOOKUP($C500,'Checklist Setup'!$A$7:$H$106,7,FALSE)),"")</f>
        <v/>
      </c>
      <c r="N500" s="26">
        <f>IFERROR(IF(OR($K500="",$L500=""),"",MOD($L500-$K500,1)*1440),"")</f>
        <v/>
      </c>
      <c r="O500" s="41" t="n"/>
      <c r="P500" s="41" t="n"/>
      <c r="Q500" s="42">
        <f>IFERROR(IF(OR($O500="",$P500=""),"",$P500-$O500),"")</f>
        <v/>
      </c>
      <c r="R500" s="42">
        <f>IFERROR(IF($C500="","",VLOOKUP($C500,'Checklist Setup'!$A$7:$H$106,8,FALSE)),"")</f>
        <v/>
      </c>
      <c r="S500" s="29" t="n"/>
      <c r="T500" s="29" t="n"/>
      <c r="U500" s="29" t="n"/>
      <c r="V500" s="22" t="n"/>
      <c r="W500" s="22" t="n"/>
      <c r="X500" s="24">
        <f>IFERROR(IF($C500="","",IF($Y500&lt;&gt;"OK",$Y500,IF(AND($J500="Complete",$H500="Yes",$S500=""),"Evidence missing",IF(AND($G500="Yes",$J500="Complete",OR($O500="",$P500="")),"Amounts missing",IF(AND($Q500&lt;&gt;"",OR($Q500&gt;$R500,$Q500&lt;-$R500)),"Variance exceeds tolerance",IF(AND($F500="Yes",$J500&lt;&gt;"Complete",$J500&lt;&gt;"N/A"),"Critical task incomplete",IF(AND($J500="N/A",$T500=""),"N/A reason missing",IF(AND($J500="Exception",$T500=""),"Exception details missing",IF(AND($V500="Reviewed",$W500=""),"Manager initials missing","OK"))))))))),"")</f>
        <v/>
      </c>
      <c r="Y500" s="23">
        <f>IFERROR(IF(OR($A500="",$C500=""),"",IF(COUNTIFS($A$2:$A$501,$A500,$C$2:$C$501,$C500)&gt;1,"Duplicate task/date","OK")),"")</f>
        <v/>
      </c>
      <c r="Z500" s="29" t="n"/>
      <c r="AA500" s="23">
        <f>IFERROR(IF(OR($A500="",$C500=""),"",TEXT($A500,"yyyymmdd")&amp;"-"&amp;$C500),"")</f>
        <v/>
      </c>
    </row>
    <row r="501">
      <c r="A501" s="40" t="n"/>
      <c r="B501" s="22" t="n"/>
      <c r="C501" s="22" t="n"/>
      <c r="D501" s="23">
        <f>IFERROR(IF($C501="","",VLOOKUP($C501,'Checklist Setup'!$A$7:$H$106,2,FALSE)),"")</f>
        <v/>
      </c>
      <c r="E501" s="24">
        <f>IFERROR(IF($C501="","",VLOOKUP($C501,'Checklist Setup'!$A$7:$H$106,3,FALSE)),"")</f>
        <v/>
      </c>
      <c r="F501" s="23">
        <f>IFERROR(IF($C501="","",VLOOKUP($C501,'Checklist Setup'!$A$7:$H$106,4,FALSE)),"")</f>
        <v/>
      </c>
      <c r="G501" s="23">
        <f>IFERROR(IF($C501="","",VLOOKUP($C501,'Checklist Setup'!$A$7:$H$106,5,FALSE)),"")</f>
        <v/>
      </c>
      <c r="H501" s="23">
        <f>IFERROR(IF($C501="","",VLOOKUP($C501,'Checklist Setup'!$A$7:$H$106,6,FALSE)),"")</f>
        <v/>
      </c>
      <c r="I501" s="22" t="n"/>
      <c r="J501" s="22" t="n"/>
      <c r="K501" s="25" t="n"/>
      <c r="L501" s="25" t="n"/>
      <c r="M501" s="26">
        <f>IFERROR(IF($C501="","",VLOOKUP($C501,'Checklist Setup'!$A$7:$H$106,7,FALSE)),"")</f>
        <v/>
      </c>
      <c r="N501" s="26">
        <f>IFERROR(IF(OR($K501="",$L501=""),"",MOD($L501-$K501,1)*1440),"")</f>
        <v/>
      </c>
      <c r="O501" s="41" t="n"/>
      <c r="P501" s="41" t="n"/>
      <c r="Q501" s="42">
        <f>IFERROR(IF(OR($O501="",$P501=""),"",$P501-$O501),"")</f>
        <v/>
      </c>
      <c r="R501" s="42">
        <f>IFERROR(IF($C501="","",VLOOKUP($C501,'Checklist Setup'!$A$7:$H$106,8,FALSE)),"")</f>
        <v/>
      </c>
      <c r="S501" s="29" t="n"/>
      <c r="T501" s="29" t="n"/>
      <c r="U501" s="29" t="n"/>
      <c r="V501" s="22" t="n"/>
      <c r="W501" s="22" t="n"/>
      <c r="X501" s="24">
        <f>IFERROR(IF($C501="","",IF($Y501&lt;&gt;"OK",$Y501,IF(AND($J501="Complete",$H501="Yes",$S501=""),"Evidence missing",IF(AND($G501="Yes",$J501="Complete",OR($O501="",$P501="")),"Amounts missing",IF(AND($Q501&lt;&gt;"",OR($Q501&gt;$R501,$Q501&lt;-$R501)),"Variance exceeds tolerance",IF(AND($F501="Yes",$J501&lt;&gt;"Complete",$J501&lt;&gt;"N/A"),"Critical task incomplete",IF(AND($J501="N/A",$T501=""),"N/A reason missing",IF(AND($J501="Exception",$T501=""),"Exception details missing",IF(AND($V501="Reviewed",$W501=""),"Manager initials missing","OK"))))))))),"")</f>
        <v/>
      </c>
      <c r="Y501" s="23">
        <f>IFERROR(IF(OR($A501="",$C501=""),"",IF(COUNTIFS($A$2:$A$501,$A501,$C$2:$C$501,$C501)&gt;1,"Duplicate task/date","OK")),"")</f>
        <v/>
      </c>
      <c r="Z501" s="29" t="n"/>
      <c r="AA501" s="23">
        <f>IFERROR(IF(OR($A501="",$C501=""),"",TEXT($A501,"yyyymmdd")&amp;"-"&amp;$C501),"")</f>
        <v/>
      </c>
    </row>
  </sheetData>
  <conditionalFormatting sqref="A2:AA501">
    <cfRule type="expression" priority="1" dxfId="3">
      <formula>AND($C2&lt;&gt;"",$J2="Complete",$X2="OK")</formula>
    </cfRule>
    <cfRule type="expression" priority="2" dxfId="4">
      <formula>AND($C2&lt;&gt;"",$J2="Exception")</formula>
    </cfRule>
    <cfRule type="expression" priority="3" dxfId="5">
      <formula>AND($C2&lt;&gt;"",$J2="N/A")</formula>
    </cfRule>
    <cfRule type="expression" priority="4" dxfId="6">
      <formula>$X2="Critical task incomplete"</formula>
    </cfRule>
  </conditionalFormatting>
  <conditionalFormatting sqref="Q2:Q501">
    <cfRule type="expression" priority="5" dxfId="0">
      <formula>AND($Q2&lt;&gt;"",OR($Q2&gt;$R2,$Q2&lt;-$R2))</formula>
    </cfRule>
  </conditionalFormatting>
  <dataValidations count="13">
    <dataValidation sqref="A2:A501" showDropDown="0" showInputMessage="0" showErrorMessage="1" allowBlank="0" type="date" errorStyle="stop" operator="between">
      <formula1>DATE(2026,1,1)</formula1>
      <formula2>DATE(2035,12,31)</formula2>
    </dataValidation>
    <dataValidation sqref="B2:B501" showDropDown="0" showInputMessage="0" showErrorMessage="1" allowBlank="0" type="list" errorStyle="stop">
      <formula1>"Night Audit,Overnight,Early Morning Close"</formula1>
    </dataValidation>
    <dataValidation sqref="C2:C501" showDropDown="0" showInputMessage="0" showErrorMessage="1" allowBlank="0" type="list" errorStyle="stop">
      <formula1>'Checklist Setup'!$A$7:$A$16</formula1>
    </dataValidation>
    <dataValidation sqref="I2:I501" showDropDown="0" showInputMessage="0" showErrorMessage="1" allowBlank="0" type="textLength" errorStyle="stop" operator="lessThanOrEqual">
      <formula1>50</formula1>
    </dataValidation>
    <dataValidation sqref="J2:J501" showDropDown="0" showInputMessage="0" showErrorMessage="1" allowBlank="0" type="list" errorStyle="stop">
      <formula1>"Not Started,In Progress,Complete,Exception,N/A"</formula1>
    </dataValidation>
    <dataValidation sqref="K2:K501" showDropDown="0" showInputMessage="0" showErrorMessage="1" allowBlank="0" type="time" errorStyle="stop" operator="between">
      <formula1>0</formula1>
      <formula2>1</formula2>
    </dataValidation>
    <dataValidation sqref="L2:L501" showDropDown="0" showInputMessage="0" showErrorMessage="1" allowBlank="0" type="time" errorStyle="stop" operator="between">
      <formula1>0</formula1>
      <formula2>1</formula2>
    </dataValidation>
    <dataValidation sqref="O2:O501" showDropDown="0" showInputMessage="0" showErrorMessage="1" allowBlank="0" type="decimal" errorStyle="stop" operator="between">
      <formula1>-1000000</formula1>
      <formula2>1000000</formula2>
    </dataValidation>
    <dataValidation sqref="P2:P501" showDropDown="0" showInputMessage="0" showErrorMessage="1" allowBlank="0" type="decimal" errorStyle="stop" operator="between">
      <formula1>-1000000</formula1>
      <formula2>1000000</formula2>
    </dataValidation>
    <dataValidation sqref="V2:V501" showDropDown="0" showInputMessage="0" showErrorMessage="1" allowBlank="0" type="list" errorStyle="stop">
      <formula1>"Not Reviewed,Reviewed,Follow-Up Required"</formula1>
    </dataValidation>
    <dataValidation sqref="W2:W501" showDropDown="0" showInputMessage="0" showErrorMessage="1" allowBlank="0" type="textLength" errorStyle="stop" operator="lessThanOrEqual">
      <formula1>10</formula1>
    </dataValidation>
    <dataValidation sqref="S2:S501" showDropDown="0" showInputMessage="1" showErrorMessage="0" allowBlank="0" type="textLength" operator="lessThanOrEqual">
      <formula1>255</formula1>
    </dataValidation>
    <dataValidation sqref="T2:T501" showDropDown="0" showInputMessage="1" showErrorMessage="0" allowBlank="0" type="textLength" operator="lessThanOrEqual">
      <formula1>500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06"/>
  <sheetViews>
    <sheetView showGridLines="0" zoomScale="70" zoomScaleNormal="7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48" customWidth="1" min="3" max="3"/>
    <col width="13" customWidth="1" min="4" max="4"/>
    <col width="21" customWidth="1" min="5" max="5"/>
    <col width="19" customWidth="1" min="6" max="6"/>
    <col width="18" customWidth="1" min="7" max="7"/>
    <col width="15" customWidth="1" min="8" max="8"/>
    <col width="34" customWidth="1" min="9" max="9"/>
    <col width="48" customWidth="1" min="10" max="10"/>
    <col width="12" customWidth="1" min="11" max="11"/>
    <col width="15" customWidth="1" min="12" max="12"/>
  </cols>
  <sheetData>
    <row r="1">
      <c r="A1" s="1" t="inlineStr">
        <is>
          <t>Hotel Night Audit Checklist Setup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30" t="inlineStr">
        <is>
          <t>These settings are property-defined operating assumptions. Adjust task priority, expected time, and variance tolerance to match your hotel's approved procedures.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</row>
    <row r="3">
      <c r="A3" s="19" t="inlineStr">
        <is>
          <t>Duplicate Task IDs</t>
        </is>
      </c>
      <c r="B3" s="31">
        <f>IFERROR(SUMPRODUCT(($A$7:$A$106&lt;&gt;"")*(COUNTIF($A$7:$A$106,$A$7:$A$106)&gt;1)),0)</f>
        <v/>
      </c>
      <c r="D3" s="19" t="inlineStr">
        <is>
          <t>Active Tasks</t>
        </is>
      </c>
      <c r="E3" s="31">
        <f>IFERROR(COUNTIFS($K$7:$K$106,"Yes"),0)</f>
        <v/>
      </c>
      <c r="G3" s="19" t="inlineStr">
        <is>
          <t>Active Critical Tasks</t>
        </is>
      </c>
      <c r="H3" s="31">
        <f>IFERROR(COUNTIFS($K$7:$K$106,"Yes",$D$7:$D$106,"Yes"),0)</f>
        <v/>
      </c>
      <c r="J3" s="19" t="inlineStr">
        <is>
          <t>Active Reconciliation Tasks</t>
        </is>
      </c>
      <c r="K3" s="31">
        <f>IFERROR(COUNTIFS($K$7:$K$106,"Yes",$E$7:$E$106,"Yes"),0)</f>
        <v/>
      </c>
    </row>
    <row r="5">
      <c r="A5" s="32" t="inlineStr">
        <is>
          <t>Yellow cells are editable task-library inputs and assumptions.</t>
        </is>
      </c>
      <c r="B5" s="32" t="n"/>
      <c r="C5" s="32" t="n"/>
      <c r="D5" s="32" t="n"/>
      <c r="E5" s="32" t="n"/>
      <c r="F5" s="32" t="n"/>
    </row>
    <row r="6">
      <c r="A6" s="15" t="inlineStr">
        <is>
          <t>Task ID</t>
        </is>
      </c>
      <c r="B6" s="15" t="inlineStr">
        <is>
          <t>Category</t>
        </is>
      </c>
      <c r="C6" s="15" t="inlineStr">
        <is>
          <t>Task</t>
        </is>
      </c>
      <c r="D6" s="15" t="inlineStr">
        <is>
          <t>Critical?</t>
        </is>
      </c>
      <c r="E6" s="15" t="inlineStr">
        <is>
          <t>Reconciliation Task?</t>
        </is>
      </c>
      <c r="F6" s="15" t="inlineStr">
        <is>
          <t>Evidence Required?</t>
        </is>
      </c>
      <c r="G6" s="15" t="inlineStr">
        <is>
          <t>Expected Minutes</t>
        </is>
      </c>
      <c r="H6" s="15" t="inlineStr">
        <is>
          <t>Tolerance</t>
        </is>
      </c>
      <c r="I6" s="15" t="inlineStr">
        <is>
          <t>Default Source Report</t>
        </is>
      </c>
      <c r="J6" s="15" t="inlineStr">
        <is>
          <t>Task Guidance</t>
        </is>
      </c>
      <c r="K6" s="15" t="inlineStr">
        <is>
          <t>Active?</t>
        </is>
      </c>
      <c r="L6" s="15" t="inlineStr">
        <is>
          <t>Display Order</t>
        </is>
      </c>
    </row>
    <row r="7">
      <c r="A7" s="22" t="inlineStr">
        <is>
          <t>NA-001</t>
        </is>
      </c>
      <c r="B7" s="22" t="inlineStr">
        <is>
          <t>Front Office</t>
        </is>
      </c>
      <c r="C7" s="29" t="inlineStr">
        <is>
          <t>Verify the business date and confirm the prior day is ready to close</t>
        </is>
      </c>
      <c r="D7" s="22" t="inlineStr">
        <is>
          <t>Yes</t>
        </is>
      </c>
      <c r="E7" s="22" t="inlineStr">
        <is>
          <t>No</t>
        </is>
      </c>
      <c r="F7" s="22" t="inlineStr">
        <is>
          <t>Yes</t>
        </is>
      </c>
      <c r="G7" s="33" t="n">
        <v>10</v>
      </c>
      <c r="H7" s="41" t="n">
        <v>0</v>
      </c>
      <c r="I7" s="29" t="inlineStr">
        <is>
          <t>PMS business date screen</t>
        </is>
      </c>
      <c r="J7" s="29" t="inlineStr">
        <is>
          <t>Confirm the intended hotel business date before posting the close.</t>
        </is>
      </c>
      <c r="K7" s="22" t="inlineStr">
        <is>
          <t>Yes</t>
        </is>
      </c>
      <c r="L7" s="33" t="n">
        <v>1</v>
      </c>
    </row>
    <row r="8">
      <c r="A8" s="22" t="inlineStr">
        <is>
          <t>NA-002</t>
        </is>
      </c>
      <c r="B8" s="22" t="inlineStr">
        <is>
          <t>Room Revenue</t>
        </is>
      </c>
      <c r="C8" s="29" t="inlineStr">
        <is>
          <t>Reconcile room revenue to the room revenue summary</t>
        </is>
      </c>
      <c r="D8" s="22" t="inlineStr">
        <is>
          <t>Yes</t>
        </is>
      </c>
      <c r="E8" s="22" t="inlineStr">
        <is>
          <t>Yes</t>
        </is>
      </c>
      <c r="F8" s="22" t="inlineStr">
        <is>
          <t>Yes</t>
        </is>
      </c>
      <c r="G8" s="33" t="n">
        <v>20</v>
      </c>
      <c r="H8" s="41" t="n">
        <v>0</v>
      </c>
      <c r="I8" s="29" t="inlineStr">
        <is>
          <t>PMS room revenue report</t>
        </is>
      </c>
      <c r="J8" s="29" t="inlineStr">
        <is>
          <t>Compare posted room revenue with the final room revenue summary.</t>
        </is>
      </c>
      <c r="K8" s="22" t="inlineStr">
        <is>
          <t>Yes</t>
        </is>
      </c>
      <c r="L8" s="33" t="n">
        <v>2</v>
      </c>
    </row>
    <row r="9">
      <c r="A9" s="22" t="inlineStr">
        <is>
          <t>NA-003</t>
        </is>
      </c>
      <c r="B9" s="22" t="inlineStr">
        <is>
          <t>Payments and Cash</t>
        </is>
      </c>
      <c r="C9" s="29" t="inlineStr">
        <is>
          <t>Reconcile credit card and electronic payment totals</t>
        </is>
      </c>
      <c r="D9" s="22" t="inlineStr">
        <is>
          <t>Yes</t>
        </is>
      </c>
      <c r="E9" s="22" t="inlineStr">
        <is>
          <t>Yes</t>
        </is>
      </c>
      <c r="F9" s="22" t="inlineStr">
        <is>
          <t>Yes</t>
        </is>
      </c>
      <c r="G9" s="33" t="n">
        <v>25</v>
      </c>
      <c r="H9" s="41" t="n">
        <v>0</v>
      </c>
      <c r="I9" s="29" t="inlineStr">
        <is>
          <t>Payment settlement and PMS reports</t>
        </is>
      </c>
      <c r="J9" s="29" t="inlineStr">
        <is>
          <t>Document any batch difference and assign follow-up before shift end.</t>
        </is>
      </c>
      <c r="K9" s="22" t="inlineStr">
        <is>
          <t>Yes</t>
        </is>
      </c>
      <c r="L9" s="33" t="n">
        <v>3</v>
      </c>
    </row>
    <row r="10">
      <c r="A10" s="22" t="inlineStr">
        <is>
          <t>NA-004</t>
        </is>
      </c>
      <c r="B10" s="22" t="inlineStr">
        <is>
          <t>Payments and Cash</t>
        </is>
      </c>
      <c r="C10" s="29" t="inlineStr">
        <is>
          <t>Reconcile cashier totals and prepare the overnight deposit record</t>
        </is>
      </c>
      <c r="D10" s="22" t="inlineStr">
        <is>
          <t>Yes</t>
        </is>
      </c>
      <c r="E10" s="22" t="inlineStr">
        <is>
          <t>Yes</t>
        </is>
      </c>
      <c r="F10" s="22" t="inlineStr">
        <is>
          <t>Yes</t>
        </is>
      </c>
      <c r="G10" s="33" t="n">
        <v>20</v>
      </c>
      <c r="H10" s="41" t="n">
        <v>0</v>
      </c>
      <c r="I10" s="29" t="inlineStr">
        <is>
          <t>Cashier close reports</t>
        </is>
      </c>
      <c r="J10" s="29" t="inlineStr">
        <is>
          <t>Record the deposit bag or safe-drop reference.</t>
        </is>
      </c>
      <c r="K10" s="22" t="inlineStr">
        <is>
          <t>Yes</t>
        </is>
      </c>
      <c r="L10" s="33" t="n">
        <v>4</v>
      </c>
    </row>
    <row r="11">
      <c r="A11" s="22" t="inlineStr">
        <is>
          <t>NA-005</t>
        </is>
      </c>
      <c r="B11" s="22" t="inlineStr">
        <is>
          <t>Food and Beverage</t>
        </is>
      </c>
      <c r="C11" s="29" t="inlineStr">
        <is>
          <t>Reconcile restaurant and bar revenue to the outlet close report</t>
        </is>
      </c>
      <c r="D11" s="22" t="inlineStr">
        <is>
          <t>Yes</t>
        </is>
      </c>
      <c r="E11" s="22" t="inlineStr">
        <is>
          <t>Yes</t>
        </is>
      </c>
      <c r="F11" s="22" t="inlineStr">
        <is>
          <t>Yes</t>
        </is>
      </c>
      <c r="G11" s="33" t="n">
        <v>20</v>
      </c>
      <c r="H11" s="41" t="n">
        <v>0</v>
      </c>
      <c r="I11" s="29" t="inlineStr">
        <is>
          <t>Restaurant and bar POS close report</t>
        </is>
      </c>
      <c r="J11" s="29" t="inlineStr">
        <is>
          <t>Compare outlet totals with amounts posted to hotel revenue.</t>
        </is>
      </c>
      <c r="K11" s="22" t="inlineStr">
        <is>
          <t>Yes</t>
        </is>
      </c>
      <c r="L11" s="33" t="n">
        <v>5</v>
      </c>
    </row>
    <row r="12">
      <c r="A12" s="22" t="inlineStr">
        <is>
          <t>NA-006</t>
        </is>
      </c>
      <c r="B12" s="22" t="inlineStr">
        <is>
          <t>Taxes and Fees</t>
        </is>
      </c>
      <c r="C12" s="29" t="inlineStr">
        <is>
          <t>Review posted occupancy taxes and property-defined fees</t>
        </is>
      </c>
      <c r="D12" s="22" t="inlineStr">
        <is>
          <t>Yes</t>
        </is>
      </c>
      <c r="E12" s="22" t="inlineStr">
        <is>
          <t>Yes</t>
        </is>
      </c>
      <c r="F12" s="22" t="inlineStr">
        <is>
          <t>Yes</t>
        </is>
      </c>
      <c r="G12" s="33" t="n">
        <v>15</v>
      </c>
      <c r="H12" s="41" t="n">
        <v>0</v>
      </c>
      <c r="I12" s="29" t="inlineStr">
        <is>
          <t>PMS tax summary</t>
        </is>
      </c>
      <c r="J12" s="29" t="inlineStr">
        <is>
          <t>Use the property's configured rates and approved reports.</t>
        </is>
      </c>
      <c r="K12" s="22" t="inlineStr">
        <is>
          <t>Yes</t>
        </is>
      </c>
      <c r="L12" s="33" t="n">
        <v>6</v>
      </c>
    </row>
    <row r="13">
      <c r="A13" s="22" t="inlineStr">
        <is>
          <t>NA-007</t>
        </is>
      </c>
      <c r="B13" s="22" t="inlineStr">
        <is>
          <t>Front Office</t>
        </is>
      </c>
      <c r="C13" s="29" t="inlineStr">
        <is>
          <t>Review no-shows, late cancellations, and waived charges</t>
        </is>
      </c>
      <c r="D13" s="22" t="inlineStr">
        <is>
          <t>No</t>
        </is>
      </c>
      <c r="E13" s="22" t="inlineStr">
        <is>
          <t>No</t>
        </is>
      </c>
      <c r="F13" s="22" t="inlineStr">
        <is>
          <t>Yes</t>
        </is>
      </c>
      <c r="G13" s="33" t="n">
        <v>15</v>
      </c>
      <c r="H13" s="41" t="n">
        <v>0</v>
      </c>
      <c r="I13" s="29" t="inlineStr">
        <is>
          <t>PMS no-show report</t>
        </is>
      </c>
      <c r="J13" s="29" t="inlineStr">
        <is>
          <t>Confirm exceptions have an explanation or management authorization.</t>
        </is>
      </c>
      <c r="K13" s="22" t="inlineStr">
        <is>
          <t>Yes</t>
        </is>
      </c>
      <c r="L13" s="33" t="n">
        <v>7</v>
      </c>
    </row>
    <row r="14">
      <c r="A14" s="22" t="inlineStr">
        <is>
          <t>NA-008</t>
        </is>
      </c>
      <c r="B14" s="22" t="inlineStr">
        <is>
          <t>Guest Accounts</t>
        </is>
      </c>
      <c r="C14" s="29" t="inlineStr">
        <is>
          <t>Review guest and house account balances for unsupported items</t>
        </is>
      </c>
      <c r="D14" s="22" t="inlineStr">
        <is>
          <t>Yes</t>
        </is>
      </c>
      <c r="E14" s="22" t="inlineStr">
        <is>
          <t>Yes</t>
        </is>
      </c>
      <c r="F14" s="22" t="inlineStr">
        <is>
          <t>Yes</t>
        </is>
      </c>
      <c r="G14" s="33" t="n">
        <v>20</v>
      </c>
      <c r="H14" s="41" t="n">
        <v>0</v>
      </c>
      <c r="I14" s="29" t="inlineStr">
        <is>
          <t>Guest and house account ledger</t>
        </is>
      </c>
      <c r="J14" s="29" t="inlineStr">
        <is>
          <t>Identify unusual, unsupported, or aging balances for follow-up.</t>
        </is>
      </c>
      <c r="K14" s="22" t="inlineStr">
        <is>
          <t>Yes</t>
        </is>
      </c>
      <c r="L14" s="33" t="n">
        <v>8</v>
      </c>
    </row>
    <row r="15">
      <c r="A15" s="22" t="inlineStr">
        <is>
          <t>NA-009</t>
        </is>
      </c>
      <c r="B15" s="22" t="inlineStr">
        <is>
          <t>Reporting</t>
        </is>
      </c>
      <c r="C15" s="29" t="inlineStr">
        <is>
          <t>Save the daily reporting packet and record its location</t>
        </is>
      </c>
      <c r="D15" s="22" t="inlineStr">
        <is>
          <t>No</t>
        </is>
      </c>
      <c r="E15" s="22" t="inlineStr">
        <is>
          <t>No</t>
        </is>
      </c>
      <c r="F15" s="22" t="inlineStr">
        <is>
          <t>Yes</t>
        </is>
      </c>
      <c r="G15" s="33" t="n">
        <v>10</v>
      </c>
      <c r="H15" s="41" t="n">
        <v>0</v>
      </c>
      <c r="I15" s="29" t="inlineStr">
        <is>
          <t>Daily reporting folder</t>
        </is>
      </c>
      <c r="J15" s="29" t="inlineStr">
        <is>
          <t>Confirm required reports are saved using the property's file convention.</t>
        </is>
      </c>
      <c r="K15" s="22" t="inlineStr">
        <is>
          <t>Yes</t>
        </is>
      </c>
      <c r="L15" s="33" t="n">
        <v>9</v>
      </c>
    </row>
    <row r="16">
      <c r="A16" s="22" t="inlineStr">
        <is>
          <t>NA-010</t>
        </is>
      </c>
      <c r="B16" s="22" t="inlineStr">
        <is>
          <t>Security and Handoff</t>
        </is>
      </c>
      <c r="C16" s="29" t="inlineStr">
        <is>
          <t>Complete the overnight handoff and document unresolved issues</t>
        </is>
      </c>
      <c r="D16" s="22" t="inlineStr">
        <is>
          <t>Yes</t>
        </is>
      </c>
      <c r="E16" s="22" t="inlineStr">
        <is>
          <t>No</t>
        </is>
      </c>
      <c r="F16" s="22" t="inlineStr">
        <is>
          <t>Yes</t>
        </is>
      </c>
      <c r="G16" s="33" t="n">
        <v>15</v>
      </c>
      <c r="H16" s="41" t="n">
        <v>0</v>
      </c>
      <c r="I16" s="29" t="inlineStr">
        <is>
          <t>Overnight shift handoff log</t>
        </is>
      </c>
      <c r="J16" s="29" t="inlineStr">
        <is>
          <t>Summarize open guest, facilities, security, and financial follow-up items.</t>
        </is>
      </c>
      <c r="K16" s="22" t="inlineStr">
        <is>
          <t>Yes</t>
        </is>
      </c>
      <c r="L16" s="33" t="n">
        <v>10</v>
      </c>
    </row>
    <row r="17">
      <c r="A17" s="22" t="n"/>
      <c r="B17" s="22" t="n"/>
      <c r="C17" s="29" t="n"/>
      <c r="D17" s="22" t="n"/>
      <c r="E17" s="22" t="n"/>
      <c r="F17" s="22" t="n"/>
      <c r="G17" s="33" t="n"/>
      <c r="H17" s="41" t="n"/>
      <c r="I17" s="29" t="n"/>
      <c r="J17" s="29" t="n"/>
      <c r="K17" s="22" t="n"/>
      <c r="L17" s="33" t="n"/>
    </row>
    <row r="18">
      <c r="A18" s="22" t="n"/>
      <c r="B18" s="22" t="n"/>
      <c r="C18" s="29" t="n"/>
      <c r="D18" s="22" t="n"/>
      <c r="E18" s="22" t="n"/>
      <c r="F18" s="22" t="n"/>
      <c r="G18" s="33" t="n"/>
      <c r="H18" s="41" t="n"/>
      <c r="I18" s="29" t="n"/>
      <c r="J18" s="29" t="n"/>
      <c r="K18" s="22" t="n"/>
      <c r="L18" s="33" t="n"/>
    </row>
    <row r="19">
      <c r="A19" s="22" t="n"/>
      <c r="B19" s="22" t="n"/>
      <c r="C19" s="29" t="n"/>
      <c r="D19" s="22" t="n"/>
      <c r="E19" s="22" t="n"/>
      <c r="F19" s="22" t="n"/>
      <c r="G19" s="33" t="n"/>
      <c r="H19" s="41" t="n"/>
      <c r="I19" s="29" t="n"/>
      <c r="J19" s="29" t="n"/>
      <c r="K19" s="22" t="n"/>
      <c r="L19" s="33" t="n"/>
    </row>
    <row r="20">
      <c r="A20" s="22" t="n"/>
      <c r="B20" s="22" t="n"/>
      <c r="C20" s="29" t="n"/>
      <c r="D20" s="22" t="n"/>
      <c r="E20" s="22" t="n"/>
      <c r="F20" s="22" t="n"/>
      <c r="G20" s="33" t="n"/>
      <c r="H20" s="41" t="n"/>
      <c r="I20" s="29" t="n"/>
      <c r="J20" s="29" t="n"/>
      <c r="K20" s="22" t="n"/>
      <c r="L20" s="33" t="n"/>
    </row>
    <row r="21">
      <c r="A21" s="22" t="n"/>
      <c r="B21" s="22" t="n"/>
      <c r="C21" s="29" t="n"/>
      <c r="D21" s="22" t="n"/>
      <c r="E21" s="22" t="n"/>
      <c r="F21" s="22" t="n"/>
      <c r="G21" s="33" t="n"/>
      <c r="H21" s="41" t="n"/>
      <c r="I21" s="29" t="n"/>
      <c r="J21" s="29" t="n"/>
      <c r="K21" s="22" t="n"/>
      <c r="L21" s="33" t="n"/>
    </row>
    <row r="22">
      <c r="A22" s="22" t="n"/>
      <c r="B22" s="22" t="n"/>
      <c r="C22" s="29" t="n"/>
      <c r="D22" s="22" t="n"/>
      <c r="E22" s="22" t="n"/>
      <c r="F22" s="22" t="n"/>
      <c r="G22" s="33" t="n"/>
      <c r="H22" s="41" t="n"/>
      <c r="I22" s="29" t="n"/>
      <c r="J22" s="29" t="n"/>
      <c r="K22" s="22" t="n"/>
      <c r="L22" s="33" t="n"/>
    </row>
    <row r="23">
      <c r="A23" s="22" t="n"/>
      <c r="B23" s="22" t="n"/>
      <c r="C23" s="29" t="n"/>
      <c r="D23" s="22" t="n"/>
      <c r="E23" s="22" t="n"/>
      <c r="F23" s="22" t="n"/>
      <c r="G23" s="33" t="n"/>
      <c r="H23" s="41" t="n"/>
      <c r="I23" s="29" t="n"/>
      <c r="J23" s="29" t="n"/>
      <c r="K23" s="22" t="n"/>
      <c r="L23" s="33" t="n"/>
    </row>
    <row r="24">
      <c r="A24" s="22" t="n"/>
      <c r="B24" s="22" t="n"/>
      <c r="C24" s="29" t="n"/>
      <c r="D24" s="22" t="n"/>
      <c r="E24" s="22" t="n"/>
      <c r="F24" s="22" t="n"/>
      <c r="G24" s="33" t="n"/>
      <c r="H24" s="41" t="n"/>
      <c r="I24" s="29" t="n"/>
      <c r="J24" s="29" t="n"/>
      <c r="K24" s="22" t="n"/>
      <c r="L24" s="33" t="n"/>
    </row>
    <row r="25">
      <c r="A25" s="22" t="n"/>
      <c r="B25" s="22" t="n"/>
      <c r="C25" s="29" t="n"/>
      <c r="D25" s="22" t="n"/>
      <c r="E25" s="22" t="n"/>
      <c r="F25" s="22" t="n"/>
      <c r="G25" s="33" t="n"/>
      <c r="H25" s="41" t="n"/>
      <c r="I25" s="29" t="n"/>
      <c r="J25" s="29" t="n"/>
      <c r="K25" s="22" t="n"/>
      <c r="L25" s="33" t="n"/>
    </row>
    <row r="26">
      <c r="A26" s="22" t="n"/>
      <c r="B26" s="22" t="n"/>
      <c r="C26" s="29" t="n"/>
      <c r="D26" s="22" t="n"/>
      <c r="E26" s="22" t="n"/>
      <c r="F26" s="22" t="n"/>
      <c r="G26" s="33" t="n"/>
      <c r="H26" s="41" t="n"/>
      <c r="I26" s="29" t="n"/>
      <c r="J26" s="29" t="n"/>
      <c r="K26" s="22" t="n"/>
      <c r="L26" s="33" t="n"/>
    </row>
    <row r="27">
      <c r="A27" s="22" t="n"/>
      <c r="B27" s="22" t="n"/>
      <c r="C27" s="29" t="n"/>
      <c r="D27" s="22" t="n"/>
      <c r="E27" s="22" t="n"/>
      <c r="F27" s="22" t="n"/>
      <c r="G27" s="33" t="n"/>
      <c r="H27" s="41" t="n"/>
      <c r="I27" s="29" t="n"/>
      <c r="J27" s="29" t="n"/>
      <c r="K27" s="22" t="n"/>
      <c r="L27" s="33" t="n"/>
    </row>
    <row r="28">
      <c r="A28" s="22" t="n"/>
      <c r="B28" s="22" t="n"/>
      <c r="C28" s="29" t="n"/>
      <c r="D28" s="22" t="n"/>
      <c r="E28" s="22" t="n"/>
      <c r="F28" s="22" t="n"/>
      <c r="G28" s="33" t="n"/>
      <c r="H28" s="41" t="n"/>
      <c r="I28" s="29" t="n"/>
      <c r="J28" s="29" t="n"/>
      <c r="K28" s="22" t="n"/>
      <c r="L28" s="33" t="n"/>
    </row>
    <row r="29">
      <c r="A29" s="22" t="n"/>
      <c r="B29" s="22" t="n"/>
      <c r="C29" s="29" t="n"/>
      <c r="D29" s="22" t="n"/>
      <c r="E29" s="22" t="n"/>
      <c r="F29" s="22" t="n"/>
      <c r="G29" s="33" t="n"/>
      <c r="H29" s="41" t="n"/>
      <c r="I29" s="29" t="n"/>
      <c r="J29" s="29" t="n"/>
      <c r="K29" s="22" t="n"/>
      <c r="L29" s="33" t="n"/>
    </row>
    <row r="30">
      <c r="A30" s="22" t="n"/>
      <c r="B30" s="22" t="n"/>
      <c r="C30" s="29" t="n"/>
      <c r="D30" s="22" t="n"/>
      <c r="E30" s="22" t="n"/>
      <c r="F30" s="22" t="n"/>
      <c r="G30" s="33" t="n"/>
      <c r="H30" s="41" t="n"/>
      <c r="I30" s="29" t="n"/>
      <c r="J30" s="29" t="n"/>
      <c r="K30" s="22" t="n"/>
      <c r="L30" s="33" t="n"/>
    </row>
    <row r="31">
      <c r="A31" s="22" t="n"/>
      <c r="B31" s="22" t="n"/>
      <c r="C31" s="29" t="n"/>
      <c r="D31" s="22" t="n"/>
      <c r="E31" s="22" t="n"/>
      <c r="F31" s="22" t="n"/>
      <c r="G31" s="33" t="n"/>
      <c r="H31" s="41" t="n"/>
      <c r="I31" s="29" t="n"/>
      <c r="J31" s="29" t="n"/>
      <c r="K31" s="22" t="n"/>
      <c r="L31" s="33" t="n"/>
    </row>
    <row r="32">
      <c r="A32" s="22" t="n"/>
      <c r="B32" s="22" t="n"/>
      <c r="C32" s="29" t="n"/>
      <c r="D32" s="22" t="n"/>
      <c r="E32" s="22" t="n"/>
      <c r="F32" s="22" t="n"/>
      <c r="G32" s="33" t="n"/>
      <c r="H32" s="41" t="n"/>
      <c r="I32" s="29" t="n"/>
      <c r="J32" s="29" t="n"/>
      <c r="K32" s="22" t="n"/>
      <c r="L32" s="33" t="n"/>
    </row>
    <row r="33">
      <c r="A33" s="22" t="n"/>
      <c r="B33" s="22" t="n"/>
      <c r="C33" s="29" t="n"/>
      <c r="D33" s="22" t="n"/>
      <c r="E33" s="22" t="n"/>
      <c r="F33" s="22" t="n"/>
      <c r="G33" s="33" t="n"/>
      <c r="H33" s="41" t="n"/>
      <c r="I33" s="29" t="n"/>
      <c r="J33" s="29" t="n"/>
      <c r="K33" s="22" t="n"/>
      <c r="L33" s="33" t="n"/>
    </row>
    <row r="34">
      <c r="A34" s="22" t="n"/>
      <c r="B34" s="22" t="n"/>
      <c r="C34" s="29" t="n"/>
      <c r="D34" s="22" t="n"/>
      <c r="E34" s="22" t="n"/>
      <c r="F34" s="22" t="n"/>
      <c r="G34" s="33" t="n"/>
      <c r="H34" s="41" t="n"/>
      <c r="I34" s="29" t="n"/>
      <c r="J34" s="29" t="n"/>
      <c r="K34" s="22" t="n"/>
      <c r="L34" s="33" t="n"/>
    </row>
    <row r="35">
      <c r="A35" s="22" t="n"/>
      <c r="B35" s="22" t="n"/>
      <c r="C35" s="29" t="n"/>
      <c r="D35" s="22" t="n"/>
      <c r="E35" s="22" t="n"/>
      <c r="F35" s="22" t="n"/>
      <c r="G35" s="33" t="n"/>
      <c r="H35" s="41" t="n"/>
      <c r="I35" s="29" t="n"/>
      <c r="J35" s="29" t="n"/>
      <c r="K35" s="22" t="n"/>
      <c r="L35" s="33" t="n"/>
    </row>
    <row r="36">
      <c r="A36" s="22" t="n"/>
      <c r="B36" s="22" t="n"/>
      <c r="C36" s="29" t="n"/>
      <c r="D36" s="22" t="n"/>
      <c r="E36" s="22" t="n"/>
      <c r="F36" s="22" t="n"/>
      <c r="G36" s="33" t="n"/>
      <c r="H36" s="41" t="n"/>
      <c r="I36" s="29" t="n"/>
      <c r="J36" s="29" t="n"/>
      <c r="K36" s="22" t="n"/>
      <c r="L36" s="33" t="n"/>
    </row>
    <row r="37">
      <c r="A37" s="22" t="n"/>
      <c r="B37" s="22" t="n"/>
      <c r="C37" s="29" t="n"/>
      <c r="D37" s="22" t="n"/>
      <c r="E37" s="22" t="n"/>
      <c r="F37" s="22" t="n"/>
      <c r="G37" s="33" t="n"/>
      <c r="H37" s="41" t="n"/>
      <c r="I37" s="29" t="n"/>
      <c r="J37" s="29" t="n"/>
      <c r="K37" s="22" t="n"/>
      <c r="L37" s="33" t="n"/>
    </row>
    <row r="38">
      <c r="A38" s="22" t="n"/>
      <c r="B38" s="22" t="n"/>
      <c r="C38" s="29" t="n"/>
      <c r="D38" s="22" t="n"/>
      <c r="E38" s="22" t="n"/>
      <c r="F38" s="22" t="n"/>
      <c r="G38" s="33" t="n"/>
      <c r="H38" s="41" t="n"/>
      <c r="I38" s="29" t="n"/>
      <c r="J38" s="29" t="n"/>
      <c r="K38" s="22" t="n"/>
      <c r="L38" s="33" t="n"/>
    </row>
    <row r="39">
      <c r="A39" s="22" t="n"/>
      <c r="B39" s="22" t="n"/>
      <c r="C39" s="29" t="n"/>
      <c r="D39" s="22" t="n"/>
      <c r="E39" s="22" t="n"/>
      <c r="F39" s="22" t="n"/>
      <c r="G39" s="33" t="n"/>
      <c r="H39" s="41" t="n"/>
      <c r="I39" s="29" t="n"/>
      <c r="J39" s="29" t="n"/>
      <c r="K39" s="22" t="n"/>
      <c r="L39" s="33" t="n"/>
    </row>
    <row r="40">
      <c r="A40" s="22" t="n"/>
      <c r="B40" s="22" t="n"/>
      <c r="C40" s="29" t="n"/>
      <c r="D40" s="22" t="n"/>
      <c r="E40" s="22" t="n"/>
      <c r="F40" s="22" t="n"/>
      <c r="G40" s="33" t="n"/>
      <c r="H40" s="41" t="n"/>
      <c r="I40" s="29" t="n"/>
      <c r="J40" s="29" t="n"/>
      <c r="K40" s="22" t="n"/>
      <c r="L40" s="33" t="n"/>
    </row>
    <row r="41">
      <c r="A41" s="22" t="n"/>
      <c r="B41" s="22" t="n"/>
      <c r="C41" s="29" t="n"/>
      <c r="D41" s="22" t="n"/>
      <c r="E41" s="22" t="n"/>
      <c r="F41" s="22" t="n"/>
      <c r="G41" s="33" t="n"/>
      <c r="H41" s="41" t="n"/>
      <c r="I41" s="29" t="n"/>
      <c r="J41" s="29" t="n"/>
      <c r="K41" s="22" t="n"/>
      <c r="L41" s="33" t="n"/>
    </row>
    <row r="42">
      <c r="A42" s="22" t="n"/>
      <c r="B42" s="22" t="n"/>
      <c r="C42" s="29" t="n"/>
      <c r="D42" s="22" t="n"/>
      <c r="E42" s="22" t="n"/>
      <c r="F42" s="22" t="n"/>
      <c r="G42" s="33" t="n"/>
      <c r="H42" s="41" t="n"/>
      <c r="I42" s="29" t="n"/>
      <c r="J42" s="29" t="n"/>
      <c r="K42" s="22" t="n"/>
      <c r="L42" s="33" t="n"/>
    </row>
    <row r="43">
      <c r="A43" s="22" t="n"/>
      <c r="B43" s="22" t="n"/>
      <c r="C43" s="29" t="n"/>
      <c r="D43" s="22" t="n"/>
      <c r="E43" s="22" t="n"/>
      <c r="F43" s="22" t="n"/>
      <c r="G43" s="33" t="n"/>
      <c r="H43" s="41" t="n"/>
      <c r="I43" s="29" t="n"/>
      <c r="J43" s="29" t="n"/>
      <c r="K43" s="22" t="n"/>
      <c r="L43" s="33" t="n"/>
    </row>
    <row r="44">
      <c r="A44" s="22" t="n"/>
      <c r="B44" s="22" t="n"/>
      <c r="C44" s="29" t="n"/>
      <c r="D44" s="22" t="n"/>
      <c r="E44" s="22" t="n"/>
      <c r="F44" s="22" t="n"/>
      <c r="G44" s="33" t="n"/>
      <c r="H44" s="41" t="n"/>
      <c r="I44" s="29" t="n"/>
      <c r="J44" s="29" t="n"/>
      <c r="K44" s="22" t="n"/>
      <c r="L44" s="33" t="n"/>
    </row>
    <row r="45">
      <c r="A45" s="22" t="n"/>
      <c r="B45" s="22" t="n"/>
      <c r="C45" s="29" t="n"/>
      <c r="D45" s="22" t="n"/>
      <c r="E45" s="22" t="n"/>
      <c r="F45" s="22" t="n"/>
      <c r="G45" s="33" t="n"/>
      <c r="H45" s="41" t="n"/>
      <c r="I45" s="29" t="n"/>
      <c r="J45" s="29" t="n"/>
      <c r="K45" s="22" t="n"/>
      <c r="L45" s="33" t="n"/>
    </row>
    <row r="46">
      <c r="A46" s="22" t="n"/>
      <c r="B46" s="22" t="n"/>
      <c r="C46" s="29" t="n"/>
      <c r="D46" s="22" t="n"/>
      <c r="E46" s="22" t="n"/>
      <c r="F46" s="22" t="n"/>
      <c r="G46" s="33" t="n"/>
      <c r="H46" s="41" t="n"/>
      <c r="I46" s="29" t="n"/>
      <c r="J46" s="29" t="n"/>
      <c r="K46" s="22" t="n"/>
      <c r="L46" s="33" t="n"/>
    </row>
    <row r="47">
      <c r="A47" s="22" t="n"/>
      <c r="B47" s="22" t="n"/>
      <c r="C47" s="29" t="n"/>
      <c r="D47" s="22" t="n"/>
      <c r="E47" s="22" t="n"/>
      <c r="F47" s="22" t="n"/>
      <c r="G47" s="33" t="n"/>
      <c r="H47" s="41" t="n"/>
      <c r="I47" s="29" t="n"/>
      <c r="J47" s="29" t="n"/>
      <c r="K47" s="22" t="n"/>
      <c r="L47" s="33" t="n"/>
    </row>
    <row r="48">
      <c r="A48" s="22" t="n"/>
      <c r="B48" s="22" t="n"/>
      <c r="C48" s="29" t="n"/>
      <c r="D48" s="22" t="n"/>
      <c r="E48" s="22" t="n"/>
      <c r="F48" s="22" t="n"/>
      <c r="G48" s="33" t="n"/>
      <c r="H48" s="41" t="n"/>
      <c r="I48" s="29" t="n"/>
      <c r="J48" s="29" t="n"/>
      <c r="K48" s="22" t="n"/>
      <c r="L48" s="33" t="n"/>
    </row>
    <row r="49">
      <c r="A49" s="22" t="n"/>
      <c r="B49" s="22" t="n"/>
      <c r="C49" s="29" t="n"/>
      <c r="D49" s="22" t="n"/>
      <c r="E49" s="22" t="n"/>
      <c r="F49" s="22" t="n"/>
      <c r="G49" s="33" t="n"/>
      <c r="H49" s="41" t="n"/>
      <c r="I49" s="29" t="n"/>
      <c r="J49" s="29" t="n"/>
      <c r="K49" s="22" t="n"/>
      <c r="L49" s="33" t="n"/>
    </row>
    <row r="50">
      <c r="A50" s="22" t="n"/>
      <c r="B50" s="22" t="n"/>
      <c r="C50" s="29" t="n"/>
      <c r="D50" s="22" t="n"/>
      <c r="E50" s="22" t="n"/>
      <c r="F50" s="22" t="n"/>
      <c r="G50" s="33" t="n"/>
      <c r="H50" s="41" t="n"/>
      <c r="I50" s="29" t="n"/>
      <c r="J50" s="29" t="n"/>
      <c r="K50" s="22" t="n"/>
      <c r="L50" s="33" t="n"/>
    </row>
    <row r="51">
      <c r="A51" s="22" t="n"/>
      <c r="B51" s="22" t="n"/>
      <c r="C51" s="29" t="n"/>
      <c r="D51" s="22" t="n"/>
      <c r="E51" s="22" t="n"/>
      <c r="F51" s="22" t="n"/>
      <c r="G51" s="33" t="n"/>
      <c r="H51" s="41" t="n"/>
      <c r="I51" s="29" t="n"/>
      <c r="J51" s="29" t="n"/>
      <c r="K51" s="22" t="n"/>
      <c r="L51" s="33" t="n"/>
    </row>
    <row r="52">
      <c r="A52" s="22" t="n"/>
      <c r="B52" s="22" t="n"/>
      <c r="C52" s="29" t="n"/>
      <c r="D52" s="22" t="n"/>
      <c r="E52" s="22" t="n"/>
      <c r="F52" s="22" t="n"/>
      <c r="G52" s="33" t="n"/>
      <c r="H52" s="41" t="n"/>
      <c r="I52" s="29" t="n"/>
      <c r="J52" s="29" t="n"/>
      <c r="K52" s="22" t="n"/>
      <c r="L52" s="33" t="n"/>
    </row>
    <row r="53">
      <c r="A53" s="22" t="n"/>
      <c r="B53" s="22" t="n"/>
      <c r="C53" s="29" t="n"/>
      <c r="D53" s="22" t="n"/>
      <c r="E53" s="22" t="n"/>
      <c r="F53" s="22" t="n"/>
      <c r="G53" s="33" t="n"/>
      <c r="H53" s="41" t="n"/>
      <c r="I53" s="29" t="n"/>
      <c r="J53" s="29" t="n"/>
      <c r="K53" s="22" t="n"/>
      <c r="L53" s="33" t="n"/>
    </row>
    <row r="54">
      <c r="A54" s="22" t="n"/>
      <c r="B54" s="22" t="n"/>
      <c r="C54" s="29" t="n"/>
      <c r="D54" s="22" t="n"/>
      <c r="E54" s="22" t="n"/>
      <c r="F54" s="22" t="n"/>
      <c r="G54" s="33" t="n"/>
      <c r="H54" s="41" t="n"/>
      <c r="I54" s="29" t="n"/>
      <c r="J54" s="29" t="n"/>
      <c r="K54" s="22" t="n"/>
      <c r="L54" s="33" t="n"/>
    </row>
    <row r="55">
      <c r="A55" s="22" t="n"/>
      <c r="B55" s="22" t="n"/>
      <c r="C55" s="29" t="n"/>
      <c r="D55" s="22" t="n"/>
      <c r="E55" s="22" t="n"/>
      <c r="F55" s="22" t="n"/>
      <c r="G55" s="33" t="n"/>
      <c r="H55" s="41" t="n"/>
      <c r="I55" s="29" t="n"/>
      <c r="J55" s="29" t="n"/>
      <c r="K55" s="22" t="n"/>
      <c r="L55" s="33" t="n"/>
    </row>
    <row r="56">
      <c r="A56" s="22" t="n"/>
      <c r="B56" s="22" t="n"/>
      <c r="C56" s="29" t="n"/>
      <c r="D56" s="22" t="n"/>
      <c r="E56" s="22" t="n"/>
      <c r="F56" s="22" t="n"/>
      <c r="G56" s="33" t="n"/>
      <c r="H56" s="41" t="n"/>
      <c r="I56" s="29" t="n"/>
      <c r="J56" s="29" t="n"/>
      <c r="K56" s="22" t="n"/>
      <c r="L56" s="33" t="n"/>
    </row>
    <row r="57">
      <c r="A57" s="22" t="n"/>
      <c r="B57" s="22" t="n"/>
      <c r="C57" s="29" t="n"/>
      <c r="D57" s="22" t="n"/>
      <c r="E57" s="22" t="n"/>
      <c r="F57" s="22" t="n"/>
      <c r="G57" s="33" t="n"/>
      <c r="H57" s="41" t="n"/>
      <c r="I57" s="29" t="n"/>
      <c r="J57" s="29" t="n"/>
      <c r="K57" s="22" t="n"/>
      <c r="L57" s="33" t="n"/>
    </row>
    <row r="58">
      <c r="A58" s="22" t="n"/>
      <c r="B58" s="22" t="n"/>
      <c r="C58" s="29" t="n"/>
      <c r="D58" s="22" t="n"/>
      <c r="E58" s="22" t="n"/>
      <c r="F58" s="22" t="n"/>
      <c r="G58" s="33" t="n"/>
      <c r="H58" s="41" t="n"/>
      <c r="I58" s="29" t="n"/>
      <c r="J58" s="29" t="n"/>
      <c r="K58" s="22" t="n"/>
      <c r="L58" s="33" t="n"/>
    </row>
    <row r="59">
      <c r="A59" s="22" t="n"/>
      <c r="B59" s="22" t="n"/>
      <c r="C59" s="29" t="n"/>
      <c r="D59" s="22" t="n"/>
      <c r="E59" s="22" t="n"/>
      <c r="F59" s="22" t="n"/>
      <c r="G59" s="33" t="n"/>
      <c r="H59" s="41" t="n"/>
      <c r="I59" s="29" t="n"/>
      <c r="J59" s="29" t="n"/>
      <c r="K59" s="22" t="n"/>
      <c r="L59" s="33" t="n"/>
    </row>
    <row r="60">
      <c r="A60" s="22" t="n"/>
      <c r="B60" s="22" t="n"/>
      <c r="C60" s="29" t="n"/>
      <c r="D60" s="22" t="n"/>
      <c r="E60" s="22" t="n"/>
      <c r="F60" s="22" t="n"/>
      <c r="G60" s="33" t="n"/>
      <c r="H60" s="41" t="n"/>
      <c r="I60" s="29" t="n"/>
      <c r="J60" s="29" t="n"/>
      <c r="K60" s="22" t="n"/>
      <c r="L60" s="33" t="n"/>
    </row>
    <row r="61">
      <c r="A61" s="22" t="n"/>
      <c r="B61" s="22" t="n"/>
      <c r="C61" s="29" t="n"/>
      <c r="D61" s="22" t="n"/>
      <c r="E61" s="22" t="n"/>
      <c r="F61" s="22" t="n"/>
      <c r="G61" s="33" t="n"/>
      <c r="H61" s="41" t="n"/>
      <c r="I61" s="29" t="n"/>
      <c r="J61" s="29" t="n"/>
      <c r="K61" s="22" t="n"/>
      <c r="L61" s="33" t="n"/>
    </row>
    <row r="62">
      <c r="A62" s="22" t="n"/>
      <c r="B62" s="22" t="n"/>
      <c r="C62" s="29" t="n"/>
      <c r="D62" s="22" t="n"/>
      <c r="E62" s="22" t="n"/>
      <c r="F62" s="22" t="n"/>
      <c r="G62" s="33" t="n"/>
      <c r="H62" s="41" t="n"/>
      <c r="I62" s="29" t="n"/>
      <c r="J62" s="29" t="n"/>
      <c r="K62" s="22" t="n"/>
      <c r="L62" s="33" t="n"/>
    </row>
    <row r="63">
      <c r="A63" s="22" t="n"/>
      <c r="B63" s="22" t="n"/>
      <c r="C63" s="29" t="n"/>
      <c r="D63" s="22" t="n"/>
      <c r="E63" s="22" t="n"/>
      <c r="F63" s="22" t="n"/>
      <c r="G63" s="33" t="n"/>
      <c r="H63" s="41" t="n"/>
      <c r="I63" s="29" t="n"/>
      <c r="J63" s="29" t="n"/>
      <c r="K63" s="22" t="n"/>
      <c r="L63" s="33" t="n"/>
    </row>
    <row r="64">
      <c r="A64" s="22" t="n"/>
      <c r="B64" s="22" t="n"/>
      <c r="C64" s="29" t="n"/>
      <c r="D64" s="22" t="n"/>
      <c r="E64" s="22" t="n"/>
      <c r="F64" s="22" t="n"/>
      <c r="G64" s="33" t="n"/>
      <c r="H64" s="41" t="n"/>
      <c r="I64" s="29" t="n"/>
      <c r="J64" s="29" t="n"/>
      <c r="K64" s="22" t="n"/>
      <c r="L64" s="33" t="n"/>
    </row>
    <row r="65">
      <c r="A65" s="22" t="n"/>
      <c r="B65" s="22" t="n"/>
      <c r="C65" s="29" t="n"/>
      <c r="D65" s="22" t="n"/>
      <c r="E65" s="22" t="n"/>
      <c r="F65" s="22" t="n"/>
      <c r="G65" s="33" t="n"/>
      <c r="H65" s="41" t="n"/>
      <c r="I65" s="29" t="n"/>
      <c r="J65" s="29" t="n"/>
      <c r="K65" s="22" t="n"/>
      <c r="L65" s="33" t="n"/>
    </row>
    <row r="66">
      <c r="A66" s="22" t="n"/>
      <c r="B66" s="22" t="n"/>
      <c r="C66" s="29" t="n"/>
      <c r="D66" s="22" t="n"/>
      <c r="E66" s="22" t="n"/>
      <c r="F66" s="22" t="n"/>
      <c r="G66" s="33" t="n"/>
      <c r="H66" s="41" t="n"/>
      <c r="I66" s="29" t="n"/>
      <c r="J66" s="29" t="n"/>
      <c r="K66" s="22" t="n"/>
      <c r="L66" s="33" t="n"/>
    </row>
    <row r="67">
      <c r="A67" s="22" t="n"/>
      <c r="B67" s="22" t="n"/>
      <c r="C67" s="29" t="n"/>
      <c r="D67" s="22" t="n"/>
      <c r="E67" s="22" t="n"/>
      <c r="F67" s="22" t="n"/>
      <c r="G67" s="33" t="n"/>
      <c r="H67" s="41" t="n"/>
      <c r="I67" s="29" t="n"/>
      <c r="J67" s="29" t="n"/>
      <c r="K67" s="22" t="n"/>
      <c r="L67" s="33" t="n"/>
    </row>
    <row r="68">
      <c r="A68" s="22" t="n"/>
      <c r="B68" s="22" t="n"/>
      <c r="C68" s="29" t="n"/>
      <c r="D68" s="22" t="n"/>
      <c r="E68" s="22" t="n"/>
      <c r="F68" s="22" t="n"/>
      <c r="G68" s="33" t="n"/>
      <c r="H68" s="41" t="n"/>
      <c r="I68" s="29" t="n"/>
      <c r="J68" s="29" t="n"/>
      <c r="K68" s="22" t="n"/>
      <c r="L68" s="33" t="n"/>
    </row>
    <row r="69">
      <c r="A69" s="22" t="n"/>
      <c r="B69" s="22" t="n"/>
      <c r="C69" s="29" t="n"/>
      <c r="D69" s="22" t="n"/>
      <c r="E69" s="22" t="n"/>
      <c r="F69" s="22" t="n"/>
      <c r="G69" s="33" t="n"/>
      <c r="H69" s="41" t="n"/>
      <c r="I69" s="29" t="n"/>
      <c r="J69" s="29" t="n"/>
      <c r="K69" s="22" t="n"/>
      <c r="L69" s="33" t="n"/>
    </row>
    <row r="70">
      <c r="A70" s="22" t="n"/>
      <c r="B70" s="22" t="n"/>
      <c r="C70" s="29" t="n"/>
      <c r="D70" s="22" t="n"/>
      <c r="E70" s="22" t="n"/>
      <c r="F70" s="22" t="n"/>
      <c r="G70" s="33" t="n"/>
      <c r="H70" s="41" t="n"/>
      <c r="I70" s="29" t="n"/>
      <c r="J70" s="29" t="n"/>
      <c r="K70" s="22" t="n"/>
      <c r="L70" s="33" t="n"/>
    </row>
    <row r="71">
      <c r="A71" s="22" t="n"/>
      <c r="B71" s="22" t="n"/>
      <c r="C71" s="29" t="n"/>
      <c r="D71" s="22" t="n"/>
      <c r="E71" s="22" t="n"/>
      <c r="F71" s="22" t="n"/>
      <c r="G71" s="33" t="n"/>
      <c r="H71" s="41" t="n"/>
      <c r="I71" s="29" t="n"/>
      <c r="J71" s="29" t="n"/>
      <c r="K71" s="22" t="n"/>
      <c r="L71" s="33" t="n"/>
    </row>
    <row r="72">
      <c r="A72" s="22" t="n"/>
      <c r="B72" s="22" t="n"/>
      <c r="C72" s="29" t="n"/>
      <c r="D72" s="22" t="n"/>
      <c r="E72" s="22" t="n"/>
      <c r="F72" s="22" t="n"/>
      <c r="G72" s="33" t="n"/>
      <c r="H72" s="41" t="n"/>
      <c r="I72" s="29" t="n"/>
      <c r="J72" s="29" t="n"/>
      <c r="K72" s="22" t="n"/>
      <c r="L72" s="33" t="n"/>
    </row>
    <row r="73">
      <c r="A73" s="22" t="n"/>
      <c r="B73" s="22" t="n"/>
      <c r="C73" s="29" t="n"/>
      <c r="D73" s="22" t="n"/>
      <c r="E73" s="22" t="n"/>
      <c r="F73" s="22" t="n"/>
      <c r="G73" s="33" t="n"/>
      <c r="H73" s="41" t="n"/>
      <c r="I73" s="29" t="n"/>
      <c r="J73" s="29" t="n"/>
      <c r="K73" s="22" t="n"/>
      <c r="L73" s="33" t="n"/>
    </row>
    <row r="74">
      <c r="A74" s="22" t="n"/>
      <c r="B74" s="22" t="n"/>
      <c r="C74" s="29" t="n"/>
      <c r="D74" s="22" t="n"/>
      <c r="E74" s="22" t="n"/>
      <c r="F74" s="22" t="n"/>
      <c r="G74" s="33" t="n"/>
      <c r="H74" s="41" t="n"/>
      <c r="I74" s="29" t="n"/>
      <c r="J74" s="29" t="n"/>
      <c r="K74" s="22" t="n"/>
      <c r="L74" s="33" t="n"/>
    </row>
    <row r="75">
      <c r="A75" s="22" t="n"/>
      <c r="B75" s="22" t="n"/>
      <c r="C75" s="29" t="n"/>
      <c r="D75" s="22" t="n"/>
      <c r="E75" s="22" t="n"/>
      <c r="F75" s="22" t="n"/>
      <c r="G75" s="33" t="n"/>
      <c r="H75" s="41" t="n"/>
      <c r="I75" s="29" t="n"/>
      <c r="J75" s="29" t="n"/>
      <c r="K75" s="22" t="n"/>
      <c r="L75" s="33" t="n"/>
    </row>
    <row r="76">
      <c r="A76" s="22" t="n"/>
      <c r="B76" s="22" t="n"/>
      <c r="C76" s="29" t="n"/>
      <c r="D76" s="22" t="n"/>
      <c r="E76" s="22" t="n"/>
      <c r="F76" s="22" t="n"/>
      <c r="G76" s="33" t="n"/>
      <c r="H76" s="41" t="n"/>
      <c r="I76" s="29" t="n"/>
      <c r="J76" s="29" t="n"/>
      <c r="K76" s="22" t="n"/>
      <c r="L76" s="33" t="n"/>
    </row>
    <row r="77">
      <c r="A77" s="22" t="n"/>
      <c r="B77" s="22" t="n"/>
      <c r="C77" s="29" t="n"/>
      <c r="D77" s="22" t="n"/>
      <c r="E77" s="22" t="n"/>
      <c r="F77" s="22" t="n"/>
      <c r="G77" s="33" t="n"/>
      <c r="H77" s="41" t="n"/>
      <c r="I77" s="29" t="n"/>
      <c r="J77" s="29" t="n"/>
      <c r="K77" s="22" t="n"/>
      <c r="L77" s="33" t="n"/>
    </row>
    <row r="78">
      <c r="A78" s="22" t="n"/>
      <c r="B78" s="22" t="n"/>
      <c r="C78" s="29" t="n"/>
      <c r="D78" s="22" t="n"/>
      <c r="E78" s="22" t="n"/>
      <c r="F78" s="22" t="n"/>
      <c r="G78" s="33" t="n"/>
      <c r="H78" s="41" t="n"/>
      <c r="I78" s="29" t="n"/>
      <c r="J78" s="29" t="n"/>
      <c r="K78" s="22" t="n"/>
      <c r="L78" s="33" t="n"/>
    </row>
    <row r="79">
      <c r="A79" s="22" t="n"/>
      <c r="B79" s="22" t="n"/>
      <c r="C79" s="29" t="n"/>
      <c r="D79" s="22" t="n"/>
      <c r="E79" s="22" t="n"/>
      <c r="F79" s="22" t="n"/>
      <c r="G79" s="33" t="n"/>
      <c r="H79" s="41" t="n"/>
      <c r="I79" s="29" t="n"/>
      <c r="J79" s="29" t="n"/>
      <c r="K79" s="22" t="n"/>
      <c r="L79" s="33" t="n"/>
    </row>
    <row r="80">
      <c r="A80" s="22" t="n"/>
      <c r="B80" s="22" t="n"/>
      <c r="C80" s="29" t="n"/>
      <c r="D80" s="22" t="n"/>
      <c r="E80" s="22" t="n"/>
      <c r="F80" s="22" t="n"/>
      <c r="G80" s="33" t="n"/>
      <c r="H80" s="41" t="n"/>
      <c r="I80" s="29" t="n"/>
      <c r="J80" s="29" t="n"/>
      <c r="K80" s="22" t="n"/>
      <c r="L80" s="33" t="n"/>
    </row>
    <row r="81">
      <c r="A81" s="22" t="n"/>
      <c r="B81" s="22" t="n"/>
      <c r="C81" s="29" t="n"/>
      <c r="D81" s="22" t="n"/>
      <c r="E81" s="22" t="n"/>
      <c r="F81" s="22" t="n"/>
      <c r="G81" s="33" t="n"/>
      <c r="H81" s="41" t="n"/>
      <c r="I81" s="29" t="n"/>
      <c r="J81" s="29" t="n"/>
      <c r="K81" s="22" t="n"/>
      <c r="L81" s="33" t="n"/>
    </row>
    <row r="82">
      <c r="A82" s="22" t="n"/>
      <c r="B82" s="22" t="n"/>
      <c r="C82" s="29" t="n"/>
      <c r="D82" s="22" t="n"/>
      <c r="E82" s="22" t="n"/>
      <c r="F82" s="22" t="n"/>
      <c r="G82" s="33" t="n"/>
      <c r="H82" s="41" t="n"/>
      <c r="I82" s="29" t="n"/>
      <c r="J82" s="29" t="n"/>
      <c r="K82" s="22" t="n"/>
      <c r="L82" s="33" t="n"/>
    </row>
    <row r="83">
      <c r="A83" s="22" t="n"/>
      <c r="B83" s="22" t="n"/>
      <c r="C83" s="29" t="n"/>
      <c r="D83" s="22" t="n"/>
      <c r="E83" s="22" t="n"/>
      <c r="F83" s="22" t="n"/>
      <c r="G83" s="33" t="n"/>
      <c r="H83" s="41" t="n"/>
      <c r="I83" s="29" t="n"/>
      <c r="J83" s="29" t="n"/>
      <c r="K83" s="22" t="n"/>
      <c r="L83" s="33" t="n"/>
    </row>
    <row r="84">
      <c r="A84" s="22" t="n"/>
      <c r="B84" s="22" t="n"/>
      <c r="C84" s="29" t="n"/>
      <c r="D84" s="22" t="n"/>
      <c r="E84" s="22" t="n"/>
      <c r="F84" s="22" t="n"/>
      <c r="G84" s="33" t="n"/>
      <c r="H84" s="41" t="n"/>
      <c r="I84" s="29" t="n"/>
      <c r="J84" s="29" t="n"/>
      <c r="K84" s="22" t="n"/>
      <c r="L84" s="33" t="n"/>
    </row>
    <row r="85">
      <c r="A85" s="22" t="n"/>
      <c r="B85" s="22" t="n"/>
      <c r="C85" s="29" t="n"/>
      <c r="D85" s="22" t="n"/>
      <c r="E85" s="22" t="n"/>
      <c r="F85" s="22" t="n"/>
      <c r="G85" s="33" t="n"/>
      <c r="H85" s="41" t="n"/>
      <c r="I85" s="29" t="n"/>
      <c r="J85" s="29" t="n"/>
      <c r="K85" s="22" t="n"/>
      <c r="L85" s="33" t="n"/>
    </row>
    <row r="86">
      <c r="A86" s="22" t="n"/>
      <c r="B86" s="22" t="n"/>
      <c r="C86" s="29" t="n"/>
      <c r="D86" s="22" t="n"/>
      <c r="E86" s="22" t="n"/>
      <c r="F86" s="22" t="n"/>
      <c r="G86" s="33" t="n"/>
      <c r="H86" s="41" t="n"/>
      <c r="I86" s="29" t="n"/>
      <c r="J86" s="29" t="n"/>
      <c r="K86" s="22" t="n"/>
      <c r="L86" s="33" t="n"/>
    </row>
    <row r="87">
      <c r="A87" s="22" t="n"/>
      <c r="B87" s="22" t="n"/>
      <c r="C87" s="29" t="n"/>
      <c r="D87" s="22" t="n"/>
      <c r="E87" s="22" t="n"/>
      <c r="F87" s="22" t="n"/>
      <c r="G87" s="33" t="n"/>
      <c r="H87" s="41" t="n"/>
      <c r="I87" s="29" t="n"/>
      <c r="J87" s="29" t="n"/>
      <c r="K87" s="22" t="n"/>
      <c r="L87" s="33" t="n"/>
    </row>
    <row r="88">
      <c r="A88" s="22" t="n"/>
      <c r="B88" s="22" t="n"/>
      <c r="C88" s="29" t="n"/>
      <c r="D88" s="22" t="n"/>
      <c r="E88" s="22" t="n"/>
      <c r="F88" s="22" t="n"/>
      <c r="G88" s="33" t="n"/>
      <c r="H88" s="41" t="n"/>
      <c r="I88" s="29" t="n"/>
      <c r="J88" s="29" t="n"/>
      <c r="K88" s="22" t="n"/>
      <c r="L88" s="33" t="n"/>
    </row>
    <row r="89">
      <c r="A89" s="22" t="n"/>
      <c r="B89" s="22" t="n"/>
      <c r="C89" s="29" t="n"/>
      <c r="D89" s="22" t="n"/>
      <c r="E89" s="22" t="n"/>
      <c r="F89" s="22" t="n"/>
      <c r="G89" s="33" t="n"/>
      <c r="H89" s="41" t="n"/>
      <c r="I89" s="29" t="n"/>
      <c r="J89" s="29" t="n"/>
      <c r="K89" s="22" t="n"/>
      <c r="L89" s="33" t="n"/>
    </row>
    <row r="90">
      <c r="A90" s="22" t="n"/>
      <c r="B90" s="22" t="n"/>
      <c r="C90" s="29" t="n"/>
      <c r="D90" s="22" t="n"/>
      <c r="E90" s="22" t="n"/>
      <c r="F90" s="22" t="n"/>
      <c r="G90" s="33" t="n"/>
      <c r="H90" s="41" t="n"/>
      <c r="I90" s="29" t="n"/>
      <c r="J90" s="29" t="n"/>
      <c r="K90" s="22" t="n"/>
      <c r="L90" s="33" t="n"/>
    </row>
    <row r="91">
      <c r="A91" s="22" t="n"/>
      <c r="B91" s="22" t="n"/>
      <c r="C91" s="29" t="n"/>
      <c r="D91" s="22" t="n"/>
      <c r="E91" s="22" t="n"/>
      <c r="F91" s="22" t="n"/>
      <c r="G91" s="33" t="n"/>
      <c r="H91" s="41" t="n"/>
      <c r="I91" s="29" t="n"/>
      <c r="J91" s="29" t="n"/>
      <c r="K91" s="22" t="n"/>
      <c r="L91" s="33" t="n"/>
    </row>
    <row r="92">
      <c r="A92" s="22" t="n"/>
      <c r="B92" s="22" t="n"/>
      <c r="C92" s="29" t="n"/>
      <c r="D92" s="22" t="n"/>
      <c r="E92" s="22" t="n"/>
      <c r="F92" s="22" t="n"/>
      <c r="G92" s="33" t="n"/>
      <c r="H92" s="41" t="n"/>
      <c r="I92" s="29" t="n"/>
      <c r="J92" s="29" t="n"/>
      <c r="K92" s="22" t="n"/>
      <c r="L92" s="33" t="n"/>
    </row>
    <row r="93">
      <c r="A93" s="22" t="n"/>
      <c r="B93" s="22" t="n"/>
      <c r="C93" s="29" t="n"/>
      <c r="D93" s="22" t="n"/>
      <c r="E93" s="22" t="n"/>
      <c r="F93" s="22" t="n"/>
      <c r="G93" s="33" t="n"/>
      <c r="H93" s="41" t="n"/>
      <c r="I93" s="29" t="n"/>
      <c r="J93" s="29" t="n"/>
      <c r="K93" s="22" t="n"/>
      <c r="L93" s="33" t="n"/>
    </row>
    <row r="94">
      <c r="A94" s="22" t="n"/>
      <c r="B94" s="22" t="n"/>
      <c r="C94" s="29" t="n"/>
      <c r="D94" s="22" t="n"/>
      <c r="E94" s="22" t="n"/>
      <c r="F94" s="22" t="n"/>
      <c r="G94" s="33" t="n"/>
      <c r="H94" s="41" t="n"/>
      <c r="I94" s="29" t="n"/>
      <c r="J94" s="29" t="n"/>
      <c r="K94" s="22" t="n"/>
      <c r="L94" s="33" t="n"/>
    </row>
    <row r="95">
      <c r="A95" s="22" t="n"/>
      <c r="B95" s="22" t="n"/>
      <c r="C95" s="29" t="n"/>
      <c r="D95" s="22" t="n"/>
      <c r="E95" s="22" t="n"/>
      <c r="F95" s="22" t="n"/>
      <c r="G95" s="33" t="n"/>
      <c r="H95" s="41" t="n"/>
      <c r="I95" s="29" t="n"/>
      <c r="J95" s="29" t="n"/>
      <c r="K95" s="22" t="n"/>
      <c r="L95" s="33" t="n"/>
    </row>
    <row r="96">
      <c r="A96" s="22" t="n"/>
      <c r="B96" s="22" t="n"/>
      <c r="C96" s="29" t="n"/>
      <c r="D96" s="22" t="n"/>
      <c r="E96" s="22" t="n"/>
      <c r="F96" s="22" t="n"/>
      <c r="G96" s="33" t="n"/>
      <c r="H96" s="41" t="n"/>
      <c r="I96" s="29" t="n"/>
      <c r="J96" s="29" t="n"/>
      <c r="K96" s="22" t="n"/>
      <c r="L96" s="33" t="n"/>
    </row>
    <row r="97">
      <c r="A97" s="22" t="n"/>
      <c r="B97" s="22" t="n"/>
      <c r="C97" s="29" t="n"/>
      <c r="D97" s="22" t="n"/>
      <c r="E97" s="22" t="n"/>
      <c r="F97" s="22" t="n"/>
      <c r="G97" s="33" t="n"/>
      <c r="H97" s="41" t="n"/>
      <c r="I97" s="29" t="n"/>
      <c r="J97" s="29" t="n"/>
      <c r="K97" s="22" t="n"/>
      <c r="L97" s="33" t="n"/>
    </row>
    <row r="98">
      <c r="A98" s="22" t="n"/>
      <c r="B98" s="22" t="n"/>
      <c r="C98" s="29" t="n"/>
      <c r="D98" s="22" t="n"/>
      <c r="E98" s="22" t="n"/>
      <c r="F98" s="22" t="n"/>
      <c r="G98" s="33" t="n"/>
      <c r="H98" s="41" t="n"/>
      <c r="I98" s="29" t="n"/>
      <c r="J98" s="29" t="n"/>
      <c r="K98" s="22" t="n"/>
      <c r="L98" s="33" t="n"/>
    </row>
    <row r="99">
      <c r="A99" s="22" t="n"/>
      <c r="B99" s="22" t="n"/>
      <c r="C99" s="29" t="n"/>
      <c r="D99" s="22" t="n"/>
      <c r="E99" s="22" t="n"/>
      <c r="F99" s="22" t="n"/>
      <c r="G99" s="33" t="n"/>
      <c r="H99" s="41" t="n"/>
      <c r="I99" s="29" t="n"/>
      <c r="J99" s="29" t="n"/>
      <c r="K99" s="22" t="n"/>
      <c r="L99" s="33" t="n"/>
    </row>
    <row r="100">
      <c r="A100" s="22" t="n"/>
      <c r="B100" s="22" t="n"/>
      <c r="C100" s="29" t="n"/>
      <c r="D100" s="22" t="n"/>
      <c r="E100" s="22" t="n"/>
      <c r="F100" s="22" t="n"/>
      <c r="G100" s="33" t="n"/>
      <c r="H100" s="41" t="n"/>
      <c r="I100" s="29" t="n"/>
      <c r="J100" s="29" t="n"/>
      <c r="K100" s="22" t="n"/>
      <c r="L100" s="33" t="n"/>
    </row>
    <row r="101">
      <c r="A101" s="22" t="n"/>
      <c r="B101" s="22" t="n"/>
      <c r="C101" s="29" t="n"/>
      <c r="D101" s="22" t="n"/>
      <c r="E101" s="22" t="n"/>
      <c r="F101" s="22" t="n"/>
      <c r="G101" s="33" t="n"/>
      <c r="H101" s="41" t="n"/>
      <c r="I101" s="29" t="n"/>
      <c r="J101" s="29" t="n"/>
      <c r="K101" s="22" t="n"/>
      <c r="L101" s="33" t="n"/>
    </row>
    <row r="102">
      <c r="A102" s="22" t="n"/>
      <c r="B102" s="22" t="n"/>
      <c r="C102" s="29" t="n"/>
      <c r="D102" s="22" t="n"/>
      <c r="E102" s="22" t="n"/>
      <c r="F102" s="22" t="n"/>
      <c r="G102" s="33" t="n"/>
      <c r="H102" s="41" t="n"/>
      <c r="I102" s="29" t="n"/>
      <c r="J102" s="29" t="n"/>
      <c r="K102" s="22" t="n"/>
      <c r="L102" s="33" t="n"/>
    </row>
    <row r="103">
      <c r="A103" s="22" t="n"/>
      <c r="B103" s="22" t="n"/>
      <c r="C103" s="29" t="n"/>
      <c r="D103" s="22" t="n"/>
      <c r="E103" s="22" t="n"/>
      <c r="F103" s="22" t="n"/>
      <c r="G103" s="33" t="n"/>
      <c r="H103" s="41" t="n"/>
      <c r="I103" s="29" t="n"/>
      <c r="J103" s="29" t="n"/>
      <c r="K103" s="22" t="n"/>
      <c r="L103" s="33" t="n"/>
    </row>
    <row r="104">
      <c r="A104" s="22" t="n"/>
      <c r="B104" s="22" t="n"/>
      <c r="C104" s="29" t="n"/>
      <c r="D104" s="22" t="n"/>
      <c r="E104" s="22" t="n"/>
      <c r="F104" s="22" t="n"/>
      <c r="G104" s="33" t="n"/>
      <c r="H104" s="41" t="n"/>
      <c r="I104" s="29" t="n"/>
      <c r="J104" s="29" t="n"/>
      <c r="K104" s="22" t="n"/>
      <c r="L104" s="33" t="n"/>
    </row>
    <row r="105">
      <c r="A105" s="22" t="n"/>
      <c r="B105" s="22" t="n"/>
      <c r="C105" s="29" t="n"/>
      <c r="D105" s="22" t="n"/>
      <c r="E105" s="22" t="n"/>
      <c r="F105" s="22" t="n"/>
      <c r="G105" s="33" t="n"/>
      <c r="H105" s="41" t="n"/>
      <c r="I105" s="29" t="n"/>
      <c r="J105" s="29" t="n"/>
      <c r="K105" s="22" t="n"/>
      <c r="L105" s="33" t="n"/>
    </row>
    <row r="106">
      <c r="A106" s="22" t="n"/>
      <c r="B106" s="22" t="n"/>
      <c r="C106" s="29" t="n"/>
      <c r="D106" s="22" t="n"/>
      <c r="E106" s="22" t="n"/>
      <c r="F106" s="22" t="n"/>
      <c r="G106" s="33" t="n"/>
      <c r="H106" s="41" t="n"/>
      <c r="I106" s="29" t="n"/>
      <c r="J106" s="29" t="n"/>
      <c r="K106" s="22" t="n"/>
      <c r="L106" s="33" t="n"/>
    </row>
  </sheetData>
  <conditionalFormatting sqref="B3">
    <cfRule type="cellIs" priority="1" operator="greaterThan" dxfId="0">
      <formula>0</formula>
    </cfRule>
  </conditionalFormatting>
  <conditionalFormatting sqref="A7:A106">
    <cfRule type="expression" priority="2" dxfId="0">
      <formula>AND($A7&lt;&gt;"",COUNTIF($A$7:$A$106,$A7)&gt;1)</formula>
    </cfRule>
  </conditionalFormatting>
  <dataValidations count="8">
    <dataValidation sqref="B7:B106" showDropDown="0" showInputMessage="0" showErrorMessage="0" allowBlank="0" type="list">
      <formula1>"Front Office,Room Revenue,Payments and Cash,Food and Beverage,Taxes and Fees,Guest Accounts,Reporting,Security and Handoff"</formula1>
    </dataValidation>
    <dataValidation sqref="D7:D106" showDropDown="0" showInputMessage="0" showErrorMessage="0" allowBlank="0" type="list">
      <formula1>"Yes,No"</formula1>
    </dataValidation>
    <dataValidation sqref="E7:E106" showDropDown="0" showInputMessage="0" showErrorMessage="0" allowBlank="0" type="list">
      <formula1>"Yes,No"</formula1>
    </dataValidation>
    <dataValidation sqref="F7:F106" showDropDown="0" showInputMessage="0" showErrorMessage="0" allowBlank="0" type="list">
      <formula1>"Yes,No"</formula1>
    </dataValidation>
    <dataValidation sqref="K7:K106" showDropDown="0" showInputMessage="0" showErrorMessage="0" allowBlank="0" type="list">
      <formula1>"Yes,No"</formula1>
    </dataValidation>
    <dataValidation sqref="G7:G106" showDropDown="0" showInputMessage="0" showErrorMessage="0" allowBlank="0" type="whole" operator="between">
      <formula1>0</formula1>
      <formula2>480</formula2>
    </dataValidation>
    <dataValidation sqref="H7:H106" showDropDown="0" showInputMessage="0" showErrorMessage="0" allowBlank="0" type="decimal" operator="between">
      <formula1>0</formula1>
      <formula2>1000000</formula2>
    </dataValidation>
    <dataValidation sqref="L7:L106" showDropDown="0" showInputMessage="0" showErrorMessage="0" allowBlank="0" type="whole" operator="between">
      <formula1>1</formula1>
      <formula2>999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Hotel Night Audit Checklist Instructions</t>
        </is>
      </c>
      <c r="B1" s="1" t="n"/>
      <c r="C1" s="1" t="n"/>
      <c r="D1" s="1" t="n"/>
      <c r="E1" s="1" t="n"/>
      <c r="F1" s="1" t="n"/>
      <c r="G1" s="1" t="n"/>
      <c r="H1" s="1" t="n"/>
    </row>
    <row r="3">
      <c r="A3" s="34" t="inlineStr">
        <is>
          <t>Workbook Workflow</t>
        </is>
      </c>
      <c r="B3" s="34" t="n"/>
      <c r="C3" s="34" t="n"/>
      <c r="D3" s="34" t="n"/>
      <c r="E3" s="34" t="n"/>
      <c r="F3" s="34" t="n"/>
      <c r="G3" s="34" t="n"/>
      <c r="H3" s="34" t="n"/>
    </row>
    <row r="4" ht="28" customHeight="1">
      <c r="A4" s="35" t="inlineStr">
        <is>
          <t>1. Review the task library on Checklist Setup and adjust property-defined tasks, expected minutes, and tolerances.</t>
        </is>
      </c>
      <c r="B4" s="35" t="n"/>
      <c r="C4" s="35" t="n"/>
      <c r="D4" s="35" t="n"/>
      <c r="E4" s="35" t="n"/>
      <c r="F4" s="35" t="n"/>
      <c r="G4" s="35" t="n"/>
      <c r="H4" s="35" t="n"/>
    </row>
    <row r="5" ht="28" customHeight="1">
      <c r="A5" s="35" t="inlineStr">
        <is>
          <t>2. On Night Audit Log, add one row for each task required for the hotel business date.</t>
        </is>
      </c>
      <c r="B5" s="35" t="n"/>
      <c r="C5" s="35" t="n"/>
      <c r="D5" s="35" t="n"/>
      <c r="E5" s="35" t="n"/>
      <c r="F5" s="35" t="n"/>
      <c r="G5" s="35" t="n"/>
      <c r="H5" s="35" t="n"/>
    </row>
    <row r="6" ht="28" customHeight="1">
      <c r="A6" s="35" t="inlineStr">
        <is>
          <t>3. Select a Task ID to populate the task description and operating settings.</t>
        </is>
      </c>
      <c r="B6" s="35" t="n"/>
      <c r="C6" s="35" t="n"/>
      <c r="D6" s="35" t="n"/>
      <c r="E6" s="35" t="n"/>
      <c r="F6" s="35" t="n"/>
      <c r="G6" s="35" t="n"/>
      <c r="H6" s="35" t="n"/>
    </row>
    <row r="7" ht="28" customHeight="1">
      <c r="A7" s="35" t="inlineStr">
        <is>
          <t>4. Update status, times, amounts, evidence, and exception details during the shift.</t>
        </is>
      </c>
      <c r="B7" s="35" t="n"/>
      <c r="C7" s="35" t="n"/>
      <c r="D7" s="35" t="n"/>
      <c r="E7" s="35" t="n"/>
      <c r="F7" s="35" t="n"/>
      <c r="G7" s="35" t="n"/>
      <c r="H7" s="35" t="n"/>
    </row>
    <row r="8" ht="28" customHeight="1">
      <c r="A8" s="35" t="inlineStr">
        <is>
          <t>5. Use Exception when a task requires follow-up.</t>
        </is>
      </c>
      <c r="B8" s="35" t="n"/>
      <c r="C8" s="35" t="n"/>
      <c r="D8" s="35" t="n"/>
      <c r="E8" s="35" t="n"/>
      <c r="F8" s="35" t="n"/>
      <c r="G8" s="35" t="n"/>
      <c r="H8" s="35" t="n"/>
    </row>
    <row r="9" ht="28" customHeight="1">
      <c r="A9" s="35" t="inlineStr">
        <is>
          <t>6. If a task does not apply, select N/A and explain why in Exception Details.</t>
        </is>
      </c>
      <c r="B9" s="35" t="n"/>
      <c r="C9" s="35" t="n"/>
      <c r="D9" s="35" t="n"/>
      <c r="E9" s="35" t="n"/>
      <c r="F9" s="35" t="n"/>
      <c r="G9" s="35" t="n"/>
      <c r="H9" s="35" t="n"/>
    </row>
    <row r="10" ht="28" customHeight="1">
      <c r="A10" s="35" t="inlineStr">
        <is>
          <t>7. Have a manager review unresolved items and enter initials when appropriate.</t>
        </is>
      </c>
      <c r="B10" s="35" t="n"/>
      <c r="C10" s="35" t="n"/>
      <c r="D10" s="35" t="n"/>
      <c r="E10" s="35" t="n"/>
      <c r="F10" s="35" t="n"/>
      <c r="G10" s="35" t="n"/>
      <c r="H10" s="35" t="n"/>
    </row>
    <row r="11" ht="28" customHeight="1">
      <c r="A11" s="35" t="inlineStr">
        <is>
          <t>8. Select the applicable business date on Dashboard to review results.</t>
        </is>
      </c>
      <c r="B11" s="35" t="n"/>
      <c r="C11" s="35" t="n"/>
      <c r="D11" s="35" t="n"/>
      <c r="E11" s="35" t="n"/>
      <c r="F11" s="35" t="n"/>
      <c r="G11" s="35" t="n"/>
      <c r="H11" s="35" t="n"/>
    </row>
    <row r="13">
      <c r="A13" s="34" t="inlineStr">
        <is>
          <t>Status Definitions</t>
        </is>
      </c>
      <c r="B13" s="34" t="n"/>
      <c r="C13" s="34" t="n"/>
      <c r="D13" s="34" t="n"/>
      <c r="E13" s="34" t="n"/>
      <c r="F13" s="34" t="n"/>
      <c r="G13" s="34" t="n"/>
      <c r="H13" s="34" t="n"/>
    </row>
    <row r="14" ht="28" customHeight="1">
      <c r="A14" s="35" t="inlineStr">
        <is>
          <t>Not Started: Work has not begun.</t>
        </is>
      </c>
      <c r="B14" s="35" t="n"/>
      <c r="C14" s="35" t="n"/>
      <c r="D14" s="35" t="n"/>
      <c r="E14" s="35" t="n"/>
      <c r="F14" s="35" t="n"/>
      <c r="G14" s="35" t="n"/>
      <c r="H14" s="35" t="n"/>
    </row>
    <row r="15" ht="28" customHeight="1">
      <c r="A15" s="35" t="inlineStr">
        <is>
          <t>In Progress: Work has started but is not complete.</t>
        </is>
      </c>
      <c r="B15" s="35" t="n"/>
      <c r="C15" s="35" t="n"/>
      <c r="D15" s="35" t="n"/>
      <c r="E15" s="35" t="n"/>
      <c r="F15" s="35" t="n"/>
      <c r="G15" s="35" t="n"/>
      <c r="H15" s="35" t="n"/>
    </row>
    <row r="16" ht="28" customHeight="1">
      <c r="A16" s="35" t="inlineStr">
        <is>
          <t>Complete: The task is finished and supporting evidence is recorded when required.</t>
        </is>
      </c>
      <c r="B16" s="35" t="n"/>
      <c r="C16" s="35" t="n"/>
      <c r="D16" s="35" t="n"/>
      <c r="E16" s="35" t="n"/>
      <c r="F16" s="35" t="n"/>
      <c r="G16" s="35" t="n"/>
      <c r="H16" s="35" t="n"/>
    </row>
    <row r="17" ht="28" customHeight="1">
      <c r="A17" s="35" t="inlineStr">
        <is>
          <t>Exception: A difference or unresolved issue requires follow-up.</t>
        </is>
      </c>
      <c r="B17" s="35" t="n"/>
      <c r="C17" s="35" t="n"/>
      <c r="D17" s="35" t="n"/>
      <c r="E17" s="35" t="n"/>
      <c r="F17" s="35" t="n"/>
      <c r="G17" s="35" t="n"/>
      <c r="H17" s="35" t="n"/>
    </row>
    <row r="18" ht="28" customHeight="1">
      <c r="A18" s="35" t="inlineStr">
        <is>
          <t>N/A: The task does not apply for the selected business date; a reason is required.</t>
        </is>
      </c>
      <c r="B18" s="35" t="n"/>
      <c r="C18" s="35" t="n"/>
      <c r="D18" s="35" t="n"/>
      <c r="E18" s="35" t="n"/>
      <c r="F18" s="35" t="n"/>
      <c r="G18" s="35" t="n"/>
      <c r="H18" s="35" t="n"/>
    </row>
    <row r="20">
      <c r="A20" s="34" t="inlineStr">
        <is>
          <t>Financial Reconciliation Guidance</t>
        </is>
      </c>
      <c r="B20" s="34" t="n"/>
      <c r="C20" s="34" t="n"/>
      <c r="D20" s="34" t="n"/>
      <c r="E20" s="34" t="n"/>
      <c r="F20" s="34" t="n"/>
      <c r="G20" s="34" t="n"/>
      <c r="H20" s="34" t="n"/>
    </row>
    <row r="21" ht="28" customHeight="1">
      <c r="A21" s="35" t="inlineStr">
        <is>
          <t>Expected Amount is the amount supported by the primary close report.</t>
        </is>
      </c>
      <c r="B21" s="35" t="n"/>
      <c r="C21" s="35" t="n"/>
      <c r="D21" s="35" t="n"/>
      <c r="E21" s="35" t="n"/>
      <c r="F21" s="35" t="n"/>
      <c r="G21" s="35" t="n"/>
      <c r="H21" s="35" t="n"/>
    </row>
    <row r="22" ht="28" customHeight="1">
      <c r="A22" s="35" t="inlineStr">
        <is>
          <t>Actual Amount is the amount confirmed from the comparison source.</t>
        </is>
      </c>
      <c r="B22" s="35" t="n"/>
      <c r="C22" s="35" t="n"/>
      <c r="D22" s="35" t="n"/>
      <c r="E22" s="35" t="n"/>
      <c r="F22" s="35" t="n"/>
      <c r="G22" s="35" t="n"/>
      <c r="H22" s="35" t="n"/>
    </row>
    <row r="23" ht="28" customHeight="1">
      <c r="A23" s="35" t="inlineStr">
        <is>
          <t>Variance equals Actual Amount minus Expected Amount.</t>
        </is>
      </c>
      <c r="B23" s="35" t="n"/>
      <c r="C23" s="35" t="n"/>
      <c r="D23" s="35" t="n"/>
      <c r="E23" s="35" t="n"/>
      <c r="F23" s="35" t="n"/>
      <c r="G23" s="35" t="n"/>
      <c r="H23" s="35" t="n"/>
    </row>
    <row r="24" ht="28" customHeight="1">
      <c r="A24" s="35" t="inlineStr">
        <is>
          <t>Tolerance is a property-defined review threshold.</t>
        </is>
      </c>
      <c r="B24" s="35" t="n"/>
      <c r="C24" s="35" t="n"/>
      <c r="D24" s="35" t="n"/>
      <c r="E24" s="35" t="n"/>
      <c r="F24" s="35" t="n"/>
      <c r="G24" s="35" t="n"/>
      <c r="H24" s="35" t="n"/>
    </row>
    <row r="25" ht="28" customHeight="1">
      <c r="A25" s="35" t="inlineStr">
        <is>
          <t>Do not use this workbook to determine statutory tax rates or legal requirements.</t>
        </is>
      </c>
      <c r="B25" s="35" t="n"/>
      <c r="C25" s="35" t="n"/>
      <c r="D25" s="35" t="n"/>
      <c r="E25" s="35" t="n"/>
      <c r="F25" s="35" t="n"/>
      <c r="G25" s="35" t="n"/>
      <c r="H25" s="35" t="n"/>
    </row>
    <row r="27">
      <c r="A27" s="34" t="inlineStr">
        <is>
          <t>Data Security Guidance</t>
        </is>
      </c>
      <c r="B27" s="34" t="n"/>
      <c r="C27" s="34" t="n"/>
      <c r="D27" s="34" t="n"/>
      <c r="E27" s="34" t="n"/>
      <c r="F27" s="34" t="n"/>
      <c r="G27" s="34" t="n"/>
      <c r="H27" s="34" t="n"/>
    </row>
    <row r="28" ht="28" customHeight="1">
      <c r="A28" s="35" t="inlineStr">
        <is>
          <t>Do not enter full payment card numbers.</t>
        </is>
      </c>
      <c r="B28" s="35" t="n"/>
      <c r="C28" s="35" t="n"/>
      <c r="D28" s="35" t="n"/>
      <c r="E28" s="35" t="n"/>
      <c r="F28" s="35" t="n"/>
      <c r="G28" s="35" t="n"/>
      <c r="H28" s="35" t="n"/>
    </row>
    <row r="29" ht="28" customHeight="1">
      <c r="A29" s="35" t="inlineStr">
        <is>
          <t>Do not enter passwords, security codes, or confidential system credentials.</t>
        </is>
      </c>
      <c r="B29" s="35" t="n"/>
      <c r="C29" s="35" t="n"/>
      <c r="D29" s="35" t="n"/>
      <c r="E29" s="35" t="n"/>
      <c r="F29" s="35" t="n"/>
      <c r="G29" s="35" t="n"/>
      <c r="H29" s="35" t="n"/>
    </row>
    <row r="30" ht="28" customHeight="1">
      <c r="A30" s="35" t="inlineStr">
        <is>
          <t>Avoid unnecessary guest personal information.</t>
        </is>
      </c>
      <c r="B30" s="35" t="n"/>
      <c r="C30" s="35" t="n"/>
      <c r="D30" s="35" t="n"/>
      <c r="E30" s="35" t="n"/>
      <c r="F30" s="35" t="n"/>
      <c r="G30" s="35" t="n"/>
      <c r="H30" s="35" t="n"/>
    </row>
    <row r="31" ht="28" customHeight="1">
      <c r="A31" s="35" t="inlineStr">
        <is>
          <t>Use report names, batch numbers, deposit bag numbers, or internal references as evidence.</t>
        </is>
      </c>
      <c r="B31" s="35" t="n"/>
      <c r="C31" s="35" t="n"/>
      <c r="D31" s="35" t="n"/>
      <c r="E31" s="35" t="n"/>
      <c r="F31" s="35" t="n"/>
      <c r="G31" s="35" t="n"/>
      <c r="H31" s="35" t="n"/>
    </row>
    <row r="33">
      <c r="A33" s="34" t="inlineStr">
        <is>
          <t>Workbook Scope</t>
        </is>
      </c>
      <c r="B33" s="34" t="n"/>
      <c r="C33" s="34" t="n"/>
      <c r="D33" s="34" t="n"/>
      <c r="E33" s="34" t="n"/>
      <c r="F33" s="34" t="n"/>
      <c r="G33" s="34" t="n"/>
      <c r="H33" s="34" t="n"/>
    </row>
    <row r="34" ht="48" customHeight="1">
      <c r="A34" s="35" t="inlineStr">
        <is>
          <t>This workbook records manual night audit activity. It does not automatically connect to hotel systems. Source Report or System fields document where the user obtained information.</t>
        </is>
      </c>
      <c r="B34" s="35" t="n"/>
      <c r="C34" s="35" t="n"/>
      <c r="D34" s="35" t="n"/>
      <c r="E34" s="35" t="n"/>
      <c r="F34" s="35" t="n"/>
      <c r="G34" s="35" t="n"/>
      <c r="H34" s="35" t="n"/>
    </row>
    <row r="36">
      <c r="A36" s="34" t="inlineStr">
        <is>
          <t>Color Key</t>
        </is>
      </c>
      <c r="B36" s="34" t="n"/>
      <c r="C36" s="34" t="n"/>
      <c r="D36" s="34" t="n"/>
      <c r="E36" s="34" t="n"/>
      <c r="F36" s="34" t="n"/>
      <c r="G36" s="34" t="n"/>
      <c r="H36" s="34" t="n"/>
    </row>
    <row r="37" ht="28" customHeight="1">
      <c r="A37" s="35" t="inlineStr">
        <is>
          <t>Yellow cells: editable inputs or assumptions.</t>
        </is>
      </c>
      <c r="B37" s="35" t="n"/>
      <c r="C37" s="35" t="n"/>
      <c r="D37" s="35" t="n"/>
      <c r="E37" s="35" t="n"/>
      <c r="F37" s="35" t="n"/>
      <c r="G37" s="35" t="n"/>
      <c r="H37" s="35" t="n"/>
    </row>
    <row r="38" ht="28" customHeight="1">
      <c r="A38" s="35" t="inlineStr">
        <is>
          <t>Green rows or cells: completed without a detected issue.</t>
        </is>
      </c>
      <c r="B38" s="35" t="n"/>
      <c r="C38" s="35" t="n"/>
      <c r="D38" s="35" t="n"/>
      <c r="E38" s="35" t="n"/>
      <c r="F38" s="35" t="n"/>
      <c r="G38" s="35" t="n"/>
      <c r="H38" s="35" t="n"/>
    </row>
    <row r="39" ht="28" customHeight="1">
      <c r="A39" s="35" t="inlineStr">
        <is>
          <t>Amber cells: review recommended.</t>
        </is>
      </c>
      <c r="B39" s="35" t="n"/>
      <c r="C39" s="35" t="n"/>
      <c r="D39" s="35" t="n"/>
      <c r="E39" s="35" t="n"/>
      <c r="F39" s="35" t="n"/>
      <c r="G39" s="35" t="n"/>
      <c r="H39" s="35" t="n"/>
    </row>
    <row r="40" ht="28" customHeight="1">
      <c r="A40" s="35" t="inlineStr">
        <is>
          <t>Red cells: exception, missing requirement, duplicate, or critical incomplete task.</t>
        </is>
      </c>
      <c r="B40" s="35" t="n"/>
      <c r="C40" s="35" t="n"/>
      <c r="D40" s="35" t="n"/>
      <c r="E40" s="35" t="n"/>
      <c r="F40" s="35" t="n"/>
      <c r="G40" s="35" t="n"/>
      <c r="H40" s="35" t="n"/>
    </row>
    <row r="41" ht="28" customHeight="1">
      <c r="A41" s="35" t="inlineStr">
        <is>
          <t>Gray rows: not applicable.</t>
        </is>
      </c>
      <c r="B41" s="35" t="n"/>
      <c r="C41" s="35" t="n"/>
      <c r="D41" s="35" t="n"/>
      <c r="E41" s="35" t="n"/>
      <c r="F41" s="35" t="n"/>
      <c r="G41" s="35" t="n"/>
      <c r="H41" s="35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2026-09-06T03:26:49Z</dcterms:created>
  <dcterms:modified xmlns:dcterms="http://purl.org/dc/terms/" xmlns:xsi="http://www.w3.org/2001/XMLSchema-instance" xsi:type="dcterms:W3CDTF">2026-09-06T03:26:52+00:00Z</dcterms:modified>
</cp:coreProperties>
</file>