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Segment Data" sheetId="2" state="visible" r:id="rId2"/>
    <sheet xmlns:r="http://schemas.openxmlformats.org/officeDocument/2006/relationships" name="Assumptions" sheetId="3" state="visible" r:id="rId3"/>
    <sheet xmlns:r="http://schemas.openxmlformats.org/officeDocument/2006/relationships" name="Instruction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/d/yyyy"/>
    <numFmt numFmtId="165" formatCode="0.0%"/>
    <numFmt numFmtId="166" formatCode="$#,##0.00"/>
    <numFmt numFmtId="167" formatCode="yyyy-mm-dd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FFFFFF"/>
      <sz val="11"/>
    </font>
    <font>
      <name val="Calibri"/>
      <b val="1"/>
      <color rgb="00FFFFFF"/>
      <sz val="11"/>
    </font>
    <font>
      <name val="Calibri"/>
      <color rgb="00243746"/>
      <sz val="10"/>
    </font>
    <font>
      <name val="Calibri"/>
      <b val="1"/>
      <color rgb="0017324D"/>
      <sz val="16"/>
    </font>
  </fonts>
  <fills count="9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B5D74"/>
      </patternFill>
    </fill>
    <fill>
      <patternFill patternType="solid">
        <fgColor rgb="00F2F7F8"/>
      </patternFill>
    </fill>
    <fill>
      <patternFill patternType="solid">
        <fgColor rgb="00DDEBF7"/>
      </patternFill>
    </fill>
    <fill>
      <patternFill patternType="solid">
        <fgColor rgb="00FFFFFF"/>
      </patternFill>
    </fill>
    <fill>
      <patternFill patternType="solid">
        <fgColor rgb="00FFF1CE"/>
      </patternFill>
    </fill>
    <fill>
      <patternFill patternType="solid">
        <fgColor rgb="00E7ECEF"/>
      </patternFill>
    </fill>
  </fills>
  <borders count="2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3" borderId="0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3" fillId="3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3" fillId="3" borderId="0" pivotButton="0" quotePrefix="0" xfId="0"/>
    <xf numFmtId="0" fontId="0" fillId="0" borderId="1" applyAlignment="1" pivotButton="0" quotePrefix="0" xfId="0">
      <alignment horizontal="left" vertical="center"/>
    </xf>
    <xf numFmtId="3" fontId="5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3" fontId="0" fillId="4" borderId="1" pivotButton="0" quotePrefix="0" xfId="0"/>
    <xf numFmtId="165" fontId="0" fillId="4" borderId="1" pivotButton="0" quotePrefix="0" xfId="0"/>
    <xf numFmtId="166" fontId="0" fillId="4" borderId="1" pivotButton="0" quotePrefix="0" xfId="0"/>
    <xf numFmtId="0" fontId="0" fillId="6" borderId="1" pivotButton="0" quotePrefix="0" xfId="0"/>
    <xf numFmtId="3" fontId="0" fillId="6" borderId="1" pivotButton="0" quotePrefix="0" xfId="0"/>
    <xf numFmtId="165" fontId="0" fillId="6" borderId="1" pivotButton="0" quotePrefix="0" xfId="0"/>
    <xf numFmtId="166" fontId="0" fillId="6" borderId="1" pivotButton="0" quotePrefix="0" xfId="0"/>
    <xf numFmtId="0" fontId="3" fillId="2" borderId="0" pivotButton="0" quotePrefix="0" xfId="0"/>
    <xf numFmtId="167" fontId="0" fillId="0" borderId="0" pivotButton="0" quotePrefix="0" xfId="0"/>
    <xf numFmtId="0" fontId="0" fillId="0" borderId="0" applyAlignment="1" pivotButton="0" quotePrefix="0" xfId="0">
      <alignment horizontal="left" vertical="center" wrapText="1"/>
    </xf>
    <xf numFmtId="164" fontId="0" fillId="7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center" vertical="center"/>
    </xf>
    <xf numFmtId="3" fontId="0" fillId="7" borderId="1" applyAlignment="1" pivotButton="0" quotePrefix="0" xfId="0">
      <alignment horizontal="center" vertical="center"/>
    </xf>
    <xf numFmtId="166" fontId="0" fillId="7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left" vertical="center" wrapText="1"/>
    </xf>
    <xf numFmtId="166" fontId="0" fillId="8" borderId="1" applyAlignment="1" pivotButton="0" quotePrefix="0" xfId="0">
      <alignment horizontal="center" vertical="center"/>
    </xf>
    <xf numFmtId="0" fontId="0" fillId="8" borderId="1" applyAlignment="1" pivotButton="0" quotePrefix="0" xfId="0">
      <alignment horizontal="center" vertical="center"/>
    </xf>
    <xf numFmtId="165" fontId="0" fillId="8" borderId="1" applyAlignment="1" pivotButton="0" quotePrefix="0" xfId="0">
      <alignment horizontal="center" vertical="center"/>
    </xf>
    <xf numFmtId="3" fontId="0" fillId="8" borderId="1" applyAlignment="1" pivotButton="0" quotePrefix="0" xfId="0">
      <alignment horizontal="center" vertical="center"/>
    </xf>
    <xf numFmtId="0" fontId="0" fillId="8" borderId="1" applyAlignment="1" pivotButton="0" quotePrefix="0" xfId="0">
      <alignment horizontal="left" vertical="center" wrapText="1"/>
    </xf>
    <xf numFmtId="0" fontId="0" fillId="0" borderId="1" pivotButton="0" quotePrefix="0" xfId="0"/>
    <xf numFmtId="165" fontId="0" fillId="0" borderId="1" pivotButton="0" quotePrefix="0" xfId="0"/>
    <xf numFmtId="0" fontId="3" fillId="2" borderId="1" pivotButton="0" quotePrefix="0" xfId="0"/>
    <xf numFmtId="164" fontId="0" fillId="7" borderId="1" pivotButton="0" quotePrefix="0" xfId="0"/>
    <xf numFmtId="0" fontId="0" fillId="7" borderId="1" pivotButton="0" quotePrefix="0" xfId="0"/>
    <xf numFmtId="0" fontId="0" fillId="8" borderId="1" pivotButton="0" quotePrefix="0" xfId="0"/>
    <xf numFmtId="0" fontId="0" fillId="0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center" vertical="center"/>
    </xf>
    <xf numFmtId="165" fontId="0" fillId="4" borderId="1" pivotButton="0" quotePrefix="0" xfId="0"/>
    <xf numFmtId="166" fontId="0" fillId="4" borderId="1" pivotButton="0" quotePrefix="0" xfId="0"/>
    <xf numFmtId="165" fontId="0" fillId="6" borderId="1" pivotButton="0" quotePrefix="0" xfId="0"/>
    <xf numFmtId="166" fontId="0" fillId="6" borderId="1" pivotButton="0" quotePrefix="0" xfId="0"/>
    <xf numFmtId="167" fontId="0" fillId="0" borderId="0" pivotButton="0" quotePrefix="0" xfId="0"/>
    <xf numFmtId="164" fontId="0" fillId="7" borderId="1" applyAlignment="1" pivotButton="0" quotePrefix="0" xfId="0">
      <alignment horizontal="center" vertical="center"/>
    </xf>
    <xf numFmtId="166" fontId="0" fillId="7" borderId="1" applyAlignment="1" pivotButton="0" quotePrefix="0" xfId="0">
      <alignment horizontal="center" vertical="center"/>
    </xf>
    <xf numFmtId="166" fontId="0" fillId="8" borderId="1" applyAlignment="1" pivotButton="0" quotePrefix="0" xfId="0">
      <alignment horizontal="center" vertical="center"/>
    </xf>
    <xf numFmtId="165" fontId="0" fillId="8" borderId="1" applyAlignment="1" pivotButton="0" quotePrefix="0" xfId="0">
      <alignment horizontal="center" vertical="center"/>
    </xf>
    <xf numFmtId="165" fontId="0" fillId="0" borderId="1" pivotButton="0" quotePrefix="0" xfId="0"/>
    <xf numFmtId="164" fontId="0" fillId="7" borderId="1" pivotButton="0" quotePrefix="0" xfId="0"/>
  </cellXfs>
  <cellStyles count="1">
    <cellStyle name="Normal" xfId="0" builtinId="0" hidden="0"/>
  </cellStyles>
  <dxfs count="5">
    <dxf>
      <font>
        <name val="Calibri"/>
        <b val="1"/>
        <color rgb="00C73939"/>
        <sz val="10"/>
      </font>
      <fill>
        <patternFill patternType="solid">
          <fgColor rgb="00FFC7CE"/>
        </patternFill>
      </fill>
    </dxf>
    <dxf>
      <font>
        <name val="Calibri"/>
        <b val="1"/>
        <color rgb="00147D64"/>
        <sz val="10"/>
      </font>
      <fill>
        <patternFill patternType="solid">
          <fgColor rgb="00C6EFCE"/>
        </patternFill>
      </fill>
    </dxf>
    <dxf>
      <fill>
        <patternFill patternType="solid">
          <fgColor rgb="00C6EFCE"/>
        </patternFill>
      </fill>
    </dxf>
    <dxf>
      <fill>
        <patternFill patternType="solid">
          <fgColor rgb="00FFC7CE"/>
        </patternFill>
      </fill>
    </dxf>
    <dxf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Room Revenue by Market Segment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'Dashboard'!D19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'Dashboard'!$A$20:$A$29</f>
            </numRef>
          </cat>
          <val>
            <numRef>
              <f>'Dashboard'!$D$20:$D$29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Room Night Mix by Market Segment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'Dashboard'!B19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'Dashboard'!$A$20:$A$29</f>
            </numRef>
          </cat>
          <val>
            <numRef>
              <f>'Dashboard'!$B$20:$B$29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Room Revenue and Occupancy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'Dashboard'!E35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'Dashboard'!$A$36:$A$47</f>
            </numRef>
          </cat>
          <val>
            <numRef>
              <f>'Dashboard'!$E$36:$E$47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'Dashboard'!D35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'Dashboard'!$D$36:$D$47</f>
            </numRef>
          </val>
        </ser>
        <axId val="10"/>
        <axId val="2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  <valAx>
        <axId val="200"/>
        <scaling>
          <orientation val="minMax"/>
        </scaling>
        <axPos val="l"/>
        <majorGridlines/>
        <majorTickMark val="none"/>
        <minorTickMark val="none"/>
        <crossAx val="10"/>
        <crosses val="max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9</col>
      <colOff>0</colOff>
      <row>34</row>
      <rowOff>0</rowOff>
    </from>
    <ext cx="54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49</row>
      <rowOff>0</rowOff>
    </from>
    <ext cx="540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64</row>
      <rowOff>0</rowOff>
    </from>
    <ext cx="540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SegmentData" displayName="tblSegmentData" ref="A5:AD305" headerRowCount="1">
  <autoFilter ref="A5:AD305"/>
  <tableColumns count="30">
    <tableColumn id="1" name="Period Start Date"/>
    <tableColumn id="2" name="Property"/>
    <tableColumn id="3" name="Market Segment"/>
    <tableColumn id="4" name="Bookings Created"/>
    <tableColumn id="5" name="Rooms Sold"/>
    <tableColumn id="6" name="Room Revenue"/>
    <tableColumn id="7" name="Food and Beverage Revenue"/>
    <tableColumn id="8" name="Other Revenue"/>
    <tableColumn id="9" name="Cancellations"/>
    <tableColumn id="10" name="No-Shows"/>
    <tableColumn id="11" name="Channel Commission"/>
    <tableColumn id="12" name="Other Acquisition Cost"/>
    <tableColumn id="13" name="Segment Marketing Spend"/>
    <tableColumn id="14" name="Budget Rooms Sold"/>
    <tableColumn id="15" name="Budget Room Revenue"/>
    <tableColumn id="16" name="Source Reference"/>
    <tableColumn id="17" name="Notes"/>
    <tableColumn id="18" name="Total Revenue"/>
    <tableColumn id="19" name="Acquisition Costs"/>
    <tableColumn id="20" name="Net Segment Revenue"/>
    <tableColumn id="21" name="ADR"/>
    <tableColumn id="22" name="Net ADR"/>
    <tableColumn id="23" name="Average Length of Stay"/>
    <tableColumn id="24" name="Acquisition Cost %"/>
    <tableColumn id="25" name="Room Revenue Variance"/>
    <tableColumn id="26" name="Room Revenue Variance %"/>
    <tableColumn id="27" name="Available Room Nights"/>
    <tableColumn id="28" name="Segment Occupancy Contribution"/>
    <tableColumn id="29" name="Duplicate Check"/>
    <tableColumn id="30" name="Row Check"/>
  </tableColumns>
  <tableStyleInfo name="TableStyleMedium2" showRowStripes="1"/>
</table>
</file>

<file path=xl/tables/table2.xml><?xml version="1.0" encoding="utf-8"?>
<table xmlns="http://schemas.openxmlformats.org/spreadsheetml/2006/main" id="2" name="tblInventory" displayName="tblInventory" ref="A18:F138" headerRowCount="1">
  <autoFilter ref="A18:F138"/>
  <tableColumns count="6">
    <tableColumn id="1" name="Month Start"/>
    <tableColumn id="2" name="Property"/>
    <tableColumn id="3" name="Total Rooms"/>
    <tableColumn id="4" name="Out of Order Room Nights"/>
    <tableColumn id="5" name="Available Room Nights"/>
    <tableColumn id="6" name="Inventory Check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B101"/>
  <sheetViews>
    <sheetView showGridLines="0" zoomScale="70" zoomScaleNormal="70" workbookViewId="0">
      <pane ySplit="18" topLeftCell="A19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6" customWidth="1" min="4" max="4"/>
    <col width="16" customWidth="1" min="5" max="5"/>
    <col width="16" customWidth="1" min="6" max="6"/>
    <col width="18" customWidth="1" min="7" max="7"/>
    <col width="16" customWidth="1" min="8" max="8"/>
    <col width="18" customWidth="1" min="9" max="9"/>
    <col width="18" customWidth="1" min="10" max="10"/>
    <col width="18" customWidth="1" min="11" max="11"/>
    <col width="18" customWidth="1" min="12" max="12"/>
    <col width="16" customWidth="1" min="13" max="13"/>
    <col width="18" customWidth="1" min="14" max="14"/>
    <col hidden="1" width="13" customWidth="1" min="28" max="28"/>
  </cols>
  <sheetData>
    <row r="1" ht="28" customHeight="1">
      <c r="A1" s="1" t="inlineStr">
        <is>
          <t>Hotel Market Segment Analysis</t>
        </is>
      </c>
    </row>
    <row r="2">
      <c r="A2" s="2" t="inlineStr">
        <is>
          <t>Room production, revenue, acquisition cost, and segment mix</t>
        </is>
      </c>
    </row>
    <row r="3">
      <c r="A3" s="3" t="inlineStr">
        <is>
          <t>Reporting Note</t>
        </is>
      </c>
      <c r="B3" s="4" t="inlineStr">
        <is>
          <t>Dashboard results are based on completed rows in the Segment Data table and available room nights entered on the Assumptions worksheet.</t>
        </is>
      </c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</row>
    <row r="4"/>
    <row r="5">
      <c r="B5" s="6" t="inlineStr">
        <is>
          <t>Property</t>
        </is>
      </c>
      <c r="C5" s="7" t="inlineStr">
        <is>
          <t>Harbor Point Hotel</t>
        </is>
      </c>
      <c r="E5" s="6" t="inlineStr">
        <is>
          <t>Report Start Date</t>
        </is>
      </c>
      <c r="F5" s="42" t="n">
        <v>46023</v>
      </c>
      <c r="H5" s="6" t="inlineStr">
        <is>
          <t>Report End Date</t>
        </is>
      </c>
      <c r="I5" s="42" t="n">
        <v>46081</v>
      </c>
      <c r="K5" s="6" t="inlineStr">
        <is>
          <t>Selected Segment</t>
        </is>
      </c>
      <c r="L5" s="7" t="inlineStr">
        <is>
          <t>All Segments</t>
        </is>
      </c>
    </row>
    <row r="6">
      <c r="A6" s="9" t="inlineStr">
        <is>
          <t>Reporting Period Status</t>
        </is>
      </c>
      <c r="B6" s="10">
        <f>IFERROR(IF(I5&lt;F5,"Warning: End date is before start date","Date range is valid"),"")</f>
        <v/>
      </c>
    </row>
    <row r="7"/>
    <row r="8">
      <c r="A8" s="6" t="inlineStr">
        <is>
          <t>Available Room Nights</t>
        </is>
      </c>
      <c r="C8" s="6" t="inlineStr">
        <is>
          <t>Rooms Sold</t>
        </is>
      </c>
      <c r="E8" s="6" t="inlineStr">
        <is>
          <t>Occupancy</t>
        </is>
      </c>
      <c r="G8" s="6" t="inlineStr">
        <is>
          <t>Room Revenue</t>
        </is>
      </c>
      <c r="I8" s="6" t="inlineStr">
        <is>
          <t>Blended ADR</t>
        </is>
      </c>
      <c r="K8" s="6" t="inlineStr">
        <is>
          <t>Total Revenue</t>
        </is>
      </c>
    </row>
    <row r="9">
      <c r="A9" s="11">
        <f>IFERROR(SUMIFS('Assumptions'!$E$19:$E$138,'Assumptions'!$B$19:$B$138,$C$5,'Assumptions'!$A$19:$A$138,"&gt;="&amp;$F$5,'Assumptions'!$A$19:$A$138,"&lt;="&amp;$I$5),0)</f>
        <v/>
      </c>
      <c r="C9" s="11">
        <f>IFERROR(IF($L$5="All Segments",SUMIFS('Segment Data'!$E$6:$E$305,'Segment Data'!$B$6:$B$305,$C$5,'Segment Data'!$A$6:$A$305,"&gt;="&amp;$F$5,'Segment Data'!$A$6:$A$305,"&lt;="&amp;$I$5),SUMIFS('Segment Data'!$E$6:$E$305,'Segment Data'!$B$6:$B$305,$C$5,'Segment Data'!$A$6:$A$305,"&gt;="&amp;$F$5,'Segment Data'!$A$6:$A$305,"&lt;="&amp;$I$5,'Segment Data'!$C$6:$C$305,$L$5)),0)</f>
        <v/>
      </c>
      <c r="E9" s="43">
        <f>IFERROR((IF($L$5="All Segments",SUMIFS('Segment Data'!$E$6:$E$305,'Segment Data'!$B$6:$B$305,$C$5,'Segment Data'!$A$6:$A$305,"&gt;="&amp;$F$5,'Segment Data'!$A$6:$A$305,"&lt;="&amp;$I$5),SUMIFS('Segment Data'!$E$6:$E$305,'Segment Data'!$B$6:$B$305,$C$5,'Segment Data'!$A$6:$A$305,"&gt;="&amp;$F$5,'Segment Data'!$A$6:$A$305,"&lt;="&amp;$I$5,'Segment Data'!$C$6:$C$305,$L$5)))/(SUMIFS('Assumptions'!$E$19:$E$138,'Assumptions'!$B$19:$B$138,$C$5,'Assumptions'!$A$19:$A$138,"&gt;="&amp;$F$5,'Assumptions'!$A$19:$A$138,"&lt;="&amp;$I$5)),0)</f>
        <v/>
      </c>
      <c r="G9" s="44">
        <f>IFERROR(IF($L$5="All Segments",SUMIFS('Segment Data'!$F$6:$F$305,'Segment Data'!$B$6:$B$305,$C$5,'Segment Data'!$A$6:$A$305,"&gt;="&amp;$F$5,'Segment Data'!$A$6:$A$305,"&lt;="&amp;$I$5),SUMIFS('Segment Data'!$F$6:$F$305,'Segment Data'!$B$6:$B$305,$C$5,'Segment Data'!$A$6:$A$305,"&gt;="&amp;$F$5,'Segment Data'!$A$6:$A$305,"&lt;="&amp;$I$5,'Segment Data'!$C$6:$C$305,$L$5)),0)</f>
        <v/>
      </c>
      <c r="I9" s="44">
        <f>IFERROR((IF($L$5="All Segments",SUMIFS('Segment Data'!$F$6:$F$305,'Segment Data'!$B$6:$B$305,$C$5,'Segment Data'!$A$6:$A$305,"&gt;="&amp;$F$5,'Segment Data'!$A$6:$A$305,"&lt;="&amp;$I$5),SUMIFS('Segment Data'!$F$6:$F$305,'Segment Data'!$B$6:$B$305,$C$5,'Segment Data'!$A$6:$A$305,"&gt;="&amp;$F$5,'Segment Data'!$A$6:$A$305,"&lt;="&amp;$I$5,'Segment Data'!$C$6:$C$305,$L$5)))/(IF($L$5="All Segments",SUMIFS('Segment Data'!$E$6:$E$305,'Segment Data'!$B$6:$B$305,$C$5,'Segment Data'!$A$6:$A$305,"&gt;="&amp;$F$5,'Segment Data'!$A$6:$A$305,"&lt;="&amp;$I$5),SUMIFS('Segment Data'!$E$6:$E$305,'Segment Data'!$B$6:$B$305,$C$5,'Segment Data'!$A$6:$A$305,"&gt;="&amp;$F$5,'Segment Data'!$A$6:$A$305,"&lt;="&amp;$I$5,'Segment Data'!$C$6:$C$305,$L$5))),0)</f>
        <v/>
      </c>
      <c r="K9" s="44">
        <f>IFERROR((IF($L$5="All Segments",SUMIFS('Segment Data'!$F$6:$F$305,'Segment Data'!$B$6:$B$305,$C$5,'Segment Data'!$A$6:$A$305,"&gt;="&amp;$F$5,'Segment Data'!$A$6:$A$305,"&lt;="&amp;$I$5),SUMIFS('Segment Data'!$F$6:$F$305,'Segment Data'!$B$6:$B$305,$C$5,'Segment Data'!$A$6:$A$305,"&gt;="&amp;$F$5,'Segment Data'!$A$6:$A$305,"&lt;="&amp;$I$5,'Segment Data'!$C$6:$C$305,$L$5)))+(IF($L$5="All Segments",SUMIFS('Segment Data'!$G$6:$G$305,'Segment Data'!$B$6:$B$305,$C$5,'Segment Data'!$A$6:$A$305,"&gt;="&amp;$F$5,'Segment Data'!$A$6:$A$305,"&lt;="&amp;$I$5),SUMIFS('Segment Data'!$G$6:$G$305,'Segment Data'!$B$6:$B$305,$C$5,'Segment Data'!$A$6:$A$305,"&gt;="&amp;$F$5,'Segment Data'!$A$6:$A$305,"&lt;="&amp;$I$5,'Segment Data'!$C$6:$C$305,$L$5)))+(IF($L$5="All Segments",SUMIFS('Segment Data'!$H$6:$H$305,'Segment Data'!$B$6:$B$305,$C$5,'Segment Data'!$A$6:$A$305,"&gt;="&amp;$F$5,'Segment Data'!$A$6:$A$305,"&lt;="&amp;$I$5),SUMIFS('Segment Data'!$H$6:$H$305,'Segment Data'!$B$6:$B$305,$C$5,'Segment Data'!$A$6:$A$305,"&gt;="&amp;$F$5,'Segment Data'!$A$6:$A$305,"&lt;="&amp;$I$5,'Segment Data'!$C$6:$C$305,$L$5))),0)</f>
        <v/>
      </c>
    </row>
    <row r="10"/>
    <row r="11">
      <c r="A11" s="6" t="inlineStr">
        <is>
          <t>Net Segment Revenue</t>
        </is>
      </c>
      <c r="C11" s="6" t="inlineStr">
        <is>
          <t>Net ADR</t>
        </is>
      </c>
      <c r="E11" s="6" t="inlineStr">
        <is>
          <t>Acquisition Cost Percentage</t>
        </is>
      </c>
      <c r="G11" s="6" t="inlineStr">
        <is>
          <t>Room Revenue Budget Variance</t>
        </is>
      </c>
      <c r="I11" s="6" t="inlineStr">
        <is>
          <t>Cancellation Rate</t>
        </is>
      </c>
      <c r="K11" s="6" t="inlineStr">
        <is>
          <t>No-Show Rate</t>
        </is>
      </c>
    </row>
    <row r="12">
      <c r="A12" s="44">
        <f>IFERROR((IF($L$5="All Segments",SUMIFS('Segment Data'!$F$6:$F$305,'Segment Data'!$B$6:$B$305,$C$5,'Segment Data'!$A$6:$A$305,"&gt;="&amp;$F$5,'Segment Data'!$A$6:$A$305,"&lt;="&amp;$I$5),SUMIFS('Segment Data'!$F$6:$F$305,'Segment Data'!$B$6:$B$305,$C$5,'Segment Data'!$A$6:$A$305,"&gt;="&amp;$F$5,'Segment Data'!$A$6:$A$305,"&lt;="&amp;$I$5,'Segment Data'!$C$6:$C$305,$L$5)))+(IF($L$5="All Segments",SUMIFS('Segment Data'!$G$6:$G$305,'Segment Data'!$B$6:$B$305,$C$5,'Segment Data'!$A$6:$A$305,"&gt;="&amp;$F$5,'Segment Data'!$A$6:$A$305,"&lt;="&amp;$I$5),SUMIFS('Segment Data'!$G$6:$G$305,'Segment Data'!$B$6:$B$305,$C$5,'Segment Data'!$A$6:$A$305,"&gt;="&amp;$F$5,'Segment Data'!$A$6:$A$305,"&lt;="&amp;$I$5,'Segment Data'!$C$6:$C$305,$L$5)))+(IF($L$5="All Segments",SUMIFS('Segment Data'!$H$6:$H$305,'Segment Data'!$B$6:$B$305,$C$5,'Segment Data'!$A$6:$A$305,"&gt;="&amp;$F$5,'Segment Data'!$A$6:$A$305,"&lt;="&amp;$I$5),SUMIFS('Segment Data'!$H$6:$H$305,'Segment Data'!$B$6:$B$305,$C$5,'Segment Data'!$A$6:$A$305,"&gt;="&amp;$F$5,'Segment Data'!$A$6:$A$305,"&lt;="&amp;$I$5,'Segment Data'!$C$6:$C$305,$L$5)))-(IF($L$5="All Segments",SUMIFS('Segment Data'!$K$6:$K$305,'Segment Data'!$B$6:$B$305,$C$5,'Segment Data'!$A$6:$A$305,"&gt;="&amp;$F$5,'Segment Data'!$A$6:$A$305,"&lt;="&amp;$I$5),SUMIFS('Segment Data'!$K$6:$K$305,'Segment Data'!$B$6:$B$305,$C$5,'Segment Data'!$A$6:$A$305,"&gt;="&amp;$F$5,'Segment Data'!$A$6:$A$305,"&lt;="&amp;$I$5,'Segment Data'!$C$6:$C$305,$L$5)))-(IF($L$5="All Segments",SUMIFS('Segment Data'!$L$6:$L$305,'Segment Data'!$B$6:$B$305,$C$5,'Segment Data'!$A$6:$A$305,"&gt;="&amp;$F$5,'Segment Data'!$A$6:$A$305,"&lt;="&amp;$I$5),SUMIFS('Segment Data'!$L$6:$L$305,'Segment Data'!$B$6:$B$305,$C$5,'Segment Data'!$A$6:$A$305,"&gt;="&amp;$F$5,'Segment Data'!$A$6:$A$305,"&lt;="&amp;$I$5,'Segment Data'!$C$6:$C$305,$L$5)))-(IF($L$5="All Segments",SUMIFS('Segment Data'!$M$6:$M$305,'Segment Data'!$B$6:$B$305,$C$5,'Segment Data'!$A$6:$A$305,"&gt;="&amp;$F$5,'Segment Data'!$A$6:$A$305,"&lt;="&amp;$I$5),SUMIFS('Segment Data'!$M$6:$M$305,'Segment Data'!$B$6:$B$305,$C$5,'Segment Data'!$A$6:$A$305,"&gt;="&amp;$F$5,'Segment Data'!$A$6:$A$305,"&lt;="&amp;$I$5,'Segment Data'!$C$6:$C$305,$L$5))),0)</f>
        <v/>
      </c>
      <c r="C12" s="44">
        <f>IFERROR(((IF($L$5="All Segments",SUMIFS('Segment Data'!$F$6:$F$305,'Segment Data'!$B$6:$B$305,$C$5,'Segment Data'!$A$6:$A$305,"&gt;="&amp;$F$5,'Segment Data'!$A$6:$A$305,"&lt;="&amp;$I$5),SUMIFS('Segment Data'!$F$6:$F$305,'Segment Data'!$B$6:$B$305,$C$5,'Segment Data'!$A$6:$A$305,"&gt;="&amp;$F$5,'Segment Data'!$A$6:$A$305,"&lt;="&amp;$I$5,'Segment Data'!$C$6:$C$305,$L$5)))+(IF($L$5="All Segments",SUMIFS('Segment Data'!$G$6:$G$305,'Segment Data'!$B$6:$B$305,$C$5,'Segment Data'!$A$6:$A$305,"&gt;="&amp;$F$5,'Segment Data'!$A$6:$A$305,"&lt;="&amp;$I$5),SUMIFS('Segment Data'!$G$6:$G$305,'Segment Data'!$B$6:$B$305,$C$5,'Segment Data'!$A$6:$A$305,"&gt;="&amp;$F$5,'Segment Data'!$A$6:$A$305,"&lt;="&amp;$I$5,'Segment Data'!$C$6:$C$305,$L$5)))+(IF($L$5="All Segments",SUMIFS('Segment Data'!$H$6:$H$305,'Segment Data'!$B$6:$B$305,$C$5,'Segment Data'!$A$6:$A$305,"&gt;="&amp;$F$5,'Segment Data'!$A$6:$A$305,"&lt;="&amp;$I$5),SUMIFS('Segment Data'!$H$6:$H$305,'Segment Data'!$B$6:$B$305,$C$5,'Segment Data'!$A$6:$A$305,"&gt;="&amp;$F$5,'Segment Data'!$A$6:$A$305,"&lt;="&amp;$I$5,'Segment Data'!$C$6:$C$305,$L$5)))-(IF($L$5="All Segments",SUMIFS('Segment Data'!$K$6:$K$305,'Segment Data'!$B$6:$B$305,$C$5,'Segment Data'!$A$6:$A$305,"&gt;="&amp;$F$5,'Segment Data'!$A$6:$A$305,"&lt;="&amp;$I$5),SUMIFS('Segment Data'!$K$6:$K$305,'Segment Data'!$B$6:$B$305,$C$5,'Segment Data'!$A$6:$A$305,"&gt;="&amp;$F$5,'Segment Data'!$A$6:$A$305,"&lt;="&amp;$I$5,'Segment Data'!$C$6:$C$305,$L$5)))-(IF($L$5="All Segments",SUMIFS('Segment Data'!$L$6:$L$305,'Segment Data'!$B$6:$B$305,$C$5,'Segment Data'!$A$6:$A$305,"&gt;="&amp;$F$5,'Segment Data'!$A$6:$A$305,"&lt;="&amp;$I$5),SUMIFS('Segment Data'!$L$6:$L$305,'Segment Data'!$B$6:$B$305,$C$5,'Segment Data'!$A$6:$A$305,"&gt;="&amp;$F$5,'Segment Data'!$A$6:$A$305,"&lt;="&amp;$I$5,'Segment Data'!$C$6:$C$305,$L$5)))-(IF($L$5="All Segments",SUMIFS('Segment Data'!$M$6:$M$305,'Segment Data'!$B$6:$B$305,$C$5,'Segment Data'!$A$6:$A$305,"&gt;="&amp;$F$5,'Segment Data'!$A$6:$A$305,"&lt;="&amp;$I$5),SUMIFS('Segment Data'!$M$6:$M$305,'Segment Data'!$B$6:$B$305,$C$5,'Segment Data'!$A$6:$A$305,"&gt;="&amp;$F$5,'Segment Data'!$A$6:$A$305,"&lt;="&amp;$I$5,'Segment Data'!$C$6:$C$305,$L$5))))/(IF($L$5="All Segments",SUMIFS('Segment Data'!$E$6:$E$305,'Segment Data'!$B$6:$B$305,$C$5,'Segment Data'!$A$6:$A$305,"&gt;="&amp;$F$5,'Segment Data'!$A$6:$A$305,"&lt;="&amp;$I$5),SUMIFS('Segment Data'!$E$6:$E$305,'Segment Data'!$B$6:$B$305,$C$5,'Segment Data'!$A$6:$A$305,"&gt;="&amp;$F$5,'Segment Data'!$A$6:$A$305,"&lt;="&amp;$I$5,'Segment Data'!$C$6:$C$305,$L$5))),0)</f>
        <v/>
      </c>
      <c r="E12" s="43">
        <f>IFERROR(((IF($L$5="All Segments",SUMIFS('Segment Data'!$K$6:$K$305,'Segment Data'!$B$6:$B$305,$C$5,'Segment Data'!$A$6:$A$305,"&gt;="&amp;$F$5,'Segment Data'!$A$6:$A$305,"&lt;="&amp;$I$5),SUMIFS('Segment Data'!$K$6:$K$305,'Segment Data'!$B$6:$B$305,$C$5,'Segment Data'!$A$6:$A$305,"&gt;="&amp;$F$5,'Segment Data'!$A$6:$A$305,"&lt;="&amp;$I$5,'Segment Data'!$C$6:$C$305,$L$5)))+(IF($L$5="All Segments",SUMIFS('Segment Data'!$L$6:$L$305,'Segment Data'!$B$6:$B$305,$C$5,'Segment Data'!$A$6:$A$305,"&gt;="&amp;$F$5,'Segment Data'!$A$6:$A$305,"&lt;="&amp;$I$5),SUMIFS('Segment Data'!$L$6:$L$305,'Segment Data'!$B$6:$B$305,$C$5,'Segment Data'!$A$6:$A$305,"&gt;="&amp;$F$5,'Segment Data'!$A$6:$A$305,"&lt;="&amp;$I$5,'Segment Data'!$C$6:$C$305,$L$5)))+(IF($L$5="All Segments",SUMIFS('Segment Data'!$M$6:$M$305,'Segment Data'!$B$6:$B$305,$C$5,'Segment Data'!$A$6:$A$305,"&gt;="&amp;$F$5,'Segment Data'!$A$6:$A$305,"&lt;="&amp;$I$5),SUMIFS('Segment Data'!$M$6:$M$305,'Segment Data'!$B$6:$B$305,$C$5,'Segment Data'!$A$6:$A$305,"&gt;="&amp;$F$5,'Segment Data'!$A$6:$A$305,"&lt;="&amp;$I$5,'Segment Data'!$C$6:$C$305,$L$5))))/((IF($L$5="All Segments",SUMIFS('Segment Data'!$F$6:$F$305,'Segment Data'!$B$6:$B$305,$C$5,'Segment Data'!$A$6:$A$305,"&gt;="&amp;$F$5,'Segment Data'!$A$6:$A$305,"&lt;="&amp;$I$5),SUMIFS('Segment Data'!$F$6:$F$305,'Segment Data'!$B$6:$B$305,$C$5,'Segment Data'!$A$6:$A$305,"&gt;="&amp;$F$5,'Segment Data'!$A$6:$A$305,"&lt;="&amp;$I$5,'Segment Data'!$C$6:$C$305,$L$5)))+(IF($L$5="All Segments",SUMIFS('Segment Data'!$G$6:$G$305,'Segment Data'!$B$6:$B$305,$C$5,'Segment Data'!$A$6:$A$305,"&gt;="&amp;$F$5,'Segment Data'!$A$6:$A$305,"&lt;="&amp;$I$5),SUMIFS('Segment Data'!$G$6:$G$305,'Segment Data'!$B$6:$B$305,$C$5,'Segment Data'!$A$6:$A$305,"&gt;="&amp;$F$5,'Segment Data'!$A$6:$A$305,"&lt;="&amp;$I$5,'Segment Data'!$C$6:$C$305,$L$5)))+(IF($L$5="All Segments",SUMIFS('Segment Data'!$H$6:$H$305,'Segment Data'!$B$6:$B$305,$C$5,'Segment Data'!$A$6:$A$305,"&gt;="&amp;$F$5,'Segment Data'!$A$6:$A$305,"&lt;="&amp;$I$5),SUMIFS('Segment Data'!$H$6:$H$305,'Segment Data'!$B$6:$B$305,$C$5,'Segment Data'!$A$6:$A$305,"&gt;="&amp;$F$5,'Segment Data'!$A$6:$A$305,"&lt;="&amp;$I$5,'Segment Data'!$C$6:$C$305,$L$5)))),0)</f>
        <v/>
      </c>
      <c r="G12" s="44">
        <f>IFERROR((IF($L$5="All Segments",SUMIFS('Segment Data'!$F$6:$F$305,'Segment Data'!$B$6:$B$305,$C$5,'Segment Data'!$A$6:$A$305,"&gt;="&amp;$F$5,'Segment Data'!$A$6:$A$305,"&lt;="&amp;$I$5),SUMIFS('Segment Data'!$F$6:$F$305,'Segment Data'!$B$6:$B$305,$C$5,'Segment Data'!$A$6:$A$305,"&gt;="&amp;$F$5,'Segment Data'!$A$6:$A$305,"&lt;="&amp;$I$5,'Segment Data'!$C$6:$C$305,$L$5)))-(IF($L$5="All Segments",SUMIFS('Segment Data'!$O$6:$O$305,'Segment Data'!$B$6:$B$305,$C$5,'Segment Data'!$A$6:$A$305,"&gt;="&amp;$F$5,'Segment Data'!$A$6:$A$305,"&lt;="&amp;$I$5),SUMIFS('Segment Data'!$O$6:$O$305,'Segment Data'!$B$6:$B$305,$C$5,'Segment Data'!$A$6:$A$305,"&gt;="&amp;$F$5,'Segment Data'!$A$6:$A$305,"&lt;="&amp;$I$5,'Segment Data'!$C$6:$C$305,$L$5))),0)</f>
        <v/>
      </c>
      <c r="I12" s="43">
        <f>IFERROR((IF($L$5="All Segments",SUMIFS('Segment Data'!$I$6:$I$305,'Segment Data'!$B$6:$B$305,$C$5,'Segment Data'!$A$6:$A$305,"&gt;="&amp;$F$5,'Segment Data'!$A$6:$A$305,"&lt;="&amp;$I$5),SUMIFS('Segment Data'!$I$6:$I$305,'Segment Data'!$B$6:$B$305,$C$5,'Segment Data'!$A$6:$A$305,"&gt;="&amp;$F$5,'Segment Data'!$A$6:$A$305,"&lt;="&amp;$I$5,'Segment Data'!$C$6:$C$305,$L$5)))/(IF($L$5="All Segments",SUMIFS('Segment Data'!$D$6:$D$305,'Segment Data'!$B$6:$B$305,$C$5,'Segment Data'!$A$6:$A$305,"&gt;="&amp;$F$5,'Segment Data'!$A$6:$A$305,"&lt;="&amp;$I$5),SUMIFS('Segment Data'!$D$6:$D$305,'Segment Data'!$B$6:$B$305,$C$5,'Segment Data'!$A$6:$A$305,"&gt;="&amp;$F$5,'Segment Data'!$A$6:$A$305,"&lt;="&amp;$I$5,'Segment Data'!$C$6:$C$305,$L$5))),0)</f>
        <v/>
      </c>
      <c r="K12" s="43">
        <f>IFERROR((IF($L$5="All Segments",SUMIFS('Segment Data'!$J$6:$J$305,'Segment Data'!$B$6:$B$305,$C$5,'Segment Data'!$A$6:$A$305,"&gt;="&amp;$F$5,'Segment Data'!$A$6:$A$305,"&lt;="&amp;$I$5),SUMIFS('Segment Data'!$J$6:$J$305,'Segment Data'!$B$6:$B$305,$C$5,'Segment Data'!$A$6:$A$305,"&gt;="&amp;$F$5,'Segment Data'!$A$6:$A$305,"&lt;="&amp;$I$5,'Segment Data'!$C$6:$C$305,$L$5)))/(IF($L$5="All Segments",SUMIFS('Segment Data'!$D$6:$D$305,'Segment Data'!$B$6:$B$305,$C$5,'Segment Data'!$A$6:$A$305,"&gt;="&amp;$F$5,'Segment Data'!$A$6:$A$305,"&lt;="&amp;$I$5),SUMIFS('Segment Data'!$D$6:$D$305,'Segment Data'!$B$6:$B$305,$C$5,'Segment Data'!$A$6:$A$305,"&gt;="&amp;$F$5,'Segment Data'!$A$6:$A$305,"&lt;="&amp;$I$5,'Segment Data'!$C$6:$C$305,$L$5))),0)</f>
        <v/>
      </c>
    </row>
    <row r="13"/>
    <row r="14"/>
    <row r="15"/>
    <row r="16"/>
    <row r="17"/>
    <row r="18"/>
    <row r="19">
      <c r="A19" s="14" t="inlineStr">
        <is>
          <t>Market Segment</t>
        </is>
      </c>
      <c r="B19" s="14" t="inlineStr">
        <is>
          <t>Rooms Sold</t>
        </is>
      </c>
      <c r="C19" s="14" t="inlineStr">
        <is>
          <t>Room Mix</t>
        </is>
      </c>
      <c r="D19" s="14" t="inlineStr">
        <is>
          <t>Room Revenue</t>
        </is>
      </c>
      <c r="E19" s="14" t="inlineStr">
        <is>
          <t>ADR</t>
        </is>
      </c>
      <c r="F19" s="14" t="inlineStr">
        <is>
          <t>Total Revenue</t>
        </is>
      </c>
      <c r="G19" s="14" t="inlineStr">
        <is>
          <t>Acquisition Costs</t>
        </is>
      </c>
      <c r="H19" s="14" t="inlineStr">
        <is>
          <t>Acquisition Cost %</t>
        </is>
      </c>
      <c r="I19" s="14" t="inlineStr">
        <is>
          <t>Net Segment Revenue</t>
        </is>
      </c>
      <c r="J19" s="14" t="inlineStr">
        <is>
          <t>Budget Room Revenue</t>
        </is>
      </c>
      <c r="K19" s="14" t="inlineStr">
        <is>
          <t>Revenue Variance</t>
        </is>
      </c>
      <c r="L19" s="14" t="inlineStr">
        <is>
          <t>Revenue Variance %</t>
        </is>
      </c>
      <c r="M19" s="14" t="inlineStr">
        <is>
          <t>Cancellation Rate</t>
        </is>
      </c>
      <c r="N19" s="14" t="inlineStr">
        <is>
          <t>Performance Flag</t>
        </is>
      </c>
      <c r="O19" s="14" t="inlineStr">
        <is>
          <t>Net ADR</t>
        </is>
      </c>
    </row>
    <row r="20">
      <c r="A20" s="5" t="inlineStr">
        <is>
          <t>Retail Transient</t>
        </is>
      </c>
      <c r="B20" s="15">
        <f>IFERROR(SUMIFS('Segment Data'!$E$6:$E$305,'Segment Data'!$B$6:$B$305,$C$5,'Segment Data'!$A$6:$A$305,"&gt;="&amp;$F$5,'Segment Data'!$A$6:$A$305,"&lt;="&amp;$I$5,'Segment Data'!$C$6:$C$305,$A20),0)</f>
        <v/>
      </c>
      <c r="C20" s="45">
        <f>IFERROR(B20/SUM($B$20:$B$29),0)</f>
        <v/>
      </c>
      <c r="D20" s="46">
        <f>IFERROR(SUMIFS('Segment Data'!$F$6:$F$305,'Segment Data'!$B$6:$B$305,$C$5,'Segment Data'!$A$6:$A$305,"&gt;="&amp;$F$5,'Segment Data'!$A$6:$A$305,"&lt;="&amp;$I$5,'Segment Data'!$C$6:$C$305,$A20),0)</f>
        <v/>
      </c>
      <c r="E20" s="46">
        <f>IFERROR(D20/B20,0)</f>
        <v/>
      </c>
      <c r="F20" s="46">
        <f>IFERROR(SUMIFS('Segment Data'!$R$6:$R$305,'Segment Data'!$B$6:$B$305,$C$5,'Segment Data'!$A$6:$A$305,"&gt;="&amp;$F$5,'Segment Data'!$A$6:$A$305,"&lt;="&amp;$I$5,'Segment Data'!$C$6:$C$305,$A20),0)</f>
        <v/>
      </c>
      <c r="G20" s="46">
        <f>IFERROR(SUMIFS('Segment Data'!$S$6:$S$305,'Segment Data'!$B$6:$B$305,$C$5,'Segment Data'!$A$6:$A$305,"&gt;="&amp;$F$5,'Segment Data'!$A$6:$A$305,"&lt;="&amp;$I$5,'Segment Data'!$C$6:$C$305,$A20),0)</f>
        <v/>
      </c>
      <c r="H20" s="45">
        <f>IFERROR(G20/F20,0)</f>
        <v/>
      </c>
      <c r="I20" s="46">
        <f>IFERROR(SUMIFS('Segment Data'!$T$6:$T$305,'Segment Data'!$B$6:$B$305,$C$5,'Segment Data'!$A$6:$A$305,"&gt;="&amp;$F$5,'Segment Data'!$A$6:$A$305,"&lt;="&amp;$I$5,'Segment Data'!$C$6:$C$305,$A20),0)</f>
        <v/>
      </c>
      <c r="J20" s="46">
        <f>IFERROR(SUMIFS('Segment Data'!$O$6:$O$305,'Segment Data'!$B$6:$B$305,$C$5,'Segment Data'!$A$6:$A$305,"&gt;="&amp;$F$5,'Segment Data'!$A$6:$A$305,"&lt;="&amp;$I$5,'Segment Data'!$C$6:$C$305,$A20),0)</f>
        <v/>
      </c>
      <c r="K20" s="46">
        <f>IFERROR(D20-J20,0)</f>
        <v/>
      </c>
      <c r="L20" s="45">
        <f>IFERROR(K20/J20,0)</f>
        <v/>
      </c>
      <c r="M20" s="45">
        <f>IFERROR(SUMIFS('Segment Data'!$I$6:$I$305,'Segment Data'!$B$6:$B$305,$C$5,'Segment Data'!$A$6:$A$305,"&gt;="&amp;$F$5,'Segment Data'!$A$6:$A$305,"&lt;="&amp;$I$5,'Segment Data'!$C$6:$C$305,$A20)/SUMIFS('Segment Data'!$D$6:$D$305,'Segment Data'!$B$6:$B$305,$C$5,'Segment Data'!$A$6:$A$305,"&gt;="&amp;$F$5,'Segment Data'!$A$6:$A$305,"&lt;="&amp;$I$5,'Segment Data'!$C$6:$C$305,$A20),0)</f>
        <v/>
      </c>
      <c r="N20" s="5">
        <f>IFERROR(IF(AND(B20=0,D20=0),"No Activity",IF(H20&gt;Assumptions!$B$5,"Review Cost",IF(L20&lt;Assumptions!$B$6,"Below Budget",IF(AND(C20&lt;Assumptions!$B$7,B20&gt;0),"Low Mix","On Track")))),"")</f>
        <v/>
      </c>
      <c r="O20" s="46">
        <f>IFERROR(I20/B20,0)</f>
        <v/>
      </c>
    </row>
    <row r="21">
      <c r="A21" s="18" t="inlineStr">
        <is>
          <t>Corporate Negotiated</t>
        </is>
      </c>
      <c r="B21" s="19">
        <f>IFERROR(SUMIFS('Segment Data'!$E$6:$E$305,'Segment Data'!$B$6:$B$305,$C$5,'Segment Data'!$A$6:$A$305,"&gt;="&amp;$F$5,'Segment Data'!$A$6:$A$305,"&lt;="&amp;$I$5,'Segment Data'!$C$6:$C$305,$A21),0)</f>
        <v/>
      </c>
      <c r="C21" s="47">
        <f>IFERROR(B21/SUM($B$20:$B$29),0)</f>
        <v/>
      </c>
      <c r="D21" s="48">
        <f>IFERROR(SUMIFS('Segment Data'!$F$6:$F$305,'Segment Data'!$B$6:$B$305,$C$5,'Segment Data'!$A$6:$A$305,"&gt;="&amp;$F$5,'Segment Data'!$A$6:$A$305,"&lt;="&amp;$I$5,'Segment Data'!$C$6:$C$305,$A21),0)</f>
        <v/>
      </c>
      <c r="E21" s="48">
        <f>IFERROR(D21/B21,0)</f>
        <v/>
      </c>
      <c r="F21" s="48">
        <f>IFERROR(SUMIFS('Segment Data'!$R$6:$R$305,'Segment Data'!$B$6:$B$305,$C$5,'Segment Data'!$A$6:$A$305,"&gt;="&amp;$F$5,'Segment Data'!$A$6:$A$305,"&lt;="&amp;$I$5,'Segment Data'!$C$6:$C$305,$A21),0)</f>
        <v/>
      </c>
      <c r="G21" s="48">
        <f>IFERROR(SUMIFS('Segment Data'!$S$6:$S$305,'Segment Data'!$B$6:$B$305,$C$5,'Segment Data'!$A$6:$A$305,"&gt;="&amp;$F$5,'Segment Data'!$A$6:$A$305,"&lt;="&amp;$I$5,'Segment Data'!$C$6:$C$305,$A21),0)</f>
        <v/>
      </c>
      <c r="H21" s="47">
        <f>IFERROR(G21/F21,0)</f>
        <v/>
      </c>
      <c r="I21" s="48">
        <f>IFERROR(SUMIFS('Segment Data'!$T$6:$T$305,'Segment Data'!$B$6:$B$305,$C$5,'Segment Data'!$A$6:$A$305,"&gt;="&amp;$F$5,'Segment Data'!$A$6:$A$305,"&lt;="&amp;$I$5,'Segment Data'!$C$6:$C$305,$A21),0)</f>
        <v/>
      </c>
      <c r="J21" s="48">
        <f>IFERROR(SUMIFS('Segment Data'!$O$6:$O$305,'Segment Data'!$B$6:$B$305,$C$5,'Segment Data'!$A$6:$A$305,"&gt;="&amp;$F$5,'Segment Data'!$A$6:$A$305,"&lt;="&amp;$I$5,'Segment Data'!$C$6:$C$305,$A21),0)</f>
        <v/>
      </c>
      <c r="K21" s="48">
        <f>IFERROR(D21-J21,0)</f>
        <v/>
      </c>
      <c r="L21" s="47">
        <f>IFERROR(K21/J21,0)</f>
        <v/>
      </c>
      <c r="M21" s="47">
        <f>IFERROR(SUMIFS('Segment Data'!$I$6:$I$305,'Segment Data'!$B$6:$B$305,$C$5,'Segment Data'!$A$6:$A$305,"&gt;="&amp;$F$5,'Segment Data'!$A$6:$A$305,"&lt;="&amp;$I$5,'Segment Data'!$C$6:$C$305,$A21)/SUMIFS('Segment Data'!$D$6:$D$305,'Segment Data'!$B$6:$B$305,$C$5,'Segment Data'!$A$6:$A$305,"&gt;="&amp;$F$5,'Segment Data'!$A$6:$A$305,"&lt;="&amp;$I$5,'Segment Data'!$C$6:$C$305,$A21),0)</f>
        <v/>
      </c>
      <c r="N21" s="18">
        <f>IFERROR(IF(AND(B21=0,D21=0),"No Activity",IF(H21&gt;Assumptions!$B$5,"Review Cost",IF(L21&lt;Assumptions!$B$6,"Below Budget",IF(AND(C21&lt;Assumptions!$B$7,B21&gt;0),"Low Mix","On Track")))),"")</f>
        <v/>
      </c>
      <c r="O21" s="48">
        <f>IFERROR(I21/B21,0)</f>
        <v/>
      </c>
    </row>
    <row r="22">
      <c r="A22" s="5" t="inlineStr">
        <is>
          <t>Government</t>
        </is>
      </c>
      <c r="B22" s="15">
        <f>IFERROR(SUMIFS('Segment Data'!$E$6:$E$305,'Segment Data'!$B$6:$B$305,$C$5,'Segment Data'!$A$6:$A$305,"&gt;="&amp;$F$5,'Segment Data'!$A$6:$A$305,"&lt;="&amp;$I$5,'Segment Data'!$C$6:$C$305,$A22),0)</f>
        <v/>
      </c>
      <c r="C22" s="45">
        <f>IFERROR(B22/SUM($B$20:$B$29),0)</f>
        <v/>
      </c>
      <c r="D22" s="46">
        <f>IFERROR(SUMIFS('Segment Data'!$F$6:$F$305,'Segment Data'!$B$6:$B$305,$C$5,'Segment Data'!$A$6:$A$305,"&gt;="&amp;$F$5,'Segment Data'!$A$6:$A$305,"&lt;="&amp;$I$5,'Segment Data'!$C$6:$C$305,$A22),0)</f>
        <v/>
      </c>
      <c r="E22" s="46">
        <f>IFERROR(D22/B22,0)</f>
        <v/>
      </c>
      <c r="F22" s="46">
        <f>IFERROR(SUMIFS('Segment Data'!$R$6:$R$305,'Segment Data'!$B$6:$B$305,$C$5,'Segment Data'!$A$6:$A$305,"&gt;="&amp;$F$5,'Segment Data'!$A$6:$A$305,"&lt;="&amp;$I$5,'Segment Data'!$C$6:$C$305,$A22),0)</f>
        <v/>
      </c>
      <c r="G22" s="46">
        <f>IFERROR(SUMIFS('Segment Data'!$S$6:$S$305,'Segment Data'!$B$6:$B$305,$C$5,'Segment Data'!$A$6:$A$305,"&gt;="&amp;$F$5,'Segment Data'!$A$6:$A$305,"&lt;="&amp;$I$5,'Segment Data'!$C$6:$C$305,$A22),0)</f>
        <v/>
      </c>
      <c r="H22" s="45">
        <f>IFERROR(G22/F22,0)</f>
        <v/>
      </c>
      <c r="I22" s="46">
        <f>IFERROR(SUMIFS('Segment Data'!$T$6:$T$305,'Segment Data'!$B$6:$B$305,$C$5,'Segment Data'!$A$6:$A$305,"&gt;="&amp;$F$5,'Segment Data'!$A$6:$A$305,"&lt;="&amp;$I$5,'Segment Data'!$C$6:$C$305,$A22),0)</f>
        <v/>
      </c>
      <c r="J22" s="46">
        <f>IFERROR(SUMIFS('Segment Data'!$O$6:$O$305,'Segment Data'!$B$6:$B$305,$C$5,'Segment Data'!$A$6:$A$305,"&gt;="&amp;$F$5,'Segment Data'!$A$6:$A$305,"&lt;="&amp;$I$5,'Segment Data'!$C$6:$C$305,$A22),0)</f>
        <v/>
      </c>
      <c r="K22" s="46">
        <f>IFERROR(D22-J22,0)</f>
        <v/>
      </c>
      <c r="L22" s="45">
        <f>IFERROR(K22/J22,0)</f>
        <v/>
      </c>
      <c r="M22" s="45">
        <f>IFERROR(SUMIFS('Segment Data'!$I$6:$I$305,'Segment Data'!$B$6:$B$305,$C$5,'Segment Data'!$A$6:$A$305,"&gt;="&amp;$F$5,'Segment Data'!$A$6:$A$305,"&lt;="&amp;$I$5,'Segment Data'!$C$6:$C$305,$A22)/SUMIFS('Segment Data'!$D$6:$D$305,'Segment Data'!$B$6:$B$305,$C$5,'Segment Data'!$A$6:$A$305,"&gt;="&amp;$F$5,'Segment Data'!$A$6:$A$305,"&lt;="&amp;$I$5,'Segment Data'!$C$6:$C$305,$A22),0)</f>
        <v/>
      </c>
      <c r="N22" s="5">
        <f>IFERROR(IF(AND(B22=0,D22=0),"No Activity",IF(H22&gt;Assumptions!$B$5,"Review Cost",IF(L22&lt;Assumptions!$B$6,"Below Budget",IF(AND(C22&lt;Assumptions!$B$7,B22&gt;0),"Low Mix","On Track")))),"")</f>
        <v/>
      </c>
      <c r="O22" s="46">
        <f>IFERROR(I22/B22,0)</f>
        <v/>
      </c>
    </row>
    <row r="23">
      <c r="A23" s="18" t="inlineStr">
        <is>
          <t>Online Travel Agency</t>
        </is>
      </c>
      <c r="B23" s="19">
        <f>IFERROR(SUMIFS('Segment Data'!$E$6:$E$305,'Segment Data'!$B$6:$B$305,$C$5,'Segment Data'!$A$6:$A$305,"&gt;="&amp;$F$5,'Segment Data'!$A$6:$A$305,"&lt;="&amp;$I$5,'Segment Data'!$C$6:$C$305,$A23),0)</f>
        <v/>
      </c>
      <c r="C23" s="47">
        <f>IFERROR(B23/SUM($B$20:$B$29),0)</f>
        <v/>
      </c>
      <c r="D23" s="48">
        <f>IFERROR(SUMIFS('Segment Data'!$F$6:$F$305,'Segment Data'!$B$6:$B$305,$C$5,'Segment Data'!$A$6:$A$305,"&gt;="&amp;$F$5,'Segment Data'!$A$6:$A$305,"&lt;="&amp;$I$5,'Segment Data'!$C$6:$C$305,$A23),0)</f>
        <v/>
      </c>
      <c r="E23" s="48">
        <f>IFERROR(D23/B23,0)</f>
        <v/>
      </c>
      <c r="F23" s="48">
        <f>IFERROR(SUMIFS('Segment Data'!$R$6:$R$305,'Segment Data'!$B$6:$B$305,$C$5,'Segment Data'!$A$6:$A$305,"&gt;="&amp;$F$5,'Segment Data'!$A$6:$A$305,"&lt;="&amp;$I$5,'Segment Data'!$C$6:$C$305,$A23),0)</f>
        <v/>
      </c>
      <c r="G23" s="48">
        <f>IFERROR(SUMIFS('Segment Data'!$S$6:$S$305,'Segment Data'!$B$6:$B$305,$C$5,'Segment Data'!$A$6:$A$305,"&gt;="&amp;$F$5,'Segment Data'!$A$6:$A$305,"&lt;="&amp;$I$5,'Segment Data'!$C$6:$C$305,$A23),0)</f>
        <v/>
      </c>
      <c r="H23" s="47">
        <f>IFERROR(G23/F23,0)</f>
        <v/>
      </c>
      <c r="I23" s="48">
        <f>IFERROR(SUMIFS('Segment Data'!$T$6:$T$305,'Segment Data'!$B$6:$B$305,$C$5,'Segment Data'!$A$6:$A$305,"&gt;="&amp;$F$5,'Segment Data'!$A$6:$A$305,"&lt;="&amp;$I$5,'Segment Data'!$C$6:$C$305,$A23),0)</f>
        <v/>
      </c>
      <c r="J23" s="48">
        <f>IFERROR(SUMIFS('Segment Data'!$O$6:$O$305,'Segment Data'!$B$6:$B$305,$C$5,'Segment Data'!$A$6:$A$305,"&gt;="&amp;$F$5,'Segment Data'!$A$6:$A$305,"&lt;="&amp;$I$5,'Segment Data'!$C$6:$C$305,$A23),0)</f>
        <v/>
      </c>
      <c r="K23" s="48">
        <f>IFERROR(D23-J23,0)</f>
        <v/>
      </c>
      <c r="L23" s="47">
        <f>IFERROR(K23/J23,0)</f>
        <v/>
      </c>
      <c r="M23" s="47">
        <f>IFERROR(SUMIFS('Segment Data'!$I$6:$I$305,'Segment Data'!$B$6:$B$305,$C$5,'Segment Data'!$A$6:$A$305,"&gt;="&amp;$F$5,'Segment Data'!$A$6:$A$305,"&lt;="&amp;$I$5,'Segment Data'!$C$6:$C$305,$A23)/SUMIFS('Segment Data'!$D$6:$D$305,'Segment Data'!$B$6:$B$305,$C$5,'Segment Data'!$A$6:$A$305,"&gt;="&amp;$F$5,'Segment Data'!$A$6:$A$305,"&lt;="&amp;$I$5,'Segment Data'!$C$6:$C$305,$A23),0)</f>
        <v/>
      </c>
      <c r="N23" s="18">
        <f>IFERROR(IF(AND(B23=0,D23=0),"No Activity",IF(H23&gt;Assumptions!$B$5,"Review Cost",IF(L23&lt;Assumptions!$B$6,"Below Budget",IF(AND(C23&lt;Assumptions!$B$7,B23&gt;0),"Low Mix","On Track")))),"")</f>
        <v/>
      </c>
      <c r="O23" s="48">
        <f>IFERROR(I23/B23,0)</f>
        <v/>
      </c>
    </row>
    <row r="24">
      <c r="A24" s="5" t="inlineStr">
        <is>
          <t>Wholesale</t>
        </is>
      </c>
      <c r="B24" s="15">
        <f>IFERROR(SUMIFS('Segment Data'!$E$6:$E$305,'Segment Data'!$B$6:$B$305,$C$5,'Segment Data'!$A$6:$A$305,"&gt;="&amp;$F$5,'Segment Data'!$A$6:$A$305,"&lt;="&amp;$I$5,'Segment Data'!$C$6:$C$305,$A24),0)</f>
        <v/>
      </c>
      <c r="C24" s="45">
        <f>IFERROR(B24/SUM($B$20:$B$29),0)</f>
        <v/>
      </c>
      <c r="D24" s="46">
        <f>IFERROR(SUMIFS('Segment Data'!$F$6:$F$305,'Segment Data'!$B$6:$B$305,$C$5,'Segment Data'!$A$6:$A$305,"&gt;="&amp;$F$5,'Segment Data'!$A$6:$A$305,"&lt;="&amp;$I$5,'Segment Data'!$C$6:$C$305,$A24),0)</f>
        <v/>
      </c>
      <c r="E24" s="46">
        <f>IFERROR(D24/B24,0)</f>
        <v/>
      </c>
      <c r="F24" s="46">
        <f>IFERROR(SUMIFS('Segment Data'!$R$6:$R$305,'Segment Data'!$B$6:$B$305,$C$5,'Segment Data'!$A$6:$A$305,"&gt;="&amp;$F$5,'Segment Data'!$A$6:$A$305,"&lt;="&amp;$I$5,'Segment Data'!$C$6:$C$305,$A24),0)</f>
        <v/>
      </c>
      <c r="G24" s="46">
        <f>IFERROR(SUMIFS('Segment Data'!$S$6:$S$305,'Segment Data'!$B$6:$B$305,$C$5,'Segment Data'!$A$6:$A$305,"&gt;="&amp;$F$5,'Segment Data'!$A$6:$A$305,"&lt;="&amp;$I$5,'Segment Data'!$C$6:$C$305,$A24),0)</f>
        <v/>
      </c>
      <c r="H24" s="45">
        <f>IFERROR(G24/F24,0)</f>
        <v/>
      </c>
      <c r="I24" s="46">
        <f>IFERROR(SUMIFS('Segment Data'!$T$6:$T$305,'Segment Data'!$B$6:$B$305,$C$5,'Segment Data'!$A$6:$A$305,"&gt;="&amp;$F$5,'Segment Data'!$A$6:$A$305,"&lt;="&amp;$I$5,'Segment Data'!$C$6:$C$305,$A24),0)</f>
        <v/>
      </c>
      <c r="J24" s="46">
        <f>IFERROR(SUMIFS('Segment Data'!$O$6:$O$305,'Segment Data'!$B$6:$B$305,$C$5,'Segment Data'!$A$6:$A$305,"&gt;="&amp;$F$5,'Segment Data'!$A$6:$A$305,"&lt;="&amp;$I$5,'Segment Data'!$C$6:$C$305,$A24),0)</f>
        <v/>
      </c>
      <c r="K24" s="46">
        <f>IFERROR(D24-J24,0)</f>
        <v/>
      </c>
      <c r="L24" s="45">
        <f>IFERROR(K24/J24,0)</f>
        <v/>
      </c>
      <c r="M24" s="45">
        <f>IFERROR(SUMIFS('Segment Data'!$I$6:$I$305,'Segment Data'!$B$6:$B$305,$C$5,'Segment Data'!$A$6:$A$305,"&gt;="&amp;$F$5,'Segment Data'!$A$6:$A$305,"&lt;="&amp;$I$5,'Segment Data'!$C$6:$C$305,$A24)/SUMIFS('Segment Data'!$D$6:$D$305,'Segment Data'!$B$6:$B$305,$C$5,'Segment Data'!$A$6:$A$305,"&gt;="&amp;$F$5,'Segment Data'!$A$6:$A$305,"&lt;="&amp;$I$5,'Segment Data'!$C$6:$C$305,$A24),0)</f>
        <v/>
      </c>
      <c r="N24" s="5">
        <f>IFERROR(IF(AND(B24=0,D24=0),"No Activity",IF(H24&gt;Assumptions!$B$5,"Review Cost",IF(L24&lt;Assumptions!$B$6,"Below Budget",IF(AND(C24&lt;Assumptions!$B$7,B24&gt;0),"Low Mix","On Track")))),"")</f>
        <v/>
      </c>
      <c r="O24" s="46">
        <f>IFERROR(I24/B24,0)</f>
        <v/>
      </c>
    </row>
    <row r="25">
      <c r="A25" s="18" t="inlineStr">
        <is>
          <t>Group Corporate</t>
        </is>
      </c>
      <c r="B25" s="19">
        <f>IFERROR(SUMIFS('Segment Data'!$E$6:$E$305,'Segment Data'!$B$6:$B$305,$C$5,'Segment Data'!$A$6:$A$305,"&gt;="&amp;$F$5,'Segment Data'!$A$6:$A$305,"&lt;="&amp;$I$5,'Segment Data'!$C$6:$C$305,$A25),0)</f>
        <v/>
      </c>
      <c r="C25" s="47">
        <f>IFERROR(B25/SUM($B$20:$B$29),0)</f>
        <v/>
      </c>
      <c r="D25" s="48">
        <f>IFERROR(SUMIFS('Segment Data'!$F$6:$F$305,'Segment Data'!$B$6:$B$305,$C$5,'Segment Data'!$A$6:$A$305,"&gt;="&amp;$F$5,'Segment Data'!$A$6:$A$305,"&lt;="&amp;$I$5,'Segment Data'!$C$6:$C$305,$A25),0)</f>
        <v/>
      </c>
      <c r="E25" s="48">
        <f>IFERROR(D25/B25,0)</f>
        <v/>
      </c>
      <c r="F25" s="48">
        <f>IFERROR(SUMIFS('Segment Data'!$R$6:$R$305,'Segment Data'!$B$6:$B$305,$C$5,'Segment Data'!$A$6:$A$305,"&gt;="&amp;$F$5,'Segment Data'!$A$6:$A$305,"&lt;="&amp;$I$5,'Segment Data'!$C$6:$C$305,$A25),0)</f>
        <v/>
      </c>
      <c r="G25" s="48">
        <f>IFERROR(SUMIFS('Segment Data'!$S$6:$S$305,'Segment Data'!$B$6:$B$305,$C$5,'Segment Data'!$A$6:$A$305,"&gt;="&amp;$F$5,'Segment Data'!$A$6:$A$305,"&lt;="&amp;$I$5,'Segment Data'!$C$6:$C$305,$A25),0)</f>
        <v/>
      </c>
      <c r="H25" s="47">
        <f>IFERROR(G25/F25,0)</f>
        <v/>
      </c>
      <c r="I25" s="48">
        <f>IFERROR(SUMIFS('Segment Data'!$T$6:$T$305,'Segment Data'!$B$6:$B$305,$C$5,'Segment Data'!$A$6:$A$305,"&gt;="&amp;$F$5,'Segment Data'!$A$6:$A$305,"&lt;="&amp;$I$5,'Segment Data'!$C$6:$C$305,$A25),0)</f>
        <v/>
      </c>
      <c r="J25" s="48">
        <f>IFERROR(SUMIFS('Segment Data'!$O$6:$O$305,'Segment Data'!$B$6:$B$305,$C$5,'Segment Data'!$A$6:$A$305,"&gt;="&amp;$F$5,'Segment Data'!$A$6:$A$305,"&lt;="&amp;$I$5,'Segment Data'!$C$6:$C$305,$A25),0)</f>
        <v/>
      </c>
      <c r="K25" s="48">
        <f>IFERROR(D25-J25,0)</f>
        <v/>
      </c>
      <c r="L25" s="47">
        <f>IFERROR(K25/J25,0)</f>
        <v/>
      </c>
      <c r="M25" s="47">
        <f>IFERROR(SUMIFS('Segment Data'!$I$6:$I$305,'Segment Data'!$B$6:$B$305,$C$5,'Segment Data'!$A$6:$A$305,"&gt;="&amp;$F$5,'Segment Data'!$A$6:$A$305,"&lt;="&amp;$I$5,'Segment Data'!$C$6:$C$305,$A25)/SUMIFS('Segment Data'!$D$6:$D$305,'Segment Data'!$B$6:$B$305,$C$5,'Segment Data'!$A$6:$A$305,"&gt;="&amp;$F$5,'Segment Data'!$A$6:$A$305,"&lt;="&amp;$I$5,'Segment Data'!$C$6:$C$305,$A25),0)</f>
        <v/>
      </c>
      <c r="N25" s="18">
        <f>IFERROR(IF(AND(B25=0,D25=0),"No Activity",IF(H25&gt;Assumptions!$B$5,"Review Cost",IF(L25&lt;Assumptions!$B$6,"Below Budget",IF(AND(C25&lt;Assumptions!$B$7,B25&gt;0),"Low Mix","On Track")))),"")</f>
        <v/>
      </c>
      <c r="O25" s="48">
        <f>IFERROR(I25/B25,0)</f>
        <v/>
      </c>
    </row>
    <row r="26">
      <c r="A26" s="5" t="inlineStr">
        <is>
          <t>Group Association</t>
        </is>
      </c>
      <c r="B26" s="15">
        <f>IFERROR(SUMIFS('Segment Data'!$E$6:$E$305,'Segment Data'!$B$6:$B$305,$C$5,'Segment Data'!$A$6:$A$305,"&gt;="&amp;$F$5,'Segment Data'!$A$6:$A$305,"&lt;="&amp;$I$5,'Segment Data'!$C$6:$C$305,$A26),0)</f>
        <v/>
      </c>
      <c r="C26" s="45">
        <f>IFERROR(B26/SUM($B$20:$B$29),0)</f>
        <v/>
      </c>
      <c r="D26" s="46">
        <f>IFERROR(SUMIFS('Segment Data'!$F$6:$F$305,'Segment Data'!$B$6:$B$305,$C$5,'Segment Data'!$A$6:$A$305,"&gt;="&amp;$F$5,'Segment Data'!$A$6:$A$305,"&lt;="&amp;$I$5,'Segment Data'!$C$6:$C$305,$A26),0)</f>
        <v/>
      </c>
      <c r="E26" s="46">
        <f>IFERROR(D26/B26,0)</f>
        <v/>
      </c>
      <c r="F26" s="46">
        <f>IFERROR(SUMIFS('Segment Data'!$R$6:$R$305,'Segment Data'!$B$6:$B$305,$C$5,'Segment Data'!$A$6:$A$305,"&gt;="&amp;$F$5,'Segment Data'!$A$6:$A$305,"&lt;="&amp;$I$5,'Segment Data'!$C$6:$C$305,$A26),0)</f>
        <v/>
      </c>
      <c r="G26" s="46">
        <f>IFERROR(SUMIFS('Segment Data'!$S$6:$S$305,'Segment Data'!$B$6:$B$305,$C$5,'Segment Data'!$A$6:$A$305,"&gt;="&amp;$F$5,'Segment Data'!$A$6:$A$305,"&lt;="&amp;$I$5,'Segment Data'!$C$6:$C$305,$A26),0)</f>
        <v/>
      </c>
      <c r="H26" s="45">
        <f>IFERROR(G26/F26,0)</f>
        <v/>
      </c>
      <c r="I26" s="46">
        <f>IFERROR(SUMIFS('Segment Data'!$T$6:$T$305,'Segment Data'!$B$6:$B$305,$C$5,'Segment Data'!$A$6:$A$305,"&gt;="&amp;$F$5,'Segment Data'!$A$6:$A$305,"&lt;="&amp;$I$5,'Segment Data'!$C$6:$C$305,$A26),0)</f>
        <v/>
      </c>
      <c r="J26" s="46">
        <f>IFERROR(SUMIFS('Segment Data'!$O$6:$O$305,'Segment Data'!$B$6:$B$305,$C$5,'Segment Data'!$A$6:$A$305,"&gt;="&amp;$F$5,'Segment Data'!$A$6:$A$305,"&lt;="&amp;$I$5,'Segment Data'!$C$6:$C$305,$A26),0)</f>
        <v/>
      </c>
      <c r="K26" s="46">
        <f>IFERROR(D26-J26,0)</f>
        <v/>
      </c>
      <c r="L26" s="45">
        <f>IFERROR(K26/J26,0)</f>
        <v/>
      </c>
      <c r="M26" s="45">
        <f>IFERROR(SUMIFS('Segment Data'!$I$6:$I$305,'Segment Data'!$B$6:$B$305,$C$5,'Segment Data'!$A$6:$A$305,"&gt;="&amp;$F$5,'Segment Data'!$A$6:$A$305,"&lt;="&amp;$I$5,'Segment Data'!$C$6:$C$305,$A26)/SUMIFS('Segment Data'!$D$6:$D$305,'Segment Data'!$B$6:$B$305,$C$5,'Segment Data'!$A$6:$A$305,"&gt;="&amp;$F$5,'Segment Data'!$A$6:$A$305,"&lt;="&amp;$I$5,'Segment Data'!$C$6:$C$305,$A26),0)</f>
        <v/>
      </c>
      <c r="N26" s="5">
        <f>IFERROR(IF(AND(B26=0,D26=0),"No Activity",IF(H26&gt;Assumptions!$B$5,"Review Cost",IF(L26&lt;Assumptions!$B$6,"Below Budget",IF(AND(C26&lt;Assumptions!$B$7,B26&gt;0),"Low Mix","On Track")))),"")</f>
        <v/>
      </c>
      <c r="O26" s="46">
        <f>IFERROR(I26/B26,0)</f>
        <v/>
      </c>
    </row>
    <row r="27">
      <c r="A27" s="18" t="inlineStr">
        <is>
          <t>Group SMERF</t>
        </is>
      </c>
      <c r="B27" s="19">
        <f>IFERROR(SUMIFS('Segment Data'!$E$6:$E$305,'Segment Data'!$B$6:$B$305,$C$5,'Segment Data'!$A$6:$A$305,"&gt;="&amp;$F$5,'Segment Data'!$A$6:$A$305,"&lt;="&amp;$I$5,'Segment Data'!$C$6:$C$305,$A27),0)</f>
        <v/>
      </c>
      <c r="C27" s="47">
        <f>IFERROR(B27/SUM($B$20:$B$29),0)</f>
        <v/>
      </c>
      <c r="D27" s="48">
        <f>IFERROR(SUMIFS('Segment Data'!$F$6:$F$305,'Segment Data'!$B$6:$B$305,$C$5,'Segment Data'!$A$6:$A$305,"&gt;="&amp;$F$5,'Segment Data'!$A$6:$A$305,"&lt;="&amp;$I$5,'Segment Data'!$C$6:$C$305,$A27),0)</f>
        <v/>
      </c>
      <c r="E27" s="48">
        <f>IFERROR(D27/B27,0)</f>
        <v/>
      </c>
      <c r="F27" s="48">
        <f>IFERROR(SUMIFS('Segment Data'!$R$6:$R$305,'Segment Data'!$B$6:$B$305,$C$5,'Segment Data'!$A$6:$A$305,"&gt;="&amp;$F$5,'Segment Data'!$A$6:$A$305,"&lt;="&amp;$I$5,'Segment Data'!$C$6:$C$305,$A27),0)</f>
        <v/>
      </c>
      <c r="G27" s="48">
        <f>IFERROR(SUMIFS('Segment Data'!$S$6:$S$305,'Segment Data'!$B$6:$B$305,$C$5,'Segment Data'!$A$6:$A$305,"&gt;="&amp;$F$5,'Segment Data'!$A$6:$A$305,"&lt;="&amp;$I$5,'Segment Data'!$C$6:$C$305,$A27),0)</f>
        <v/>
      </c>
      <c r="H27" s="47">
        <f>IFERROR(G27/F27,0)</f>
        <v/>
      </c>
      <c r="I27" s="48">
        <f>IFERROR(SUMIFS('Segment Data'!$T$6:$T$305,'Segment Data'!$B$6:$B$305,$C$5,'Segment Data'!$A$6:$A$305,"&gt;="&amp;$F$5,'Segment Data'!$A$6:$A$305,"&lt;="&amp;$I$5,'Segment Data'!$C$6:$C$305,$A27),0)</f>
        <v/>
      </c>
      <c r="J27" s="48">
        <f>IFERROR(SUMIFS('Segment Data'!$O$6:$O$305,'Segment Data'!$B$6:$B$305,$C$5,'Segment Data'!$A$6:$A$305,"&gt;="&amp;$F$5,'Segment Data'!$A$6:$A$305,"&lt;="&amp;$I$5,'Segment Data'!$C$6:$C$305,$A27),0)</f>
        <v/>
      </c>
      <c r="K27" s="48">
        <f>IFERROR(D27-J27,0)</f>
        <v/>
      </c>
      <c r="L27" s="47">
        <f>IFERROR(K27/J27,0)</f>
        <v/>
      </c>
      <c r="M27" s="47">
        <f>IFERROR(SUMIFS('Segment Data'!$I$6:$I$305,'Segment Data'!$B$6:$B$305,$C$5,'Segment Data'!$A$6:$A$305,"&gt;="&amp;$F$5,'Segment Data'!$A$6:$A$305,"&lt;="&amp;$I$5,'Segment Data'!$C$6:$C$305,$A27)/SUMIFS('Segment Data'!$D$6:$D$305,'Segment Data'!$B$6:$B$305,$C$5,'Segment Data'!$A$6:$A$305,"&gt;="&amp;$F$5,'Segment Data'!$A$6:$A$305,"&lt;="&amp;$I$5,'Segment Data'!$C$6:$C$305,$A27),0)</f>
        <v/>
      </c>
      <c r="N27" s="18">
        <f>IFERROR(IF(AND(B27=0,D27=0),"No Activity",IF(H27&gt;Assumptions!$B$5,"Review Cost",IF(L27&lt;Assumptions!$B$6,"Below Budget",IF(AND(C27&lt;Assumptions!$B$7,B27&gt;0),"Low Mix","On Track")))),"")</f>
        <v/>
      </c>
      <c r="O27" s="48">
        <f>IFERROR(I27/B27,0)</f>
        <v/>
      </c>
    </row>
    <row r="28">
      <c r="A28" s="5" t="inlineStr">
        <is>
          <t>Crew</t>
        </is>
      </c>
      <c r="B28" s="15">
        <f>IFERROR(SUMIFS('Segment Data'!$E$6:$E$305,'Segment Data'!$B$6:$B$305,$C$5,'Segment Data'!$A$6:$A$305,"&gt;="&amp;$F$5,'Segment Data'!$A$6:$A$305,"&lt;="&amp;$I$5,'Segment Data'!$C$6:$C$305,$A28),0)</f>
        <v/>
      </c>
      <c r="C28" s="45">
        <f>IFERROR(B28/SUM($B$20:$B$29),0)</f>
        <v/>
      </c>
      <c r="D28" s="46">
        <f>IFERROR(SUMIFS('Segment Data'!$F$6:$F$305,'Segment Data'!$B$6:$B$305,$C$5,'Segment Data'!$A$6:$A$305,"&gt;="&amp;$F$5,'Segment Data'!$A$6:$A$305,"&lt;="&amp;$I$5,'Segment Data'!$C$6:$C$305,$A28),0)</f>
        <v/>
      </c>
      <c r="E28" s="46">
        <f>IFERROR(D28/B28,0)</f>
        <v/>
      </c>
      <c r="F28" s="46">
        <f>IFERROR(SUMIFS('Segment Data'!$R$6:$R$305,'Segment Data'!$B$6:$B$305,$C$5,'Segment Data'!$A$6:$A$305,"&gt;="&amp;$F$5,'Segment Data'!$A$6:$A$305,"&lt;="&amp;$I$5,'Segment Data'!$C$6:$C$305,$A28),0)</f>
        <v/>
      </c>
      <c r="G28" s="46">
        <f>IFERROR(SUMIFS('Segment Data'!$S$6:$S$305,'Segment Data'!$B$6:$B$305,$C$5,'Segment Data'!$A$6:$A$305,"&gt;="&amp;$F$5,'Segment Data'!$A$6:$A$305,"&lt;="&amp;$I$5,'Segment Data'!$C$6:$C$305,$A28),0)</f>
        <v/>
      </c>
      <c r="H28" s="45">
        <f>IFERROR(G28/F28,0)</f>
        <v/>
      </c>
      <c r="I28" s="46">
        <f>IFERROR(SUMIFS('Segment Data'!$T$6:$T$305,'Segment Data'!$B$6:$B$305,$C$5,'Segment Data'!$A$6:$A$305,"&gt;="&amp;$F$5,'Segment Data'!$A$6:$A$305,"&lt;="&amp;$I$5,'Segment Data'!$C$6:$C$305,$A28),0)</f>
        <v/>
      </c>
      <c r="J28" s="46">
        <f>IFERROR(SUMIFS('Segment Data'!$O$6:$O$305,'Segment Data'!$B$6:$B$305,$C$5,'Segment Data'!$A$6:$A$305,"&gt;="&amp;$F$5,'Segment Data'!$A$6:$A$305,"&lt;="&amp;$I$5,'Segment Data'!$C$6:$C$305,$A28),0)</f>
        <v/>
      </c>
      <c r="K28" s="46">
        <f>IFERROR(D28-J28,0)</f>
        <v/>
      </c>
      <c r="L28" s="45">
        <f>IFERROR(K28/J28,0)</f>
        <v/>
      </c>
      <c r="M28" s="45">
        <f>IFERROR(SUMIFS('Segment Data'!$I$6:$I$305,'Segment Data'!$B$6:$B$305,$C$5,'Segment Data'!$A$6:$A$305,"&gt;="&amp;$F$5,'Segment Data'!$A$6:$A$305,"&lt;="&amp;$I$5,'Segment Data'!$C$6:$C$305,$A28)/SUMIFS('Segment Data'!$D$6:$D$305,'Segment Data'!$B$6:$B$305,$C$5,'Segment Data'!$A$6:$A$305,"&gt;="&amp;$F$5,'Segment Data'!$A$6:$A$305,"&lt;="&amp;$I$5,'Segment Data'!$C$6:$C$305,$A28),0)</f>
        <v/>
      </c>
      <c r="N28" s="5">
        <f>IFERROR(IF(AND(B28=0,D28=0),"No Activity",IF(H28&gt;Assumptions!$B$5,"Review Cost",IF(L28&lt;Assumptions!$B$6,"Below Budget",IF(AND(C28&lt;Assumptions!$B$7,B28&gt;0),"Low Mix","On Track")))),"")</f>
        <v/>
      </c>
      <c r="O28" s="46">
        <f>IFERROR(I28/B28,0)</f>
        <v/>
      </c>
    </row>
    <row r="29">
      <c r="A29" s="18" t="inlineStr">
        <is>
          <t>Complimentary</t>
        </is>
      </c>
      <c r="B29" s="19">
        <f>IFERROR(SUMIFS('Segment Data'!$E$6:$E$305,'Segment Data'!$B$6:$B$305,$C$5,'Segment Data'!$A$6:$A$305,"&gt;="&amp;$F$5,'Segment Data'!$A$6:$A$305,"&lt;="&amp;$I$5,'Segment Data'!$C$6:$C$305,$A29),0)</f>
        <v/>
      </c>
      <c r="C29" s="47">
        <f>IFERROR(B29/SUM($B$20:$B$29),0)</f>
        <v/>
      </c>
      <c r="D29" s="48">
        <f>IFERROR(SUMIFS('Segment Data'!$F$6:$F$305,'Segment Data'!$B$6:$B$305,$C$5,'Segment Data'!$A$6:$A$305,"&gt;="&amp;$F$5,'Segment Data'!$A$6:$A$305,"&lt;="&amp;$I$5,'Segment Data'!$C$6:$C$305,$A29),0)</f>
        <v/>
      </c>
      <c r="E29" s="48">
        <f>IFERROR(D29/B29,0)</f>
        <v/>
      </c>
      <c r="F29" s="48">
        <f>IFERROR(SUMIFS('Segment Data'!$R$6:$R$305,'Segment Data'!$B$6:$B$305,$C$5,'Segment Data'!$A$6:$A$305,"&gt;="&amp;$F$5,'Segment Data'!$A$6:$A$305,"&lt;="&amp;$I$5,'Segment Data'!$C$6:$C$305,$A29),0)</f>
        <v/>
      </c>
      <c r="G29" s="48">
        <f>IFERROR(SUMIFS('Segment Data'!$S$6:$S$305,'Segment Data'!$B$6:$B$305,$C$5,'Segment Data'!$A$6:$A$305,"&gt;="&amp;$F$5,'Segment Data'!$A$6:$A$305,"&lt;="&amp;$I$5,'Segment Data'!$C$6:$C$305,$A29),0)</f>
        <v/>
      </c>
      <c r="H29" s="47">
        <f>IFERROR(G29/F29,0)</f>
        <v/>
      </c>
      <c r="I29" s="48">
        <f>IFERROR(SUMIFS('Segment Data'!$T$6:$T$305,'Segment Data'!$B$6:$B$305,$C$5,'Segment Data'!$A$6:$A$305,"&gt;="&amp;$F$5,'Segment Data'!$A$6:$A$305,"&lt;="&amp;$I$5,'Segment Data'!$C$6:$C$305,$A29),0)</f>
        <v/>
      </c>
      <c r="J29" s="48">
        <f>IFERROR(SUMIFS('Segment Data'!$O$6:$O$305,'Segment Data'!$B$6:$B$305,$C$5,'Segment Data'!$A$6:$A$305,"&gt;="&amp;$F$5,'Segment Data'!$A$6:$A$305,"&lt;="&amp;$I$5,'Segment Data'!$C$6:$C$305,$A29),0)</f>
        <v/>
      </c>
      <c r="K29" s="48">
        <f>IFERROR(D29-J29,0)</f>
        <v/>
      </c>
      <c r="L29" s="47">
        <f>IFERROR(K29/J29,0)</f>
        <v/>
      </c>
      <c r="M29" s="47">
        <f>IFERROR(SUMIFS('Segment Data'!$I$6:$I$305,'Segment Data'!$B$6:$B$305,$C$5,'Segment Data'!$A$6:$A$305,"&gt;="&amp;$F$5,'Segment Data'!$A$6:$A$305,"&lt;="&amp;$I$5,'Segment Data'!$C$6:$C$305,$A29)/SUMIFS('Segment Data'!$D$6:$D$305,'Segment Data'!$B$6:$B$305,$C$5,'Segment Data'!$A$6:$A$305,"&gt;="&amp;$F$5,'Segment Data'!$A$6:$A$305,"&lt;="&amp;$I$5,'Segment Data'!$C$6:$C$305,$A29),0)</f>
        <v/>
      </c>
      <c r="N29" s="18">
        <f>IFERROR(IF(AND(B29=0,D29=0),"No Activity",IF(H29&gt;Assumptions!$B$5,"Review Cost",IF(L29&lt;Assumptions!$B$6,"Below Budget",IF(AND(C29&lt;Assumptions!$B$7,B29&gt;0),"Low Mix","On Track")))),"")</f>
        <v/>
      </c>
      <c r="O29" s="48">
        <f>IFERROR(I29/B29,0)</f>
        <v/>
      </c>
    </row>
    <row r="30">
      <c r="H30">
        <f>""</f>
        <v/>
      </c>
      <c r="I30">
        <f>""</f>
        <v/>
      </c>
      <c r="J30">
        <f>""</f>
        <v/>
      </c>
      <c r="K30">
        <f>""</f>
        <v/>
      </c>
      <c r="L30">
        <f>""</f>
        <v/>
      </c>
      <c r="M30">
        <f>""</f>
        <v/>
      </c>
      <c r="N30">
        <f>""</f>
        <v/>
      </c>
      <c r="O30">
        <f>""</f>
        <v/>
      </c>
    </row>
    <row r="31">
      <c r="H31">
        <f>""</f>
        <v/>
      </c>
      <c r="I31">
        <f>""</f>
        <v/>
      </c>
      <c r="J31">
        <f>""</f>
        <v/>
      </c>
      <c r="K31">
        <f>""</f>
        <v/>
      </c>
      <c r="L31">
        <f>""</f>
        <v/>
      </c>
      <c r="M31">
        <f>""</f>
        <v/>
      </c>
      <c r="N31">
        <f>""</f>
        <v/>
      </c>
      <c r="O31">
        <f>""</f>
        <v/>
      </c>
    </row>
    <row r="32">
      <c r="H32">
        <f>""</f>
        <v/>
      </c>
      <c r="I32">
        <f>""</f>
        <v/>
      </c>
      <c r="J32">
        <f>""</f>
        <v/>
      </c>
      <c r="K32">
        <f>""</f>
        <v/>
      </c>
      <c r="L32">
        <f>""</f>
        <v/>
      </c>
      <c r="M32">
        <f>""</f>
        <v/>
      </c>
      <c r="N32">
        <f>""</f>
        <v/>
      </c>
      <c r="O32">
        <f>""</f>
        <v/>
      </c>
    </row>
    <row r="33">
      <c r="H33">
        <f>""</f>
        <v/>
      </c>
      <c r="I33">
        <f>""</f>
        <v/>
      </c>
      <c r="J33">
        <f>""</f>
        <v/>
      </c>
      <c r="K33">
        <f>""</f>
        <v/>
      </c>
      <c r="L33">
        <f>""</f>
        <v/>
      </c>
      <c r="M33">
        <f>""</f>
        <v/>
      </c>
      <c r="N33">
        <f>""</f>
        <v/>
      </c>
      <c r="O33">
        <f>""</f>
        <v/>
      </c>
    </row>
    <row r="34">
      <c r="A34" s="22" t="inlineStr">
        <is>
          <t>Monthly Trend — 2026</t>
        </is>
      </c>
      <c r="H34">
        <f>""</f>
        <v/>
      </c>
      <c r="I34">
        <f>""</f>
        <v/>
      </c>
      <c r="J34">
        <f>""</f>
        <v/>
      </c>
      <c r="K34">
        <f>""</f>
        <v/>
      </c>
      <c r="L34">
        <f>""</f>
        <v/>
      </c>
      <c r="M34">
        <f>""</f>
        <v/>
      </c>
      <c r="N34">
        <f>""</f>
        <v/>
      </c>
      <c r="O34">
        <f>""</f>
        <v/>
      </c>
    </row>
    <row r="35">
      <c r="A35" s="6" t="inlineStr">
        <is>
          <t>Month</t>
        </is>
      </c>
      <c r="B35" s="6" t="inlineStr">
        <is>
          <t>Available Room Nights</t>
        </is>
      </c>
      <c r="C35" s="6" t="inlineStr">
        <is>
          <t>Rooms Sold</t>
        </is>
      </c>
      <c r="D35" s="6" t="inlineStr">
        <is>
          <t>Occupancy</t>
        </is>
      </c>
      <c r="E35" s="6" t="inlineStr">
        <is>
          <t>Room Revenue</t>
        </is>
      </c>
      <c r="F35" s="6" t="inlineStr">
        <is>
          <t>ADR</t>
        </is>
      </c>
      <c r="G35" s="6" t="inlineStr">
        <is>
          <t>Net Segment Revenue</t>
        </is>
      </c>
      <c r="H35">
        <f>""</f>
        <v/>
      </c>
      <c r="I35">
        <f>""</f>
        <v/>
      </c>
      <c r="J35">
        <f>""</f>
        <v/>
      </c>
      <c r="K35">
        <f>""</f>
        <v/>
      </c>
      <c r="L35">
        <f>""</f>
        <v/>
      </c>
      <c r="M35">
        <f>""</f>
        <v/>
      </c>
      <c r="N35">
        <f>""</f>
        <v/>
      </c>
      <c r="O35">
        <f>""</f>
        <v/>
      </c>
    </row>
    <row r="36">
      <c r="A36" s="5" t="inlineStr">
        <is>
          <t>January</t>
        </is>
      </c>
      <c r="B36" s="15">
        <f>IFERROR(IF(AND($AB36&gt;=$F$5,$AB36&lt;=$I$5),SUMIFS(Assumptions!$E$19:$E$138,Assumptions!$B$19:$B$138,$C$5,Assumptions!$A$19:$A$138,$AB36),""),"")</f>
        <v/>
      </c>
      <c r="C36" s="15">
        <f>IFERROR(IF(AND($AB36&gt;=$F$5,$AB36&lt;=$I$5),SUMIFS('Segment Data'!$E$6:$E$305,'Segment Data'!$B$6:$B$305,$C$5,'Segment Data'!$A$6:$A$305,$AB36),""),"")</f>
        <v/>
      </c>
      <c r="D36" s="45">
        <f>IFERROR(IF(AND($AB36&gt;=$F$5,$AB36&lt;=$I$5),C36/B36,""),"")</f>
        <v/>
      </c>
      <c r="E36" s="46">
        <f>IFERROR(IF(AND($AB36&gt;=$F$5,$AB36&lt;=$I$5),SUMIFS('Segment Data'!$F$6:$F$305,'Segment Data'!$B$6:$B$305,$C$5,'Segment Data'!$A$6:$A$305,$AB36),""),"")</f>
        <v/>
      </c>
      <c r="F36" s="46">
        <f>IFERROR(IF(AND($AB36&gt;=$F$5,$AB36&lt;=$I$5),E36/C36,""),"")</f>
        <v/>
      </c>
      <c r="G36" s="46">
        <f>IFERROR(IF(AND($AB36&gt;=$F$5,$AB36&lt;=$I$5),SUMIFS('Segment Data'!$T$6:$T$305,'Segment Data'!$B$6:$B$305,$C$5,'Segment Data'!$A$6:$A$305,$AB36),""),"")</f>
        <v/>
      </c>
      <c r="H36">
        <f>""</f>
        <v/>
      </c>
      <c r="I36">
        <f>""</f>
        <v/>
      </c>
      <c r="J36">
        <f>""</f>
        <v/>
      </c>
      <c r="K36">
        <f>""</f>
        <v/>
      </c>
      <c r="L36">
        <f>""</f>
        <v/>
      </c>
      <c r="M36">
        <f>""</f>
        <v/>
      </c>
      <c r="N36">
        <f>""</f>
        <v/>
      </c>
      <c r="O36">
        <f>""</f>
        <v/>
      </c>
      <c r="AB36" s="49" t="n">
        <v>46023</v>
      </c>
    </row>
    <row r="37">
      <c r="A37" s="18" t="inlineStr">
        <is>
          <t>February</t>
        </is>
      </c>
      <c r="B37" s="19">
        <f>IFERROR(IF(AND($AB37&gt;=$F$5,$AB37&lt;=$I$5),SUMIFS(Assumptions!$E$19:$E$138,Assumptions!$B$19:$B$138,$C$5,Assumptions!$A$19:$A$138,$AB37),""),"")</f>
        <v/>
      </c>
      <c r="C37" s="19">
        <f>IFERROR(IF(AND($AB37&gt;=$F$5,$AB37&lt;=$I$5),SUMIFS('Segment Data'!$E$6:$E$305,'Segment Data'!$B$6:$B$305,$C$5,'Segment Data'!$A$6:$A$305,$AB37),""),"")</f>
        <v/>
      </c>
      <c r="D37" s="47">
        <f>IFERROR(IF(AND($AB37&gt;=$F$5,$AB37&lt;=$I$5),C37/B37,""),"")</f>
        <v/>
      </c>
      <c r="E37" s="48">
        <f>IFERROR(IF(AND($AB37&gt;=$F$5,$AB37&lt;=$I$5),SUMIFS('Segment Data'!$F$6:$F$305,'Segment Data'!$B$6:$B$305,$C$5,'Segment Data'!$A$6:$A$305,$AB37),""),"")</f>
        <v/>
      </c>
      <c r="F37" s="48">
        <f>IFERROR(IF(AND($AB37&gt;=$F$5,$AB37&lt;=$I$5),E37/C37,""),"")</f>
        <v/>
      </c>
      <c r="G37" s="48">
        <f>IFERROR(IF(AND($AB37&gt;=$F$5,$AB37&lt;=$I$5),SUMIFS('Segment Data'!$T$6:$T$305,'Segment Data'!$B$6:$B$305,$C$5,'Segment Data'!$A$6:$A$305,$AB37),""),"")</f>
        <v/>
      </c>
      <c r="H37">
        <f>""</f>
        <v/>
      </c>
      <c r="I37">
        <f>""</f>
        <v/>
      </c>
      <c r="J37">
        <f>""</f>
        <v/>
      </c>
      <c r="K37">
        <f>""</f>
        <v/>
      </c>
      <c r="L37">
        <f>""</f>
        <v/>
      </c>
      <c r="M37">
        <f>""</f>
        <v/>
      </c>
      <c r="N37">
        <f>""</f>
        <v/>
      </c>
      <c r="O37">
        <f>""</f>
        <v/>
      </c>
      <c r="AB37" s="49" t="n">
        <v>46054</v>
      </c>
    </row>
    <row r="38">
      <c r="A38" s="5" t="inlineStr">
        <is>
          <t>March</t>
        </is>
      </c>
      <c r="B38" s="15">
        <f>IFERROR(IF(AND($AB38&gt;=$F$5,$AB38&lt;=$I$5),SUMIFS(Assumptions!$E$19:$E$138,Assumptions!$B$19:$B$138,$C$5,Assumptions!$A$19:$A$138,$AB38),""),"")</f>
        <v/>
      </c>
      <c r="C38" s="15">
        <f>IFERROR(IF(AND($AB38&gt;=$F$5,$AB38&lt;=$I$5),SUMIFS('Segment Data'!$E$6:$E$305,'Segment Data'!$B$6:$B$305,$C$5,'Segment Data'!$A$6:$A$305,$AB38),""),"")</f>
        <v/>
      </c>
      <c r="D38" s="45">
        <f>IFERROR(IF(AND($AB38&gt;=$F$5,$AB38&lt;=$I$5),C38/B38,""),"")</f>
        <v/>
      </c>
      <c r="E38" s="46">
        <f>IFERROR(IF(AND($AB38&gt;=$F$5,$AB38&lt;=$I$5),SUMIFS('Segment Data'!$F$6:$F$305,'Segment Data'!$B$6:$B$305,$C$5,'Segment Data'!$A$6:$A$305,$AB38),""),"")</f>
        <v/>
      </c>
      <c r="F38" s="46">
        <f>IFERROR(IF(AND($AB38&gt;=$F$5,$AB38&lt;=$I$5),E38/C38,""),"")</f>
        <v/>
      </c>
      <c r="G38" s="46">
        <f>IFERROR(IF(AND($AB38&gt;=$F$5,$AB38&lt;=$I$5),SUMIFS('Segment Data'!$T$6:$T$305,'Segment Data'!$B$6:$B$305,$C$5,'Segment Data'!$A$6:$A$305,$AB38),""),"")</f>
        <v/>
      </c>
      <c r="H38">
        <f>""</f>
        <v/>
      </c>
      <c r="I38">
        <f>""</f>
        <v/>
      </c>
      <c r="J38">
        <f>""</f>
        <v/>
      </c>
      <c r="K38">
        <f>""</f>
        <v/>
      </c>
      <c r="L38">
        <f>""</f>
        <v/>
      </c>
      <c r="M38">
        <f>""</f>
        <v/>
      </c>
      <c r="N38">
        <f>""</f>
        <v/>
      </c>
      <c r="O38">
        <f>""</f>
        <v/>
      </c>
      <c r="AB38" s="49" t="n">
        <v>46082</v>
      </c>
    </row>
    <row r="39">
      <c r="A39" s="18" t="inlineStr">
        <is>
          <t>April</t>
        </is>
      </c>
      <c r="B39" s="19">
        <f>IFERROR(IF(AND($AB39&gt;=$F$5,$AB39&lt;=$I$5),SUMIFS(Assumptions!$E$19:$E$138,Assumptions!$B$19:$B$138,$C$5,Assumptions!$A$19:$A$138,$AB39),""),"")</f>
        <v/>
      </c>
      <c r="C39" s="19">
        <f>IFERROR(IF(AND($AB39&gt;=$F$5,$AB39&lt;=$I$5),SUMIFS('Segment Data'!$E$6:$E$305,'Segment Data'!$B$6:$B$305,$C$5,'Segment Data'!$A$6:$A$305,$AB39),""),"")</f>
        <v/>
      </c>
      <c r="D39" s="47">
        <f>IFERROR(IF(AND($AB39&gt;=$F$5,$AB39&lt;=$I$5),C39/B39,""),"")</f>
        <v/>
      </c>
      <c r="E39" s="48">
        <f>IFERROR(IF(AND($AB39&gt;=$F$5,$AB39&lt;=$I$5),SUMIFS('Segment Data'!$F$6:$F$305,'Segment Data'!$B$6:$B$305,$C$5,'Segment Data'!$A$6:$A$305,$AB39),""),"")</f>
        <v/>
      </c>
      <c r="F39" s="48">
        <f>IFERROR(IF(AND($AB39&gt;=$F$5,$AB39&lt;=$I$5),E39/C39,""),"")</f>
        <v/>
      </c>
      <c r="G39" s="48">
        <f>IFERROR(IF(AND($AB39&gt;=$F$5,$AB39&lt;=$I$5),SUMIFS('Segment Data'!$T$6:$T$305,'Segment Data'!$B$6:$B$305,$C$5,'Segment Data'!$A$6:$A$305,$AB39),""),"")</f>
        <v/>
      </c>
      <c r="H39">
        <f>""</f>
        <v/>
      </c>
      <c r="I39">
        <f>""</f>
        <v/>
      </c>
      <c r="J39">
        <f>""</f>
        <v/>
      </c>
      <c r="K39">
        <f>""</f>
        <v/>
      </c>
      <c r="L39">
        <f>""</f>
        <v/>
      </c>
      <c r="M39">
        <f>""</f>
        <v/>
      </c>
      <c r="N39">
        <f>""</f>
        <v/>
      </c>
      <c r="O39">
        <f>""</f>
        <v/>
      </c>
      <c r="AB39" s="49" t="n">
        <v>46113</v>
      </c>
    </row>
    <row r="40">
      <c r="A40" s="5" t="inlineStr">
        <is>
          <t>May</t>
        </is>
      </c>
      <c r="B40" s="15">
        <f>IFERROR(IF(AND($AB40&gt;=$F$5,$AB40&lt;=$I$5),SUMIFS(Assumptions!$E$19:$E$138,Assumptions!$B$19:$B$138,$C$5,Assumptions!$A$19:$A$138,$AB40),""),"")</f>
        <v/>
      </c>
      <c r="C40" s="15">
        <f>IFERROR(IF(AND($AB40&gt;=$F$5,$AB40&lt;=$I$5),SUMIFS('Segment Data'!$E$6:$E$305,'Segment Data'!$B$6:$B$305,$C$5,'Segment Data'!$A$6:$A$305,$AB40),""),"")</f>
        <v/>
      </c>
      <c r="D40" s="45">
        <f>IFERROR(IF(AND($AB40&gt;=$F$5,$AB40&lt;=$I$5),C40/B40,""),"")</f>
        <v/>
      </c>
      <c r="E40" s="46">
        <f>IFERROR(IF(AND($AB40&gt;=$F$5,$AB40&lt;=$I$5),SUMIFS('Segment Data'!$F$6:$F$305,'Segment Data'!$B$6:$B$305,$C$5,'Segment Data'!$A$6:$A$305,$AB40),""),"")</f>
        <v/>
      </c>
      <c r="F40" s="46">
        <f>IFERROR(IF(AND($AB40&gt;=$F$5,$AB40&lt;=$I$5),E40/C40,""),"")</f>
        <v/>
      </c>
      <c r="G40" s="46">
        <f>IFERROR(IF(AND($AB40&gt;=$F$5,$AB40&lt;=$I$5),SUMIFS('Segment Data'!$T$6:$T$305,'Segment Data'!$B$6:$B$305,$C$5,'Segment Data'!$A$6:$A$305,$AB40),""),"")</f>
        <v/>
      </c>
      <c r="H40">
        <f>""</f>
        <v/>
      </c>
      <c r="I40">
        <f>""</f>
        <v/>
      </c>
      <c r="J40">
        <f>""</f>
        <v/>
      </c>
      <c r="K40">
        <f>""</f>
        <v/>
      </c>
      <c r="L40">
        <f>""</f>
        <v/>
      </c>
      <c r="M40">
        <f>""</f>
        <v/>
      </c>
      <c r="N40">
        <f>""</f>
        <v/>
      </c>
      <c r="O40">
        <f>""</f>
        <v/>
      </c>
      <c r="AB40" s="49" t="n">
        <v>46143</v>
      </c>
    </row>
    <row r="41">
      <c r="A41" s="18" t="inlineStr">
        <is>
          <t>June</t>
        </is>
      </c>
      <c r="B41" s="19">
        <f>IFERROR(IF(AND($AB41&gt;=$F$5,$AB41&lt;=$I$5),SUMIFS(Assumptions!$E$19:$E$138,Assumptions!$B$19:$B$138,$C$5,Assumptions!$A$19:$A$138,$AB41),""),"")</f>
        <v/>
      </c>
      <c r="C41" s="19">
        <f>IFERROR(IF(AND($AB41&gt;=$F$5,$AB41&lt;=$I$5),SUMIFS('Segment Data'!$E$6:$E$305,'Segment Data'!$B$6:$B$305,$C$5,'Segment Data'!$A$6:$A$305,$AB41),""),"")</f>
        <v/>
      </c>
      <c r="D41" s="47">
        <f>IFERROR(IF(AND($AB41&gt;=$F$5,$AB41&lt;=$I$5),C41/B41,""),"")</f>
        <v/>
      </c>
      <c r="E41" s="48">
        <f>IFERROR(IF(AND($AB41&gt;=$F$5,$AB41&lt;=$I$5),SUMIFS('Segment Data'!$F$6:$F$305,'Segment Data'!$B$6:$B$305,$C$5,'Segment Data'!$A$6:$A$305,$AB41),""),"")</f>
        <v/>
      </c>
      <c r="F41" s="48">
        <f>IFERROR(IF(AND($AB41&gt;=$F$5,$AB41&lt;=$I$5),E41/C41,""),"")</f>
        <v/>
      </c>
      <c r="G41" s="48">
        <f>IFERROR(IF(AND($AB41&gt;=$F$5,$AB41&lt;=$I$5),SUMIFS('Segment Data'!$T$6:$T$305,'Segment Data'!$B$6:$B$305,$C$5,'Segment Data'!$A$6:$A$305,$AB41),""),"")</f>
        <v/>
      </c>
      <c r="H41">
        <f>""</f>
        <v/>
      </c>
      <c r="I41">
        <f>""</f>
        <v/>
      </c>
      <c r="J41">
        <f>""</f>
        <v/>
      </c>
      <c r="K41">
        <f>""</f>
        <v/>
      </c>
      <c r="L41">
        <f>""</f>
        <v/>
      </c>
      <c r="M41">
        <f>""</f>
        <v/>
      </c>
      <c r="N41">
        <f>""</f>
        <v/>
      </c>
      <c r="O41">
        <f>""</f>
        <v/>
      </c>
      <c r="AB41" s="49" t="n">
        <v>46174</v>
      </c>
    </row>
    <row r="42">
      <c r="A42" s="5" t="inlineStr">
        <is>
          <t>July</t>
        </is>
      </c>
      <c r="B42" s="15">
        <f>IFERROR(IF(AND($AB42&gt;=$F$5,$AB42&lt;=$I$5),SUMIFS(Assumptions!$E$19:$E$138,Assumptions!$B$19:$B$138,$C$5,Assumptions!$A$19:$A$138,$AB42),""),"")</f>
        <v/>
      </c>
      <c r="C42" s="15">
        <f>IFERROR(IF(AND($AB42&gt;=$F$5,$AB42&lt;=$I$5),SUMIFS('Segment Data'!$E$6:$E$305,'Segment Data'!$B$6:$B$305,$C$5,'Segment Data'!$A$6:$A$305,$AB42),""),"")</f>
        <v/>
      </c>
      <c r="D42" s="45">
        <f>IFERROR(IF(AND($AB42&gt;=$F$5,$AB42&lt;=$I$5),C42/B42,""),"")</f>
        <v/>
      </c>
      <c r="E42" s="46">
        <f>IFERROR(IF(AND($AB42&gt;=$F$5,$AB42&lt;=$I$5),SUMIFS('Segment Data'!$F$6:$F$305,'Segment Data'!$B$6:$B$305,$C$5,'Segment Data'!$A$6:$A$305,$AB42),""),"")</f>
        <v/>
      </c>
      <c r="F42" s="46">
        <f>IFERROR(IF(AND($AB42&gt;=$F$5,$AB42&lt;=$I$5),E42/C42,""),"")</f>
        <v/>
      </c>
      <c r="G42" s="46">
        <f>IFERROR(IF(AND($AB42&gt;=$F$5,$AB42&lt;=$I$5),SUMIFS('Segment Data'!$T$6:$T$305,'Segment Data'!$B$6:$B$305,$C$5,'Segment Data'!$A$6:$A$305,$AB42),""),"")</f>
        <v/>
      </c>
      <c r="H42">
        <f>""</f>
        <v/>
      </c>
      <c r="I42">
        <f>""</f>
        <v/>
      </c>
      <c r="J42">
        <f>""</f>
        <v/>
      </c>
      <c r="K42">
        <f>""</f>
        <v/>
      </c>
      <c r="L42">
        <f>""</f>
        <v/>
      </c>
      <c r="M42">
        <f>""</f>
        <v/>
      </c>
      <c r="N42">
        <f>""</f>
        <v/>
      </c>
      <c r="O42">
        <f>""</f>
        <v/>
      </c>
      <c r="AB42" s="49" t="n">
        <v>46204</v>
      </c>
    </row>
    <row r="43">
      <c r="A43" s="18" t="inlineStr">
        <is>
          <t>August</t>
        </is>
      </c>
      <c r="B43" s="19">
        <f>IFERROR(IF(AND($AB43&gt;=$F$5,$AB43&lt;=$I$5),SUMIFS(Assumptions!$E$19:$E$138,Assumptions!$B$19:$B$138,$C$5,Assumptions!$A$19:$A$138,$AB43),""),"")</f>
        <v/>
      </c>
      <c r="C43" s="19">
        <f>IFERROR(IF(AND($AB43&gt;=$F$5,$AB43&lt;=$I$5),SUMIFS('Segment Data'!$E$6:$E$305,'Segment Data'!$B$6:$B$305,$C$5,'Segment Data'!$A$6:$A$305,$AB43),""),"")</f>
        <v/>
      </c>
      <c r="D43" s="47">
        <f>IFERROR(IF(AND($AB43&gt;=$F$5,$AB43&lt;=$I$5),C43/B43,""),"")</f>
        <v/>
      </c>
      <c r="E43" s="48">
        <f>IFERROR(IF(AND($AB43&gt;=$F$5,$AB43&lt;=$I$5),SUMIFS('Segment Data'!$F$6:$F$305,'Segment Data'!$B$6:$B$305,$C$5,'Segment Data'!$A$6:$A$305,$AB43),""),"")</f>
        <v/>
      </c>
      <c r="F43" s="48">
        <f>IFERROR(IF(AND($AB43&gt;=$F$5,$AB43&lt;=$I$5),E43/C43,""),"")</f>
        <v/>
      </c>
      <c r="G43" s="48">
        <f>IFERROR(IF(AND($AB43&gt;=$F$5,$AB43&lt;=$I$5),SUMIFS('Segment Data'!$T$6:$T$305,'Segment Data'!$B$6:$B$305,$C$5,'Segment Data'!$A$6:$A$305,$AB43),""),"")</f>
        <v/>
      </c>
      <c r="H43">
        <f>""</f>
        <v/>
      </c>
      <c r="I43">
        <f>""</f>
        <v/>
      </c>
      <c r="J43">
        <f>""</f>
        <v/>
      </c>
      <c r="K43">
        <f>""</f>
        <v/>
      </c>
      <c r="L43">
        <f>""</f>
        <v/>
      </c>
      <c r="M43">
        <f>""</f>
        <v/>
      </c>
      <c r="N43">
        <f>""</f>
        <v/>
      </c>
      <c r="O43">
        <f>""</f>
        <v/>
      </c>
      <c r="AB43" s="49" t="n">
        <v>46235</v>
      </c>
    </row>
    <row r="44">
      <c r="A44" s="5" t="inlineStr">
        <is>
          <t>September</t>
        </is>
      </c>
      <c r="B44" s="15">
        <f>IFERROR(IF(AND($AB44&gt;=$F$5,$AB44&lt;=$I$5),SUMIFS(Assumptions!$E$19:$E$138,Assumptions!$B$19:$B$138,$C$5,Assumptions!$A$19:$A$138,$AB44),""),"")</f>
        <v/>
      </c>
      <c r="C44" s="15">
        <f>IFERROR(IF(AND($AB44&gt;=$F$5,$AB44&lt;=$I$5),SUMIFS('Segment Data'!$E$6:$E$305,'Segment Data'!$B$6:$B$305,$C$5,'Segment Data'!$A$6:$A$305,$AB44),""),"")</f>
        <v/>
      </c>
      <c r="D44" s="45">
        <f>IFERROR(IF(AND($AB44&gt;=$F$5,$AB44&lt;=$I$5),C44/B44,""),"")</f>
        <v/>
      </c>
      <c r="E44" s="46">
        <f>IFERROR(IF(AND($AB44&gt;=$F$5,$AB44&lt;=$I$5),SUMIFS('Segment Data'!$F$6:$F$305,'Segment Data'!$B$6:$B$305,$C$5,'Segment Data'!$A$6:$A$305,$AB44),""),"")</f>
        <v/>
      </c>
      <c r="F44" s="46">
        <f>IFERROR(IF(AND($AB44&gt;=$F$5,$AB44&lt;=$I$5),E44/C44,""),"")</f>
        <v/>
      </c>
      <c r="G44" s="46">
        <f>IFERROR(IF(AND($AB44&gt;=$F$5,$AB44&lt;=$I$5),SUMIFS('Segment Data'!$T$6:$T$305,'Segment Data'!$B$6:$B$305,$C$5,'Segment Data'!$A$6:$A$305,$AB44),""),"")</f>
        <v/>
      </c>
      <c r="H44">
        <f>""</f>
        <v/>
      </c>
      <c r="I44">
        <f>""</f>
        <v/>
      </c>
      <c r="J44">
        <f>""</f>
        <v/>
      </c>
      <c r="K44">
        <f>""</f>
        <v/>
      </c>
      <c r="L44">
        <f>""</f>
        <v/>
      </c>
      <c r="M44">
        <f>""</f>
        <v/>
      </c>
      <c r="N44">
        <f>""</f>
        <v/>
      </c>
      <c r="O44">
        <f>""</f>
        <v/>
      </c>
      <c r="AB44" s="49" t="n">
        <v>46266</v>
      </c>
    </row>
    <row r="45">
      <c r="A45" s="18" t="inlineStr">
        <is>
          <t>October</t>
        </is>
      </c>
      <c r="B45" s="19">
        <f>IFERROR(IF(AND($AB45&gt;=$F$5,$AB45&lt;=$I$5),SUMIFS(Assumptions!$E$19:$E$138,Assumptions!$B$19:$B$138,$C$5,Assumptions!$A$19:$A$138,$AB45),""),"")</f>
        <v/>
      </c>
      <c r="C45" s="19">
        <f>IFERROR(IF(AND($AB45&gt;=$F$5,$AB45&lt;=$I$5),SUMIFS('Segment Data'!$E$6:$E$305,'Segment Data'!$B$6:$B$305,$C$5,'Segment Data'!$A$6:$A$305,$AB45),""),"")</f>
        <v/>
      </c>
      <c r="D45" s="47">
        <f>IFERROR(IF(AND($AB45&gt;=$F$5,$AB45&lt;=$I$5),C45/B45,""),"")</f>
        <v/>
      </c>
      <c r="E45" s="48">
        <f>IFERROR(IF(AND($AB45&gt;=$F$5,$AB45&lt;=$I$5),SUMIFS('Segment Data'!$F$6:$F$305,'Segment Data'!$B$6:$B$305,$C$5,'Segment Data'!$A$6:$A$305,$AB45),""),"")</f>
        <v/>
      </c>
      <c r="F45" s="48">
        <f>IFERROR(IF(AND($AB45&gt;=$F$5,$AB45&lt;=$I$5),E45/C45,""),"")</f>
        <v/>
      </c>
      <c r="G45" s="48">
        <f>IFERROR(IF(AND($AB45&gt;=$F$5,$AB45&lt;=$I$5),SUMIFS('Segment Data'!$T$6:$T$305,'Segment Data'!$B$6:$B$305,$C$5,'Segment Data'!$A$6:$A$305,$AB45),""),"")</f>
        <v/>
      </c>
      <c r="H45">
        <f>""</f>
        <v/>
      </c>
      <c r="I45">
        <f>""</f>
        <v/>
      </c>
      <c r="J45">
        <f>""</f>
        <v/>
      </c>
      <c r="K45">
        <f>""</f>
        <v/>
      </c>
      <c r="L45">
        <f>""</f>
        <v/>
      </c>
      <c r="M45">
        <f>""</f>
        <v/>
      </c>
      <c r="N45">
        <f>""</f>
        <v/>
      </c>
      <c r="O45">
        <f>""</f>
        <v/>
      </c>
      <c r="AB45" s="49" t="n">
        <v>46296</v>
      </c>
    </row>
    <row r="46">
      <c r="A46" s="5" t="inlineStr">
        <is>
          <t>November</t>
        </is>
      </c>
      <c r="B46" s="15">
        <f>IFERROR(IF(AND($AB46&gt;=$F$5,$AB46&lt;=$I$5),SUMIFS(Assumptions!$E$19:$E$138,Assumptions!$B$19:$B$138,$C$5,Assumptions!$A$19:$A$138,$AB46),""),"")</f>
        <v/>
      </c>
      <c r="C46" s="15">
        <f>IFERROR(IF(AND($AB46&gt;=$F$5,$AB46&lt;=$I$5),SUMIFS('Segment Data'!$E$6:$E$305,'Segment Data'!$B$6:$B$305,$C$5,'Segment Data'!$A$6:$A$305,$AB46),""),"")</f>
        <v/>
      </c>
      <c r="D46" s="45">
        <f>IFERROR(IF(AND($AB46&gt;=$F$5,$AB46&lt;=$I$5),C46/B46,""),"")</f>
        <v/>
      </c>
      <c r="E46" s="46">
        <f>IFERROR(IF(AND($AB46&gt;=$F$5,$AB46&lt;=$I$5),SUMIFS('Segment Data'!$F$6:$F$305,'Segment Data'!$B$6:$B$305,$C$5,'Segment Data'!$A$6:$A$305,$AB46),""),"")</f>
        <v/>
      </c>
      <c r="F46" s="46">
        <f>IFERROR(IF(AND($AB46&gt;=$F$5,$AB46&lt;=$I$5),E46/C46,""),"")</f>
        <v/>
      </c>
      <c r="G46" s="46">
        <f>IFERROR(IF(AND($AB46&gt;=$F$5,$AB46&lt;=$I$5),SUMIFS('Segment Data'!$T$6:$T$305,'Segment Data'!$B$6:$B$305,$C$5,'Segment Data'!$A$6:$A$305,$AB46),""),"")</f>
        <v/>
      </c>
      <c r="H46">
        <f>""</f>
        <v/>
      </c>
      <c r="I46">
        <f>""</f>
        <v/>
      </c>
      <c r="J46">
        <f>""</f>
        <v/>
      </c>
      <c r="K46">
        <f>""</f>
        <v/>
      </c>
      <c r="L46">
        <f>""</f>
        <v/>
      </c>
      <c r="M46">
        <f>""</f>
        <v/>
      </c>
      <c r="N46">
        <f>""</f>
        <v/>
      </c>
      <c r="O46">
        <f>""</f>
        <v/>
      </c>
      <c r="AB46" s="49" t="n">
        <v>46327</v>
      </c>
    </row>
    <row r="47">
      <c r="A47" s="18" t="inlineStr">
        <is>
          <t>December</t>
        </is>
      </c>
      <c r="B47" s="19">
        <f>IFERROR(IF(AND($AB47&gt;=$F$5,$AB47&lt;=$I$5),SUMIFS(Assumptions!$E$19:$E$138,Assumptions!$B$19:$B$138,$C$5,Assumptions!$A$19:$A$138,$AB47),""),"")</f>
        <v/>
      </c>
      <c r="C47" s="19">
        <f>IFERROR(IF(AND($AB47&gt;=$F$5,$AB47&lt;=$I$5),SUMIFS('Segment Data'!$E$6:$E$305,'Segment Data'!$B$6:$B$305,$C$5,'Segment Data'!$A$6:$A$305,$AB47),""),"")</f>
        <v/>
      </c>
      <c r="D47" s="47">
        <f>IFERROR(IF(AND($AB47&gt;=$F$5,$AB47&lt;=$I$5),C47/B47,""),"")</f>
        <v/>
      </c>
      <c r="E47" s="48">
        <f>IFERROR(IF(AND($AB47&gt;=$F$5,$AB47&lt;=$I$5),SUMIFS('Segment Data'!$F$6:$F$305,'Segment Data'!$B$6:$B$305,$C$5,'Segment Data'!$A$6:$A$305,$AB47),""),"")</f>
        <v/>
      </c>
      <c r="F47" s="48">
        <f>IFERROR(IF(AND($AB47&gt;=$F$5,$AB47&lt;=$I$5),E47/C47,""),"")</f>
        <v/>
      </c>
      <c r="G47" s="48">
        <f>IFERROR(IF(AND($AB47&gt;=$F$5,$AB47&lt;=$I$5),SUMIFS('Segment Data'!$T$6:$T$305,'Segment Data'!$B$6:$B$305,$C$5,'Segment Data'!$A$6:$A$305,$AB47),""),"")</f>
        <v/>
      </c>
      <c r="H47">
        <f>""</f>
        <v/>
      </c>
      <c r="I47">
        <f>""</f>
        <v/>
      </c>
      <c r="J47">
        <f>""</f>
        <v/>
      </c>
      <c r="K47">
        <f>""</f>
        <v/>
      </c>
      <c r="L47">
        <f>""</f>
        <v/>
      </c>
      <c r="M47">
        <f>""</f>
        <v/>
      </c>
      <c r="N47">
        <f>""</f>
        <v/>
      </c>
      <c r="O47">
        <f>""</f>
        <v/>
      </c>
      <c r="AB47" s="49" t="n">
        <v>46357</v>
      </c>
    </row>
    <row r="48"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H48">
        <f>""</f>
        <v/>
      </c>
      <c r="I48">
        <f>""</f>
        <v/>
      </c>
      <c r="J48">
        <f>""</f>
        <v/>
      </c>
      <c r="K48">
        <f>""</f>
        <v/>
      </c>
      <c r="L48">
        <f>""</f>
        <v/>
      </c>
      <c r="M48">
        <f>""</f>
        <v/>
      </c>
      <c r="N48">
        <f>""</f>
        <v/>
      </c>
      <c r="O48">
        <f>""</f>
        <v/>
      </c>
    </row>
    <row r="49"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H49">
        <f>""</f>
        <v/>
      </c>
      <c r="I49">
        <f>""</f>
        <v/>
      </c>
      <c r="J49">
        <f>""</f>
        <v/>
      </c>
      <c r="K49">
        <f>""</f>
        <v/>
      </c>
      <c r="L49">
        <f>""</f>
        <v/>
      </c>
      <c r="M49">
        <f>""</f>
        <v/>
      </c>
      <c r="N49">
        <f>""</f>
        <v/>
      </c>
      <c r="O49">
        <f>""</f>
        <v/>
      </c>
    </row>
    <row r="50"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H50">
        <f>""</f>
        <v/>
      </c>
      <c r="I50">
        <f>""</f>
        <v/>
      </c>
      <c r="J50">
        <f>""</f>
        <v/>
      </c>
      <c r="K50">
        <f>""</f>
        <v/>
      </c>
      <c r="L50">
        <f>""</f>
        <v/>
      </c>
      <c r="M50">
        <f>""</f>
        <v/>
      </c>
      <c r="N50">
        <f>""</f>
        <v/>
      </c>
      <c r="O50">
        <f>""</f>
        <v/>
      </c>
    </row>
    <row r="51"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  <c r="I51">
        <f>""</f>
        <v/>
      </c>
      <c r="J51">
        <f>""</f>
        <v/>
      </c>
      <c r="K51">
        <f>""</f>
        <v/>
      </c>
      <c r="L51">
        <f>""</f>
        <v/>
      </c>
      <c r="M51">
        <f>""</f>
        <v/>
      </c>
      <c r="N51">
        <f>""</f>
        <v/>
      </c>
      <c r="O51">
        <f>""</f>
        <v/>
      </c>
    </row>
    <row r="52"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  <c r="I52">
        <f>""</f>
        <v/>
      </c>
      <c r="J52">
        <f>""</f>
        <v/>
      </c>
      <c r="K52">
        <f>""</f>
        <v/>
      </c>
      <c r="L52">
        <f>""</f>
        <v/>
      </c>
      <c r="M52">
        <f>""</f>
        <v/>
      </c>
      <c r="N52">
        <f>""</f>
        <v/>
      </c>
      <c r="O52">
        <f>""</f>
        <v/>
      </c>
    </row>
    <row r="53"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  <c r="I53">
        <f>""</f>
        <v/>
      </c>
      <c r="J53">
        <f>""</f>
        <v/>
      </c>
      <c r="K53">
        <f>""</f>
        <v/>
      </c>
      <c r="L53">
        <f>""</f>
        <v/>
      </c>
      <c r="M53">
        <f>""</f>
        <v/>
      </c>
      <c r="N53">
        <f>""</f>
        <v/>
      </c>
      <c r="O53">
        <f>""</f>
        <v/>
      </c>
    </row>
    <row r="54"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  <c r="I54">
        <f>""</f>
        <v/>
      </c>
      <c r="J54">
        <f>""</f>
        <v/>
      </c>
      <c r="K54">
        <f>""</f>
        <v/>
      </c>
      <c r="L54">
        <f>""</f>
        <v/>
      </c>
      <c r="M54">
        <f>""</f>
        <v/>
      </c>
      <c r="N54">
        <f>""</f>
        <v/>
      </c>
      <c r="O54">
        <f>""</f>
        <v/>
      </c>
    </row>
    <row r="55"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  <c r="I55">
        <f>""</f>
        <v/>
      </c>
      <c r="J55">
        <f>""</f>
        <v/>
      </c>
      <c r="K55">
        <f>""</f>
        <v/>
      </c>
      <c r="L55">
        <f>""</f>
        <v/>
      </c>
      <c r="M55">
        <f>""</f>
        <v/>
      </c>
      <c r="N55">
        <f>""</f>
        <v/>
      </c>
      <c r="O55">
        <f>""</f>
        <v/>
      </c>
    </row>
    <row r="56"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  <c r="I56">
        <f>""</f>
        <v/>
      </c>
      <c r="J56">
        <f>""</f>
        <v/>
      </c>
      <c r="K56">
        <f>""</f>
        <v/>
      </c>
      <c r="L56">
        <f>""</f>
        <v/>
      </c>
      <c r="M56">
        <f>""</f>
        <v/>
      </c>
      <c r="N56">
        <f>""</f>
        <v/>
      </c>
      <c r="O56">
        <f>""</f>
        <v/>
      </c>
    </row>
    <row r="57"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  <c r="I57">
        <f>""</f>
        <v/>
      </c>
      <c r="J57">
        <f>""</f>
        <v/>
      </c>
      <c r="K57">
        <f>""</f>
        <v/>
      </c>
      <c r="L57">
        <f>""</f>
        <v/>
      </c>
      <c r="M57">
        <f>""</f>
        <v/>
      </c>
      <c r="N57">
        <f>""</f>
        <v/>
      </c>
      <c r="O57">
        <f>""</f>
        <v/>
      </c>
    </row>
    <row r="58"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  <c r="I58">
        <f>""</f>
        <v/>
      </c>
      <c r="J58">
        <f>""</f>
        <v/>
      </c>
      <c r="K58">
        <f>""</f>
        <v/>
      </c>
      <c r="L58">
        <f>""</f>
        <v/>
      </c>
      <c r="M58">
        <f>""</f>
        <v/>
      </c>
      <c r="N58">
        <f>""</f>
        <v/>
      </c>
      <c r="O58">
        <f>""</f>
        <v/>
      </c>
    </row>
    <row r="59"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  <c r="I59">
        <f>""</f>
        <v/>
      </c>
      <c r="J59">
        <f>""</f>
        <v/>
      </c>
      <c r="K59">
        <f>""</f>
        <v/>
      </c>
      <c r="L59">
        <f>""</f>
        <v/>
      </c>
      <c r="M59">
        <f>""</f>
        <v/>
      </c>
      <c r="N59">
        <f>""</f>
        <v/>
      </c>
      <c r="O59">
        <f>""</f>
        <v/>
      </c>
    </row>
    <row r="60"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  <c r="I60">
        <f>""</f>
        <v/>
      </c>
      <c r="J60">
        <f>""</f>
        <v/>
      </c>
      <c r="K60">
        <f>""</f>
        <v/>
      </c>
      <c r="L60">
        <f>""</f>
        <v/>
      </c>
      <c r="M60">
        <f>""</f>
        <v/>
      </c>
      <c r="N60">
        <f>""</f>
        <v/>
      </c>
      <c r="O60">
        <f>""</f>
        <v/>
      </c>
    </row>
    <row r="61"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  <c r="I61">
        <f>""</f>
        <v/>
      </c>
      <c r="J61">
        <f>""</f>
        <v/>
      </c>
      <c r="K61">
        <f>""</f>
        <v/>
      </c>
      <c r="L61">
        <f>""</f>
        <v/>
      </c>
      <c r="M61">
        <f>""</f>
        <v/>
      </c>
      <c r="N61">
        <f>""</f>
        <v/>
      </c>
      <c r="O61">
        <f>""</f>
        <v/>
      </c>
    </row>
    <row r="62"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  <c r="I62">
        <f>""</f>
        <v/>
      </c>
      <c r="J62">
        <f>""</f>
        <v/>
      </c>
      <c r="K62">
        <f>""</f>
        <v/>
      </c>
      <c r="L62">
        <f>""</f>
        <v/>
      </c>
      <c r="M62">
        <f>""</f>
        <v/>
      </c>
      <c r="N62">
        <f>""</f>
        <v/>
      </c>
      <c r="O62">
        <f>""</f>
        <v/>
      </c>
    </row>
    <row r="63"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  <c r="I63">
        <f>""</f>
        <v/>
      </c>
      <c r="J63">
        <f>""</f>
        <v/>
      </c>
      <c r="K63">
        <f>""</f>
        <v/>
      </c>
      <c r="L63">
        <f>""</f>
        <v/>
      </c>
      <c r="M63">
        <f>""</f>
        <v/>
      </c>
      <c r="N63">
        <f>""</f>
        <v/>
      </c>
      <c r="O63">
        <f>""</f>
        <v/>
      </c>
    </row>
    <row r="64"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  <c r="I64">
        <f>""</f>
        <v/>
      </c>
      <c r="J64">
        <f>""</f>
        <v/>
      </c>
      <c r="K64">
        <f>""</f>
        <v/>
      </c>
      <c r="L64">
        <f>""</f>
        <v/>
      </c>
      <c r="M64">
        <f>""</f>
        <v/>
      </c>
      <c r="N64">
        <f>""</f>
        <v/>
      </c>
      <c r="O64">
        <f>""</f>
        <v/>
      </c>
    </row>
    <row r="65"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  <c r="I65">
        <f>""</f>
        <v/>
      </c>
      <c r="J65">
        <f>""</f>
        <v/>
      </c>
      <c r="K65">
        <f>""</f>
        <v/>
      </c>
      <c r="L65">
        <f>""</f>
        <v/>
      </c>
      <c r="M65">
        <f>""</f>
        <v/>
      </c>
      <c r="N65">
        <f>""</f>
        <v/>
      </c>
      <c r="O65">
        <f>""</f>
        <v/>
      </c>
    </row>
    <row r="66"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  <c r="I66">
        <f>""</f>
        <v/>
      </c>
      <c r="J66">
        <f>""</f>
        <v/>
      </c>
      <c r="K66">
        <f>""</f>
        <v/>
      </c>
      <c r="L66">
        <f>""</f>
        <v/>
      </c>
      <c r="M66">
        <f>""</f>
        <v/>
      </c>
      <c r="N66">
        <f>""</f>
        <v/>
      </c>
      <c r="O66">
        <f>""</f>
        <v/>
      </c>
    </row>
    <row r="67"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  <c r="I67">
        <f>""</f>
        <v/>
      </c>
      <c r="J67">
        <f>""</f>
        <v/>
      </c>
      <c r="K67">
        <f>""</f>
        <v/>
      </c>
      <c r="L67">
        <f>""</f>
        <v/>
      </c>
      <c r="M67">
        <f>""</f>
        <v/>
      </c>
      <c r="N67">
        <f>""</f>
        <v/>
      </c>
      <c r="O67">
        <f>""</f>
        <v/>
      </c>
    </row>
    <row r="68"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  <c r="I68">
        <f>""</f>
        <v/>
      </c>
      <c r="J68">
        <f>""</f>
        <v/>
      </c>
      <c r="K68">
        <f>""</f>
        <v/>
      </c>
      <c r="L68">
        <f>""</f>
        <v/>
      </c>
      <c r="M68">
        <f>""</f>
        <v/>
      </c>
      <c r="N68">
        <f>""</f>
        <v/>
      </c>
      <c r="O68">
        <f>""</f>
        <v/>
      </c>
    </row>
    <row r="69"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  <c r="I69">
        <f>""</f>
        <v/>
      </c>
      <c r="J69">
        <f>""</f>
        <v/>
      </c>
      <c r="K69">
        <f>""</f>
        <v/>
      </c>
      <c r="L69">
        <f>""</f>
        <v/>
      </c>
      <c r="M69">
        <f>""</f>
        <v/>
      </c>
      <c r="N69">
        <f>""</f>
        <v/>
      </c>
      <c r="O69">
        <f>""</f>
        <v/>
      </c>
    </row>
    <row r="70"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  <c r="I70">
        <f>""</f>
        <v/>
      </c>
      <c r="J70">
        <f>""</f>
        <v/>
      </c>
      <c r="K70">
        <f>""</f>
        <v/>
      </c>
      <c r="L70">
        <f>""</f>
        <v/>
      </c>
      <c r="M70">
        <f>""</f>
        <v/>
      </c>
      <c r="N70">
        <f>""</f>
        <v/>
      </c>
      <c r="O70">
        <f>""</f>
        <v/>
      </c>
    </row>
    <row r="71"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  <c r="I71">
        <f>""</f>
        <v/>
      </c>
      <c r="J71">
        <f>""</f>
        <v/>
      </c>
      <c r="K71">
        <f>""</f>
        <v/>
      </c>
      <c r="L71">
        <f>""</f>
        <v/>
      </c>
      <c r="M71">
        <f>""</f>
        <v/>
      </c>
      <c r="N71">
        <f>""</f>
        <v/>
      </c>
      <c r="O71">
        <f>""</f>
        <v/>
      </c>
    </row>
    <row r="72"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  <c r="I72">
        <f>""</f>
        <v/>
      </c>
      <c r="J72">
        <f>""</f>
        <v/>
      </c>
      <c r="K72">
        <f>""</f>
        <v/>
      </c>
      <c r="L72">
        <f>""</f>
        <v/>
      </c>
      <c r="M72">
        <f>""</f>
        <v/>
      </c>
      <c r="N72">
        <f>""</f>
        <v/>
      </c>
      <c r="O72">
        <f>""</f>
        <v/>
      </c>
    </row>
    <row r="73"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  <c r="I73">
        <f>""</f>
        <v/>
      </c>
      <c r="J73">
        <f>""</f>
        <v/>
      </c>
      <c r="K73">
        <f>""</f>
        <v/>
      </c>
      <c r="L73">
        <f>""</f>
        <v/>
      </c>
      <c r="M73">
        <f>""</f>
        <v/>
      </c>
      <c r="N73">
        <f>""</f>
        <v/>
      </c>
      <c r="O73">
        <f>""</f>
        <v/>
      </c>
    </row>
    <row r="74"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  <c r="I74">
        <f>""</f>
        <v/>
      </c>
      <c r="J74">
        <f>""</f>
        <v/>
      </c>
      <c r="K74">
        <f>""</f>
        <v/>
      </c>
      <c r="L74">
        <f>""</f>
        <v/>
      </c>
      <c r="M74">
        <f>""</f>
        <v/>
      </c>
      <c r="N74">
        <f>""</f>
        <v/>
      </c>
      <c r="O74">
        <f>""</f>
        <v/>
      </c>
    </row>
    <row r="75"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  <c r="I75">
        <f>""</f>
        <v/>
      </c>
      <c r="J75">
        <f>""</f>
        <v/>
      </c>
      <c r="K75">
        <f>""</f>
        <v/>
      </c>
      <c r="L75">
        <f>""</f>
        <v/>
      </c>
      <c r="M75">
        <f>""</f>
        <v/>
      </c>
      <c r="N75">
        <f>""</f>
        <v/>
      </c>
      <c r="O75">
        <f>""</f>
        <v/>
      </c>
    </row>
    <row r="76"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  <c r="I76">
        <f>""</f>
        <v/>
      </c>
      <c r="J76">
        <f>""</f>
        <v/>
      </c>
      <c r="K76">
        <f>""</f>
        <v/>
      </c>
      <c r="L76">
        <f>""</f>
        <v/>
      </c>
      <c r="M76">
        <f>""</f>
        <v/>
      </c>
      <c r="N76">
        <f>""</f>
        <v/>
      </c>
      <c r="O76">
        <f>""</f>
        <v/>
      </c>
    </row>
    <row r="77"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  <c r="I77">
        <f>""</f>
        <v/>
      </c>
      <c r="J77">
        <f>""</f>
        <v/>
      </c>
      <c r="K77">
        <f>""</f>
        <v/>
      </c>
      <c r="L77">
        <f>""</f>
        <v/>
      </c>
      <c r="M77">
        <f>""</f>
        <v/>
      </c>
      <c r="N77">
        <f>""</f>
        <v/>
      </c>
      <c r="O77">
        <f>""</f>
        <v/>
      </c>
    </row>
    <row r="78"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  <c r="I78">
        <f>""</f>
        <v/>
      </c>
      <c r="J78">
        <f>""</f>
        <v/>
      </c>
      <c r="K78">
        <f>""</f>
        <v/>
      </c>
      <c r="L78">
        <f>""</f>
        <v/>
      </c>
      <c r="M78">
        <f>""</f>
        <v/>
      </c>
      <c r="N78">
        <f>""</f>
        <v/>
      </c>
      <c r="O78">
        <f>""</f>
        <v/>
      </c>
    </row>
    <row r="79"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  <c r="I79">
        <f>""</f>
        <v/>
      </c>
      <c r="J79">
        <f>""</f>
        <v/>
      </c>
      <c r="K79">
        <f>""</f>
        <v/>
      </c>
      <c r="L79">
        <f>""</f>
        <v/>
      </c>
      <c r="M79">
        <f>""</f>
        <v/>
      </c>
      <c r="N79">
        <f>""</f>
        <v/>
      </c>
      <c r="O79">
        <f>""</f>
        <v/>
      </c>
    </row>
    <row r="80"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  <c r="I80">
        <f>""</f>
        <v/>
      </c>
      <c r="J80">
        <f>""</f>
        <v/>
      </c>
      <c r="K80">
        <f>""</f>
        <v/>
      </c>
      <c r="L80">
        <f>""</f>
        <v/>
      </c>
      <c r="M80">
        <f>""</f>
        <v/>
      </c>
      <c r="N80">
        <f>""</f>
        <v/>
      </c>
      <c r="O80">
        <f>""</f>
        <v/>
      </c>
    </row>
    <row r="81"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  <c r="I81">
        <f>""</f>
        <v/>
      </c>
      <c r="J81">
        <f>""</f>
        <v/>
      </c>
      <c r="K81">
        <f>""</f>
        <v/>
      </c>
      <c r="L81">
        <f>""</f>
        <v/>
      </c>
      <c r="M81">
        <f>""</f>
        <v/>
      </c>
      <c r="N81">
        <f>""</f>
        <v/>
      </c>
      <c r="O81">
        <f>""</f>
        <v/>
      </c>
    </row>
    <row r="82"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  <c r="I82">
        <f>""</f>
        <v/>
      </c>
      <c r="J82">
        <f>""</f>
        <v/>
      </c>
      <c r="K82">
        <f>""</f>
        <v/>
      </c>
      <c r="L82">
        <f>""</f>
        <v/>
      </c>
      <c r="M82">
        <f>""</f>
        <v/>
      </c>
      <c r="N82">
        <f>""</f>
        <v/>
      </c>
      <c r="O82">
        <f>""</f>
        <v/>
      </c>
    </row>
    <row r="83"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  <c r="I83">
        <f>""</f>
        <v/>
      </c>
      <c r="J83">
        <f>""</f>
        <v/>
      </c>
      <c r="K83">
        <f>""</f>
        <v/>
      </c>
      <c r="L83">
        <f>""</f>
        <v/>
      </c>
      <c r="M83">
        <f>""</f>
        <v/>
      </c>
      <c r="N83">
        <f>""</f>
        <v/>
      </c>
      <c r="O83">
        <f>""</f>
        <v/>
      </c>
    </row>
    <row r="84"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  <c r="I84">
        <f>""</f>
        <v/>
      </c>
      <c r="J84">
        <f>""</f>
        <v/>
      </c>
      <c r="K84">
        <f>""</f>
        <v/>
      </c>
      <c r="L84">
        <f>""</f>
        <v/>
      </c>
      <c r="M84">
        <f>""</f>
        <v/>
      </c>
      <c r="N84">
        <f>""</f>
        <v/>
      </c>
      <c r="O84">
        <f>""</f>
        <v/>
      </c>
    </row>
    <row r="85"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  <c r="I85">
        <f>""</f>
        <v/>
      </c>
      <c r="J85">
        <f>""</f>
        <v/>
      </c>
      <c r="K85">
        <f>""</f>
        <v/>
      </c>
      <c r="L85">
        <f>""</f>
        <v/>
      </c>
      <c r="M85">
        <f>""</f>
        <v/>
      </c>
      <c r="N85">
        <f>""</f>
        <v/>
      </c>
      <c r="O85">
        <f>""</f>
        <v/>
      </c>
    </row>
    <row r="86"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  <c r="I86">
        <f>""</f>
        <v/>
      </c>
      <c r="J86">
        <f>""</f>
        <v/>
      </c>
      <c r="K86">
        <f>""</f>
        <v/>
      </c>
      <c r="L86">
        <f>""</f>
        <v/>
      </c>
      <c r="M86">
        <f>""</f>
        <v/>
      </c>
      <c r="N86">
        <f>""</f>
        <v/>
      </c>
      <c r="O86">
        <f>""</f>
        <v/>
      </c>
    </row>
    <row r="87"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  <c r="I87">
        <f>""</f>
        <v/>
      </c>
      <c r="J87">
        <f>""</f>
        <v/>
      </c>
      <c r="K87">
        <f>""</f>
        <v/>
      </c>
      <c r="L87">
        <f>""</f>
        <v/>
      </c>
      <c r="M87">
        <f>""</f>
        <v/>
      </c>
      <c r="N87">
        <f>""</f>
        <v/>
      </c>
      <c r="O87">
        <f>""</f>
        <v/>
      </c>
    </row>
    <row r="88"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  <c r="I88">
        <f>""</f>
        <v/>
      </c>
      <c r="J88">
        <f>""</f>
        <v/>
      </c>
      <c r="K88">
        <f>""</f>
        <v/>
      </c>
      <c r="L88">
        <f>""</f>
        <v/>
      </c>
      <c r="M88">
        <f>""</f>
        <v/>
      </c>
      <c r="N88">
        <f>""</f>
        <v/>
      </c>
      <c r="O88">
        <f>""</f>
        <v/>
      </c>
    </row>
    <row r="89"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  <c r="I89">
        <f>""</f>
        <v/>
      </c>
      <c r="J89">
        <f>""</f>
        <v/>
      </c>
      <c r="K89">
        <f>""</f>
        <v/>
      </c>
      <c r="L89">
        <f>""</f>
        <v/>
      </c>
      <c r="M89">
        <f>""</f>
        <v/>
      </c>
      <c r="N89">
        <f>""</f>
        <v/>
      </c>
      <c r="O89">
        <f>""</f>
        <v/>
      </c>
    </row>
    <row r="90"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  <c r="I90">
        <f>""</f>
        <v/>
      </c>
      <c r="J90">
        <f>""</f>
        <v/>
      </c>
      <c r="K90">
        <f>""</f>
        <v/>
      </c>
      <c r="L90">
        <f>""</f>
        <v/>
      </c>
      <c r="M90">
        <f>""</f>
        <v/>
      </c>
      <c r="N90">
        <f>""</f>
        <v/>
      </c>
      <c r="O90">
        <f>""</f>
        <v/>
      </c>
    </row>
    <row r="91"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  <c r="I91">
        <f>""</f>
        <v/>
      </c>
      <c r="J91">
        <f>""</f>
        <v/>
      </c>
      <c r="K91">
        <f>""</f>
        <v/>
      </c>
      <c r="L91">
        <f>""</f>
        <v/>
      </c>
      <c r="M91">
        <f>""</f>
        <v/>
      </c>
      <c r="N91">
        <f>""</f>
        <v/>
      </c>
      <c r="O91">
        <f>""</f>
        <v/>
      </c>
    </row>
    <row r="92"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  <c r="I92">
        <f>""</f>
        <v/>
      </c>
      <c r="J92">
        <f>""</f>
        <v/>
      </c>
      <c r="K92">
        <f>""</f>
        <v/>
      </c>
      <c r="L92">
        <f>""</f>
        <v/>
      </c>
      <c r="M92">
        <f>""</f>
        <v/>
      </c>
      <c r="N92">
        <f>""</f>
        <v/>
      </c>
      <c r="O92">
        <f>""</f>
        <v/>
      </c>
    </row>
    <row r="93"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  <c r="I93">
        <f>""</f>
        <v/>
      </c>
      <c r="J93">
        <f>""</f>
        <v/>
      </c>
      <c r="K93">
        <f>""</f>
        <v/>
      </c>
      <c r="L93">
        <f>""</f>
        <v/>
      </c>
      <c r="M93">
        <f>""</f>
        <v/>
      </c>
      <c r="N93">
        <f>""</f>
        <v/>
      </c>
      <c r="O93">
        <f>""</f>
        <v/>
      </c>
    </row>
    <row r="94"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  <c r="I94">
        <f>""</f>
        <v/>
      </c>
      <c r="J94">
        <f>""</f>
        <v/>
      </c>
      <c r="K94">
        <f>""</f>
        <v/>
      </c>
      <c r="L94">
        <f>""</f>
        <v/>
      </c>
      <c r="M94">
        <f>""</f>
        <v/>
      </c>
      <c r="N94">
        <f>""</f>
        <v/>
      </c>
      <c r="O94">
        <f>""</f>
        <v/>
      </c>
    </row>
    <row r="95"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  <c r="I95">
        <f>""</f>
        <v/>
      </c>
      <c r="J95">
        <f>""</f>
        <v/>
      </c>
      <c r="K95">
        <f>""</f>
        <v/>
      </c>
      <c r="L95">
        <f>""</f>
        <v/>
      </c>
      <c r="M95">
        <f>""</f>
        <v/>
      </c>
      <c r="N95">
        <f>""</f>
        <v/>
      </c>
      <c r="O95">
        <f>""</f>
        <v/>
      </c>
    </row>
    <row r="96"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  <c r="I96">
        <f>""</f>
        <v/>
      </c>
      <c r="J96">
        <f>""</f>
        <v/>
      </c>
      <c r="K96">
        <f>""</f>
        <v/>
      </c>
      <c r="L96">
        <f>""</f>
        <v/>
      </c>
      <c r="M96">
        <f>""</f>
        <v/>
      </c>
      <c r="N96">
        <f>""</f>
        <v/>
      </c>
      <c r="O96">
        <f>""</f>
        <v/>
      </c>
    </row>
    <row r="97"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  <c r="I97">
        <f>""</f>
        <v/>
      </c>
      <c r="J97">
        <f>""</f>
        <v/>
      </c>
      <c r="K97">
        <f>""</f>
        <v/>
      </c>
      <c r="L97">
        <f>""</f>
        <v/>
      </c>
      <c r="M97">
        <f>""</f>
        <v/>
      </c>
      <c r="N97">
        <f>""</f>
        <v/>
      </c>
      <c r="O97">
        <f>""</f>
        <v/>
      </c>
    </row>
    <row r="98"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  <c r="I98">
        <f>""</f>
        <v/>
      </c>
      <c r="J98">
        <f>""</f>
        <v/>
      </c>
      <c r="K98">
        <f>""</f>
        <v/>
      </c>
      <c r="L98">
        <f>""</f>
        <v/>
      </c>
      <c r="M98">
        <f>""</f>
        <v/>
      </c>
      <c r="N98">
        <f>""</f>
        <v/>
      </c>
      <c r="O98">
        <f>""</f>
        <v/>
      </c>
    </row>
    <row r="99"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  <c r="I99">
        <f>""</f>
        <v/>
      </c>
      <c r="J99">
        <f>""</f>
        <v/>
      </c>
      <c r="K99">
        <f>""</f>
        <v/>
      </c>
      <c r="L99">
        <f>""</f>
        <v/>
      </c>
      <c r="M99">
        <f>""</f>
        <v/>
      </c>
      <c r="N99">
        <f>""</f>
        <v/>
      </c>
      <c r="O99">
        <f>""</f>
        <v/>
      </c>
    </row>
    <row r="100"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  <c r="I100">
        <f>""</f>
        <v/>
      </c>
      <c r="J100">
        <f>""</f>
        <v/>
      </c>
      <c r="K100">
        <f>""</f>
        <v/>
      </c>
      <c r="L100">
        <f>""</f>
        <v/>
      </c>
      <c r="M100">
        <f>""</f>
        <v/>
      </c>
      <c r="N100">
        <f>""</f>
        <v/>
      </c>
      <c r="O100">
        <f>""</f>
        <v/>
      </c>
    </row>
    <row r="101"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  <c r="I101">
        <f>""</f>
        <v/>
      </c>
      <c r="J101">
        <f>""</f>
        <v/>
      </c>
      <c r="K101">
        <f>""</f>
        <v/>
      </c>
      <c r="L101">
        <f>""</f>
        <v/>
      </c>
      <c r="M101">
        <f>""</f>
        <v/>
      </c>
      <c r="N101">
        <f>""</f>
        <v/>
      </c>
      <c r="O101">
        <f>""</f>
        <v/>
      </c>
    </row>
  </sheetData>
  <mergeCells count="2">
    <mergeCell ref="A2:L2"/>
    <mergeCell ref="A1:L1"/>
  </mergeCells>
  <conditionalFormatting sqref="B6">
    <cfRule type="expression" priority="1" dxfId="0">
      <formula>I5&lt;F5</formula>
    </cfRule>
    <cfRule type="expression" priority="2" dxfId="1">
      <formula>I5&gt;=F5</formula>
    </cfRule>
  </conditionalFormatting>
  <conditionalFormatting sqref="K20:K29">
    <cfRule type="cellIs" priority="3" operator="greaterThanOrEqual" dxfId="2">
      <formula>0</formula>
    </cfRule>
    <cfRule type="cellIs" priority="4" operator="lessThan" dxfId="3">
      <formula>0</formula>
    </cfRule>
  </conditionalFormatting>
  <conditionalFormatting sqref="C20:C29">
    <cfRule type="dataBar" priority="5">
      <dataBar>
        <cfvo type="num" val="0"/>
        <cfvo type="max"/>
        <color rgb="00147D64"/>
      </dataBar>
    </cfRule>
  </conditionalFormatting>
  <dataValidations count="3">
    <dataValidation sqref="C5" showDropDown="0" showInputMessage="0" showErrorMessage="0" allowBlank="0" type="list">
      <formula1>'Assumptions'!$H$5:$H$7</formula1>
    </dataValidation>
    <dataValidation sqref="L5" showDropDown="0" showInputMessage="0" showErrorMessage="0" allowBlank="0" type="list">
      <formula1>'Assumptions'!$M$5:$M$15</formula1>
    </dataValidation>
    <dataValidation sqref="I5" showDropDown="0" showInputMessage="0" showErrorMessage="0" allowBlank="0" errorTitle="Invalid Reporting Period" error="Report End Date must be on or after Report Start Date." type="custom">
      <formula1>=I5&gt;=F5</formula1>
    </dataValidation>
  </dataValidations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D305"/>
  <sheetViews>
    <sheetView showGridLines="0" zoomScale="70" zoomScaleNormal="7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" customWidth="1" min="1" max="1"/>
    <col width="25" customWidth="1" min="2" max="2"/>
    <col width="24" customWidth="1" min="3" max="3"/>
    <col width="14" customWidth="1" min="4" max="4"/>
    <col width="13" customWidth="1" min="5" max="5"/>
    <col width="15" customWidth="1" min="6" max="6"/>
    <col width="20" customWidth="1" min="7" max="7"/>
    <col width="15" customWidth="1" min="8" max="8"/>
    <col width="14" customWidth="1" min="9" max="9"/>
    <col width="12" customWidth="1" min="10" max="10"/>
    <col width="17" customWidth="1" min="11" max="11"/>
    <col width="18" customWidth="1" min="12" max="12"/>
    <col width="20" customWidth="1" min="13" max="13"/>
    <col width="17" customWidth="1" min="14" max="14"/>
    <col width="19" customWidth="1" min="15" max="15"/>
    <col width="28" customWidth="1" min="16" max="16"/>
    <col width="30" customWidth="1" min="17" max="17"/>
    <col width="16" customWidth="1" min="18" max="18"/>
    <col width="17" customWidth="1" min="19" max="19"/>
    <col width="19" customWidth="1" min="20" max="20"/>
    <col width="12" customWidth="1" min="21" max="21"/>
    <col width="12" customWidth="1" min="22" max="22"/>
    <col width="18" customWidth="1" min="23" max="23"/>
    <col width="18" customWidth="1" min="24" max="24"/>
    <col width="19" customWidth="1" min="25" max="25"/>
    <col width="20" customWidth="1" min="26" max="26"/>
    <col width="20" customWidth="1" min="27" max="27"/>
    <col width="21" customWidth="1" min="28" max="28"/>
    <col width="18" customWidth="1" min="29" max="29"/>
    <col width="30" customWidth="1" min="30" max="30"/>
  </cols>
  <sheetData>
    <row r="1">
      <c r="A1" s="1" t="inlineStr">
        <is>
          <t>Monthly Market Segment Production</t>
        </is>
      </c>
    </row>
    <row r="2">
      <c r="A2" s="24" t="inlineStr">
        <is>
          <t>Enter one row per property, month, and market segment. Use the first day of the month as the Period Start Date.</t>
        </is>
      </c>
    </row>
    <row r="5">
      <c r="A5" s="14" t="inlineStr">
        <is>
          <t>Period Start Date</t>
        </is>
      </c>
      <c r="B5" s="14" t="inlineStr">
        <is>
          <t>Property</t>
        </is>
      </c>
      <c r="C5" s="14" t="inlineStr">
        <is>
          <t>Market Segment</t>
        </is>
      </c>
      <c r="D5" s="14" t="inlineStr">
        <is>
          <t>Bookings Created</t>
        </is>
      </c>
      <c r="E5" s="14" t="inlineStr">
        <is>
          <t>Rooms Sold</t>
        </is>
      </c>
      <c r="F5" s="14" t="inlineStr">
        <is>
          <t>Room Revenue</t>
        </is>
      </c>
      <c r="G5" s="14" t="inlineStr">
        <is>
          <t>Food and Beverage Revenue</t>
        </is>
      </c>
      <c r="H5" s="14" t="inlineStr">
        <is>
          <t>Other Revenue</t>
        </is>
      </c>
      <c r="I5" s="14" t="inlineStr">
        <is>
          <t>Cancellations</t>
        </is>
      </c>
      <c r="J5" s="14" t="inlineStr">
        <is>
          <t>No-Shows</t>
        </is>
      </c>
      <c r="K5" s="14" t="inlineStr">
        <is>
          <t>Channel Commission</t>
        </is>
      </c>
      <c r="L5" s="14" t="inlineStr">
        <is>
          <t>Other Acquisition Cost</t>
        </is>
      </c>
      <c r="M5" s="14" t="inlineStr">
        <is>
          <t>Segment Marketing Spend</t>
        </is>
      </c>
      <c r="N5" s="14" t="inlineStr">
        <is>
          <t>Budget Rooms Sold</t>
        </is>
      </c>
      <c r="O5" s="14" t="inlineStr">
        <is>
          <t>Budget Room Revenue</t>
        </is>
      </c>
      <c r="P5" s="14" t="inlineStr">
        <is>
          <t>Source Reference</t>
        </is>
      </c>
      <c r="Q5" s="14" t="inlineStr">
        <is>
          <t>Notes</t>
        </is>
      </c>
      <c r="R5" s="14" t="inlineStr">
        <is>
          <t>Total Revenue</t>
        </is>
      </c>
      <c r="S5" s="14" t="inlineStr">
        <is>
          <t>Acquisition Costs</t>
        </is>
      </c>
      <c r="T5" s="14" t="inlineStr">
        <is>
          <t>Net Segment Revenue</t>
        </is>
      </c>
      <c r="U5" s="14" t="inlineStr">
        <is>
          <t>ADR</t>
        </is>
      </c>
      <c r="V5" s="14" t="inlineStr">
        <is>
          <t>Net ADR</t>
        </is>
      </c>
      <c r="W5" s="14" t="inlineStr">
        <is>
          <t>Average Length of Stay</t>
        </is>
      </c>
      <c r="X5" s="14" t="inlineStr">
        <is>
          <t>Acquisition Cost %</t>
        </is>
      </c>
      <c r="Y5" s="14" t="inlineStr">
        <is>
          <t>Room Revenue Variance</t>
        </is>
      </c>
      <c r="Z5" s="14" t="inlineStr">
        <is>
          <t>Room Revenue Variance %</t>
        </is>
      </c>
      <c r="AA5" s="14" t="inlineStr">
        <is>
          <t>Available Room Nights</t>
        </is>
      </c>
      <c r="AB5" s="14" t="inlineStr">
        <is>
          <t>Segment Occupancy Contribution</t>
        </is>
      </c>
      <c r="AC5" s="14" t="inlineStr">
        <is>
          <t>Duplicate Check</t>
        </is>
      </c>
      <c r="AD5" s="14" t="inlineStr">
        <is>
          <t>Row Check</t>
        </is>
      </c>
    </row>
    <row r="6">
      <c r="A6" s="50" t="n">
        <v>46023</v>
      </c>
      <c r="B6" s="26" t="inlineStr">
        <is>
          <t>Harbor Point Hotel</t>
        </is>
      </c>
      <c r="C6" s="26" t="inlineStr">
        <is>
          <t>Retail Transient</t>
        </is>
      </c>
      <c r="D6" s="27" t="n">
        <v>298</v>
      </c>
      <c r="E6" s="27" t="n">
        <v>505</v>
      </c>
      <c r="F6" s="51" t="n">
        <v>103525</v>
      </c>
      <c r="G6" s="51" t="n">
        <v>8320</v>
      </c>
      <c r="H6" s="51" t="n">
        <v>4180</v>
      </c>
      <c r="I6" s="27" t="n">
        <v>31</v>
      </c>
      <c r="J6" s="27" t="n">
        <v>6</v>
      </c>
      <c r="K6" s="51" t="n">
        <v>2484.6</v>
      </c>
      <c r="L6" s="51" t="n">
        <v>620</v>
      </c>
      <c r="M6" s="51" t="n">
        <v>1250</v>
      </c>
      <c r="N6" s="27" t="n">
        <v>480</v>
      </c>
      <c r="O6" s="51" t="n">
        <v>96000</v>
      </c>
      <c r="P6" s="29" t="inlineStr">
        <is>
          <t>January 2026 segment report</t>
        </is>
      </c>
      <c r="Q6" s="29" t="inlineStr">
        <is>
          <t>Strong weekend demand</t>
        </is>
      </c>
      <c r="R6" s="52">
        <f>IF(A6="","",SUM(F6:H6))</f>
        <v/>
      </c>
      <c r="S6" s="52">
        <f>IF(A6="","",SUM(K6:M6))</f>
        <v/>
      </c>
      <c r="T6" s="52">
        <f>IF(A6="","",R6-S6)</f>
        <v/>
      </c>
      <c r="U6" s="52">
        <f>IFERROR(IF(A6="","",F6/E6),"")</f>
        <v/>
      </c>
      <c r="V6" s="52">
        <f>IFERROR(IF(A6="","",T6/E6),"")</f>
        <v/>
      </c>
      <c r="W6" s="31">
        <f>IFERROR(IF(A6="","",E6/(D6-I6-J6)),"")</f>
        <v/>
      </c>
      <c r="X6" s="53">
        <f>IFERROR(IF(A6="","",S6/R6),"")</f>
        <v/>
      </c>
      <c r="Y6" s="52">
        <f>IF(A6="","",F6-O6)</f>
        <v/>
      </c>
      <c r="Z6" s="53">
        <f>IFERROR(IF(A6="","",Y6/O6),"")</f>
        <v/>
      </c>
      <c r="AA6" s="33">
        <f>IFERROR(IF(A6="","",SUMIFS(Assumptions!$E$19:$E$138,Assumptions!$B$19:$B$138,B6,Assumptions!$A$19:$A$138,A6)),"")</f>
        <v/>
      </c>
      <c r="AB6" s="53">
        <f>IFERROR(IF(A6="","",E6/AA6),"")</f>
        <v/>
      </c>
      <c r="AC6" s="34">
        <f>IF(A6="","",IF(COUNTIFS($A$6:$A$305,A6,$B$6:$B$305,B6,$C$6:$C$305,C6)&gt;1,"Duplicate",""))</f>
        <v/>
      </c>
      <c r="AD6" s="34">
        <f>IFERROR(IF(A6="","",IF(OR(B6="",C6=""),"Missing Required Field",IF(DAY(A6)&lt;&gt;1,"Date Must Be First of Month",IF(I6&gt;D6,"Cancellations Exceed Bookings",IF(J6&gt;D6,"No-Shows Exceed Bookings",IF(I6+J6&gt;D6,"Combined Exceptions Exceed Bookings",IF(AND(AA6&gt;0,E6&gt;AA6),"Rooms Sold Exceed Available Inventory",IF(T6&lt;0,"Negative Net Revenue",IF(X6&gt;Assumptions!$B$5,"High Acquisition Cost",IF(OR(N6="",O6=""),"Missing Budget","OK")))))))))),"")</f>
        <v/>
      </c>
    </row>
    <row r="7">
      <c r="A7" s="50" t="n">
        <v>46023</v>
      </c>
      <c r="B7" s="26" t="inlineStr">
        <is>
          <t>Harbor Point Hotel</t>
        </is>
      </c>
      <c r="C7" s="26" t="inlineStr">
        <is>
          <t>Corporate Negotiated</t>
        </is>
      </c>
      <c r="D7" s="27" t="n">
        <v>174</v>
      </c>
      <c r="E7" s="27" t="n">
        <v>392</v>
      </c>
      <c r="F7" s="51" t="n">
        <v>68208</v>
      </c>
      <c r="G7" s="51" t="n">
        <v>5120</v>
      </c>
      <c r="H7" s="51" t="n">
        <v>1960</v>
      </c>
      <c r="I7" s="27" t="n">
        <v>12</v>
      </c>
      <c r="J7" s="27" t="n">
        <v>2</v>
      </c>
      <c r="K7" s="51" t="n">
        <v>1023.12</v>
      </c>
      <c r="L7" s="51" t="n">
        <v>410</v>
      </c>
      <c r="M7" s="51" t="n">
        <v>700</v>
      </c>
      <c r="N7" s="27" t="n">
        <v>410</v>
      </c>
      <c r="O7" s="51" t="n">
        <v>69700</v>
      </c>
      <c r="P7" s="29" t="inlineStr">
        <is>
          <t>January 2026 segment report</t>
        </is>
      </c>
      <c r="Q7" s="29" t="inlineStr">
        <is>
          <t>Midweek production below plan</t>
        </is>
      </c>
      <c r="R7" s="52">
        <f>IF(A7="","",SUM(F7:H7))</f>
        <v/>
      </c>
      <c r="S7" s="52">
        <f>IF(A7="","",SUM(K7:M7))</f>
        <v/>
      </c>
      <c r="T7" s="52">
        <f>IF(A7="","",R7-S7)</f>
        <v/>
      </c>
      <c r="U7" s="52">
        <f>IFERROR(IF(A7="","",F7/E7),"")</f>
        <v/>
      </c>
      <c r="V7" s="52">
        <f>IFERROR(IF(A7="","",T7/E7),"")</f>
        <v/>
      </c>
      <c r="W7" s="31">
        <f>IFERROR(IF(A7="","",E7/(D7-I7-J7)),"")</f>
        <v/>
      </c>
      <c r="X7" s="53">
        <f>IFERROR(IF(A7="","",S7/R7),"")</f>
        <v/>
      </c>
      <c r="Y7" s="52">
        <f>IF(A7="","",F7-O7)</f>
        <v/>
      </c>
      <c r="Z7" s="53">
        <f>IFERROR(IF(A7="","",Y7/O7),"")</f>
        <v/>
      </c>
      <c r="AA7" s="33">
        <f>IFERROR(IF(A7="","",SUMIFS(Assumptions!$E$19:$E$138,Assumptions!$B$19:$B$138,B7,Assumptions!$A$19:$A$138,A7)),"")</f>
        <v/>
      </c>
      <c r="AB7" s="53">
        <f>IFERROR(IF(A7="","",E7/AA7),"")</f>
        <v/>
      </c>
      <c r="AC7" s="34">
        <f>IF(A7="","",IF(COUNTIFS($A$6:$A$305,A7,$B$6:$B$305,B7,$C$6:$C$305,C7)&gt;1,"Duplicate",""))</f>
        <v/>
      </c>
      <c r="AD7" s="34">
        <f>IFERROR(IF(A7="","",IF(OR(B7="",C7=""),"Missing Required Field",IF(DAY(A7)&lt;&gt;1,"Date Must Be First of Month",IF(I7&gt;D7,"Cancellations Exceed Bookings",IF(J7&gt;D7,"No-Shows Exceed Bookings",IF(I7+J7&gt;D7,"Combined Exceptions Exceed Bookings",IF(AND(AA7&gt;0,E7&gt;AA7),"Rooms Sold Exceed Available Inventory",IF(T7&lt;0,"Negative Net Revenue",IF(X7&gt;Assumptions!$B$5,"High Acquisition Cost",IF(OR(N7="",O7=""),"Missing Budget","OK")))))))))),"")</f>
        <v/>
      </c>
    </row>
    <row r="8">
      <c r="A8" s="50" t="n">
        <v>46023</v>
      </c>
      <c r="B8" s="26" t="inlineStr">
        <is>
          <t>Harbor Point Hotel</t>
        </is>
      </c>
      <c r="C8" s="26" t="inlineStr">
        <is>
          <t>Group Corporate</t>
        </is>
      </c>
      <c r="D8" s="27" t="n">
        <v>7</v>
      </c>
      <c r="E8" s="27" t="n">
        <v>286</v>
      </c>
      <c r="F8" s="51" t="n">
        <v>48906</v>
      </c>
      <c r="G8" s="51" t="n">
        <v>24150</v>
      </c>
      <c r="H8" s="51" t="n">
        <v>1450</v>
      </c>
      <c r="I8" s="27" t="n">
        <v>1</v>
      </c>
      <c r="J8" s="27" t="n">
        <v>0</v>
      </c>
      <c r="K8" s="51" t="n">
        <v>0</v>
      </c>
      <c r="L8" s="51" t="n">
        <v>975</v>
      </c>
      <c r="M8" s="51" t="n">
        <v>600</v>
      </c>
      <c r="N8" s="27" t="n">
        <v>250</v>
      </c>
      <c r="O8" s="51" t="n">
        <v>41250</v>
      </c>
      <c r="P8" s="29" t="inlineStr">
        <is>
          <t>January 2026 group recap</t>
        </is>
      </c>
      <c r="Q8" s="29" t="inlineStr">
        <is>
          <t>Includes two training groups</t>
        </is>
      </c>
      <c r="R8" s="52">
        <f>IF(A8="","",SUM(F8:H8))</f>
        <v/>
      </c>
      <c r="S8" s="52">
        <f>IF(A8="","",SUM(K8:M8))</f>
        <v/>
      </c>
      <c r="T8" s="52">
        <f>IF(A8="","",R8-S8)</f>
        <v/>
      </c>
      <c r="U8" s="52">
        <f>IFERROR(IF(A8="","",F8/E8),"")</f>
        <v/>
      </c>
      <c r="V8" s="52">
        <f>IFERROR(IF(A8="","",T8/E8),"")</f>
        <v/>
      </c>
      <c r="W8" s="31">
        <f>IFERROR(IF(A8="","",E8/(D8-I8-J8)),"")</f>
        <v/>
      </c>
      <c r="X8" s="53">
        <f>IFERROR(IF(A8="","",S8/R8),"")</f>
        <v/>
      </c>
      <c r="Y8" s="52">
        <f>IF(A8="","",F8-O8)</f>
        <v/>
      </c>
      <c r="Z8" s="53">
        <f>IFERROR(IF(A8="","",Y8/O8),"")</f>
        <v/>
      </c>
      <c r="AA8" s="33">
        <f>IFERROR(IF(A8="","",SUMIFS(Assumptions!$E$19:$E$138,Assumptions!$B$19:$B$138,B8,Assumptions!$A$19:$A$138,A8)),"")</f>
        <v/>
      </c>
      <c r="AB8" s="53">
        <f>IFERROR(IF(A8="","",E8/AA8),"")</f>
        <v/>
      </c>
      <c r="AC8" s="34">
        <f>IF(A8="","",IF(COUNTIFS($A$6:$A$305,A8,$B$6:$B$305,B8,$C$6:$C$305,C8)&gt;1,"Duplicate",""))</f>
        <v/>
      </c>
      <c r="AD8" s="34">
        <f>IFERROR(IF(A8="","",IF(OR(B8="",C8=""),"Missing Required Field",IF(DAY(A8)&lt;&gt;1,"Date Must Be First of Month",IF(I8&gt;D8,"Cancellations Exceed Bookings",IF(J8&gt;D8,"No-Shows Exceed Bookings",IF(I8+J8&gt;D8,"Combined Exceptions Exceed Bookings",IF(AND(AA8&gt;0,E8&gt;AA8),"Rooms Sold Exceed Available Inventory",IF(T8&lt;0,"Negative Net Revenue",IF(X8&gt;Assumptions!$B$5,"High Acquisition Cost",IF(OR(N8="",O8=""),"Missing Budget","OK")))))))))),"")</f>
        <v/>
      </c>
    </row>
    <row r="9">
      <c r="A9" s="50" t="n">
        <v>46054</v>
      </c>
      <c r="B9" s="26" t="inlineStr">
        <is>
          <t>Harbor Point Hotel</t>
        </is>
      </c>
      <c r="C9" s="26" t="inlineStr">
        <is>
          <t>Retail Transient</t>
        </is>
      </c>
      <c r="D9" s="27" t="n">
        <v>315</v>
      </c>
      <c r="E9" s="27" t="n">
        <v>548</v>
      </c>
      <c r="F9" s="51" t="n">
        <v>117820</v>
      </c>
      <c r="G9" s="51" t="n">
        <v>9260</v>
      </c>
      <c r="H9" s="51" t="n">
        <v>4640</v>
      </c>
      <c r="I9" s="27" t="n">
        <v>29</v>
      </c>
      <c r="J9" s="27" t="n">
        <v>5</v>
      </c>
      <c r="K9" s="51" t="n">
        <v>2827.68</v>
      </c>
      <c r="L9" s="51" t="n">
        <v>670</v>
      </c>
      <c r="M9" s="51" t="n">
        <v>1400</v>
      </c>
      <c r="N9" s="27" t="n">
        <v>520</v>
      </c>
      <c r="O9" s="51" t="n">
        <v>109200</v>
      </c>
      <c r="P9" s="29" t="inlineStr">
        <is>
          <t>February 2026 segment report</t>
        </is>
      </c>
      <c r="Q9" s="29" t="inlineStr">
        <is>
          <t>Holiday weekend lifted ADR</t>
        </is>
      </c>
      <c r="R9" s="52">
        <f>IF(A9="","",SUM(F9:H9))</f>
        <v/>
      </c>
      <c r="S9" s="52">
        <f>IF(A9="","",SUM(K9:M9))</f>
        <v/>
      </c>
      <c r="T9" s="52">
        <f>IF(A9="","",R9-S9)</f>
        <v/>
      </c>
      <c r="U9" s="52">
        <f>IFERROR(IF(A9="","",F9/E9),"")</f>
        <v/>
      </c>
      <c r="V9" s="52">
        <f>IFERROR(IF(A9="","",T9/E9),"")</f>
        <v/>
      </c>
      <c r="W9" s="31">
        <f>IFERROR(IF(A9="","",E9/(D9-I9-J9)),"")</f>
        <v/>
      </c>
      <c r="X9" s="53">
        <f>IFERROR(IF(A9="","",S9/R9),"")</f>
        <v/>
      </c>
      <c r="Y9" s="52">
        <f>IF(A9="","",F9-O9)</f>
        <v/>
      </c>
      <c r="Z9" s="53">
        <f>IFERROR(IF(A9="","",Y9/O9),"")</f>
        <v/>
      </c>
      <c r="AA9" s="33">
        <f>IFERROR(IF(A9="","",SUMIFS(Assumptions!$E$19:$E$138,Assumptions!$B$19:$B$138,B9,Assumptions!$A$19:$A$138,A9)),"")</f>
        <v/>
      </c>
      <c r="AB9" s="53">
        <f>IFERROR(IF(A9="","",E9/AA9),"")</f>
        <v/>
      </c>
      <c r="AC9" s="34">
        <f>IF(A9="","",IF(COUNTIFS($A$6:$A$305,A9,$B$6:$B$305,B9,$C$6:$C$305,C9)&gt;1,"Duplicate",""))</f>
        <v/>
      </c>
      <c r="AD9" s="34">
        <f>IFERROR(IF(A9="","",IF(OR(B9="",C9=""),"Missing Required Field",IF(DAY(A9)&lt;&gt;1,"Date Must Be First of Month",IF(I9&gt;D9,"Cancellations Exceed Bookings",IF(J9&gt;D9,"No-Shows Exceed Bookings",IF(I9+J9&gt;D9,"Combined Exceptions Exceed Bookings",IF(AND(AA9&gt;0,E9&gt;AA9),"Rooms Sold Exceed Available Inventory",IF(T9&lt;0,"Negative Net Revenue",IF(X9&gt;Assumptions!$B$5,"High Acquisition Cost",IF(OR(N9="",O9=""),"Missing Budget","OK")))))))))),"")</f>
        <v/>
      </c>
    </row>
    <row r="10">
      <c r="A10" s="50" t="n">
        <v>46054</v>
      </c>
      <c r="B10" s="26" t="inlineStr">
        <is>
          <t>Harbor Point Hotel</t>
        </is>
      </c>
      <c r="C10" s="26" t="inlineStr">
        <is>
          <t>Corporate Negotiated</t>
        </is>
      </c>
      <c r="D10" s="27" t="n">
        <v>186</v>
      </c>
      <c r="E10" s="27" t="n">
        <v>426</v>
      </c>
      <c r="F10" s="51" t="n">
        <v>75828</v>
      </c>
      <c r="G10" s="51" t="n">
        <v>5540</v>
      </c>
      <c r="H10" s="51" t="n">
        <v>2130</v>
      </c>
      <c r="I10" s="27" t="n">
        <v>14</v>
      </c>
      <c r="J10" s="27" t="n">
        <v>3</v>
      </c>
      <c r="K10" s="51" t="n">
        <v>1137.42</v>
      </c>
      <c r="L10" s="51" t="n">
        <v>460</v>
      </c>
      <c r="M10" s="51" t="n">
        <v>700</v>
      </c>
      <c r="N10" s="27" t="n">
        <v>430</v>
      </c>
      <c r="O10" s="51" t="n">
        <v>75250</v>
      </c>
      <c r="P10" s="29" t="inlineStr">
        <is>
          <t>February 2026 segment report</t>
        </is>
      </c>
      <c r="Q10" s="29" t="inlineStr">
        <is>
          <t>Production aligned with budget</t>
        </is>
      </c>
      <c r="R10" s="52">
        <f>IF(A10="","",SUM(F10:H10))</f>
        <v/>
      </c>
      <c r="S10" s="52">
        <f>IF(A10="","",SUM(K10:M10))</f>
        <v/>
      </c>
      <c r="T10" s="52">
        <f>IF(A10="","",R10-S10)</f>
        <v/>
      </c>
      <c r="U10" s="52">
        <f>IFERROR(IF(A10="","",F10/E10),"")</f>
        <v/>
      </c>
      <c r="V10" s="52">
        <f>IFERROR(IF(A10="","",T10/E10),"")</f>
        <v/>
      </c>
      <c r="W10" s="31">
        <f>IFERROR(IF(A10="","",E10/(D10-I10-J10)),"")</f>
        <v/>
      </c>
      <c r="X10" s="53">
        <f>IFERROR(IF(A10="","",S10/R10),"")</f>
        <v/>
      </c>
      <c r="Y10" s="52">
        <f>IF(A10="","",F10-O10)</f>
        <v/>
      </c>
      <c r="Z10" s="53">
        <f>IFERROR(IF(A10="","",Y10/O10),"")</f>
        <v/>
      </c>
      <c r="AA10" s="33">
        <f>IFERROR(IF(A10="","",SUMIFS(Assumptions!$E$19:$E$138,Assumptions!$B$19:$B$138,B10,Assumptions!$A$19:$A$138,A10)),"")</f>
        <v/>
      </c>
      <c r="AB10" s="53">
        <f>IFERROR(IF(A10="","",E10/AA10),"")</f>
        <v/>
      </c>
      <c r="AC10" s="34">
        <f>IF(A10="","",IF(COUNTIFS($A$6:$A$305,A10,$B$6:$B$305,B10,$C$6:$C$305,C10)&gt;1,"Duplicate",""))</f>
        <v/>
      </c>
      <c r="AD10" s="34">
        <f>IFERROR(IF(A10="","",IF(OR(B10="",C10=""),"Missing Required Field",IF(DAY(A10)&lt;&gt;1,"Date Must Be First of Month",IF(I10&gt;D10,"Cancellations Exceed Bookings",IF(J10&gt;D10,"No-Shows Exceed Bookings",IF(I10+J10&gt;D10,"Combined Exceptions Exceed Bookings",IF(AND(AA10&gt;0,E10&gt;AA10),"Rooms Sold Exceed Available Inventory",IF(T10&lt;0,"Negative Net Revenue",IF(X10&gt;Assumptions!$B$5,"High Acquisition Cost",IF(OR(N10="",O10=""),"Missing Budget","OK")))))))))),"")</f>
        <v/>
      </c>
    </row>
    <row r="11">
      <c r="A11" s="50" t="n"/>
      <c r="B11" s="26" t="n"/>
      <c r="C11" s="26" t="n"/>
      <c r="D11" s="27" t="n"/>
      <c r="E11" s="27" t="n"/>
      <c r="F11" s="51" t="n"/>
      <c r="G11" s="51" t="n"/>
      <c r="H11" s="51" t="n"/>
      <c r="I11" s="27" t="n"/>
      <c r="J11" s="27" t="n"/>
      <c r="K11" s="51" t="n"/>
      <c r="L11" s="51" t="n"/>
      <c r="M11" s="51" t="n"/>
      <c r="N11" s="27" t="n"/>
      <c r="O11" s="51" t="n"/>
      <c r="P11" s="29" t="n"/>
      <c r="Q11" s="29" t="n"/>
      <c r="R11" s="52">
        <f>IF(A11="","",SUM(F11:H11))</f>
        <v/>
      </c>
      <c r="S11" s="52">
        <f>IF(A11="","",SUM(K11:M11))</f>
        <v/>
      </c>
      <c r="T11" s="52">
        <f>IF(A11="","",R11-S11)</f>
        <v/>
      </c>
      <c r="U11" s="52">
        <f>IFERROR(IF(A11="","",F11/E11),"")</f>
        <v/>
      </c>
      <c r="V11" s="52">
        <f>IFERROR(IF(A11="","",T11/E11),"")</f>
        <v/>
      </c>
      <c r="W11" s="31">
        <f>IFERROR(IF(A11="","",E11/(D11-I11-J11)),"")</f>
        <v/>
      </c>
      <c r="X11" s="53">
        <f>IFERROR(IF(A11="","",S11/R11),"")</f>
        <v/>
      </c>
      <c r="Y11" s="52">
        <f>IF(A11="","",F11-O11)</f>
        <v/>
      </c>
      <c r="Z11" s="53">
        <f>IFERROR(IF(A11="","",Y11/O11),"")</f>
        <v/>
      </c>
      <c r="AA11" s="33">
        <f>IFERROR(IF(A11="","",SUMIFS(Assumptions!$E$19:$E$138,Assumptions!$B$19:$B$138,B11,Assumptions!$A$19:$A$138,A11)),"")</f>
        <v/>
      </c>
      <c r="AB11" s="53">
        <f>IFERROR(IF(A11="","",E11/AA11),"")</f>
        <v/>
      </c>
      <c r="AC11" s="34">
        <f>IF(A11="","",IF(COUNTIFS($A$6:$A$305,A11,$B$6:$B$305,B11,$C$6:$C$305,C11)&gt;1,"Duplicate",""))</f>
        <v/>
      </c>
      <c r="AD11" s="34">
        <f>IFERROR(IF(A11="","",IF(OR(B11="",C11=""),"Missing Required Field",IF(DAY(A11)&lt;&gt;1,"Date Must Be First of Month",IF(I11&gt;D11,"Cancellations Exceed Bookings",IF(J11&gt;D11,"No-Shows Exceed Bookings",IF(I11+J11&gt;D11,"Combined Exceptions Exceed Bookings",IF(AND(AA11&gt;0,E11&gt;AA11),"Rooms Sold Exceed Available Inventory",IF(T11&lt;0,"Negative Net Revenue",IF(X11&gt;Assumptions!$B$5,"High Acquisition Cost",IF(OR(N11="",O11=""),"Missing Budget","OK")))))))))),"")</f>
        <v/>
      </c>
    </row>
    <row r="12">
      <c r="A12" s="50" t="n"/>
      <c r="B12" s="26" t="n"/>
      <c r="C12" s="26" t="n"/>
      <c r="D12" s="27" t="n"/>
      <c r="E12" s="27" t="n"/>
      <c r="F12" s="51" t="n"/>
      <c r="G12" s="51" t="n"/>
      <c r="H12" s="51" t="n"/>
      <c r="I12" s="27" t="n"/>
      <c r="J12" s="27" t="n"/>
      <c r="K12" s="51" t="n"/>
      <c r="L12" s="51" t="n"/>
      <c r="M12" s="51" t="n"/>
      <c r="N12" s="27" t="n"/>
      <c r="O12" s="51" t="n"/>
      <c r="P12" s="29" t="n"/>
      <c r="Q12" s="29" t="n"/>
      <c r="R12" s="52">
        <f>IF(A12="","",SUM(F12:H12))</f>
        <v/>
      </c>
      <c r="S12" s="52">
        <f>IF(A12="","",SUM(K12:M12))</f>
        <v/>
      </c>
      <c r="T12" s="52">
        <f>IF(A12="","",R12-S12)</f>
        <v/>
      </c>
      <c r="U12" s="52">
        <f>IFERROR(IF(A12="","",F12/E12),"")</f>
        <v/>
      </c>
      <c r="V12" s="52">
        <f>IFERROR(IF(A12="","",T12/E12),"")</f>
        <v/>
      </c>
      <c r="W12" s="31">
        <f>IFERROR(IF(A12="","",E12/(D12-I12-J12)),"")</f>
        <v/>
      </c>
      <c r="X12" s="53">
        <f>IFERROR(IF(A12="","",S12/R12),"")</f>
        <v/>
      </c>
      <c r="Y12" s="52">
        <f>IF(A12="","",F12-O12)</f>
        <v/>
      </c>
      <c r="Z12" s="53">
        <f>IFERROR(IF(A12="","",Y12/O12),"")</f>
        <v/>
      </c>
      <c r="AA12" s="33">
        <f>IFERROR(IF(A12="","",SUMIFS(Assumptions!$E$19:$E$138,Assumptions!$B$19:$B$138,B12,Assumptions!$A$19:$A$138,A12)),"")</f>
        <v/>
      </c>
      <c r="AB12" s="53">
        <f>IFERROR(IF(A12="","",E12/AA12),"")</f>
        <v/>
      </c>
      <c r="AC12" s="34">
        <f>IF(A12="","",IF(COUNTIFS($A$6:$A$305,A12,$B$6:$B$305,B12,$C$6:$C$305,C12)&gt;1,"Duplicate",""))</f>
        <v/>
      </c>
      <c r="AD12" s="34">
        <f>IFERROR(IF(A12="","",IF(OR(B12="",C12=""),"Missing Required Field",IF(DAY(A12)&lt;&gt;1,"Date Must Be First of Month",IF(I12&gt;D12,"Cancellations Exceed Bookings",IF(J12&gt;D12,"No-Shows Exceed Bookings",IF(I12+J12&gt;D12,"Combined Exceptions Exceed Bookings",IF(AND(AA12&gt;0,E12&gt;AA12),"Rooms Sold Exceed Available Inventory",IF(T12&lt;0,"Negative Net Revenue",IF(X12&gt;Assumptions!$B$5,"High Acquisition Cost",IF(OR(N12="",O12=""),"Missing Budget","OK")))))))))),"")</f>
        <v/>
      </c>
    </row>
    <row r="13">
      <c r="A13" s="50" t="n"/>
      <c r="B13" s="26" t="n"/>
      <c r="C13" s="26" t="n"/>
      <c r="D13" s="27" t="n"/>
      <c r="E13" s="27" t="n"/>
      <c r="F13" s="51" t="n"/>
      <c r="G13" s="51" t="n"/>
      <c r="H13" s="51" t="n"/>
      <c r="I13" s="27" t="n"/>
      <c r="J13" s="27" t="n"/>
      <c r="K13" s="51" t="n"/>
      <c r="L13" s="51" t="n"/>
      <c r="M13" s="51" t="n"/>
      <c r="N13" s="27" t="n"/>
      <c r="O13" s="51" t="n"/>
      <c r="P13" s="29" t="n"/>
      <c r="Q13" s="29" t="n"/>
      <c r="R13" s="52">
        <f>IF(A13="","",SUM(F13:H13))</f>
        <v/>
      </c>
      <c r="S13" s="52">
        <f>IF(A13="","",SUM(K13:M13))</f>
        <v/>
      </c>
      <c r="T13" s="52">
        <f>IF(A13="","",R13-S13)</f>
        <v/>
      </c>
      <c r="U13" s="52">
        <f>IFERROR(IF(A13="","",F13/E13),"")</f>
        <v/>
      </c>
      <c r="V13" s="52">
        <f>IFERROR(IF(A13="","",T13/E13),"")</f>
        <v/>
      </c>
      <c r="W13" s="31">
        <f>IFERROR(IF(A13="","",E13/(D13-I13-J13)),"")</f>
        <v/>
      </c>
      <c r="X13" s="53">
        <f>IFERROR(IF(A13="","",S13/R13),"")</f>
        <v/>
      </c>
      <c r="Y13" s="52">
        <f>IF(A13="","",F13-O13)</f>
        <v/>
      </c>
      <c r="Z13" s="53">
        <f>IFERROR(IF(A13="","",Y13/O13),"")</f>
        <v/>
      </c>
      <c r="AA13" s="33">
        <f>IFERROR(IF(A13="","",SUMIFS(Assumptions!$E$19:$E$138,Assumptions!$B$19:$B$138,B13,Assumptions!$A$19:$A$138,A13)),"")</f>
        <v/>
      </c>
      <c r="AB13" s="53">
        <f>IFERROR(IF(A13="","",E13/AA13),"")</f>
        <v/>
      </c>
      <c r="AC13" s="34">
        <f>IF(A13="","",IF(COUNTIFS($A$6:$A$305,A13,$B$6:$B$305,B13,$C$6:$C$305,C13)&gt;1,"Duplicate",""))</f>
        <v/>
      </c>
      <c r="AD13" s="34">
        <f>IFERROR(IF(A13="","",IF(OR(B13="",C13=""),"Missing Required Field",IF(DAY(A13)&lt;&gt;1,"Date Must Be First of Month",IF(I13&gt;D13,"Cancellations Exceed Bookings",IF(J13&gt;D13,"No-Shows Exceed Bookings",IF(I13+J13&gt;D13,"Combined Exceptions Exceed Bookings",IF(AND(AA13&gt;0,E13&gt;AA13),"Rooms Sold Exceed Available Inventory",IF(T13&lt;0,"Negative Net Revenue",IF(X13&gt;Assumptions!$B$5,"High Acquisition Cost",IF(OR(N13="",O13=""),"Missing Budget","OK")))))))))),"")</f>
        <v/>
      </c>
    </row>
    <row r="14">
      <c r="A14" s="50" t="n"/>
      <c r="B14" s="26" t="n"/>
      <c r="C14" s="26" t="n"/>
      <c r="D14" s="27" t="n"/>
      <c r="E14" s="27" t="n"/>
      <c r="F14" s="51" t="n"/>
      <c r="G14" s="51" t="n"/>
      <c r="H14" s="51" t="n"/>
      <c r="I14" s="27" t="n"/>
      <c r="J14" s="27" t="n"/>
      <c r="K14" s="51" t="n"/>
      <c r="L14" s="51" t="n"/>
      <c r="M14" s="51" t="n"/>
      <c r="N14" s="27" t="n"/>
      <c r="O14" s="51" t="n"/>
      <c r="P14" s="29" t="n"/>
      <c r="Q14" s="29" t="n"/>
      <c r="R14" s="52">
        <f>IF(A14="","",SUM(F14:H14))</f>
        <v/>
      </c>
      <c r="S14" s="52">
        <f>IF(A14="","",SUM(K14:M14))</f>
        <v/>
      </c>
      <c r="T14" s="52">
        <f>IF(A14="","",R14-S14)</f>
        <v/>
      </c>
      <c r="U14" s="52">
        <f>IFERROR(IF(A14="","",F14/E14),"")</f>
        <v/>
      </c>
      <c r="V14" s="52">
        <f>IFERROR(IF(A14="","",T14/E14),"")</f>
        <v/>
      </c>
      <c r="W14" s="31">
        <f>IFERROR(IF(A14="","",E14/(D14-I14-J14)),"")</f>
        <v/>
      </c>
      <c r="X14" s="53">
        <f>IFERROR(IF(A14="","",S14/R14),"")</f>
        <v/>
      </c>
      <c r="Y14" s="52">
        <f>IF(A14="","",F14-O14)</f>
        <v/>
      </c>
      <c r="Z14" s="53">
        <f>IFERROR(IF(A14="","",Y14/O14),"")</f>
        <v/>
      </c>
      <c r="AA14" s="33">
        <f>IFERROR(IF(A14="","",SUMIFS(Assumptions!$E$19:$E$138,Assumptions!$B$19:$B$138,B14,Assumptions!$A$19:$A$138,A14)),"")</f>
        <v/>
      </c>
      <c r="AB14" s="53">
        <f>IFERROR(IF(A14="","",E14/AA14),"")</f>
        <v/>
      </c>
      <c r="AC14" s="34">
        <f>IF(A14="","",IF(COUNTIFS($A$6:$A$305,A14,$B$6:$B$305,B14,$C$6:$C$305,C14)&gt;1,"Duplicate",""))</f>
        <v/>
      </c>
      <c r="AD14" s="34">
        <f>IFERROR(IF(A14="","",IF(OR(B14="",C14=""),"Missing Required Field",IF(DAY(A14)&lt;&gt;1,"Date Must Be First of Month",IF(I14&gt;D14,"Cancellations Exceed Bookings",IF(J14&gt;D14,"No-Shows Exceed Bookings",IF(I14+J14&gt;D14,"Combined Exceptions Exceed Bookings",IF(AND(AA14&gt;0,E14&gt;AA14),"Rooms Sold Exceed Available Inventory",IF(T14&lt;0,"Negative Net Revenue",IF(X14&gt;Assumptions!$B$5,"High Acquisition Cost",IF(OR(N14="",O14=""),"Missing Budget","OK")))))))))),"")</f>
        <v/>
      </c>
    </row>
    <row r="15">
      <c r="A15" s="50" t="n"/>
      <c r="B15" s="26" t="n"/>
      <c r="C15" s="26" t="n"/>
      <c r="D15" s="27" t="n"/>
      <c r="E15" s="27" t="n"/>
      <c r="F15" s="51" t="n"/>
      <c r="G15" s="51" t="n"/>
      <c r="H15" s="51" t="n"/>
      <c r="I15" s="27" t="n"/>
      <c r="J15" s="27" t="n"/>
      <c r="K15" s="51" t="n"/>
      <c r="L15" s="51" t="n"/>
      <c r="M15" s="51" t="n"/>
      <c r="N15" s="27" t="n"/>
      <c r="O15" s="51" t="n"/>
      <c r="P15" s="29" t="n"/>
      <c r="Q15" s="29" t="n"/>
      <c r="R15" s="52">
        <f>IF(A15="","",SUM(F15:H15))</f>
        <v/>
      </c>
      <c r="S15" s="52">
        <f>IF(A15="","",SUM(K15:M15))</f>
        <v/>
      </c>
      <c r="T15" s="52">
        <f>IF(A15="","",R15-S15)</f>
        <v/>
      </c>
      <c r="U15" s="52">
        <f>IFERROR(IF(A15="","",F15/E15),"")</f>
        <v/>
      </c>
      <c r="V15" s="52">
        <f>IFERROR(IF(A15="","",T15/E15),"")</f>
        <v/>
      </c>
      <c r="W15" s="31">
        <f>IFERROR(IF(A15="","",E15/(D15-I15-J15)),"")</f>
        <v/>
      </c>
      <c r="X15" s="53">
        <f>IFERROR(IF(A15="","",S15/R15),"")</f>
        <v/>
      </c>
      <c r="Y15" s="52">
        <f>IF(A15="","",F15-O15)</f>
        <v/>
      </c>
      <c r="Z15" s="53">
        <f>IFERROR(IF(A15="","",Y15/O15),"")</f>
        <v/>
      </c>
      <c r="AA15" s="33">
        <f>IFERROR(IF(A15="","",SUMIFS(Assumptions!$E$19:$E$138,Assumptions!$B$19:$B$138,B15,Assumptions!$A$19:$A$138,A15)),"")</f>
        <v/>
      </c>
      <c r="AB15" s="53">
        <f>IFERROR(IF(A15="","",E15/AA15),"")</f>
        <v/>
      </c>
      <c r="AC15" s="34">
        <f>IF(A15="","",IF(COUNTIFS($A$6:$A$305,A15,$B$6:$B$305,B15,$C$6:$C$305,C15)&gt;1,"Duplicate",""))</f>
        <v/>
      </c>
      <c r="AD15" s="34">
        <f>IFERROR(IF(A15="","",IF(OR(B15="",C15=""),"Missing Required Field",IF(DAY(A15)&lt;&gt;1,"Date Must Be First of Month",IF(I15&gt;D15,"Cancellations Exceed Bookings",IF(J15&gt;D15,"No-Shows Exceed Bookings",IF(I15+J15&gt;D15,"Combined Exceptions Exceed Bookings",IF(AND(AA15&gt;0,E15&gt;AA15),"Rooms Sold Exceed Available Inventory",IF(T15&lt;0,"Negative Net Revenue",IF(X15&gt;Assumptions!$B$5,"High Acquisition Cost",IF(OR(N15="",O15=""),"Missing Budget","OK")))))))))),"")</f>
        <v/>
      </c>
    </row>
    <row r="16">
      <c r="A16" s="50" t="n"/>
      <c r="B16" s="26" t="n"/>
      <c r="C16" s="26" t="n"/>
      <c r="D16" s="27" t="n"/>
      <c r="E16" s="27" t="n"/>
      <c r="F16" s="51" t="n"/>
      <c r="G16" s="51" t="n"/>
      <c r="H16" s="51" t="n"/>
      <c r="I16" s="27" t="n"/>
      <c r="J16" s="27" t="n"/>
      <c r="K16" s="51" t="n"/>
      <c r="L16" s="51" t="n"/>
      <c r="M16" s="51" t="n"/>
      <c r="N16" s="27" t="n"/>
      <c r="O16" s="51" t="n"/>
      <c r="P16" s="29" t="n"/>
      <c r="Q16" s="29" t="n"/>
      <c r="R16" s="52">
        <f>IF(A16="","",SUM(F16:H16))</f>
        <v/>
      </c>
      <c r="S16" s="52">
        <f>IF(A16="","",SUM(K16:M16))</f>
        <v/>
      </c>
      <c r="T16" s="52">
        <f>IF(A16="","",R16-S16)</f>
        <v/>
      </c>
      <c r="U16" s="52">
        <f>IFERROR(IF(A16="","",F16/E16),"")</f>
        <v/>
      </c>
      <c r="V16" s="52">
        <f>IFERROR(IF(A16="","",T16/E16),"")</f>
        <v/>
      </c>
      <c r="W16" s="31">
        <f>IFERROR(IF(A16="","",E16/(D16-I16-J16)),"")</f>
        <v/>
      </c>
      <c r="X16" s="53">
        <f>IFERROR(IF(A16="","",S16/R16),"")</f>
        <v/>
      </c>
      <c r="Y16" s="52">
        <f>IF(A16="","",F16-O16)</f>
        <v/>
      </c>
      <c r="Z16" s="53">
        <f>IFERROR(IF(A16="","",Y16/O16),"")</f>
        <v/>
      </c>
      <c r="AA16" s="33">
        <f>IFERROR(IF(A16="","",SUMIFS(Assumptions!$E$19:$E$138,Assumptions!$B$19:$B$138,B16,Assumptions!$A$19:$A$138,A16)),"")</f>
        <v/>
      </c>
      <c r="AB16" s="53">
        <f>IFERROR(IF(A16="","",E16/AA16),"")</f>
        <v/>
      </c>
      <c r="AC16" s="34">
        <f>IF(A16="","",IF(COUNTIFS($A$6:$A$305,A16,$B$6:$B$305,B16,$C$6:$C$305,C16)&gt;1,"Duplicate",""))</f>
        <v/>
      </c>
      <c r="AD16" s="34">
        <f>IFERROR(IF(A16="","",IF(OR(B16="",C16=""),"Missing Required Field",IF(DAY(A16)&lt;&gt;1,"Date Must Be First of Month",IF(I16&gt;D16,"Cancellations Exceed Bookings",IF(J16&gt;D16,"No-Shows Exceed Bookings",IF(I16+J16&gt;D16,"Combined Exceptions Exceed Bookings",IF(AND(AA16&gt;0,E16&gt;AA16),"Rooms Sold Exceed Available Inventory",IF(T16&lt;0,"Negative Net Revenue",IF(X16&gt;Assumptions!$B$5,"High Acquisition Cost",IF(OR(N16="",O16=""),"Missing Budget","OK")))))))))),"")</f>
        <v/>
      </c>
    </row>
    <row r="17">
      <c r="A17" s="50" t="n"/>
      <c r="B17" s="26" t="n"/>
      <c r="C17" s="26" t="n"/>
      <c r="D17" s="27" t="n"/>
      <c r="E17" s="27" t="n"/>
      <c r="F17" s="51" t="n"/>
      <c r="G17" s="51" t="n"/>
      <c r="H17" s="51" t="n"/>
      <c r="I17" s="27" t="n"/>
      <c r="J17" s="27" t="n"/>
      <c r="K17" s="51" t="n"/>
      <c r="L17" s="51" t="n"/>
      <c r="M17" s="51" t="n"/>
      <c r="N17" s="27" t="n"/>
      <c r="O17" s="51" t="n"/>
      <c r="P17" s="29" t="n"/>
      <c r="Q17" s="29" t="n"/>
      <c r="R17" s="52">
        <f>IF(A17="","",SUM(F17:H17))</f>
        <v/>
      </c>
      <c r="S17" s="52">
        <f>IF(A17="","",SUM(K17:M17))</f>
        <v/>
      </c>
      <c r="T17" s="52">
        <f>IF(A17="","",R17-S17)</f>
        <v/>
      </c>
      <c r="U17" s="52">
        <f>IFERROR(IF(A17="","",F17/E17),"")</f>
        <v/>
      </c>
      <c r="V17" s="52">
        <f>IFERROR(IF(A17="","",T17/E17),"")</f>
        <v/>
      </c>
      <c r="W17" s="31">
        <f>IFERROR(IF(A17="","",E17/(D17-I17-J17)),"")</f>
        <v/>
      </c>
      <c r="X17" s="53">
        <f>IFERROR(IF(A17="","",S17/R17),"")</f>
        <v/>
      </c>
      <c r="Y17" s="52">
        <f>IF(A17="","",F17-O17)</f>
        <v/>
      </c>
      <c r="Z17" s="53">
        <f>IFERROR(IF(A17="","",Y17/O17),"")</f>
        <v/>
      </c>
      <c r="AA17" s="33">
        <f>IFERROR(IF(A17="","",SUMIFS(Assumptions!$E$19:$E$138,Assumptions!$B$19:$B$138,B17,Assumptions!$A$19:$A$138,A17)),"")</f>
        <v/>
      </c>
      <c r="AB17" s="53">
        <f>IFERROR(IF(A17="","",E17/AA17),"")</f>
        <v/>
      </c>
      <c r="AC17" s="34">
        <f>IF(A17="","",IF(COUNTIFS($A$6:$A$305,A17,$B$6:$B$305,B17,$C$6:$C$305,C17)&gt;1,"Duplicate",""))</f>
        <v/>
      </c>
      <c r="AD17" s="34">
        <f>IFERROR(IF(A17="","",IF(OR(B17="",C17=""),"Missing Required Field",IF(DAY(A17)&lt;&gt;1,"Date Must Be First of Month",IF(I17&gt;D17,"Cancellations Exceed Bookings",IF(J17&gt;D17,"No-Shows Exceed Bookings",IF(I17+J17&gt;D17,"Combined Exceptions Exceed Bookings",IF(AND(AA17&gt;0,E17&gt;AA17),"Rooms Sold Exceed Available Inventory",IF(T17&lt;0,"Negative Net Revenue",IF(X17&gt;Assumptions!$B$5,"High Acquisition Cost",IF(OR(N17="",O17=""),"Missing Budget","OK")))))))))),"")</f>
        <v/>
      </c>
    </row>
    <row r="18">
      <c r="A18" s="50" t="n"/>
      <c r="B18" s="26" t="n"/>
      <c r="C18" s="26" t="n"/>
      <c r="D18" s="27" t="n"/>
      <c r="E18" s="27" t="n"/>
      <c r="F18" s="51" t="n"/>
      <c r="G18" s="51" t="n"/>
      <c r="H18" s="51" t="n"/>
      <c r="I18" s="27" t="n"/>
      <c r="J18" s="27" t="n"/>
      <c r="K18" s="51" t="n"/>
      <c r="L18" s="51" t="n"/>
      <c r="M18" s="51" t="n"/>
      <c r="N18" s="27" t="n"/>
      <c r="O18" s="51" t="n"/>
      <c r="P18" s="29" t="n"/>
      <c r="Q18" s="29" t="n"/>
      <c r="R18" s="52">
        <f>IF(A18="","",SUM(F18:H18))</f>
        <v/>
      </c>
      <c r="S18" s="52">
        <f>IF(A18="","",SUM(K18:M18))</f>
        <v/>
      </c>
      <c r="T18" s="52">
        <f>IF(A18="","",R18-S18)</f>
        <v/>
      </c>
      <c r="U18" s="52">
        <f>IFERROR(IF(A18="","",F18/E18),"")</f>
        <v/>
      </c>
      <c r="V18" s="52">
        <f>IFERROR(IF(A18="","",T18/E18),"")</f>
        <v/>
      </c>
      <c r="W18" s="31">
        <f>IFERROR(IF(A18="","",E18/(D18-I18-J18)),"")</f>
        <v/>
      </c>
      <c r="X18" s="53">
        <f>IFERROR(IF(A18="","",S18/R18),"")</f>
        <v/>
      </c>
      <c r="Y18" s="52">
        <f>IF(A18="","",F18-O18)</f>
        <v/>
      </c>
      <c r="Z18" s="53">
        <f>IFERROR(IF(A18="","",Y18/O18),"")</f>
        <v/>
      </c>
      <c r="AA18" s="33">
        <f>IFERROR(IF(A18="","",SUMIFS(Assumptions!$E$19:$E$138,Assumptions!$B$19:$B$138,B18,Assumptions!$A$19:$A$138,A18)),"")</f>
        <v/>
      </c>
      <c r="AB18" s="53">
        <f>IFERROR(IF(A18="","",E18/AA18),"")</f>
        <v/>
      </c>
      <c r="AC18" s="34">
        <f>IF(A18="","",IF(COUNTIFS($A$6:$A$305,A18,$B$6:$B$305,B18,$C$6:$C$305,C18)&gt;1,"Duplicate",""))</f>
        <v/>
      </c>
      <c r="AD18" s="34">
        <f>IFERROR(IF(A18="","",IF(OR(B18="",C18=""),"Missing Required Field",IF(DAY(A18)&lt;&gt;1,"Date Must Be First of Month",IF(I18&gt;D18,"Cancellations Exceed Bookings",IF(J18&gt;D18,"No-Shows Exceed Bookings",IF(I18+J18&gt;D18,"Combined Exceptions Exceed Bookings",IF(AND(AA18&gt;0,E18&gt;AA18),"Rooms Sold Exceed Available Inventory",IF(T18&lt;0,"Negative Net Revenue",IF(X18&gt;Assumptions!$B$5,"High Acquisition Cost",IF(OR(N18="",O18=""),"Missing Budget","OK")))))))))),"")</f>
        <v/>
      </c>
    </row>
    <row r="19">
      <c r="A19" s="50" t="n"/>
      <c r="B19" s="26" t="n"/>
      <c r="C19" s="26" t="n"/>
      <c r="D19" s="27" t="n"/>
      <c r="E19" s="27" t="n"/>
      <c r="F19" s="51" t="n"/>
      <c r="G19" s="51" t="n"/>
      <c r="H19" s="51" t="n"/>
      <c r="I19" s="27" t="n"/>
      <c r="J19" s="27" t="n"/>
      <c r="K19" s="51" t="n"/>
      <c r="L19" s="51" t="n"/>
      <c r="M19" s="51" t="n"/>
      <c r="N19" s="27" t="n"/>
      <c r="O19" s="51" t="n"/>
      <c r="P19" s="29" t="n"/>
      <c r="Q19" s="29" t="n"/>
      <c r="R19" s="52">
        <f>IF(A19="","",SUM(F19:H19))</f>
        <v/>
      </c>
      <c r="S19" s="52">
        <f>IF(A19="","",SUM(K19:M19))</f>
        <v/>
      </c>
      <c r="T19" s="52">
        <f>IF(A19="","",R19-S19)</f>
        <v/>
      </c>
      <c r="U19" s="52">
        <f>IFERROR(IF(A19="","",F19/E19),"")</f>
        <v/>
      </c>
      <c r="V19" s="52">
        <f>IFERROR(IF(A19="","",T19/E19),"")</f>
        <v/>
      </c>
      <c r="W19" s="31">
        <f>IFERROR(IF(A19="","",E19/(D19-I19-J19)),"")</f>
        <v/>
      </c>
      <c r="X19" s="53">
        <f>IFERROR(IF(A19="","",S19/R19),"")</f>
        <v/>
      </c>
      <c r="Y19" s="52">
        <f>IF(A19="","",F19-O19)</f>
        <v/>
      </c>
      <c r="Z19" s="53">
        <f>IFERROR(IF(A19="","",Y19/O19),"")</f>
        <v/>
      </c>
      <c r="AA19" s="33">
        <f>IFERROR(IF(A19="","",SUMIFS(Assumptions!$E$19:$E$138,Assumptions!$B$19:$B$138,B19,Assumptions!$A$19:$A$138,A19)),"")</f>
        <v/>
      </c>
      <c r="AB19" s="53">
        <f>IFERROR(IF(A19="","",E19/AA19),"")</f>
        <v/>
      </c>
      <c r="AC19" s="34">
        <f>IF(A19="","",IF(COUNTIFS($A$6:$A$305,A19,$B$6:$B$305,B19,$C$6:$C$305,C19)&gt;1,"Duplicate",""))</f>
        <v/>
      </c>
      <c r="AD19" s="34">
        <f>IFERROR(IF(A19="","",IF(OR(B19="",C19=""),"Missing Required Field",IF(DAY(A19)&lt;&gt;1,"Date Must Be First of Month",IF(I19&gt;D19,"Cancellations Exceed Bookings",IF(J19&gt;D19,"No-Shows Exceed Bookings",IF(I19+J19&gt;D19,"Combined Exceptions Exceed Bookings",IF(AND(AA19&gt;0,E19&gt;AA19),"Rooms Sold Exceed Available Inventory",IF(T19&lt;0,"Negative Net Revenue",IF(X19&gt;Assumptions!$B$5,"High Acquisition Cost",IF(OR(N19="",O19=""),"Missing Budget","OK")))))))))),"")</f>
        <v/>
      </c>
    </row>
    <row r="20">
      <c r="A20" s="50" t="n"/>
      <c r="B20" s="26" t="n"/>
      <c r="C20" s="26" t="n"/>
      <c r="D20" s="27" t="n"/>
      <c r="E20" s="27" t="n"/>
      <c r="F20" s="51" t="n"/>
      <c r="G20" s="51" t="n"/>
      <c r="H20" s="51" t="n"/>
      <c r="I20" s="27" t="n"/>
      <c r="J20" s="27" t="n"/>
      <c r="K20" s="51" t="n"/>
      <c r="L20" s="51" t="n"/>
      <c r="M20" s="51" t="n"/>
      <c r="N20" s="27" t="n"/>
      <c r="O20" s="51" t="n"/>
      <c r="P20" s="29" t="n"/>
      <c r="Q20" s="29" t="n"/>
      <c r="R20" s="52">
        <f>IF(A20="","",SUM(F20:H20))</f>
        <v/>
      </c>
      <c r="S20" s="52">
        <f>IF(A20="","",SUM(K20:M20))</f>
        <v/>
      </c>
      <c r="T20" s="52">
        <f>IF(A20="","",R20-S20)</f>
        <v/>
      </c>
      <c r="U20" s="52">
        <f>IFERROR(IF(A20="","",F20/E20),"")</f>
        <v/>
      </c>
      <c r="V20" s="52">
        <f>IFERROR(IF(A20="","",T20/E20),"")</f>
        <v/>
      </c>
      <c r="W20" s="31">
        <f>IFERROR(IF(A20="","",E20/(D20-I20-J20)),"")</f>
        <v/>
      </c>
      <c r="X20" s="53">
        <f>IFERROR(IF(A20="","",S20/R20),"")</f>
        <v/>
      </c>
      <c r="Y20" s="52">
        <f>IF(A20="","",F20-O20)</f>
        <v/>
      </c>
      <c r="Z20" s="53">
        <f>IFERROR(IF(A20="","",Y20/O20),"")</f>
        <v/>
      </c>
      <c r="AA20" s="33">
        <f>IFERROR(IF(A20="","",SUMIFS(Assumptions!$E$19:$E$138,Assumptions!$B$19:$B$138,B20,Assumptions!$A$19:$A$138,A20)),"")</f>
        <v/>
      </c>
      <c r="AB20" s="53">
        <f>IFERROR(IF(A20="","",E20/AA20),"")</f>
        <v/>
      </c>
      <c r="AC20" s="34">
        <f>IF(A20="","",IF(COUNTIFS($A$6:$A$305,A20,$B$6:$B$305,B20,$C$6:$C$305,C20)&gt;1,"Duplicate",""))</f>
        <v/>
      </c>
      <c r="AD20" s="34">
        <f>IFERROR(IF(A20="","",IF(OR(B20="",C20=""),"Missing Required Field",IF(DAY(A20)&lt;&gt;1,"Date Must Be First of Month",IF(I20&gt;D20,"Cancellations Exceed Bookings",IF(J20&gt;D20,"No-Shows Exceed Bookings",IF(I20+J20&gt;D20,"Combined Exceptions Exceed Bookings",IF(AND(AA20&gt;0,E20&gt;AA20),"Rooms Sold Exceed Available Inventory",IF(T20&lt;0,"Negative Net Revenue",IF(X20&gt;Assumptions!$B$5,"High Acquisition Cost",IF(OR(N20="",O20=""),"Missing Budget","OK")))))))))),"")</f>
        <v/>
      </c>
    </row>
    <row r="21">
      <c r="A21" s="50" t="n"/>
      <c r="B21" s="26" t="n"/>
      <c r="C21" s="26" t="n"/>
      <c r="D21" s="27" t="n"/>
      <c r="E21" s="27" t="n"/>
      <c r="F21" s="51" t="n"/>
      <c r="G21" s="51" t="n"/>
      <c r="H21" s="51" t="n"/>
      <c r="I21" s="27" t="n"/>
      <c r="J21" s="27" t="n"/>
      <c r="K21" s="51" t="n"/>
      <c r="L21" s="51" t="n"/>
      <c r="M21" s="51" t="n"/>
      <c r="N21" s="27" t="n"/>
      <c r="O21" s="51" t="n"/>
      <c r="P21" s="29" t="n"/>
      <c r="Q21" s="29" t="n"/>
      <c r="R21" s="52">
        <f>IF(A21="","",SUM(F21:H21))</f>
        <v/>
      </c>
      <c r="S21" s="52">
        <f>IF(A21="","",SUM(K21:M21))</f>
        <v/>
      </c>
      <c r="T21" s="52">
        <f>IF(A21="","",R21-S21)</f>
        <v/>
      </c>
      <c r="U21" s="52">
        <f>IFERROR(IF(A21="","",F21/E21),"")</f>
        <v/>
      </c>
      <c r="V21" s="52">
        <f>IFERROR(IF(A21="","",T21/E21),"")</f>
        <v/>
      </c>
      <c r="W21" s="31">
        <f>IFERROR(IF(A21="","",E21/(D21-I21-J21)),"")</f>
        <v/>
      </c>
      <c r="X21" s="53">
        <f>IFERROR(IF(A21="","",S21/R21),"")</f>
        <v/>
      </c>
      <c r="Y21" s="52">
        <f>IF(A21="","",F21-O21)</f>
        <v/>
      </c>
      <c r="Z21" s="53">
        <f>IFERROR(IF(A21="","",Y21/O21),"")</f>
        <v/>
      </c>
      <c r="AA21" s="33">
        <f>IFERROR(IF(A21="","",SUMIFS(Assumptions!$E$19:$E$138,Assumptions!$B$19:$B$138,B21,Assumptions!$A$19:$A$138,A21)),"")</f>
        <v/>
      </c>
      <c r="AB21" s="53">
        <f>IFERROR(IF(A21="","",E21/AA21),"")</f>
        <v/>
      </c>
      <c r="AC21" s="34">
        <f>IF(A21="","",IF(COUNTIFS($A$6:$A$305,A21,$B$6:$B$305,B21,$C$6:$C$305,C21)&gt;1,"Duplicate",""))</f>
        <v/>
      </c>
      <c r="AD21" s="34">
        <f>IFERROR(IF(A21="","",IF(OR(B21="",C21=""),"Missing Required Field",IF(DAY(A21)&lt;&gt;1,"Date Must Be First of Month",IF(I21&gt;D21,"Cancellations Exceed Bookings",IF(J21&gt;D21,"No-Shows Exceed Bookings",IF(I21+J21&gt;D21,"Combined Exceptions Exceed Bookings",IF(AND(AA21&gt;0,E21&gt;AA21),"Rooms Sold Exceed Available Inventory",IF(T21&lt;0,"Negative Net Revenue",IF(X21&gt;Assumptions!$B$5,"High Acquisition Cost",IF(OR(N21="",O21=""),"Missing Budget","OK")))))))))),"")</f>
        <v/>
      </c>
    </row>
    <row r="22">
      <c r="A22" s="50" t="n"/>
      <c r="B22" s="26" t="n"/>
      <c r="C22" s="26" t="n"/>
      <c r="D22" s="27" t="n"/>
      <c r="E22" s="27" t="n"/>
      <c r="F22" s="51" t="n"/>
      <c r="G22" s="51" t="n"/>
      <c r="H22" s="51" t="n"/>
      <c r="I22" s="27" t="n"/>
      <c r="J22" s="27" t="n"/>
      <c r="K22" s="51" t="n"/>
      <c r="L22" s="51" t="n"/>
      <c r="M22" s="51" t="n"/>
      <c r="N22" s="27" t="n"/>
      <c r="O22" s="51" t="n"/>
      <c r="P22" s="29" t="n"/>
      <c r="Q22" s="29" t="n"/>
      <c r="R22" s="52">
        <f>IF(A22="","",SUM(F22:H22))</f>
        <v/>
      </c>
      <c r="S22" s="52">
        <f>IF(A22="","",SUM(K22:M22))</f>
        <v/>
      </c>
      <c r="T22" s="52">
        <f>IF(A22="","",R22-S22)</f>
        <v/>
      </c>
      <c r="U22" s="52">
        <f>IFERROR(IF(A22="","",F22/E22),"")</f>
        <v/>
      </c>
      <c r="V22" s="52">
        <f>IFERROR(IF(A22="","",T22/E22),"")</f>
        <v/>
      </c>
      <c r="W22" s="31">
        <f>IFERROR(IF(A22="","",E22/(D22-I22-J22)),"")</f>
        <v/>
      </c>
      <c r="X22" s="53">
        <f>IFERROR(IF(A22="","",S22/R22),"")</f>
        <v/>
      </c>
      <c r="Y22" s="52">
        <f>IF(A22="","",F22-O22)</f>
        <v/>
      </c>
      <c r="Z22" s="53">
        <f>IFERROR(IF(A22="","",Y22/O22),"")</f>
        <v/>
      </c>
      <c r="AA22" s="33">
        <f>IFERROR(IF(A22="","",SUMIFS(Assumptions!$E$19:$E$138,Assumptions!$B$19:$B$138,B22,Assumptions!$A$19:$A$138,A22)),"")</f>
        <v/>
      </c>
      <c r="AB22" s="53">
        <f>IFERROR(IF(A22="","",E22/AA22),"")</f>
        <v/>
      </c>
      <c r="AC22" s="34">
        <f>IF(A22="","",IF(COUNTIFS($A$6:$A$305,A22,$B$6:$B$305,B22,$C$6:$C$305,C22)&gt;1,"Duplicate",""))</f>
        <v/>
      </c>
      <c r="AD22" s="34">
        <f>IFERROR(IF(A22="","",IF(OR(B22="",C22=""),"Missing Required Field",IF(DAY(A22)&lt;&gt;1,"Date Must Be First of Month",IF(I22&gt;D22,"Cancellations Exceed Bookings",IF(J22&gt;D22,"No-Shows Exceed Bookings",IF(I22+J22&gt;D22,"Combined Exceptions Exceed Bookings",IF(AND(AA22&gt;0,E22&gt;AA22),"Rooms Sold Exceed Available Inventory",IF(T22&lt;0,"Negative Net Revenue",IF(X22&gt;Assumptions!$B$5,"High Acquisition Cost",IF(OR(N22="",O22=""),"Missing Budget","OK")))))))))),"")</f>
        <v/>
      </c>
    </row>
    <row r="23">
      <c r="A23" s="50" t="n"/>
      <c r="B23" s="26" t="n"/>
      <c r="C23" s="26" t="n"/>
      <c r="D23" s="27" t="n"/>
      <c r="E23" s="27" t="n"/>
      <c r="F23" s="51" t="n"/>
      <c r="G23" s="51" t="n"/>
      <c r="H23" s="51" t="n"/>
      <c r="I23" s="27" t="n"/>
      <c r="J23" s="27" t="n"/>
      <c r="K23" s="51" t="n"/>
      <c r="L23" s="51" t="n"/>
      <c r="M23" s="51" t="n"/>
      <c r="N23" s="27" t="n"/>
      <c r="O23" s="51" t="n"/>
      <c r="P23" s="29" t="n"/>
      <c r="Q23" s="29" t="n"/>
      <c r="R23" s="52">
        <f>IF(A23="","",SUM(F23:H23))</f>
        <v/>
      </c>
      <c r="S23" s="52">
        <f>IF(A23="","",SUM(K23:M23))</f>
        <v/>
      </c>
      <c r="T23" s="52">
        <f>IF(A23="","",R23-S23)</f>
        <v/>
      </c>
      <c r="U23" s="52">
        <f>IFERROR(IF(A23="","",F23/E23),"")</f>
        <v/>
      </c>
      <c r="V23" s="52">
        <f>IFERROR(IF(A23="","",T23/E23),"")</f>
        <v/>
      </c>
      <c r="W23" s="31">
        <f>IFERROR(IF(A23="","",E23/(D23-I23-J23)),"")</f>
        <v/>
      </c>
      <c r="X23" s="53">
        <f>IFERROR(IF(A23="","",S23/R23),"")</f>
        <v/>
      </c>
      <c r="Y23" s="52">
        <f>IF(A23="","",F23-O23)</f>
        <v/>
      </c>
      <c r="Z23" s="53">
        <f>IFERROR(IF(A23="","",Y23/O23),"")</f>
        <v/>
      </c>
      <c r="AA23" s="33">
        <f>IFERROR(IF(A23="","",SUMIFS(Assumptions!$E$19:$E$138,Assumptions!$B$19:$B$138,B23,Assumptions!$A$19:$A$138,A23)),"")</f>
        <v/>
      </c>
      <c r="AB23" s="53">
        <f>IFERROR(IF(A23="","",E23/AA23),"")</f>
        <v/>
      </c>
      <c r="AC23" s="34">
        <f>IF(A23="","",IF(COUNTIFS($A$6:$A$305,A23,$B$6:$B$305,B23,$C$6:$C$305,C23)&gt;1,"Duplicate",""))</f>
        <v/>
      </c>
      <c r="AD23" s="34">
        <f>IFERROR(IF(A23="","",IF(OR(B23="",C23=""),"Missing Required Field",IF(DAY(A23)&lt;&gt;1,"Date Must Be First of Month",IF(I23&gt;D23,"Cancellations Exceed Bookings",IF(J23&gt;D23,"No-Shows Exceed Bookings",IF(I23+J23&gt;D23,"Combined Exceptions Exceed Bookings",IF(AND(AA23&gt;0,E23&gt;AA23),"Rooms Sold Exceed Available Inventory",IF(T23&lt;0,"Negative Net Revenue",IF(X23&gt;Assumptions!$B$5,"High Acquisition Cost",IF(OR(N23="",O23=""),"Missing Budget","OK")))))))))),"")</f>
        <v/>
      </c>
    </row>
    <row r="24">
      <c r="A24" s="50" t="n"/>
      <c r="B24" s="26" t="n"/>
      <c r="C24" s="26" t="n"/>
      <c r="D24" s="27" t="n"/>
      <c r="E24" s="27" t="n"/>
      <c r="F24" s="51" t="n"/>
      <c r="G24" s="51" t="n"/>
      <c r="H24" s="51" t="n"/>
      <c r="I24" s="27" t="n"/>
      <c r="J24" s="27" t="n"/>
      <c r="K24" s="51" t="n"/>
      <c r="L24" s="51" t="n"/>
      <c r="M24" s="51" t="n"/>
      <c r="N24" s="27" t="n"/>
      <c r="O24" s="51" t="n"/>
      <c r="P24" s="29" t="n"/>
      <c r="Q24" s="29" t="n"/>
      <c r="R24" s="52">
        <f>IF(A24="","",SUM(F24:H24))</f>
        <v/>
      </c>
      <c r="S24" s="52">
        <f>IF(A24="","",SUM(K24:M24))</f>
        <v/>
      </c>
      <c r="T24" s="52">
        <f>IF(A24="","",R24-S24)</f>
        <v/>
      </c>
      <c r="U24" s="52">
        <f>IFERROR(IF(A24="","",F24/E24),"")</f>
        <v/>
      </c>
      <c r="V24" s="52">
        <f>IFERROR(IF(A24="","",T24/E24),"")</f>
        <v/>
      </c>
      <c r="W24" s="31">
        <f>IFERROR(IF(A24="","",E24/(D24-I24-J24)),"")</f>
        <v/>
      </c>
      <c r="X24" s="53">
        <f>IFERROR(IF(A24="","",S24/R24),"")</f>
        <v/>
      </c>
      <c r="Y24" s="52">
        <f>IF(A24="","",F24-O24)</f>
        <v/>
      </c>
      <c r="Z24" s="53">
        <f>IFERROR(IF(A24="","",Y24/O24),"")</f>
        <v/>
      </c>
      <c r="AA24" s="33">
        <f>IFERROR(IF(A24="","",SUMIFS(Assumptions!$E$19:$E$138,Assumptions!$B$19:$B$138,B24,Assumptions!$A$19:$A$138,A24)),"")</f>
        <v/>
      </c>
      <c r="AB24" s="53">
        <f>IFERROR(IF(A24="","",E24/AA24),"")</f>
        <v/>
      </c>
      <c r="AC24" s="34">
        <f>IF(A24="","",IF(COUNTIFS($A$6:$A$305,A24,$B$6:$B$305,B24,$C$6:$C$305,C24)&gt;1,"Duplicate",""))</f>
        <v/>
      </c>
      <c r="AD24" s="34">
        <f>IFERROR(IF(A24="","",IF(OR(B24="",C24=""),"Missing Required Field",IF(DAY(A24)&lt;&gt;1,"Date Must Be First of Month",IF(I24&gt;D24,"Cancellations Exceed Bookings",IF(J24&gt;D24,"No-Shows Exceed Bookings",IF(I24+J24&gt;D24,"Combined Exceptions Exceed Bookings",IF(AND(AA24&gt;0,E24&gt;AA24),"Rooms Sold Exceed Available Inventory",IF(T24&lt;0,"Negative Net Revenue",IF(X24&gt;Assumptions!$B$5,"High Acquisition Cost",IF(OR(N24="",O24=""),"Missing Budget","OK")))))))))),"")</f>
        <v/>
      </c>
    </row>
    <row r="25">
      <c r="A25" s="50" t="n"/>
      <c r="B25" s="26" t="n"/>
      <c r="C25" s="26" t="n"/>
      <c r="D25" s="27" t="n"/>
      <c r="E25" s="27" t="n"/>
      <c r="F25" s="51" t="n"/>
      <c r="G25" s="51" t="n"/>
      <c r="H25" s="51" t="n"/>
      <c r="I25" s="27" t="n"/>
      <c r="J25" s="27" t="n"/>
      <c r="K25" s="51" t="n"/>
      <c r="L25" s="51" t="n"/>
      <c r="M25" s="51" t="n"/>
      <c r="N25" s="27" t="n"/>
      <c r="O25" s="51" t="n"/>
      <c r="P25" s="29" t="n"/>
      <c r="Q25" s="29" t="n"/>
      <c r="R25" s="52">
        <f>IF(A25="","",SUM(F25:H25))</f>
        <v/>
      </c>
      <c r="S25" s="52">
        <f>IF(A25="","",SUM(K25:M25))</f>
        <v/>
      </c>
      <c r="T25" s="52">
        <f>IF(A25="","",R25-S25)</f>
        <v/>
      </c>
      <c r="U25" s="52">
        <f>IFERROR(IF(A25="","",F25/E25),"")</f>
        <v/>
      </c>
      <c r="V25" s="52">
        <f>IFERROR(IF(A25="","",T25/E25),"")</f>
        <v/>
      </c>
      <c r="W25" s="31">
        <f>IFERROR(IF(A25="","",E25/(D25-I25-J25)),"")</f>
        <v/>
      </c>
      <c r="X25" s="53">
        <f>IFERROR(IF(A25="","",S25/R25),"")</f>
        <v/>
      </c>
      <c r="Y25" s="52">
        <f>IF(A25="","",F25-O25)</f>
        <v/>
      </c>
      <c r="Z25" s="53">
        <f>IFERROR(IF(A25="","",Y25/O25),"")</f>
        <v/>
      </c>
      <c r="AA25" s="33">
        <f>IFERROR(IF(A25="","",SUMIFS(Assumptions!$E$19:$E$138,Assumptions!$B$19:$B$138,B25,Assumptions!$A$19:$A$138,A25)),"")</f>
        <v/>
      </c>
      <c r="AB25" s="53">
        <f>IFERROR(IF(A25="","",E25/AA25),"")</f>
        <v/>
      </c>
      <c r="AC25" s="34">
        <f>IF(A25="","",IF(COUNTIFS($A$6:$A$305,A25,$B$6:$B$305,B25,$C$6:$C$305,C25)&gt;1,"Duplicate",""))</f>
        <v/>
      </c>
      <c r="AD25" s="34">
        <f>IFERROR(IF(A25="","",IF(OR(B25="",C25=""),"Missing Required Field",IF(DAY(A25)&lt;&gt;1,"Date Must Be First of Month",IF(I25&gt;D25,"Cancellations Exceed Bookings",IF(J25&gt;D25,"No-Shows Exceed Bookings",IF(I25+J25&gt;D25,"Combined Exceptions Exceed Bookings",IF(AND(AA25&gt;0,E25&gt;AA25),"Rooms Sold Exceed Available Inventory",IF(T25&lt;0,"Negative Net Revenue",IF(X25&gt;Assumptions!$B$5,"High Acquisition Cost",IF(OR(N25="",O25=""),"Missing Budget","OK")))))))))),"")</f>
        <v/>
      </c>
    </row>
    <row r="26">
      <c r="A26" s="50" t="n"/>
      <c r="B26" s="26" t="n"/>
      <c r="C26" s="26" t="n"/>
      <c r="D26" s="27" t="n"/>
      <c r="E26" s="27" t="n"/>
      <c r="F26" s="51" t="n"/>
      <c r="G26" s="51" t="n"/>
      <c r="H26" s="51" t="n"/>
      <c r="I26" s="27" t="n"/>
      <c r="J26" s="27" t="n"/>
      <c r="K26" s="51" t="n"/>
      <c r="L26" s="51" t="n"/>
      <c r="M26" s="51" t="n"/>
      <c r="N26" s="27" t="n"/>
      <c r="O26" s="51" t="n"/>
      <c r="P26" s="29" t="n"/>
      <c r="Q26" s="29" t="n"/>
      <c r="R26" s="52">
        <f>IF(A26="","",SUM(F26:H26))</f>
        <v/>
      </c>
      <c r="S26" s="52">
        <f>IF(A26="","",SUM(K26:M26))</f>
        <v/>
      </c>
      <c r="T26" s="52">
        <f>IF(A26="","",R26-S26)</f>
        <v/>
      </c>
      <c r="U26" s="52">
        <f>IFERROR(IF(A26="","",F26/E26),"")</f>
        <v/>
      </c>
      <c r="V26" s="52">
        <f>IFERROR(IF(A26="","",T26/E26),"")</f>
        <v/>
      </c>
      <c r="W26" s="31">
        <f>IFERROR(IF(A26="","",E26/(D26-I26-J26)),"")</f>
        <v/>
      </c>
      <c r="X26" s="53">
        <f>IFERROR(IF(A26="","",S26/R26),"")</f>
        <v/>
      </c>
      <c r="Y26" s="52">
        <f>IF(A26="","",F26-O26)</f>
        <v/>
      </c>
      <c r="Z26" s="53">
        <f>IFERROR(IF(A26="","",Y26/O26),"")</f>
        <v/>
      </c>
      <c r="AA26" s="33">
        <f>IFERROR(IF(A26="","",SUMIFS(Assumptions!$E$19:$E$138,Assumptions!$B$19:$B$138,B26,Assumptions!$A$19:$A$138,A26)),"")</f>
        <v/>
      </c>
      <c r="AB26" s="53">
        <f>IFERROR(IF(A26="","",E26/AA26),"")</f>
        <v/>
      </c>
      <c r="AC26" s="34">
        <f>IF(A26="","",IF(COUNTIFS($A$6:$A$305,A26,$B$6:$B$305,B26,$C$6:$C$305,C26)&gt;1,"Duplicate",""))</f>
        <v/>
      </c>
      <c r="AD26" s="34">
        <f>IFERROR(IF(A26="","",IF(OR(B26="",C26=""),"Missing Required Field",IF(DAY(A26)&lt;&gt;1,"Date Must Be First of Month",IF(I26&gt;D26,"Cancellations Exceed Bookings",IF(J26&gt;D26,"No-Shows Exceed Bookings",IF(I26+J26&gt;D26,"Combined Exceptions Exceed Bookings",IF(AND(AA26&gt;0,E26&gt;AA26),"Rooms Sold Exceed Available Inventory",IF(T26&lt;0,"Negative Net Revenue",IF(X26&gt;Assumptions!$B$5,"High Acquisition Cost",IF(OR(N26="",O26=""),"Missing Budget","OK")))))))))),"")</f>
        <v/>
      </c>
    </row>
    <row r="27">
      <c r="A27" s="50" t="n"/>
      <c r="B27" s="26" t="n"/>
      <c r="C27" s="26" t="n"/>
      <c r="D27" s="27" t="n"/>
      <c r="E27" s="27" t="n"/>
      <c r="F27" s="51" t="n"/>
      <c r="G27" s="51" t="n"/>
      <c r="H27" s="51" t="n"/>
      <c r="I27" s="27" t="n"/>
      <c r="J27" s="27" t="n"/>
      <c r="K27" s="51" t="n"/>
      <c r="L27" s="51" t="n"/>
      <c r="M27" s="51" t="n"/>
      <c r="N27" s="27" t="n"/>
      <c r="O27" s="51" t="n"/>
      <c r="P27" s="29" t="n"/>
      <c r="Q27" s="29" t="n"/>
      <c r="R27" s="52">
        <f>IF(A27="","",SUM(F27:H27))</f>
        <v/>
      </c>
      <c r="S27" s="52">
        <f>IF(A27="","",SUM(K27:M27))</f>
        <v/>
      </c>
      <c r="T27" s="52">
        <f>IF(A27="","",R27-S27)</f>
        <v/>
      </c>
      <c r="U27" s="52">
        <f>IFERROR(IF(A27="","",F27/E27),"")</f>
        <v/>
      </c>
      <c r="V27" s="52">
        <f>IFERROR(IF(A27="","",T27/E27),"")</f>
        <v/>
      </c>
      <c r="W27" s="31">
        <f>IFERROR(IF(A27="","",E27/(D27-I27-J27)),"")</f>
        <v/>
      </c>
      <c r="X27" s="53">
        <f>IFERROR(IF(A27="","",S27/R27),"")</f>
        <v/>
      </c>
      <c r="Y27" s="52">
        <f>IF(A27="","",F27-O27)</f>
        <v/>
      </c>
      <c r="Z27" s="53">
        <f>IFERROR(IF(A27="","",Y27/O27),"")</f>
        <v/>
      </c>
      <c r="AA27" s="33">
        <f>IFERROR(IF(A27="","",SUMIFS(Assumptions!$E$19:$E$138,Assumptions!$B$19:$B$138,B27,Assumptions!$A$19:$A$138,A27)),"")</f>
        <v/>
      </c>
      <c r="AB27" s="53">
        <f>IFERROR(IF(A27="","",E27/AA27),"")</f>
        <v/>
      </c>
      <c r="AC27" s="34">
        <f>IF(A27="","",IF(COUNTIFS($A$6:$A$305,A27,$B$6:$B$305,B27,$C$6:$C$305,C27)&gt;1,"Duplicate",""))</f>
        <v/>
      </c>
      <c r="AD27" s="34">
        <f>IFERROR(IF(A27="","",IF(OR(B27="",C27=""),"Missing Required Field",IF(DAY(A27)&lt;&gt;1,"Date Must Be First of Month",IF(I27&gt;D27,"Cancellations Exceed Bookings",IF(J27&gt;D27,"No-Shows Exceed Bookings",IF(I27+J27&gt;D27,"Combined Exceptions Exceed Bookings",IF(AND(AA27&gt;0,E27&gt;AA27),"Rooms Sold Exceed Available Inventory",IF(T27&lt;0,"Negative Net Revenue",IF(X27&gt;Assumptions!$B$5,"High Acquisition Cost",IF(OR(N27="",O27=""),"Missing Budget","OK")))))))))),"")</f>
        <v/>
      </c>
    </row>
    <row r="28">
      <c r="A28" s="50" t="n"/>
      <c r="B28" s="26" t="n"/>
      <c r="C28" s="26" t="n"/>
      <c r="D28" s="27" t="n"/>
      <c r="E28" s="27" t="n"/>
      <c r="F28" s="51" t="n"/>
      <c r="G28" s="51" t="n"/>
      <c r="H28" s="51" t="n"/>
      <c r="I28" s="27" t="n"/>
      <c r="J28" s="27" t="n"/>
      <c r="K28" s="51" t="n"/>
      <c r="L28" s="51" t="n"/>
      <c r="M28" s="51" t="n"/>
      <c r="N28" s="27" t="n"/>
      <c r="O28" s="51" t="n"/>
      <c r="P28" s="29" t="n"/>
      <c r="Q28" s="29" t="n"/>
      <c r="R28" s="52">
        <f>IF(A28="","",SUM(F28:H28))</f>
        <v/>
      </c>
      <c r="S28" s="52">
        <f>IF(A28="","",SUM(K28:M28))</f>
        <v/>
      </c>
      <c r="T28" s="52">
        <f>IF(A28="","",R28-S28)</f>
        <v/>
      </c>
      <c r="U28" s="52">
        <f>IFERROR(IF(A28="","",F28/E28),"")</f>
        <v/>
      </c>
      <c r="V28" s="52">
        <f>IFERROR(IF(A28="","",T28/E28),"")</f>
        <v/>
      </c>
      <c r="W28" s="31">
        <f>IFERROR(IF(A28="","",E28/(D28-I28-J28)),"")</f>
        <v/>
      </c>
      <c r="X28" s="53">
        <f>IFERROR(IF(A28="","",S28/R28),"")</f>
        <v/>
      </c>
      <c r="Y28" s="52">
        <f>IF(A28="","",F28-O28)</f>
        <v/>
      </c>
      <c r="Z28" s="53">
        <f>IFERROR(IF(A28="","",Y28/O28),"")</f>
        <v/>
      </c>
      <c r="AA28" s="33">
        <f>IFERROR(IF(A28="","",SUMIFS(Assumptions!$E$19:$E$138,Assumptions!$B$19:$B$138,B28,Assumptions!$A$19:$A$138,A28)),"")</f>
        <v/>
      </c>
      <c r="AB28" s="53">
        <f>IFERROR(IF(A28="","",E28/AA28),"")</f>
        <v/>
      </c>
      <c r="AC28" s="34">
        <f>IF(A28="","",IF(COUNTIFS($A$6:$A$305,A28,$B$6:$B$305,B28,$C$6:$C$305,C28)&gt;1,"Duplicate",""))</f>
        <v/>
      </c>
      <c r="AD28" s="34">
        <f>IFERROR(IF(A28="","",IF(OR(B28="",C28=""),"Missing Required Field",IF(DAY(A28)&lt;&gt;1,"Date Must Be First of Month",IF(I28&gt;D28,"Cancellations Exceed Bookings",IF(J28&gt;D28,"No-Shows Exceed Bookings",IF(I28+J28&gt;D28,"Combined Exceptions Exceed Bookings",IF(AND(AA28&gt;0,E28&gt;AA28),"Rooms Sold Exceed Available Inventory",IF(T28&lt;0,"Negative Net Revenue",IF(X28&gt;Assumptions!$B$5,"High Acquisition Cost",IF(OR(N28="",O28=""),"Missing Budget","OK")))))))))),"")</f>
        <v/>
      </c>
    </row>
    <row r="29">
      <c r="A29" s="50" t="n"/>
      <c r="B29" s="26" t="n"/>
      <c r="C29" s="26" t="n"/>
      <c r="D29" s="27" t="n"/>
      <c r="E29" s="27" t="n"/>
      <c r="F29" s="51" t="n"/>
      <c r="G29" s="51" t="n"/>
      <c r="H29" s="51" t="n"/>
      <c r="I29" s="27" t="n"/>
      <c r="J29" s="27" t="n"/>
      <c r="K29" s="51" t="n"/>
      <c r="L29" s="51" t="n"/>
      <c r="M29" s="51" t="n"/>
      <c r="N29" s="27" t="n"/>
      <c r="O29" s="51" t="n"/>
      <c r="P29" s="29" t="n"/>
      <c r="Q29" s="29" t="n"/>
      <c r="R29" s="52">
        <f>IF(A29="","",SUM(F29:H29))</f>
        <v/>
      </c>
      <c r="S29" s="52">
        <f>IF(A29="","",SUM(K29:M29))</f>
        <v/>
      </c>
      <c r="T29" s="52">
        <f>IF(A29="","",R29-S29)</f>
        <v/>
      </c>
      <c r="U29" s="52">
        <f>IFERROR(IF(A29="","",F29/E29),"")</f>
        <v/>
      </c>
      <c r="V29" s="52">
        <f>IFERROR(IF(A29="","",T29/E29),"")</f>
        <v/>
      </c>
      <c r="W29" s="31">
        <f>IFERROR(IF(A29="","",E29/(D29-I29-J29)),"")</f>
        <v/>
      </c>
      <c r="X29" s="53">
        <f>IFERROR(IF(A29="","",S29/R29),"")</f>
        <v/>
      </c>
      <c r="Y29" s="52">
        <f>IF(A29="","",F29-O29)</f>
        <v/>
      </c>
      <c r="Z29" s="53">
        <f>IFERROR(IF(A29="","",Y29/O29),"")</f>
        <v/>
      </c>
      <c r="AA29" s="33">
        <f>IFERROR(IF(A29="","",SUMIFS(Assumptions!$E$19:$E$138,Assumptions!$B$19:$B$138,B29,Assumptions!$A$19:$A$138,A29)),"")</f>
        <v/>
      </c>
      <c r="AB29" s="53">
        <f>IFERROR(IF(A29="","",E29/AA29),"")</f>
        <v/>
      </c>
      <c r="AC29" s="34">
        <f>IF(A29="","",IF(COUNTIFS($A$6:$A$305,A29,$B$6:$B$305,B29,$C$6:$C$305,C29)&gt;1,"Duplicate",""))</f>
        <v/>
      </c>
      <c r="AD29" s="34">
        <f>IFERROR(IF(A29="","",IF(OR(B29="",C29=""),"Missing Required Field",IF(DAY(A29)&lt;&gt;1,"Date Must Be First of Month",IF(I29&gt;D29,"Cancellations Exceed Bookings",IF(J29&gt;D29,"No-Shows Exceed Bookings",IF(I29+J29&gt;D29,"Combined Exceptions Exceed Bookings",IF(AND(AA29&gt;0,E29&gt;AA29),"Rooms Sold Exceed Available Inventory",IF(T29&lt;0,"Negative Net Revenue",IF(X29&gt;Assumptions!$B$5,"High Acquisition Cost",IF(OR(N29="",O29=""),"Missing Budget","OK")))))))))),"")</f>
        <v/>
      </c>
    </row>
    <row r="30">
      <c r="A30" s="50" t="n"/>
      <c r="B30" s="26" t="n"/>
      <c r="C30" s="26" t="n"/>
      <c r="D30" s="27" t="n"/>
      <c r="E30" s="27" t="n"/>
      <c r="F30" s="51" t="n"/>
      <c r="G30" s="51" t="n"/>
      <c r="H30" s="51" t="n"/>
      <c r="I30" s="27" t="n"/>
      <c r="J30" s="27" t="n"/>
      <c r="K30" s="51" t="n"/>
      <c r="L30" s="51" t="n"/>
      <c r="M30" s="51" t="n"/>
      <c r="N30" s="27" t="n"/>
      <c r="O30" s="51" t="n"/>
      <c r="P30" s="29" t="n"/>
      <c r="Q30" s="29" t="n"/>
      <c r="R30" s="52">
        <f>IF(A30="","",SUM(F30:H30))</f>
        <v/>
      </c>
      <c r="S30" s="52">
        <f>IF(A30="","",SUM(K30:M30))</f>
        <v/>
      </c>
      <c r="T30" s="52">
        <f>IF(A30="","",R30-S30)</f>
        <v/>
      </c>
      <c r="U30" s="52">
        <f>IFERROR(IF(A30="","",F30/E30),"")</f>
        <v/>
      </c>
      <c r="V30" s="52">
        <f>IFERROR(IF(A30="","",T30/E30),"")</f>
        <v/>
      </c>
      <c r="W30" s="31">
        <f>IFERROR(IF(A30="","",E30/(D30-I30-J30)),"")</f>
        <v/>
      </c>
      <c r="X30" s="53">
        <f>IFERROR(IF(A30="","",S30/R30),"")</f>
        <v/>
      </c>
      <c r="Y30" s="52">
        <f>IF(A30="","",F30-O30)</f>
        <v/>
      </c>
      <c r="Z30" s="53">
        <f>IFERROR(IF(A30="","",Y30/O30),"")</f>
        <v/>
      </c>
      <c r="AA30" s="33">
        <f>IFERROR(IF(A30="","",SUMIFS(Assumptions!$E$19:$E$138,Assumptions!$B$19:$B$138,B30,Assumptions!$A$19:$A$138,A30)),"")</f>
        <v/>
      </c>
      <c r="AB30" s="53">
        <f>IFERROR(IF(A30="","",E30/AA30),"")</f>
        <v/>
      </c>
      <c r="AC30" s="34">
        <f>IF(A30="","",IF(COUNTIFS($A$6:$A$305,A30,$B$6:$B$305,B30,$C$6:$C$305,C30)&gt;1,"Duplicate",""))</f>
        <v/>
      </c>
      <c r="AD30" s="34">
        <f>IFERROR(IF(A30="","",IF(OR(B30="",C30=""),"Missing Required Field",IF(DAY(A30)&lt;&gt;1,"Date Must Be First of Month",IF(I30&gt;D30,"Cancellations Exceed Bookings",IF(J30&gt;D30,"No-Shows Exceed Bookings",IF(I30+J30&gt;D30,"Combined Exceptions Exceed Bookings",IF(AND(AA30&gt;0,E30&gt;AA30),"Rooms Sold Exceed Available Inventory",IF(T30&lt;0,"Negative Net Revenue",IF(X30&gt;Assumptions!$B$5,"High Acquisition Cost",IF(OR(N30="",O30=""),"Missing Budget","OK")))))))))),"")</f>
        <v/>
      </c>
    </row>
    <row r="31">
      <c r="A31" s="50" t="n"/>
      <c r="B31" s="26" t="n"/>
      <c r="C31" s="26" t="n"/>
      <c r="D31" s="27" t="n"/>
      <c r="E31" s="27" t="n"/>
      <c r="F31" s="51" t="n"/>
      <c r="G31" s="51" t="n"/>
      <c r="H31" s="51" t="n"/>
      <c r="I31" s="27" t="n"/>
      <c r="J31" s="27" t="n"/>
      <c r="K31" s="51" t="n"/>
      <c r="L31" s="51" t="n"/>
      <c r="M31" s="51" t="n"/>
      <c r="N31" s="27" t="n"/>
      <c r="O31" s="51" t="n"/>
      <c r="P31" s="29" t="n"/>
      <c r="Q31" s="29" t="n"/>
      <c r="R31" s="52">
        <f>IF(A31="","",SUM(F31:H31))</f>
        <v/>
      </c>
      <c r="S31" s="52">
        <f>IF(A31="","",SUM(K31:M31))</f>
        <v/>
      </c>
      <c r="T31" s="52">
        <f>IF(A31="","",R31-S31)</f>
        <v/>
      </c>
      <c r="U31" s="52">
        <f>IFERROR(IF(A31="","",F31/E31),"")</f>
        <v/>
      </c>
      <c r="V31" s="52">
        <f>IFERROR(IF(A31="","",T31/E31),"")</f>
        <v/>
      </c>
      <c r="W31" s="31">
        <f>IFERROR(IF(A31="","",E31/(D31-I31-J31)),"")</f>
        <v/>
      </c>
      <c r="X31" s="53">
        <f>IFERROR(IF(A31="","",S31/R31),"")</f>
        <v/>
      </c>
      <c r="Y31" s="52">
        <f>IF(A31="","",F31-O31)</f>
        <v/>
      </c>
      <c r="Z31" s="53">
        <f>IFERROR(IF(A31="","",Y31/O31),"")</f>
        <v/>
      </c>
      <c r="AA31" s="33">
        <f>IFERROR(IF(A31="","",SUMIFS(Assumptions!$E$19:$E$138,Assumptions!$B$19:$B$138,B31,Assumptions!$A$19:$A$138,A31)),"")</f>
        <v/>
      </c>
      <c r="AB31" s="53">
        <f>IFERROR(IF(A31="","",E31/AA31),"")</f>
        <v/>
      </c>
      <c r="AC31" s="34">
        <f>IF(A31="","",IF(COUNTIFS($A$6:$A$305,A31,$B$6:$B$305,B31,$C$6:$C$305,C31)&gt;1,"Duplicate",""))</f>
        <v/>
      </c>
      <c r="AD31" s="34">
        <f>IFERROR(IF(A31="","",IF(OR(B31="",C31=""),"Missing Required Field",IF(DAY(A31)&lt;&gt;1,"Date Must Be First of Month",IF(I31&gt;D31,"Cancellations Exceed Bookings",IF(J31&gt;D31,"No-Shows Exceed Bookings",IF(I31+J31&gt;D31,"Combined Exceptions Exceed Bookings",IF(AND(AA31&gt;0,E31&gt;AA31),"Rooms Sold Exceed Available Inventory",IF(T31&lt;0,"Negative Net Revenue",IF(X31&gt;Assumptions!$B$5,"High Acquisition Cost",IF(OR(N31="",O31=""),"Missing Budget","OK")))))))))),"")</f>
        <v/>
      </c>
    </row>
    <row r="32">
      <c r="A32" s="50" t="n"/>
      <c r="B32" s="26" t="n"/>
      <c r="C32" s="26" t="n"/>
      <c r="D32" s="27" t="n"/>
      <c r="E32" s="27" t="n"/>
      <c r="F32" s="51" t="n"/>
      <c r="G32" s="51" t="n"/>
      <c r="H32" s="51" t="n"/>
      <c r="I32" s="27" t="n"/>
      <c r="J32" s="27" t="n"/>
      <c r="K32" s="51" t="n"/>
      <c r="L32" s="51" t="n"/>
      <c r="M32" s="51" t="n"/>
      <c r="N32" s="27" t="n"/>
      <c r="O32" s="51" t="n"/>
      <c r="P32" s="29" t="n"/>
      <c r="Q32" s="29" t="n"/>
      <c r="R32" s="52">
        <f>IF(A32="","",SUM(F32:H32))</f>
        <v/>
      </c>
      <c r="S32" s="52">
        <f>IF(A32="","",SUM(K32:M32))</f>
        <v/>
      </c>
      <c r="T32" s="52">
        <f>IF(A32="","",R32-S32)</f>
        <v/>
      </c>
      <c r="U32" s="52">
        <f>IFERROR(IF(A32="","",F32/E32),"")</f>
        <v/>
      </c>
      <c r="V32" s="52">
        <f>IFERROR(IF(A32="","",T32/E32),"")</f>
        <v/>
      </c>
      <c r="W32" s="31">
        <f>IFERROR(IF(A32="","",E32/(D32-I32-J32)),"")</f>
        <v/>
      </c>
      <c r="X32" s="53">
        <f>IFERROR(IF(A32="","",S32/R32),"")</f>
        <v/>
      </c>
      <c r="Y32" s="52">
        <f>IF(A32="","",F32-O32)</f>
        <v/>
      </c>
      <c r="Z32" s="53">
        <f>IFERROR(IF(A32="","",Y32/O32),"")</f>
        <v/>
      </c>
      <c r="AA32" s="33">
        <f>IFERROR(IF(A32="","",SUMIFS(Assumptions!$E$19:$E$138,Assumptions!$B$19:$B$138,B32,Assumptions!$A$19:$A$138,A32)),"")</f>
        <v/>
      </c>
      <c r="AB32" s="53">
        <f>IFERROR(IF(A32="","",E32/AA32),"")</f>
        <v/>
      </c>
      <c r="AC32" s="34">
        <f>IF(A32="","",IF(COUNTIFS($A$6:$A$305,A32,$B$6:$B$305,B32,$C$6:$C$305,C32)&gt;1,"Duplicate",""))</f>
        <v/>
      </c>
      <c r="AD32" s="34">
        <f>IFERROR(IF(A32="","",IF(OR(B32="",C32=""),"Missing Required Field",IF(DAY(A32)&lt;&gt;1,"Date Must Be First of Month",IF(I32&gt;D32,"Cancellations Exceed Bookings",IF(J32&gt;D32,"No-Shows Exceed Bookings",IF(I32+J32&gt;D32,"Combined Exceptions Exceed Bookings",IF(AND(AA32&gt;0,E32&gt;AA32),"Rooms Sold Exceed Available Inventory",IF(T32&lt;0,"Negative Net Revenue",IF(X32&gt;Assumptions!$B$5,"High Acquisition Cost",IF(OR(N32="",O32=""),"Missing Budget","OK")))))))))),"")</f>
        <v/>
      </c>
    </row>
    <row r="33">
      <c r="A33" s="50" t="n"/>
      <c r="B33" s="26" t="n"/>
      <c r="C33" s="26" t="n"/>
      <c r="D33" s="27" t="n"/>
      <c r="E33" s="27" t="n"/>
      <c r="F33" s="51" t="n"/>
      <c r="G33" s="51" t="n"/>
      <c r="H33" s="51" t="n"/>
      <c r="I33" s="27" t="n"/>
      <c r="J33" s="27" t="n"/>
      <c r="K33" s="51" t="n"/>
      <c r="L33" s="51" t="n"/>
      <c r="M33" s="51" t="n"/>
      <c r="N33" s="27" t="n"/>
      <c r="O33" s="51" t="n"/>
      <c r="P33" s="29" t="n"/>
      <c r="Q33" s="29" t="n"/>
      <c r="R33" s="52">
        <f>IF(A33="","",SUM(F33:H33))</f>
        <v/>
      </c>
      <c r="S33" s="52">
        <f>IF(A33="","",SUM(K33:M33))</f>
        <v/>
      </c>
      <c r="T33" s="52">
        <f>IF(A33="","",R33-S33)</f>
        <v/>
      </c>
      <c r="U33" s="52">
        <f>IFERROR(IF(A33="","",F33/E33),"")</f>
        <v/>
      </c>
      <c r="V33" s="52">
        <f>IFERROR(IF(A33="","",T33/E33),"")</f>
        <v/>
      </c>
      <c r="W33" s="31">
        <f>IFERROR(IF(A33="","",E33/(D33-I33-J33)),"")</f>
        <v/>
      </c>
      <c r="X33" s="53">
        <f>IFERROR(IF(A33="","",S33/R33),"")</f>
        <v/>
      </c>
      <c r="Y33" s="52">
        <f>IF(A33="","",F33-O33)</f>
        <v/>
      </c>
      <c r="Z33" s="53">
        <f>IFERROR(IF(A33="","",Y33/O33),"")</f>
        <v/>
      </c>
      <c r="AA33" s="33">
        <f>IFERROR(IF(A33="","",SUMIFS(Assumptions!$E$19:$E$138,Assumptions!$B$19:$B$138,B33,Assumptions!$A$19:$A$138,A33)),"")</f>
        <v/>
      </c>
      <c r="AB33" s="53">
        <f>IFERROR(IF(A33="","",E33/AA33),"")</f>
        <v/>
      </c>
      <c r="AC33" s="34">
        <f>IF(A33="","",IF(COUNTIFS($A$6:$A$305,A33,$B$6:$B$305,B33,$C$6:$C$305,C33)&gt;1,"Duplicate",""))</f>
        <v/>
      </c>
      <c r="AD33" s="34">
        <f>IFERROR(IF(A33="","",IF(OR(B33="",C33=""),"Missing Required Field",IF(DAY(A33)&lt;&gt;1,"Date Must Be First of Month",IF(I33&gt;D33,"Cancellations Exceed Bookings",IF(J33&gt;D33,"No-Shows Exceed Bookings",IF(I33+J33&gt;D33,"Combined Exceptions Exceed Bookings",IF(AND(AA33&gt;0,E33&gt;AA33),"Rooms Sold Exceed Available Inventory",IF(T33&lt;0,"Negative Net Revenue",IF(X33&gt;Assumptions!$B$5,"High Acquisition Cost",IF(OR(N33="",O33=""),"Missing Budget","OK")))))))))),"")</f>
        <v/>
      </c>
    </row>
    <row r="34">
      <c r="A34" s="50" t="n"/>
      <c r="B34" s="26" t="n"/>
      <c r="C34" s="26" t="n"/>
      <c r="D34" s="27" t="n"/>
      <c r="E34" s="27" t="n"/>
      <c r="F34" s="51" t="n"/>
      <c r="G34" s="51" t="n"/>
      <c r="H34" s="51" t="n"/>
      <c r="I34" s="27" t="n"/>
      <c r="J34" s="27" t="n"/>
      <c r="K34" s="51" t="n"/>
      <c r="L34" s="51" t="n"/>
      <c r="M34" s="51" t="n"/>
      <c r="N34" s="27" t="n"/>
      <c r="O34" s="51" t="n"/>
      <c r="P34" s="29" t="n"/>
      <c r="Q34" s="29" t="n"/>
      <c r="R34" s="52">
        <f>IF(A34="","",SUM(F34:H34))</f>
        <v/>
      </c>
      <c r="S34" s="52">
        <f>IF(A34="","",SUM(K34:M34))</f>
        <v/>
      </c>
      <c r="T34" s="52">
        <f>IF(A34="","",R34-S34)</f>
        <v/>
      </c>
      <c r="U34" s="52">
        <f>IFERROR(IF(A34="","",F34/E34),"")</f>
        <v/>
      </c>
      <c r="V34" s="52">
        <f>IFERROR(IF(A34="","",T34/E34),"")</f>
        <v/>
      </c>
      <c r="W34" s="31">
        <f>IFERROR(IF(A34="","",E34/(D34-I34-J34)),"")</f>
        <v/>
      </c>
      <c r="X34" s="53">
        <f>IFERROR(IF(A34="","",S34/R34),"")</f>
        <v/>
      </c>
      <c r="Y34" s="52">
        <f>IF(A34="","",F34-O34)</f>
        <v/>
      </c>
      <c r="Z34" s="53">
        <f>IFERROR(IF(A34="","",Y34/O34),"")</f>
        <v/>
      </c>
      <c r="AA34" s="33">
        <f>IFERROR(IF(A34="","",SUMIFS(Assumptions!$E$19:$E$138,Assumptions!$B$19:$B$138,B34,Assumptions!$A$19:$A$138,A34)),"")</f>
        <v/>
      </c>
      <c r="AB34" s="53">
        <f>IFERROR(IF(A34="","",E34/AA34),"")</f>
        <v/>
      </c>
      <c r="AC34" s="34">
        <f>IF(A34="","",IF(COUNTIFS($A$6:$A$305,A34,$B$6:$B$305,B34,$C$6:$C$305,C34)&gt;1,"Duplicate",""))</f>
        <v/>
      </c>
      <c r="AD34" s="34">
        <f>IFERROR(IF(A34="","",IF(OR(B34="",C34=""),"Missing Required Field",IF(DAY(A34)&lt;&gt;1,"Date Must Be First of Month",IF(I34&gt;D34,"Cancellations Exceed Bookings",IF(J34&gt;D34,"No-Shows Exceed Bookings",IF(I34+J34&gt;D34,"Combined Exceptions Exceed Bookings",IF(AND(AA34&gt;0,E34&gt;AA34),"Rooms Sold Exceed Available Inventory",IF(T34&lt;0,"Negative Net Revenue",IF(X34&gt;Assumptions!$B$5,"High Acquisition Cost",IF(OR(N34="",O34=""),"Missing Budget","OK")))))))))),"")</f>
        <v/>
      </c>
    </row>
    <row r="35">
      <c r="A35" s="50" t="n"/>
      <c r="B35" s="26" t="n"/>
      <c r="C35" s="26" t="n"/>
      <c r="D35" s="27" t="n"/>
      <c r="E35" s="27" t="n"/>
      <c r="F35" s="51" t="n"/>
      <c r="G35" s="51" t="n"/>
      <c r="H35" s="51" t="n"/>
      <c r="I35" s="27" t="n"/>
      <c r="J35" s="27" t="n"/>
      <c r="K35" s="51" t="n"/>
      <c r="L35" s="51" t="n"/>
      <c r="M35" s="51" t="n"/>
      <c r="N35" s="27" t="n"/>
      <c r="O35" s="51" t="n"/>
      <c r="P35" s="29" t="n"/>
      <c r="Q35" s="29" t="n"/>
      <c r="R35" s="52">
        <f>IF(A35="","",SUM(F35:H35))</f>
        <v/>
      </c>
      <c r="S35" s="52">
        <f>IF(A35="","",SUM(K35:M35))</f>
        <v/>
      </c>
      <c r="T35" s="52">
        <f>IF(A35="","",R35-S35)</f>
        <v/>
      </c>
      <c r="U35" s="52">
        <f>IFERROR(IF(A35="","",F35/E35),"")</f>
        <v/>
      </c>
      <c r="V35" s="52">
        <f>IFERROR(IF(A35="","",T35/E35),"")</f>
        <v/>
      </c>
      <c r="W35" s="31">
        <f>IFERROR(IF(A35="","",E35/(D35-I35-J35)),"")</f>
        <v/>
      </c>
      <c r="X35" s="53">
        <f>IFERROR(IF(A35="","",S35/R35),"")</f>
        <v/>
      </c>
      <c r="Y35" s="52">
        <f>IF(A35="","",F35-O35)</f>
        <v/>
      </c>
      <c r="Z35" s="53">
        <f>IFERROR(IF(A35="","",Y35/O35),"")</f>
        <v/>
      </c>
      <c r="AA35" s="33">
        <f>IFERROR(IF(A35="","",SUMIFS(Assumptions!$E$19:$E$138,Assumptions!$B$19:$B$138,B35,Assumptions!$A$19:$A$138,A35)),"")</f>
        <v/>
      </c>
      <c r="AB35" s="53">
        <f>IFERROR(IF(A35="","",E35/AA35),"")</f>
        <v/>
      </c>
      <c r="AC35" s="34">
        <f>IF(A35="","",IF(COUNTIFS($A$6:$A$305,A35,$B$6:$B$305,B35,$C$6:$C$305,C35)&gt;1,"Duplicate",""))</f>
        <v/>
      </c>
      <c r="AD35" s="34">
        <f>IFERROR(IF(A35="","",IF(OR(B35="",C35=""),"Missing Required Field",IF(DAY(A35)&lt;&gt;1,"Date Must Be First of Month",IF(I35&gt;D35,"Cancellations Exceed Bookings",IF(J35&gt;D35,"No-Shows Exceed Bookings",IF(I35+J35&gt;D35,"Combined Exceptions Exceed Bookings",IF(AND(AA35&gt;0,E35&gt;AA35),"Rooms Sold Exceed Available Inventory",IF(T35&lt;0,"Negative Net Revenue",IF(X35&gt;Assumptions!$B$5,"High Acquisition Cost",IF(OR(N35="",O35=""),"Missing Budget","OK")))))))))),"")</f>
        <v/>
      </c>
    </row>
    <row r="36">
      <c r="A36" s="50" t="n"/>
      <c r="B36" s="26" t="n"/>
      <c r="C36" s="26" t="n"/>
      <c r="D36" s="27" t="n"/>
      <c r="E36" s="27" t="n"/>
      <c r="F36" s="51" t="n"/>
      <c r="G36" s="51" t="n"/>
      <c r="H36" s="51" t="n"/>
      <c r="I36" s="27" t="n"/>
      <c r="J36" s="27" t="n"/>
      <c r="K36" s="51" t="n"/>
      <c r="L36" s="51" t="n"/>
      <c r="M36" s="51" t="n"/>
      <c r="N36" s="27" t="n"/>
      <c r="O36" s="51" t="n"/>
      <c r="P36" s="29" t="n"/>
      <c r="Q36" s="29" t="n"/>
      <c r="R36" s="52">
        <f>IF(A36="","",SUM(F36:H36))</f>
        <v/>
      </c>
      <c r="S36" s="52">
        <f>IF(A36="","",SUM(K36:M36))</f>
        <v/>
      </c>
      <c r="T36" s="52">
        <f>IF(A36="","",R36-S36)</f>
        <v/>
      </c>
      <c r="U36" s="52">
        <f>IFERROR(IF(A36="","",F36/E36),"")</f>
        <v/>
      </c>
      <c r="V36" s="52">
        <f>IFERROR(IF(A36="","",T36/E36),"")</f>
        <v/>
      </c>
      <c r="W36" s="31">
        <f>IFERROR(IF(A36="","",E36/(D36-I36-J36)),"")</f>
        <v/>
      </c>
      <c r="X36" s="53">
        <f>IFERROR(IF(A36="","",S36/R36),"")</f>
        <v/>
      </c>
      <c r="Y36" s="52">
        <f>IF(A36="","",F36-O36)</f>
        <v/>
      </c>
      <c r="Z36" s="53">
        <f>IFERROR(IF(A36="","",Y36/O36),"")</f>
        <v/>
      </c>
      <c r="AA36" s="33">
        <f>IFERROR(IF(A36="","",SUMIFS(Assumptions!$E$19:$E$138,Assumptions!$B$19:$B$138,B36,Assumptions!$A$19:$A$138,A36)),"")</f>
        <v/>
      </c>
      <c r="AB36" s="53">
        <f>IFERROR(IF(A36="","",E36/AA36),"")</f>
        <v/>
      </c>
      <c r="AC36" s="34">
        <f>IF(A36="","",IF(COUNTIFS($A$6:$A$305,A36,$B$6:$B$305,B36,$C$6:$C$305,C36)&gt;1,"Duplicate",""))</f>
        <v/>
      </c>
      <c r="AD36" s="34">
        <f>IFERROR(IF(A36="","",IF(OR(B36="",C36=""),"Missing Required Field",IF(DAY(A36)&lt;&gt;1,"Date Must Be First of Month",IF(I36&gt;D36,"Cancellations Exceed Bookings",IF(J36&gt;D36,"No-Shows Exceed Bookings",IF(I36+J36&gt;D36,"Combined Exceptions Exceed Bookings",IF(AND(AA36&gt;0,E36&gt;AA36),"Rooms Sold Exceed Available Inventory",IF(T36&lt;0,"Negative Net Revenue",IF(X36&gt;Assumptions!$B$5,"High Acquisition Cost",IF(OR(N36="",O36=""),"Missing Budget","OK")))))))))),"")</f>
        <v/>
      </c>
    </row>
    <row r="37">
      <c r="A37" s="50" t="n"/>
      <c r="B37" s="26" t="n"/>
      <c r="C37" s="26" t="n"/>
      <c r="D37" s="27" t="n"/>
      <c r="E37" s="27" t="n"/>
      <c r="F37" s="51" t="n"/>
      <c r="G37" s="51" t="n"/>
      <c r="H37" s="51" t="n"/>
      <c r="I37" s="27" t="n"/>
      <c r="J37" s="27" t="n"/>
      <c r="K37" s="51" t="n"/>
      <c r="L37" s="51" t="n"/>
      <c r="M37" s="51" t="n"/>
      <c r="N37" s="27" t="n"/>
      <c r="O37" s="51" t="n"/>
      <c r="P37" s="29" t="n"/>
      <c r="Q37" s="29" t="n"/>
      <c r="R37" s="52">
        <f>IF(A37="","",SUM(F37:H37))</f>
        <v/>
      </c>
      <c r="S37" s="52">
        <f>IF(A37="","",SUM(K37:M37))</f>
        <v/>
      </c>
      <c r="T37" s="52">
        <f>IF(A37="","",R37-S37)</f>
        <v/>
      </c>
      <c r="U37" s="52">
        <f>IFERROR(IF(A37="","",F37/E37),"")</f>
        <v/>
      </c>
      <c r="V37" s="52">
        <f>IFERROR(IF(A37="","",T37/E37),"")</f>
        <v/>
      </c>
      <c r="W37" s="31">
        <f>IFERROR(IF(A37="","",E37/(D37-I37-J37)),"")</f>
        <v/>
      </c>
      <c r="X37" s="53">
        <f>IFERROR(IF(A37="","",S37/R37),"")</f>
        <v/>
      </c>
      <c r="Y37" s="52">
        <f>IF(A37="","",F37-O37)</f>
        <v/>
      </c>
      <c r="Z37" s="53">
        <f>IFERROR(IF(A37="","",Y37/O37),"")</f>
        <v/>
      </c>
      <c r="AA37" s="33">
        <f>IFERROR(IF(A37="","",SUMIFS(Assumptions!$E$19:$E$138,Assumptions!$B$19:$B$138,B37,Assumptions!$A$19:$A$138,A37)),"")</f>
        <v/>
      </c>
      <c r="AB37" s="53">
        <f>IFERROR(IF(A37="","",E37/AA37),"")</f>
        <v/>
      </c>
      <c r="AC37" s="34">
        <f>IF(A37="","",IF(COUNTIFS($A$6:$A$305,A37,$B$6:$B$305,B37,$C$6:$C$305,C37)&gt;1,"Duplicate",""))</f>
        <v/>
      </c>
      <c r="AD37" s="34">
        <f>IFERROR(IF(A37="","",IF(OR(B37="",C37=""),"Missing Required Field",IF(DAY(A37)&lt;&gt;1,"Date Must Be First of Month",IF(I37&gt;D37,"Cancellations Exceed Bookings",IF(J37&gt;D37,"No-Shows Exceed Bookings",IF(I37+J37&gt;D37,"Combined Exceptions Exceed Bookings",IF(AND(AA37&gt;0,E37&gt;AA37),"Rooms Sold Exceed Available Inventory",IF(T37&lt;0,"Negative Net Revenue",IF(X37&gt;Assumptions!$B$5,"High Acquisition Cost",IF(OR(N37="",O37=""),"Missing Budget","OK")))))))))),"")</f>
        <v/>
      </c>
    </row>
    <row r="38">
      <c r="A38" s="50" t="n"/>
      <c r="B38" s="26" t="n"/>
      <c r="C38" s="26" t="n"/>
      <c r="D38" s="27" t="n"/>
      <c r="E38" s="27" t="n"/>
      <c r="F38" s="51" t="n"/>
      <c r="G38" s="51" t="n"/>
      <c r="H38" s="51" t="n"/>
      <c r="I38" s="27" t="n"/>
      <c r="J38" s="27" t="n"/>
      <c r="K38" s="51" t="n"/>
      <c r="L38" s="51" t="n"/>
      <c r="M38" s="51" t="n"/>
      <c r="N38" s="27" t="n"/>
      <c r="O38" s="51" t="n"/>
      <c r="P38" s="29" t="n"/>
      <c r="Q38" s="29" t="n"/>
      <c r="R38" s="52">
        <f>IF(A38="","",SUM(F38:H38))</f>
        <v/>
      </c>
      <c r="S38" s="52">
        <f>IF(A38="","",SUM(K38:M38))</f>
        <v/>
      </c>
      <c r="T38" s="52">
        <f>IF(A38="","",R38-S38)</f>
        <v/>
      </c>
      <c r="U38" s="52">
        <f>IFERROR(IF(A38="","",F38/E38),"")</f>
        <v/>
      </c>
      <c r="V38" s="52">
        <f>IFERROR(IF(A38="","",T38/E38),"")</f>
        <v/>
      </c>
      <c r="W38" s="31">
        <f>IFERROR(IF(A38="","",E38/(D38-I38-J38)),"")</f>
        <v/>
      </c>
      <c r="X38" s="53">
        <f>IFERROR(IF(A38="","",S38/R38),"")</f>
        <v/>
      </c>
      <c r="Y38" s="52">
        <f>IF(A38="","",F38-O38)</f>
        <v/>
      </c>
      <c r="Z38" s="53">
        <f>IFERROR(IF(A38="","",Y38/O38),"")</f>
        <v/>
      </c>
      <c r="AA38" s="33">
        <f>IFERROR(IF(A38="","",SUMIFS(Assumptions!$E$19:$E$138,Assumptions!$B$19:$B$138,B38,Assumptions!$A$19:$A$138,A38)),"")</f>
        <v/>
      </c>
      <c r="AB38" s="53">
        <f>IFERROR(IF(A38="","",E38/AA38),"")</f>
        <v/>
      </c>
      <c r="AC38" s="34">
        <f>IF(A38="","",IF(COUNTIFS($A$6:$A$305,A38,$B$6:$B$305,B38,$C$6:$C$305,C38)&gt;1,"Duplicate",""))</f>
        <v/>
      </c>
      <c r="AD38" s="34">
        <f>IFERROR(IF(A38="","",IF(OR(B38="",C38=""),"Missing Required Field",IF(DAY(A38)&lt;&gt;1,"Date Must Be First of Month",IF(I38&gt;D38,"Cancellations Exceed Bookings",IF(J38&gt;D38,"No-Shows Exceed Bookings",IF(I38+J38&gt;D38,"Combined Exceptions Exceed Bookings",IF(AND(AA38&gt;0,E38&gt;AA38),"Rooms Sold Exceed Available Inventory",IF(T38&lt;0,"Negative Net Revenue",IF(X38&gt;Assumptions!$B$5,"High Acquisition Cost",IF(OR(N38="",O38=""),"Missing Budget","OK")))))))))),"")</f>
        <v/>
      </c>
    </row>
    <row r="39">
      <c r="A39" s="50" t="n"/>
      <c r="B39" s="26" t="n"/>
      <c r="C39" s="26" t="n"/>
      <c r="D39" s="27" t="n"/>
      <c r="E39" s="27" t="n"/>
      <c r="F39" s="51" t="n"/>
      <c r="G39" s="51" t="n"/>
      <c r="H39" s="51" t="n"/>
      <c r="I39" s="27" t="n"/>
      <c r="J39" s="27" t="n"/>
      <c r="K39" s="51" t="n"/>
      <c r="L39" s="51" t="n"/>
      <c r="M39" s="51" t="n"/>
      <c r="N39" s="27" t="n"/>
      <c r="O39" s="51" t="n"/>
      <c r="P39" s="29" t="n"/>
      <c r="Q39" s="29" t="n"/>
      <c r="R39" s="52">
        <f>IF(A39="","",SUM(F39:H39))</f>
        <v/>
      </c>
      <c r="S39" s="52">
        <f>IF(A39="","",SUM(K39:M39))</f>
        <v/>
      </c>
      <c r="T39" s="52">
        <f>IF(A39="","",R39-S39)</f>
        <v/>
      </c>
      <c r="U39" s="52">
        <f>IFERROR(IF(A39="","",F39/E39),"")</f>
        <v/>
      </c>
      <c r="V39" s="52">
        <f>IFERROR(IF(A39="","",T39/E39),"")</f>
        <v/>
      </c>
      <c r="W39" s="31">
        <f>IFERROR(IF(A39="","",E39/(D39-I39-J39)),"")</f>
        <v/>
      </c>
      <c r="X39" s="53">
        <f>IFERROR(IF(A39="","",S39/R39),"")</f>
        <v/>
      </c>
      <c r="Y39" s="52">
        <f>IF(A39="","",F39-O39)</f>
        <v/>
      </c>
      <c r="Z39" s="53">
        <f>IFERROR(IF(A39="","",Y39/O39),"")</f>
        <v/>
      </c>
      <c r="AA39" s="33">
        <f>IFERROR(IF(A39="","",SUMIFS(Assumptions!$E$19:$E$138,Assumptions!$B$19:$B$138,B39,Assumptions!$A$19:$A$138,A39)),"")</f>
        <v/>
      </c>
      <c r="AB39" s="53">
        <f>IFERROR(IF(A39="","",E39/AA39),"")</f>
        <v/>
      </c>
      <c r="AC39" s="34">
        <f>IF(A39="","",IF(COUNTIFS($A$6:$A$305,A39,$B$6:$B$305,B39,$C$6:$C$305,C39)&gt;1,"Duplicate",""))</f>
        <v/>
      </c>
      <c r="AD39" s="34">
        <f>IFERROR(IF(A39="","",IF(OR(B39="",C39=""),"Missing Required Field",IF(DAY(A39)&lt;&gt;1,"Date Must Be First of Month",IF(I39&gt;D39,"Cancellations Exceed Bookings",IF(J39&gt;D39,"No-Shows Exceed Bookings",IF(I39+J39&gt;D39,"Combined Exceptions Exceed Bookings",IF(AND(AA39&gt;0,E39&gt;AA39),"Rooms Sold Exceed Available Inventory",IF(T39&lt;0,"Negative Net Revenue",IF(X39&gt;Assumptions!$B$5,"High Acquisition Cost",IF(OR(N39="",O39=""),"Missing Budget","OK")))))))))),"")</f>
        <v/>
      </c>
    </row>
    <row r="40">
      <c r="A40" s="50" t="n"/>
      <c r="B40" s="26" t="n"/>
      <c r="C40" s="26" t="n"/>
      <c r="D40" s="27" t="n"/>
      <c r="E40" s="27" t="n"/>
      <c r="F40" s="51" t="n"/>
      <c r="G40" s="51" t="n"/>
      <c r="H40" s="51" t="n"/>
      <c r="I40" s="27" t="n"/>
      <c r="J40" s="27" t="n"/>
      <c r="K40" s="51" t="n"/>
      <c r="L40" s="51" t="n"/>
      <c r="M40" s="51" t="n"/>
      <c r="N40" s="27" t="n"/>
      <c r="O40" s="51" t="n"/>
      <c r="P40" s="29" t="n"/>
      <c r="Q40" s="29" t="n"/>
      <c r="R40" s="52">
        <f>IF(A40="","",SUM(F40:H40))</f>
        <v/>
      </c>
      <c r="S40" s="52">
        <f>IF(A40="","",SUM(K40:M40))</f>
        <v/>
      </c>
      <c r="T40" s="52">
        <f>IF(A40="","",R40-S40)</f>
        <v/>
      </c>
      <c r="U40" s="52">
        <f>IFERROR(IF(A40="","",F40/E40),"")</f>
        <v/>
      </c>
      <c r="V40" s="52">
        <f>IFERROR(IF(A40="","",T40/E40),"")</f>
        <v/>
      </c>
      <c r="W40" s="31">
        <f>IFERROR(IF(A40="","",E40/(D40-I40-J40)),"")</f>
        <v/>
      </c>
      <c r="X40" s="53">
        <f>IFERROR(IF(A40="","",S40/R40),"")</f>
        <v/>
      </c>
      <c r="Y40" s="52">
        <f>IF(A40="","",F40-O40)</f>
        <v/>
      </c>
      <c r="Z40" s="53">
        <f>IFERROR(IF(A40="","",Y40/O40),"")</f>
        <v/>
      </c>
      <c r="AA40" s="33">
        <f>IFERROR(IF(A40="","",SUMIFS(Assumptions!$E$19:$E$138,Assumptions!$B$19:$B$138,B40,Assumptions!$A$19:$A$138,A40)),"")</f>
        <v/>
      </c>
      <c r="AB40" s="53">
        <f>IFERROR(IF(A40="","",E40/AA40),"")</f>
        <v/>
      </c>
      <c r="AC40" s="34">
        <f>IF(A40="","",IF(COUNTIFS($A$6:$A$305,A40,$B$6:$B$305,B40,$C$6:$C$305,C40)&gt;1,"Duplicate",""))</f>
        <v/>
      </c>
      <c r="AD40" s="34">
        <f>IFERROR(IF(A40="","",IF(OR(B40="",C40=""),"Missing Required Field",IF(DAY(A40)&lt;&gt;1,"Date Must Be First of Month",IF(I40&gt;D40,"Cancellations Exceed Bookings",IF(J40&gt;D40,"No-Shows Exceed Bookings",IF(I40+J40&gt;D40,"Combined Exceptions Exceed Bookings",IF(AND(AA40&gt;0,E40&gt;AA40),"Rooms Sold Exceed Available Inventory",IF(T40&lt;0,"Negative Net Revenue",IF(X40&gt;Assumptions!$B$5,"High Acquisition Cost",IF(OR(N40="",O40=""),"Missing Budget","OK")))))))))),"")</f>
        <v/>
      </c>
    </row>
    <row r="41">
      <c r="A41" s="50" t="n"/>
      <c r="B41" s="26" t="n"/>
      <c r="C41" s="26" t="n"/>
      <c r="D41" s="27" t="n"/>
      <c r="E41" s="27" t="n"/>
      <c r="F41" s="51" t="n"/>
      <c r="G41" s="51" t="n"/>
      <c r="H41" s="51" t="n"/>
      <c r="I41" s="27" t="n"/>
      <c r="J41" s="27" t="n"/>
      <c r="K41" s="51" t="n"/>
      <c r="L41" s="51" t="n"/>
      <c r="M41" s="51" t="n"/>
      <c r="N41" s="27" t="n"/>
      <c r="O41" s="51" t="n"/>
      <c r="P41" s="29" t="n"/>
      <c r="Q41" s="29" t="n"/>
      <c r="R41" s="52">
        <f>IF(A41="","",SUM(F41:H41))</f>
        <v/>
      </c>
      <c r="S41" s="52">
        <f>IF(A41="","",SUM(K41:M41))</f>
        <v/>
      </c>
      <c r="T41" s="52">
        <f>IF(A41="","",R41-S41)</f>
        <v/>
      </c>
      <c r="U41" s="52">
        <f>IFERROR(IF(A41="","",F41/E41),"")</f>
        <v/>
      </c>
      <c r="V41" s="52">
        <f>IFERROR(IF(A41="","",T41/E41),"")</f>
        <v/>
      </c>
      <c r="W41" s="31">
        <f>IFERROR(IF(A41="","",E41/(D41-I41-J41)),"")</f>
        <v/>
      </c>
      <c r="X41" s="53">
        <f>IFERROR(IF(A41="","",S41/R41),"")</f>
        <v/>
      </c>
      <c r="Y41" s="52">
        <f>IF(A41="","",F41-O41)</f>
        <v/>
      </c>
      <c r="Z41" s="53">
        <f>IFERROR(IF(A41="","",Y41/O41),"")</f>
        <v/>
      </c>
      <c r="AA41" s="33">
        <f>IFERROR(IF(A41="","",SUMIFS(Assumptions!$E$19:$E$138,Assumptions!$B$19:$B$138,B41,Assumptions!$A$19:$A$138,A41)),"")</f>
        <v/>
      </c>
      <c r="AB41" s="53">
        <f>IFERROR(IF(A41="","",E41/AA41),"")</f>
        <v/>
      </c>
      <c r="AC41" s="34">
        <f>IF(A41="","",IF(COUNTIFS($A$6:$A$305,A41,$B$6:$B$305,B41,$C$6:$C$305,C41)&gt;1,"Duplicate",""))</f>
        <v/>
      </c>
      <c r="AD41" s="34">
        <f>IFERROR(IF(A41="","",IF(OR(B41="",C41=""),"Missing Required Field",IF(DAY(A41)&lt;&gt;1,"Date Must Be First of Month",IF(I41&gt;D41,"Cancellations Exceed Bookings",IF(J41&gt;D41,"No-Shows Exceed Bookings",IF(I41+J41&gt;D41,"Combined Exceptions Exceed Bookings",IF(AND(AA41&gt;0,E41&gt;AA41),"Rooms Sold Exceed Available Inventory",IF(T41&lt;0,"Negative Net Revenue",IF(X41&gt;Assumptions!$B$5,"High Acquisition Cost",IF(OR(N41="",O41=""),"Missing Budget","OK")))))))))),"")</f>
        <v/>
      </c>
    </row>
    <row r="42">
      <c r="A42" s="50" t="n"/>
      <c r="B42" s="26" t="n"/>
      <c r="C42" s="26" t="n"/>
      <c r="D42" s="27" t="n"/>
      <c r="E42" s="27" t="n"/>
      <c r="F42" s="51" t="n"/>
      <c r="G42" s="51" t="n"/>
      <c r="H42" s="51" t="n"/>
      <c r="I42" s="27" t="n"/>
      <c r="J42" s="27" t="n"/>
      <c r="K42" s="51" t="n"/>
      <c r="L42" s="51" t="n"/>
      <c r="M42" s="51" t="n"/>
      <c r="N42" s="27" t="n"/>
      <c r="O42" s="51" t="n"/>
      <c r="P42" s="29" t="n"/>
      <c r="Q42" s="29" t="n"/>
      <c r="R42" s="52">
        <f>IF(A42="","",SUM(F42:H42))</f>
        <v/>
      </c>
      <c r="S42" s="52">
        <f>IF(A42="","",SUM(K42:M42))</f>
        <v/>
      </c>
      <c r="T42" s="52">
        <f>IF(A42="","",R42-S42)</f>
        <v/>
      </c>
      <c r="U42" s="52">
        <f>IFERROR(IF(A42="","",F42/E42),"")</f>
        <v/>
      </c>
      <c r="V42" s="52">
        <f>IFERROR(IF(A42="","",T42/E42),"")</f>
        <v/>
      </c>
      <c r="W42" s="31">
        <f>IFERROR(IF(A42="","",E42/(D42-I42-J42)),"")</f>
        <v/>
      </c>
      <c r="X42" s="53">
        <f>IFERROR(IF(A42="","",S42/R42),"")</f>
        <v/>
      </c>
      <c r="Y42" s="52">
        <f>IF(A42="","",F42-O42)</f>
        <v/>
      </c>
      <c r="Z42" s="53">
        <f>IFERROR(IF(A42="","",Y42/O42),"")</f>
        <v/>
      </c>
      <c r="AA42" s="33">
        <f>IFERROR(IF(A42="","",SUMIFS(Assumptions!$E$19:$E$138,Assumptions!$B$19:$B$138,B42,Assumptions!$A$19:$A$138,A42)),"")</f>
        <v/>
      </c>
      <c r="AB42" s="53">
        <f>IFERROR(IF(A42="","",E42/AA42),"")</f>
        <v/>
      </c>
      <c r="AC42" s="34">
        <f>IF(A42="","",IF(COUNTIFS($A$6:$A$305,A42,$B$6:$B$305,B42,$C$6:$C$305,C42)&gt;1,"Duplicate",""))</f>
        <v/>
      </c>
      <c r="AD42" s="34">
        <f>IFERROR(IF(A42="","",IF(OR(B42="",C42=""),"Missing Required Field",IF(DAY(A42)&lt;&gt;1,"Date Must Be First of Month",IF(I42&gt;D42,"Cancellations Exceed Bookings",IF(J42&gt;D42,"No-Shows Exceed Bookings",IF(I42+J42&gt;D42,"Combined Exceptions Exceed Bookings",IF(AND(AA42&gt;0,E42&gt;AA42),"Rooms Sold Exceed Available Inventory",IF(T42&lt;0,"Negative Net Revenue",IF(X42&gt;Assumptions!$B$5,"High Acquisition Cost",IF(OR(N42="",O42=""),"Missing Budget","OK")))))))))),"")</f>
        <v/>
      </c>
    </row>
    <row r="43">
      <c r="A43" s="50" t="n"/>
      <c r="B43" s="26" t="n"/>
      <c r="C43" s="26" t="n"/>
      <c r="D43" s="27" t="n"/>
      <c r="E43" s="27" t="n"/>
      <c r="F43" s="51" t="n"/>
      <c r="G43" s="51" t="n"/>
      <c r="H43" s="51" t="n"/>
      <c r="I43" s="27" t="n"/>
      <c r="J43" s="27" t="n"/>
      <c r="K43" s="51" t="n"/>
      <c r="L43" s="51" t="n"/>
      <c r="M43" s="51" t="n"/>
      <c r="N43" s="27" t="n"/>
      <c r="O43" s="51" t="n"/>
      <c r="P43" s="29" t="n"/>
      <c r="Q43" s="29" t="n"/>
      <c r="R43" s="52">
        <f>IF(A43="","",SUM(F43:H43))</f>
        <v/>
      </c>
      <c r="S43" s="52">
        <f>IF(A43="","",SUM(K43:M43))</f>
        <v/>
      </c>
      <c r="T43" s="52">
        <f>IF(A43="","",R43-S43)</f>
        <v/>
      </c>
      <c r="U43" s="52">
        <f>IFERROR(IF(A43="","",F43/E43),"")</f>
        <v/>
      </c>
      <c r="V43" s="52">
        <f>IFERROR(IF(A43="","",T43/E43),"")</f>
        <v/>
      </c>
      <c r="W43" s="31">
        <f>IFERROR(IF(A43="","",E43/(D43-I43-J43)),"")</f>
        <v/>
      </c>
      <c r="X43" s="53">
        <f>IFERROR(IF(A43="","",S43/R43),"")</f>
        <v/>
      </c>
      <c r="Y43" s="52">
        <f>IF(A43="","",F43-O43)</f>
        <v/>
      </c>
      <c r="Z43" s="53">
        <f>IFERROR(IF(A43="","",Y43/O43),"")</f>
        <v/>
      </c>
      <c r="AA43" s="33">
        <f>IFERROR(IF(A43="","",SUMIFS(Assumptions!$E$19:$E$138,Assumptions!$B$19:$B$138,B43,Assumptions!$A$19:$A$138,A43)),"")</f>
        <v/>
      </c>
      <c r="AB43" s="53">
        <f>IFERROR(IF(A43="","",E43/AA43),"")</f>
        <v/>
      </c>
      <c r="AC43" s="34">
        <f>IF(A43="","",IF(COUNTIFS($A$6:$A$305,A43,$B$6:$B$305,B43,$C$6:$C$305,C43)&gt;1,"Duplicate",""))</f>
        <v/>
      </c>
      <c r="AD43" s="34">
        <f>IFERROR(IF(A43="","",IF(OR(B43="",C43=""),"Missing Required Field",IF(DAY(A43)&lt;&gt;1,"Date Must Be First of Month",IF(I43&gt;D43,"Cancellations Exceed Bookings",IF(J43&gt;D43,"No-Shows Exceed Bookings",IF(I43+J43&gt;D43,"Combined Exceptions Exceed Bookings",IF(AND(AA43&gt;0,E43&gt;AA43),"Rooms Sold Exceed Available Inventory",IF(T43&lt;0,"Negative Net Revenue",IF(X43&gt;Assumptions!$B$5,"High Acquisition Cost",IF(OR(N43="",O43=""),"Missing Budget","OK")))))))))),"")</f>
        <v/>
      </c>
    </row>
    <row r="44">
      <c r="A44" s="50" t="n"/>
      <c r="B44" s="26" t="n"/>
      <c r="C44" s="26" t="n"/>
      <c r="D44" s="27" t="n"/>
      <c r="E44" s="27" t="n"/>
      <c r="F44" s="51" t="n"/>
      <c r="G44" s="51" t="n"/>
      <c r="H44" s="51" t="n"/>
      <c r="I44" s="27" t="n"/>
      <c r="J44" s="27" t="n"/>
      <c r="K44" s="51" t="n"/>
      <c r="L44" s="51" t="n"/>
      <c r="M44" s="51" t="n"/>
      <c r="N44" s="27" t="n"/>
      <c r="O44" s="51" t="n"/>
      <c r="P44" s="29" t="n"/>
      <c r="Q44" s="29" t="n"/>
      <c r="R44" s="52">
        <f>IF(A44="","",SUM(F44:H44))</f>
        <v/>
      </c>
      <c r="S44" s="52">
        <f>IF(A44="","",SUM(K44:M44))</f>
        <v/>
      </c>
      <c r="T44" s="52">
        <f>IF(A44="","",R44-S44)</f>
        <v/>
      </c>
      <c r="U44" s="52">
        <f>IFERROR(IF(A44="","",F44/E44),"")</f>
        <v/>
      </c>
      <c r="V44" s="52">
        <f>IFERROR(IF(A44="","",T44/E44),"")</f>
        <v/>
      </c>
      <c r="W44" s="31">
        <f>IFERROR(IF(A44="","",E44/(D44-I44-J44)),"")</f>
        <v/>
      </c>
      <c r="X44" s="53">
        <f>IFERROR(IF(A44="","",S44/R44),"")</f>
        <v/>
      </c>
      <c r="Y44" s="52">
        <f>IF(A44="","",F44-O44)</f>
        <v/>
      </c>
      <c r="Z44" s="53">
        <f>IFERROR(IF(A44="","",Y44/O44),"")</f>
        <v/>
      </c>
      <c r="AA44" s="33">
        <f>IFERROR(IF(A44="","",SUMIFS(Assumptions!$E$19:$E$138,Assumptions!$B$19:$B$138,B44,Assumptions!$A$19:$A$138,A44)),"")</f>
        <v/>
      </c>
      <c r="AB44" s="53">
        <f>IFERROR(IF(A44="","",E44/AA44),"")</f>
        <v/>
      </c>
      <c r="AC44" s="34">
        <f>IF(A44="","",IF(COUNTIFS($A$6:$A$305,A44,$B$6:$B$305,B44,$C$6:$C$305,C44)&gt;1,"Duplicate",""))</f>
        <v/>
      </c>
      <c r="AD44" s="34">
        <f>IFERROR(IF(A44="","",IF(OR(B44="",C44=""),"Missing Required Field",IF(DAY(A44)&lt;&gt;1,"Date Must Be First of Month",IF(I44&gt;D44,"Cancellations Exceed Bookings",IF(J44&gt;D44,"No-Shows Exceed Bookings",IF(I44+J44&gt;D44,"Combined Exceptions Exceed Bookings",IF(AND(AA44&gt;0,E44&gt;AA44),"Rooms Sold Exceed Available Inventory",IF(T44&lt;0,"Negative Net Revenue",IF(X44&gt;Assumptions!$B$5,"High Acquisition Cost",IF(OR(N44="",O44=""),"Missing Budget","OK")))))))))),"")</f>
        <v/>
      </c>
    </row>
    <row r="45">
      <c r="A45" s="50" t="n"/>
      <c r="B45" s="26" t="n"/>
      <c r="C45" s="26" t="n"/>
      <c r="D45" s="27" t="n"/>
      <c r="E45" s="27" t="n"/>
      <c r="F45" s="51" t="n"/>
      <c r="G45" s="51" t="n"/>
      <c r="H45" s="51" t="n"/>
      <c r="I45" s="27" t="n"/>
      <c r="J45" s="27" t="n"/>
      <c r="K45" s="51" t="n"/>
      <c r="L45" s="51" t="n"/>
      <c r="M45" s="51" t="n"/>
      <c r="N45" s="27" t="n"/>
      <c r="O45" s="51" t="n"/>
      <c r="P45" s="29" t="n"/>
      <c r="Q45" s="29" t="n"/>
      <c r="R45" s="52">
        <f>IF(A45="","",SUM(F45:H45))</f>
        <v/>
      </c>
      <c r="S45" s="52">
        <f>IF(A45="","",SUM(K45:M45))</f>
        <v/>
      </c>
      <c r="T45" s="52">
        <f>IF(A45="","",R45-S45)</f>
        <v/>
      </c>
      <c r="U45" s="52">
        <f>IFERROR(IF(A45="","",F45/E45),"")</f>
        <v/>
      </c>
      <c r="V45" s="52">
        <f>IFERROR(IF(A45="","",T45/E45),"")</f>
        <v/>
      </c>
      <c r="W45" s="31">
        <f>IFERROR(IF(A45="","",E45/(D45-I45-J45)),"")</f>
        <v/>
      </c>
      <c r="X45" s="53">
        <f>IFERROR(IF(A45="","",S45/R45),"")</f>
        <v/>
      </c>
      <c r="Y45" s="52">
        <f>IF(A45="","",F45-O45)</f>
        <v/>
      </c>
      <c r="Z45" s="53">
        <f>IFERROR(IF(A45="","",Y45/O45),"")</f>
        <v/>
      </c>
      <c r="AA45" s="33">
        <f>IFERROR(IF(A45="","",SUMIFS(Assumptions!$E$19:$E$138,Assumptions!$B$19:$B$138,B45,Assumptions!$A$19:$A$138,A45)),"")</f>
        <v/>
      </c>
      <c r="AB45" s="53">
        <f>IFERROR(IF(A45="","",E45/AA45),"")</f>
        <v/>
      </c>
      <c r="AC45" s="34">
        <f>IF(A45="","",IF(COUNTIFS($A$6:$A$305,A45,$B$6:$B$305,B45,$C$6:$C$305,C45)&gt;1,"Duplicate",""))</f>
        <v/>
      </c>
      <c r="AD45" s="34">
        <f>IFERROR(IF(A45="","",IF(OR(B45="",C45=""),"Missing Required Field",IF(DAY(A45)&lt;&gt;1,"Date Must Be First of Month",IF(I45&gt;D45,"Cancellations Exceed Bookings",IF(J45&gt;D45,"No-Shows Exceed Bookings",IF(I45+J45&gt;D45,"Combined Exceptions Exceed Bookings",IF(AND(AA45&gt;0,E45&gt;AA45),"Rooms Sold Exceed Available Inventory",IF(T45&lt;0,"Negative Net Revenue",IF(X45&gt;Assumptions!$B$5,"High Acquisition Cost",IF(OR(N45="",O45=""),"Missing Budget","OK")))))))))),"")</f>
        <v/>
      </c>
    </row>
    <row r="46">
      <c r="A46" s="50" t="n"/>
      <c r="B46" s="26" t="n"/>
      <c r="C46" s="26" t="n"/>
      <c r="D46" s="27" t="n"/>
      <c r="E46" s="27" t="n"/>
      <c r="F46" s="51" t="n"/>
      <c r="G46" s="51" t="n"/>
      <c r="H46" s="51" t="n"/>
      <c r="I46" s="27" t="n"/>
      <c r="J46" s="27" t="n"/>
      <c r="K46" s="51" t="n"/>
      <c r="L46" s="51" t="n"/>
      <c r="M46" s="51" t="n"/>
      <c r="N46" s="27" t="n"/>
      <c r="O46" s="51" t="n"/>
      <c r="P46" s="29" t="n"/>
      <c r="Q46" s="29" t="n"/>
      <c r="R46" s="52">
        <f>IF(A46="","",SUM(F46:H46))</f>
        <v/>
      </c>
      <c r="S46" s="52">
        <f>IF(A46="","",SUM(K46:M46))</f>
        <v/>
      </c>
      <c r="T46" s="52">
        <f>IF(A46="","",R46-S46)</f>
        <v/>
      </c>
      <c r="U46" s="52">
        <f>IFERROR(IF(A46="","",F46/E46),"")</f>
        <v/>
      </c>
      <c r="V46" s="52">
        <f>IFERROR(IF(A46="","",T46/E46),"")</f>
        <v/>
      </c>
      <c r="W46" s="31">
        <f>IFERROR(IF(A46="","",E46/(D46-I46-J46)),"")</f>
        <v/>
      </c>
      <c r="X46" s="53">
        <f>IFERROR(IF(A46="","",S46/R46),"")</f>
        <v/>
      </c>
      <c r="Y46" s="52">
        <f>IF(A46="","",F46-O46)</f>
        <v/>
      </c>
      <c r="Z46" s="53">
        <f>IFERROR(IF(A46="","",Y46/O46),"")</f>
        <v/>
      </c>
      <c r="AA46" s="33">
        <f>IFERROR(IF(A46="","",SUMIFS(Assumptions!$E$19:$E$138,Assumptions!$B$19:$B$138,B46,Assumptions!$A$19:$A$138,A46)),"")</f>
        <v/>
      </c>
      <c r="AB46" s="53">
        <f>IFERROR(IF(A46="","",E46/AA46),"")</f>
        <v/>
      </c>
      <c r="AC46" s="34">
        <f>IF(A46="","",IF(COUNTIFS($A$6:$A$305,A46,$B$6:$B$305,B46,$C$6:$C$305,C46)&gt;1,"Duplicate",""))</f>
        <v/>
      </c>
      <c r="AD46" s="34">
        <f>IFERROR(IF(A46="","",IF(OR(B46="",C46=""),"Missing Required Field",IF(DAY(A46)&lt;&gt;1,"Date Must Be First of Month",IF(I46&gt;D46,"Cancellations Exceed Bookings",IF(J46&gt;D46,"No-Shows Exceed Bookings",IF(I46+J46&gt;D46,"Combined Exceptions Exceed Bookings",IF(AND(AA46&gt;0,E46&gt;AA46),"Rooms Sold Exceed Available Inventory",IF(T46&lt;0,"Negative Net Revenue",IF(X46&gt;Assumptions!$B$5,"High Acquisition Cost",IF(OR(N46="",O46=""),"Missing Budget","OK")))))))))),"")</f>
        <v/>
      </c>
    </row>
    <row r="47">
      <c r="A47" s="50" t="n"/>
      <c r="B47" s="26" t="n"/>
      <c r="C47" s="26" t="n"/>
      <c r="D47" s="27" t="n"/>
      <c r="E47" s="27" t="n"/>
      <c r="F47" s="51" t="n"/>
      <c r="G47" s="51" t="n"/>
      <c r="H47" s="51" t="n"/>
      <c r="I47" s="27" t="n"/>
      <c r="J47" s="27" t="n"/>
      <c r="K47" s="51" t="n"/>
      <c r="L47" s="51" t="n"/>
      <c r="M47" s="51" t="n"/>
      <c r="N47" s="27" t="n"/>
      <c r="O47" s="51" t="n"/>
      <c r="P47" s="29" t="n"/>
      <c r="Q47" s="29" t="n"/>
      <c r="R47" s="52">
        <f>IF(A47="","",SUM(F47:H47))</f>
        <v/>
      </c>
      <c r="S47" s="52">
        <f>IF(A47="","",SUM(K47:M47))</f>
        <v/>
      </c>
      <c r="T47" s="52">
        <f>IF(A47="","",R47-S47)</f>
        <v/>
      </c>
      <c r="U47" s="52">
        <f>IFERROR(IF(A47="","",F47/E47),"")</f>
        <v/>
      </c>
      <c r="V47" s="52">
        <f>IFERROR(IF(A47="","",T47/E47),"")</f>
        <v/>
      </c>
      <c r="W47" s="31">
        <f>IFERROR(IF(A47="","",E47/(D47-I47-J47)),"")</f>
        <v/>
      </c>
      <c r="X47" s="53">
        <f>IFERROR(IF(A47="","",S47/R47),"")</f>
        <v/>
      </c>
      <c r="Y47" s="52">
        <f>IF(A47="","",F47-O47)</f>
        <v/>
      </c>
      <c r="Z47" s="53">
        <f>IFERROR(IF(A47="","",Y47/O47),"")</f>
        <v/>
      </c>
      <c r="AA47" s="33">
        <f>IFERROR(IF(A47="","",SUMIFS(Assumptions!$E$19:$E$138,Assumptions!$B$19:$B$138,B47,Assumptions!$A$19:$A$138,A47)),"")</f>
        <v/>
      </c>
      <c r="AB47" s="53">
        <f>IFERROR(IF(A47="","",E47/AA47),"")</f>
        <v/>
      </c>
      <c r="AC47" s="34">
        <f>IF(A47="","",IF(COUNTIFS($A$6:$A$305,A47,$B$6:$B$305,B47,$C$6:$C$305,C47)&gt;1,"Duplicate",""))</f>
        <v/>
      </c>
      <c r="AD47" s="34">
        <f>IFERROR(IF(A47="","",IF(OR(B47="",C47=""),"Missing Required Field",IF(DAY(A47)&lt;&gt;1,"Date Must Be First of Month",IF(I47&gt;D47,"Cancellations Exceed Bookings",IF(J47&gt;D47,"No-Shows Exceed Bookings",IF(I47+J47&gt;D47,"Combined Exceptions Exceed Bookings",IF(AND(AA47&gt;0,E47&gt;AA47),"Rooms Sold Exceed Available Inventory",IF(T47&lt;0,"Negative Net Revenue",IF(X47&gt;Assumptions!$B$5,"High Acquisition Cost",IF(OR(N47="",O47=""),"Missing Budget","OK")))))))))),"")</f>
        <v/>
      </c>
    </row>
    <row r="48">
      <c r="A48" s="50" t="n"/>
      <c r="B48" s="26" t="n"/>
      <c r="C48" s="26" t="n"/>
      <c r="D48" s="27" t="n"/>
      <c r="E48" s="27" t="n"/>
      <c r="F48" s="51" t="n"/>
      <c r="G48" s="51" t="n"/>
      <c r="H48" s="51" t="n"/>
      <c r="I48" s="27" t="n"/>
      <c r="J48" s="27" t="n"/>
      <c r="K48" s="51" t="n"/>
      <c r="L48" s="51" t="n"/>
      <c r="M48" s="51" t="n"/>
      <c r="N48" s="27" t="n"/>
      <c r="O48" s="51" t="n"/>
      <c r="P48" s="29" t="n"/>
      <c r="Q48" s="29" t="n"/>
      <c r="R48" s="52">
        <f>IF(A48="","",SUM(F48:H48))</f>
        <v/>
      </c>
      <c r="S48" s="52">
        <f>IF(A48="","",SUM(K48:M48))</f>
        <v/>
      </c>
      <c r="T48" s="52">
        <f>IF(A48="","",R48-S48)</f>
        <v/>
      </c>
      <c r="U48" s="52">
        <f>IFERROR(IF(A48="","",F48/E48),"")</f>
        <v/>
      </c>
      <c r="V48" s="52">
        <f>IFERROR(IF(A48="","",T48/E48),"")</f>
        <v/>
      </c>
      <c r="W48" s="31">
        <f>IFERROR(IF(A48="","",E48/(D48-I48-J48)),"")</f>
        <v/>
      </c>
      <c r="X48" s="53">
        <f>IFERROR(IF(A48="","",S48/R48),"")</f>
        <v/>
      </c>
      <c r="Y48" s="52">
        <f>IF(A48="","",F48-O48)</f>
        <v/>
      </c>
      <c r="Z48" s="53">
        <f>IFERROR(IF(A48="","",Y48/O48),"")</f>
        <v/>
      </c>
      <c r="AA48" s="33">
        <f>IFERROR(IF(A48="","",SUMIFS(Assumptions!$E$19:$E$138,Assumptions!$B$19:$B$138,B48,Assumptions!$A$19:$A$138,A48)),"")</f>
        <v/>
      </c>
      <c r="AB48" s="53">
        <f>IFERROR(IF(A48="","",E48/AA48),"")</f>
        <v/>
      </c>
      <c r="AC48" s="34">
        <f>IF(A48="","",IF(COUNTIFS($A$6:$A$305,A48,$B$6:$B$305,B48,$C$6:$C$305,C48)&gt;1,"Duplicate",""))</f>
        <v/>
      </c>
      <c r="AD48" s="34">
        <f>IFERROR(IF(A48="","",IF(OR(B48="",C48=""),"Missing Required Field",IF(DAY(A48)&lt;&gt;1,"Date Must Be First of Month",IF(I48&gt;D48,"Cancellations Exceed Bookings",IF(J48&gt;D48,"No-Shows Exceed Bookings",IF(I48+J48&gt;D48,"Combined Exceptions Exceed Bookings",IF(AND(AA48&gt;0,E48&gt;AA48),"Rooms Sold Exceed Available Inventory",IF(T48&lt;0,"Negative Net Revenue",IF(X48&gt;Assumptions!$B$5,"High Acquisition Cost",IF(OR(N48="",O48=""),"Missing Budget","OK")))))))))),"")</f>
        <v/>
      </c>
    </row>
    <row r="49">
      <c r="A49" s="50" t="n"/>
      <c r="B49" s="26" t="n"/>
      <c r="C49" s="26" t="n"/>
      <c r="D49" s="27" t="n"/>
      <c r="E49" s="27" t="n"/>
      <c r="F49" s="51" t="n"/>
      <c r="G49" s="51" t="n"/>
      <c r="H49" s="51" t="n"/>
      <c r="I49" s="27" t="n"/>
      <c r="J49" s="27" t="n"/>
      <c r="K49" s="51" t="n"/>
      <c r="L49" s="51" t="n"/>
      <c r="M49" s="51" t="n"/>
      <c r="N49" s="27" t="n"/>
      <c r="O49" s="51" t="n"/>
      <c r="P49" s="29" t="n"/>
      <c r="Q49" s="29" t="n"/>
      <c r="R49" s="52">
        <f>IF(A49="","",SUM(F49:H49))</f>
        <v/>
      </c>
      <c r="S49" s="52">
        <f>IF(A49="","",SUM(K49:M49))</f>
        <v/>
      </c>
      <c r="T49" s="52">
        <f>IF(A49="","",R49-S49)</f>
        <v/>
      </c>
      <c r="U49" s="52">
        <f>IFERROR(IF(A49="","",F49/E49),"")</f>
        <v/>
      </c>
      <c r="V49" s="52">
        <f>IFERROR(IF(A49="","",T49/E49),"")</f>
        <v/>
      </c>
      <c r="W49" s="31">
        <f>IFERROR(IF(A49="","",E49/(D49-I49-J49)),"")</f>
        <v/>
      </c>
      <c r="X49" s="53">
        <f>IFERROR(IF(A49="","",S49/R49),"")</f>
        <v/>
      </c>
      <c r="Y49" s="52">
        <f>IF(A49="","",F49-O49)</f>
        <v/>
      </c>
      <c r="Z49" s="53">
        <f>IFERROR(IF(A49="","",Y49/O49),"")</f>
        <v/>
      </c>
      <c r="AA49" s="33">
        <f>IFERROR(IF(A49="","",SUMIFS(Assumptions!$E$19:$E$138,Assumptions!$B$19:$B$138,B49,Assumptions!$A$19:$A$138,A49)),"")</f>
        <v/>
      </c>
      <c r="AB49" s="53">
        <f>IFERROR(IF(A49="","",E49/AA49),"")</f>
        <v/>
      </c>
      <c r="AC49" s="34">
        <f>IF(A49="","",IF(COUNTIFS($A$6:$A$305,A49,$B$6:$B$305,B49,$C$6:$C$305,C49)&gt;1,"Duplicate",""))</f>
        <v/>
      </c>
      <c r="AD49" s="34">
        <f>IFERROR(IF(A49="","",IF(OR(B49="",C49=""),"Missing Required Field",IF(DAY(A49)&lt;&gt;1,"Date Must Be First of Month",IF(I49&gt;D49,"Cancellations Exceed Bookings",IF(J49&gt;D49,"No-Shows Exceed Bookings",IF(I49+J49&gt;D49,"Combined Exceptions Exceed Bookings",IF(AND(AA49&gt;0,E49&gt;AA49),"Rooms Sold Exceed Available Inventory",IF(T49&lt;0,"Negative Net Revenue",IF(X49&gt;Assumptions!$B$5,"High Acquisition Cost",IF(OR(N49="",O49=""),"Missing Budget","OK")))))))))),"")</f>
        <v/>
      </c>
    </row>
    <row r="50">
      <c r="A50" s="50" t="n"/>
      <c r="B50" s="26" t="n"/>
      <c r="C50" s="26" t="n"/>
      <c r="D50" s="27" t="n"/>
      <c r="E50" s="27" t="n"/>
      <c r="F50" s="51" t="n"/>
      <c r="G50" s="51" t="n"/>
      <c r="H50" s="51" t="n"/>
      <c r="I50" s="27" t="n"/>
      <c r="J50" s="27" t="n"/>
      <c r="K50" s="51" t="n"/>
      <c r="L50" s="51" t="n"/>
      <c r="M50" s="51" t="n"/>
      <c r="N50" s="27" t="n"/>
      <c r="O50" s="51" t="n"/>
      <c r="P50" s="29" t="n"/>
      <c r="Q50" s="29" t="n"/>
      <c r="R50" s="52">
        <f>IF(A50="","",SUM(F50:H50))</f>
        <v/>
      </c>
      <c r="S50" s="52">
        <f>IF(A50="","",SUM(K50:M50))</f>
        <v/>
      </c>
      <c r="T50" s="52">
        <f>IF(A50="","",R50-S50)</f>
        <v/>
      </c>
      <c r="U50" s="52">
        <f>IFERROR(IF(A50="","",F50/E50),"")</f>
        <v/>
      </c>
      <c r="V50" s="52">
        <f>IFERROR(IF(A50="","",T50/E50),"")</f>
        <v/>
      </c>
      <c r="W50" s="31">
        <f>IFERROR(IF(A50="","",E50/(D50-I50-J50)),"")</f>
        <v/>
      </c>
      <c r="X50" s="53">
        <f>IFERROR(IF(A50="","",S50/R50),"")</f>
        <v/>
      </c>
      <c r="Y50" s="52">
        <f>IF(A50="","",F50-O50)</f>
        <v/>
      </c>
      <c r="Z50" s="53">
        <f>IFERROR(IF(A50="","",Y50/O50),"")</f>
        <v/>
      </c>
      <c r="AA50" s="33">
        <f>IFERROR(IF(A50="","",SUMIFS(Assumptions!$E$19:$E$138,Assumptions!$B$19:$B$138,B50,Assumptions!$A$19:$A$138,A50)),"")</f>
        <v/>
      </c>
      <c r="AB50" s="53">
        <f>IFERROR(IF(A50="","",E50/AA50),"")</f>
        <v/>
      </c>
      <c r="AC50" s="34">
        <f>IF(A50="","",IF(COUNTIFS($A$6:$A$305,A50,$B$6:$B$305,B50,$C$6:$C$305,C50)&gt;1,"Duplicate",""))</f>
        <v/>
      </c>
      <c r="AD50" s="34">
        <f>IFERROR(IF(A50="","",IF(OR(B50="",C50=""),"Missing Required Field",IF(DAY(A50)&lt;&gt;1,"Date Must Be First of Month",IF(I50&gt;D50,"Cancellations Exceed Bookings",IF(J50&gt;D50,"No-Shows Exceed Bookings",IF(I50+J50&gt;D50,"Combined Exceptions Exceed Bookings",IF(AND(AA50&gt;0,E50&gt;AA50),"Rooms Sold Exceed Available Inventory",IF(T50&lt;0,"Negative Net Revenue",IF(X50&gt;Assumptions!$B$5,"High Acquisition Cost",IF(OR(N50="",O50=""),"Missing Budget","OK")))))))))),"")</f>
        <v/>
      </c>
    </row>
    <row r="51">
      <c r="A51" s="50" t="n"/>
      <c r="B51" s="26" t="n"/>
      <c r="C51" s="26" t="n"/>
      <c r="D51" s="27" t="n"/>
      <c r="E51" s="27" t="n"/>
      <c r="F51" s="51" t="n"/>
      <c r="G51" s="51" t="n"/>
      <c r="H51" s="51" t="n"/>
      <c r="I51" s="27" t="n"/>
      <c r="J51" s="27" t="n"/>
      <c r="K51" s="51" t="n"/>
      <c r="L51" s="51" t="n"/>
      <c r="M51" s="51" t="n"/>
      <c r="N51" s="27" t="n"/>
      <c r="O51" s="51" t="n"/>
      <c r="P51" s="29" t="n"/>
      <c r="Q51" s="29" t="n"/>
      <c r="R51" s="52">
        <f>IF(A51="","",SUM(F51:H51))</f>
        <v/>
      </c>
      <c r="S51" s="52">
        <f>IF(A51="","",SUM(K51:M51))</f>
        <v/>
      </c>
      <c r="T51" s="52">
        <f>IF(A51="","",R51-S51)</f>
        <v/>
      </c>
      <c r="U51" s="52">
        <f>IFERROR(IF(A51="","",F51/E51),"")</f>
        <v/>
      </c>
      <c r="V51" s="52">
        <f>IFERROR(IF(A51="","",T51/E51),"")</f>
        <v/>
      </c>
      <c r="W51" s="31">
        <f>IFERROR(IF(A51="","",E51/(D51-I51-J51)),"")</f>
        <v/>
      </c>
      <c r="X51" s="53">
        <f>IFERROR(IF(A51="","",S51/R51),"")</f>
        <v/>
      </c>
      <c r="Y51" s="52">
        <f>IF(A51="","",F51-O51)</f>
        <v/>
      </c>
      <c r="Z51" s="53">
        <f>IFERROR(IF(A51="","",Y51/O51),"")</f>
        <v/>
      </c>
      <c r="AA51" s="33">
        <f>IFERROR(IF(A51="","",SUMIFS(Assumptions!$E$19:$E$138,Assumptions!$B$19:$B$138,B51,Assumptions!$A$19:$A$138,A51)),"")</f>
        <v/>
      </c>
      <c r="AB51" s="53">
        <f>IFERROR(IF(A51="","",E51/AA51),"")</f>
        <v/>
      </c>
      <c r="AC51" s="34">
        <f>IF(A51="","",IF(COUNTIFS($A$6:$A$305,A51,$B$6:$B$305,B51,$C$6:$C$305,C51)&gt;1,"Duplicate",""))</f>
        <v/>
      </c>
      <c r="AD51" s="34">
        <f>IFERROR(IF(A51="","",IF(OR(B51="",C51=""),"Missing Required Field",IF(DAY(A51)&lt;&gt;1,"Date Must Be First of Month",IF(I51&gt;D51,"Cancellations Exceed Bookings",IF(J51&gt;D51,"No-Shows Exceed Bookings",IF(I51+J51&gt;D51,"Combined Exceptions Exceed Bookings",IF(AND(AA51&gt;0,E51&gt;AA51),"Rooms Sold Exceed Available Inventory",IF(T51&lt;0,"Negative Net Revenue",IF(X51&gt;Assumptions!$B$5,"High Acquisition Cost",IF(OR(N51="",O51=""),"Missing Budget","OK")))))))))),"")</f>
        <v/>
      </c>
    </row>
    <row r="52">
      <c r="A52" s="50" t="n"/>
      <c r="B52" s="26" t="n"/>
      <c r="C52" s="26" t="n"/>
      <c r="D52" s="27" t="n"/>
      <c r="E52" s="27" t="n"/>
      <c r="F52" s="51" t="n"/>
      <c r="G52" s="51" t="n"/>
      <c r="H52" s="51" t="n"/>
      <c r="I52" s="27" t="n"/>
      <c r="J52" s="27" t="n"/>
      <c r="K52" s="51" t="n"/>
      <c r="L52" s="51" t="n"/>
      <c r="M52" s="51" t="n"/>
      <c r="N52" s="27" t="n"/>
      <c r="O52" s="51" t="n"/>
      <c r="P52" s="29" t="n"/>
      <c r="Q52" s="29" t="n"/>
      <c r="R52" s="52">
        <f>IF(A52="","",SUM(F52:H52))</f>
        <v/>
      </c>
      <c r="S52" s="52">
        <f>IF(A52="","",SUM(K52:M52))</f>
        <v/>
      </c>
      <c r="T52" s="52">
        <f>IF(A52="","",R52-S52)</f>
        <v/>
      </c>
      <c r="U52" s="52">
        <f>IFERROR(IF(A52="","",F52/E52),"")</f>
        <v/>
      </c>
      <c r="V52" s="52">
        <f>IFERROR(IF(A52="","",T52/E52),"")</f>
        <v/>
      </c>
      <c r="W52" s="31">
        <f>IFERROR(IF(A52="","",E52/(D52-I52-J52)),"")</f>
        <v/>
      </c>
      <c r="X52" s="53">
        <f>IFERROR(IF(A52="","",S52/R52),"")</f>
        <v/>
      </c>
      <c r="Y52" s="52">
        <f>IF(A52="","",F52-O52)</f>
        <v/>
      </c>
      <c r="Z52" s="53">
        <f>IFERROR(IF(A52="","",Y52/O52),"")</f>
        <v/>
      </c>
      <c r="AA52" s="33">
        <f>IFERROR(IF(A52="","",SUMIFS(Assumptions!$E$19:$E$138,Assumptions!$B$19:$B$138,B52,Assumptions!$A$19:$A$138,A52)),"")</f>
        <v/>
      </c>
      <c r="AB52" s="53">
        <f>IFERROR(IF(A52="","",E52/AA52),"")</f>
        <v/>
      </c>
      <c r="AC52" s="34">
        <f>IF(A52="","",IF(COUNTIFS($A$6:$A$305,A52,$B$6:$B$305,B52,$C$6:$C$305,C52)&gt;1,"Duplicate",""))</f>
        <v/>
      </c>
      <c r="AD52" s="34">
        <f>IFERROR(IF(A52="","",IF(OR(B52="",C52=""),"Missing Required Field",IF(DAY(A52)&lt;&gt;1,"Date Must Be First of Month",IF(I52&gt;D52,"Cancellations Exceed Bookings",IF(J52&gt;D52,"No-Shows Exceed Bookings",IF(I52+J52&gt;D52,"Combined Exceptions Exceed Bookings",IF(AND(AA52&gt;0,E52&gt;AA52),"Rooms Sold Exceed Available Inventory",IF(T52&lt;0,"Negative Net Revenue",IF(X52&gt;Assumptions!$B$5,"High Acquisition Cost",IF(OR(N52="",O52=""),"Missing Budget","OK")))))))))),"")</f>
        <v/>
      </c>
    </row>
    <row r="53">
      <c r="A53" s="50" t="n"/>
      <c r="B53" s="26" t="n"/>
      <c r="C53" s="26" t="n"/>
      <c r="D53" s="27" t="n"/>
      <c r="E53" s="27" t="n"/>
      <c r="F53" s="51" t="n"/>
      <c r="G53" s="51" t="n"/>
      <c r="H53" s="51" t="n"/>
      <c r="I53" s="27" t="n"/>
      <c r="J53" s="27" t="n"/>
      <c r="K53" s="51" t="n"/>
      <c r="L53" s="51" t="n"/>
      <c r="M53" s="51" t="n"/>
      <c r="N53" s="27" t="n"/>
      <c r="O53" s="51" t="n"/>
      <c r="P53" s="29" t="n"/>
      <c r="Q53" s="29" t="n"/>
      <c r="R53" s="52">
        <f>IF(A53="","",SUM(F53:H53))</f>
        <v/>
      </c>
      <c r="S53" s="52">
        <f>IF(A53="","",SUM(K53:M53))</f>
        <v/>
      </c>
      <c r="T53" s="52">
        <f>IF(A53="","",R53-S53)</f>
        <v/>
      </c>
      <c r="U53" s="52">
        <f>IFERROR(IF(A53="","",F53/E53),"")</f>
        <v/>
      </c>
      <c r="V53" s="52">
        <f>IFERROR(IF(A53="","",T53/E53),"")</f>
        <v/>
      </c>
      <c r="W53" s="31">
        <f>IFERROR(IF(A53="","",E53/(D53-I53-J53)),"")</f>
        <v/>
      </c>
      <c r="X53" s="53">
        <f>IFERROR(IF(A53="","",S53/R53),"")</f>
        <v/>
      </c>
      <c r="Y53" s="52">
        <f>IF(A53="","",F53-O53)</f>
        <v/>
      </c>
      <c r="Z53" s="53">
        <f>IFERROR(IF(A53="","",Y53/O53),"")</f>
        <v/>
      </c>
      <c r="AA53" s="33">
        <f>IFERROR(IF(A53="","",SUMIFS(Assumptions!$E$19:$E$138,Assumptions!$B$19:$B$138,B53,Assumptions!$A$19:$A$138,A53)),"")</f>
        <v/>
      </c>
      <c r="AB53" s="53">
        <f>IFERROR(IF(A53="","",E53/AA53),"")</f>
        <v/>
      </c>
      <c r="AC53" s="34">
        <f>IF(A53="","",IF(COUNTIFS($A$6:$A$305,A53,$B$6:$B$305,B53,$C$6:$C$305,C53)&gt;1,"Duplicate",""))</f>
        <v/>
      </c>
      <c r="AD53" s="34">
        <f>IFERROR(IF(A53="","",IF(OR(B53="",C53=""),"Missing Required Field",IF(DAY(A53)&lt;&gt;1,"Date Must Be First of Month",IF(I53&gt;D53,"Cancellations Exceed Bookings",IF(J53&gt;D53,"No-Shows Exceed Bookings",IF(I53+J53&gt;D53,"Combined Exceptions Exceed Bookings",IF(AND(AA53&gt;0,E53&gt;AA53),"Rooms Sold Exceed Available Inventory",IF(T53&lt;0,"Negative Net Revenue",IF(X53&gt;Assumptions!$B$5,"High Acquisition Cost",IF(OR(N53="",O53=""),"Missing Budget","OK")))))))))),"")</f>
        <v/>
      </c>
    </row>
    <row r="54">
      <c r="A54" s="50" t="n"/>
      <c r="B54" s="26" t="n"/>
      <c r="C54" s="26" t="n"/>
      <c r="D54" s="27" t="n"/>
      <c r="E54" s="27" t="n"/>
      <c r="F54" s="51" t="n"/>
      <c r="G54" s="51" t="n"/>
      <c r="H54" s="51" t="n"/>
      <c r="I54" s="27" t="n"/>
      <c r="J54" s="27" t="n"/>
      <c r="K54" s="51" t="n"/>
      <c r="L54" s="51" t="n"/>
      <c r="M54" s="51" t="n"/>
      <c r="N54" s="27" t="n"/>
      <c r="O54" s="51" t="n"/>
      <c r="P54" s="29" t="n"/>
      <c r="Q54" s="29" t="n"/>
      <c r="R54" s="52">
        <f>IF(A54="","",SUM(F54:H54))</f>
        <v/>
      </c>
      <c r="S54" s="52">
        <f>IF(A54="","",SUM(K54:M54))</f>
        <v/>
      </c>
      <c r="T54" s="52">
        <f>IF(A54="","",R54-S54)</f>
        <v/>
      </c>
      <c r="U54" s="52">
        <f>IFERROR(IF(A54="","",F54/E54),"")</f>
        <v/>
      </c>
      <c r="V54" s="52">
        <f>IFERROR(IF(A54="","",T54/E54),"")</f>
        <v/>
      </c>
      <c r="W54" s="31">
        <f>IFERROR(IF(A54="","",E54/(D54-I54-J54)),"")</f>
        <v/>
      </c>
      <c r="X54" s="53">
        <f>IFERROR(IF(A54="","",S54/R54),"")</f>
        <v/>
      </c>
      <c r="Y54" s="52">
        <f>IF(A54="","",F54-O54)</f>
        <v/>
      </c>
      <c r="Z54" s="53">
        <f>IFERROR(IF(A54="","",Y54/O54),"")</f>
        <v/>
      </c>
      <c r="AA54" s="33">
        <f>IFERROR(IF(A54="","",SUMIFS(Assumptions!$E$19:$E$138,Assumptions!$B$19:$B$138,B54,Assumptions!$A$19:$A$138,A54)),"")</f>
        <v/>
      </c>
      <c r="AB54" s="53">
        <f>IFERROR(IF(A54="","",E54/AA54),"")</f>
        <v/>
      </c>
      <c r="AC54" s="34">
        <f>IF(A54="","",IF(COUNTIFS($A$6:$A$305,A54,$B$6:$B$305,B54,$C$6:$C$305,C54)&gt;1,"Duplicate",""))</f>
        <v/>
      </c>
      <c r="AD54" s="34">
        <f>IFERROR(IF(A54="","",IF(OR(B54="",C54=""),"Missing Required Field",IF(DAY(A54)&lt;&gt;1,"Date Must Be First of Month",IF(I54&gt;D54,"Cancellations Exceed Bookings",IF(J54&gt;D54,"No-Shows Exceed Bookings",IF(I54+J54&gt;D54,"Combined Exceptions Exceed Bookings",IF(AND(AA54&gt;0,E54&gt;AA54),"Rooms Sold Exceed Available Inventory",IF(T54&lt;0,"Negative Net Revenue",IF(X54&gt;Assumptions!$B$5,"High Acquisition Cost",IF(OR(N54="",O54=""),"Missing Budget","OK")))))))))),"")</f>
        <v/>
      </c>
    </row>
    <row r="55">
      <c r="A55" s="50" t="n"/>
      <c r="B55" s="26" t="n"/>
      <c r="C55" s="26" t="n"/>
      <c r="D55" s="27" t="n"/>
      <c r="E55" s="27" t="n"/>
      <c r="F55" s="51" t="n"/>
      <c r="G55" s="51" t="n"/>
      <c r="H55" s="51" t="n"/>
      <c r="I55" s="27" t="n"/>
      <c r="J55" s="27" t="n"/>
      <c r="K55" s="51" t="n"/>
      <c r="L55" s="51" t="n"/>
      <c r="M55" s="51" t="n"/>
      <c r="N55" s="27" t="n"/>
      <c r="O55" s="51" t="n"/>
      <c r="P55" s="29" t="n"/>
      <c r="Q55" s="29" t="n"/>
      <c r="R55" s="52">
        <f>IF(A55="","",SUM(F55:H55))</f>
        <v/>
      </c>
      <c r="S55" s="52">
        <f>IF(A55="","",SUM(K55:M55))</f>
        <v/>
      </c>
      <c r="T55" s="52">
        <f>IF(A55="","",R55-S55)</f>
        <v/>
      </c>
      <c r="U55" s="52">
        <f>IFERROR(IF(A55="","",F55/E55),"")</f>
        <v/>
      </c>
      <c r="V55" s="52">
        <f>IFERROR(IF(A55="","",T55/E55),"")</f>
        <v/>
      </c>
      <c r="W55" s="31">
        <f>IFERROR(IF(A55="","",E55/(D55-I55-J55)),"")</f>
        <v/>
      </c>
      <c r="X55" s="53">
        <f>IFERROR(IF(A55="","",S55/R55),"")</f>
        <v/>
      </c>
      <c r="Y55" s="52">
        <f>IF(A55="","",F55-O55)</f>
        <v/>
      </c>
      <c r="Z55" s="53">
        <f>IFERROR(IF(A55="","",Y55/O55),"")</f>
        <v/>
      </c>
      <c r="AA55" s="33">
        <f>IFERROR(IF(A55="","",SUMIFS(Assumptions!$E$19:$E$138,Assumptions!$B$19:$B$138,B55,Assumptions!$A$19:$A$138,A55)),"")</f>
        <v/>
      </c>
      <c r="AB55" s="53">
        <f>IFERROR(IF(A55="","",E55/AA55),"")</f>
        <v/>
      </c>
      <c r="AC55" s="34">
        <f>IF(A55="","",IF(COUNTIFS($A$6:$A$305,A55,$B$6:$B$305,B55,$C$6:$C$305,C55)&gt;1,"Duplicate",""))</f>
        <v/>
      </c>
      <c r="AD55" s="34">
        <f>IFERROR(IF(A55="","",IF(OR(B55="",C55=""),"Missing Required Field",IF(DAY(A55)&lt;&gt;1,"Date Must Be First of Month",IF(I55&gt;D55,"Cancellations Exceed Bookings",IF(J55&gt;D55,"No-Shows Exceed Bookings",IF(I55+J55&gt;D55,"Combined Exceptions Exceed Bookings",IF(AND(AA55&gt;0,E55&gt;AA55),"Rooms Sold Exceed Available Inventory",IF(T55&lt;0,"Negative Net Revenue",IF(X55&gt;Assumptions!$B$5,"High Acquisition Cost",IF(OR(N55="",O55=""),"Missing Budget","OK")))))))))),"")</f>
        <v/>
      </c>
    </row>
    <row r="56">
      <c r="A56" s="50" t="n"/>
      <c r="B56" s="26" t="n"/>
      <c r="C56" s="26" t="n"/>
      <c r="D56" s="27" t="n"/>
      <c r="E56" s="27" t="n"/>
      <c r="F56" s="51" t="n"/>
      <c r="G56" s="51" t="n"/>
      <c r="H56" s="51" t="n"/>
      <c r="I56" s="27" t="n"/>
      <c r="J56" s="27" t="n"/>
      <c r="K56" s="51" t="n"/>
      <c r="L56" s="51" t="n"/>
      <c r="M56" s="51" t="n"/>
      <c r="N56" s="27" t="n"/>
      <c r="O56" s="51" t="n"/>
      <c r="P56" s="29" t="n"/>
      <c r="Q56" s="29" t="n"/>
      <c r="R56" s="52">
        <f>IF(A56="","",SUM(F56:H56))</f>
        <v/>
      </c>
      <c r="S56" s="52">
        <f>IF(A56="","",SUM(K56:M56))</f>
        <v/>
      </c>
      <c r="T56" s="52">
        <f>IF(A56="","",R56-S56)</f>
        <v/>
      </c>
      <c r="U56" s="52">
        <f>IFERROR(IF(A56="","",F56/E56),"")</f>
        <v/>
      </c>
      <c r="V56" s="52">
        <f>IFERROR(IF(A56="","",T56/E56),"")</f>
        <v/>
      </c>
      <c r="W56" s="31">
        <f>IFERROR(IF(A56="","",E56/(D56-I56-J56)),"")</f>
        <v/>
      </c>
      <c r="X56" s="53">
        <f>IFERROR(IF(A56="","",S56/R56),"")</f>
        <v/>
      </c>
      <c r="Y56" s="52">
        <f>IF(A56="","",F56-O56)</f>
        <v/>
      </c>
      <c r="Z56" s="53">
        <f>IFERROR(IF(A56="","",Y56/O56),"")</f>
        <v/>
      </c>
      <c r="AA56" s="33">
        <f>IFERROR(IF(A56="","",SUMIFS(Assumptions!$E$19:$E$138,Assumptions!$B$19:$B$138,B56,Assumptions!$A$19:$A$138,A56)),"")</f>
        <v/>
      </c>
      <c r="AB56" s="53">
        <f>IFERROR(IF(A56="","",E56/AA56),"")</f>
        <v/>
      </c>
      <c r="AC56" s="34">
        <f>IF(A56="","",IF(COUNTIFS($A$6:$A$305,A56,$B$6:$B$305,B56,$C$6:$C$305,C56)&gt;1,"Duplicate",""))</f>
        <v/>
      </c>
      <c r="AD56" s="34">
        <f>IFERROR(IF(A56="","",IF(OR(B56="",C56=""),"Missing Required Field",IF(DAY(A56)&lt;&gt;1,"Date Must Be First of Month",IF(I56&gt;D56,"Cancellations Exceed Bookings",IF(J56&gt;D56,"No-Shows Exceed Bookings",IF(I56+J56&gt;D56,"Combined Exceptions Exceed Bookings",IF(AND(AA56&gt;0,E56&gt;AA56),"Rooms Sold Exceed Available Inventory",IF(T56&lt;0,"Negative Net Revenue",IF(X56&gt;Assumptions!$B$5,"High Acquisition Cost",IF(OR(N56="",O56=""),"Missing Budget","OK")))))))))),"")</f>
        <v/>
      </c>
    </row>
    <row r="57">
      <c r="A57" s="50" t="n"/>
      <c r="B57" s="26" t="n"/>
      <c r="C57" s="26" t="n"/>
      <c r="D57" s="27" t="n"/>
      <c r="E57" s="27" t="n"/>
      <c r="F57" s="51" t="n"/>
      <c r="G57" s="51" t="n"/>
      <c r="H57" s="51" t="n"/>
      <c r="I57" s="27" t="n"/>
      <c r="J57" s="27" t="n"/>
      <c r="K57" s="51" t="n"/>
      <c r="L57" s="51" t="n"/>
      <c r="M57" s="51" t="n"/>
      <c r="N57" s="27" t="n"/>
      <c r="O57" s="51" t="n"/>
      <c r="P57" s="29" t="n"/>
      <c r="Q57" s="29" t="n"/>
      <c r="R57" s="52">
        <f>IF(A57="","",SUM(F57:H57))</f>
        <v/>
      </c>
      <c r="S57" s="52">
        <f>IF(A57="","",SUM(K57:M57))</f>
        <v/>
      </c>
      <c r="T57" s="52">
        <f>IF(A57="","",R57-S57)</f>
        <v/>
      </c>
      <c r="U57" s="52">
        <f>IFERROR(IF(A57="","",F57/E57),"")</f>
        <v/>
      </c>
      <c r="V57" s="52">
        <f>IFERROR(IF(A57="","",T57/E57),"")</f>
        <v/>
      </c>
      <c r="W57" s="31">
        <f>IFERROR(IF(A57="","",E57/(D57-I57-J57)),"")</f>
        <v/>
      </c>
      <c r="X57" s="53">
        <f>IFERROR(IF(A57="","",S57/R57),"")</f>
        <v/>
      </c>
      <c r="Y57" s="52">
        <f>IF(A57="","",F57-O57)</f>
        <v/>
      </c>
      <c r="Z57" s="53">
        <f>IFERROR(IF(A57="","",Y57/O57),"")</f>
        <v/>
      </c>
      <c r="AA57" s="33">
        <f>IFERROR(IF(A57="","",SUMIFS(Assumptions!$E$19:$E$138,Assumptions!$B$19:$B$138,B57,Assumptions!$A$19:$A$138,A57)),"")</f>
        <v/>
      </c>
      <c r="AB57" s="53">
        <f>IFERROR(IF(A57="","",E57/AA57),"")</f>
        <v/>
      </c>
      <c r="AC57" s="34">
        <f>IF(A57="","",IF(COUNTIFS($A$6:$A$305,A57,$B$6:$B$305,B57,$C$6:$C$305,C57)&gt;1,"Duplicate",""))</f>
        <v/>
      </c>
      <c r="AD57" s="34">
        <f>IFERROR(IF(A57="","",IF(OR(B57="",C57=""),"Missing Required Field",IF(DAY(A57)&lt;&gt;1,"Date Must Be First of Month",IF(I57&gt;D57,"Cancellations Exceed Bookings",IF(J57&gt;D57,"No-Shows Exceed Bookings",IF(I57+J57&gt;D57,"Combined Exceptions Exceed Bookings",IF(AND(AA57&gt;0,E57&gt;AA57),"Rooms Sold Exceed Available Inventory",IF(T57&lt;0,"Negative Net Revenue",IF(X57&gt;Assumptions!$B$5,"High Acquisition Cost",IF(OR(N57="",O57=""),"Missing Budget","OK")))))))))),"")</f>
        <v/>
      </c>
    </row>
    <row r="58">
      <c r="A58" s="50" t="n"/>
      <c r="B58" s="26" t="n"/>
      <c r="C58" s="26" t="n"/>
      <c r="D58" s="27" t="n"/>
      <c r="E58" s="27" t="n"/>
      <c r="F58" s="51" t="n"/>
      <c r="G58" s="51" t="n"/>
      <c r="H58" s="51" t="n"/>
      <c r="I58" s="27" t="n"/>
      <c r="J58" s="27" t="n"/>
      <c r="K58" s="51" t="n"/>
      <c r="L58" s="51" t="n"/>
      <c r="M58" s="51" t="n"/>
      <c r="N58" s="27" t="n"/>
      <c r="O58" s="51" t="n"/>
      <c r="P58" s="29" t="n"/>
      <c r="Q58" s="29" t="n"/>
      <c r="R58" s="52">
        <f>IF(A58="","",SUM(F58:H58))</f>
        <v/>
      </c>
      <c r="S58" s="52">
        <f>IF(A58="","",SUM(K58:M58))</f>
        <v/>
      </c>
      <c r="T58" s="52">
        <f>IF(A58="","",R58-S58)</f>
        <v/>
      </c>
      <c r="U58" s="52">
        <f>IFERROR(IF(A58="","",F58/E58),"")</f>
        <v/>
      </c>
      <c r="V58" s="52">
        <f>IFERROR(IF(A58="","",T58/E58),"")</f>
        <v/>
      </c>
      <c r="W58" s="31">
        <f>IFERROR(IF(A58="","",E58/(D58-I58-J58)),"")</f>
        <v/>
      </c>
      <c r="X58" s="53">
        <f>IFERROR(IF(A58="","",S58/R58),"")</f>
        <v/>
      </c>
      <c r="Y58" s="52">
        <f>IF(A58="","",F58-O58)</f>
        <v/>
      </c>
      <c r="Z58" s="53">
        <f>IFERROR(IF(A58="","",Y58/O58),"")</f>
        <v/>
      </c>
      <c r="AA58" s="33">
        <f>IFERROR(IF(A58="","",SUMIFS(Assumptions!$E$19:$E$138,Assumptions!$B$19:$B$138,B58,Assumptions!$A$19:$A$138,A58)),"")</f>
        <v/>
      </c>
      <c r="AB58" s="53">
        <f>IFERROR(IF(A58="","",E58/AA58),"")</f>
        <v/>
      </c>
      <c r="AC58" s="34">
        <f>IF(A58="","",IF(COUNTIFS($A$6:$A$305,A58,$B$6:$B$305,B58,$C$6:$C$305,C58)&gt;1,"Duplicate",""))</f>
        <v/>
      </c>
      <c r="AD58" s="34">
        <f>IFERROR(IF(A58="","",IF(OR(B58="",C58=""),"Missing Required Field",IF(DAY(A58)&lt;&gt;1,"Date Must Be First of Month",IF(I58&gt;D58,"Cancellations Exceed Bookings",IF(J58&gt;D58,"No-Shows Exceed Bookings",IF(I58+J58&gt;D58,"Combined Exceptions Exceed Bookings",IF(AND(AA58&gt;0,E58&gt;AA58),"Rooms Sold Exceed Available Inventory",IF(T58&lt;0,"Negative Net Revenue",IF(X58&gt;Assumptions!$B$5,"High Acquisition Cost",IF(OR(N58="",O58=""),"Missing Budget","OK")))))))))),"")</f>
        <v/>
      </c>
    </row>
    <row r="59">
      <c r="A59" s="50" t="n"/>
      <c r="B59" s="26" t="n"/>
      <c r="C59" s="26" t="n"/>
      <c r="D59" s="27" t="n"/>
      <c r="E59" s="27" t="n"/>
      <c r="F59" s="51" t="n"/>
      <c r="G59" s="51" t="n"/>
      <c r="H59" s="51" t="n"/>
      <c r="I59" s="27" t="n"/>
      <c r="J59" s="27" t="n"/>
      <c r="K59" s="51" t="n"/>
      <c r="L59" s="51" t="n"/>
      <c r="M59" s="51" t="n"/>
      <c r="N59" s="27" t="n"/>
      <c r="O59" s="51" t="n"/>
      <c r="P59" s="29" t="n"/>
      <c r="Q59" s="29" t="n"/>
      <c r="R59" s="52">
        <f>IF(A59="","",SUM(F59:H59))</f>
        <v/>
      </c>
      <c r="S59" s="52">
        <f>IF(A59="","",SUM(K59:M59))</f>
        <v/>
      </c>
      <c r="T59" s="52">
        <f>IF(A59="","",R59-S59)</f>
        <v/>
      </c>
      <c r="U59" s="52">
        <f>IFERROR(IF(A59="","",F59/E59),"")</f>
        <v/>
      </c>
      <c r="V59" s="52">
        <f>IFERROR(IF(A59="","",T59/E59),"")</f>
        <v/>
      </c>
      <c r="W59" s="31">
        <f>IFERROR(IF(A59="","",E59/(D59-I59-J59)),"")</f>
        <v/>
      </c>
      <c r="X59" s="53">
        <f>IFERROR(IF(A59="","",S59/R59),"")</f>
        <v/>
      </c>
      <c r="Y59" s="52">
        <f>IF(A59="","",F59-O59)</f>
        <v/>
      </c>
      <c r="Z59" s="53">
        <f>IFERROR(IF(A59="","",Y59/O59),"")</f>
        <v/>
      </c>
      <c r="AA59" s="33">
        <f>IFERROR(IF(A59="","",SUMIFS(Assumptions!$E$19:$E$138,Assumptions!$B$19:$B$138,B59,Assumptions!$A$19:$A$138,A59)),"")</f>
        <v/>
      </c>
      <c r="AB59" s="53">
        <f>IFERROR(IF(A59="","",E59/AA59),"")</f>
        <v/>
      </c>
      <c r="AC59" s="34">
        <f>IF(A59="","",IF(COUNTIFS($A$6:$A$305,A59,$B$6:$B$305,B59,$C$6:$C$305,C59)&gt;1,"Duplicate",""))</f>
        <v/>
      </c>
      <c r="AD59" s="34">
        <f>IFERROR(IF(A59="","",IF(OR(B59="",C59=""),"Missing Required Field",IF(DAY(A59)&lt;&gt;1,"Date Must Be First of Month",IF(I59&gt;D59,"Cancellations Exceed Bookings",IF(J59&gt;D59,"No-Shows Exceed Bookings",IF(I59+J59&gt;D59,"Combined Exceptions Exceed Bookings",IF(AND(AA59&gt;0,E59&gt;AA59),"Rooms Sold Exceed Available Inventory",IF(T59&lt;0,"Negative Net Revenue",IF(X59&gt;Assumptions!$B$5,"High Acquisition Cost",IF(OR(N59="",O59=""),"Missing Budget","OK")))))))))),"")</f>
        <v/>
      </c>
    </row>
    <row r="60">
      <c r="A60" s="50" t="n"/>
      <c r="B60" s="26" t="n"/>
      <c r="C60" s="26" t="n"/>
      <c r="D60" s="27" t="n"/>
      <c r="E60" s="27" t="n"/>
      <c r="F60" s="51" t="n"/>
      <c r="G60" s="51" t="n"/>
      <c r="H60" s="51" t="n"/>
      <c r="I60" s="27" t="n"/>
      <c r="J60" s="27" t="n"/>
      <c r="K60" s="51" t="n"/>
      <c r="L60" s="51" t="n"/>
      <c r="M60" s="51" t="n"/>
      <c r="N60" s="27" t="n"/>
      <c r="O60" s="51" t="n"/>
      <c r="P60" s="29" t="n"/>
      <c r="Q60" s="29" t="n"/>
      <c r="R60" s="52">
        <f>IF(A60="","",SUM(F60:H60))</f>
        <v/>
      </c>
      <c r="S60" s="52">
        <f>IF(A60="","",SUM(K60:M60))</f>
        <v/>
      </c>
      <c r="T60" s="52">
        <f>IF(A60="","",R60-S60)</f>
        <v/>
      </c>
      <c r="U60" s="52">
        <f>IFERROR(IF(A60="","",F60/E60),"")</f>
        <v/>
      </c>
      <c r="V60" s="52">
        <f>IFERROR(IF(A60="","",T60/E60),"")</f>
        <v/>
      </c>
      <c r="W60" s="31">
        <f>IFERROR(IF(A60="","",E60/(D60-I60-J60)),"")</f>
        <v/>
      </c>
      <c r="X60" s="53">
        <f>IFERROR(IF(A60="","",S60/R60),"")</f>
        <v/>
      </c>
      <c r="Y60" s="52">
        <f>IF(A60="","",F60-O60)</f>
        <v/>
      </c>
      <c r="Z60" s="53">
        <f>IFERROR(IF(A60="","",Y60/O60),"")</f>
        <v/>
      </c>
      <c r="AA60" s="33">
        <f>IFERROR(IF(A60="","",SUMIFS(Assumptions!$E$19:$E$138,Assumptions!$B$19:$B$138,B60,Assumptions!$A$19:$A$138,A60)),"")</f>
        <v/>
      </c>
      <c r="AB60" s="53">
        <f>IFERROR(IF(A60="","",E60/AA60),"")</f>
        <v/>
      </c>
      <c r="AC60" s="34">
        <f>IF(A60="","",IF(COUNTIFS($A$6:$A$305,A60,$B$6:$B$305,B60,$C$6:$C$305,C60)&gt;1,"Duplicate",""))</f>
        <v/>
      </c>
      <c r="AD60" s="34">
        <f>IFERROR(IF(A60="","",IF(OR(B60="",C60=""),"Missing Required Field",IF(DAY(A60)&lt;&gt;1,"Date Must Be First of Month",IF(I60&gt;D60,"Cancellations Exceed Bookings",IF(J60&gt;D60,"No-Shows Exceed Bookings",IF(I60+J60&gt;D60,"Combined Exceptions Exceed Bookings",IF(AND(AA60&gt;0,E60&gt;AA60),"Rooms Sold Exceed Available Inventory",IF(T60&lt;0,"Negative Net Revenue",IF(X60&gt;Assumptions!$B$5,"High Acquisition Cost",IF(OR(N60="",O60=""),"Missing Budget","OK")))))))))),"")</f>
        <v/>
      </c>
    </row>
    <row r="61">
      <c r="A61" s="50" t="n"/>
      <c r="B61" s="26" t="n"/>
      <c r="C61" s="26" t="n"/>
      <c r="D61" s="27" t="n"/>
      <c r="E61" s="27" t="n"/>
      <c r="F61" s="51" t="n"/>
      <c r="G61" s="51" t="n"/>
      <c r="H61" s="51" t="n"/>
      <c r="I61" s="27" t="n"/>
      <c r="J61" s="27" t="n"/>
      <c r="K61" s="51" t="n"/>
      <c r="L61" s="51" t="n"/>
      <c r="M61" s="51" t="n"/>
      <c r="N61" s="27" t="n"/>
      <c r="O61" s="51" t="n"/>
      <c r="P61" s="29" t="n"/>
      <c r="Q61" s="29" t="n"/>
      <c r="R61" s="52">
        <f>IF(A61="","",SUM(F61:H61))</f>
        <v/>
      </c>
      <c r="S61" s="52">
        <f>IF(A61="","",SUM(K61:M61))</f>
        <v/>
      </c>
      <c r="T61" s="52">
        <f>IF(A61="","",R61-S61)</f>
        <v/>
      </c>
      <c r="U61" s="52">
        <f>IFERROR(IF(A61="","",F61/E61),"")</f>
        <v/>
      </c>
      <c r="V61" s="52">
        <f>IFERROR(IF(A61="","",T61/E61),"")</f>
        <v/>
      </c>
      <c r="W61" s="31">
        <f>IFERROR(IF(A61="","",E61/(D61-I61-J61)),"")</f>
        <v/>
      </c>
      <c r="X61" s="53">
        <f>IFERROR(IF(A61="","",S61/R61),"")</f>
        <v/>
      </c>
      <c r="Y61" s="52">
        <f>IF(A61="","",F61-O61)</f>
        <v/>
      </c>
      <c r="Z61" s="53">
        <f>IFERROR(IF(A61="","",Y61/O61),"")</f>
        <v/>
      </c>
      <c r="AA61" s="33">
        <f>IFERROR(IF(A61="","",SUMIFS(Assumptions!$E$19:$E$138,Assumptions!$B$19:$B$138,B61,Assumptions!$A$19:$A$138,A61)),"")</f>
        <v/>
      </c>
      <c r="AB61" s="53">
        <f>IFERROR(IF(A61="","",E61/AA61),"")</f>
        <v/>
      </c>
      <c r="AC61" s="34">
        <f>IF(A61="","",IF(COUNTIFS($A$6:$A$305,A61,$B$6:$B$305,B61,$C$6:$C$305,C61)&gt;1,"Duplicate",""))</f>
        <v/>
      </c>
      <c r="AD61" s="34">
        <f>IFERROR(IF(A61="","",IF(OR(B61="",C61=""),"Missing Required Field",IF(DAY(A61)&lt;&gt;1,"Date Must Be First of Month",IF(I61&gt;D61,"Cancellations Exceed Bookings",IF(J61&gt;D61,"No-Shows Exceed Bookings",IF(I61+J61&gt;D61,"Combined Exceptions Exceed Bookings",IF(AND(AA61&gt;0,E61&gt;AA61),"Rooms Sold Exceed Available Inventory",IF(T61&lt;0,"Negative Net Revenue",IF(X61&gt;Assumptions!$B$5,"High Acquisition Cost",IF(OR(N61="",O61=""),"Missing Budget","OK")))))))))),"")</f>
        <v/>
      </c>
    </row>
    <row r="62">
      <c r="A62" s="50" t="n"/>
      <c r="B62" s="26" t="n"/>
      <c r="C62" s="26" t="n"/>
      <c r="D62" s="27" t="n"/>
      <c r="E62" s="27" t="n"/>
      <c r="F62" s="51" t="n"/>
      <c r="G62" s="51" t="n"/>
      <c r="H62" s="51" t="n"/>
      <c r="I62" s="27" t="n"/>
      <c r="J62" s="27" t="n"/>
      <c r="K62" s="51" t="n"/>
      <c r="L62" s="51" t="n"/>
      <c r="M62" s="51" t="n"/>
      <c r="N62" s="27" t="n"/>
      <c r="O62" s="51" t="n"/>
      <c r="P62" s="29" t="n"/>
      <c r="Q62" s="29" t="n"/>
      <c r="R62" s="52">
        <f>IF(A62="","",SUM(F62:H62))</f>
        <v/>
      </c>
      <c r="S62" s="52">
        <f>IF(A62="","",SUM(K62:M62))</f>
        <v/>
      </c>
      <c r="T62" s="52">
        <f>IF(A62="","",R62-S62)</f>
        <v/>
      </c>
      <c r="U62" s="52">
        <f>IFERROR(IF(A62="","",F62/E62),"")</f>
        <v/>
      </c>
      <c r="V62" s="52">
        <f>IFERROR(IF(A62="","",T62/E62),"")</f>
        <v/>
      </c>
      <c r="W62" s="31">
        <f>IFERROR(IF(A62="","",E62/(D62-I62-J62)),"")</f>
        <v/>
      </c>
      <c r="X62" s="53">
        <f>IFERROR(IF(A62="","",S62/R62),"")</f>
        <v/>
      </c>
      <c r="Y62" s="52">
        <f>IF(A62="","",F62-O62)</f>
        <v/>
      </c>
      <c r="Z62" s="53">
        <f>IFERROR(IF(A62="","",Y62/O62),"")</f>
        <v/>
      </c>
      <c r="AA62" s="33">
        <f>IFERROR(IF(A62="","",SUMIFS(Assumptions!$E$19:$E$138,Assumptions!$B$19:$B$138,B62,Assumptions!$A$19:$A$138,A62)),"")</f>
        <v/>
      </c>
      <c r="AB62" s="53">
        <f>IFERROR(IF(A62="","",E62/AA62),"")</f>
        <v/>
      </c>
      <c r="AC62" s="34">
        <f>IF(A62="","",IF(COUNTIFS($A$6:$A$305,A62,$B$6:$B$305,B62,$C$6:$C$305,C62)&gt;1,"Duplicate",""))</f>
        <v/>
      </c>
      <c r="AD62" s="34">
        <f>IFERROR(IF(A62="","",IF(OR(B62="",C62=""),"Missing Required Field",IF(DAY(A62)&lt;&gt;1,"Date Must Be First of Month",IF(I62&gt;D62,"Cancellations Exceed Bookings",IF(J62&gt;D62,"No-Shows Exceed Bookings",IF(I62+J62&gt;D62,"Combined Exceptions Exceed Bookings",IF(AND(AA62&gt;0,E62&gt;AA62),"Rooms Sold Exceed Available Inventory",IF(T62&lt;0,"Negative Net Revenue",IF(X62&gt;Assumptions!$B$5,"High Acquisition Cost",IF(OR(N62="",O62=""),"Missing Budget","OK")))))))))),"")</f>
        <v/>
      </c>
    </row>
    <row r="63">
      <c r="A63" s="50" t="n"/>
      <c r="B63" s="26" t="n"/>
      <c r="C63" s="26" t="n"/>
      <c r="D63" s="27" t="n"/>
      <c r="E63" s="27" t="n"/>
      <c r="F63" s="51" t="n"/>
      <c r="G63" s="51" t="n"/>
      <c r="H63" s="51" t="n"/>
      <c r="I63" s="27" t="n"/>
      <c r="J63" s="27" t="n"/>
      <c r="K63" s="51" t="n"/>
      <c r="L63" s="51" t="n"/>
      <c r="M63" s="51" t="n"/>
      <c r="N63" s="27" t="n"/>
      <c r="O63" s="51" t="n"/>
      <c r="P63" s="29" t="n"/>
      <c r="Q63" s="29" t="n"/>
      <c r="R63" s="52">
        <f>IF(A63="","",SUM(F63:H63))</f>
        <v/>
      </c>
      <c r="S63" s="52">
        <f>IF(A63="","",SUM(K63:M63))</f>
        <v/>
      </c>
      <c r="T63" s="52">
        <f>IF(A63="","",R63-S63)</f>
        <v/>
      </c>
      <c r="U63" s="52">
        <f>IFERROR(IF(A63="","",F63/E63),"")</f>
        <v/>
      </c>
      <c r="V63" s="52">
        <f>IFERROR(IF(A63="","",T63/E63),"")</f>
        <v/>
      </c>
      <c r="W63" s="31">
        <f>IFERROR(IF(A63="","",E63/(D63-I63-J63)),"")</f>
        <v/>
      </c>
      <c r="X63" s="53">
        <f>IFERROR(IF(A63="","",S63/R63),"")</f>
        <v/>
      </c>
      <c r="Y63" s="52">
        <f>IF(A63="","",F63-O63)</f>
        <v/>
      </c>
      <c r="Z63" s="53">
        <f>IFERROR(IF(A63="","",Y63/O63),"")</f>
        <v/>
      </c>
      <c r="AA63" s="33">
        <f>IFERROR(IF(A63="","",SUMIFS(Assumptions!$E$19:$E$138,Assumptions!$B$19:$B$138,B63,Assumptions!$A$19:$A$138,A63)),"")</f>
        <v/>
      </c>
      <c r="AB63" s="53">
        <f>IFERROR(IF(A63="","",E63/AA63),"")</f>
        <v/>
      </c>
      <c r="AC63" s="34">
        <f>IF(A63="","",IF(COUNTIFS($A$6:$A$305,A63,$B$6:$B$305,B63,$C$6:$C$305,C63)&gt;1,"Duplicate",""))</f>
        <v/>
      </c>
      <c r="AD63" s="34">
        <f>IFERROR(IF(A63="","",IF(OR(B63="",C63=""),"Missing Required Field",IF(DAY(A63)&lt;&gt;1,"Date Must Be First of Month",IF(I63&gt;D63,"Cancellations Exceed Bookings",IF(J63&gt;D63,"No-Shows Exceed Bookings",IF(I63+J63&gt;D63,"Combined Exceptions Exceed Bookings",IF(AND(AA63&gt;0,E63&gt;AA63),"Rooms Sold Exceed Available Inventory",IF(T63&lt;0,"Negative Net Revenue",IF(X63&gt;Assumptions!$B$5,"High Acquisition Cost",IF(OR(N63="",O63=""),"Missing Budget","OK")))))))))),"")</f>
        <v/>
      </c>
    </row>
    <row r="64">
      <c r="A64" s="50" t="n"/>
      <c r="B64" s="26" t="n"/>
      <c r="C64" s="26" t="n"/>
      <c r="D64" s="27" t="n"/>
      <c r="E64" s="27" t="n"/>
      <c r="F64" s="51" t="n"/>
      <c r="G64" s="51" t="n"/>
      <c r="H64" s="51" t="n"/>
      <c r="I64" s="27" t="n"/>
      <c r="J64" s="27" t="n"/>
      <c r="K64" s="51" t="n"/>
      <c r="L64" s="51" t="n"/>
      <c r="M64" s="51" t="n"/>
      <c r="N64" s="27" t="n"/>
      <c r="O64" s="51" t="n"/>
      <c r="P64" s="29" t="n"/>
      <c r="Q64" s="29" t="n"/>
      <c r="R64" s="52">
        <f>IF(A64="","",SUM(F64:H64))</f>
        <v/>
      </c>
      <c r="S64" s="52">
        <f>IF(A64="","",SUM(K64:M64))</f>
        <v/>
      </c>
      <c r="T64" s="52">
        <f>IF(A64="","",R64-S64)</f>
        <v/>
      </c>
      <c r="U64" s="52">
        <f>IFERROR(IF(A64="","",F64/E64),"")</f>
        <v/>
      </c>
      <c r="V64" s="52">
        <f>IFERROR(IF(A64="","",T64/E64),"")</f>
        <v/>
      </c>
      <c r="W64" s="31">
        <f>IFERROR(IF(A64="","",E64/(D64-I64-J64)),"")</f>
        <v/>
      </c>
      <c r="X64" s="53">
        <f>IFERROR(IF(A64="","",S64/R64),"")</f>
        <v/>
      </c>
      <c r="Y64" s="52">
        <f>IF(A64="","",F64-O64)</f>
        <v/>
      </c>
      <c r="Z64" s="53">
        <f>IFERROR(IF(A64="","",Y64/O64),"")</f>
        <v/>
      </c>
      <c r="AA64" s="33">
        <f>IFERROR(IF(A64="","",SUMIFS(Assumptions!$E$19:$E$138,Assumptions!$B$19:$B$138,B64,Assumptions!$A$19:$A$138,A64)),"")</f>
        <v/>
      </c>
      <c r="AB64" s="53">
        <f>IFERROR(IF(A64="","",E64/AA64),"")</f>
        <v/>
      </c>
      <c r="AC64" s="34">
        <f>IF(A64="","",IF(COUNTIFS($A$6:$A$305,A64,$B$6:$B$305,B64,$C$6:$C$305,C64)&gt;1,"Duplicate",""))</f>
        <v/>
      </c>
      <c r="AD64" s="34">
        <f>IFERROR(IF(A64="","",IF(OR(B64="",C64=""),"Missing Required Field",IF(DAY(A64)&lt;&gt;1,"Date Must Be First of Month",IF(I64&gt;D64,"Cancellations Exceed Bookings",IF(J64&gt;D64,"No-Shows Exceed Bookings",IF(I64+J64&gt;D64,"Combined Exceptions Exceed Bookings",IF(AND(AA64&gt;0,E64&gt;AA64),"Rooms Sold Exceed Available Inventory",IF(T64&lt;0,"Negative Net Revenue",IF(X64&gt;Assumptions!$B$5,"High Acquisition Cost",IF(OR(N64="",O64=""),"Missing Budget","OK")))))))))),"")</f>
        <v/>
      </c>
    </row>
    <row r="65">
      <c r="A65" s="50" t="n"/>
      <c r="B65" s="26" t="n"/>
      <c r="C65" s="26" t="n"/>
      <c r="D65" s="27" t="n"/>
      <c r="E65" s="27" t="n"/>
      <c r="F65" s="51" t="n"/>
      <c r="G65" s="51" t="n"/>
      <c r="H65" s="51" t="n"/>
      <c r="I65" s="27" t="n"/>
      <c r="J65" s="27" t="n"/>
      <c r="K65" s="51" t="n"/>
      <c r="L65" s="51" t="n"/>
      <c r="M65" s="51" t="n"/>
      <c r="N65" s="27" t="n"/>
      <c r="O65" s="51" t="n"/>
      <c r="P65" s="29" t="n"/>
      <c r="Q65" s="29" t="n"/>
      <c r="R65" s="52">
        <f>IF(A65="","",SUM(F65:H65))</f>
        <v/>
      </c>
      <c r="S65" s="52">
        <f>IF(A65="","",SUM(K65:M65))</f>
        <v/>
      </c>
      <c r="T65" s="52">
        <f>IF(A65="","",R65-S65)</f>
        <v/>
      </c>
      <c r="U65" s="52">
        <f>IFERROR(IF(A65="","",F65/E65),"")</f>
        <v/>
      </c>
      <c r="V65" s="52">
        <f>IFERROR(IF(A65="","",T65/E65),"")</f>
        <v/>
      </c>
      <c r="W65" s="31">
        <f>IFERROR(IF(A65="","",E65/(D65-I65-J65)),"")</f>
        <v/>
      </c>
      <c r="X65" s="53">
        <f>IFERROR(IF(A65="","",S65/R65),"")</f>
        <v/>
      </c>
      <c r="Y65" s="52">
        <f>IF(A65="","",F65-O65)</f>
        <v/>
      </c>
      <c r="Z65" s="53">
        <f>IFERROR(IF(A65="","",Y65/O65),"")</f>
        <v/>
      </c>
      <c r="AA65" s="33">
        <f>IFERROR(IF(A65="","",SUMIFS(Assumptions!$E$19:$E$138,Assumptions!$B$19:$B$138,B65,Assumptions!$A$19:$A$138,A65)),"")</f>
        <v/>
      </c>
      <c r="AB65" s="53">
        <f>IFERROR(IF(A65="","",E65/AA65),"")</f>
        <v/>
      </c>
      <c r="AC65" s="34">
        <f>IF(A65="","",IF(COUNTIFS($A$6:$A$305,A65,$B$6:$B$305,B65,$C$6:$C$305,C65)&gt;1,"Duplicate",""))</f>
        <v/>
      </c>
      <c r="AD65" s="34">
        <f>IFERROR(IF(A65="","",IF(OR(B65="",C65=""),"Missing Required Field",IF(DAY(A65)&lt;&gt;1,"Date Must Be First of Month",IF(I65&gt;D65,"Cancellations Exceed Bookings",IF(J65&gt;D65,"No-Shows Exceed Bookings",IF(I65+J65&gt;D65,"Combined Exceptions Exceed Bookings",IF(AND(AA65&gt;0,E65&gt;AA65),"Rooms Sold Exceed Available Inventory",IF(T65&lt;0,"Negative Net Revenue",IF(X65&gt;Assumptions!$B$5,"High Acquisition Cost",IF(OR(N65="",O65=""),"Missing Budget","OK")))))))))),"")</f>
        <v/>
      </c>
    </row>
    <row r="66">
      <c r="A66" s="50" t="n"/>
      <c r="B66" s="26" t="n"/>
      <c r="C66" s="26" t="n"/>
      <c r="D66" s="27" t="n"/>
      <c r="E66" s="27" t="n"/>
      <c r="F66" s="51" t="n"/>
      <c r="G66" s="51" t="n"/>
      <c r="H66" s="51" t="n"/>
      <c r="I66" s="27" t="n"/>
      <c r="J66" s="27" t="n"/>
      <c r="K66" s="51" t="n"/>
      <c r="L66" s="51" t="n"/>
      <c r="M66" s="51" t="n"/>
      <c r="N66" s="27" t="n"/>
      <c r="O66" s="51" t="n"/>
      <c r="P66" s="29" t="n"/>
      <c r="Q66" s="29" t="n"/>
      <c r="R66" s="52">
        <f>IF(A66="","",SUM(F66:H66))</f>
        <v/>
      </c>
      <c r="S66" s="52">
        <f>IF(A66="","",SUM(K66:M66))</f>
        <v/>
      </c>
      <c r="T66" s="52">
        <f>IF(A66="","",R66-S66)</f>
        <v/>
      </c>
      <c r="U66" s="52">
        <f>IFERROR(IF(A66="","",F66/E66),"")</f>
        <v/>
      </c>
      <c r="V66" s="52">
        <f>IFERROR(IF(A66="","",T66/E66),"")</f>
        <v/>
      </c>
      <c r="W66" s="31">
        <f>IFERROR(IF(A66="","",E66/(D66-I66-J66)),"")</f>
        <v/>
      </c>
      <c r="X66" s="53">
        <f>IFERROR(IF(A66="","",S66/R66),"")</f>
        <v/>
      </c>
      <c r="Y66" s="52">
        <f>IF(A66="","",F66-O66)</f>
        <v/>
      </c>
      <c r="Z66" s="53">
        <f>IFERROR(IF(A66="","",Y66/O66),"")</f>
        <v/>
      </c>
      <c r="AA66" s="33">
        <f>IFERROR(IF(A66="","",SUMIFS(Assumptions!$E$19:$E$138,Assumptions!$B$19:$B$138,B66,Assumptions!$A$19:$A$138,A66)),"")</f>
        <v/>
      </c>
      <c r="AB66" s="53">
        <f>IFERROR(IF(A66="","",E66/AA66),"")</f>
        <v/>
      </c>
      <c r="AC66" s="34">
        <f>IF(A66="","",IF(COUNTIFS($A$6:$A$305,A66,$B$6:$B$305,B66,$C$6:$C$305,C66)&gt;1,"Duplicate",""))</f>
        <v/>
      </c>
      <c r="AD66" s="34">
        <f>IFERROR(IF(A66="","",IF(OR(B66="",C66=""),"Missing Required Field",IF(DAY(A66)&lt;&gt;1,"Date Must Be First of Month",IF(I66&gt;D66,"Cancellations Exceed Bookings",IF(J66&gt;D66,"No-Shows Exceed Bookings",IF(I66+J66&gt;D66,"Combined Exceptions Exceed Bookings",IF(AND(AA66&gt;0,E66&gt;AA66),"Rooms Sold Exceed Available Inventory",IF(T66&lt;0,"Negative Net Revenue",IF(X66&gt;Assumptions!$B$5,"High Acquisition Cost",IF(OR(N66="",O66=""),"Missing Budget","OK")))))))))),"")</f>
        <v/>
      </c>
    </row>
    <row r="67">
      <c r="A67" s="50" t="n"/>
      <c r="B67" s="26" t="n"/>
      <c r="C67" s="26" t="n"/>
      <c r="D67" s="27" t="n"/>
      <c r="E67" s="27" t="n"/>
      <c r="F67" s="51" t="n"/>
      <c r="G67" s="51" t="n"/>
      <c r="H67" s="51" t="n"/>
      <c r="I67" s="27" t="n"/>
      <c r="J67" s="27" t="n"/>
      <c r="K67" s="51" t="n"/>
      <c r="L67" s="51" t="n"/>
      <c r="M67" s="51" t="n"/>
      <c r="N67" s="27" t="n"/>
      <c r="O67" s="51" t="n"/>
      <c r="P67" s="29" t="n"/>
      <c r="Q67" s="29" t="n"/>
      <c r="R67" s="52">
        <f>IF(A67="","",SUM(F67:H67))</f>
        <v/>
      </c>
      <c r="S67" s="52">
        <f>IF(A67="","",SUM(K67:M67))</f>
        <v/>
      </c>
      <c r="T67" s="52">
        <f>IF(A67="","",R67-S67)</f>
        <v/>
      </c>
      <c r="U67" s="52">
        <f>IFERROR(IF(A67="","",F67/E67),"")</f>
        <v/>
      </c>
      <c r="V67" s="52">
        <f>IFERROR(IF(A67="","",T67/E67),"")</f>
        <v/>
      </c>
      <c r="W67" s="31">
        <f>IFERROR(IF(A67="","",E67/(D67-I67-J67)),"")</f>
        <v/>
      </c>
      <c r="X67" s="53">
        <f>IFERROR(IF(A67="","",S67/R67),"")</f>
        <v/>
      </c>
      <c r="Y67" s="52">
        <f>IF(A67="","",F67-O67)</f>
        <v/>
      </c>
      <c r="Z67" s="53">
        <f>IFERROR(IF(A67="","",Y67/O67),"")</f>
        <v/>
      </c>
      <c r="AA67" s="33">
        <f>IFERROR(IF(A67="","",SUMIFS(Assumptions!$E$19:$E$138,Assumptions!$B$19:$B$138,B67,Assumptions!$A$19:$A$138,A67)),"")</f>
        <v/>
      </c>
      <c r="AB67" s="53">
        <f>IFERROR(IF(A67="","",E67/AA67),"")</f>
        <v/>
      </c>
      <c r="AC67" s="34">
        <f>IF(A67="","",IF(COUNTIFS($A$6:$A$305,A67,$B$6:$B$305,B67,$C$6:$C$305,C67)&gt;1,"Duplicate",""))</f>
        <v/>
      </c>
      <c r="AD67" s="34">
        <f>IFERROR(IF(A67="","",IF(OR(B67="",C67=""),"Missing Required Field",IF(DAY(A67)&lt;&gt;1,"Date Must Be First of Month",IF(I67&gt;D67,"Cancellations Exceed Bookings",IF(J67&gt;D67,"No-Shows Exceed Bookings",IF(I67+J67&gt;D67,"Combined Exceptions Exceed Bookings",IF(AND(AA67&gt;0,E67&gt;AA67),"Rooms Sold Exceed Available Inventory",IF(T67&lt;0,"Negative Net Revenue",IF(X67&gt;Assumptions!$B$5,"High Acquisition Cost",IF(OR(N67="",O67=""),"Missing Budget","OK")))))))))),"")</f>
        <v/>
      </c>
    </row>
    <row r="68">
      <c r="A68" s="50" t="n"/>
      <c r="B68" s="26" t="n"/>
      <c r="C68" s="26" t="n"/>
      <c r="D68" s="27" t="n"/>
      <c r="E68" s="27" t="n"/>
      <c r="F68" s="51" t="n"/>
      <c r="G68" s="51" t="n"/>
      <c r="H68" s="51" t="n"/>
      <c r="I68" s="27" t="n"/>
      <c r="J68" s="27" t="n"/>
      <c r="K68" s="51" t="n"/>
      <c r="L68" s="51" t="n"/>
      <c r="M68" s="51" t="n"/>
      <c r="N68" s="27" t="n"/>
      <c r="O68" s="51" t="n"/>
      <c r="P68" s="29" t="n"/>
      <c r="Q68" s="29" t="n"/>
      <c r="R68" s="52">
        <f>IF(A68="","",SUM(F68:H68))</f>
        <v/>
      </c>
      <c r="S68" s="52">
        <f>IF(A68="","",SUM(K68:M68))</f>
        <v/>
      </c>
      <c r="T68" s="52">
        <f>IF(A68="","",R68-S68)</f>
        <v/>
      </c>
      <c r="U68" s="52">
        <f>IFERROR(IF(A68="","",F68/E68),"")</f>
        <v/>
      </c>
      <c r="V68" s="52">
        <f>IFERROR(IF(A68="","",T68/E68),"")</f>
        <v/>
      </c>
      <c r="W68" s="31">
        <f>IFERROR(IF(A68="","",E68/(D68-I68-J68)),"")</f>
        <v/>
      </c>
      <c r="X68" s="53">
        <f>IFERROR(IF(A68="","",S68/R68),"")</f>
        <v/>
      </c>
      <c r="Y68" s="52">
        <f>IF(A68="","",F68-O68)</f>
        <v/>
      </c>
      <c r="Z68" s="53">
        <f>IFERROR(IF(A68="","",Y68/O68),"")</f>
        <v/>
      </c>
      <c r="AA68" s="33">
        <f>IFERROR(IF(A68="","",SUMIFS(Assumptions!$E$19:$E$138,Assumptions!$B$19:$B$138,B68,Assumptions!$A$19:$A$138,A68)),"")</f>
        <v/>
      </c>
      <c r="AB68" s="53">
        <f>IFERROR(IF(A68="","",E68/AA68),"")</f>
        <v/>
      </c>
      <c r="AC68" s="34">
        <f>IF(A68="","",IF(COUNTIFS($A$6:$A$305,A68,$B$6:$B$305,B68,$C$6:$C$305,C68)&gt;1,"Duplicate",""))</f>
        <v/>
      </c>
      <c r="AD68" s="34">
        <f>IFERROR(IF(A68="","",IF(OR(B68="",C68=""),"Missing Required Field",IF(DAY(A68)&lt;&gt;1,"Date Must Be First of Month",IF(I68&gt;D68,"Cancellations Exceed Bookings",IF(J68&gt;D68,"No-Shows Exceed Bookings",IF(I68+J68&gt;D68,"Combined Exceptions Exceed Bookings",IF(AND(AA68&gt;0,E68&gt;AA68),"Rooms Sold Exceed Available Inventory",IF(T68&lt;0,"Negative Net Revenue",IF(X68&gt;Assumptions!$B$5,"High Acquisition Cost",IF(OR(N68="",O68=""),"Missing Budget","OK")))))))))),"")</f>
        <v/>
      </c>
    </row>
    <row r="69">
      <c r="A69" s="50" t="n"/>
      <c r="B69" s="26" t="n"/>
      <c r="C69" s="26" t="n"/>
      <c r="D69" s="27" t="n"/>
      <c r="E69" s="27" t="n"/>
      <c r="F69" s="51" t="n"/>
      <c r="G69" s="51" t="n"/>
      <c r="H69" s="51" t="n"/>
      <c r="I69" s="27" t="n"/>
      <c r="J69" s="27" t="n"/>
      <c r="K69" s="51" t="n"/>
      <c r="L69" s="51" t="n"/>
      <c r="M69" s="51" t="n"/>
      <c r="N69" s="27" t="n"/>
      <c r="O69" s="51" t="n"/>
      <c r="P69" s="29" t="n"/>
      <c r="Q69" s="29" t="n"/>
      <c r="R69" s="52">
        <f>IF(A69="","",SUM(F69:H69))</f>
        <v/>
      </c>
      <c r="S69" s="52">
        <f>IF(A69="","",SUM(K69:M69))</f>
        <v/>
      </c>
      <c r="T69" s="52">
        <f>IF(A69="","",R69-S69)</f>
        <v/>
      </c>
      <c r="U69" s="52">
        <f>IFERROR(IF(A69="","",F69/E69),"")</f>
        <v/>
      </c>
      <c r="V69" s="52">
        <f>IFERROR(IF(A69="","",T69/E69),"")</f>
        <v/>
      </c>
      <c r="W69" s="31">
        <f>IFERROR(IF(A69="","",E69/(D69-I69-J69)),"")</f>
        <v/>
      </c>
      <c r="X69" s="53">
        <f>IFERROR(IF(A69="","",S69/R69),"")</f>
        <v/>
      </c>
      <c r="Y69" s="52">
        <f>IF(A69="","",F69-O69)</f>
        <v/>
      </c>
      <c r="Z69" s="53">
        <f>IFERROR(IF(A69="","",Y69/O69),"")</f>
        <v/>
      </c>
      <c r="AA69" s="33">
        <f>IFERROR(IF(A69="","",SUMIFS(Assumptions!$E$19:$E$138,Assumptions!$B$19:$B$138,B69,Assumptions!$A$19:$A$138,A69)),"")</f>
        <v/>
      </c>
      <c r="AB69" s="53">
        <f>IFERROR(IF(A69="","",E69/AA69),"")</f>
        <v/>
      </c>
      <c r="AC69" s="34">
        <f>IF(A69="","",IF(COUNTIFS($A$6:$A$305,A69,$B$6:$B$305,B69,$C$6:$C$305,C69)&gt;1,"Duplicate",""))</f>
        <v/>
      </c>
      <c r="AD69" s="34">
        <f>IFERROR(IF(A69="","",IF(OR(B69="",C69=""),"Missing Required Field",IF(DAY(A69)&lt;&gt;1,"Date Must Be First of Month",IF(I69&gt;D69,"Cancellations Exceed Bookings",IF(J69&gt;D69,"No-Shows Exceed Bookings",IF(I69+J69&gt;D69,"Combined Exceptions Exceed Bookings",IF(AND(AA69&gt;0,E69&gt;AA69),"Rooms Sold Exceed Available Inventory",IF(T69&lt;0,"Negative Net Revenue",IF(X69&gt;Assumptions!$B$5,"High Acquisition Cost",IF(OR(N69="",O69=""),"Missing Budget","OK")))))))))),"")</f>
        <v/>
      </c>
    </row>
    <row r="70">
      <c r="A70" s="50" t="n"/>
      <c r="B70" s="26" t="n"/>
      <c r="C70" s="26" t="n"/>
      <c r="D70" s="27" t="n"/>
      <c r="E70" s="27" t="n"/>
      <c r="F70" s="51" t="n"/>
      <c r="G70" s="51" t="n"/>
      <c r="H70" s="51" t="n"/>
      <c r="I70" s="27" t="n"/>
      <c r="J70" s="27" t="n"/>
      <c r="K70" s="51" t="n"/>
      <c r="L70" s="51" t="n"/>
      <c r="M70" s="51" t="n"/>
      <c r="N70" s="27" t="n"/>
      <c r="O70" s="51" t="n"/>
      <c r="P70" s="29" t="n"/>
      <c r="Q70" s="29" t="n"/>
      <c r="R70" s="52">
        <f>IF(A70="","",SUM(F70:H70))</f>
        <v/>
      </c>
      <c r="S70" s="52">
        <f>IF(A70="","",SUM(K70:M70))</f>
        <v/>
      </c>
      <c r="T70" s="52">
        <f>IF(A70="","",R70-S70)</f>
        <v/>
      </c>
      <c r="U70" s="52">
        <f>IFERROR(IF(A70="","",F70/E70),"")</f>
        <v/>
      </c>
      <c r="V70" s="52">
        <f>IFERROR(IF(A70="","",T70/E70),"")</f>
        <v/>
      </c>
      <c r="W70" s="31">
        <f>IFERROR(IF(A70="","",E70/(D70-I70-J70)),"")</f>
        <v/>
      </c>
      <c r="X70" s="53">
        <f>IFERROR(IF(A70="","",S70/R70),"")</f>
        <v/>
      </c>
      <c r="Y70" s="52">
        <f>IF(A70="","",F70-O70)</f>
        <v/>
      </c>
      <c r="Z70" s="53">
        <f>IFERROR(IF(A70="","",Y70/O70),"")</f>
        <v/>
      </c>
      <c r="AA70" s="33">
        <f>IFERROR(IF(A70="","",SUMIFS(Assumptions!$E$19:$E$138,Assumptions!$B$19:$B$138,B70,Assumptions!$A$19:$A$138,A70)),"")</f>
        <v/>
      </c>
      <c r="AB70" s="53">
        <f>IFERROR(IF(A70="","",E70/AA70),"")</f>
        <v/>
      </c>
      <c r="AC70" s="34">
        <f>IF(A70="","",IF(COUNTIFS($A$6:$A$305,A70,$B$6:$B$305,B70,$C$6:$C$305,C70)&gt;1,"Duplicate",""))</f>
        <v/>
      </c>
      <c r="AD70" s="34">
        <f>IFERROR(IF(A70="","",IF(OR(B70="",C70=""),"Missing Required Field",IF(DAY(A70)&lt;&gt;1,"Date Must Be First of Month",IF(I70&gt;D70,"Cancellations Exceed Bookings",IF(J70&gt;D70,"No-Shows Exceed Bookings",IF(I70+J70&gt;D70,"Combined Exceptions Exceed Bookings",IF(AND(AA70&gt;0,E70&gt;AA70),"Rooms Sold Exceed Available Inventory",IF(T70&lt;0,"Negative Net Revenue",IF(X70&gt;Assumptions!$B$5,"High Acquisition Cost",IF(OR(N70="",O70=""),"Missing Budget","OK")))))))))),"")</f>
        <v/>
      </c>
    </row>
    <row r="71">
      <c r="A71" s="50" t="n"/>
      <c r="B71" s="26" t="n"/>
      <c r="C71" s="26" t="n"/>
      <c r="D71" s="27" t="n"/>
      <c r="E71" s="27" t="n"/>
      <c r="F71" s="51" t="n"/>
      <c r="G71" s="51" t="n"/>
      <c r="H71" s="51" t="n"/>
      <c r="I71" s="27" t="n"/>
      <c r="J71" s="27" t="n"/>
      <c r="K71" s="51" t="n"/>
      <c r="L71" s="51" t="n"/>
      <c r="M71" s="51" t="n"/>
      <c r="N71" s="27" t="n"/>
      <c r="O71" s="51" t="n"/>
      <c r="P71" s="29" t="n"/>
      <c r="Q71" s="29" t="n"/>
      <c r="R71" s="52">
        <f>IF(A71="","",SUM(F71:H71))</f>
        <v/>
      </c>
      <c r="S71" s="52">
        <f>IF(A71="","",SUM(K71:M71))</f>
        <v/>
      </c>
      <c r="T71" s="52">
        <f>IF(A71="","",R71-S71)</f>
        <v/>
      </c>
      <c r="U71" s="52">
        <f>IFERROR(IF(A71="","",F71/E71),"")</f>
        <v/>
      </c>
      <c r="V71" s="52">
        <f>IFERROR(IF(A71="","",T71/E71),"")</f>
        <v/>
      </c>
      <c r="W71" s="31">
        <f>IFERROR(IF(A71="","",E71/(D71-I71-J71)),"")</f>
        <v/>
      </c>
      <c r="X71" s="53">
        <f>IFERROR(IF(A71="","",S71/R71),"")</f>
        <v/>
      </c>
      <c r="Y71" s="52">
        <f>IF(A71="","",F71-O71)</f>
        <v/>
      </c>
      <c r="Z71" s="53">
        <f>IFERROR(IF(A71="","",Y71/O71),"")</f>
        <v/>
      </c>
      <c r="AA71" s="33">
        <f>IFERROR(IF(A71="","",SUMIFS(Assumptions!$E$19:$E$138,Assumptions!$B$19:$B$138,B71,Assumptions!$A$19:$A$138,A71)),"")</f>
        <v/>
      </c>
      <c r="AB71" s="53">
        <f>IFERROR(IF(A71="","",E71/AA71),"")</f>
        <v/>
      </c>
      <c r="AC71" s="34">
        <f>IF(A71="","",IF(COUNTIFS($A$6:$A$305,A71,$B$6:$B$305,B71,$C$6:$C$305,C71)&gt;1,"Duplicate",""))</f>
        <v/>
      </c>
      <c r="AD71" s="34">
        <f>IFERROR(IF(A71="","",IF(OR(B71="",C71=""),"Missing Required Field",IF(DAY(A71)&lt;&gt;1,"Date Must Be First of Month",IF(I71&gt;D71,"Cancellations Exceed Bookings",IF(J71&gt;D71,"No-Shows Exceed Bookings",IF(I71+J71&gt;D71,"Combined Exceptions Exceed Bookings",IF(AND(AA71&gt;0,E71&gt;AA71),"Rooms Sold Exceed Available Inventory",IF(T71&lt;0,"Negative Net Revenue",IF(X71&gt;Assumptions!$B$5,"High Acquisition Cost",IF(OR(N71="",O71=""),"Missing Budget","OK")))))))))),"")</f>
        <v/>
      </c>
    </row>
    <row r="72">
      <c r="A72" s="50" t="n"/>
      <c r="B72" s="26" t="n"/>
      <c r="C72" s="26" t="n"/>
      <c r="D72" s="27" t="n"/>
      <c r="E72" s="27" t="n"/>
      <c r="F72" s="51" t="n"/>
      <c r="G72" s="51" t="n"/>
      <c r="H72" s="51" t="n"/>
      <c r="I72" s="27" t="n"/>
      <c r="J72" s="27" t="n"/>
      <c r="K72" s="51" t="n"/>
      <c r="L72" s="51" t="n"/>
      <c r="M72" s="51" t="n"/>
      <c r="N72" s="27" t="n"/>
      <c r="O72" s="51" t="n"/>
      <c r="P72" s="29" t="n"/>
      <c r="Q72" s="29" t="n"/>
      <c r="R72" s="52">
        <f>IF(A72="","",SUM(F72:H72))</f>
        <v/>
      </c>
      <c r="S72" s="52">
        <f>IF(A72="","",SUM(K72:M72))</f>
        <v/>
      </c>
      <c r="T72" s="52">
        <f>IF(A72="","",R72-S72)</f>
        <v/>
      </c>
      <c r="U72" s="52">
        <f>IFERROR(IF(A72="","",F72/E72),"")</f>
        <v/>
      </c>
      <c r="V72" s="52">
        <f>IFERROR(IF(A72="","",T72/E72),"")</f>
        <v/>
      </c>
      <c r="W72" s="31">
        <f>IFERROR(IF(A72="","",E72/(D72-I72-J72)),"")</f>
        <v/>
      </c>
      <c r="X72" s="53">
        <f>IFERROR(IF(A72="","",S72/R72),"")</f>
        <v/>
      </c>
      <c r="Y72" s="52">
        <f>IF(A72="","",F72-O72)</f>
        <v/>
      </c>
      <c r="Z72" s="53">
        <f>IFERROR(IF(A72="","",Y72/O72),"")</f>
        <v/>
      </c>
      <c r="AA72" s="33">
        <f>IFERROR(IF(A72="","",SUMIFS(Assumptions!$E$19:$E$138,Assumptions!$B$19:$B$138,B72,Assumptions!$A$19:$A$138,A72)),"")</f>
        <v/>
      </c>
      <c r="AB72" s="53">
        <f>IFERROR(IF(A72="","",E72/AA72),"")</f>
        <v/>
      </c>
      <c r="AC72" s="34">
        <f>IF(A72="","",IF(COUNTIFS($A$6:$A$305,A72,$B$6:$B$305,B72,$C$6:$C$305,C72)&gt;1,"Duplicate",""))</f>
        <v/>
      </c>
      <c r="AD72" s="34">
        <f>IFERROR(IF(A72="","",IF(OR(B72="",C72=""),"Missing Required Field",IF(DAY(A72)&lt;&gt;1,"Date Must Be First of Month",IF(I72&gt;D72,"Cancellations Exceed Bookings",IF(J72&gt;D72,"No-Shows Exceed Bookings",IF(I72+J72&gt;D72,"Combined Exceptions Exceed Bookings",IF(AND(AA72&gt;0,E72&gt;AA72),"Rooms Sold Exceed Available Inventory",IF(T72&lt;0,"Negative Net Revenue",IF(X72&gt;Assumptions!$B$5,"High Acquisition Cost",IF(OR(N72="",O72=""),"Missing Budget","OK")))))))))),"")</f>
        <v/>
      </c>
    </row>
    <row r="73">
      <c r="A73" s="50" t="n"/>
      <c r="B73" s="26" t="n"/>
      <c r="C73" s="26" t="n"/>
      <c r="D73" s="27" t="n"/>
      <c r="E73" s="27" t="n"/>
      <c r="F73" s="51" t="n"/>
      <c r="G73" s="51" t="n"/>
      <c r="H73" s="51" t="n"/>
      <c r="I73" s="27" t="n"/>
      <c r="J73" s="27" t="n"/>
      <c r="K73" s="51" t="n"/>
      <c r="L73" s="51" t="n"/>
      <c r="M73" s="51" t="n"/>
      <c r="N73" s="27" t="n"/>
      <c r="O73" s="51" t="n"/>
      <c r="P73" s="29" t="n"/>
      <c r="Q73" s="29" t="n"/>
      <c r="R73" s="52">
        <f>IF(A73="","",SUM(F73:H73))</f>
        <v/>
      </c>
      <c r="S73" s="52">
        <f>IF(A73="","",SUM(K73:M73))</f>
        <v/>
      </c>
      <c r="T73" s="52">
        <f>IF(A73="","",R73-S73)</f>
        <v/>
      </c>
      <c r="U73" s="52">
        <f>IFERROR(IF(A73="","",F73/E73),"")</f>
        <v/>
      </c>
      <c r="V73" s="52">
        <f>IFERROR(IF(A73="","",T73/E73),"")</f>
        <v/>
      </c>
      <c r="W73" s="31">
        <f>IFERROR(IF(A73="","",E73/(D73-I73-J73)),"")</f>
        <v/>
      </c>
      <c r="X73" s="53">
        <f>IFERROR(IF(A73="","",S73/R73),"")</f>
        <v/>
      </c>
      <c r="Y73" s="52">
        <f>IF(A73="","",F73-O73)</f>
        <v/>
      </c>
      <c r="Z73" s="53">
        <f>IFERROR(IF(A73="","",Y73/O73),"")</f>
        <v/>
      </c>
      <c r="AA73" s="33">
        <f>IFERROR(IF(A73="","",SUMIFS(Assumptions!$E$19:$E$138,Assumptions!$B$19:$B$138,B73,Assumptions!$A$19:$A$138,A73)),"")</f>
        <v/>
      </c>
      <c r="AB73" s="53">
        <f>IFERROR(IF(A73="","",E73/AA73),"")</f>
        <v/>
      </c>
      <c r="AC73" s="34">
        <f>IF(A73="","",IF(COUNTIFS($A$6:$A$305,A73,$B$6:$B$305,B73,$C$6:$C$305,C73)&gt;1,"Duplicate",""))</f>
        <v/>
      </c>
      <c r="AD73" s="34">
        <f>IFERROR(IF(A73="","",IF(OR(B73="",C73=""),"Missing Required Field",IF(DAY(A73)&lt;&gt;1,"Date Must Be First of Month",IF(I73&gt;D73,"Cancellations Exceed Bookings",IF(J73&gt;D73,"No-Shows Exceed Bookings",IF(I73+J73&gt;D73,"Combined Exceptions Exceed Bookings",IF(AND(AA73&gt;0,E73&gt;AA73),"Rooms Sold Exceed Available Inventory",IF(T73&lt;0,"Negative Net Revenue",IF(X73&gt;Assumptions!$B$5,"High Acquisition Cost",IF(OR(N73="",O73=""),"Missing Budget","OK")))))))))),"")</f>
        <v/>
      </c>
    </row>
    <row r="74">
      <c r="A74" s="50" t="n"/>
      <c r="B74" s="26" t="n"/>
      <c r="C74" s="26" t="n"/>
      <c r="D74" s="27" t="n"/>
      <c r="E74" s="27" t="n"/>
      <c r="F74" s="51" t="n"/>
      <c r="G74" s="51" t="n"/>
      <c r="H74" s="51" t="n"/>
      <c r="I74" s="27" t="n"/>
      <c r="J74" s="27" t="n"/>
      <c r="K74" s="51" t="n"/>
      <c r="L74" s="51" t="n"/>
      <c r="M74" s="51" t="n"/>
      <c r="N74" s="27" t="n"/>
      <c r="O74" s="51" t="n"/>
      <c r="P74" s="29" t="n"/>
      <c r="Q74" s="29" t="n"/>
      <c r="R74" s="52">
        <f>IF(A74="","",SUM(F74:H74))</f>
        <v/>
      </c>
      <c r="S74" s="52">
        <f>IF(A74="","",SUM(K74:M74))</f>
        <v/>
      </c>
      <c r="T74" s="52">
        <f>IF(A74="","",R74-S74)</f>
        <v/>
      </c>
      <c r="U74" s="52">
        <f>IFERROR(IF(A74="","",F74/E74),"")</f>
        <v/>
      </c>
      <c r="V74" s="52">
        <f>IFERROR(IF(A74="","",T74/E74),"")</f>
        <v/>
      </c>
      <c r="W74" s="31">
        <f>IFERROR(IF(A74="","",E74/(D74-I74-J74)),"")</f>
        <v/>
      </c>
      <c r="X74" s="53">
        <f>IFERROR(IF(A74="","",S74/R74),"")</f>
        <v/>
      </c>
      <c r="Y74" s="52">
        <f>IF(A74="","",F74-O74)</f>
        <v/>
      </c>
      <c r="Z74" s="53">
        <f>IFERROR(IF(A74="","",Y74/O74),"")</f>
        <v/>
      </c>
      <c r="AA74" s="33">
        <f>IFERROR(IF(A74="","",SUMIFS(Assumptions!$E$19:$E$138,Assumptions!$B$19:$B$138,B74,Assumptions!$A$19:$A$138,A74)),"")</f>
        <v/>
      </c>
      <c r="AB74" s="53">
        <f>IFERROR(IF(A74="","",E74/AA74),"")</f>
        <v/>
      </c>
      <c r="AC74" s="34">
        <f>IF(A74="","",IF(COUNTIFS($A$6:$A$305,A74,$B$6:$B$305,B74,$C$6:$C$305,C74)&gt;1,"Duplicate",""))</f>
        <v/>
      </c>
      <c r="AD74" s="34">
        <f>IFERROR(IF(A74="","",IF(OR(B74="",C74=""),"Missing Required Field",IF(DAY(A74)&lt;&gt;1,"Date Must Be First of Month",IF(I74&gt;D74,"Cancellations Exceed Bookings",IF(J74&gt;D74,"No-Shows Exceed Bookings",IF(I74+J74&gt;D74,"Combined Exceptions Exceed Bookings",IF(AND(AA74&gt;0,E74&gt;AA74),"Rooms Sold Exceed Available Inventory",IF(T74&lt;0,"Negative Net Revenue",IF(X74&gt;Assumptions!$B$5,"High Acquisition Cost",IF(OR(N74="",O74=""),"Missing Budget","OK")))))))))),"")</f>
        <v/>
      </c>
    </row>
    <row r="75">
      <c r="A75" s="50" t="n"/>
      <c r="B75" s="26" t="n"/>
      <c r="C75" s="26" t="n"/>
      <c r="D75" s="27" t="n"/>
      <c r="E75" s="27" t="n"/>
      <c r="F75" s="51" t="n"/>
      <c r="G75" s="51" t="n"/>
      <c r="H75" s="51" t="n"/>
      <c r="I75" s="27" t="n"/>
      <c r="J75" s="27" t="n"/>
      <c r="K75" s="51" t="n"/>
      <c r="L75" s="51" t="n"/>
      <c r="M75" s="51" t="n"/>
      <c r="N75" s="27" t="n"/>
      <c r="O75" s="51" t="n"/>
      <c r="P75" s="29" t="n"/>
      <c r="Q75" s="29" t="n"/>
      <c r="R75" s="52">
        <f>IF(A75="","",SUM(F75:H75))</f>
        <v/>
      </c>
      <c r="S75" s="52">
        <f>IF(A75="","",SUM(K75:M75))</f>
        <v/>
      </c>
      <c r="T75" s="52">
        <f>IF(A75="","",R75-S75)</f>
        <v/>
      </c>
      <c r="U75" s="52">
        <f>IFERROR(IF(A75="","",F75/E75),"")</f>
        <v/>
      </c>
      <c r="V75" s="52">
        <f>IFERROR(IF(A75="","",T75/E75),"")</f>
        <v/>
      </c>
      <c r="W75" s="31">
        <f>IFERROR(IF(A75="","",E75/(D75-I75-J75)),"")</f>
        <v/>
      </c>
      <c r="X75" s="53">
        <f>IFERROR(IF(A75="","",S75/R75),"")</f>
        <v/>
      </c>
      <c r="Y75" s="52">
        <f>IF(A75="","",F75-O75)</f>
        <v/>
      </c>
      <c r="Z75" s="53">
        <f>IFERROR(IF(A75="","",Y75/O75),"")</f>
        <v/>
      </c>
      <c r="AA75" s="33">
        <f>IFERROR(IF(A75="","",SUMIFS(Assumptions!$E$19:$E$138,Assumptions!$B$19:$B$138,B75,Assumptions!$A$19:$A$138,A75)),"")</f>
        <v/>
      </c>
      <c r="AB75" s="53">
        <f>IFERROR(IF(A75="","",E75/AA75),"")</f>
        <v/>
      </c>
      <c r="AC75" s="34">
        <f>IF(A75="","",IF(COUNTIFS($A$6:$A$305,A75,$B$6:$B$305,B75,$C$6:$C$305,C75)&gt;1,"Duplicate",""))</f>
        <v/>
      </c>
      <c r="AD75" s="34">
        <f>IFERROR(IF(A75="","",IF(OR(B75="",C75=""),"Missing Required Field",IF(DAY(A75)&lt;&gt;1,"Date Must Be First of Month",IF(I75&gt;D75,"Cancellations Exceed Bookings",IF(J75&gt;D75,"No-Shows Exceed Bookings",IF(I75+J75&gt;D75,"Combined Exceptions Exceed Bookings",IF(AND(AA75&gt;0,E75&gt;AA75),"Rooms Sold Exceed Available Inventory",IF(T75&lt;0,"Negative Net Revenue",IF(X75&gt;Assumptions!$B$5,"High Acquisition Cost",IF(OR(N75="",O75=""),"Missing Budget","OK")))))))))),"")</f>
        <v/>
      </c>
    </row>
    <row r="76">
      <c r="A76" s="50" t="n"/>
      <c r="B76" s="26" t="n"/>
      <c r="C76" s="26" t="n"/>
      <c r="D76" s="27" t="n"/>
      <c r="E76" s="27" t="n"/>
      <c r="F76" s="51" t="n"/>
      <c r="G76" s="51" t="n"/>
      <c r="H76" s="51" t="n"/>
      <c r="I76" s="27" t="n"/>
      <c r="J76" s="27" t="n"/>
      <c r="K76" s="51" t="n"/>
      <c r="L76" s="51" t="n"/>
      <c r="M76" s="51" t="n"/>
      <c r="N76" s="27" t="n"/>
      <c r="O76" s="51" t="n"/>
      <c r="P76" s="29" t="n"/>
      <c r="Q76" s="29" t="n"/>
      <c r="R76" s="52">
        <f>IF(A76="","",SUM(F76:H76))</f>
        <v/>
      </c>
      <c r="S76" s="52">
        <f>IF(A76="","",SUM(K76:M76))</f>
        <v/>
      </c>
      <c r="T76" s="52">
        <f>IF(A76="","",R76-S76)</f>
        <v/>
      </c>
      <c r="U76" s="52">
        <f>IFERROR(IF(A76="","",F76/E76),"")</f>
        <v/>
      </c>
      <c r="V76" s="52">
        <f>IFERROR(IF(A76="","",T76/E76),"")</f>
        <v/>
      </c>
      <c r="W76" s="31">
        <f>IFERROR(IF(A76="","",E76/(D76-I76-J76)),"")</f>
        <v/>
      </c>
      <c r="X76" s="53">
        <f>IFERROR(IF(A76="","",S76/R76),"")</f>
        <v/>
      </c>
      <c r="Y76" s="52">
        <f>IF(A76="","",F76-O76)</f>
        <v/>
      </c>
      <c r="Z76" s="53">
        <f>IFERROR(IF(A76="","",Y76/O76),"")</f>
        <v/>
      </c>
      <c r="AA76" s="33">
        <f>IFERROR(IF(A76="","",SUMIFS(Assumptions!$E$19:$E$138,Assumptions!$B$19:$B$138,B76,Assumptions!$A$19:$A$138,A76)),"")</f>
        <v/>
      </c>
      <c r="AB76" s="53">
        <f>IFERROR(IF(A76="","",E76/AA76),"")</f>
        <v/>
      </c>
      <c r="AC76" s="34">
        <f>IF(A76="","",IF(COUNTIFS($A$6:$A$305,A76,$B$6:$B$305,B76,$C$6:$C$305,C76)&gt;1,"Duplicate",""))</f>
        <v/>
      </c>
      <c r="AD76" s="34">
        <f>IFERROR(IF(A76="","",IF(OR(B76="",C76=""),"Missing Required Field",IF(DAY(A76)&lt;&gt;1,"Date Must Be First of Month",IF(I76&gt;D76,"Cancellations Exceed Bookings",IF(J76&gt;D76,"No-Shows Exceed Bookings",IF(I76+J76&gt;D76,"Combined Exceptions Exceed Bookings",IF(AND(AA76&gt;0,E76&gt;AA76),"Rooms Sold Exceed Available Inventory",IF(T76&lt;0,"Negative Net Revenue",IF(X76&gt;Assumptions!$B$5,"High Acquisition Cost",IF(OR(N76="",O76=""),"Missing Budget","OK")))))))))),"")</f>
        <v/>
      </c>
    </row>
    <row r="77">
      <c r="A77" s="50" t="n"/>
      <c r="B77" s="26" t="n"/>
      <c r="C77" s="26" t="n"/>
      <c r="D77" s="27" t="n"/>
      <c r="E77" s="27" t="n"/>
      <c r="F77" s="51" t="n"/>
      <c r="G77" s="51" t="n"/>
      <c r="H77" s="51" t="n"/>
      <c r="I77" s="27" t="n"/>
      <c r="J77" s="27" t="n"/>
      <c r="K77" s="51" t="n"/>
      <c r="L77" s="51" t="n"/>
      <c r="M77" s="51" t="n"/>
      <c r="N77" s="27" t="n"/>
      <c r="O77" s="51" t="n"/>
      <c r="P77" s="29" t="n"/>
      <c r="Q77" s="29" t="n"/>
      <c r="R77" s="52">
        <f>IF(A77="","",SUM(F77:H77))</f>
        <v/>
      </c>
      <c r="S77" s="52">
        <f>IF(A77="","",SUM(K77:M77))</f>
        <v/>
      </c>
      <c r="T77" s="52">
        <f>IF(A77="","",R77-S77)</f>
        <v/>
      </c>
      <c r="U77" s="52">
        <f>IFERROR(IF(A77="","",F77/E77),"")</f>
        <v/>
      </c>
      <c r="V77" s="52">
        <f>IFERROR(IF(A77="","",T77/E77),"")</f>
        <v/>
      </c>
      <c r="W77" s="31">
        <f>IFERROR(IF(A77="","",E77/(D77-I77-J77)),"")</f>
        <v/>
      </c>
      <c r="X77" s="53">
        <f>IFERROR(IF(A77="","",S77/R77),"")</f>
        <v/>
      </c>
      <c r="Y77" s="52">
        <f>IF(A77="","",F77-O77)</f>
        <v/>
      </c>
      <c r="Z77" s="53">
        <f>IFERROR(IF(A77="","",Y77/O77),"")</f>
        <v/>
      </c>
      <c r="AA77" s="33">
        <f>IFERROR(IF(A77="","",SUMIFS(Assumptions!$E$19:$E$138,Assumptions!$B$19:$B$138,B77,Assumptions!$A$19:$A$138,A77)),"")</f>
        <v/>
      </c>
      <c r="AB77" s="53">
        <f>IFERROR(IF(A77="","",E77/AA77),"")</f>
        <v/>
      </c>
      <c r="AC77" s="34">
        <f>IF(A77="","",IF(COUNTIFS($A$6:$A$305,A77,$B$6:$B$305,B77,$C$6:$C$305,C77)&gt;1,"Duplicate",""))</f>
        <v/>
      </c>
      <c r="AD77" s="34">
        <f>IFERROR(IF(A77="","",IF(OR(B77="",C77=""),"Missing Required Field",IF(DAY(A77)&lt;&gt;1,"Date Must Be First of Month",IF(I77&gt;D77,"Cancellations Exceed Bookings",IF(J77&gt;D77,"No-Shows Exceed Bookings",IF(I77+J77&gt;D77,"Combined Exceptions Exceed Bookings",IF(AND(AA77&gt;0,E77&gt;AA77),"Rooms Sold Exceed Available Inventory",IF(T77&lt;0,"Negative Net Revenue",IF(X77&gt;Assumptions!$B$5,"High Acquisition Cost",IF(OR(N77="",O77=""),"Missing Budget","OK")))))))))),"")</f>
        <v/>
      </c>
    </row>
    <row r="78">
      <c r="A78" s="50" t="n"/>
      <c r="B78" s="26" t="n"/>
      <c r="C78" s="26" t="n"/>
      <c r="D78" s="27" t="n"/>
      <c r="E78" s="27" t="n"/>
      <c r="F78" s="51" t="n"/>
      <c r="G78" s="51" t="n"/>
      <c r="H78" s="51" t="n"/>
      <c r="I78" s="27" t="n"/>
      <c r="J78" s="27" t="n"/>
      <c r="K78" s="51" t="n"/>
      <c r="L78" s="51" t="n"/>
      <c r="M78" s="51" t="n"/>
      <c r="N78" s="27" t="n"/>
      <c r="O78" s="51" t="n"/>
      <c r="P78" s="29" t="n"/>
      <c r="Q78" s="29" t="n"/>
      <c r="R78" s="52">
        <f>IF(A78="","",SUM(F78:H78))</f>
        <v/>
      </c>
      <c r="S78" s="52">
        <f>IF(A78="","",SUM(K78:M78))</f>
        <v/>
      </c>
      <c r="T78" s="52">
        <f>IF(A78="","",R78-S78)</f>
        <v/>
      </c>
      <c r="U78" s="52">
        <f>IFERROR(IF(A78="","",F78/E78),"")</f>
        <v/>
      </c>
      <c r="V78" s="52">
        <f>IFERROR(IF(A78="","",T78/E78),"")</f>
        <v/>
      </c>
      <c r="W78" s="31">
        <f>IFERROR(IF(A78="","",E78/(D78-I78-J78)),"")</f>
        <v/>
      </c>
      <c r="X78" s="53">
        <f>IFERROR(IF(A78="","",S78/R78),"")</f>
        <v/>
      </c>
      <c r="Y78" s="52">
        <f>IF(A78="","",F78-O78)</f>
        <v/>
      </c>
      <c r="Z78" s="53">
        <f>IFERROR(IF(A78="","",Y78/O78),"")</f>
        <v/>
      </c>
      <c r="AA78" s="33">
        <f>IFERROR(IF(A78="","",SUMIFS(Assumptions!$E$19:$E$138,Assumptions!$B$19:$B$138,B78,Assumptions!$A$19:$A$138,A78)),"")</f>
        <v/>
      </c>
      <c r="AB78" s="53">
        <f>IFERROR(IF(A78="","",E78/AA78),"")</f>
        <v/>
      </c>
      <c r="AC78" s="34">
        <f>IF(A78="","",IF(COUNTIFS($A$6:$A$305,A78,$B$6:$B$305,B78,$C$6:$C$305,C78)&gt;1,"Duplicate",""))</f>
        <v/>
      </c>
      <c r="AD78" s="34">
        <f>IFERROR(IF(A78="","",IF(OR(B78="",C78=""),"Missing Required Field",IF(DAY(A78)&lt;&gt;1,"Date Must Be First of Month",IF(I78&gt;D78,"Cancellations Exceed Bookings",IF(J78&gt;D78,"No-Shows Exceed Bookings",IF(I78+J78&gt;D78,"Combined Exceptions Exceed Bookings",IF(AND(AA78&gt;0,E78&gt;AA78),"Rooms Sold Exceed Available Inventory",IF(T78&lt;0,"Negative Net Revenue",IF(X78&gt;Assumptions!$B$5,"High Acquisition Cost",IF(OR(N78="",O78=""),"Missing Budget","OK")))))))))),"")</f>
        <v/>
      </c>
    </row>
    <row r="79">
      <c r="A79" s="50" t="n"/>
      <c r="B79" s="26" t="n"/>
      <c r="C79" s="26" t="n"/>
      <c r="D79" s="27" t="n"/>
      <c r="E79" s="27" t="n"/>
      <c r="F79" s="51" t="n"/>
      <c r="G79" s="51" t="n"/>
      <c r="H79" s="51" t="n"/>
      <c r="I79" s="27" t="n"/>
      <c r="J79" s="27" t="n"/>
      <c r="K79" s="51" t="n"/>
      <c r="L79" s="51" t="n"/>
      <c r="M79" s="51" t="n"/>
      <c r="N79" s="27" t="n"/>
      <c r="O79" s="51" t="n"/>
      <c r="P79" s="29" t="n"/>
      <c r="Q79" s="29" t="n"/>
      <c r="R79" s="52">
        <f>IF(A79="","",SUM(F79:H79))</f>
        <v/>
      </c>
      <c r="S79" s="52">
        <f>IF(A79="","",SUM(K79:M79))</f>
        <v/>
      </c>
      <c r="T79" s="52">
        <f>IF(A79="","",R79-S79)</f>
        <v/>
      </c>
      <c r="U79" s="52">
        <f>IFERROR(IF(A79="","",F79/E79),"")</f>
        <v/>
      </c>
      <c r="V79" s="52">
        <f>IFERROR(IF(A79="","",T79/E79),"")</f>
        <v/>
      </c>
      <c r="W79" s="31">
        <f>IFERROR(IF(A79="","",E79/(D79-I79-J79)),"")</f>
        <v/>
      </c>
      <c r="X79" s="53">
        <f>IFERROR(IF(A79="","",S79/R79),"")</f>
        <v/>
      </c>
      <c r="Y79" s="52">
        <f>IF(A79="","",F79-O79)</f>
        <v/>
      </c>
      <c r="Z79" s="53">
        <f>IFERROR(IF(A79="","",Y79/O79),"")</f>
        <v/>
      </c>
      <c r="AA79" s="33">
        <f>IFERROR(IF(A79="","",SUMIFS(Assumptions!$E$19:$E$138,Assumptions!$B$19:$B$138,B79,Assumptions!$A$19:$A$138,A79)),"")</f>
        <v/>
      </c>
      <c r="AB79" s="53">
        <f>IFERROR(IF(A79="","",E79/AA79),"")</f>
        <v/>
      </c>
      <c r="AC79" s="34">
        <f>IF(A79="","",IF(COUNTIFS($A$6:$A$305,A79,$B$6:$B$305,B79,$C$6:$C$305,C79)&gt;1,"Duplicate",""))</f>
        <v/>
      </c>
      <c r="AD79" s="34">
        <f>IFERROR(IF(A79="","",IF(OR(B79="",C79=""),"Missing Required Field",IF(DAY(A79)&lt;&gt;1,"Date Must Be First of Month",IF(I79&gt;D79,"Cancellations Exceed Bookings",IF(J79&gt;D79,"No-Shows Exceed Bookings",IF(I79+J79&gt;D79,"Combined Exceptions Exceed Bookings",IF(AND(AA79&gt;0,E79&gt;AA79),"Rooms Sold Exceed Available Inventory",IF(T79&lt;0,"Negative Net Revenue",IF(X79&gt;Assumptions!$B$5,"High Acquisition Cost",IF(OR(N79="",O79=""),"Missing Budget","OK")))))))))),"")</f>
        <v/>
      </c>
    </row>
    <row r="80">
      <c r="A80" s="50" t="n"/>
      <c r="B80" s="26" t="n"/>
      <c r="C80" s="26" t="n"/>
      <c r="D80" s="27" t="n"/>
      <c r="E80" s="27" t="n"/>
      <c r="F80" s="51" t="n"/>
      <c r="G80" s="51" t="n"/>
      <c r="H80" s="51" t="n"/>
      <c r="I80" s="27" t="n"/>
      <c r="J80" s="27" t="n"/>
      <c r="K80" s="51" t="n"/>
      <c r="L80" s="51" t="n"/>
      <c r="M80" s="51" t="n"/>
      <c r="N80" s="27" t="n"/>
      <c r="O80" s="51" t="n"/>
      <c r="P80" s="29" t="n"/>
      <c r="Q80" s="29" t="n"/>
      <c r="R80" s="52">
        <f>IF(A80="","",SUM(F80:H80))</f>
        <v/>
      </c>
      <c r="S80" s="52">
        <f>IF(A80="","",SUM(K80:M80))</f>
        <v/>
      </c>
      <c r="T80" s="52">
        <f>IF(A80="","",R80-S80)</f>
        <v/>
      </c>
      <c r="U80" s="52">
        <f>IFERROR(IF(A80="","",F80/E80),"")</f>
        <v/>
      </c>
      <c r="V80" s="52">
        <f>IFERROR(IF(A80="","",T80/E80),"")</f>
        <v/>
      </c>
      <c r="W80" s="31">
        <f>IFERROR(IF(A80="","",E80/(D80-I80-J80)),"")</f>
        <v/>
      </c>
      <c r="X80" s="53">
        <f>IFERROR(IF(A80="","",S80/R80),"")</f>
        <v/>
      </c>
      <c r="Y80" s="52">
        <f>IF(A80="","",F80-O80)</f>
        <v/>
      </c>
      <c r="Z80" s="53">
        <f>IFERROR(IF(A80="","",Y80/O80),"")</f>
        <v/>
      </c>
      <c r="AA80" s="33">
        <f>IFERROR(IF(A80="","",SUMIFS(Assumptions!$E$19:$E$138,Assumptions!$B$19:$B$138,B80,Assumptions!$A$19:$A$138,A80)),"")</f>
        <v/>
      </c>
      <c r="AB80" s="53">
        <f>IFERROR(IF(A80="","",E80/AA80),"")</f>
        <v/>
      </c>
      <c r="AC80" s="34">
        <f>IF(A80="","",IF(COUNTIFS($A$6:$A$305,A80,$B$6:$B$305,B80,$C$6:$C$305,C80)&gt;1,"Duplicate",""))</f>
        <v/>
      </c>
      <c r="AD80" s="34">
        <f>IFERROR(IF(A80="","",IF(OR(B80="",C80=""),"Missing Required Field",IF(DAY(A80)&lt;&gt;1,"Date Must Be First of Month",IF(I80&gt;D80,"Cancellations Exceed Bookings",IF(J80&gt;D80,"No-Shows Exceed Bookings",IF(I80+J80&gt;D80,"Combined Exceptions Exceed Bookings",IF(AND(AA80&gt;0,E80&gt;AA80),"Rooms Sold Exceed Available Inventory",IF(T80&lt;0,"Negative Net Revenue",IF(X80&gt;Assumptions!$B$5,"High Acquisition Cost",IF(OR(N80="",O80=""),"Missing Budget","OK")))))))))),"")</f>
        <v/>
      </c>
    </row>
    <row r="81">
      <c r="A81" s="50" t="n"/>
      <c r="B81" s="26" t="n"/>
      <c r="C81" s="26" t="n"/>
      <c r="D81" s="27" t="n"/>
      <c r="E81" s="27" t="n"/>
      <c r="F81" s="51" t="n"/>
      <c r="G81" s="51" t="n"/>
      <c r="H81" s="51" t="n"/>
      <c r="I81" s="27" t="n"/>
      <c r="J81" s="27" t="n"/>
      <c r="K81" s="51" t="n"/>
      <c r="L81" s="51" t="n"/>
      <c r="M81" s="51" t="n"/>
      <c r="N81" s="27" t="n"/>
      <c r="O81" s="51" t="n"/>
      <c r="P81" s="29" t="n"/>
      <c r="Q81" s="29" t="n"/>
      <c r="R81" s="52">
        <f>IF(A81="","",SUM(F81:H81))</f>
        <v/>
      </c>
      <c r="S81" s="52">
        <f>IF(A81="","",SUM(K81:M81))</f>
        <v/>
      </c>
      <c r="T81" s="52">
        <f>IF(A81="","",R81-S81)</f>
        <v/>
      </c>
      <c r="U81" s="52">
        <f>IFERROR(IF(A81="","",F81/E81),"")</f>
        <v/>
      </c>
      <c r="V81" s="52">
        <f>IFERROR(IF(A81="","",T81/E81),"")</f>
        <v/>
      </c>
      <c r="W81" s="31">
        <f>IFERROR(IF(A81="","",E81/(D81-I81-J81)),"")</f>
        <v/>
      </c>
      <c r="X81" s="53">
        <f>IFERROR(IF(A81="","",S81/R81),"")</f>
        <v/>
      </c>
      <c r="Y81" s="52">
        <f>IF(A81="","",F81-O81)</f>
        <v/>
      </c>
      <c r="Z81" s="53">
        <f>IFERROR(IF(A81="","",Y81/O81),"")</f>
        <v/>
      </c>
      <c r="AA81" s="33">
        <f>IFERROR(IF(A81="","",SUMIFS(Assumptions!$E$19:$E$138,Assumptions!$B$19:$B$138,B81,Assumptions!$A$19:$A$138,A81)),"")</f>
        <v/>
      </c>
      <c r="AB81" s="53">
        <f>IFERROR(IF(A81="","",E81/AA81),"")</f>
        <v/>
      </c>
      <c r="AC81" s="34">
        <f>IF(A81="","",IF(COUNTIFS($A$6:$A$305,A81,$B$6:$B$305,B81,$C$6:$C$305,C81)&gt;1,"Duplicate",""))</f>
        <v/>
      </c>
      <c r="AD81" s="34">
        <f>IFERROR(IF(A81="","",IF(OR(B81="",C81=""),"Missing Required Field",IF(DAY(A81)&lt;&gt;1,"Date Must Be First of Month",IF(I81&gt;D81,"Cancellations Exceed Bookings",IF(J81&gt;D81,"No-Shows Exceed Bookings",IF(I81+J81&gt;D81,"Combined Exceptions Exceed Bookings",IF(AND(AA81&gt;0,E81&gt;AA81),"Rooms Sold Exceed Available Inventory",IF(T81&lt;0,"Negative Net Revenue",IF(X81&gt;Assumptions!$B$5,"High Acquisition Cost",IF(OR(N81="",O81=""),"Missing Budget","OK")))))))))),"")</f>
        <v/>
      </c>
    </row>
    <row r="82">
      <c r="A82" s="50" t="n"/>
      <c r="B82" s="26" t="n"/>
      <c r="C82" s="26" t="n"/>
      <c r="D82" s="27" t="n"/>
      <c r="E82" s="27" t="n"/>
      <c r="F82" s="51" t="n"/>
      <c r="G82" s="51" t="n"/>
      <c r="H82" s="51" t="n"/>
      <c r="I82" s="27" t="n"/>
      <c r="J82" s="27" t="n"/>
      <c r="K82" s="51" t="n"/>
      <c r="L82" s="51" t="n"/>
      <c r="M82" s="51" t="n"/>
      <c r="N82" s="27" t="n"/>
      <c r="O82" s="51" t="n"/>
      <c r="P82" s="29" t="n"/>
      <c r="Q82" s="29" t="n"/>
      <c r="R82" s="52">
        <f>IF(A82="","",SUM(F82:H82))</f>
        <v/>
      </c>
      <c r="S82" s="52">
        <f>IF(A82="","",SUM(K82:M82))</f>
        <v/>
      </c>
      <c r="T82" s="52">
        <f>IF(A82="","",R82-S82)</f>
        <v/>
      </c>
      <c r="U82" s="52">
        <f>IFERROR(IF(A82="","",F82/E82),"")</f>
        <v/>
      </c>
      <c r="V82" s="52">
        <f>IFERROR(IF(A82="","",T82/E82),"")</f>
        <v/>
      </c>
      <c r="W82" s="31">
        <f>IFERROR(IF(A82="","",E82/(D82-I82-J82)),"")</f>
        <v/>
      </c>
      <c r="X82" s="53">
        <f>IFERROR(IF(A82="","",S82/R82),"")</f>
        <v/>
      </c>
      <c r="Y82" s="52">
        <f>IF(A82="","",F82-O82)</f>
        <v/>
      </c>
      <c r="Z82" s="53">
        <f>IFERROR(IF(A82="","",Y82/O82),"")</f>
        <v/>
      </c>
      <c r="AA82" s="33">
        <f>IFERROR(IF(A82="","",SUMIFS(Assumptions!$E$19:$E$138,Assumptions!$B$19:$B$138,B82,Assumptions!$A$19:$A$138,A82)),"")</f>
        <v/>
      </c>
      <c r="AB82" s="53">
        <f>IFERROR(IF(A82="","",E82/AA82),"")</f>
        <v/>
      </c>
      <c r="AC82" s="34">
        <f>IF(A82="","",IF(COUNTIFS($A$6:$A$305,A82,$B$6:$B$305,B82,$C$6:$C$305,C82)&gt;1,"Duplicate",""))</f>
        <v/>
      </c>
      <c r="AD82" s="34">
        <f>IFERROR(IF(A82="","",IF(OR(B82="",C82=""),"Missing Required Field",IF(DAY(A82)&lt;&gt;1,"Date Must Be First of Month",IF(I82&gt;D82,"Cancellations Exceed Bookings",IF(J82&gt;D82,"No-Shows Exceed Bookings",IF(I82+J82&gt;D82,"Combined Exceptions Exceed Bookings",IF(AND(AA82&gt;0,E82&gt;AA82),"Rooms Sold Exceed Available Inventory",IF(T82&lt;0,"Negative Net Revenue",IF(X82&gt;Assumptions!$B$5,"High Acquisition Cost",IF(OR(N82="",O82=""),"Missing Budget","OK")))))))))),"")</f>
        <v/>
      </c>
    </row>
    <row r="83">
      <c r="A83" s="50" t="n"/>
      <c r="B83" s="26" t="n"/>
      <c r="C83" s="26" t="n"/>
      <c r="D83" s="27" t="n"/>
      <c r="E83" s="27" t="n"/>
      <c r="F83" s="51" t="n"/>
      <c r="G83" s="51" t="n"/>
      <c r="H83" s="51" t="n"/>
      <c r="I83" s="27" t="n"/>
      <c r="J83" s="27" t="n"/>
      <c r="K83" s="51" t="n"/>
      <c r="L83" s="51" t="n"/>
      <c r="M83" s="51" t="n"/>
      <c r="N83" s="27" t="n"/>
      <c r="O83" s="51" t="n"/>
      <c r="P83" s="29" t="n"/>
      <c r="Q83" s="29" t="n"/>
      <c r="R83" s="52">
        <f>IF(A83="","",SUM(F83:H83))</f>
        <v/>
      </c>
      <c r="S83" s="52">
        <f>IF(A83="","",SUM(K83:M83))</f>
        <v/>
      </c>
      <c r="T83" s="52">
        <f>IF(A83="","",R83-S83)</f>
        <v/>
      </c>
      <c r="U83" s="52">
        <f>IFERROR(IF(A83="","",F83/E83),"")</f>
        <v/>
      </c>
      <c r="V83" s="52">
        <f>IFERROR(IF(A83="","",T83/E83),"")</f>
        <v/>
      </c>
      <c r="W83" s="31">
        <f>IFERROR(IF(A83="","",E83/(D83-I83-J83)),"")</f>
        <v/>
      </c>
      <c r="X83" s="53">
        <f>IFERROR(IF(A83="","",S83/R83),"")</f>
        <v/>
      </c>
      <c r="Y83" s="52">
        <f>IF(A83="","",F83-O83)</f>
        <v/>
      </c>
      <c r="Z83" s="53">
        <f>IFERROR(IF(A83="","",Y83/O83),"")</f>
        <v/>
      </c>
      <c r="AA83" s="33">
        <f>IFERROR(IF(A83="","",SUMIFS(Assumptions!$E$19:$E$138,Assumptions!$B$19:$B$138,B83,Assumptions!$A$19:$A$138,A83)),"")</f>
        <v/>
      </c>
      <c r="AB83" s="53">
        <f>IFERROR(IF(A83="","",E83/AA83),"")</f>
        <v/>
      </c>
      <c r="AC83" s="34">
        <f>IF(A83="","",IF(COUNTIFS($A$6:$A$305,A83,$B$6:$B$305,B83,$C$6:$C$305,C83)&gt;1,"Duplicate",""))</f>
        <v/>
      </c>
      <c r="AD83" s="34">
        <f>IFERROR(IF(A83="","",IF(OR(B83="",C83=""),"Missing Required Field",IF(DAY(A83)&lt;&gt;1,"Date Must Be First of Month",IF(I83&gt;D83,"Cancellations Exceed Bookings",IF(J83&gt;D83,"No-Shows Exceed Bookings",IF(I83+J83&gt;D83,"Combined Exceptions Exceed Bookings",IF(AND(AA83&gt;0,E83&gt;AA83),"Rooms Sold Exceed Available Inventory",IF(T83&lt;0,"Negative Net Revenue",IF(X83&gt;Assumptions!$B$5,"High Acquisition Cost",IF(OR(N83="",O83=""),"Missing Budget","OK")))))))))),"")</f>
        <v/>
      </c>
    </row>
    <row r="84">
      <c r="A84" s="50" t="n"/>
      <c r="B84" s="26" t="n"/>
      <c r="C84" s="26" t="n"/>
      <c r="D84" s="27" t="n"/>
      <c r="E84" s="27" t="n"/>
      <c r="F84" s="51" t="n"/>
      <c r="G84" s="51" t="n"/>
      <c r="H84" s="51" t="n"/>
      <c r="I84" s="27" t="n"/>
      <c r="J84" s="27" t="n"/>
      <c r="K84" s="51" t="n"/>
      <c r="L84" s="51" t="n"/>
      <c r="M84" s="51" t="n"/>
      <c r="N84" s="27" t="n"/>
      <c r="O84" s="51" t="n"/>
      <c r="P84" s="29" t="n"/>
      <c r="Q84" s="29" t="n"/>
      <c r="R84" s="52">
        <f>IF(A84="","",SUM(F84:H84))</f>
        <v/>
      </c>
      <c r="S84" s="52">
        <f>IF(A84="","",SUM(K84:M84))</f>
        <v/>
      </c>
      <c r="T84" s="52">
        <f>IF(A84="","",R84-S84)</f>
        <v/>
      </c>
      <c r="U84" s="52">
        <f>IFERROR(IF(A84="","",F84/E84),"")</f>
        <v/>
      </c>
      <c r="V84" s="52">
        <f>IFERROR(IF(A84="","",T84/E84),"")</f>
        <v/>
      </c>
      <c r="W84" s="31">
        <f>IFERROR(IF(A84="","",E84/(D84-I84-J84)),"")</f>
        <v/>
      </c>
      <c r="X84" s="53">
        <f>IFERROR(IF(A84="","",S84/R84),"")</f>
        <v/>
      </c>
      <c r="Y84" s="52">
        <f>IF(A84="","",F84-O84)</f>
        <v/>
      </c>
      <c r="Z84" s="53">
        <f>IFERROR(IF(A84="","",Y84/O84),"")</f>
        <v/>
      </c>
      <c r="AA84" s="33">
        <f>IFERROR(IF(A84="","",SUMIFS(Assumptions!$E$19:$E$138,Assumptions!$B$19:$B$138,B84,Assumptions!$A$19:$A$138,A84)),"")</f>
        <v/>
      </c>
      <c r="AB84" s="53">
        <f>IFERROR(IF(A84="","",E84/AA84),"")</f>
        <v/>
      </c>
      <c r="AC84" s="34">
        <f>IF(A84="","",IF(COUNTIFS($A$6:$A$305,A84,$B$6:$B$305,B84,$C$6:$C$305,C84)&gt;1,"Duplicate",""))</f>
        <v/>
      </c>
      <c r="AD84" s="34">
        <f>IFERROR(IF(A84="","",IF(OR(B84="",C84=""),"Missing Required Field",IF(DAY(A84)&lt;&gt;1,"Date Must Be First of Month",IF(I84&gt;D84,"Cancellations Exceed Bookings",IF(J84&gt;D84,"No-Shows Exceed Bookings",IF(I84+J84&gt;D84,"Combined Exceptions Exceed Bookings",IF(AND(AA84&gt;0,E84&gt;AA84),"Rooms Sold Exceed Available Inventory",IF(T84&lt;0,"Negative Net Revenue",IF(X84&gt;Assumptions!$B$5,"High Acquisition Cost",IF(OR(N84="",O84=""),"Missing Budget","OK")))))))))),"")</f>
        <v/>
      </c>
    </row>
    <row r="85">
      <c r="A85" s="50" t="n"/>
      <c r="B85" s="26" t="n"/>
      <c r="C85" s="26" t="n"/>
      <c r="D85" s="27" t="n"/>
      <c r="E85" s="27" t="n"/>
      <c r="F85" s="51" t="n"/>
      <c r="G85" s="51" t="n"/>
      <c r="H85" s="51" t="n"/>
      <c r="I85" s="27" t="n"/>
      <c r="J85" s="27" t="n"/>
      <c r="K85" s="51" t="n"/>
      <c r="L85" s="51" t="n"/>
      <c r="M85" s="51" t="n"/>
      <c r="N85" s="27" t="n"/>
      <c r="O85" s="51" t="n"/>
      <c r="P85" s="29" t="n"/>
      <c r="Q85" s="29" t="n"/>
      <c r="R85" s="52">
        <f>IF(A85="","",SUM(F85:H85))</f>
        <v/>
      </c>
      <c r="S85" s="52">
        <f>IF(A85="","",SUM(K85:M85))</f>
        <v/>
      </c>
      <c r="T85" s="52">
        <f>IF(A85="","",R85-S85)</f>
        <v/>
      </c>
      <c r="U85" s="52">
        <f>IFERROR(IF(A85="","",F85/E85),"")</f>
        <v/>
      </c>
      <c r="V85" s="52">
        <f>IFERROR(IF(A85="","",T85/E85),"")</f>
        <v/>
      </c>
      <c r="W85" s="31">
        <f>IFERROR(IF(A85="","",E85/(D85-I85-J85)),"")</f>
        <v/>
      </c>
      <c r="X85" s="53">
        <f>IFERROR(IF(A85="","",S85/R85),"")</f>
        <v/>
      </c>
      <c r="Y85" s="52">
        <f>IF(A85="","",F85-O85)</f>
        <v/>
      </c>
      <c r="Z85" s="53">
        <f>IFERROR(IF(A85="","",Y85/O85),"")</f>
        <v/>
      </c>
      <c r="AA85" s="33">
        <f>IFERROR(IF(A85="","",SUMIFS(Assumptions!$E$19:$E$138,Assumptions!$B$19:$B$138,B85,Assumptions!$A$19:$A$138,A85)),"")</f>
        <v/>
      </c>
      <c r="AB85" s="53">
        <f>IFERROR(IF(A85="","",E85/AA85),"")</f>
        <v/>
      </c>
      <c r="AC85" s="34">
        <f>IF(A85="","",IF(COUNTIFS($A$6:$A$305,A85,$B$6:$B$305,B85,$C$6:$C$305,C85)&gt;1,"Duplicate",""))</f>
        <v/>
      </c>
      <c r="AD85" s="34">
        <f>IFERROR(IF(A85="","",IF(OR(B85="",C85=""),"Missing Required Field",IF(DAY(A85)&lt;&gt;1,"Date Must Be First of Month",IF(I85&gt;D85,"Cancellations Exceed Bookings",IF(J85&gt;D85,"No-Shows Exceed Bookings",IF(I85+J85&gt;D85,"Combined Exceptions Exceed Bookings",IF(AND(AA85&gt;0,E85&gt;AA85),"Rooms Sold Exceed Available Inventory",IF(T85&lt;0,"Negative Net Revenue",IF(X85&gt;Assumptions!$B$5,"High Acquisition Cost",IF(OR(N85="",O85=""),"Missing Budget","OK")))))))))),"")</f>
        <v/>
      </c>
    </row>
    <row r="86">
      <c r="A86" s="50" t="n"/>
      <c r="B86" s="26" t="n"/>
      <c r="C86" s="26" t="n"/>
      <c r="D86" s="27" t="n"/>
      <c r="E86" s="27" t="n"/>
      <c r="F86" s="51" t="n"/>
      <c r="G86" s="51" t="n"/>
      <c r="H86" s="51" t="n"/>
      <c r="I86" s="27" t="n"/>
      <c r="J86" s="27" t="n"/>
      <c r="K86" s="51" t="n"/>
      <c r="L86" s="51" t="n"/>
      <c r="M86" s="51" t="n"/>
      <c r="N86" s="27" t="n"/>
      <c r="O86" s="51" t="n"/>
      <c r="P86" s="29" t="n"/>
      <c r="Q86" s="29" t="n"/>
      <c r="R86" s="52">
        <f>IF(A86="","",SUM(F86:H86))</f>
        <v/>
      </c>
      <c r="S86" s="52">
        <f>IF(A86="","",SUM(K86:M86))</f>
        <v/>
      </c>
      <c r="T86" s="52">
        <f>IF(A86="","",R86-S86)</f>
        <v/>
      </c>
      <c r="U86" s="52">
        <f>IFERROR(IF(A86="","",F86/E86),"")</f>
        <v/>
      </c>
      <c r="V86" s="52">
        <f>IFERROR(IF(A86="","",T86/E86),"")</f>
        <v/>
      </c>
      <c r="W86" s="31">
        <f>IFERROR(IF(A86="","",E86/(D86-I86-J86)),"")</f>
        <v/>
      </c>
      <c r="X86" s="53">
        <f>IFERROR(IF(A86="","",S86/R86),"")</f>
        <v/>
      </c>
      <c r="Y86" s="52">
        <f>IF(A86="","",F86-O86)</f>
        <v/>
      </c>
      <c r="Z86" s="53">
        <f>IFERROR(IF(A86="","",Y86/O86),"")</f>
        <v/>
      </c>
      <c r="AA86" s="33">
        <f>IFERROR(IF(A86="","",SUMIFS(Assumptions!$E$19:$E$138,Assumptions!$B$19:$B$138,B86,Assumptions!$A$19:$A$138,A86)),"")</f>
        <v/>
      </c>
      <c r="AB86" s="53">
        <f>IFERROR(IF(A86="","",E86/AA86),"")</f>
        <v/>
      </c>
      <c r="AC86" s="34">
        <f>IF(A86="","",IF(COUNTIFS($A$6:$A$305,A86,$B$6:$B$305,B86,$C$6:$C$305,C86)&gt;1,"Duplicate",""))</f>
        <v/>
      </c>
      <c r="AD86" s="34">
        <f>IFERROR(IF(A86="","",IF(OR(B86="",C86=""),"Missing Required Field",IF(DAY(A86)&lt;&gt;1,"Date Must Be First of Month",IF(I86&gt;D86,"Cancellations Exceed Bookings",IF(J86&gt;D86,"No-Shows Exceed Bookings",IF(I86+J86&gt;D86,"Combined Exceptions Exceed Bookings",IF(AND(AA86&gt;0,E86&gt;AA86),"Rooms Sold Exceed Available Inventory",IF(T86&lt;0,"Negative Net Revenue",IF(X86&gt;Assumptions!$B$5,"High Acquisition Cost",IF(OR(N86="",O86=""),"Missing Budget","OK")))))))))),"")</f>
        <v/>
      </c>
    </row>
    <row r="87">
      <c r="A87" s="50" t="n"/>
      <c r="B87" s="26" t="n"/>
      <c r="C87" s="26" t="n"/>
      <c r="D87" s="27" t="n"/>
      <c r="E87" s="27" t="n"/>
      <c r="F87" s="51" t="n"/>
      <c r="G87" s="51" t="n"/>
      <c r="H87" s="51" t="n"/>
      <c r="I87" s="27" t="n"/>
      <c r="J87" s="27" t="n"/>
      <c r="K87" s="51" t="n"/>
      <c r="L87" s="51" t="n"/>
      <c r="M87" s="51" t="n"/>
      <c r="N87" s="27" t="n"/>
      <c r="O87" s="51" t="n"/>
      <c r="P87" s="29" t="n"/>
      <c r="Q87" s="29" t="n"/>
      <c r="R87" s="52">
        <f>IF(A87="","",SUM(F87:H87))</f>
        <v/>
      </c>
      <c r="S87" s="52">
        <f>IF(A87="","",SUM(K87:M87))</f>
        <v/>
      </c>
      <c r="T87" s="52">
        <f>IF(A87="","",R87-S87)</f>
        <v/>
      </c>
      <c r="U87" s="52">
        <f>IFERROR(IF(A87="","",F87/E87),"")</f>
        <v/>
      </c>
      <c r="V87" s="52">
        <f>IFERROR(IF(A87="","",T87/E87),"")</f>
        <v/>
      </c>
      <c r="W87" s="31">
        <f>IFERROR(IF(A87="","",E87/(D87-I87-J87)),"")</f>
        <v/>
      </c>
      <c r="X87" s="53">
        <f>IFERROR(IF(A87="","",S87/R87),"")</f>
        <v/>
      </c>
      <c r="Y87" s="52">
        <f>IF(A87="","",F87-O87)</f>
        <v/>
      </c>
      <c r="Z87" s="53">
        <f>IFERROR(IF(A87="","",Y87/O87),"")</f>
        <v/>
      </c>
      <c r="AA87" s="33">
        <f>IFERROR(IF(A87="","",SUMIFS(Assumptions!$E$19:$E$138,Assumptions!$B$19:$B$138,B87,Assumptions!$A$19:$A$138,A87)),"")</f>
        <v/>
      </c>
      <c r="AB87" s="53">
        <f>IFERROR(IF(A87="","",E87/AA87),"")</f>
        <v/>
      </c>
      <c r="AC87" s="34">
        <f>IF(A87="","",IF(COUNTIFS($A$6:$A$305,A87,$B$6:$B$305,B87,$C$6:$C$305,C87)&gt;1,"Duplicate",""))</f>
        <v/>
      </c>
      <c r="AD87" s="34">
        <f>IFERROR(IF(A87="","",IF(OR(B87="",C87=""),"Missing Required Field",IF(DAY(A87)&lt;&gt;1,"Date Must Be First of Month",IF(I87&gt;D87,"Cancellations Exceed Bookings",IF(J87&gt;D87,"No-Shows Exceed Bookings",IF(I87+J87&gt;D87,"Combined Exceptions Exceed Bookings",IF(AND(AA87&gt;0,E87&gt;AA87),"Rooms Sold Exceed Available Inventory",IF(T87&lt;0,"Negative Net Revenue",IF(X87&gt;Assumptions!$B$5,"High Acquisition Cost",IF(OR(N87="",O87=""),"Missing Budget","OK")))))))))),"")</f>
        <v/>
      </c>
    </row>
    <row r="88">
      <c r="A88" s="50" t="n"/>
      <c r="B88" s="26" t="n"/>
      <c r="C88" s="26" t="n"/>
      <c r="D88" s="27" t="n"/>
      <c r="E88" s="27" t="n"/>
      <c r="F88" s="51" t="n"/>
      <c r="G88" s="51" t="n"/>
      <c r="H88" s="51" t="n"/>
      <c r="I88" s="27" t="n"/>
      <c r="J88" s="27" t="n"/>
      <c r="K88" s="51" t="n"/>
      <c r="L88" s="51" t="n"/>
      <c r="M88" s="51" t="n"/>
      <c r="N88" s="27" t="n"/>
      <c r="O88" s="51" t="n"/>
      <c r="P88" s="29" t="n"/>
      <c r="Q88" s="29" t="n"/>
      <c r="R88" s="52">
        <f>IF(A88="","",SUM(F88:H88))</f>
        <v/>
      </c>
      <c r="S88" s="52">
        <f>IF(A88="","",SUM(K88:M88))</f>
        <v/>
      </c>
      <c r="T88" s="52">
        <f>IF(A88="","",R88-S88)</f>
        <v/>
      </c>
      <c r="U88" s="52">
        <f>IFERROR(IF(A88="","",F88/E88),"")</f>
        <v/>
      </c>
      <c r="V88" s="52">
        <f>IFERROR(IF(A88="","",T88/E88),"")</f>
        <v/>
      </c>
      <c r="W88" s="31">
        <f>IFERROR(IF(A88="","",E88/(D88-I88-J88)),"")</f>
        <v/>
      </c>
      <c r="X88" s="53">
        <f>IFERROR(IF(A88="","",S88/R88),"")</f>
        <v/>
      </c>
      <c r="Y88" s="52">
        <f>IF(A88="","",F88-O88)</f>
        <v/>
      </c>
      <c r="Z88" s="53">
        <f>IFERROR(IF(A88="","",Y88/O88),"")</f>
        <v/>
      </c>
      <c r="AA88" s="33">
        <f>IFERROR(IF(A88="","",SUMIFS(Assumptions!$E$19:$E$138,Assumptions!$B$19:$B$138,B88,Assumptions!$A$19:$A$138,A88)),"")</f>
        <v/>
      </c>
      <c r="AB88" s="53">
        <f>IFERROR(IF(A88="","",E88/AA88),"")</f>
        <v/>
      </c>
      <c r="AC88" s="34">
        <f>IF(A88="","",IF(COUNTIFS($A$6:$A$305,A88,$B$6:$B$305,B88,$C$6:$C$305,C88)&gt;1,"Duplicate",""))</f>
        <v/>
      </c>
      <c r="AD88" s="34">
        <f>IFERROR(IF(A88="","",IF(OR(B88="",C88=""),"Missing Required Field",IF(DAY(A88)&lt;&gt;1,"Date Must Be First of Month",IF(I88&gt;D88,"Cancellations Exceed Bookings",IF(J88&gt;D88,"No-Shows Exceed Bookings",IF(I88+J88&gt;D88,"Combined Exceptions Exceed Bookings",IF(AND(AA88&gt;0,E88&gt;AA88),"Rooms Sold Exceed Available Inventory",IF(T88&lt;0,"Negative Net Revenue",IF(X88&gt;Assumptions!$B$5,"High Acquisition Cost",IF(OR(N88="",O88=""),"Missing Budget","OK")))))))))),"")</f>
        <v/>
      </c>
    </row>
    <row r="89">
      <c r="A89" s="50" t="n"/>
      <c r="B89" s="26" t="n"/>
      <c r="C89" s="26" t="n"/>
      <c r="D89" s="27" t="n"/>
      <c r="E89" s="27" t="n"/>
      <c r="F89" s="51" t="n"/>
      <c r="G89" s="51" t="n"/>
      <c r="H89" s="51" t="n"/>
      <c r="I89" s="27" t="n"/>
      <c r="J89" s="27" t="n"/>
      <c r="K89" s="51" t="n"/>
      <c r="L89" s="51" t="n"/>
      <c r="M89" s="51" t="n"/>
      <c r="N89" s="27" t="n"/>
      <c r="O89" s="51" t="n"/>
      <c r="P89" s="29" t="n"/>
      <c r="Q89" s="29" t="n"/>
      <c r="R89" s="52">
        <f>IF(A89="","",SUM(F89:H89))</f>
        <v/>
      </c>
      <c r="S89" s="52">
        <f>IF(A89="","",SUM(K89:M89))</f>
        <v/>
      </c>
      <c r="T89" s="52">
        <f>IF(A89="","",R89-S89)</f>
        <v/>
      </c>
      <c r="U89" s="52">
        <f>IFERROR(IF(A89="","",F89/E89),"")</f>
        <v/>
      </c>
      <c r="V89" s="52">
        <f>IFERROR(IF(A89="","",T89/E89),"")</f>
        <v/>
      </c>
      <c r="W89" s="31">
        <f>IFERROR(IF(A89="","",E89/(D89-I89-J89)),"")</f>
        <v/>
      </c>
      <c r="X89" s="53">
        <f>IFERROR(IF(A89="","",S89/R89),"")</f>
        <v/>
      </c>
      <c r="Y89" s="52">
        <f>IF(A89="","",F89-O89)</f>
        <v/>
      </c>
      <c r="Z89" s="53">
        <f>IFERROR(IF(A89="","",Y89/O89),"")</f>
        <v/>
      </c>
      <c r="AA89" s="33">
        <f>IFERROR(IF(A89="","",SUMIFS(Assumptions!$E$19:$E$138,Assumptions!$B$19:$B$138,B89,Assumptions!$A$19:$A$138,A89)),"")</f>
        <v/>
      </c>
      <c r="AB89" s="53">
        <f>IFERROR(IF(A89="","",E89/AA89),"")</f>
        <v/>
      </c>
      <c r="AC89" s="34">
        <f>IF(A89="","",IF(COUNTIFS($A$6:$A$305,A89,$B$6:$B$305,B89,$C$6:$C$305,C89)&gt;1,"Duplicate",""))</f>
        <v/>
      </c>
      <c r="AD89" s="34">
        <f>IFERROR(IF(A89="","",IF(OR(B89="",C89=""),"Missing Required Field",IF(DAY(A89)&lt;&gt;1,"Date Must Be First of Month",IF(I89&gt;D89,"Cancellations Exceed Bookings",IF(J89&gt;D89,"No-Shows Exceed Bookings",IF(I89+J89&gt;D89,"Combined Exceptions Exceed Bookings",IF(AND(AA89&gt;0,E89&gt;AA89),"Rooms Sold Exceed Available Inventory",IF(T89&lt;0,"Negative Net Revenue",IF(X89&gt;Assumptions!$B$5,"High Acquisition Cost",IF(OR(N89="",O89=""),"Missing Budget","OK")))))))))),"")</f>
        <v/>
      </c>
    </row>
    <row r="90">
      <c r="A90" s="50" t="n"/>
      <c r="B90" s="26" t="n"/>
      <c r="C90" s="26" t="n"/>
      <c r="D90" s="27" t="n"/>
      <c r="E90" s="27" t="n"/>
      <c r="F90" s="51" t="n"/>
      <c r="G90" s="51" t="n"/>
      <c r="H90" s="51" t="n"/>
      <c r="I90" s="27" t="n"/>
      <c r="J90" s="27" t="n"/>
      <c r="K90" s="51" t="n"/>
      <c r="L90" s="51" t="n"/>
      <c r="M90" s="51" t="n"/>
      <c r="N90" s="27" t="n"/>
      <c r="O90" s="51" t="n"/>
      <c r="P90" s="29" t="n"/>
      <c r="Q90" s="29" t="n"/>
      <c r="R90" s="52">
        <f>IF(A90="","",SUM(F90:H90))</f>
        <v/>
      </c>
      <c r="S90" s="52">
        <f>IF(A90="","",SUM(K90:M90))</f>
        <v/>
      </c>
      <c r="T90" s="52">
        <f>IF(A90="","",R90-S90)</f>
        <v/>
      </c>
      <c r="U90" s="52">
        <f>IFERROR(IF(A90="","",F90/E90),"")</f>
        <v/>
      </c>
      <c r="V90" s="52">
        <f>IFERROR(IF(A90="","",T90/E90),"")</f>
        <v/>
      </c>
      <c r="W90" s="31">
        <f>IFERROR(IF(A90="","",E90/(D90-I90-J90)),"")</f>
        <v/>
      </c>
      <c r="X90" s="53">
        <f>IFERROR(IF(A90="","",S90/R90),"")</f>
        <v/>
      </c>
      <c r="Y90" s="52">
        <f>IF(A90="","",F90-O90)</f>
        <v/>
      </c>
      <c r="Z90" s="53">
        <f>IFERROR(IF(A90="","",Y90/O90),"")</f>
        <v/>
      </c>
      <c r="AA90" s="33">
        <f>IFERROR(IF(A90="","",SUMIFS(Assumptions!$E$19:$E$138,Assumptions!$B$19:$B$138,B90,Assumptions!$A$19:$A$138,A90)),"")</f>
        <v/>
      </c>
      <c r="AB90" s="53">
        <f>IFERROR(IF(A90="","",E90/AA90),"")</f>
        <v/>
      </c>
      <c r="AC90" s="34">
        <f>IF(A90="","",IF(COUNTIFS($A$6:$A$305,A90,$B$6:$B$305,B90,$C$6:$C$305,C90)&gt;1,"Duplicate",""))</f>
        <v/>
      </c>
      <c r="AD90" s="34">
        <f>IFERROR(IF(A90="","",IF(OR(B90="",C90=""),"Missing Required Field",IF(DAY(A90)&lt;&gt;1,"Date Must Be First of Month",IF(I90&gt;D90,"Cancellations Exceed Bookings",IF(J90&gt;D90,"No-Shows Exceed Bookings",IF(I90+J90&gt;D90,"Combined Exceptions Exceed Bookings",IF(AND(AA90&gt;0,E90&gt;AA90),"Rooms Sold Exceed Available Inventory",IF(T90&lt;0,"Negative Net Revenue",IF(X90&gt;Assumptions!$B$5,"High Acquisition Cost",IF(OR(N90="",O90=""),"Missing Budget","OK")))))))))),"")</f>
        <v/>
      </c>
    </row>
    <row r="91">
      <c r="A91" s="50" t="n"/>
      <c r="B91" s="26" t="n"/>
      <c r="C91" s="26" t="n"/>
      <c r="D91" s="27" t="n"/>
      <c r="E91" s="27" t="n"/>
      <c r="F91" s="51" t="n"/>
      <c r="G91" s="51" t="n"/>
      <c r="H91" s="51" t="n"/>
      <c r="I91" s="27" t="n"/>
      <c r="J91" s="27" t="n"/>
      <c r="K91" s="51" t="n"/>
      <c r="L91" s="51" t="n"/>
      <c r="M91" s="51" t="n"/>
      <c r="N91" s="27" t="n"/>
      <c r="O91" s="51" t="n"/>
      <c r="P91" s="29" t="n"/>
      <c r="Q91" s="29" t="n"/>
      <c r="R91" s="52">
        <f>IF(A91="","",SUM(F91:H91))</f>
        <v/>
      </c>
      <c r="S91" s="52">
        <f>IF(A91="","",SUM(K91:M91))</f>
        <v/>
      </c>
      <c r="T91" s="52">
        <f>IF(A91="","",R91-S91)</f>
        <v/>
      </c>
      <c r="U91" s="52">
        <f>IFERROR(IF(A91="","",F91/E91),"")</f>
        <v/>
      </c>
      <c r="V91" s="52">
        <f>IFERROR(IF(A91="","",T91/E91),"")</f>
        <v/>
      </c>
      <c r="W91" s="31">
        <f>IFERROR(IF(A91="","",E91/(D91-I91-J91)),"")</f>
        <v/>
      </c>
      <c r="X91" s="53">
        <f>IFERROR(IF(A91="","",S91/R91),"")</f>
        <v/>
      </c>
      <c r="Y91" s="52">
        <f>IF(A91="","",F91-O91)</f>
        <v/>
      </c>
      <c r="Z91" s="53">
        <f>IFERROR(IF(A91="","",Y91/O91),"")</f>
        <v/>
      </c>
      <c r="AA91" s="33">
        <f>IFERROR(IF(A91="","",SUMIFS(Assumptions!$E$19:$E$138,Assumptions!$B$19:$B$138,B91,Assumptions!$A$19:$A$138,A91)),"")</f>
        <v/>
      </c>
      <c r="AB91" s="53">
        <f>IFERROR(IF(A91="","",E91/AA91),"")</f>
        <v/>
      </c>
      <c r="AC91" s="34">
        <f>IF(A91="","",IF(COUNTIFS($A$6:$A$305,A91,$B$6:$B$305,B91,$C$6:$C$305,C91)&gt;1,"Duplicate",""))</f>
        <v/>
      </c>
      <c r="AD91" s="34">
        <f>IFERROR(IF(A91="","",IF(OR(B91="",C91=""),"Missing Required Field",IF(DAY(A91)&lt;&gt;1,"Date Must Be First of Month",IF(I91&gt;D91,"Cancellations Exceed Bookings",IF(J91&gt;D91,"No-Shows Exceed Bookings",IF(I91+J91&gt;D91,"Combined Exceptions Exceed Bookings",IF(AND(AA91&gt;0,E91&gt;AA91),"Rooms Sold Exceed Available Inventory",IF(T91&lt;0,"Negative Net Revenue",IF(X91&gt;Assumptions!$B$5,"High Acquisition Cost",IF(OR(N91="",O91=""),"Missing Budget","OK")))))))))),"")</f>
        <v/>
      </c>
    </row>
    <row r="92">
      <c r="A92" s="50" t="n"/>
      <c r="B92" s="26" t="n"/>
      <c r="C92" s="26" t="n"/>
      <c r="D92" s="27" t="n"/>
      <c r="E92" s="27" t="n"/>
      <c r="F92" s="51" t="n"/>
      <c r="G92" s="51" t="n"/>
      <c r="H92" s="51" t="n"/>
      <c r="I92" s="27" t="n"/>
      <c r="J92" s="27" t="n"/>
      <c r="K92" s="51" t="n"/>
      <c r="L92" s="51" t="n"/>
      <c r="M92" s="51" t="n"/>
      <c r="N92" s="27" t="n"/>
      <c r="O92" s="51" t="n"/>
      <c r="P92" s="29" t="n"/>
      <c r="Q92" s="29" t="n"/>
      <c r="R92" s="52">
        <f>IF(A92="","",SUM(F92:H92))</f>
        <v/>
      </c>
      <c r="S92" s="52">
        <f>IF(A92="","",SUM(K92:M92))</f>
        <v/>
      </c>
      <c r="T92" s="52">
        <f>IF(A92="","",R92-S92)</f>
        <v/>
      </c>
      <c r="U92" s="52">
        <f>IFERROR(IF(A92="","",F92/E92),"")</f>
        <v/>
      </c>
      <c r="V92" s="52">
        <f>IFERROR(IF(A92="","",T92/E92),"")</f>
        <v/>
      </c>
      <c r="W92" s="31">
        <f>IFERROR(IF(A92="","",E92/(D92-I92-J92)),"")</f>
        <v/>
      </c>
      <c r="X92" s="53">
        <f>IFERROR(IF(A92="","",S92/R92),"")</f>
        <v/>
      </c>
      <c r="Y92" s="52">
        <f>IF(A92="","",F92-O92)</f>
        <v/>
      </c>
      <c r="Z92" s="53">
        <f>IFERROR(IF(A92="","",Y92/O92),"")</f>
        <v/>
      </c>
      <c r="AA92" s="33">
        <f>IFERROR(IF(A92="","",SUMIFS(Assumptions!$E$19:$E$138,Assumptions!$B$19:$B$138,B92,Assumptions!$A$19:$A$138,A92)),"")</f>
        <v/>
      </c>
      <c r="AB92" s="53">
        <f>IFERROR(IF(A92="","",E92/AA92),"")</f>
        <v/>
      </c>
      <c r="AC92" s="34">
        <f>IF(A92="","",IF(COUNTIFS($A$6:$A$305,A92,$B$6:$B$305,B92,$C$6:$C$305,C92)&gt;1,"Duplicate",""))</f>
        <v/>
      </c>
      <c r="AD92" s="34">
        <f>IFERROR(IF(A92="","",IF(OR(B92="",C92=""),"Missing Required Field",IF(DAY(A92)&lt;&gt;1,"Date Must Be First of Month",IF(I92&gt;D92,"Cancellations Exceed Bookings",IF(J92&gt;D92,"No-Shows Exceed Bookings",IF(I92+J92&gt;D92,"Combined Exceptions Exceed Bookings",IF(AND(AA92&gt;0,E92&gt;AA92),"Rooms Sold Exceed Available Inventory",IF(T92&lt;0,"Negative Net Revenue",IF(X92&gt;Assumptions!$B$5,"High Acquisition Cost",IF(OR(N92="",O92=""),"Missing Budget","OK")))))))))),"")</f>
        <v/>
      </c>
    </row>
    <row r="93">
      <c r="A93" s="50" t="n"/>
      <c r="B93" s="26" t="n"/>
      <c r="C93" s="26" t="n"/>
      <c r="D93" s="27" t="n"/>
      <c r="E93" s="27" t="n"/>
      <c r="F93" s="51" t="n"/>
      <c r="G93" s="51" t="n"/>
      <c r="H93" s="51" t="n"/>
      <c r="I93" s="27" t="n"/>
      <c r="J93" s="27" t="n"/>
      <c r="K93" s="51" t="n"/>
      <c r="L93" s="51" t="n"/>
      <c r="M93" s="51" t="n"/>
      <c r="N93" s="27" t="n"/>
      <c r="O93" s="51" t="n"/>
      <c r="P93" s="29" t="n"/>
      <c r="Q93" s="29" t="n"/>
      <c r="R93" s="52">
        <f>IF(A93="","",SUM(F93:H93))</f>
        <v/>
      </c>
      <c r="S93" s="52">
        <f>IF(A93="","",SUM(K93:M93))</f>
        <v/>
      </c>
      <c r="T93" s="52">
        <f>IF(A93="","",R93-S93)</f>
        <v/>
      </c>
      <c r="U93" s="52">
        <f>IFERROR(IF(A93="","",F93/E93),"")</f>
        <v/>
      </c>
      <c r="V93" s="52">
        <f>IFERROR(IF(A93="","",T93/E93),"")</f>
        <v/>
      </c>
      <c r="W93" s="31">
        <f>IFERROR(IF(A93="","",E93/(D93-I93-J93)),"")</f>
        <v/>
      </c>
      <c r="X93" s="53">
        <f>IFERROR(IF(A93="","",S93/R93),"")</f>
        <v/>
      </c>
      <c r="Y93" s="52">
        <f>IF(A93="","",F93-O93)</f>
        <v/>
      </c>
      <c r="Z93" s="53">
        <f>IFERROR(IF(A93="","",Y93/O93),"")</f>
        <v/>
      </c>
      <c r="AA93" s="33">
        <f>IFERROR(IF(A93="","",SUMIFS(Assumptions!$E$19:$E$138,Assumptions!$B$19:$B$138,B93,Assumptions!$A$19:$A$138,A93)),"")</f>
        <v/>
      </c>
      <c r="AB93" s="53">
        <f>IFERROR(IF(A93="","",E93/AA93),"")</f>
        <v/>
      </c>
      <c r="AC93" s="34">
        <f>IF(A93="","",IF(COUNTIFS($A$6:$A$305,A93,$B$6:$B$305,B93,$C$6:$C$305,C93)&gt;1,"Duplicate",""))</f>
        <v/>
      </c>
      <c r="AD93" s="34">
        <f>IFERROR(IF(A93="","",IF(OR(B93="",C93=""),"Missing Required Field",IF(DAY(A93)&lt;&gt;1,"Date Must Be First of Month",IF(I93&gt;D93,"Cancellations Exceed Bookings",IF(J93&gt;D93,"No-Shows Exceed Bookings",IF(I93+J93&gt;D93,"Combined Exceptions Exceed Bookings",IF(AND(AA93&gt;0,E93&gt;AA93),"Rooms Sold Exceed Available Inventory",IF(T93&lt;0,"Negative Net Revenue",IF(X93&gt;Assumptions!$B$5,"High Acquisition Cost",IF(OR(N93="",O93=""),"Missing Budget","OK")))))))))),"")</f>
        <v/>
      </c>
    </row>
    <row r="94">
      <c r="A94" s="50" t="n"/>
      <c r="B94" s="26" t="n"/>
      <c r="C94" s="26" t="n"/>
      <c r="D94" s="27" t="n"/>
      <c r="E94" s="27" t="n"/>
      <c r="F94" s="51" t="n"/>
      <c r="G94" s="51" t="n"/>
      <c r="H94" s="51" t="n"/>
      <c r="I94" s="27" t="n"/>
      <c r="J94" s="27" t="n"/>
      <c r="K94" s="51" t="n"/>
      <c r="L94" s="51" t="n"/>
      <c r="M94" s="51" t="n"/>
      <c r="N94" s="27" t="n"/>
      <c r="O94" s="51" t="n"/>
      <c r="P94" s="29" t="n"/>
      <c r="Q94" s="29" t="n"/>
      <c r="R94" s="52">
        <f>IF(A94="","",SUM(F94:H94))</f>
        <v/>
      </c>
      <c r="S94" s="52">
        <f>IF(A94="","",SUM(K94:M94))</f>
        <v/>
      </c>
      <c r="T94" s="52">
        <f>IF(A94="","",R94-S94)</f>
        <v/>
      </c>
      <c r="U94" s="52">
        <f>IFERROR(IF(A94="","",F94/E94),"")</f>
        <v/>
      </c>
      <c r="V94" s="52">
        <f>IFERROR(IF(A94="","",T94/E94),"")</f>
        <v/>
      </c>
      <c r="W94" s="31">
        <f>IFERROR(IF(A94="","",E94/(D94-I94-J94)),"")</f>
        <v/>
      </c>
      <c r="X94" s="53">
        <f>IFERROR(IF(A94="","",S94/R94),"")</f>
        <v/>
      </c>
      <c r="Y94" s="52">
        <f>IF(A94="","",F94-O94)</f>
        <v/>
      </c>
      <c r="Z94" s="53">
        <f>IFERROR(IF(A94="","",Y94/O94),"")</f>
        <v/>
      </c>
      <c r="AA94" s="33">
        <f>IFERROR(IF(A94="","",SUMIFS(Assumptions!$E$19:$E$138,Assumptions!$B$19:$B$138,B94,Assumptions!$A$19:$A$138,A94)),"")</f>
        <v/>
      </c>
      <c r="AB94" s="53">
        <f>IFERROR(IF(A94="","",E94/AA94),"")</f>
        <v/>
      </c>
      <c r="AC94" s="34">
        <f>IF(A94="","",IF(COUNTIFS($A$6:$A$305,A94,$B$6:$B$305,B94,$C$6:$C$305,C94)&gt;1,"Duplicate",""))</f>
        <v/>
      </c>
      <c r="AD94" s="34">
        <f>IFERROR(IF(A94="","",IF(OR(B94="",C94=""),"Missing Required Field",IF(DAY(A94)&lt;&gt;1,"Date Must Be First of Month",IF(I94&gt;D94,"Cancellations Exceed Bookings",IF(J94&gt;D94,"No-Shows Exceed Bookings",IF(I94+J94&gt;D94,"Combined Exceptions Exceed Bookings",IF(AND(AA94&gt;0,E94&gt;AA94),"Rooms Sold Exceed Available Inventory",IF(T94&lt;0,"Negative Net Revenue",IF(X94&gt;Assumptions!$B$5,"High Acquisition Cost",IF(OR(N94="",O94=""),"Missing Budget","OK")))))))))),"")</f>
        <v/>
      </c>
    </row>
    <row r="95">
      <c r="A95" s="50" t="n"/>
      <c r="B95" s="26" t="n"/>
      <c r="C95" s="26" t="n"/>
      <c r="D95" s="27" t="n"/>
      <c r="E95" s="27" t="n"/>
      <c r="F95" s="51" t="n"/>
      <c r="G95" s="51" t="n"/>
      <c r="H95" s="51" t="n"/>
      <c r="I95" s="27" t="n"/>
      <c r="J95" s="27" t="n"/>
      <c r="K95" s="51" t="n"/>
      <c r="L95" s="51" t="n"/>
      <c r="M95" s="51" t="n"/>
      <c r="N95" s="27" t="n"/>
      <c r="O95" s="51" t="n"/>
      <c r="P95" s="29" t="n"/>
      <c r="Q95" s="29" t="n"/>
      <c r="R95" s="52">
        <f>IF(A95="","",SUM(F95:H95))</f>
        <v/>
      </c>
      <c r="S95" s="52">
        <f>IF(A95="","",SUM(K95:M95))</f>
        <v/>
      </c>
      <c r="T95" s="52">
        <f>IF(A95="","",R95-S95)</f>
        <v/>
      </c>
      <c r="U95" s="52">
        <f>IFERROR(IF(A95="","",F95/E95),"")</f>
        <v/>
      </c>
      <c r="V95" s="52">
        <f>IFERROR(IF(A95="","",T95/E95),"")</f>
        <v/>
      </c>
      <c r="W95" s="31">
        <f>IFERROR(IF(A95="","",E95/(D95-I95-J95)),"")</f>
        <v/>
      </c>
      <c r="X95" s="53">
        <f>IFERROR(IF(A95="","",S95/R95),"")</f>
        <v/>
      </c>
      <c r="Y95" s="52">
        <f>IF(A95="","",F95-O95)</f>
        <v/>
      </c>
      <c r="Z95" s="53">
        <f>IFERROR(IF(A95="","",Y95/O95),"")</f>
        <v/>
      </c>
      <c r="AA95" s="33">
        <f>IFERROR(IF(A95="","",SUMIFS(Assumptions!$E$19:$E$138,Assumptions!$B$19:$B$138,B95,Assumptions!$A$19:$A$138,A95)),"")</f>
        <v/>
      </c>
      <c r="AB95" s="53">
        <f>IFERROR(IF(A95="","",E95/AA95),"")</f>
        <v/>
      </c>
      <c r="AC95" s="34">
        <f>IF(A95="","",IF(COUNTIFS($A$6:$A$305,A95,$B$6:$B$305,B95,$C$6:$C$305,C95)&gt;1,"Duplicate",""))</f>
        <v/>
      </c>
      <c r="AD95" s="34">
        <f>IFERROR(IF(A95="","",IF(OR(B95="",C95=""),"Missing Required Field",IF(DAY(A95)&lt;&gt;1,"Date Must Be First of Month",IF(I95&gt;D95,"Cancellations Exceed Bookings",IF(J95&gt;D95,"No-Shows Exceed Bookings",IF(I95+J95&gt;D95,"Combined Exceptions Exceed Bookings",IF(AND(AA95&gt;0,E95&gt;AA95),"Rooms Sold Exceed Available Inventory",IF(T95&lt;0,"Negative Net Revenue",IF(X95&gt;Assumptions!$B$5,"High Acquisition Cost",IF(OR(N95="",O95=""),"Missing Budget","OK")))))))))),"")</f>
        <v/>
      </c>
    </row>
    <row r="96">
      <c r="A96" s="50" t="n"/>
      <c r="B96" s="26" t="n"/>
      <c r="C96" s="26" t="n"/>
      <c r="D96" s="27" t="n"/>
      <c r="E96" s="27" t="n"/>
      <c r="F96" s="51" t="n"/>
      <c r="G96" s="51" t="n"/>
      <c r="H96" s="51" t="n"/>
      <c r="I96" s="27" t="n"/>
      <c r="J96" s="27" t="n"/>
      <c r="K96" s="51" t="n"/>
      <c r="L96" s="51" t="n"/>
      <c r="M96" s="51" t="n"/>
      <c r="N96" s="27" t="n"/>
      <c r="O96" s="51" t="n"/>
      <c r="P96" s="29" t="n"/>
      <c r="Q96" s="29" t="n"/>
      <c r="R96" s="52">
        <f>IF(A96="","",SUM(F96:H96))</f>
        <v/>
      </c>
      <c r="S96" s="52">
        <f>IF(A96="","",SUM(K96:M96))</f>
        <v/>
      </c>
      <c r="T96" s="52">
        <f>IF(A96="","",R96-S96)</f>
        <v/>
      </c>
      <c r="U96" s="52">
        <f>IFERROR(IF(A96="","",F96/E96),"")</f>
        <v/>
      </c>
      <c r="V96" s="52">
        <f>IFERROR(IF(A96="","",T96/E96),"")</f>
        <v/>
      </c>
      <c r="W96" s="31">
        <f>IFERROR(IF(A96="","",E96/(D96-I96-J96)),"")</f>
        <v/>
      </c>
      <c r="X96" s="53">
        <f>IFERROR(IF(A96="","",S96/R96),"")</f>
        <v/>
      </c>
      <c r="Y96" s="52">
        <f>IF(A96="","",F96-O96)</f>
        <v/>
      </c>
      <c r="Z96" s="53">
        <f>IFERROR(IF(A96="","",Y96/O96),"")</f>
        <v/>
      </c>
      <c r="AA96" s="33">
        <f>IFERROR(IF(A96="","",SUMIFS(Assumptions!$E$19:$E$138,Assumptions!$B$19:$B$138,B96,Assumptions!$A$19:$A$138,A96)),"")</f>
        <v/>
      </c>
      <c r="AB96" s="53">
        <f>IFERROR(IF(A96="","",E96/AA96),"")</f>
        <v/>
      </c>
      <c r="AC96" s="34">
        <f>IF(A96="","",IF(COUNTIFS($A$6:$A$305,A96,$B$6:$B$305,B96,$C$6:$C$305,C96)&gt;1,"Duplicate",""))</f>
        <v/>
      </c>
      <c r="AD96" s="34">
        <f>IFERROR(IF(A96="","",IF(OR(B96="",C96=""),"Missing Required Field",IF(DAY(A96)&lt;&gt;1,"Date Must Be First of Month",IF(I96&gt;D96,"Cancellations Exceed Bookings",IF(J96&gt;D96,"No-Shows Exceed Bookings",IF(I96+J96&gt;D96,"Combined Exceptions Exceed Bookings",IF(AND(AA96&gt;0,E96&gt;AA96),"Rooms Sold Exceed Available Inventory",IF(T96&lt;0,"Negative Net Revenue",IF(X96&gt;Assumptions!$B$5,"High Acquisition Cost",IF(OR(N96="",O96=""),"Missing Budget","OK")))))))))),"")</f>
        <v/>
      </c>
    </row>
    <row r="97">
      <c r="A97" s="50" t="n"/>
      <c r="B97" s="26" t="n"/>
      <c r="C97" s="26" t="n"/>
      <c r="D97" s="27" t="n"/>
      <c r="E97" s="27" t="n"/>
      <c r="F97" s="51" t="n"/>
      <c r="G97" s="51" t="n"/>
      <c r="H97" s="51" t="n"/>
      <c r="I97" s="27" t="n"/>
      <c r="J97" s="27" t="n"/>
      <c r="K97" s="51" t="n"/>
      <c r="L97" s="51" t="n"/>
      <c r="M97" s="51" t="n"/>
      <c r="N97" s="27" t="n"/>
      <c r="O97" s="51" t="n"/>
      <c r="P97" s="29" t="n"/>
      <c r="Q97" s="29" t="n"/>
      <c r="R97" s="52">
        <f>IF(A97="","",SUM(F97:H97))</f>
        <v/>
      </c>
      <c r="S97" s="52">
        <f>IF(A97="","",SUM(K97:M97))</f>
        <v/>
      </c>
      <c r="T97" s="52">
        <f>IF(A97="","",R97-S97)</f>
        <v/>
      </c>
      <c r="U97" s="52">
        <f>IFERROR(IF(A97="","",F97/E97),"")</f>
        <v/>
      </c>
      <c r="V97" s="52">
        <f>IFERROR(IF(A97="","",T97/E97),"")</f>
        <v/>
      </c>
      <c r="W97" s="31">
        <f>IFERROR(IF(A97="","",E97/(D97-I97-J97)),"")</f>
        <v/>
      </c>
      <c r="X97" s="53">
        <f>IFERROR(IF(A97="","",S97/R97),"")</f>
        <v/>
      </c>
      <c r="Y97" s="52">
        <f>IF(A97="","",F97-O97)</f>
        <v/>
      </c>
      <c r="Z97" s="53">
        <f>IFERROR(IF(A97="","",Y97/O97),"")</f>
        <v/>
      </c>
      <c r="AA97" s="33">
        <f>IFERROR(IF(A97="","",SUMIFS(Assumptions!$E$19:$E$138,Assumptions!$B$19:$B$138,B97,Assumptions!$A$19:$A$138,A97)),"")</f>
        <v/>
      </c>
      <c r="AB97" s="53">
        <f>IFERROR(IF(A97="","",E97/AA97),"")</f>
        <v/>
      </c>
      <c r="AC97" s="34">
        <f>IF(A97="","",IF(COUNTIFS($A$6:$A$305,A97,$B$6:$B$305,B97,$C$6:$C$305,C97)&gt;1,"Duplicate",""))</f>
        <v/>
      </c>
      <c r="AD97" s="34">
        <f>IFERROR(IF(A97="","",IF(OR(B97="",C97=""),"Missing Required Field",IF(DAY(A97)&lt;&gt;1,"Date Must Be First of Month",IF(I97&gt;D97,"Cancellations Exceed Bookings",IF(J97&gt;D97,"No-Shows Exceed Bookings",IF(I97+J97&gt;D97,"Combined Exceptions Exceed Bookings",IF(AND(AA97&gt;0,E97&gt;AA97),"Rooms Sold Exceed Available Inventory",IF(T97&lt;0,"Negative Net Revenue",IF(X97&gt;Assumptions!$B$5,"High Acquisition Cost",IF(OR(N97="",O97=""),"Missing Budget","OK")))))))))),"")</f>
        <v/>
      </c>
    </row>
    <row r="98">
      <c r="A98" s="50" t="n"/>
      <c r="B98" s="26" t="n"/>
      <c r="C98" s="26" t="n"/>
      <c r="D98" s="27" t="n"/>
      <c r="E98" s="27" t="n"/>
      <c r="F98" s="51" t="n"/>
      <c r="G98" s="51" t="n"/>
      <c r="H98" s="51" t="n"/>
      <c r="I98" s="27" t="n"/>
      <c r="J98" s="27" t="n"/>
      <c r="K98" s="51" t="n"/>
      <c r="L98" s="51" t="n"/>
      <c r="M98" s="51" t="n"/>
      <c r="N98" s="27" t="n"/>
      <c r="O98" s="51" t="n"/>
      <c r="P98" s="29" t="n"/>
      <c r="Q98" s="29" t="n"/>
      <c r="R98" s="52">
        <f>IF(A98="","",SUM(F98:H98))</f>
        <v/>
      </c>
      <c r="S98" s="52">
        <f>IF(A98="","",SUM(K98:M98))</f>
        <v/>
      </c>
      <c r="T98" s="52">
        <f>IF(A98="","",R98-S98)</f>
        <v/>
      </c>
      <c r="U98" s="52">
        <f>IFERROR(IF(A98="","",F98/E98),"")</f>
        <v/>
      </c>
      <c r="V98" s="52">
        <f>IFERROR(IF(A98="","",T98/E98),"")</f>
        <v/>
      </c>
      <c r="W98" s="31">
        <f>IFERROR(IF(A98="","",E98/(D98-I98-J98)),"")</f>
        <v/>
      </c>
      <c r="X98" s="53">
        <f>IFERROR(IF(A98="","",S98/R98),"")</f>
        <v/>
      </c>
      <c r="Y98" s="52">
        <f>IF(A98="","",F98-O98)</f>
        <v/>
      </c>
      <c r="Z98" s="53">
        <f>IFERROR(IF(A98="","",Y98/O98),"")</f>
        <v/>
      </c>
      <c r="AA98" s="33">
        <f>IFERROR(IF(A98="","",SUMIFS(Assumptions!$E$19:$E$138,Assumptions!$B$19:$B$138,B98,Assumptions!$A$19:$A$138,A98)),"")</f>
        <v/>
      </c>
      <c r="AB98" s="53">
        <f>IFERROR(IF(A98="","",E98/AA98),"")</f>
        <v/>
      </c>
      <c r="AC98" s="34">
        <f>IF(A98="","",IF(COUNTIFS($A$6:$A$305,A98,$B$6:$B$305,B98,$C$6:$C$305,C98)&gt;1,"Duplicate",""))</f>
        <v/>
      </c>
      <c r="AD98" s="34">
        <f>IFERROR(IF(A98="","",IF(OR(B98="",C98=""),"Missing Required Field",IF(DAY(A98)&lt;&gt;1,"Date Must Be First of Month",IF(I98&gt;D98,"Cancellations Exceed Bookings",IF(J98&gt;D98,"No-Shows Exceed Bookings",IF(I98+J98&gt;D98,"Combined Exceptions Exceed Bookings",IF(AND(AA98&gt;0,E98&gt;AA98),"Rooms Sold Exceed Available Inventory",IF(T98&lt;0,"Negative Net Revenue",IF(X98&gt;Assumptions!$B$5,"High Acquisition Cost",IF(OR(N98="",O98=""),"Missing Budget","OK")))))))))),"")</f>
        <v/>
      </c>
    </row>
    <row r="99">
      <c r="A99" s="50" t="n"/>
      <c r="B99" s="26" t="n"/>
      <c r="C99" s="26" t="n"/>
      <c r="D99" s="27" t="n"/>
      <c r="E99" s="27" t="n"/>
      <c r="F99" s="51" t="n"/>
      <c r="G99" s="51" t="n"/>
      <c r="H99" s="51" t="n"/>
      <c r="I99" s="27" t="n"/>
      <c r="J99" s="27" t="n"/>
      <c r="K99" s="51" t="n"/>
      <c r="L99" s="51" t="n"/>
      <c r="M99" s="51" t="n"/>
      <c r="N99" s="27" t="n"/>
      <c r="O99" s="51" t="n"/>
      <c r="P99" s="29" t="n"/>
      <c r="Q99" s="29" t="n"/>
      <c r="R99" s="52">
        <f>IF(A99="","",SUM(F99:H99))</f>
        <v/>
      </c>
      <c r="S99" s="52">
        <f>IF(A99="","",SUM(K99:M99))</f>
        <v/>
      </c>
      <c r="T99" s="52">
        <f>IF(A99="","",R99-S99)</f>
        <v/>
      </c>
      <c r="U99" s="52">
        <f>IFERROR(IF(A99="","",F99/E99),"")</f>
        <v/>
      </c>
      <c r="V99" s="52">
        <f>IFERROR(IF(A99="","",T99/E99),"")</f>
        <v/>
      </c>
      <c r="W99" s="31">
        <f>IFERROR(IF(A99="","",E99/(D99-I99-J99)),"")</f>
        <v/>
      </c>
      <c r="X99" s="53">
        <f>IFERROR(IF(A99="","",S99/R99),"")</f>
        <v/>
      </c>
      <c r="Y99" s="52">
        <f>IF(A99="","",F99-O99)</f>
        <v/>
      </c>
      <c r="Z99" s="53">
        <f>IFERROR(IF(A99="","",Y99/O99),"")</f>
        <v/>
      </c>
      <c r="AA99" s="33">
        <f>IFERROR(IF(A99="","",SUMIFS(Assumptions!$E$19:$E$138,Assumptions!$B$19:$B$138,B99,Assumptions!$A$19:$A$138,A99)),"")</f>
        <v/>
      </c>
      <c r="AB99" s="53">
        <f>IFERROR(IF(A99="","",E99/AA99),"")</f>
        <v/>
      </c>
      <c r="AC99" s="34">
        <f>IF(A99="","",IF(COUNTIFS($A$6:$A$305,A99,$B$6:$B$305,B99,$C$6:$C$305,C99)&gt;1,"Duplicate",""))</f>
        <v/>
      </c>
      <c r="AD99" s="34">
        <f>IFERROR(IF(A99="","",IF(OR(B99="",C99=""),"Missing Required Field",IF(DAY(A99)&lt;&gt;1,"Date Must Be First of Month",IF(I99&gt;D99,"Cancellations Exceed Bookings",IF(J99&gt;D99,"No-Shows Exceed Bookings",IF(I99+J99&gt;D99,"Combined Exceptions Exceed Bookings",IF(AND(AA99&gt;0,E99&gt;AA99),"Rooms Sold Exceed Available Inventory",IF(T99&lt;0,"Negative Net Revenue",IF(X99&gt;Assumptions!$B$5,"High Acquisition Cost",IF(OR(N99="",O99=""),"Missing Budget","OK")))))))))),"")</f>
        <v/>
      </c>
    </row>
    <row r="100">
      <c r="A100" s="50" t="n"/>
      <c r="B100" s="26" t="n"/>
      <c r="C100" s="26" t="n"/>
      <c r="D100" s="27" t="n"/>
      <c r="E100" s="27" t="n"/>
      <c r="F100" s="51" t="n"/>
      <c r="G100" s="51" t="n"/>
      <c r="H100" s="51" t="n"/>
      <c r="I100" s="27" t="n"/>
      <c r="J100" s="27" t="n"/>
      <c r="K100" s="51" t="n"/>
      <c r="L100" s="51" t="n"/>
      <c r="M100" s="51" t="n"/>
      <c r="N100" s="27" t="n"/>
      <c r="O100" s="51" t="n"/>
      <c r="P100" s="29" t="n"/>
      <c r="Q100" s="29" t="n"/>
      <c r="R100" s="52">
        <f>IF(A100="","",SUM(F100:H100))</f>
        <v/>
      </c>
      <c r="S100" s="52">
        <f>IF(A100="","",SUM(K100:M100))</f>
        <v/>
      </c>
      <c r="T100" s="52">
        <f>IF(A100="","",R100-S100)</f>
        <v/>
      </c>
      <c r="U100" s="52">
        <f>IFERROR(IF(A100="","",F100/E100),"")</f>
        <v/>
      </c>
      <c r="V100" s="52">
        <f>IFERROR(IF(A100="","",T100/E100),"")</f>
        <v/>
      </c>
      <c r="W100" s="31">
        <f>IFERROR(IF(A100="","",E100/(D100-I100-J100)),"")</f>
        <v/>
      </c>
      <c r="X100" s="53">
        <f>IFERROR(IF(A100="","",S100/R100),"")</f>
        <v/>
      </c>
      <c r="Y100" s="52">
        <f>IF(A100="","",F100-O100)</f>
        <v/>
      </c>
      <c r="Z100" s="53">
        <f>IFERROR(IF(A100="","",Y100/O100),"")</f>
        <v/>
      </c>
      <c r="AA100" s="33">
        <f>IFERROR(IF(A100="","",SUMIFS(Assumptions!$E$19:$E$138,Assumptions!$B$19:$B$138,B100,Assumptions!$A$19:$A$138,A100)),"")</f>
        <v/>
      </c>
      <c r="AB100" s="53">
        <f>IFERROR(IF(A100="","",E100/AA100),"")</f>
        <v/>
      </c>
      <c r="AC100" s="34">
        <f>IF(A100="","",IF(COUNTIFS($A$6:$A$305,A100,$B$6:$B$305,B100,$C$6:$C$305,C100)&gt;1,"Duplicate",""))</f>
        <v/>
      </c>
      <c r="AD100" s="34">
        <f>IFERROR(IF(A100="","",IF(OR(B100="",C100=""),"Missing Required Field",IF(DAY(A100)&lt;&gt;1,"Date Must Be First of Month",IF(I100&gt;D100,"Cancellations Exceed Bookings",IF(J100&gt;D100,"No-Shows Exceed Bookings",IF(I100+J100&gt;D100,"Combined Exceptions Exceed Bookings",IF(AND(AA100&gt;0,E100&gt;AA100),"Rooms Sold Exceed Available Inventory",IF(T100&lt;0,"Negative Net Revenue",IF(X100&gt;Assumptions!$B$5,"High Acquisition Cost",IF(OR(N100="",O100=""),"Missing Budget","OK")))))))))),"")</f>
        <v/>
      </c>
    </row>
    <row r="101">
      <c r="A101" s="50" t="n"/>
      <c r="B101" s="26" t="n"/>
      <c r="C101" s="26" t="n"/>
      <c r="D101" s="27" t="n"/>
      <c r="E101" s="27" t="n"/>
      <c r="F101" s="51" t="n"/>
      <c r="G101" s="51" t="n"/>
      <c r="H101" s="51" t="n"/>
      <c r="I101" s="27" t="n"/>
      <c r="J101" s="27" t="n"/>
      <c r="K101" s="51" t="n"/>
      <c r="L101" s="51" t="n"/>
      <c r="M101" s="51" t="n"/>
      <c r="N101" s="27" t="n"/>
      <c r="O101" s="51" t="n"/>
      <c r="P101" s="29" t="n"/>
      <c r="Q101" s="29" t="n"/>
      <c r="R101" s="52">
        <f>IF(A101="","",SUM(F101:H101))</f>
        <v/>
      </c>
      <c r="S101" s="52">
        <f>IF(A101="","",SUM(K101:M101))</f>
        <v/>
      </c>
      <c r="T101" s="52">
        <f>IF(A101="","",R101-S101)</f>
        <v/>
      </c>
      <c r="U101" s="52">
        <f>IFERROR(IF(A101="","",F101/E101),"")</f>
        <v/>
      </c>
      <c r="V101" s="52">
        <f>IFERROR(IF(A101="","",T101/E101),"")</f>
        <v/>
      </c>
      <c r="W101" s="31">
        <f>IFERROR(IF(A101="","",E101/(D101-I101-J101)),"")</f>
        <v/>
      </c>
      <c r="X101" s="53">
        <f>IFERROR(IF(A101="","",S101/R101),"")</f>
        <v/>
      </c>
      <c r="Y101" s="52">
        <f>IF(A101="","",F101-O101)</f>
        <v/>
      </c>
      <c r="Z101" s="53">
        <f>IFERROR(IF(A101="","",Y101/O101),"")</f>
        <v/>
      </c>
      <c r="AA101" s="33">
        <f>IFERROR(IF(A101="","",SUMIFS(Assumptions!$E$19:$E$138,Assumptions!$B$19:$B$138,B101,Assumptions!$A$19:$A$138,A101)),"")</f>
        <v/>
      </c>
      <c r="AB101" s="53">
        <f>IFERROR(IF(A101="","",E101/AA101),"")</f>
        <v/>
      </c>
      <c r="AC101" s="34">
        <f>IF(A101="","",IF(COUNTIFS($A$6:$A$305,A101,$B$6:$B$305,B101,$C$6:$C$305,C101)&gt;1,"Duplicate",""))</f>
        <v/>
      </c>
      <c r="AD101" s="34">
        <f>IFERROR(IF(A101="","",IF(OR(B101="",C101=""),"Missing Required Field",IF(DAY(A101)&lt;&gt;1,"Date Must Be First of Month",IF(I101&gt;D101,"Cancellations Exceed Bookings",IF(J101&gt;D101,"No-Shows Exceed Bookings",IF(I101+J101&gt;D101,"Combined Exceptions Exceed Bookings",IF(AND(AA101&gt;0,E101&gt;AA101),"Rooms Sold Exceed Available Inventory",IF(T101&lt;0,"Negative Net Revenue",IF(X101&gt;Assumptions!$B$5,"High Acquisition Cost",IF(OR(N101="",O101=""),"Missing Budget","OK")))))))))),"")</f>
        <v/>
      </c>
    </row>
    <row r="102">
      <c r="A102" s="50" t="n"/>
      <c r="B102" s="26" t="n"/>
      <c r="C102" s="26" t="n"/>
      <c r="D102" s="27" t="n"/>
      <c r="E102" s="27" t="n"/>
      <c r="F102" s="51" t="n"/>
      <c r="G102" s="51" t="n"/>
      <c r="H102" s="51" t="n"/>
      <c r="I102" s="27" t="n"/>
      <c r="J102" s="27" t="n"/>
      <c r="K102" s="51" t="n"/>
      <c r="L102" s="51" t="n"/>
      <c r="M102" s="51" t="n"/>
      <c r="N102" s="27" t="n"/>
      <c r="O102" s="51" t="n"/>
      <c r="P102" s="29" t="n"/>
      <c r="Q102" s="29" t="n"/>
      <c r="R102" s="52">
        <f>IF(A102="","",SUM(F102:H102))</f>
        <v/>
      </c>
      <c r="S102" s="52">
        <f>IF(A102="","",SUM(K102:M102))</f>
        <v/>
      </c>
      <c r="T102" s="52">
        <f>IF(A102="","",R102-S102)</f>
        <v/>
      </c>
      <c r="U102" s="52">
        <f>IFERROR(IF(A102="","",F102/E102),"")</f>
        <v/>
      </c>
      <c r="V102" s="52">
        <f>IFERROR(IF(A102="","",T102/E102),"")</f>
        <v/>
      </c>
      <c r="W102" s="31">
        <f>IFERROR(IF(A102="","",E102/(D102-I102-J102)),"")</f>
        <v/>
      </c>
      <c r="X102" s="53">
        <f>IFERROR(IF(A102="","",S102/R102),"")</f>
        <v/>
      </c>
      <c r="Y102" s="52">
        <f>IF(A102="","",F102-O102)</f>
        <v/>
      </c>
      <c r="Z102" s="53">
        <f>IFERROR(IF(A102="","",Y102/O102),"")</f>
        <v/>
      </c>
      <c r="AA102" s="33">
        <f>IFERROR(IF(A102="","",SUMIFS(Assumptions!$E$19:$E$138,Assumptions!$B$19:$B$138,B102,Assumptions!$A$19:$A$138,A102)),"")</f>
        <v/>
      </c>
      <c r="AB102" s="53">
        <f>IFERROR(IF(A102="","",E102/AA102),"")</f>
        <v/>
      </c>
      <c r="AC102" s="34">
        <f>IF(A102="","",IF(COUNTIFS($A$6:$A$305,A102,$B$6:$B$305,B102,$C$6:$C$305,C102)&gt;1,"Duplicate",""))</f>
        <v/>
      </c>
      <c r="AD102" s="34">
        <f>IFERROR(IF(A102="","",IF(OR(B102="",C102=""),"Missing Required Field",IF(DAY(A102)&lt;&gt;1,"Date Must Be First of Month",IF(I102&gt;D102,"Cancellations Exceed Bookings",IF(J102&gt;D102,"No-Shows Exceed Bookings",IF(I102+J102&gt;D102,"Combined Exceptions Exceed Bookings",IF(AND(AA102&gt;0,E102&gt;AA102),"Rooms Sold Exceed Available Inventory",IF(T102&lt;0,"Negative Net Revenue",IF(X102&gt;Assumptions!$B$5,"High Acquisition Cost",IF(OR(N102="",O102=""),"Missing Budget","OK")))))))))),"")</f>
        <v/>
      </c>
    </row>
    <row r="103">
      <c r="A103" s="50" t="n"/>
      <c r="B103" s="26" t="n"/>
      <c r="C103" s="26" t="n"/>
      <c r="D103" s="27" t="n"/>
      <c r="E103" s="27" t="n"/>
      <c r="F103" s="51" t="n"/>
      <c r="G103" s="51" t="n"/>
      <c r="H103" s="51" t="n"/>
      <c r="I103" s="27" t="n"/>
      <c r="J103" s="27" t="n"/>
      <c r="K103" s="51" t="n"/>
      <c r="L103" s="51" t="n"/>
      <c r="M103" s="51" t="n"/>
      <c r="N103" s="27" t="n"/>
      <c r="O103" s="51" t="n"/>
      <c r="P103" s="29" t="n"/>
      <c r="Q103" s="29" t="n"/>
      <c r="R103" s="52">
        <f>IF(A103="","",SUM(F103:H103))</f>
        <v/>
      </c>
      <c r="S103" s="52">
        <f>IF(A103="","",SUM(K103:M103))</f>
        <v/>
      </c>
      <c r="T103" s="52">
        <f>IF(A103="","",R103-S103)</f>
        <v/>
      </c>
      <c r="U103" s="52">
        <f>IFERROR(IF(A103="","",F103/E103),"")</f>
        <v/>
      </c>
      <c r="V103" s="52">
        <f>IFERROR(IF(A103="","",T103/E103),"")</f>
        <v/>
      </c>
      <c r="W103" s="31">
        <f>IFERROR(IF(A103="","",E103/(D103-I103-J103)),"")</f>
        <v/>
      </c>
      <c r="X103" s="53">
        <f>IFERROR(IF(A103="","",S103/R103),"")</f>
        <v/>
      </c>
      <c r="Y103" s="52">
        <f>IF(A103="","",F103-O103)</f>
        <v/>
      </c>
      <c r="Z103" s="53">
        <f>IFERROR(IF(A103="","",Y103/O103),"")</f>
        <v/>
      </c>
      <c r="AA103" s="33">
        <f>IFERROR(IF(A103="","",SUMIFS(Assumptions!$E$19:$E$138,Assumptions!$B$19:$B$138,B103,Assumptions!$A$19:$A$138,A103)),"")</f>
        <v/>
      </c>
      <c r="AB103" s="53">
        <f>IFERROR(IF(A103="","",E103/AA103),"")</f>
        <v/>
      </c>
      <c r="AC103" s="34">
        <f>IF(A103="","",IF(COUNTIFS($A$6:$A$305,A103,$B$6:$B$305,B103,$C$6:$C$305,C103)&gt;1,"Duplicate",""))</f>
        <v/>
      </c>
      <c r="AD103" s="34">
        <f>IFERROR(IF(A103="","",IF(OR(B103="",C103=""),"Missing Required Field",IF(DAY(A103)&lt;&gt;1,"Date Must Be First of Month",IF(I103&gt;D103,"Cancellations Exceed Bookings",IF(J103&gt;D103,"No-Shows Exceed Bookings",IF(I103+J103&gt;D103,"Combined Exceptions Exceed Bookings",IF(AND(AA103&gt;0,E103&gt;AA103),"Rooms Sold Exceed Available Inventory",IF(T103&lt;0,"Negative Net Revenue",IF(X103&gt;Assumptions!$B$5,"High Acquisition Cost",IF(OR(N103="",O103=""),"Missing Budget","OK")))))))))),"")</f>
        <v/>
      </c>
    </row>
    <row r="104">
      <c r="A104" s="50" t="n"/>
      <c r="B104" s="26" t="n"/>
      <c r="C104" s="26" t="n"/>
      <c r="D104" s="27" t="n"/>
      <c r="E104" s="27" t="n"/>
      <c r="F104" s="51" t="n"/>
      <c r="G104" s="51" t="n"/>
      <c r="H104" s="51" t="n"/>
      <c r="I104" s="27" t="n"/>
      <c r="J104" s="27" t="n"/>
      <c r="K104" s="51" t="n"/>
      <c r="L104" s="51" t="n"/>
      <c r="M104" s="51" t="n"/>
      <c r="N104" s="27" t="n"/>
      <c r="O104" s="51" t="n"/>
      <c r="P104" s="29" t="n"/>
      <c r="Q104" s="29" t="n"/>
      <c r="R104" s="52">
        <f>IF(A104="","",SUM(F104:H104))</f>
        <v/>
      </c>
      <c r="S104" s="52">
        <f>IF(A104="","",SUM(K104:M104))</f>
        <v/>
      </c>
      <c r="T104" s="52">
        <f>IF(A104="","",R104-S104)</f>
        <v/>
      </c>
      <c r="U104" s="52">
        <f>IFERROR(IF(A104="","",F104/E104),"")</f>
        <v/>
      </c>
      <c r="V104" s="52">
        <f>IFERROR(IF(A104="","",T104/E104),"")</f>
        <v/>
      </c>
      <c r="W104" s="31">
        <f>IFERROR(IF(A104="","",E104/(D104-I104-J104)),"")</f>
        <v/>
      </c>
      <c r="X104" s="53">
        <f>IFERROR(IF(A104="","",S104/R104),"")</f>
        <v/>
      </c>
      <c r="Y104" s="52">
        <f>IF(A104="","",F104-O104)</f>
        <v/>
      </c>
      <c r="Z104" s="53">
        <f>IFERROR(IF(A104="","",Y104/O104),"")</f>
        <v/>
      </c>
      <c r="AA104" s="33">
        <f>IFERROR(IF(A104="","",SUMIFS(Assumptions!$E$19:$E$138,Assumptions!$B$19:$B$138,B104,Assumptions!$A$19:$A$138,A104)),"")</f>
        <v/>
      </c>
      <c r="AB104" s="53">
        <f>IFERROR(IF(A104="","",E104/AA104),"")</f>
        <v/>
      </c>
      <c r="AC104" s="34">
        <f>IF(A104="","",IF(COUNTIFS($A$6:$A$305,A104,$B$6:$B$305,B104,$C$6:$C$305,C104)&gt;1,"Duplicate",""))</f>
        <v/>
      </c>
      <c r="AD104" s="34">
        <f>IFERROR(IF(A104="","",IF(OR(B104="",C104=""),"Missing Required Field",IF(DAY(A104)&lt;&gt;1,"Date Must Be First of Month",IF(I104&gt;D104,"Cancellations Exceed Bookings",IF(J104&gt;D104,"No-Shows Exceed Bookings",IF(I104+J104&gt;D104,"Combined Exceptions Exceed Bookings",IF(AND(AA104&gt;0,E104&gt;AA104),"Rooms Sold Exceed Available Inventory",IF(T104&lt;0,"Negative Net Revenue",IF(X104&gt;Assumptions!$B$5,"High Acquisition Cost",IF(OR(N104="",O104=""),"Missing Budget","OK")))))))))),"")</f>
        <v/>
      </c>
    </row>
    <row r="105">
      <c r="A105" s="50" t="n"/>
      <c r="B105" s="26" t="n"/>
      <c r="C105" s="26" t="n"/>
      <c r="D105" s="27" t="n"/>
      <c r="E105" s="27" t="n"/>
      <c r="F105" s="51" t="n"/>
      <c r="G105" s="51" t="n"/>
      <c r="H105" s="51" t="n"/>
      <c r="I105" s="27" t="n"/>
      <c r="J105" s="27" t="n"/>
      <c r="K105" s="51" t="n"/>
      <c r="L105" s="51" t="n"/>
      <c r="M105" s="51" t="n"/>
      <c r="N105" s="27" t="n"/>
      <c r="O105" s="51" t="n"/>
      <c r="P105" s="29" t="n"/>
      <c r="Q105" s="29" t="n"/>
      <c r="R105" s="52">
        <f>IF(A105="","",SUM(F105:H105))</f>
        <v/>
      </c>
      <c r="S105" s="52">
        <f>IF(A105="","",SUM(K105:M105))</f>
        <v/>
      </c>
      <c r="T105" s="52">
        <f>IF(A105="","",R105-S105)</f>
        <v/>
      </c>
      <c r="U105" s="52">
        <f>IFERROR(IF(A105="","",F105/E105),"")</f>
        <v/>
      </c>
      <c r="V105" s="52">
        <f>IFERROR(IF(A105="","",T105/E105),"")</f>
        <v/>
      </c>
      <c r="W105" s="31">
        <f>IFERROR(IF(A105="","",E105/(D105-I105-J105)),"")</f>
        <v/>
      </c>
      <c r="X105" s="53">
        <f>IFERROR(IF(A105="","",S105/R105),"")</f>
        <v/>
      </c>
      <c r="Y105" s="52">
        <f>IF(A105="","",F105-O105)</f>
        <v/>
      </c>
      <c r="Z105" s="53">
        <f>IFERROR(IF(A105="","",Y105/O105),"")</f>
        <v/>
      </c>
      <c r="AA105" s="33">
        <f>IFERROR(IF(A105="","",SUMIFS(Assumptions!$E$19:$E$138,Assumptions!$B$19:$B$138,B105,Assumptions!$A$19:$A$138,A105)),"")</f>
        <v/>
      </c>
      <c r="AB105" s="53">
        <f>IFERROR(IF(A105="","",E105/AA105),"")</f>
        <v/>
      </c>
      <c r="AC105" s="34">
        <f>IF(A105="","",IF(COUNTIFS($A$6:$A$305,A105,$B$6:$B$305,B105,$C$6:$C$305,C105)&gt;1,"Duplicate",""))</f>
        <v/>
      </c>
      <c r="AD105" s="34">
        <f>IFERROR(IF(A105="","",IF(OR(B105="",C105=""),"Missing Required Field",IF(DAY(A105)&lt;&gt;1,"Date Must Be First of Month",IF(I105&gt;D105,"Cancellations Exceed Bookings",IF(J105&gt;D105,"No-Shows Exceed Bookings",IF(I105+J105&gt;D105,"Combined Exceptions Exceed Bookings",IF(AND(AA105&gt;0,E105&gt;AA105),"Rooms Sold Exceed Available Inventory",IF(T105&lt;0,"Negative Net Revenue",IF(X105&gt;Assumptions!$B$5,"High Acquisition Cost",IF(OR(N105="",O105=""),"Missing Budget","OK")))))))))),"")</f>
        <v/>
      </c>
    </row>
    <row r="106">
      <c r="A106" s="50" t="n"/>
      <c r="B106" s="26" t="n"/>
      <c r="C106" s="26" t="n"/>
      <c r="D106" s="27" t="n"/>
      <c r="E106" s="27" t="n"/>
      <c r="F106" s="51" t="n"/>
      <c r="G106" s="51" t="n"/>
      <c r="H106" s="51" t="n"/>
      <c r="I106" s="27" t="n"/>
      <c r="J106" s="27" t="n"/>
      <c r="K106" s="51" t="n"/>
      <c r="L106" s="51" t="n"/>
      <c r="M106" s="51" t="n"/>
      <c r="N106" s="27" t="n"/>
      <c r="O106" s="51" t="n"/>
      <c r="P106" s="29" t="n"/>
      <c r="Q106" s="29" t="n"/>
      <c r="R106" s="52">
        <f>IF(A106="","",SUM(F106:H106))</f>
        <v/>
      </c>
      <c r="S106" s="52">
        <f>IF(A106="","",SUM(K106:M106))</f>
        <v/>
      </c>
      <c r="T106" s="52">
        <f>IF(A106="","",R106-S106)</f>
        <v/>
      </c>
      <c r="U106" s="52">
        <f>IFERROR(IF(A106="","",F106/E106),"")</f>
        <v/>
      </c>
      <c r="V106" s="52">
        <f>IFERROR(IF(A106="","",T106/E106),"")</f>
        <v/>
      </c>
      <c r="W106" s="31">
        <f>IFERROR(IF(A106="","",E106/(D106-I106-J106)),"")</f>
        <v/>
      </c>
      <c r="X106" s="53">
        <f>IFERROR(IF(A106="","",S106/R106),"")</f>
        <v/>
      </c>
      <c r="Y106" s="52">
        <f>IF(A106="","",F106-O106)</f>
        <v/>
      </c>
      <c r="Z106" s="53">
        <f>IFERROR(IF(A106="","",Y106/O106),"")</f>
        <v/>
      </c>
      <c r="AA106" s="33">
        <f>IFERROR(IF(A106="","",SUMIFS(Assumptions!$E$19:$E$138,Assumptions!$B$19:$B$138,B106,Assumptions!$A$19:$A$138,A106)),"")</f>
        <v/>
      </c>
      <c r="AB106" s="53">
        <f>IFERROR(IF(A106="","",E106/AA106),"")</f>
        <v/>
      </c>
      <c r="AC106" s="34">
        <f>IF(A106="","",IF(COUNTIFS($A$6:$A$305,A106,$B$6:$B$305,B106,$C$6:$C$305,C106)&gt;1,"Duplicate",""))</f>
        <v/>
      </c>
      <c r="AD106" s="34">
        <f>IFERROR(IF(A106="","",IF(OR(B106="",C106=""),"Missing Required Field",IF(DAY(A106)&lt;&gt;1,"Date Must Be First of Month",IF(I106&gt;D106,"Cancellations Exceed Bookings",IF(J106&gt;D106,"No-Shows Exceed Bookings",IF(I106+J106&gt;D106,"Combined Exceptions Exceed Bookings",IF(AND(AA106&gt;0,E106&gt;AA106),"Rooms Sold Exceed Available Inventory",IF(T106&lt;0,"Negative Net Revenue",IF(X106&gt;Assumptions!$B$5,"High Acquisition Cost",IF(OR(N106="",O106=""),"Missing Budget","OK")))))))))),"")</f>
        <v/>
      </c>
    </row>
    <row r="107">
      <c r="A107" s="50" t="n"/>
      <c r="B107" s="26" t="n"/>
      <c r="C107" s="26" t="n"/>
      <c r="D107" s="27" t="n"/>
      <c r="E107" s="27" t="n"/>
      <c r="F107" s="51" t="n"/>
      <c r="G107" s="51" t="n"/>
      <c r="H107" s="51" t="n"/>
      <c r="I107" s="27" t="n"/>
      <c r="J107" s="27" t="n"/>
      <c r="K107" s="51" t="n"/>
      <c r="L107" s="51" t="n"/>
      <c r="M107" s="51" t="n"/>
      <c r="N107" s="27" t="n"/>
      <c r="O107" s="51" t="n"/>
      <c r="P107" s="29" t="n"/>
      <c r="Q107" s="29" t="n"/>
      <c r="R107" s="52">
        <f>IF(A107="","",SUM(F107:H107))</f>
        <v/>
      </c>
      <c r="S107" s="52">
        <f>IF(A107="","",SUM(K107:M107))</f>
        <v/>
      </c>
      <c r="T107" s="52">
        <f>IF(A107="","",R107-S107)</f>
        <v/>
      </c>
      <c r="U107" s="52">
        <f>IFERROR(IF(A107="","",F107/E107),"")</f>
        <v/>
      </c>
      <c r="V107" s="52">
        <f>IFERROR(IF(A107="","",T107/E107),"")</f>
        <v/>
      </c>
      <c r="W107" s="31">
        <f>IFERROR(IF(A107="","",E107/(D107-I107-J107)),"")</f>
        <v/>
      </c>
      <c r="X107" s="53">
        <f>IFERROR(IF(A107="","",S107/R107),"")</f>
        <v/>
      </c>
      <c r="Y107" s="52">
        <f>IF(A107="","",F107-O107)</f>
        <v/>
      </c>
      <c r="Z107" s="53">
        <f>IFERROR(IF(A107="","",Y107/O107),"")</f>
        <v/>
      </c>
      <c r="AA107" s="33">
        <f>IFERROR(IF(A107="","",SUMIFS(Assumptions!$E$19:$E$138,Assumptions!$B$19:$B$138,B107,Assumptions!$A$19:$A$138,A107)),"")</f>
        <v/>
      </c>
      <c r="AB107" s="53">
        <f>IFERROR(IF(A107="","",E107/AA107),"")</f>
        <v/>
      </c>
      <c r="AC107" s="34">
        <f>IF(A107="","",IF(COUNTIFS($A$6:$A$305,A107,$B$6:$B$305,B107,$C$6:$C$305,C107)&gt;1,"Duplicate",""))</f>
        <v/>
      </c>
      <c r="AD107" s="34">
        <f>IFERROR(IF(A107="","",IF(OR(B107="",C107=""),"Missing Required Field",IF(DAY(A107)&lt;&gt;1,"Date Must Be First of Month",IF(I107&gt;D107,"Cancellations Exceed Bookings",IF(J107&gt;D107,"No-Shows Exceed Bookings",IF(I107+J107&gt;D107,"Combined Exceptions Exceed Bookings",IF(AND(AA107&gt;0,E107&gt;AA107),"Rooms Sold Exceed Available Inventory",IF(T107&lt;0,"Negative Net Revenue",IF(X107&gt;Assumptions!$B$5,"High Acquisition Cost",IF(OR(N107="",O107=""),"Missing Budget","OK")))))))))),"")</f>
        <v/>
      </c>
    </row>
    <row r="108">
      <c r="A108" s="50" t="n"/>
      <c r="B108" s="26" t="n"/>
      <c r="C108" s="26" t="n"/>
      <c r="D108" s="27" t="n"/>
      <c r="E108" s="27" t="n"/>
      <c r="F108" s="51" t="n"/>
      <c r="G108" s="51" t="n"/>
      <c r="H108" s="51" t="n"/>
      <c r="I108" s="27" t="n"/>
      <c r="J108" s="27" t="n"/>
      <c r="K108" s="51" t="n"/>
      <c r="L108" s="51" t="n"/>
      <c r="M108" s="51" t="n"/>
      <c r="N108" s="27" t="n"/>
      <c r="O108" s="51" t="n"/>
      <c r="P108" s="29" t="n"/>
      <c r="Q108" s="29" t="n"/>
      <c r="R108" s="52">
        <f>IF(A108="","",SUM(F108:H108))</f>
        <v/>
      </c>
      <c r="S108" s="52">
        <f>IF(A108="","",SUM(K108:M108))</f>
        <v/>
      </c>
      <c r="T108" s="52">
        <f>IF(A108="","",R108-S108)</f>
        <v/>
      </c>
      <c r="U108" s="52">
        <f>IFERROR(IF(A108="","",F108/E108),"")</f>
        <v/>
      </c>
      <c r="V108" s="52">
        <f>IFERROR(IF(A108="","",T108/E108),"")</f>
        <v/>
      </c>
      <c r="W108" s="31">
        <f>IFERROR(IF(A108="","",E108/(D108-I108-J108)),"")</f>
        <v/>
      </c>
      <c r="X108" s="53">
        <f>IFERROR(IF(A108="","",S108/R108),"")</f>
        <v/>
      </c>
      <c r="Y108" s="52">
        <f>IF(A108="","",F108-O108)</f>
        <v/>
      </c>
      <c r="Z108" s="53">
        <f>IFERROR(IF(A108="","",Y108/O108),"")</f>
        <v/>
      </c>
      <c r="AA108" s="33">
        <f>IFERROR(IF(A108="","",SUMIFS(Assumptions!$E$19:$E$138,Assumptions!$B$19:$B$138,B108,Assumptions!$A$19:$A$138,A108)),"")</f>
        <v/>
      </c>
      <c r="AB108" s="53">
        <f>IFERROR(IF(A108="","",E108/AA108),"")</f>
        <v/>
      </c>
      <c r="AC108" s="34">
        <f>IF(A108="","",IF(COUNTIFS($A$6:$A$305,A108,$B$6:$B$305,B108,$C$6:$C$305,C108)&gt;1,"Duplicate",""))</f>
        <v/>
      </c>
      <c r="AD108" s="34">
        <f>IFERROR(IF(A108="","",IF(OR(B108="",C108=""),"Missing Required Field",IF(DAY(A108)&lt;&gt;1,"Date Must Be First of Month",IF(I108&gt;D108,"Cancellations Exceed Bookings",IF(J108&gt;D108,"No-Shows Exceed Bookings",IF(I108+J108&gt;D108,"Combined Exceptions Exceed Bookings",IF(AND(AA108&gt;0,E108&gt;AA108),"Rooms Sold Exceed Available Inventory",IF(T108&lt;0,"Negative Net Revenue",IF(X108&gt;Assumptions!$B$5,"High Acquisition Cost",IF(OR(N108="",O108=""),"Missing Budget","OK")))))))))),"")</f>
        <v/>
      </c>
    </row>
    <row r="109">
      <c r="A109" s="50" t="n"/>
      <c r="B109" s="26" t="n"/>
      <c r="C109" s="26" t="n"/>
      <c r="D109" s="27" t="n"/>
      <c r="E109" s="27" t="n"/>
      <c r="F109" s="51" t="n"/>
      <c r="G109" s="51" t="n"/>
      <c r="H109" s="51" t="n"/>
      <c r="I109" s="27" t="n"/>
      <c r="J109" s="27" t="n"/>
      <c r="K109" s="51" t="n"/>
      <c r="L109" s="51" t="n"/>
      <c r="M109" s="51" t="n"/>
      <c r="N109" s="27" t="n"/>
      <c r="O109" s="51" t="n"/>
      <c r="P109" s="29" t="n"/>
      <c r="Q109" s="29" t="n"/>
      <c r="R109" s="52">
        <f>IF(A109="","",SUM(F109:H109))</f>
        <v/>
      </c>
      <c r="S109" s="52">
        <f>IF(A109="","",SUM(K109:M109))</f>
        <v/>
      </c>
      <c r="T109" s="52">
        <f>IF(A109="","",R109-S109)</f>
        <v/>
      </c>
      <c r="U109" s="52">
        <f>IFERROR(IF(A109="","",F109/E109),"")</f>
        <v/>
      </c>
      <c r="V109" s="52">
        <f>IFERROR(IF(A109="","",T109/E109),"")</f>
        <v/>
      </c>
      <c r="W109" s="31">
        <f>IFERROR(IF(A109="","",E109/(D109-I109-J109)),"")</f>
        <v/>
      </c>
      <c r="X109" s="53">
        <f>IFERROR(IF(A109="","",S109/R109),"")</f>
        <v/>
      </c>
      <c r="Y109" s="52">
        <f>IF(A109="","",F109-O109)</f>
        <v/>
      </c>
      <c r="Z109" s="53">
        <f>IFERROR(IF(A109="","",Y109/O109),"")</f>
        <v/>
      </c>
      <c r="AA109" s="33">
        <f>IFERROR(IF(A109="","",SUMIFS(Assumptions!$E$19:$E$138,Assumptions!$B$19:$B$138,B109,Assumptions!$A$19:$A$138,A109)),"")</f>
        <v/>
      </c>
      <c r="AB109" s="53">
        <f>IFERROR(IF(A109="","",E109/AA109),"")</f>
        <v/>
      </c>
      <c r="AC109" s="34">
        <f>IF(A109="","",IF(COUNTIFS($A$6:$A$305,A109,$B$6:$B$305,B109,$C$6:$C$305,C109)&gt;1,"Duplicate",""))</f>
        <v/>
      </c>
      <c r="AD109" s="34">
        <f>IFERROR(IF(A109="","",IF(OR(B109="",C109=""),"Missing Required Field",IF(DAY(A109)&lt;&gt;1,"Date Must Be First of Month",IF(I109&gt;D109,"Cancellations Exceed Bookings",IF(J109&gt;D109,"No-Shows Exceed Bookings",IF(I109+J109&gt;D109,"Combined Exceptions Exceed Bookings",IF(AND(AA109&gt;0,E109&gt;AA109),"Rooms Sold Exceed Available Inventory",IF(T109&lt;0,"Negative Net Revenue",IF(X109&gt;Assumptions!$B$5,"High Acquisition Cost",IF(OR(N109="",O109=""),"Missing Budget","OK")))))))))),"")</f>
        <v/>
      </c>
    </row>
    <row r="110">
      <c r="A110" s="50" t="n"/>
      <c r="B110" s="26" t="n"/>
      <c r="C110" s="26" t="n"/>
      <c r="D110" s="27" t="n"/>
      <c r="E110" s="27" t="n"/>
      <c r="F110" s="51" t="n"/>
      <c r="G110" s="51" t="n"/>
      <c r="H110" s="51" t="n"/>
      <c r="I110" s="27" t="n"/>
      <c r="J110" s="27" t="n"/>
      <c r="K110" s="51" t="n"/>
      <c r="L110" s="51" t="n"/>
      <c r="M110" s="51" t="n"/>
      <c r="N110" s="27" t="n"/>
      <c r="O110" s="51" t="n"/>
      <c r="P110" s="29" t="n"/>
      <c r="Q110" s="29" t="n"/>
      <c r="R110" s="52">
        <f>IF(A110="","",SUM(F110:H110))</f>
        <v/>
      </c>
      <c r="S110" s="52">
        <f>IF(A110="","",SUM(K110:M110))</f>
        <v/>
      </c>
      <c r="T110" s="52">
        <f>IF(A110="","",R110-S110)</f>
        <v/>
      </c>
      <c r="U110" s="52">
        <f>IFERROR(IF(A110="","",F110/E110),"")</f>
        <v/>
      </c>
      <c r="V110" s="52">
        <f>IFERROR(IF(A110="","",T110/E110),"")</f>
        <v/>
      </c>
      <c r="W110" s="31">
        <f>IFERROR(IF(A110="","",E110/(D110-I110-J110)),"")</f>
        <v/>
      </c>
      <c r="X110" s="53">
        <f>IFERROR(IF(A110="","",S110/R110),"")</f>
        <v/>
      </c>
      <c r="Y110" s="52">
        <f>IF(A110="","",F110-O110)</f>
        <v/>
      </c>
      <c r="Z110" s="53">
        <f>IFERROR(IF(A110="","",Y110/O110),"")</f>
        <v/>
      </c>
      <c r="AA110" s="33">
        <f>IFERROR(IF(A110="","",SUMIFS(Assumptions!$E$19:$E$138,Assumptions!$B$19:$B$138,B110,Assumptions!$A$19:$A$138,A110)),"")</f>
        <v/>
      </c>
      <c r="AB110" s="53">
        <f>IFERROR(IF(A110="","",E110/AA110),"")</f>
        <v/>
      </c>
      <c r="AC110" s="34">
        <f>IF(A110="","",IF(COUNTIFS($A$6:$A$305,A110,$B$6:$B$305,B110,$C$6:$C$305,C110)&gt;1,"Duplicate",""))</f>
        <v/>
      </c>
      <c r="AD110" s="34">
        <f>IFERROR(IF(A110="","",IF(OR(B110="",C110=""),"Missing Required Field",IF(DAY(A110)&lt;&gt;1,"Date Must Be First of Month",IF(I110&gt;D110,"Cancellations Exceed Bookings",IF(J110&gt;D110,"No-Shows Exceed Bookings",IF(I110+J110&gt;D110,"Combined Exceptions Exceed Bookings",IF(AND(AA110&gt;0,E110&gt;AA110),"Rooms Sold Exceed Available Inventory",IF(T110&lt;0,"Negative Net Revenue",IF(X110&gt;Assumptions!$B$5,"High Acquisition Cost",IF(OR(N110="",O110=""),"Missing Budget","OK")))))))))),"")</f>
        <v/>
      </c>
    </row>
    <row r="111">
      <c r="A111" s="50" t="n"/>
      <c r="B111" s="26" t="n"/>
      <c r="C111" s="26" t="n"/>
      <c r="D111" s="27" t="n"/>
      <c r="E111" s="27" t="n"/>
      <c r="F111" s="51" t="n"/>
      <c r="G111" s="51" t="n"/>
      <c r="H111" s="51" t="n"/>
      <c r="I111" s="27" t="n"/>
      <c r="J111" s="27" t="n"/>
      <c r="K111" s="51" t="n"/>
      <c r="L111" s="51" t="n"/>
      <c r="M111" s="51" t="n"/>
      <c r="N111" s="27" t="n"/>
      <c r="O111" s="51" t="n"/>
      <c r="P111" s="29" t="n"/>
      <c r="Q111" s="29" t="n"/>
      <c r="R111" s="52">
        <f>IF(A111="","",SUM(F111:H111))</f>
        <v/>
      </c>
      <c r="S111" s="52">
        <f>IF(A111="","",SUM(K111:M111))</f>
        <v/>
      </c>
      <c r="T111" s="52">
        <f>IF(A111="","",R111-S111)</f>
        <v/>
      </c>
      <c r="U111" s="52">
        <f>IFERROR(IF(A111="","",F111/E111),"")</f>
        <v/>
      </c>
      <c r="V111" s="52">
        <f>IFERROR(IF(A111="","",T111/E111),"")</f>
        <v/>
      </c>
      <c r="W111" s="31">
        <f>IFERROR(IF(A111="","",E111/(D111-I111-J111)),"")</f>
        <v/>
      </c>
      <c r="X111" s="53">
        <f>IFERROR(IF(A111="","",S111/R111),"")</f>
        <v/>
      </c>
      <c r="Y111" s="52">
        <f>IF(A111="","",F111-O111)</f>
        <v/>
      </c>
      <c r="Z111" s="53">
        <f>IFERROR(IF(A111="","",Y111/O111),"")</f>
        <v/>
      </c>
      <c r="AA111" s="33">
        <f>IFERROR(IF(A111="","",SUMIFS(Assumptions!$E$19:$E$138,Assumptions!$B$19:$B$138,B111,Assumptions!$A$19:$A$138,A111)),"")</f>
        <v/>
      </c>
      <c r="AB111" s="53">
        <f>IFERROR(IF(A111="","",E111/AA111),"")</f>
        <v/>
      </c>
      <c r="AC111" s="34">
        <f>IF(A111="","",IF(COUNTIFS($A$6:$A$305,A111,$B$6:$B$305,B111,$C$6:$C$305,C111)&gt;1,"Duplicate",""))</f>
        <v/>
      </c>
      <c r="AD111" s="34">
        <f>IFERROR(IF(A111="","",IF(OR(B111="",C111=""),"Missing Required Field",IF(DAY(A111)&lt;&gt;1,"Date Must Be First of Month",IF(I111&gt;D111,"Cancellations Exceed Bookings",IF(J111&gt;D111,"No-Shows Exceed Bookings",IF(I111+J111&gt;D111,"Combined Exceptions Exceed Bookings",IF(AND(AA111&gt;0,E111&gt;AA111),"Rooms Sold Exceed Available Inventory",IF(T111&lt;0,"Negative Net Revenue",IF(X111&gt;Assumptions!$B$5,"High Acquisition Cost",IF(OR(N111="",O111=""),"Missing Budget","OK")))))))))),"")</f>
        <v/>
      </c>
    </row>
    <row r="112">
      <c r="A112" s="50" t="n"/>
      <c r="B112" s="26" t="n"/>
      <c r="C112" s="26" t="n"/>
      <c r="D112" s="27" t="n"/>
      <c r="E112" s="27" t="n"/>
      <c r="F112" s="51" t="n"/>
      <c r="G112" s="51" t="n"/>
      <c r="H112" s="51" t="n"/>
      <c r="I112" s="27" t="n"/>
      <c r="J112" s="27" t="n"/>
      <c r="K112" s="51" t="n"/>
      <c r="L112" s="51" t="n"/>
      <c r="M112" s="51" t="n"/>
      <c r="N112" s="27" t="n"/>
      <c r="O112" s="51" t="n"/>
      <c r="P112" s="29" t="n"/>
      <c r="Q112" s="29" t="n"/>
      <c r="R112" s="52">
        <f>IF(A112="","",SUM(F112:H112))</f>
        <v/>
      </c>
      <c r="S112" s="52">
        <f>IF(A112="","",SUM(K112:M112))</f>
        <v/>
      </c>
      <c r="T112" s="52">
        <f>IF(A112="","",R112-S112)</f>
        <v/>
      </c>
      <c r="U112" s="52">
        <f>IFERROR(IF(A112="","",F112/E112),"")</f>
        <v/>
      </c>
      <c r="V112" s="52">
        <f>IFERROR(IF(A112="","",T112/E112),"")</f>
        <v/>
      </c>
      <c r="W112" s="31">
        <f>IFERROR(IF(A112="","",E112/(D112-I112-J112)),"")</f>
        <v/>
      </c>
      <c r="X112" s="53">
        <f>IFERROR(IF(A112="","",S112/R112),"")</f>
        <v/>
      </c>
      <c r="Y112" s="52">
        <f>IF(A112="","",F112-O112)</f>
        <v/>
      </c>
      <c r="Z112" s="53">
        <f>IFERROR(IF(A112="","",Y112/O112),"")</f>
        <v/>
      </c>
      <c r="AA112" s="33">
        <f>IFERROR(IF(A112="","",SUMIFS(Assumptions!$E$19:$E$138,Assumptions!$B$19:$B$138,B112,Assumptions!$A$19:$A$138,A112)),"")</f>
        <v/>
      </c>
      <c r="AB112" s="53">
        <f>IFERROR(IF(A112="","",E112/AA112),"")</f>
        <v/>
      </c>
      <c r="AC112" s="34">
        <f>IF(A112="","",IF(COUNTIFS($A$6:$A$305,A112,$B$6:$B$305,B112,$C$6:$C$305,C112)&gt;1,"Duplicate",""))</f>
        <v/>
      </c>
      <c r="AD112" s="34">
        <f>IFERROR(IF(A112="","",IF(OR(B112="",C112=""),"Missing Required Field",IF(DAY(A112)&lt;&gt;1,"Date Must Be First of Month",IF(I112&gt;D112,"Cancellations Exceed Bookings",IF(J112&gt;D112,"No-Shows Exceed Bookings",IF(I112+J112&gt;D112,"Combined Exceptions Exceed Bookings",IF(AND(AA112&gt;0,E112&gt;AA112),"Rooms Sold Exceed Available Inventory",IF(T112&lt;0,"Negative Net Revenue",IF(X112&gt;Assumptions!$B$5,"High Acquisition Cost",IF(OR(N112="",O112=""),"Missing Budget","OK")))))))))),"")</f>
        <v/>
      </c>
    </row>
    <row r="113">
      <c r="A113" s="50" t="n"/>
      <c r="B113" s="26" t="n"/>
      <c r="C113" s="26" t="n"/>
      <c r="D113" s="27" t="n"/>
      <c r="E113" s="27" t="n"/>
      <c r="F113" s="51" t="n"/>
      <c r="G113" s="51" t="n"/>
      <c r="H113" s="51" t="n"/>
      <c r="I113" s="27" t="n"/>
      <c r="J113" s="27" t="n"/>
      <c r="K113" s="51" t="n"/>
      <c r="L113" s="51" t="n"/>
      <c r="M113" s="51" t="n"/>
      <c r="N113" s="27" t="n"/>
      <c r="O113" s="51" t="n"/>
      <c r="P113" s="29" t="n"/>
      <c r="Q113" s="29" t="n"/>
      <c r="R113" s="52">
        <f>IF(A113="","",SUM(F113:H113))</f>
        <v/>
      </c>
      <c r="S113" s="52">
        <f>IF(A113="","",SUM(K113:M113))</f>
        <v/>
      </c>
      <c r="T113" s="52">
        <f>IF(A113="","",R113-S113)</f>
        <v/>
      </c>
      <c r="U113" s="52">
        <f>IFERROR(IF(A113="","",F113/E113),"")</f>
        <v/>
      </c>
      <c r="V113" s="52">
        <f>IFERROR(IF(A113="","",T113/E113),"")</f>
        <v/>
      </c>
      <c r="W113" s="31">
        <f>IFERROR(IF(A113="","",E113/(D113-I113-J113)),"")</f>
        <v/>
      </c>
      <c r="X113" s="53">
        <f>IFERROR(IF(A113="","",S113/R113),"")</f>
        <v/>
      </c>
      <c r="Y113" s="52">
        <f>IF(A113="","",F113-O113)</f>
        <v/>
      </c>
      <c r="Z113" s="53">
        <f>IFERROR(IF(A113="","",Y113/O113),"")</f>
        <v/>
      </c>
      <c r="AA113" s="33">
        <f>IFERROR(IF(A113="","",SUMIFS(Assumptions!$E$19:$E$138,Assumptions!$B$19:$B$138,B113,Assumptions!$A$19:$A$138,A113)),"")</f>
        <v/>
      </c>
      <c r="AB113" s="53">
        <f>IFERROR(IF(A113="","",E113/AA113),"")</f>
        <v/>
      </c>
      <c r="AC113" s="34">
        <f>IF(A113="","",IF(COUNTIFS($A$6:$A$305,A113,$B$6:$B$305,B113,$C$6:$C$305,C113)&gt;1,"Duplicate",""))</f>
        <v/>
      </c>
      <c r="AD113" s="34">
        <f>IFERROR(IF(A113="","",IF(OR(B113="",C113=""),"Missing Required Field",IF(DAY(A113)&lt;&gt;1,"Date Must Be First of Month",IF(I113&gt;D113,"Cancellations Exceed Bookings",IF(J113&gt;D113,"No-Shows Exceed Bookings",IF(I113+J113&gt;D113,"Combined Exceptions Exceed Bookings",IF(AND(AA113&gt;0,E113&gt;AA113),"Rooms Sold Exceed Available Inventory",IF(T113&lt;0,"Negative Net Revenue",IF(X113&gt;Assumptions!$B$5,"High Acquisition Cost",IF(OR(N113="",O113=""),"Missing Budget","OK")))))))))),"")</f>
        <v/>
      </c>
    </row>
    <row r="114">
      <c r="A114" s="50" t="n"/>
      <c r="B114" s="26" t="n"/>
      <c r="C114" s="26" t="n"/>
      <c r="D114" s="27" t="n"/>
      <c r="E114" s="27" t="n"/>
      <c r="F114" s="51" t="n"/>
      <c r="G114" s="51" t="n"/>
      <c r="H114" s="51" t="n"/>
      <c r="I114" s="27" t="n"/>
      <c r="J114" s="27" t="n"/>
      <c r="K114" s="51" t="n"/>
      <c r="L114" s="51" t="n"/>
      <c r="M114" s="51" t="n"/>
      <c r="N114" s="27" t="n"/>
      <c r="O114" s="51" t="n"/>
      <c r="P114" s="29" t="n"/>
      <c r="Q114" s="29" t="n"/>
      <c r="R114" s="52">
        <f>IF(A114="","",SUM(F114:H114))</f>
        <v/>
      </c>
      <c r="S114" s="52">
        <f>IF(A114="","",SUM(K114:M114))</f>
        <v/>
      </c>
      <c r="T114" s="52">
        <f>IF(A114="","",R114-S114)</f>
        <v/>
      </c>
      <c r="U114" s="52">
        <f>IFERROR(IF(A114="","",F114/E114),"")</f>
        <v/>
      </c>
      <c r="V114" s="52">
        <f>IFERROR(IF(A114="","",T114/E114),"")</f>
        <v/>
      </c>
      <c r="W114" s="31">
        <f>IFERROR(IF(A114="","",E114/(D114-I114-J114)),"")</f>
        <v/>
      </c>
      <c r="X114" s="53">
        <f>IFERROR(IF(A114="","",S114/R114),"")</f>
        <v/>
      </c>
      <c r="Y114" s="52">
        <f>IF(A114="","",F114-O114)</f>
        <v/>
      </c>
      <c r="Z114" s="53">
        <f>IFERROR(IF(A114="","",Y114/O114),"")</f>
        <v/>
      </c>
      <c r="AA114" s="33">
        <f>IFERROR(IF(A114="","",SUMIFS(Assumptions!$E$19:$E$138,Assumptions!$B$19:$B$138,B114,Assumptions!$A$19:$A$138,A114)),"")</f>
        <v/>
      </c>
      <c r="AB114" s="53">
        <f>IFERROR(IF(A114="","",E114/AA114),"")</f>
        <v/>
      </c>
      <c r="AC114" s="34">
        <f>IF(A114="","",IF(COUNTIFS($A$6:$A$305,A114,$B$6:$B$305,B114,$C$6:$C$305,C114)&gt;1,"Duplicate",""))</f>
        <v/>
      </c>
      <c r="AD114" s="34">
        <f>IFERROR(IF(A114="","",IF(OR(B114="",C114=""),"Missing Required Field",IF(DAY(A114)&lt;&gt;1,"Date Must Be First of Month",IF(I114&gt;D114,"Cancellations Exceed Bookings",IF(J114&gt;D114,"No-Shows Exceed Bookings",IF(I114+J114&gt;D114,"Combined Exceptions Exceed Bookings",IF(AND(AA114&gt;0,E114&gt;AA114),"Rooms Sold Exceed Available Inventory",IF(T114&lt;0,"Negative Net Revenue",IF(X114&gt;Assumptions!$B$5,"High Acquisition Cost",IF(OR(N114="",O114=""),"Missing Budget","OK")))))))))),"")</f>
        <v/>
      </c>
    </row>
    <row r="115">
      <c r="A115" s="50" t="n"/>
      <c r="B115" s="26" t="n"/>
      <c r="C115" s="26" t="n"/>
      <c r="D115" s="27" t="n"/>
      <c r="E115" s="27" t="n"/>
      <c r="F115" s="51" t="n"/>
      <c r="G115" s="51" t="n"/>
      <c r="H115" s="51" t="n"/>
      <c r="I115" s="27" t="n"/>
      <c r="J115" s="27" t="n"/>
      <c r="K115" s="51" t="n"/>
      <c r="L115" s="51" t="n"/>
      <c r="M115" s="51" t="n"/>
      <c r="N115" s="27" t="n"/>
      <c r="O115" s="51" t="n"/>
      <c r="P115" s="29" t="n"/>
      <c r="Q115" s="29" t="n"/>
      <c r="R115" s="52">
        <f>IF(A115="","",SUM(F115:H115))</f>
        <v/>
      </c>
      <c r="S115" s="52">
        <f>IF(A115="","",SUM(K115:M115))</f>
        <v/>
      </c>
      <c r="T115" s="52">
        <f>IF(A115="","",R115-S115)</f>
        <v/>
      </c>
      <c r="U115" s="52">
        <f>IFERROR(IF(A115="","",F115/E115),"")</f>
        <v/>
      </c>
      <c r="V115" s="52">
        <f>IFERROR(IF(A115="","",T115/E115),"")</f>
        <v/>
      </c>
      <c r="W115" s="31">
        <f>IFERROR(IF(A115="","",E115/(D115-I115-J115)),"")</f>
        <v/>
      </c>
      <c r="X115" s="53">
        <f>IFERROR(IF(A115="","",S115/R115),"")</f>
        <v/>
      </c>
      <c r="Y115" s="52">
        <f>IF(A115="","",F115-O115)</f>
        <v/>
      </c>
      <c r="Z115" s="53">
        <f>IFERROR(IF(A115="","",Y115/O115),"")</f>
        <v/>
      </c>
      <c r="AA115" s="33">
        <f>IFERROR(IF(A115="","",SUMIFS(Assumptions!$E$19:$E$138,Assumptions!$B$19:$B$138,B115,Assumptions!$A$19:$A$138,A115)),"")</f>
        <v/>
      </c>
      <c r="AB115" s="53">
        <f>IFERROR(IF(A115="","",E115/AA115),"")</f>
        <v/>
      </c>
      <c r="AC115" s="34">
        <f>IF(A115="","",IF(COUNTIFS($A$6:$A$305,A115,$B$6:$B$305,B115,$C$6:$C$305,C115)&gt;1,"Duplicate",""))</f>
        <v/>
      </c>
      <c r="AD115" s="34">
        <f>IFERROR(IF(A115="","",IF(OR(B115="",C115=""),"Missing Required Field",IF(DAY(A115)&lt;&gt;1,"Date Must Be First of Month",IF(I115&gt;D115,"Cancellations Exceed Bookings",IF(J115&gt;D115,"No-Shows Exceed Bookings",IF(I115+J115&gt;D115,"Combined Exceptions Exceed Bookings",IF(AND(AA115&gt;0,E115&gt;AA115),"Rooms Sold Exceed Available Inventory",IF(T115&lt;0,"Negative Net Revenue",IF(X115&gt;Assumptions!$B$5,"High Acquisition Cost",IF(OR(N115="",O115=""),"Missing Budget","OK")))))))))),"")</f>
        <v/>
      </c>
    </row>
    <row r="116">
      <c r="A116" s="50" t="n"/>
      <c r="B116" s="26" t="n"/>
      <c r="C116" s="26" t="n"/>
      <c r="D116" s="27" t="n"/>
      <c r="E116" s="27" t="n"/>
      <c r="F116" s="51" t="n"/>
      <c r="G116" s="51" t="n"/>
      <c r="H116" s="51" t="n"/>
      <c r="I116" s="27" t="n"/>
      <c r="J116" s="27" t="n"/>
      <c r="K116" s="51" t="n"/>
      <c r="L116" s="51" t="n"/>
      <c r="M116" s="51" t="n"/>
      <c r="N116" s="27" t="n"/>
      <c r="O116" s="51" t="n"/>
      <c r="P116" s="29" t="n"/>
      <c r="Q116" s="29" t="n"/>
      <c r="R116" s="52">
        <f>IF(A116="","",SUM(F116:H116))</f>
        <v/>
      </c>
      <c r="S116" s="52">
        <f>IF(A116="","",SUM(K116:M116))</f>
        <v/>
      </c>
      <c r="T116" s="52">
        <f>IF(A116="","",R116-S116)</f>
        <v/>
      </c>
      <c r="U116" s="52">
        <f>IFERROR(IF(A116="","",F116/E116),"")</f>
        <v/>
      </c>
      <c r="V116" s="52">
        <f>IFERROR(IF(A116="","",T116/E116),"")</f>
        <v/>
      </c>
      <c r="W116" s="31">
        <f>IFERROR(IF(A116="","",E116/(D116-I116-J116)),"")</f>
        <v/>
      </c>
      <c r="X116" s="53">
        <f>IFERROR(IF(A116="","",S116/R116),"")</f>
        <v/>
      </c>
      <c r="Y116" s="52">
        <f>IF(A116="","",F116-O116)</f>
        <v/>
      </c>
      <c r="Z116" s="53">
        <f>IFERROR(IF(A116="","",Y116/O116),"")</f>
        <v/>
      </c>
      <c r="AA116" s="33">
        <f>IFERROR(IF(A116="","",SUMIFS(Assumptions!$E$19:$E$138,Assumptions!$B$19:$B$138,B116,Assumptions!$A$19:$A$138,A116)),"")</f>
        <v/>
      </c>
      <c r="AB116" s="53">
        <f>IFERROR(IF(A116="","",E116/AA116),"")</f>
        <v/>
      </c>
      <c r="AC116" s="34">
        <f>IF(A116="","",IF(COUNTIFS($A$6:$A$305,A116,$B$6:$B$305,B116,$C$6:$C$305,C116)&gt;1,"Duplicate",""))</f>
        <v/>
      </c>
      <c r="AD116" s="34">
        <f>IFERROR(IF(A116="","",IF(OR(B116="",C116=""),"Missing Required Field",IF(DAY(A116)&lt;&gt;1,"Date Must Be First of Month",IF(I116&gt;D116,"Cancellations Exceed Bookings",IF(J116&gt;D116,"No-Shows Exceed Bookings",IF(I116+J116&gt;D116,"Combined Exceptions Exceed Bookings",IF(AND(AA116&gt;0,E116&gt;AA116),"Rooms Sold Exceed Available Inventory",IF(T116&lt;0,"Negative Net Revenue",IF(X116&gt;Assumptions!$B$5,"High Acquisition Cost",IF(OR(N116="",O116=""),"Missing Budget","OK")))))))))),"")</f>
        <v/>
      </c>
    </row>
    <row r="117">
      <c r="A117" s="50" t="n"/>
      <c r="B117" s="26" t="n"/>
      <c r="C117" s="26" t="n"/>
      <c r="D117" s="27" t="n"/>
      <c r="E117" s="27" t="n"/>
      <c r="F117" s="51" t="n"/>
      <c r="G117" s="51" t="n"/>
      <c r="H117" s="51" t="n"/>
      <c r="I117" s="27" t="n"/>
      <c r="J117" s="27" t="n"/>
      <c r="K117" s="51" t="n"/>
      <c r="L117" s="51" t="n"/>
      <c r="M117" s="51" t="n"/>
      <c r="N117" s="27" t="n"/>
      <c r="O117" s="51" t="n"/>
      <c r="P117" s="29" t="n"/>
      <c r="Q117" s="29" t="n"/>
      <c r="R117" s="52">
        <f>IF(A117="","",SUM(F117:H117))</f>
        <v/>
      </c>
      <c r="S117" s="52">
        <f>IF(A117="","",SUM(K117:M117))</f>
        <v/>
      </c>
      <c r="T117" s="52">
        <f>IF(A117="","",R117-S117)</f>
        <v/>
      </c>
      <c r="U117" s="52">
        <f>IFERROR(IF(A117="","",F117/E117),"")</f>
        <v/>
      </c>
      <c r="V117" s="52">
        <f>IFERROR(IF(A117="","",T117/E117),"")</f>
        <v/>
      </c>
      <c r="W117" s="31">
        <f>IFERROR(IF(A117="","",E117/(D117-I117-J117)),"")</f>
        <v/>
      </c>
      <c r="X117" s="53">
        <f>IFERROR(IF(A117="","",S117/R117),"")</f>
        <v/>
      </c>
      <c r="Y117" s="52">
        <f>IF(A117="","",F117-O117)</f>
        <v/>
      </c>
      <c r="Z117" s="53">
        <f>IFERROR(IF(A117="","",Y117/O117),"")</f>
        <v/>
      </c>
      <c r="AA117" s="33">
        <f>IFERROR(IF(A117="","",SUMIFS(Assumptions!$E$19:$E$138,Assumptions!$B$19:$B$138,B117,Assumptions!$A$19:$A$138,A117)),"")</f>
        <v/>
      </c>
      <c r="AB117" s="53">
        <f>IFERROR(IF(A117="","",E117/AA117),"")</f>
        <v/>
      </c>
      <c r="AC117" s="34">
        <f>IF(A117="","",IF(COUNTIFS($A$6:$A$305,A117,$B$6:$B$305,B117,$C$6:$C$305,C117)&gt;1,"Duplicate",""))</f>
        <v/>
      </c>
      <c r="AD117" s="34">
        <f>IFERROR(IF(A117="","",IF(OR(B117="",C117=""),"Missing Required Field",IF(DAY(A117)&lt;&gt;1,"Date Must Be First of Month",IF(I117&gt;D117,"Cancellations Exceed Bookings",IF(J117&gt;D117,"No-Shows Exceed Bookings",IF(I117+J117&gt;D117,"Combined Exceptions Exceed Bookings",IF(AND(AA117&gt;0,E117&gt;AA117),"Rooms Sold Exceed Available Inventory",IF(T117&lt;0,"Negative Net Revenue",IF(X117&gt;Assumptions!$B$5,"High Acquisition Cost",IF(OR(N117="",O117=""),"Missing Budget","OK")))))))))),"")</f>
        <v/>
      </c>
    </row>
    <row r="118">
      <c r="A118" s="50" t="n"/>
      <c r="B118" s="26" t="n"/>
      <c r="C118" s="26" t="n"/>
      <c r="D118" s="27" t="n"/>
      <c r="E118" s="27" t="n"/>
      <c r="F118" s="51" t="n"/>
      <c r="G118" s="51" t="n"/>
      <c r="H118" s="51" t="n"/>
      <c r="I118" s="27" t="n"/>
      <c r="J118" s="27" t="n"/>
      <c r="K118" s="51" t="n"/>
      <c r="L118" s="51" t="n"/>
      <c r="M118" s="51" t="n"/>
      <c r="N118" s="27" t="n"/>
      <c r="O118" s="51" t="n"/>
      <c r="P118" s="29" t="n"/>
      <c r="Q118" s="29" t="n"/>
      <c r="R118" s="52">
        <f>IF(A118="","",SUM(F118:H118))</f>
        <v/>
      </c>
      <c r="S118" s="52">
        <f>IF(A118="","",SUM(K118:M118))</f>
        <v/>
      </c>
      <c r="T118" s="52">
        <f>IF(A118="","",R118-S118)</f>
        <v/>
      </c>
      <c r="U118" s="52">
        <f>IFERROR(IF(A118="","",F118/E118),"")</f>
        <v/>
      </c>
      <c r="V118" s="52">
        <f>IFERROR(IF(A118="","",T118/E118),"")</f>
        <v/>
      </c>
      <c r="W118" s="31">
        <f>IFERROR(IF(A118="","",E118/(D118-I118-J118)),"")</f>
        <v/>
      </c>
      <c r="X118" s="53">
        <f>IFERROR(IF(A118="","",S118/R118),"")</f>
        <v/>
      </c>
      <c r="Y118" s="52">
        <f>IF(A118="","",F118-O118)</f>
        <v/>
      </c>
      <c r="Z118" s="53">
        <f>IFERROR(IF(A118="","",Y118/O118),"")</f>
        <v/>
      </c>
      <c r="AA118" s="33">
        <f>IFERROR(IF(A118="","",SUMIFS(Assumptions!$E$19:$E$138,Assumptions!$B$19:$B$138,B118,Assumptions!$A$19:$A$138,A118)),"")</f>
        <v/>
      </c>
      <c r="AB118" s="53">
        <f>IFERROR(IF(A118="","",E118/AA118),"")</f>
        <v/>
      </c>
      <c r="AC118" s="34">
        <f>IF(A118="","",IF(COUNTIFS($A$6:$A$305,A118,$B$6:$B$305,B118,$C$6:$C$305,C118)&gt;1,"Duplicate",""))</f>
        <v/>
      </c>
      <c r="AD118" s="34">
        <f>IFERROR(IF(A118="","",IF(OR(B118="",C118=""),"Missing Required Field",IF(DAY(A118)&lt;&gt;1,"Date Must Be First of Month",IF(I118&gt;D118,"Cancellations Exceed Bookings",IF(J118&gt;D118,"No-Shows Exceed Bookings",IF(I118+J118&gt;D118,"Combined Exceptions Exceed Bookings",IF(AND(AA118&gt;0,E118&gt;AA118),"Rooms Sold Exceed Available Inventory",IF(T118&lt;0,"Negative Net Revenue",IF(X118&gt;Assumptions!$B$5,"High Acquisition Cost",IF(OR(N118="",O118=""),"Missing Budget","OK")))))))))),"")</f>
        <v/>
      </c>
    </row>
    <row r="119">
      <c r="A119" s="50" t="n"/>
      <c r="B119" s="26" t="n"/>
      <c r="C119" s="26" t="n"/>
      <c r="D119" s="27" t="n"/>
      <c r="E119" s="27" t="n"/>
      <c r="F119" s="51" t="n"/>
      <c r="G119" s="51" t="n"/>
      <c r="H119" s="51" t="n"/>
      <c r="I119" s="27" t="n"/>
      <c r="J119" s="27" t="n"/>
      <c r="K119" s="51" t="n"/>
      <c r="L119" s="51" t="n"/>
      <c r="M119" s="51" t="n"/>
      <c r="N119" s="27" t="n"/>
      <c r="O119" s="51" t="n"/>
      <c r="P119" s="29" t="n"/>
      <c r="Q119" s="29" t="n"/>
      <c r="R119" s="52">
        <f>IF(A119="","",SUM(F119:H119))</f>
        <v/>
      </c>
      <c r="S119" s="52">
        <f>IF(A119="","",SUM(K119:M119))</f>
        <v/>
      </c>
      <c r="T119" s="52">
        <f>IF(A119="","",R119-S119)</f>
        <v/>
      </c>
      <c r="U119" s="52">
        <f>IFERROR(IF(A119="","",F119/E119),"")</f>
        <v/>
      </c>
      <c r="V119" s="52">
        <f>IFERROR(IF(A119="","",T119/E119),"")</f>
        <v/>
      </c>
      <c r="W119" s="31">
        <f>IFERROR(IF(A119="","",E119/(D119-I119-J119)),"")</f>
        <v/>
      </c>
      <c r="X119" s="53">
        <f>IFERROR(IF(A119="","",S119/R119),"")</f>
        <v/>
      </c>
      <c r="Y119" s="52">
        <f>IF(A119="","",F119-O119)</f>
        <v/>
      </c>
      <c r="Z119" s="53">
        <f>IFERROR(IF(A119="","",Y119/O119),"")</f>
        <v/>
      </c>
      <c r="AA119" s="33">
        <f>IFERROR(IF(A119="","",SUMIFS(Assumptions!$E$19:$E$138,Assumptions!$B$19:$B$138,B119,Assumptions!$A$19:$A$138,A119)),"")</f>
        <v/>
      </c>
      <c r="AB119" s="53">
        <f>IFERROR(IF(A119="","",E119/AA119),"")</f>
        <v/>
      </c>
      <c r="AC119" s="34">
        <f>IF(A119="","",IF(COUNTIFS($A$6:$A$305,A119,$B$6:$B$305,B119,$C$6:$C$305,C119)&gt;1,"Duplicate",""))</f>
        <v/>
      </c>
      <c r="AD119" s="34">
        <f>IFERROR(IF(A119="","",IF(OR(B119="",C119=""),"Missing Required Field",IF(DAY(A119)&lt;&gt;1,"Date Must Be First of Month",IF(I119&gt;D119,"Cancellations Exceed Bookings",IF(J119&gt;D119,"No-Shows Exceed Bookings",IF(I119+J119&gt;D119,"Combined Exceptions Exceed Bookings",IF(AND(AA119&gt;0,E119&gt;AA119),"Rooms Sold Exceed Available Inventory",IF(T119&lt;0,"Negative Net Revenue",IF(X119&gt;Assumptions!$B$5,"High Acquisition Cost",IF(OR(N119="",O119=""),"Missing Budget","OK")))))))))),"")</f>
        <v/>
      </c>
    </row>
    <row r="120">
      <c r="A120" s="50" t="n"/>
      <c r="B120" s="26" t="n"/>
      <c r="C120" s="26" t="n"/>
      <c r="D120" s="27" t="n"/>
      <c r="E120" s="27" t="n"/>
      <c r="F120" s="51" t="n"/>
      <c r="G120" s="51" t="n"/>
      <c r="H120" s="51" t="n"/>
      <c r="I120" s="27" t="n"/>
      <c r="J120" s="27" t="n"/>
      <c r="K120" s="51" t="n"/>
      <c r="L120" s="51" t="n"/>
      <c r="M120" s="51" t="n"/>
      <c r="N120" s="27" t="n"/>
      <c r="O120" s="51" t="n"/>
      <c r="P120" s="29" t="n"/>
      <c r="Q120" s="29" t="n"/>
      <c r="R120" s="52">
        <f>IF(A120="","",SUM(F120:H120))</f>
        <v/>
      </c>
      <c r="S120" s="52">
        <f>IF(A120="","",SUM(K120:M120))</f>
        <v/>
      </c>
      <c r="T120" s="52">
        <f>IF(A120="","",R120-S120)</f>
        <v/>
      </c>
      <c r="U120" s="52">
        <f>IFERROR(IF(A120="","",F120/E120),"")</f>
        <v/>
      </c>
      <c r="V120" s="52">
        <f>IFERROR(IF(A120="","",T120/E120),"")</f>
        <v/>
      </c>
      <c r="W120" s="31">
        <f>IFERROR(IF(A120="","",E120/(D120-I120-J120)),"")</f>
        <v/>
      </c>
      <c r="X120" s="53">
        <f>IFERROR(IF(A120="","",S120/R120),"")</f>
        <v/>
      </c>
      <c r="Y120" s="52">
        <f>IF(A120="","",F120-O120)</f>
        <v/>
      </c>
      <c r="Z120" s="53">
        <f>IFERROR(IF(A120="","",Y120/O120),"")</f>
        <v/>
      </c>
      <c r="AA120" s="33">
        <f>IFERROR(IF(A120="","",SUMIFS(Assumptions!$E$19:$E$138,Assumptions!$B$19:$B$138,B120,Assumptions!$A$19:$A$138,A120)),"")</f>
        <v/>
      </c>
      <c r="AB120" s="53">
        <f>IFERROR(IF(A120="","",E120/AA120),"")</f>
        <v/>
      </c>
      <c r="AC120" s="34">
        <f>IF(A120="","",IF(COUNTIFS($A$6:$A$305,A120,$B$6:$B$305,B120,$C$6:$C$305,C120)&gt;1,"Duplicate",""))</f>
        <v/>
      </c>
      <c r="AD120" s="34">
        <f>IFERROR(IF(A120="","",IF(OR(B120="",C120=""),"Missing Required Field",IF(DAY(A120)&lt;&gt;1,"Date Must Be First of Month",IF(I120&gt;D120,"Cancellations Exceed Bookings",IF(J120&gt;D120,"No-Shows Exceed Bookings",IF(I120+J120&gt;D120,"Combined Exceptions Exceed Bookings",IF(AND(AA120&gt;0,E120&gt;AA120),"Rooms Sold Exceed Available Inventory",IF(T120&lt;0,"Negative Net Revenue",IF(X120&gt;Assumptions!$B$5,"High Acquisition Cost",IF(OR(N120="",O120=""),"Missing Budget","OK")))))))))),"")</f>
        <v/>
      </c>
    </row>
    <row r="121">
      <c r="A121" s="50" t="n"/>
      <c r="B121" s="26" t="n"/>
      <c r="C121" s="26" t="n"/>
      <c r="D121" s="27" t="n"/>
      <c r="E121" s="27" t="n"/>
      <c r="F121" s="51" t="n"/>
      <c r="G121" s="51" t="n"/>
      <c r="H121" s="51" t="n"/>
      <c r="I121" s="27" t="n"/>
      <c r="J121" s="27" t="n"/>
      <c r="K121" s="51" t="n"/>
      <c r="L121" s="51" t="n"/>
      <c r="M121" s="51" t="n"/>
      <c r="N121" s="27" t="n"/>
      <c r="O121" s="51" t="n"/>
      <c r="P121" s="29" t="n"/>
      <c r="Q121" s="29" t="n"/>
      <c r="R121" s="52">
        <f>IF(A121="","",SUM(F121:H121))</f>
        <v/>
      </c>
      <c r="S121" s="52">
        <f>IF(A121="","",SUM(K121:M121))</f>
        <v/>
      </c>
      <c r="T121" s="52">
        <f>IF(A121="","",R121-S121)</f>
        <v/>
      </c>
      <c r="U121" s="52">
        <f>IFERROR(IF(A121="","",F121/E121),"")</f>
        <v/>
      </c>
      <c r="V121" s="52">
        <f>IFERROR(IF(A121="","",T121/E121),"")</f>
        <v/>
      </c>
      <c r="W121" s="31">
        <f>IFERROR(IF(A121="","",E121/(D121-I121-J121)),"")</f>
        <v/>
      </c>
      <c r="X121" s="53">
        <f>IFERROR(IF(A121="","",S121/R121),"")</f>
        <v/>
      </c>
      <c r="Y121" s="52">
        <f>IF(A121="","",F121-O121)</f>
        <v/>
      </c>
      <c r="Z121" s="53">
        <f>IFERROR(IF(A121="","",Y121/O121),"")</f>
        <v/>
      </c>
      <c r="AA121" s="33">
        <f>IFERROR(IF(A121="","",SUMIFS(Assumptions!$E$19:$E$138,Assumptions!$B$19:$B$138,B121,Assumptions!$A$19:$A$138,A121)),"")</f>
        <v/>
      </c>
      <c r="AB121" s="53">
        <f>IFERROR(IF(A121="","",E121/AA121),"")</f>
        <v/>
      </c>
      <c r="AC121" s="34">
        <f>IF(A121="","",IF(COUNTIFS($A$6:$A$305,A121,$B$6:$B$305,B121,$C$6:$C$305,C121)&gt;1,"Duplicate",""))</f>
        <v/>
      </c>
      <c r="AD121" s="34">
        <f>IFERROR(IF(A121="","",IF(OR(B121="",C121=""),"Missing Required Field",IF(DAY(A121)&lt;&gt;1,"Date Must Be First of Month",IF(I121&gt;D121,"Cancellations Exceed Bookings",IF(J121&gt;D121,"No-Shows Exceed Bookings",IF(I121+J121&gt;D121,"Combined Exceptions Exceed Bookings",IF(AND(AA121&gt;0,E121&gt;AA121),"Rooms Sold Exceed Available Inventory",IF(T121&lt;0,"Negative Net Revenue",IF(X121&gt;Assumptions!$B$5,"High Acquisition Cost",IF(OR(N121="",O121=""),"Missing Budget","OK")))))))))),"")</f>
        <v/>
      </c>
    </row>
    <row r="122">
      <c r="A122" s="50" t="n"/>
      <c r="B122" s="26" t="n"/>
      <c r="C122" s="26" t="n"/>
      <c r="D122" s="27" t="n"/>
      <c r="E122" s="27" t="n"/>
      <c r="F122" s="51" t="n"/>
      <c r="G122" s="51" t="n"/>
      <c r="H122" s="51" t="n"/>
      <c r="I122" s="27" t="n"/>
      <c r="J122" s="27" t="n"/>
      <c r="K122" s="51" t="n"/>
      <c r="L122" s="51" t="n"/>
      <c r="M122" s="51" t="n"/>
      <c r="N122" s="27" t="n"/>
      <c r="O122" s="51" t="n"/>
      <c r="P122" s="29" t="n"/>
      <c r="Q122" s="29" t="n"/>
      <c r="R122" s="52">
        <f>IF(A122="","",SUM(F122:H122))</f>
        <v/>
      </c>
      <c r="S122" s="52">
        <f>IF(A122="","",SUM(K122:M122))</f>
        <v/>
      </c>
      <c r="T122" s="52">
        <f>IF(A122="","",R122-S122)</f>
        <v/>
      </c>
      <c r="U122" s="52">
        <f>IFERROR(IF(A122="","",F122/E122),"")</f>
        <v/>
      </c>
      <c r="V122" s="52">
        <f>IFERROR(IF(A122="","",T122/E122),"")</f>
        <v/>
      </c>
      <c r="W122" s="31">
        <f>IFERROR(IF(A122="","",E122/(D122-I122-J122)),"")</f>
        <v/>
      </c>
      <c r="X122" s="53">
        <f>IFERROR(IF(A122="","",S122/R122),"")</f>
        <v/>
      </c>
      <c r="Y122" s="52">
        <f>IF(A122="","",F122-O122)</f>
        <v/>
      </c>
      <c r="Z122" s="53">
        <f>IFERROR(IF(A122="","",Y122/O122),"")</f>
        <v/>
      </c>
      <c r="AA122" s="33">
        <f>IFERROR(IF(A122="","",SUMIFS(Assumptions!$E$19:$E$138,Assumptions!$B$19:$B$138,B122,Assumptions!$A$19:$A$138,A122)),"")</f>
        <v/>
      </c>
      <c r="AB122" s="53">
        <f>IFERROR(IF(A122="","",E122/AA122),"")</f>
        <v/>
      </c>
      <c r="AC122" s="34">
        <f>IF(A122="","",IF(COUNTIFS($A$6:$A$305,A122,$B$6:$B$305,B122,$C$6:$C$305,C122)&gt;1,"Duplicate",""))</f>
        <v/>
      </c>
      <c r="AD122" s="34">
        <f>IFERROR(IF(A122="","",IF(OR(B122="",C122=""),"Missing Required Field",IF(DAY(A122)&lt;&gt;1,"Date Must Be First of Month",IF(I122&gt;D122,"Cancellations Exceed Bookings",IF(J122&gt;D122,"No-Shows Exceed Bookings",IF(I122+J122&gt;D122,"Combined Exceptions Exceed Bookings",IF(AND(AA122&gt;0,E122&gt;AA122),"Rooms Sold Exceed Available Inventory",IF(T122&lt;0,"Negative Net Revenue",IF(X122&gt;Assumptions!$B$5,"High Acquisition Cost",IF(OR(N122="",O122=""),"Missing Budget","OK")))))))))),"")</f>
        <v/>
      </c>
    </row>
    <row r="123">
      <c r="A123" s="50" t="n"/>
      <c r="B123" s="26" t="n"/>
      <c r="C123" s="26" t="n"/>
      <c r="D123" s="27" t="n"/>
      <c r="E123" s="27" t="n"/>
      <c r="F123" s="51" t="n"/>
      <c r="G123" s="51" t="n"/>
      <c r="H123" s="51" t="n"/>
      <c r="I123" s="27" t="n"/>
      <c r="J123" s="27" t="n"/>
      <c r="K123" s="51" t="n"/>
      <c r="L123" s="51" t="n"/>
      <c r="M123" s="51" t="n"/>
      <c r="N123" s="27" t="n"/>
      <c r="O123" s="51" t="n"/>
      <c r="P123" s="29" t="n"/>
      <c r="Q123" s="29" t="n"/>
      <c r="R123" s="52">
        <f>IF(A123="","",SUM(F123:H123))</f>
        <v/>
      </c>
      <c r="S123" s="52">
        <f>IF(A123="","",SUM(K123:M123))</f>
        <v/>
      </c>
      <c r="T123" s="52">
        <f>IF(A123="","",R123-S123)</f>
        <v/>
      </c>
      <c r="U123" s="52">
        <f>IFERROR(IF(A123="","",F123/E123),"")</f>
        <v/>
      </c>
      <c r="V123" s="52">
        <f>IFERROR(IF(A123="","",T123/E123),"")</f>
        <v/>
      </c>
      <c r="W123" s="31">
        <f>IFERROR(IF(A123="","",E123/(D123-I123-J123)),"")</f>
        <v/>
      </c>
      <c r="X123" s="53">
        <f>IFERROR(IF(A123="","",S123/R123),"")</f>
        <v/>
      </c>
      <c r="Y123" s="52">
        <f>IF(A123="","",F123-O123)</f>
        <v/>
      </c>
      <c r="Z123" s="53">
        <f>IFERROR(IF(A123="","",Y123/O123),"")</f>
        <v/>
      </c>
      <c r="AA123" s="33">
        <f>IFERROR(IF(A123="","",SUMIFS(Assumptions!$E$19:$E$138,Assumptions!$B$19:$B$138,B123,Assumptions!$A$19:$A$138,A123)),"")</f>
        <v/>
      </c>
      <c r="AB123" s="53">
        <f>IFERROR(IF(A123="","",E123/AA123),"")</f>
        <v/>
      </c>
      <c r="AC123" s="34">
        <f>IF(A123="","",IF(COUNTIFS($A$6:$A$305,A123,$B$6:$B$305,B123,$C$6:$C$305,C123)&gt;1,"Duplicate",""))</f>
        <v/>
      </c>
      <c r="AD123" s="34">
        <f>IFERROR(IF(A123="","",IF(OR(B123="",C123=""),"Missing Required Field",IF(DAY(A123)&lt;&gt;1,"Date Must Be First of Month",IF(I123&gt;D123,"Cancellations Exceed Bookings",IF(J123&gt;D123,"No-Shows Exceed Bookings",IF(I123+J123&gt;D123,"Combined Exceptions Exceed Bookings",IF(AND(AA123&gt;0,E123&gt;AA123),"Rooms Sold Exceed Available Inventory",IF(T123&lt;0,"Negative Net Revenue",IF(X123&gt;Assumptions!$B$5,"High Acquisition Cost",IF(OR(N123="",O123=""),"Missing Budget","OK")))))))))),"")</f>
        <v/>
      </c>
    </row>
    <row r="124">
      <c r="A124" s="50" t="n"/>
      <c r="B124" s="26" t="n"/>
      <c r="C124" s="26" t="n"/>
      <c r="D124" s="27" t="n"/>
      <c r="E124" s="27" t="n"/>
      <c r="F124" s="51" t="n"/>
      <c r="G124" s="51" t="n"/>
      <c r="H124" s="51" t="n"/>
      <c r="I124" s="27" t="n"/>
      <c r="J124" s="27" t="n"/>
      <c r="K124" s="51" t="n"/>
      <c r="L124" s="51" t="n"/>
      <c r="M124" s="51" t="n"/>
      <c r="N124" s="27" t="n"/>
      <c r="O124" s="51" t="n"/>
      <c r="P124" s="29" t="n"/>
      <c r="Q124" s="29" t="n"/>
      <c r="R124" s="52">
        <f>IF(A124="","",SUM(F124:H124))</f>
        <v/>
      </c>
      <c r="S124" s="52">
        <f>IF(A124="","",SUM(K124:M124))</f>
        <v/>
      </c>
      <c r="T124" s="52">
        <f>IF(A124="","",R124-S124)</f>
        <v/>
      </c>
      <c r="U124" s="52">
        <f>IFERROR(IF(A124="","",F124/E124),"")</f>
        <v/>
      </c>
      <c r="V124" s="52">
        <f>IFERROR(IF(A124="","",T124/E124),"")</f>
        <v/>
      </c>
      <c r="W124" s="31">
        <f>IFERROR(IF(A124="","",E124/(D124-I124-J124)),"")</f>
        <v/>
      </c>
      <c r="X124" s="53">
        <f>IFERROR(IF(A124="","",S124/R124),"")</f>
        <v/>
      </c>
      <c r="Y124" s="52">
        <f>IF(A124="","",F124-O124)</f>
        <v/>
      </c>
      <c r="Z124" s="53">
        <f>IFERROR(IF(A124="","",Y124/O124),"")</f>
        <v/>
      </c>
      <c r="AA124" s="33">
        <f>IFERROR(IF(A124="","",SUMIFS(Assumptions!$E$19:$E$138,Assumptions!$B$19:$B$138,B124,Assumptions!$A$19:$A$138,A124)),"")</f>
        <v/>
      </c>
      <c r="AB124" s="53">
        <f>IFERROR(IF(A124="","",E124/AA124),"")</f>
        <v/>
      </c>
      <c r="AC124" s="34">
        <f>IF(A124="","",IF(COUNTIFS($A$6:$A$305,A124,$B$6:$B$305,B124,$C$6:$C$305,C124)&gt;1,"Duplicate",""))</f>
        <v/>
      </c>
      <c r="AD124" s="34">
        <f>IFERROR(IF(A124="","",IF(OR(B124="",C124=""),"Missing Required Field",IF(DAY(A124)&lt;&gt;1,"Date Must Be First of Month",IF(I124&gt;D124,"Cancellations Exceed Bookings",IF(J124&gt;D124,"No-Shows Exceed Bookings",IF(I124+J124&gt;D124,"Combined Exceptions Exceed Bookings",IF(AND(AA124&gt;0,E124&gt;AA124),"Rooms Sold Exceed Available Inventory",IF(T124&lt;0,"Negative Net Revenue",IF(X124&gt;Assumptions!$B$5,"High Acquisition Cost",IF(OR(N124="",O124=""),"Missing Budget","OK")))))))))),"")</f>
        <v/>
      </c>
    </row>
    <row r="125">
      <c r="A125" s="50" t="n"/>
      <c r="B125" s="26" t="n"/>
      <c r="C125" s="26" t="n"/>
      <c r="D125" s="27" t="n"/>
      <c r="E125" s="27" t="n"/>
      <c r="F125" s="51" t="n"/>
      <c r="G125" s="51" t="n"/>
      <c r="H125" s="51" t="n"/>
      <c r="I125" s="27" t="n"/>
      <c r="J125" s="27" t="n"/>
      <c r="K125" s="51" t="n"/>
      <c r="L125" s="51" t="n"/>
      <c r="M125" s="51" t="n"/>
      <c r="N125" s="27" t="n"/>
      <c r="O125" s="51" t="n"/>
      <c r="P125" s="29" t="n"/>
      <c r="Q125" s="29" t="n"/>
      <c r="R125" s="52">
        <f>IF(A125="","",SUM(F125:H125))</f>
        <v/>
      </c>
      <c r="S125" s="52">
        <f>IF(A125="","",SUM(K125:M125))</f>
        <v/>
      </c>
      <c r="T125" s="52">
        <f>IF(A125="","",R125-S125)</f>
        <v/>
      </c>
      <c r="U125" s="52">
        <f>IFERROR(IF(A125="","",F125/E125),"")</f>
        <v/>
      </c>
      <c r="V125" s="52">
        <f>IFERROR(IF(A125="","",T125/E125),"")</f>
        <v/>
      </c>
      <c r="W125" s="31">
        <f>IFERROR(IF(A125="","",E125/(D125-I125-J125)),"")</f>
        <v/>
      </c>
      <c r="X125" s="53">
        <f>IFERROR(IF(A125="","",S125/R125),"")</f>
        <v/>
      </c>
      <c r="Y125" s="52">
        <f>IF(A125="","",F125-O125)</f>
        <v/>
      </c>
      <c r="Z125" s="53">
        <f>IFERROR(IF(A125="","",Y125/O125),"")</f>
        <v/>
      </c>
      <c r="AA125" s="33">
        <f>IFERROR(IF(A125="","",SUMIFS(Assumptions!$E$19:$E$138,Assumptions!$B$19:$B$138,B125,Assumptions!$A$19:$A$138,A125)),"")</f>
        <v/>
      </c>
      <c r="AB125" s="53">
        <f>IFERROR(IF(A125="","",E125/AA125),"")</f>
        <v/>
      </c>
      <c r="AC125" s="34">
        <f>IF(A125="","",IF(COUNTIFS($A$6:$A$305,A125,$B$6:$B$305,B125,$C$6:$C$305,C125)&gt;1,"Duplicate",""))</f>
        <v/>
      </c>
      <c r="AD125" s="34">
        <f>IFERROR(IF(A125="","",IF(OR(B125="",C125=""),"Missing Required Field",IF(DAY(A125)&lt;&gt;1,"Date Must Be First of Month",IF(I125&gt;D125,"Cancellations Exceed Bookings",IF(J125&gt;D125,"No-Shows Exceed Bookings",IF(I125+J125&gt;D125,"Combined Exceptions Exceed Bookings",IF(AND(AA125&gt;0,E125&gt;AA125),"Rooms Sold Exceed Available Inventory",IF(T125&lt;0,"Negative Net Revenue",IF(X125&gt;Assumptions!$B$5,"High Acquisition Cost",IF(OR(N125="",O125=""),"Missing Budget","OK")))))))))),"")</f>
        <v/>
      </c>
    </row>
    <row r="126">
      <c r="A126" s="50" t="n"/>
      <c r="B126" s="26" t="n"/>
      <c r="C126" s="26" t="n"/>
      <c r="D126" s="27" t="n"/>
      <c r="E126" s="27" t="n"/>
      <c r="F126" s="51" t="n"/>
      <c r="G126" s="51" t="n"/>
      <c r="H126" s="51" t="n"/>
      <c r="I126" s="27" t="n"/>
      <c r="J126" s="27" t="n"/>
      <c r="K126" s="51" t="n"/>
      <c r="L126" s="51" t="n"/>
      <c r="M126" s="51" t="n"/>
      <c r="N126" s="27" t="n"/>
      <c r="O126" s="51" t="n"/>
      <c r="P126" s="29" t="n"/>
      <c r="Q126" s="29" t="n"/>
      <c r="R126" s="52">
        <f>IF(A126="","",SUM(F126:H126))</f>
        <v/>
      </c>
      <c r="S126" s="52">
        <f>IF(A126="","",SUM(K126:M126))</f>
        <v/>
      </c>
      <c r="T126" s="52">
        <f>IF(A126="","",R126-S126)</f>
        <v/>
      </c>
      <c r="U126" s="52">
        <f>IFERROR(IF(A126="","",F126/E126),"")</f>
        <v/>
      </c>
      <c r="V126" s="52">
        <f>IFERROR(IF(A126="","",T126/E126),"")</f>
        <v/>
      </c>
      <c r="W126" s="31">
        <f>IFERROR(IF(A126="","",E126/(D126-I126-J126)),"")</f>
        <v/>
      </c>
      <c r="X126" s="53">
        <f>IFERROR(IF(A126="","",S126/R126),"")</f>
        <v/>
      </c>
      <c r="Y126" s="52">
        <f>IF(A126="","",F126-O126)</f>
        <v/>
      </c>
      <c r="Z126" s="53">
        <f>IFERROR(IF(A126="","",Y126/O126),"")</f>
        <v/>
      </c>
      <c r="AA126" s="33">
        <f>IFERROR(IF(A126="","",SUMIFS(Assumptions!$E$19:$E$138,Assumptions!$B$19:$B$138,B126,Assumptions!$A$19:$A$138,A126)),"")</f>
        <v/>
      </c>
      <c r="AB126" s="53">
        <f>IFERROR(IF(A126="","",E126/AA126),"")</f>
        <v/>
      </c>
      <c r="AC126" s="34">
        <f>IF(A126="","",IF(COUNTIFS($A$6:$A$305,A126,$B$6:$B$305,B126,$C$6:$C$305,C126)&gt;1,"Duplicate",""))</f>
        <v/>
      </c>
      <c r="AD126" s="34">
        <f>IFERROR(IF(A126="","",IF(OR(B126="",C126=""),"Missing Required Field",IF(DAY(A126)&lt;&gt;1,"Date Must Be First of Month",IF(I126&gt;D126,"Cancellations Exceed Bookings",IF(J126&gt;D126,"No-Shows Exceed Bookings",IF(I126+J126&gt;D126,"Combined Exceptions Exceed Bookings",IF(AND(AA126&gt;0,E126&gt;AA126),"Rooms Sold Exceed Available Inventory",IF(T126&lt;0,"Negative Net Revenue",IF(X126&gt;Assumptions!$B$5,"High Acquisition Cost",IF(OR(N126="",O126=""),"Missing Budget","OK")))))))))),"")</f>
        <v/>
      </c>
    </row>
    <row r="127">
      <c r="A127" s="50" t="n"/>
      <c r="B127" s="26" t="n"/>
      <c r="C127" s="26" t="n"/>
      <c r="D127" s="27" t="n"/>
      <c r="E127" s="27" t="n"/>
      <c r="F127" s="51" t="n"/>
      <c r="G127" s="51" t="n"/>
      <c r="H127" s="51" t="n"/>
      <c r="I127" s="27" t="n"/>
      <c r="J127" s="27" t="n"/>
      <c r="K127" s="51" t="n"/>
      <c r="L127" s="51" t="n"/>
      <c r="M127" s="51" t="n"/>
      <c r="N127" s="27" t="n"/>
      <c r="O127" s="51" t="n"/>
      <c r="P127" s="29" t="n"/>
      <c r="Q127" s="29" t="n"/>
      <c r="R127" s="52">
        <f>IF(A127="","",SUM(F127:H127))</f>
        <v/>
      </c>
      <c r="S127" s="52">
        <f>IF(A127="","",SUM(K127:M127))</f>
        <v/>
      </c>
      <c r="T127" s="52">
        <f>IF(A127="","",R127-S127)</f>
        <v/>
      </c>
      <c r="U127" s="52">
        <f>IFERROR(IF(A127="","",F127/E127),"")</f>
        <v/>
      </c>
      <c r="V127" s="52">
        <f>IFERROR(IF(A127="","",T127/E127),"")</f>
        <v/>
      </c>
      <c r="W127" s="31">
        <f>IFERROR(IF(A127="","",E127/(D127-I127-J127)),"")</f>
        <v/>
      </c>
      <c r="X127" s="53">
        <f>IFERROR(IF(A127="","",S127/R127),"")</f>
        <v/>
      </c>
      <c r="Y127" s="52">
        <f>IF(A127="","",F127-O127)</f>
        <v/>
      </c>
      <c r="Z127" s="53">
        <f>IFERROR(IF(A127="","",Y127/O127),"")</f>
        <v/>
      </c>
      <c r="AA127" s="33">
        <f>IFERROR(IF(A127="","",SUMIFS(Assumptions!$E$19:$E$138,Assumptions!$B$19:$B$138,B127,Assumptions!$A$19:$A$138,A127)),"")</f>
        <v/>
      </c>
      <c r="AB127" s="53">
        <f>IFERROR(IF(A127="","",E127/AA127),"")</f>
        <v/>
      </c>
      <c r="AC127" s="34">
        <f>IF(A127="","",IF(COUNTIFS($A$6:$A$305,A127,$B$6:$B$305,B127,$C$6:$C$305,C127)&gt;1,"Duplicate",""))</f>
        <v/>
      </c>
      <c r="AD127" s="34">
        <f>IFERROR(IF(A127="","",IF(OR(B127="",C127=""),"Missing Required Field",IF(DAY(A127)&lt;&gt;1,"Date Must Be First of Month",IF(I127&gt;D127,"Cancellations Exceed Bookings",IF(J127&gt;D127,"No-Shows Exceed Bookings",IF(I127+J127&gt;D127,"Combined Exceptions Exceed Bookings",IF(AND(AA127&gt;0,E127&gt;AA127),"Rooms Sold Exceed Available Inventory",IF(T127&lt;0,"Negative Net Revenue",IF(X127&gt;Assumptions!$B$5,"High Acquisition Cost",IF(OR(N127="",O127=""),"Missing Budget","OK")))))))))),"")</f>
        <v/>
      </c>
    </row>
    <row r="128">
      <c r="A128" s="50" t="n"/>
      <c r="B128" s="26" t="n"/>
      <c r="C128" s="26" t="n"/>
      <c r="D128" s="27" t="n"/>
      <c r="E128" s="27" t="n"/>
      <c r="F128" s="51" t="n"/>
      <c r="G128" s="51" t="n"/>
      <c r="H128" s="51" t="n"/>
      <c r="I128" s="27" t="n"/>
      <c r="J128" s="27" t="n"/>
      <c r="K128" s="51" t="n"/>
      <c r="L128" s="51" t="n"/>
      <c r="M128" s="51" t="n"/>
      <c r="N128" s="27" t="n"/>
      <c r="O128" s="51" t="n"/>
      <c r="P128" s="29" t="n"/>
      <c r="Q128" s="29" t="n"/>
      <c r="R128" s="52">
        <f>IF(A128="","",SUM(F128:H128))</f>
        <v/>
      </c>
      <c r="S128" s="52">
        <f>IF(A128="","",SUM(K128:M128))</f>
        <v/>
      </c>
      <c r="T128" s="52">
        <f>IF(A128="","",R128-S128)</f>
        <v/>
      </c>
      <c r="U128" s="52">
        <f>IFERROR(IF(A128="","",F128/E128),"")</f>
        <v/>
      </c>
      <c r="V128" s="52">
        <f>IFERROR(IF(A128="","",T128/E128),"")</f>
        <v/>
      </c>
      <c r="W128" s="31">
        <f>IFERROR(IF(A128="","",E128/(D128-I128-J128)),"")</f>
        <v/>
      </c>
      <c r="X128" s="53">
        <f>IFERROR(IF(A128="","",S128/R128),"")</f>
        <v/>
      </c>
      <c r="Y128" s="52">
        <f>IF(A128="","",F128-O128)</f>
        <v/>
      </c>
      <c r="Z128" s="53">
        <f>IFERROR(IF(A128="","",Y128/O128),"")</f>
        <v/>
      </c>
      <c r="AA128" s="33">
        <f>IFERROR(IF(A128="","",SUMIFS(Assumptions!$E$19:$E$138,Assumptions!$B$19:$B$138,B128,Assumptions!$A$19:$A$138,A128)),"")</f>
        <v/>
      </c>
      <c r="AB128" s="53">
        <f>IFERROR(IF(A128="","",E128/AA128),"")</f>
        <v/>
      </c>
      <c r="AC128" s="34">
        <f>IF(A128="","",IF(COUNTIFS($A$6:$A$305,A128,$B$6:$B$305,B128,$C$6:$C$305,C128)&gt;1,"Duplicate",""))</f>
        <v/>
      </c>
      <c r="AD128" s="34">
        <f>IFERROR(IF(A128="","",IF(OR(B128="",C128=""),"Missing Required Field",IF(DAY(A128)&lt;&gt;1,"Date Must Be First of Month",IF(I128&gt;D128,"Cancellations Exceed Bookings",IF(J128&gt;D128,"No-Shows Exceed Bookings",IF(I128+J128&gt;D128,"Combined Exceptions Exceed Bookings",IF(AND(AA128&gt;0,E128&gt;AA128),"Rooms Sold Exceed Available Inventory",IF(T128&lt;0,"Negative Net Revenue",IF(X128&gt;Assumptions!$B$5,"High Acquisition Cost",IF(OR(N128="",O128=""),"Missing Budget","OK")))))))))),"")</f>
        <v/>
      </c>
    </row>
    <row r="129">
      <c r="A129" s="50" t="n"/>
      <c r="B129" s="26" t="n"/>
      <c r="C129" s="26" t="n"/>
      <c r="D129" s="27" t="n"/>
      <c r="E129" s="27" t="n"/>
      <c r="F129" s="51" t="n"/>
      <c r="G129" s="51" t="n"/>
      <c r="H129" s="51" t="n"/>
      <c r="I129" s="27" t="n"/>
      <c r="J129" s="27" t="n"/>
      <c r="K129" s="51" t="n"/>
      <c r="L129" s="51" t="n"/>
      <c r="M129" s="51" t="n"/>
      <c r="N129" s="27" t="n"/>
      <c r="O129" s="51" t="n"/>
      <c r="P129" s="29" t="n"/>
      <c r="Q129" s="29" t="n"/>
      <c r="R129" s="52">
        <f>IF(A129="","",SUM(F129:H129))</f>
        <v/>
      </c>
      <c r="S129" s="52">
        <f>IF(A129="","",SUM(K129:M129))</f>
        <v/>
      </c>
      <c r="T129" s="52">
        <f>IF(A129="","",R129-S129)</f>
        <v/>
      </c>
      <c r="U129" s="52">
        <f>IFERROR(IF(A129="","",F129/E129),"")</f>
        <v/>
      </c>
      <c r="V129" s="52">
        <f>IFERROR(IF(A129="","",T129/E129),"")</f>
        <v/>
      </c>
      <c r="W129" s="31">
        <f>IFERROR(IF(A129="","",E129/(D129-I129-J129)),"")</f>
        <v/>
      </c>
      <c r="X129" s="53">
        <f>IFERROR(IF(A129="","",S129/R129),"")</f>
        <v/>
      </c>
      <c r="Y129" s="52">
        <f>IF(A129="","",F129-O129)</f>
        <v/>
      </c>
      <c r="Z129" s="53">
        <f>IFERROR(IF(A129="","",Y129/O129),"")</f>
        <v/>
      </c>
      <c r="AA129" s="33">
        <f>IFERROR(IF(A129="","",SUMIFS(Assumptions!$E$19:$E$138,Assumptions!$B$19:$B$138,B129,Assumptions!$A$19:$A$138,A129)),"")</f>
        <v/>
      </c>
      <c r="AB129" s="53">
        <f>IFERROR(IF(A129="","",E129/AA129),"")</f>
        <v/>
      </c>
      <c r="AC129" s="34">
        <f>IF(A129="","",IF(COUNTIFS($A$6:$A$305,A129,$B$6:$B$305,B129,$C$6:$C$305,C129)&gt;1,"Duplicate",""))</f>
        <v/>
      </c>
      <c r="AD129" s="34">
        <f>IFERROR(IF(A129="","",IF(OR(B129="",C129=""),"Missing Required Field",IF(DAY(A129)&lt;&gt;1,"Date Must Be First of Month",IF(I129&gt;D129,"Cancellations Exceed Bookings",IF(J129&gt;D129,"No-Shows Exceed Bookings",IF(I129+J129&gt;D129,"Combined Exceptions Exceed Bookings",IF(AND(AA129&gt;0,E129&gt;AA129),"Rooms Sold Exceed Available Inventory",IF(T129&lt;0,"Negative Net Revenue",IF(X129&gt;Assumptions!$B$5,"High Acquisition Cost",IF(OR(N129="",O129=""),"Missing Budget","OK")))))))))),"")</f>
        <v/>
      </c>
    </row>
    <row r="130">
      <c r="A130" s="50" t="n"/>
      <c r="B130" s="26" t="n"/>
      <c r="C130" s="26" t="n"/>
      <c r="D130" s="27" t="n"/>
      <c r="E130" s="27" t="n"/>
      <c r="F130" s="51" t="n"/>
      <c r="G130" s="51" t="n"/>
      <c r="H130" s="51" t="n"/>
      <c r="I130" s="27" t="n"/>
      <c r="J130" s="27" t="n"/>
      <c r="K130" s="51" t="n"/>
      <c r="L130" s="51" t="n"/>
      <c r="M130" s="51" t="n"/>
      <c r="N130" s="27" t="n"/>
      <c r="O130" s="51" t="n"/>
      <c r="P130" s="29" t="n"/>
      <c r="Q130" s="29" t="n"/>
      <c r="R130" s="52">
        <f>IF(A130="","",SUM(F130:H130))</f>
        <v/>
      </c>
      <c r="S130" s="52">
        <f>IF(A130="","",SUM(K130:M130))</f>
        <v/>
      </c>
      <c r="T130" s="52">
        <f>IF(A130="","",R130-S130)</f>
        <v/>
      </c>
      <c r="U130" s="52">
        <f>IFERROR(IF(A130="","",F130/E130),"")</f>
        <v/>
      </c>
      <c r="V130" s="52">
        <f>IFERROR(IF(A130="","",T130/E130),"")</f>
        <v/>
      </c>
      <c r="W130" s="31">
        <f>IFERROR(IF(A130="","",E130/(D130-I130-J130)),"")</f>
        <v/>
      </c>
      <c r="X130" s="53">
        <f>IFERROR(IF(A130="","",S130/R130),"")</f>
        <v/>
      </c>
      <c r="Y130" s="52">
        <f>IF(A130="","",F130-O130)</f>
        <v/>
      </c>
      <c r="Z130" s="53">
        <f>IFERROR(IF(A130="","",Y130/O130),"")</f>
        <v/>
      </c>
      <c r="AA130" s="33">
        <f>IFERROR(IF(A130="","",SUMIFS(Assumptions!$E$19:$E$138,Assumptions!$B$19:$B$138,B130,Assumptions!$A$19:$A$138,A130)),"")</f>
        <v/>
      </c>
      <c r="AB130" s="53">
        <f>IFERROR(IF(A130="","",E130/AA130),"")</f>
        <v/>
      </c>
      <c r="AC130" s="34">
        <f>IF(A130="","",IF(COUNTIFS($A$6:$A$305,A130,$B$6:$B$305,B130,$C$6:$C$305,C130)&gt;1,"Duplicate",""))</f>
        <v/>
      </c>
      <c r="AD130" s="34">
        <f>IFERROR(IF(A130="","",IF(OR(B130="",C130=""),"Missing Required Field",IF(DAY(A130)&lt;&gt;1,"Date Must Be First of Month",IF(I130&gt;D130,"Cancellations Exceed Bookings",IF(J130&gt;D130,"No-Shows Exceed Bookings",IF(I130+J130&gt;D130,"Combined Exceptions Exceed Bookings",IF(AND(AA130&gt;0,E130&gt;AA130),"Rooms Sold Exceed Available Inventory",IF(T130&lt;0,"Negative Net Revenue",IF(X130&gt;Assumptions!$B$5,"High Acquisition Cost",IF(OR(N130="",O130=""),"Missing Budget","OK")))))))))),"")</f>
        <v/>
      </c>
    </row>
    <row r="131">
      <c r="A131" s="50" t="n"/>
      <c r="B131" s="26" t="n"/>
      <c r="C131" s="26" t="n"/>
      <c r="D131" s="27" t="n"/>
      <c r="E131" s="27" t="n"/>
      <c r="F131" s="51" t="n"/>
      <c r="G131" s="51" t="n"/>
      <c r="H131" s="51" t="n"/>
      <c r="I131" s="27" t="n"/>
      <c r="J131" s="27" t="n"/>
      <c r="K131" s="51" t="n"/>
      <c r="L131" s="51" t="n"/>
      <c r="M131" s="51" t="n"/>
      <c r="N131" s="27" t="n"/>
      <c r="O131" s="51" t="n"/>
      <c r="P131" s="29" t="n"/>
      <c r="Q131" s="29" t="n"/>
      <c r="R131" s="52">
        <f>IF(A131="","",SUM(F131:H131))</f>
        <v/>
      </c>
      <c r="S131" s="52">
        <f>IF(A131="","",SUM(K131:M131))</f>
        <v/>
      </c>
      <c r="T131" s="52">
        <f>IF(A131="","",R131-S131)</f>
        <v/>
      </c>
      <c r="U131" s="52">
        <f>IFERROR(IF(A131="","",F131/E131),"")</f>
        <v/>
      </c>
      <c r="V131" s="52">
        <f>IFERROR(IF(A131="","",T131/E131),"")</f>
        <v/>
      </c>
      <c r="W131" s="31">
        <f>IFERROR(IF(A131="","",E131/(D131-I131-J131)),"")</f>
        <v/>
      </c>
      <c r="X131" s="53">
        <f>IFERROR(IF(A131="","",S131/R131),"")</f>
        <v/>
      </c>
      <c r="Y131" s="52">
        <f>IF(A131="","",F131-O131)</f>
        <v/>
      </c>
      <c r="Z131" s="53">
        <f>IFERROR(IF(A131="","",Y131/O131),"")</f>
        <v/>
      </c>
      <c r="AA131" s="33">
        <f>IFERROR(IF(A131="","",SUMIFS(Assumptions!$E$19:$E$138,Assumptions!$B$19:$B$138,B131,Assumptions!$A$19:$A$138,A131)),"")</f>
        <v/>
      </c>
      <c r="AB131" s="53">
        <f>IFERROR(IF(A131="","",E131/AA131),"")</f>
        <v/>
      </c>
      <c r="AC131" s="34">
        <f>IF(A131="","",IF(COUNTIFS($A$6:$A$305,A131,$B$6:$B$305,B131,$C$6:$C$305,C131)&gt;1,"Duplicate",""))</f>
        <v/>
      </c>
      <c r="AD131" s="34">
        <f>IFERROR(IF(A131="","",IF(OR(B131="",C131=""),"Missing Required Field",IF(DAY(A131)&lt;&gt;1,"Date Must Be First of Month",IF(I131&gt;D131,"Cancellations Exceed Bookings",IF(J131&gt;D131,"No-Shows Exceed Bookings",IF(I131+J131&gt;D131,"Combined Exceptions Exceed Bookings",IF(AND(AA131&gt;0,E131&gt;AA131),"Rooms Sold Exceed Available Inventory",IF(T131&lt;0,"Negative Net Revenue",IF(X131&gt;Assumptions!$B$5,"High Acquisition Cost",IF(OR(N131="",O131=""),"Missing Budget","OK")))))))))),"")</f>
        <v/>
      </c>
    </row>
    <row r="132">
      <c r="A132" s="50" t="n"/>
      <c r="B132" s="26" t="n"/>
      <c r="C132" s="26" t="n"/>
      <c r="D132" s="27" t="n"/>
      <c r="E132" s="27" t="n"/>
      <c r="F132" s="51" t="n"/>
      <c r="G132" s="51" t="n"/>
      <c r="H132" s="51" t="n"/>
      <c r="I132" s="27" t="n"/>
      <c r="J132" s="27" t="n"/>
      <c r="K132" s="51" t="n"/>
      <c r="L132" s="51" t="n"/>
      <c r="M132" s="51" t="n"/>
      <c r="N132" s="27" t="n"/>
      <c r="O132" s="51" t="n"/>
      <c r="P132" s="29" t="n"/>
      <c r="Q132" s="29" t="n"/>
      <c r="R132" s="52">
        <f>IF(A132="","",SUM(F132:H132))</f>
        <v/>
      </c>
      <c r="S132" s="52">
        <f>IF(A132="","",SUM(K132:M132))</f>
        <v/>
      </c>
      <c r="T132" s="52">
        <f>IF(A132="","",R132-S132)</f>
        <v/>
      </c>
      <c r="U132" s="52">
        <f>IFERROR(IF(A132="","",F132/E132),"")</f>
        <v/>
      </c>
      <c r="V132" s="52">
        <f>IFERROR(IF(A132="","",T132/E132),"")</f>
        <v/>
      </c>
      <c r="W132" s="31">
        <f>IFERROR(IF(A132="","",E132/(D132-I132-J132)),"")</f>
        <v/>
      </c>
      <c r="X132" s="53">
        <f>IFERROR(IF(A132="","",S132/R132),"")</f>
        <v/>
      </c>
      <c r="Y132" s="52">
        <f>IF(A132="","",F132-O132)</f>
        <v/>
      </c>
      <c r="Z132" s="53">
        <f>IFERROR(IF(A132="","",Y132/O132),"")</f>
        <v/>
      </c>
      <c r="AA132" s="33">
        <f>IFERROR(IF(A132="","",SUMIFS(Assumptions!$E$19:$E$138,Assumptions!$B$19:$B$138,B132,Assumptions!$A$19:$A$138,A132)),"")</f>
        <v/>
      </c>
      <c r="AB132" s="53">
        <f>IFERROR(IF(A132="","",E132/AA132),"")</f>
        <v/>
      </c>
      <c r="AC132" s="34">
        <f>IF(A132="","",IF(COUNTIFS($A$6:$A$305,A132,$B$6:$B$305,B132,$C$6:$C$305,C132)&gt;1,"Duplicate",""))</f>
        <v/>
      </c>
      <c r="AD132" s="34">
        <f>IFERROR(IF(A132="","",IF(OR(B132="",C132=""),"Missing Required Field",IF(DAY(A132)&lt;&gt;1,"Date Must Be First of Month",IF(I132&gt;D132,"Cancellations Exceed Bookings",IF(J132&gt;D132,"No-Shows Exceed Bookings",IF(I132+J132&gt;D132,"Combined Exceptions Exceed Bookings",IF(AND(AA132&gt;0,E132&gt;AA132),"Rooms Sold Exceed Available Inventory",IF(T132&lt;0,"Negative Net Revenue",IF(X132&gt;Assumptions!$B$5,"High Acquisition Cost",IF(OR(N132="",O132=""),"Missing Budget","OK")))))))))),"")</f>
        <v/>
      </c>
    </row>
    <row r="133">
      <c r="A133" s="50" t="n"/>
      <c r="B133" s="26" t="n"/>
      <c r="C133" s="26" t="n"/>
      <c r="D133" s="27" t="n"/>
      <c r="E133" s="27" t="n"/>
      <c r="F133" s="51" t="n"/>
      <c r="G133" s="51" t="n"/>
      <c r="H133" s="51" t="n"/>
      <c r="I133" s="27" t="n"/>
      <c r="J133" s="27" t="n"/>
      <c r="K133" s="51" t="n"/>
      <c r="L133" s="51" t="n"/>
      <c r="M133" s="51" t="n"/>
      <c r="N133" s="27" t="n"/>
      <c r="O133" s="51" t="n"/>
      <c r="P133" s="29" t="n"/>
      <c r="Q133" s="29" t="n"/>
      <c r="R133" s="52">
        <f>IF(A133="","",SUM(F133:H133))</f>
        <v/>
      </c>
      <c r="S133" s="52">
        <f>IF(A133="","",SUM(K133:M133))</f>
        <v/>
      </c>
      <c r="T133" s="52">
        <f>IF(A133="","",R133-S133)</f>
        <v/>
      </c>
      <c r="U133" s="52">
        <f>IFERROR(IF(A133="","",F133/E133),"")</f>
        <v/>
      </c>
      <c r="V133" s="52">
        <f>IFERROR(IF(A133="","",T133/E133),"")</f>
        <v/>
      </c>
      <c r="W133" s="31">
        <f>IFERROR(IF(A133="","",E133/(D133-I133-J133)),"")</f>
        <v/>
      </c>
      <c r="X133" s="53">
        <f>IFERROR(IF(A133="","",S133/R133),"")</f>
        <v/>
      </c>
      <c r="Y133" s="52">
        <f>IF(A133="","",F133-O133)</f>
        <v/>
      </c>
      <c r="Z133" s="53">
        <f>IFERROR(IF(A133="","",Y133/O133),"")</f>
        <v/>
      </c>
      <c r="AA133" s="33">
        <f>IFERROR(IF(A133="","",SUMIFS(Assumptions!$E$19:$E$138,Assumptions!$B$19:$B$138,B133,Assumptions!$A$19:$A$138,A133)),"")</f>
        <v/>
      </c>
      <c r="AB133" s="53">
        <f>IFERROR(IF(A133="","",E133/AA133),"")</f>
        <v/>
      </c>
      <c r="AC133" s="34">
        <f>IF(A133="","",IF(COUNTIFS($A$6:$A$305,A133,$B$6:$B$305,B133,$C$6:$C$305,C133)&gt;1,"Duplicate",""))</f>
        <v/>
      </c>
      <c r="AD133" s="34">
        <f>IFERROR(IF(A133="","",IF(OR(B133="",C133=""),"Missing Required Field",IF(DAY(A133)&lt;&gt;1,"Date Must Be First of Month",IF(I133&gt;D133,"Cancellations Exceed Bookings",IF(J133&gt;D133,"No-Shows Exceed Bookings",IF(I133+J133&gt;D133,"Combined Exceptions Exceed Bookings",IF(AND(AA133&gt;0,E133&gt;AA133),"Rooms Sold Exceed Available Inventory",IF(T133&lt;0,"Negative Net Revenue",IF(X133&gt;Assumptions!$B$5,"High Acquisition Cost",IF(OR(N133="",O133=""),"Missing Budget","OK")))))))))),"")</f>
        <v/>
      </c>
    </row>
    <row r="134">
      <c r="A134" s="50" t="n"/>
      <c r="B134" s="26" t="n"/>
      <c r="C134" s="26" t="n"/>
      <c r="D134" s="27" t="n"/>
      <c r="E134" s="27" t="n"/>
      <c r="F134" s="51" t="n"/>
      <c r="G134" s="51" t="n"/>
      <c r="H134" s="51" t="n"/>
      <c r="I134" s="27" t="n"/>
      <c r="J134" s="27" t="n"/>
      <c r="K134" s="51" t="n"/>
      <c r="L134" s="51" t="n"/>
      <c r="M134" s="51" t="n"/>
      <c r="N134" s="27" t="n"/>
      <c r="O134" s="51" t="n"/>
      <c r="P134" s="29" t="n"/>
      <c r="Q134" s="29" t="n"/>
      <c r="R134" s="52">
        <f>IF(A134="","",SUM(F134:H134))</f>
        <v/>
      </c>
      <c r="S134" s="52">
        <f>IF(A134="","",SUM(K134:M134))</f>
        <v/>
      </c>
      <c r="T134" s="52">
        <f>IF(A134="","",R134-S134)</f>
        <v/>
      </c>
      <c r="U134" s="52">
        <f>IFERROR(IF(A134="","",F134/E134),"")</f>
        <v/>
      </c>
      <c r="V134" s="52">
        <f>IFERROR(IF(A134="","",T134/E134),"")</f>
        <v/>
      </c>
      <c r="W134" s="31">
        <f>IFERROR(IF(A134="","",E134/(D134-I134-J134)),"")</f>
        <v/>
      </c>
      <c r="X134" s="53">
        <f>IFERROR(IF(A134="","",S134/R134),"")</f>
        <v/>
      </c>
      <c r="Y134" s="52">
        <f>IF(A134="","",F134-O134)</f>
        <v/>
      </c>
      <c r="Z134" s="53">
        <f>IFERROR(IF(A134="","",Y134/O134),"")</f>
        <v/>
      </c>
      <c r="AA134" s="33">
        <f>IFERROR(IF(A134="","",SUMIFS(Assumptions!$E$19:$E$138,Assumptions!$B$19:$B$138,B134,Assumptions!$A$19:$A$138,A134)),"")</f>
        <v/>
      </c>
      <c r="AB134" s="53">
        <f>IFERROR(IF(A134="","",E134/AA134),"")</f>
        <v/>
      </c>
      <c r="AC134" s="34">
        <f>IF(A134="","",IF(COUNTIFS($A$6:$A$305,A134,$B$6:$B$305,B134,$C$6:$C$305,C134)&gt;1,"Duplicate",""))</f>
        <v/>
      </c>
      <c r="AD134" s="34">
        <f>IFERROR(IF(A134="","",IF(OR(B134="",C134=""),"Missing Required Field",IF(DAY(A134)&lt;&gt;1,"Date Must Be First of Month",IF(I134&gt;D134,"Cancellations Exceed Bookings",IF(J134&gt;D134,"No-Shows Exceed Bookings",IF(I134+J134&gt;D134,"Combined Exceptions Exceed Bookings",IF(AND(AA134&gt;0,E134&gt;AA134),"Rooms Sold Exceed Available Inventory",IF(T134&lt;0,"Negative Net Revenue",IF(X134&gt;Assumptions!$B$5,"High Acquisition Cost",IF(OR(N134="",O134=""),"Missing Budget","OK")))))))))),"")</f>
        <v/>
      </c>
    </row>
    <row r="135">
      <c r="A135" s="50" t="n"/>
      <c r="B135" s="26" t="n"/>
      <c r="C135" s="26" t="n"/>
      <c r="D135" s="27" t="n"/>
      <c r="E135" s="27" t="n"/>
      <c r="F135" s="51" t="n"/>
      <c r="G135" s="51" t="n"/>
      <c r="H135" s="51" t="n"/>
      <c r="I135" s="27" t="n"/>
      <c r="J135" s="27" t="n"/>
      <c r="K135" s="51" t="n"/>
      <c r="L135" s="51" t="n"/>
      <c r="M135" s="51" t="n"/>
      <c r="N135" s="27" t="n"/>
      <c r="O135" s="51" t="n"/>
      <c r="P135" s="29" t="n"/>
      <c r="Q135" s="29" t="n"/>
      <c r="R135" s="52">
        <f>IF(A135="","",SUM(F135:H135))</f>
        <v/>
      </c>
      <c r="S135" s="52">
        <f>IF(A135="","",SUM(K135:M135))</f>
        <v/>
      </c>
      <c r="T135" s="52">
        <f>IF(A135="","",R135-S135)</f>
        <v/>
      </c>
      <c r="U135" s="52">
        <f>IFERROR(IF(A135="","",F135/E135),"")</f>
        <v/>
      </c>
      <c r="V135" s="52">
        <f>IFERROR(IF(A135="","",T135/E135),"")</f>
        <v/>
      </c>
      <c r="W135" s="31">
        <f>IFERROR(IF(A135="","",E135/(D135-I135-J135)),"")</f>
        <v/>
      </c>
      <c r="X135" s="53">
        <f>IFERROR(IF(A135="","",S135/R135),"")</f>
        <v/>
      </c>
      <c r="Y135" s="52">
        <f>IF(A135="","",F135-O135)</f>
        <v/>
      </c>
      <c r="Z135" s="53">
        <f>IFERROR(IF(A135="","",Y135/O135),"")</f>
        <v/>
      </c>
      <c r="AA135" s="33">
        <f>IFERROR(IF(A135="","",SUMIFS(Assumptions!$E$19:$E$138,Assumptions!$B$19:$B$138,B135,Assumptions!$A$19:$A$138,A135)),"")</f>
        <v/>
      </c>
      <c r="AB135" s="53">
        <f>IFERROR(IF(A135="","",E135/AA135),"")</f>
        <v/>
      </c>
      <c r="AC135" s="34">
        <f>IF(A135="","",IF(COUNTIFS($A$6:$A$305,A135,$B$6:$B$305,B135,$C$6:$C$305,C135)&gt;1,"Duplicate",""))</f>
        <v/>
      </c>
      <c r="AD135" s="34">
        <f>IFERROR(IF(A135="","",IF(OR(B135="",C135=""),"Missing Required Field",IF(DAY(A135)&lt;&gt;1,"Date Must Be First of Month",IF(I135&gt;D135,"Cancellations Exceed Bookings",IF(J135&gt;D135,"No-Shows Exceed Bookings",IF(I135+J135&gt;D135,"Combined Exceptions Exceed Bookings",IF(AND(AA135&gt;0,E135&gt;AA135),"Rooms Sold Exceed Available Inventory",IF(T135&lt;0,"Negative Net Revenue",IF(X135&gt;Assumptions!$B$5,"High Acquisition Cost",IF(OR(N135="",O135=""),"Missing Budget","OK")))))))))),"")</f>
        <v/>
      </c>
    </row>
    <row r="136">
      <c r="A136" s="50" t="n"/>
      <c r="B136" s="26" t="n"/>
      <c r="C136" s="26" t="n"/>
      <c r="D136" s="27" t="n"/>
      <c r="E136" s="27" t="n"/>
      <c r="F136" s="51" t="n"/>
      <c r="G136" s="51" t="n"/>
      <c r="H136" s="51" t="n"/>
      <c r="I136" s="27" t="n"/>
      <c r="J136" s="27" t="n"/>
      <c r="K136" s="51" t="n"/>
      <c r="L136" s="51" t="n"/>
      <c r="M136" s="51" t="n"/>
      <c r="N136" s="27" t="n"/>
      <c r="O136" s="51" t="n"/>
      <c r="P136" s="29" t="n"/>
      <c r="Q136" s="29" t="n"/>
      <c r="R136" s="52">
        <f>IF(A136="","",SUM(F136:H136))</f>
        <v/>
      </c>
      <c r="S136" s="52">
        <f>IF(A136="","",SUM(K136:M136))</f>
        <v/>
      </c>
      <c r="T136" s="52">
        <f>IF(A136="","",R136-S136)</f>
        <v/>
      </c>
      <c r="U136" s="52">
        <f>IFERROR(IF(A136="","",F136/E136),"")</f>
        <v/>
      </c>
      <c r="V136" s="52">
        <f>IFERROR(IF(A136="","",T136/E136),"")</f>
        <v/>
      </c>
      <c r="W136" s="31">
        <f>IFERROR(IF(A136="","",E136/(D136-I136-J136)),"")</f>
        <v/>
      </c>
      <c r="X136" s="53">
        <f>IFERROR(IF(A136="","",S136/R136),"")</f>
        <v/>
      </c>
      <c r="Y136" s="52">
        <f>IF(A136="","",F136-O136)</f>
        <v/>
      </c>
      <c r="Z136" s="53">
        <f>IFERROR(IF(A136="","",Y136/O136),"")</f>
        <v/>
      </c>
      <c r="AA136" s="33">
        <f>IFERROR(IF(A136="","",SUMIFS(Assumptions!$E$19:$E$138,Assumptions!$B$19:$B$138,B136,Assumptions!$A$19:$A$138,A136)),"")</f>
        <v/>
      </c>
      <c r="AB136" s="53">
        <f>IFERROR(IF(A136="","",E136/AA136),"")</f>
        <v/>
      </c>
      <c r="AC136" s="34">
        <f>IF(A136="","",IF(COUNTIFS($A$6:$A$305,A136,$B$6:$B$305,B136,$C$6:$C$305,C136)&gt;1,"Duplicate",""))</f>
        <v/>
      </c>
      <c r="AD136" s="34">
        <f>IFERROR(IF(A136="","",IF(OR(B136="",C136=""),"Missing Required Field",IF(DAY(A136)&lt;&gt;1,"Date Must Be First of Month",IF(I136&gt;D136,"Cancellations Exceed Bookings",IF(J136&gt;D136,"No-Shows Exceed Bookings",IF(I136+J136&gt;D136,"Combined Exceptions Exceed Bookings",IF(AND(AA136&gt;0,E136&gt;AA136),"Rooms Sold Exceed Available Inventory",IF(T136&lt;0,"Negative Net Revenue",IF(X136&gt;Assumptions!$B$5,"High Acquisition Cost",IF(OR(N136="",O136=""),"Missing Budget","OK")))))))))),"")</f>
        <v/>
      </c>
    </row>
    <row r="137">
      <c r="A137" s="50" t="n"/>
      <c r="B137" s="26" t="n"/>
      <c r="C137" s="26" t="n"/>
      <c r="D137" s="27" t="n"/>
      <c r="E137" s="27" t="n"/>
      <c r="F137" s="51" t="n"/>
      <c r="G137" s="51" t="n"/>
      <c r="H137" s="51" t="n"/>
      <c r="I137" s="27" t="n"/>
      <c r="J137" s="27" t="n"/>
      <c r="K137" s="51" t="n"/>
      <c r="L137" s="51" t="n"/>
      <c r="M137" s="51" t="n"/>
      <c r="N137" s="27" t="n"/>
      <c r="O137" s="51" t="n"/>
      <c r="P137" s="29" t="n"/>
      <c r="Q137" s="29" t="n"/>
      <c r="R137" s="52">
        <f>IF(A137="","",SUM(F137:H137))</f>
        <v/>
      </c>
      <c r="S137" s="52">
        <f>IF(A137="","",SUM(K137:M137))</f>
        <v/>
      </c>
      <c r="T137" s="52">
        <f>IF(A137="","",R137-S137)</f>
        <v/>
      </c>
      <c r="U137" s="52">
        <f>IFERROR(IF(A137="","",F137/E137),"")</f>
        <v/>
      </c>
      <c r="V137" s="52">
        <f>IFERROR(IF(A137="","",T137/E137),"")</f>
        <v/>
      </c>
      <c r="W137" s="31">
        <f>IFERROR(IF(A137="","",E137/(D137-I137-J137)),"")</f>
        <v/>
      </c>
      <c r="X137" s="53">
        <f>IFERROR(IF(A137="","",S137/R137),"")</f>
        <v/>
      </c>
      <c r="Y137" s="52">
        <f>IF(A137="","",F137-O137)</f>
        <v/>
      </c>
      <c r="Z137" s="53">
        <f>IFERROR(IF(A137="","",Y137/O137),"")</f>
        <v/>
      </c>
      <c r="AA137" s="33">
        <f>IFERROR(IF(A137="","",SUMIFS(Assumptions!$E$19:$E$138,Assumptions!$B$19:$B$138,B137,Assumptions!$A$19:$A$138,A137)),"")</f>
        <v/>
      </c>
      <c r="AB137" s="53">
        <f>IFERROR(IF(A137="","",E137/AA137),"")</f>
        <v/>
      </c>
      <c r="AC137" s="34">
        <f>IF(A137="","",IF(COUNTIFS($A$6:$A$305,A137,$B$6:$B$305,B137,$C$6:$C$305,C137)&gt;1,"Duplicate",""))</f>
        <v/>
      </c>
      <c r="AD137" s="34">
        <f>IFERROR(IF(A137="","",IF(OR(B137="",C137=""),"Missing Required Field",IF(DAY(A137)&lt;&gt;1,"Date Must Be First of Month",IF(I137&gt;D137,"Cancellations Exceed Bookings",IF(J137&gt;D137,"No-Shows Exceed Bookings",IF(I137+J137&gt;D137,"Combined Exceptions Exceed Bookings",IF(AND(AA137&gt;0,E137&gt;AA137),"Rooms Sold Exceed Available Inventory",IF(T137&lt;0,"Negative Net Revenue",IF(X137&gt;Assumptions!$B$5,"High Acquisition Cost",IF(OR(N137="",O137=""),"Missing Budget","OK")))))))))),"")</f>
        <v/>
      </c>
    </row>
    <row r="138">
      <c r="A138" s="50" t="n"/>
      <c r="B138" s="26" t="n"/>
      <c r="C138" s="26" t="n"/>
      <c r="D138" s="27" t="n"/>
      <c r="E138" s="27" t="n"/>
      <c r="F138" s="51" t="n"/>
      <c r="G138" s="51" t="n"/>
      <c r="H138" s="51" t="n"/>
      <c r="I138" s="27" t="n"/>
      <c r="J138" s="27" t="n"/>
      <c r="K138" s="51" t="n"/>
      <c r="L138" s="51" t="n"/>
      <c r="M138" s="51" t="n"/>
      <c r="N138" s="27" t="n"/>
      <c r="O138" s="51" t="n"/>
      <c r="P138" s="29" t="n"/>
      <c r="Q138" s="29" t="n"/>
      <c r="R138" s="52">
        <f>IF(A138="","",SUM(F138:H138))</f>
        <v/>
      </c>
      <c r="S138" s="52">
        <f>IF(A138="","",SUM(K138:M138))</f>
        <v/>
      </c>
      <c r="T138" s="52">
        <f>IF(A138="","",R138-S138)</f>
        <v/>
      </c>
      <c r="U138" s="52">
        <f>IFERROR(IF(A138="","",F138/E138),"")</f>
        <v/>
      </c>
      <c r="V138" s="52">
        <f>IFERROR(IF(A138="","",T138/E138),"")</f>
        <v/>
      </c>
      <c r="W138" s="31">
        <f>IFERROR(IF(A138="","",E138/(D138-I138-J138)),"")</f>
        <v/>
      </c>
      <c r="X138" s="53">
        <f>IFERROR(IF(A138="","",S138/R138),"")</f>
        <v/>
      </c>
      <c r="Y138" s="52">
        <f>IF(A138="","",F138-O138)</f>
        <v/>
      </c>
      <c r="Z138" s="53">
        <f>IFERROR(IF(A138="","",Y138/O138),"")</f>
        <v/>
      </c>
      <c r="AA138" s="33">
        <f>IFERROR(IF(A138="","",SUMIFS(Assumptions!$E$19:$E$138,Assumptions!$B$19:$B$138,B138,Assumptions!$A$19:$A$138,A138)),"")</f>
        <v/>
      </c>
      <c r="AB138" s="53">
        <f>IFERROR(IF(A138="","",E138/AA138),"")</f>
        <v/>
      </c>
      <c r="AC138" s="34">
        <f>IF(A138="","",IF(COUNTIFS($A$6:$A$305,A138,$B$6:$B$305,B138,$C$6:$C$305,C138)&gt;1,"Duplicate",""))</f>
        <v/>
      </c>
      <c r="AD138" s="34">
        <f>IFERROR(IF(A138="","",IF(OR(B138="",C138=""),"Missing Required Field",IF(DAY(A138)&lt;&gt;1,"Date Must Be First of Month",IF(I138&gt;D138,"Cancellations Exceed Bookings",IF(J138&gt;D138,"No-Shows Exceed Bookings",IF(I138+J138&gt;D138,"Combined Exceptions Exceed Bookings",IF(AND(AA138&gt;0,E138&gt;AA138),"Rooms Sold Exceed Available Inventory",IF(T138&lt;0,"Negative Net Revenue",IF(X138&gt;Assumptions!$B$5,"High Acquisition Cost",IF(OR(N138="",O138=""),"Missing Budget","OK")))))))))),"")</f>
        <v/>
      </c>
    </row>
    <row r="139">
      <c r="A139" s="50" t="n"/>
      <c r="B139" s="26" t="n"/>
      <c r="C139" s="26" t="n"/>
      <c r="D139" s="27" t="n"/>
      <c r="E139" s="27" t="n"/>
      <c r="F139" s="51" t="n"/>
      <c r="G139" s="51" t="n"/>
      <c r="H139" s="51" t="n"/>
      <c r="I139" s="27" t="n"/>
      <c r="J139" s="27" t="n"/>
      <c r="K139" s="51" t="n"/>
      <c r="L139" s="51" t="n"/>
      <c r="M139" s="51" t="n"/>
      <c r="N139" s="27" t="n"/>
      <c r="O139" s="51" t="n"/>
      <c r="P139" s="29" t="n"/>
      <c r="Q139" s="29" t="n"/>
      <c r="R139" s="52">
        <f>IF(A139="","",SUM(F139:H139))</f>
        <v/>
      </c>
      <c r="S139" s="52">
        <f>IF(A139="","",SUM(K139:M139))</f>
        <v/>
      </c>
      <c r="T139" s="52">
        <f>IF(A139="","",R139-S139)</f>
        <v/>
      </c>
      <c r="U139" s="52">
        <f>IFERROR(IF(A139="","",F139/E139),"")</f>
        <v/>
      </c>
      <c r="V139" s="52">
        <f>IFERROR(IF(A139="","",T139/E139),"")</f>
        <v/>
      </c>
      <c r="W139" s="31">
        <f>IFERROR(IF(A139="","",E139/(D139-I139-J139)),"")</f>
        <v/>
      </c>
      <c r="X139" s="53">
        <f>IFERROR(IF(A139="","",S139/R139),"")</f>
        <v/>
      </c>
      <c r="Y139" s="52">
        <f>IF(A139="","",F139-O139)</f>
        <v/>
      </c>
      <c r="Z139" s="53">
        <f>IFERROR(IF(A139="","",Y139/O139),"")</f>
        <v/>
      </c>
      <c r="AA139" s="33">
        <f>IFERROR(IF(A139="","",SUMIFS(Assumptions!$E$19:$E$138,Assumptions!$B$19:$B$138,B139,Assumptions!$A$19:$A$138,A139)),"")</f>
        <v/>
      </c>
      <c r="AB139" s="53">
        <f>IFERROR(IF(A139="","",E139/AA139),"")</f>
        <v/>
      </c>
      <c r="AC139" s="34">
        <f>IF(A139="","",IF(COUNTIFS($A$6:$A$305,A139,$B$6:$B$305,B139,$C$6:$C$305,C139)&gt;1,"Duplicate",""))</f>
        <v/>
      </c>
      <c r="AD139" s="34">
        <f>IFERROR(IF(A139="","",IF(OR(B139="",C139=""),"Missing Required Field",IF(DAY(A139)&lt;&gt;1,"Date Must Be First of Month",IF(I139&gt;D139,"Cancellations Exceed Bookings",IF(J139&gt;D139,"No-Shows Exceed Bookings",IF(I139+J139&gt;D139,"Combined Exceptions Exceed Bookings",IF(AND(AA139&gt;0,E139&gt;AA139),"Rooms Sold Exceed Available Inventory",IF(T139&lt;0,"Negative Net Revenue",IF(X139&gt;Assumptions!$B$5,"High Acquisition Cost",IF(OR(N139="",O139=""),"Missing Budget","OK")))))))))),"")</f>
        <v/>
      </c>
    </row>
    <row r="140">
      <c r="A140" s="50" t="n"/>
      <c r="B140" s="26" t="n"/>
      <c r="C140" s="26" t="n"/>
      <c r="D140" s="27" t="n"/>
      <c r="E140" s="27" t="n"/>
      <c r="F140" s="51" t="n"/>
      <c r="G140" s="51" t="n"/>
      <c r="H140" s="51" t="n"/>
      <c r="I140" s="27" t="n"/>
      <c r="J140" s="27" t="n"/>
      <c r="K140" s="51" t="n"/>
      <c r="L140" s="51" t="n"/>
      <c r="M140" s="51" t="n"/>
      <c r="N140" s="27" t="n"/>
      <c r="O140" s="51" t="n"/>
      <c r="P140" s="29" t="n"/>
      <c r="Q140" s="29" t="n"/>
      <c r="R140" s="52">
        <f>IF(A140="","",SUM(F140:H140))</f>
        <v/>
      </c>
      <c r="S140" s="52">
        <f>IF(A140="","",SUM(K140:M140))</f>
        <v/>
      </c>
      <c r="T140" s="52">
        <f>IF(A140="","",R140-S140)</f>
        <v/>
      </c>
      <c r="U140" s="52">
        <f>IFERROR(IF(A140="","",F140/E140),"")</f>
        <v/>
      </c>
      <c r="V140" s="52">
        <f>IFERROR(IF(A140="","",T140/E140),"")</f>
        <v/>
      </c>
      <c r="W140" s="31">
        <f>IFERROR(IF(A140="","",E140/(D140-I140-J140)),"")</f>
        <v/>
      </c>
      <c r="X140" s="53">
        <f>IFERROR(IF(A140="","",S140/R140),"")</f>
        <v/>
      </c>
      <c r="Y140" s="52">
        <f>IF(A140="","",F140-O140)</f>
        <v/>
      </c>
      <c r="Z140" s="53">
        <f>IFERROR(IF(A140="","",Y140/O140),"")</f>
        <v/>
      </c>
      <c r="AA140" s="33">
        <f>IFERROR(IF(A140="","",SUMIFS(Assumptions!$E$19:$E$138,Assumptions!$B$19:$B$138,B140,Assumptions!$A$19:$A$138,A140)),"")</f>
        <v/>
      </c>
      <c r="AB140" s="53">
        <f>IFERROR(IF(A140="","",E140/AA140),"")</f>
        <v/>
      </c>
      <c r="AC140" s="34">
        <f>IF(A140="","",IF(COUNTIFS($A$6:$A$305,A140,$B$6:$B$305,B140,$C$6:$C$305,C140)&gt;1,"Duplicate",""))</f>
        <v/>
      </c>
      <c r="AD140" s="34">
        <f>IFERROR(IF(A140="","",IF(OR(B140="",C140=""),"Missing Required Field",IF(DAY(A140)&lt;&gt;1,"Date Must Be First of Month",IF(I140&gt;D140,"Cancellations Exceed Bookings",IF(J140&gt;D140,"No-Shows Exceed Bookings",IF(I140+J140&gt;D140,"Combined Exceptions Exceed Bookings",IF(AND(AA140&gt;0,E140&gt;AA140),"Rooms Sold Exceed Available Inventory",IF(T140&lt;0,"Negative Net Revenue",IF(X140&gt;Assumptions!$B$5,"High Acquisition Cost",IF(OR(N140="",O140=""),"Missing Budget","OK")))))))))),"")</f>
        <v/>
      </c>
    </row>
    <row r="141">
      <c r="A141" s="50" t="n"/>
      <c r="B141" s="26" t="n"/>
      <c r="C141" s="26" t="n"/>
      <c r="D141" s="27" t="n"/>
      <c r="E141" s="27" t="n"/>
      <c r="F141" s="51" t="n"/>
      <c r="G141" s="51" t="n"/>
      <c r="H141" s="51" t="n"/>
      <c r="I141" s="27" t="n"/>
      <c r="J141" s="27" t="n"/>
      <c r="K141" s="51" t="n"/>
      <c r="L141" s="51" t="n"/>
      <c r="M141" s="51" t="n"/>
      <c r="N141" s="27" t="n"/>
      <c r="O141" s="51" t="n"/>
      <c r="P141" s="29" t="n"/>
      <c r="Q141" s="29" t="n"/>
      <c r="R141" s="52">
        <f>IF(A141="","",SUM(F141:H141))</f>
        <v/>
      </c>
      <c r="S141" s="52">
        <f>IF(A141="","",SUM(K141:M141))</f>
        <v/>
      </c>
      <c r="T141" s="52">
        <f>IF(A141="","",R141-S141)</f>
        <v/>
      </c>
      <c r="U141" s="52">
        <f>IFERROR(IF(A141="","",F141/E141),"")</f>
        <v/>
      </c>
      <c r="V141" s="52">
        <f>IFERROR(IF(A141="","",T141/E141),"")</f>
        <v/>
      </c>
      <c r="W141" s="31">
        <f>IFERROR(IF(A141="","",E141/(D141-I141-J141)),"")</f>
        <v/>
      </c>
      <c r="X141" s="53">
        <f>IFERROR(IF(A141="","",S141/R141),"")</f>
        <v/>
      </c>
      <c r="Y141" s="52">
        <f>IF(A141="","",F141-O141)</f>
        <v/>
      </c>
      <c r="Z141" s="53">
        <f>IFERROR(IF(A141="","",Y141/O141),"")</f>
        <v/>
      </c>
      <c r="AA141" s="33">
        <f>IFERROR(IF(A141="","",SUMIFS(Assumptions!$E$19:$E$138,Assumptions!$B$19:$B$138,B141,Assumptions!$A$19:$A$138,A141)),"")</f>
        <v/>
      </c>
      <c r="AB141" s="53">
        <f>IFERROR(IF(A141="","",E141/AA141),"")</f>
        <v/>
      </c>
      <c r="AC141" s="34">
        <f>IF(A141="","",IF(COUNTIFS($A$6:$A$305,A141,$B$6:$B$305,B141,$C$6:$C$305,C141)&gt;1,"Duplicate",""))</f>
        <v/>
      </c>
      <c r="AD141" s="34">
        <f>IFERROR(IF(A141="","",IF(OR(B141="",C141=""),"Missing Required Field",IF(DAY(A141)&lt;&gt;1,"Date Must Be First of Month",IF(I141&gt;D141,"Cancellations Exceed Bookings",IF(J141&gt;D141,"No-Shows Exceed Bookings",IF(I141+J141&gt;D141,"Combined Exceptions Exceed Bookings",IF(AND(AA141&gt;0,E141&gt;AA141),"Rooms Sold Exceed Available Inventory",IF(T141&lt;0,"Negative Net Revenue",IF(X141&gt;Assumptions!$B$5,"High Acquisition Cost",IF(OR(N141="",O141=""),"Missing Budget","OK")))))))))),"")</f>
        <v/>
      </c>
    </row>
    <row r="142">
      <c r="A142" s="50" t="n"/>
      <c r="B142" s="26" t="n"/>
      <c r="C142" s="26" t="n"/>
      <c r="D142" s="27" t="n"/>
      <c r="E142" s="27" t="n"/>
      <c r="F142" s="51" t="n"/>
      <c r="G142" s="51" t="n"/>
      <c r="H142" s="51" t="n"/>
      <c r="I142" s="27" t="n"/>
      <c r="J142" s="27" t="n"/>
      <c r="K142" s="51" t="n"/>
      <c r="L142" s="51" t="n"/>
      <c r="M142" s="51" t="n"/>
      <c r="N142" s="27" t="n"/>
      <c r="O142" s="51" t="n"/>
      <c r="P142" s="29" t="n"/>
      <c r="Q142" s="29" t="n"/>
      <c r="R142" s="52">
        <f>IF(A142="","",SUM(F142:H142))</f>
        <v/>
      </c>
      <c r="S142" s="52">
        <f>IF(A142="","",SUM(K142:M142))</f>
        <v/>
      </c>
      <c r="T142" s="52">
        <f>IF(A142="","",R142-S142)</f>
        <v/>
      </c>
      <c r="U142" s="52">
        <f>IFERROR(IF(A142="","",F142/E142),"")</f>
        <v/>
      </c>
      <c r="V142" s="52">
        <f>IFERROR(IF(A142="","",T142/E142),"")</f>
        <v/>
      </c>
      <c r="W142" s="31">
        <f>IFERROR(IF(A142="","",E142/(D142-I142-J142)),"")</f>
        <v/>
      </c>
      <c r="X142" s="53">
        <f>IFERROR(IF(A142="","",S142/R142),"")</f>
        <v/>
      </c>
      <c r="Y142" s="52">
        <f>IF(A142="","",F142-O142)</f>
        <v/>
      </c>
      <c r="Z142" s="53">
        <f>IFERROR(IF(A142="","",Y142/O142),"")</f>
        <v/>
      </c>
      <c r="AA142" s="33">
        <f>IFERROR(IF(A142="","",SUMIFS(Assumptions!$E$19:$E$138,Assumptions!$B$19:$B$138,B142,Assumptions!$A$19:$A$138,A142)),"")</f>
        <v/>
      </c>
      <c r="AB142" s="53">
        <f>IFERROR(IF(A142="","",E142/AA142),"")</f>
        <v/>
      </c>
      <c r="AC142" s="34">
        <f>IF(A142="","",IF(COUNTIFS($A$6:$A$305,A142,$B$6:$B$305,B142,$C$6:$C$305,C142)&gt;1,"Duplicate",""))</f>
        <v/>
      </c>
      <c r="AD142" s="34">
        <f>IFERROR(IF(A142="","",IF(OR(B142="",C142=""),"Missing Required Field",IF(DAY(A142)&lt;&gt;1,"Date Must Be First of Month",IF(I142&gt;D142,"Cancellations Exceed Bookings",IF(J142&gt;D142,"No-Shows Exceed Bookings",IF(I142+J142&gt;D142,"Combined Exceptions Exceed Bookings",IF(AND(AA142&gt;0,E142&gt;AA142),"Rooms Sold Exceed Available Inventory",IF(T142&lt;0,"Negative Net Revenue",IF(X142&gt;Assumptions!$B$5,"High Acquisition Cost",IF(OR(N142="",O142=""),"Missing Budget","OK")))))))))),"")</f>
        <v/>
      </c>
    </row>
    <row r="143">
      <c r="A143" s="50" t="n"/>
      <c r="B143" s="26" t="n"/>
      <c r="C143" s="26" t="n"/>
      <c r="D143" s="27" t="n"/>
      <c r="E143" s="27" t="n"/>
      <c r="F143" s="51" t="n"/>
      <c r="G143" s="51" t="n"/>
      <c r="H143" s="51" t="n"/>
      <c r="I143" s="27" t="n"/>
      <c r="J143" s="27" t="n"/>
      <c r="K143" s="51" t="n"/>
      <c r="L143" s="51" t="n"/>
      <c r="M143" s="51" t="n"/>
      <c r="N143" s="27" t="n"/>
      <c r="O143" s="51" t="n"/>
      <c r="P143" s="29" t="n"/>
      <c r="Q143" s="29" t="n"/>
      <c r="R143" s="52">
        <f>IF(A143="","",SUM(F143:H143))</f>
        <v/>
      </c>
      <c r="S143" s="52">
        <f>IF(A143="","",SUM(K143:M143))</f>
        <v/>
      </c>
      <c r="T143" s="52">
        <f>IF(A143="","",R143-S143)</f>
        <v/>
      </c>
      <c r="U143" s="52">
        <f>IFERROR(IF(A143="","",F143/E143),"")</f>
        <v/>
      </c>
      <c r="V143" s="52">
        <f>IFERROR(IF(A143="","",T143/E143),"")</f>
        <v/>
      </c>
      <c r="W143" s="31">
        <f>IFERROR(IF(A143="","",E143/(D143-I143-J143)),"")</f>
        <v/>
      </c>
      <c r="X143" s="53">
        <f>IFERROR(IF(A143="","",S143/R143),"")</f>
        <v/>
      </c>
      <c r="Y143" s="52">
        <f>IF(A143="","",F143-O143)</f>
        <v/>
      </c>
      <c r="Z143" s="53">
        <f>IFERROR(IF(A143="","",Y143/O143),"")</f>
        <v/>
      </c>
      <c r="AA143" s="33">
        <f>IFERROR(IF(A143="","",SUMIFS(Assumptions!$E$19:$E$138,Assumptions!$B$19:$B$138,B143,Assumptions!$A$19:$A$138,A143)),"")</f>
        <v/>
      </c>
      <c r="AB143" s="53">
        <f>IFERROR(IF(A143="","",E143/AA143),"")</f>
        <v/>
      </c>
      <c r="AC143" s="34">
        <f>IF(A143="","",IF(COUNTIFS($A$6:$A$305,A143,$B$6:$B$305,B143,$C$6:$C$305,C143)&gt;1,"Duplicate",""))</f>
        <v/>
      </c>
      <c r="AD143" s="34">
        <f>IFERROR(IF(A143="","",IF(OR(B143="",C143=""),"Missing Required Field",IF(DAY(A143)&lt;&gt;1,"Date Must Be First of Month",IF(I143&gt;D143,"Cancellations Exceed Bookings",IF(J143&gt;D143,"No-Shows Exceed Bookings",IF(I143+J143&gt;D143,"Combined Exceptions Exceed Bookings",IF(AND(AA143&gt;0,E143&gt;AA143),"Rooms Sold Exceed Available Inventory",IF(T143&lt;0,"Negative Net Revenue",IF(X143&gt;Assumptions!$B$5,"High Acquisition Cost",IF(OR(N143="",O143=""),"Missing Budget","OK")))))))))),"")</f>
        <v/>
      </c>
    </row>
    <row r="144">
      <c r="A144" s="50" t="n"/>
      <c r="B144" s="26" t="n"/>
      <c r="C144" s="26" t="n"/>
      <c r="D144" s="27" t="n"/>
      <c r="E144" s="27" t="n"/>
      <c r="F144" s="51" t="n"/>
      <c r="G144" s="51" t="n"/>
      <c r="H144" s="51" t="n"/>
      <c r="I144" s="27" t="n"/>
      <c r="J144" s="27" t="n"/>
      <c r="K144" s="51" t="n"/>
      <c r="L144" s="51" t="n"/>
      <c r="M144" s="51" t="n"/>
      <c r="N144" s="27" t="n"/>
      <c r="O144" s="51" t="n"/>
      <c r="P144" s="29" t="n"/>
      <c r="Q144" s="29" t="n"/>
      <c r="R144" s="52">
        <f>IF(A144="","",SUM(F144:H144))</f>
        <v/>
      </c>
      <c r="S144" s="52">
        <f>IF(A144="","",SUM(K144:M144))</f>
        <v/>
      </c>
      <c r="T144" s="52">
        <f>IF(A144="","",R144-S144)</f>
        <v/>
      </c>
      <c r="U144" s="52">
        <f>IFERROR(IF(A144="","",F144/E144),"")</f>
        <v/>
      </c>
      <c r="V144" s="52">
        <f>IFERROR(IF(A144="","",T144/E144),"")</f>
        <v/>
      </c>
      <c r="W144" s="31">
        <f>IFERROR(IF(A144="","",E144/(D144-I144-J144)),"")</f>
        <v/>
      </c>
      <c r="X144" s="53">
        <f>IFERROR(IF(A144="","",S144/R144),"")</f>
        <v/>
      </c>
      <c r="Y144" s="52">
        <f>IF(A144="","",F144-O144)</f>
        <v/>
      </c>
      <c r="Z144" s="53">
        <f>IFERROR(IF(A144="","",Y144/O144),"")</f>
        <v/>
      </c>
      <c r="AA144" s="33">
        <f>IFERROR(IF(A144="","",SUMIFS(Assumptions!$E$19:$E$138,Assumptions!$B$19:$B$138,B144,Assumptions!$A$19:$A$138,A144)),"")</f>
        <v/>
      </c>
      <c r="AB144" s="53">
        <f>IFERROR(IF(A144="","",E144/AA144),"")</f>
        <v/>
      </c>
      <c r="AC144" s="34">
        <f>IF(A144="","",IF(COUNTIFS($A$6:$A$305,A144,$B$6:$B$305,B144,$C$6:$C$305,C144)&gt;1,"Duplicate",""))</f>
        <v/>
      </c>
      <c r="AD144" s="34">
        <f>IFERROR(IF(A144="","",IF(OR(B144="",C144=""),"Missing Required Field",IF(DAY(A144)&lt;&gt;1,"Date Must Be First of Month",IF(I144&gt;D144,"Cancellations Exceed Bookings",IF(J144&gt;D144,"No-Shows Exceed Bookings",IF(I144+J144&gt;D144,"Combined Exceptions Exceed Bookings",IF(AND(AA144&gt;0,E144&gt;AA144),"Rooms Sold Exceed Available Inventory",IF(T144&lt;0,"Negative Net Revenue",IF(X144&gt;Assumptions!$B$5,"High Acquisition Cost",IF(OR(N144="",O144=""),"Missing Budget","OK")))))))))),"")</f>
        <v/>
      </c>
    </row>
    <row r="145">
      <c r="A145" s="50" t="n"/>
      <c r="B145" s="26" t="n"/>
      <c r="C145" s="26" t="n"/>
      <c r="D145" s="27" t="n"/>
      <c r="E145" s="27" t="n"/>
      <c r="F145" s="51" t="n"/>
      <c r="G145" s="51" t="n"/>
      <c r="H145" s="51" t="n"/>
      <c r="I145" s="27" t="n"/>
      <c r="J145" s="27" t="n"/>
      <c r="K145" s="51" t="n"/>
      <c r="L145" s="51" t="n"/>
      <c r="M145" s="51" t="n"/>
      <c r="N145" s="27" t="n"/>
      <c r="O145" s="51" t="n"/>
      <c r="P145" s="29" t="n"/>
      <c r="Q145" s="29" t="n"/>
      <c r="R145" s="52">
        <f>IF(A145="","",SUM(F145:H145))</f>
        <v/>
      </c>
      <c r="S145" s="52">
        <f>IF(A145="","",SUM(K145:M145))</f>
        <v/>
      </c>
      <c r="T145" s="52">
        <f>IF(A145="","",R145-S145)</f>
        <v/>
      </c>
      <c r="U145" s="52">
        <f>IFERROR(IF(A145="","",F145/E145),"")</f>
        <v/>
      </c>
      <c r="V145" s="52">
        <f>IFERROR(IF(A145="","",T145/E145),"")</f>
        <v/>
      </c>
      <c r="W145" s="31">
        <f>IFERROR(IF(A145="","",E145/(D145-I145-J145)),"")</f>
        <v/>
      </c>
      <c r="X145" s="53">
        <f>IFERROR(IF(A145="","",S145/R145),"")</f>
        <v/>
      </c>
      <c r="Y145" s="52">
        <f>IF(A145="","",F145-O145)</f>
        <v/>
      </c>
      <c r="Z145" s="53">
        <f>IFERROR(IF(A145="","",Y145/O145),"")</f>
        <v/>
      </c>
      <c r="AA145" s="33">
        <f>IFERROR(IF(A145="","",SUMIFS(Assumptions!$E$19:$E$138,Assumptions!$B$19:$B$138,B145,Assumptions!$A$19:$A$138,A145)),"")</f>
        <v/>
      </c>
      <c r="AB145" s="53">
        <f>IFERROR(IF(A145="","",E145/AA145),"")</f>
        <v/>
      </c>
      <c r="AC145" s="34">
        <f>IF(A145="","",IF(COUNTIFS($A$6:$A$305,A145,$B$6:$B$305,B145,$C$6:$C$305,C145)&gt;1,"Duplicate",""))</f>
        <v/>
      </c>
      <c r="AD145" s="34">
        <f>IFERROR(IF(A145="","",IF(OR(B145="",C145=""),"Missing Required Field",IF(DAY(A145)&lt;&gt;1,"Date Must Be First of Month",IF(I145&gt;D145,"Cancellations Exceed Bookings",IF(J145&gt;D145,"No-Shows Exceed Bookings",IF(I145+J145&gt;D145,"Combined Exceptions Exceed Bookings",IF(AND(AA145&gt;0,E145&gt;AA145),"Rooms Sold Exceed Available Inventory",IF(T145&lt;0,"Negative Net Revenue",IF(X145&gt;Assumptions!$B$5,"High Acquisition Cost",IF(OR(N145="",O145=""),"Missing Budget","OK")))))))))),"")</f>
        <v/>
      </c>
    </row>
    <row r="146">
      <c r="A146" s="50" t="n"/>
      <c r="B146" s="26" t="n"/>
      <c r="C146" s="26" t="n"/>
      <c r="D146" s="27" t="n"/>
      <c r="E146" s="27" t="n"/>
      <c r="F146" s="51" t="n"/>
      <c r="G146" s="51" t="n"/>
      <c r="H146" s="51" t="n"/>
      <c r="I146" s="27" t="n"/>
      <c r="J146" s="27" t="n"/>
      <c r="K146" s="51" t="n"/>
      <c r="L146" s="51" t="n"/>
      <c r="M146" s="51" t="n"/>
      <c r="N146" s="27" t="n"/>
      <c r="O146" s="51" t="n"/>
      <c r="P146" s="29" t="n"/>
      <c r="Q146" s="29" t="n"/>
      <c r="R146" s="52">
        <f>IF(A146="","",SUM(F146:H146))</f>
        <v/>
      </c>
      <c r="S146" s="52">
        <f>IF(A146="","",SUM(K146:M146))</f>
        <v/>
      </c>
      <c r="T146" s="52">
        <f>IF(A146="","",R146-S146)</f>
        <v/>
      </c>
      <c r="U146" s="52">
        <f>IFERROR(IF(A146="","",F146/E146),"")</f>
        <v/>
      </c>
      <c r="V146" s="52">
        <f>IFERROR(IF(A146="","",T146/E146),"")</f>
        <v/>
      </c>
      <c r="W146" s="31">
        <f>IFERROR(IF(A146="","",E146/(D146-I146-J146)),"")</f>
        <v/>
      </c>
      <c r="X146" s="53">
        <f>IFERROR(IF(A146="","",S146/R146),"")</f>
        <v/>
      </c>
      <c r="Y146" s="52">
        <f>IF(A146="","",F146-O146)</f>
        <v/>
      </c>
      <c r="Z146" s="53">
        <f>IFERROR(IF(A146="","",Y146/O146),"")</f>
        <v/>
      </c>
      <c r="AA146" s="33">
        <f>IFERROR(IF(A146="","",SUMIFS(Assumptions!$E$19:$E$138,Assumptions!$B$19:$B$138,B146,Assumptions!$A$19:$A$138,A146)),"")</f>
        <v/>
      </c>
      <c r="AB146" s="53">
        <f>IFERROR(IF(A146="","",E146/AA146),"")</f>
        <v/>
      </c>
      <c r="AC146" s="34">
        <f>IF(A146="","",IF(COUNTIFS($A$6:$A$305,A146,$B$6:$B$305,B146,$C$6:$C$305,C146)&gt;1,"Duplicate",""))</f>
        <v/>
      </c>
      <c r="AD146" s="34">
        <f>IFERROR(IF(A146="","",IF(OR(B146="",C146=""),"Missing Required Field",IF(DAY(A146)&lt;&gt;1,"Date Must Be First of Month",IF(I146&gt;D146,"Cancellations Exceed Bookings",IF(J146&gt;D146,"No-Shows Exceed Bookings",IF(I146+J146&gt;D146,"Combined Exceptions Exceed Bookings",IF(AND(AA146&gt;0,E146&gt;AA146),"Rooms Sold Exceed Available Inventory",IF(T146&lt;0,"Negative Net Revenue",IF(X146&gt;Assumptions!$B$5,"High Acquisition Cost",IF(OR(N146="",O146=""),"Missing Budget","OK")))))))))),"")</f>
        <v/>
      </c>
    </row>
    <row r="147">
      <c r="A147" s="50" t="n"/>
      <c r="B147" s="26" t="n"/>
      <c r="C147" s="26" t="n"/>
      <c r="D147" s="27" t="n"/>
      <c r="E147" s="27" t="n"/>
      <c r="F147" s="51" t="n"/>
      <c r="G147" s="51" t="n"/>
      <c r="H147" s="51" t="n"/>
      <c r="I147" s="27" t="n"/>
      <c r="J147" s="27" t="n"/>
      <c r="K147" s="51" t="n"/>
      <c r="L147" s="51" t="n"/>
      <c r="M147" s="51" t="n"/>
      <c r="N147" s="27" t="n"/>
      <c r="O147" s="51" t="n"/>
      <c r="P147" s="29" t="n"/>
      <c r="Q147" s="29" t="n"/>
      <c r="R147" s="52">
        <f>IF(A147="","",SUM(F147:H147))</f>
        <v/>
      </c>
      <c r="S147" s="52">
        <f>IF(A147="","",SUM(K147:M147))</f>
        <v/>
      </c>
      <c r="T147" s="52">
        <f>IF(A147="","",R147-S147)</f>
        <v/>
      </c>
      <c r="U147" s="52">
        <f>IFERROR(IF(A147="","",F147/E147),"")</f>
        <v/>
      </c>
      <c r="V147" s="52">
        <f>IFERROR(IF(A147="","",T147/E147),"")</f>
        <v/>
      </c>
      <c r="W147" s="31">
        <f>IFERROR(IF(A147="","",E147/(D147-I147-J147)),"")</f>
        <v/>
      </c>
      <c r="X147" s="53">
        <f>IFERROR(IF(A147="","",S147/R147),"")</f>
        <v/>
      </c>
      <c r="Y147" s="52">
        <f>IF(A147="","",F147-O147)</f>
        <v/>
      </c>
      <c r="Z147" s="53">
        <f>IFERROR(IF(A147="","",Y147/O147),"")</f>
        <v/>
      </c>
      <c r="AA147" s="33">
        <f>IFERROR(IF(A147="","",SUMIFS(Assumptions!$E$19:$E$138,Assumptions!$B$19:$B$138,B147,Assumptions!$A$19:$A$138,A147)),"")</f>
        <v/>
      </c>
      <c r="AB147" s="53">
        <f>IFERROR(IF(A147="","",E147/AA147),"")</f>
        <v/>
      </c>
      <c r="AC147" s="34">
        <f>IF(A147="","",IF(COUNTIFS($A$6:$A$305,A147,$B$6:$B$305,B147,$C$6:$C$305,C147)&gt;1,"Duplicate",""))</f>
        <v/>
      </c>
      <c r="AD147" s="34">
        <f>IFERROR(IF(A147="","",IF(OR(B147="",C147=""),"Missing Required Field",IF(DAY(A147)&lt;&gt;1,"Date Must Be First of Month",IF(I147&gt;D147,"Cancellations Exceed Bookings",IF(J147&gt;D147,"No-Shows Exceed Bookings",IF(I147+J147&gt;D147,"Combined Exceptions Exceed Bookings",IF(AND(AA147&gt;0,E147&gt;AA147),"Rooms Sold Exceed Available Inventory",IF(T147&lt;0,"Negative Net Revenue",IF(X147&gt;Assumptions!$B$5,"High Acquisition Cost",IF(OR(N147="",O147=""),"Missing Budget","OK")))))))))),"")</f>
        <v/>
      </c>
    </row>
    <row r="148">
      <c r="A148" s="50" t="n"/>
      <c r="B148" s="26" t="n"/>
      <c r="C148" s="26" t="n"/>
      <c r="D148" s="27" t="n"/>
      <c r="E148" s="27" t="n"/>
      <c r="F148" s="51" t="n"/>
      <c r="G148" s="51" t="n"/>
      <c r="H148" s="51" t="n"/>
      <c r="I148" s="27" t="n"/>
      <c r="J148" s="27" t="n"/>
      <c r="K148" s="51" t="n"/>
      <c r="L148" s="51" t="n"/>
      <c r="M148" s="51" t="n"/>
      <c r="N148" s="27" t="n"/>
      <c r="O148" s="51" t="n"/>
      <c r="P148" s="29" t="n"/>
      <c r="Q148" s="29" t="n"/>
      <c r="R148" s="52">
        <f>IF(A148="","",SUM(F148:H148))</f>
        <v/>
      </c>
      <c r="S148" s="52">
        <f>IF(A148="","",SUM(K148:M148))</f>
        <v/>
      </c>
      <c r="T148" s="52">
        <f>IF(A148="","",R148-S148)</f>
        <v/>
      </c>
      <c r="U148" s="52">
        <f>IFERROR(IF(A148="","",F148/E148),"")</f>
        <v/>
      </c>
      <c r="V148" s="52">
        <f>IFERROR(IF(A148="","",T148/E148),"")</f>
        <v/>
      </c>
      <c r="W148" s="31">
        <f>IFERROR(IF(A148="","",E148/(D148-I148-J148)),"")</f>
        <v/>
      </c>
      <c r="X148" s="53">
        <f>IFERROR(IF(A148="","",S148/R148),"")</f>
        <v/>
      </c>
      <c r="Y148" s="52">
        <f>IF(A148="","",F148-O148)</f>
        <v/>
      </c>
      <c r="Z148" s="53">
        <f>IFERROR(IF(A148="","",Y148/O148),"")</f>
        <v/>
      </c>
      <c r="AA148" s="33">
        <f>IFERROR(IF(A148="","",SUMIFS(Assumptions!$E$19:$E$138,Assumptions!$B$19:$B$138,B148,Assumptions!$A$19:$A$138,A148)),"")</f>
        <v/>
      </c>
      <c r="AB148" s="53">
        <f>IFERROR(IF(A148="","",E148/AA148),"")</f>
        <v/>
      </c>
      <c r="AC148" s="34">
        <f>IF(A148="","",IF(COUNTIFS($A$6:$A$305,A148,$B$6:$B$305,B148,$C$6:$C$305,C148)&gt;1,"Duplicate",""))</f>
        <v/>
      </c>
      <c r="AD148" s="34">
        <f>IFERROR(IF(A148="","",IF(OR(B148="",C148=""),"Missing Required Field",IF(DAY(A148)&lt;&gt;1,"Date Must Be First of Month",IF(I148&gt;D148,"Cancellations Exceed Bookings",IF(J148&gt;D148,"No-Shows Exceed Bookings",IF(I148+J148&gt;D148,"Combined Exceptions Exceed Bookings",IF(AND(AA148&gt;0,E148&gt;AA148),"Rooms Sold Exceed Available Inventory",IF(T148&lt;0,"Negative Net Revenue",IF(X148&gt;Assumptions!$B$5,"High Acquisition Cost",IF(OR(N148="",O148=""),"Missing Budget","OK")))))))))),"")</f>
        <v/>
      </c>
    </row>
    <row r="149">
      <c r="A149" s="50" t="n"/>
      <c r="B149" s="26" t="n"/>
      <c r="C149" s="26" t="n"/>
      <c r="D149" s="27" t="n"/>
      <c r="E149" s="27" t="n"/>
      <c r="F149" s="51" t="n"/>
      <c r="G149" s="51" t="n"/>
      <c r="H149" s="51" t="n"/>
      <c r="I149" s="27" t="n"/>
      <c r="J149" s="27" t="n"/>
      <c r="K149" s="51" t="n"/>
      <c r="L149" s="51" t="n"/>
      <c r="M149" s="51" t="n"/>
      <c r="N149" s="27" t="n"/>
      <c r="O149" s="51" t="n"/>
      <c r="P149" s="29" t="n"/>
      <c r="Q149" s="29" t="n"/>
      <c r="R149" s="52">
        <f>IF(A149="","",SUM(F149:H149))</f>
        <v/>
      </c>
      <c r="S149" s="52">
        <f>IF(A149="","",SUM(K149:M149))</f>
        <v/>
      </c>
      <c r="T149" s="52">
        <f>IF(A149="","",R149-S149)</f>
        <v/>
      </c>
      <c r="U149" s="52">
        <f>IFERROR(IF(A149="","",F149/E149),"")</f>
        <v/>
      </c>
      <c r="V149" s="52">
        <f>IFERROR(IF(A149="","",T149/E149),"")</f>
        <v/>
      </c>
      <c r="W149" s="31">
        <f>IFERROR(IF(A149="","",E149/(D149-I149-J149)),"")</f>
        <v/>
      </c>
      <c r="X149" s="53">
        <f>IFERROR(IF(A149="","",S149/R149),"")</f>
        <v/>
      </c>
      <c r="Y149" s="52">
        <f>IF(A149="","",F149-O149)</f>
        <v/>
      </c>
      <c r="Z149" s="53">
        <f>IFERROR(IF(A149="","",Y149/O149),"")</f>
        <v/>
      </c>
      <c r="AA149" s="33">
        <f>IFERROR(IF(A149="","",SUMIFS(Assumptions!$E$19:$E$138,Assumptions!$B$19:$B$138,B149,Assumptions!$A$19:$A$138,A149)),"")</f>
        <v/>
      </c>
      <c r="AB149" s="53">
        <f>IFERROR(IF(A149="","",E149/AA149),"")</f>
        <v/>
      </c>
      <c r="AC149" s="34">
        <f>IF(A149="","",IF(COUNTIFS($A$6:$A$305,A149,$B$6:$B$305,B149,$C$6:$C$305,C149)&gt;1,"Duplicate",""))</f>
        <v/>
      </c>
      <c r="AD149" s="34">
        <f>IFERROR(IF(A149="","",IF(OR(B149="",C149=""),"Missing Required Field",IF(DAY(A149)&lt;&gt;1,"Date Must Be First of Month",IF(I149&gt;D149,"Cancellations Exceed Bookings",IF(J149&gt;D149,"No-Shows Exceed Bookings",IF(I149+J149&gt;D149,"Combined Exceptions Exceed Bookings",IF(AND(AA149&gt;0,E149&gt;AA149),"Rooms Sold Exceed Available Inventory",IF(T149&lt;0,"Negative Net Revenue",IF(X149&gt;Assumptions!$B$5,"High Acquisition Cost",IF(OR(N149="",O149=""),"Missing Budget","OK")))))))))),"")</f>
        <v/>
      </c>
    </row>
    <row r="150">
      <c r="A150" s="50" t="n"/>
      <c r="B150" s="26" t="n"/>
      <c r="C150" s="26" t="n"/>
      <c r="D150" s="27" t="n"/>
      <c r="E150" s="27" t="n"/>
      <c r="F150" s="51" t="n"/>
      <c r="G150" s="51" t="n"/>
      <c r="H150" s="51" t="n"/>
      <c r="I150" s="27" t="n"/>
      <c r="J150" s="27" t="n"/>
      <c r="K150" s="51" t="n"/>
      <c r="L150" s="51" t="n"/>
      <c r="M150" s="51" t="n"/>
      <c r="N150" s="27" t="n"/>
      <c r="O150" s="51" t="n"/>
      <c r="P150" s="29" t="n"/>
      <c r="Q150" s="29" t="n"/>
      <c r="R150" s="52">
        <f>IF(A150="","",SUM(F150:H150))</f>
        <v/>
      </c>
      <c r="S150" s="52">
        <f>IF(A150="","",SUM(K150:M150))</f>
        <v/>
      </c>
      <c r="T150" s="52">
        <f>IF(A150="","",R150-S150)</f>
        <v/>
      </c>
      <c r="U150" s="52">
        <f>IFERROR(IF(A150="","",F150/E150),"")</f>
        <v/>
      </c>
      <c r="V150" s="52">
        <f>IFERROR(IF(A150="","",T150/E150),"")</f>
        <v/>
      </c>
      <c r="W150" s="31">
        <f>IFERROR(IF(A150="","",E150/(D150-I150-J150)),"")</f>
        <v/>
      </c>
      <c r="X150" s="53">
        <f>IFERROR(IF(A150="","",S150/R150),"")</f>
        <v/>
      </c>
      <c r="Y150" s="52">
        <f>IF(A150="","",F150-O150)</f>
        <v/>
      </c>
      <c r="Z150" s="53">
        <f>IFERROR(IF(A150="","",Y150/O150),"")</f>
        <v/>
      </c>
      <c r="AA150" s="33">
        <f>IFERROR(IF(A150="","",SUMIFS(Assumptions!$E$19:$E$138,Assumptions!$B$19:$B$138,B150,Assumptions!$A$19:$A$138,A150)),"")</f>
        <v/>
      </c>
      <c r="AB150" s="53">
        <f>IFERROR(IF(A150="","",E150/AA150),"")</f>
        <v/>
      </c>
      <c r="AC150" s="34">
        <f>IF(A150="","",IF(COUNTIFS($A$6:$A$305,A150,$B$6:$B$305,B150,$C$6:$C$305,C150)&gt;1,"Duplicate",""))</f>
        <v/>
      </c>
      <c r="AD150" s="34">
        <f>IFERROR(IF(A150="","",IF(OR(B150="",C150=""),"Missing Required Field",IF(DAY(A150)&lt;&gt;1,"Date Must Be First of Month",IF(I150&gt;D150,"Cancellations Exceed Bookings",IF(J150&gt;D150,"No-Shows Exceed Bookings",IF(I150+J150&gt;D150,"Combined Exceptions Exceed Bookings",IF(AND(AA150&gt;0,E150&gt;AA150),"Rooms Sold Exceed Available Inventory",IF(T150&lt;0,"Negative Net Revenue",IF(X150&gt;Assumptions!$B$5,"High Acquisition Cost",IF(OR(N150="",O150=""),"Missing Budget","OK")))))))))),"")</f>
        <v/>
      </c>
    </row>
    <row r="151">
      <c r="A151" s="50" t="n"/>
      <c r="B151" s="26" t="n"/>
      <c r="C151" s="26" t="n"/>
      <c r="D151" s="27" t="n"/>
      <c r="E151" s="27" t="n"/>
      <c r="F151" s="51" t="n"/>
      <c r="G151" s="51" t="n"/>
      <c r="H151" s="51" t="n"/>
      <c r="I151" s="27" t="n"/>
      <c r="J151" s="27" t="n"/>
      <c r="K151" s="51" t="n"/>
      <c r="L151" s="51" t="n"/>
      <c r="M151" s="51" t="n"/>
      <c r="N151" s="27" t="n"/>
      <c r="O151" s="51" t="n"/>
      <c r="P151" s="29" t="n"/>
      <c r="Q151" s="29" t="n"/>
      <c r="R151" s="52">
        <f>IF(A151="","",SUM(F151:H151))</f>
        <v/>
      </c>
      <c r="S151" s="52">
        <f>IF(A151="","",SUM(K151:M151))</f>
        <v/>
      </c>
      <c r="T151" s="52">
        <f>IF(A151="","",R151-S151)</f>
        <v/>
      </c>
      <c r="U151" s="52">
        <f>IFERROR(IF(A151="","",F151/E151),"")</f>
        <v/>
      </c>
      <c r="V151" s="52">
        <f>IFERROR(IF(A151="","",T151/E151),"")</f>
        <v/>
      </c>
      <c r="W151" s="31">
        <f>IFERROR(IF(A151="","",E151/(D151-I151-J151)),"")</f>
        <v/>
      </c>
      <c r="X151" s="53">
        <f>IFERROR(IF(A151="","",S151/R151),"")</f>
        <v/>
      </c>
      <c r="Y151" s="52">
        <f>IF(A151="","",F151-O151)</f>
        <v/>
      </c>
      <c r="Z151" s="53">
        <f>IFERROR(IF(A151="","",Y151/O151),"")</f>
        <v/>
      </c>
      <c r="AA151" s="33">
        <f>IFERROR(IF(A151="","",SUMIFS(Assumptions!$E$19:$E$138,Assumptions!$B$19:$B$138,B151,Assumptions!$A$19:$A$138,A151)),"")</f>
        <v/>
      </c>
      <c r="AB151" s="53">
        <f>IFERROR(IF(A151="","",E151/AA151),"")</f>
        <v/>
      </c>
      <c r="AC151" s="34">
        <f>IF(A151="","",IF(COUNTIFS($A$6:$A$305,A151,$B$6:$B$305,B151,$C$6:$C$305,C151)&gt;1,"Duplicate",""))</f>
        <v/>
      </c>
      <c r="AD151" s="34">
        <f>IFERROR(IF(A151="","",IF(OR(B151="",C151=""),"Missing Required Field",IF(DAY(A151)&lt;&gt;1,"Date Must Be First of Month",IF(I151&gt;D151,"Cancellations Exceed Bookings",IF(J151&gt;D151,"No-Shows Exceed Bookings",IF(I151+J151&gt;D151,"Combined Exceptions Exceed Bookings",IF(AND(AA151&gt;0,E151&gt;AA151),"Rooms Sold Exceed Available Inventory",IF(T151&lt;0,"Negative Net Revenue",IF(X151&gt;Assumptions!$B$5,"High Acquisition Cost",IF(OR(N151="",O151=""),"Missing Budget","OK")))))))))),"")</f>
        <v/>
      </c>
    </row>
    <row r="152">
      <c r="A152" s="50" t="n"/>
      <c r="B152" s="26" t="n"/>
      <c r="C152" s="26" t="n"/>
      <c r="D152" s="27" t="n"/>
      <c r="E152" s="27" t="n"/>
      <c r="F152" s="51" t="n"/>
      <c r="G152" s="51" t="n"/>
      <c r="H152" s="51" t="n"/>
      <c r="I152" s="27" t="n"/>
      <c r="J152" s="27" t="n"/>
      <c r="K152" s="51" t="n"/>
      <c r="L152" s="51" t="n"/>
      <c r="M152" s="51" t="n"/>
      <c r="N152" s="27" t="n"/>
      <c r="O152" s="51" t="n"/>
      <c r="P152" s="29" t="n"/>
      <c r="Q152" s="29" t="n"/>
      <c r="R152" s="52">
        <f>IF(A152="","",SUM(F152:H152))</f>
        <v/>
      </c>
      <c r="S152" s="52">
        <f>IF(A152="","",SUM(K152:M152))</f>
        <v/>
      </c>
      <c r="T152" s="52">
        <f>IF(A152="","",R152-S152)</f>
        <v/>
      </c>
      <c r="U152" s="52">
        <f>IFERROR(IF(A152="","",F152/E152),"")</f>
        <v/>
      </c>
      <c r="V152" s="52">
        <f>IFERROR(IF(A152="","",T152/E152),"")</f>
        <v/>
      </c>
      <c r="W152" s="31">
        <f>IFERROR(IF(A152="","",E152/(D152-I152-J152)),"")</f>
        <v/>
      </c>
      <c r="X152" s="53">
        <f>IFERROR(IF(A152="","",S152/R152),"")</f>
        <v/>
      </c>
      <c r="Y152" s="52">
        <f>IF(A152="","",F152-O152)</f>
        <v/>
      </c>
      <c r="Z152" s="53">
        <f>IFERROR(IF(A152="","",Y152/O152),"")</f>
        <v/>
      </c>
      <c r="AA152" s="33">
        <f>IFERROR(IF(A152="","",SUMIFS(Assumptions!$E$19:$E$138,Assumptions!$B$19:$B$138,B152,Assumptions!$A$19:$A$138,A152)),"")</f>
        <v/>
      </c>
      <c r="AB152" s="53">
        <f>IFERROR(IF(A152="","",E152/AA152),"")</f>
        <v/>
      </c>
      <c r="AC152" s="34">
        <f>IF(A152="","",IF(COUNTIFS($A$6:$A$305,A152,$B$6:$B$305,B152,$C$6:$C$305,C152)&gt;1,"Duplicate",""))</f>
        <v/>
      </c>
      <c r="AD152" s="34">
        <f>IFERROR(IF(A152="","",IF(OR(B152="",C152=""),"Missing Required Field",IF(DAY(A152)&lt;&gt;1,"Date Must Be First of Month",IF(I152&gt;D152,"Cancellations Exceed Bookings",IF(J152&gt;D152,"No-Shows Exceed Bookings",IF(I152+J152&gt;D152,"Combined Exceptions Exceed Bookings",IF(AND(AA152&gt;0,E152&gt;AA152),"Rooms Sold Exceed Available Inventory",IF(T152&lt;0,"Negative Net Revenue",IF(X152&gt;Assumptions!$B$5,"High Acquisition Cost",IF(OR(N152="",O152=""),"Missing Budget","OK")))))))))),"")</f>
        <v/>
      </c>
    </row>
    <row r="153">
      <c r="A153" s="50" t="n"/>
      <c r="B153" s="26" t="n"/>
      <c r="C153" s="26" t="n"/>
      <c r="D153" s="27" t="n"/>
      <c r="E153" s="27" t="n"/>
      <c r="F153" s="51" t="n"/>
      <c r="G153" s="51" t="n"/>
      <c r="H153" s="51" t="n"/>
      <c r="I153" s="27" t="n"/>
      <c r="J153" s="27" t="n"/>
      <c r="K153" s="51" t="n"/>
      <c r="L153" s="51" t="n"/>
      <c r="M153" s="51" t="n"/>
      <c r="N153" s="27" t="n"/>
      <c r="O153" s="51" t="n"/>
      <c r="P153" s="29" t="n"/>
      <c r="Q153" s="29" t="n"/>
      <c r="R153" s="52">
        <f>IF(A153="","",SUM(F153:H153))</f>
        <v/>
      </c>
      <c r="S153" s="52">
        <f>IF(A153="","",SUM(K153:M153))</f>
        <v/>
      </c>
      <c r="T153" s="52">
        <f>IF(A153="","",R153-S153)</f>
        <v/>
      </c>
      <c r="U153" s="52">
        <f>IFERROR(IF(A153="","",F153/E153),"")</f>
        <v/>
      </c>
      <c r="V153" s="52">
        <f>IFERROR(IF(A153="","",T153/E153),"")</f>
        <v/>
      </c>
      <c r="W153" s="31">
        <f>IFERROR(IF(A153="","",E153/(D153-I153-J153)),"")</f>
        <v/>
      </c>
      <c r="X153" s="53">
        <f>IFERROR(IF(A153="","",S153/R153),"")</f>
        <v/>
      </c>
      <c r="Y153" s="52">
        <f>IF(A153="","",F153-O153)</f>
        <v/>
      </c>
      <c r="Z153" s="53">
        <f>IFERROR(IF(A153="","",Y153/O153),"")</f>
        <v/>
      </c>
      <c r="AA153" s="33">
        <f>IFERROR(IF(A153="","",SUMIFS(Assumptions!$E$19:$E$138,Assumptions!$B$19:$B$138,B153,Assumptions!$A$19:$A$138,A153)),"")</f>
        <v/>
      </c>
      <c r="AB153" s="53">
        <f>IFERROR(IF(A153="","",E153/AA153),"")</f>
        <v/>
      </c>
      <c r="AC153" s="34">
        <f>IF(A153="","",IF(COUNTIFS($A$6:$A$305,A153,$B$6:$B$305,B153,$C$6:$C$305,C153)&gt;1,"Duplicate",""))</f>
        <v/>
      </c>
      <c r="AD153" s="34">
        <f>IFERROR(IF(A153="","",IF(OR(B153="",C153=""),"Missing Required Field",IF(DAY(A153)&lt;&gt;1,"Date Must Be First of Month",IF(I153&gt;D153,"Cancellations Exceed Bookings",IF(J153&gt;D153,"No-Shows Exceed Bookings",IF(I153+J153&gt;D153,"Combined Exceptions Exceed Bookings",IF(AND(AA153&gt;0,E153&gt;AA153),"Rooms Sold Exceed Available Inventory",IF(T153&lt;0,"Negative Net Revenue",IF(X153&gt;Assumptions!$B$5,"High Acquisition Cost",IF(OR(N153="",O153=""),"Missing Budget","OK")))))))))),"")</f>
        <v/>
      </c>
    </row>
    <row r="154">
      <c r="A154" s="50" t="n"/>
      <c r="B154" s="26" t="n"/>
      <c r="C154" s="26" t="n"/>
      <c r="D154" s="27" t="n"/>
      <c r="E154" s="27" t="n"/>
      <c r="F154" s="51" t="n"/>
      <c r="G154" s="51" t="n"/>
      <c r="H154" s="51" t="n"/>
      <c r="I154" s="27" t="n"/>
      <c r="J154" s="27" t="n"/>
      <c r="K154" s="51" t="n"/>
      <c r="L154" s="51" t="n"/>
      <c r="M154" s="51" t="n"/>
      <c r="N154" s="27" t="n"/>
      <c r="O154" s="51" t="n"/>
      <c r="P154" s="29" t="n"/>
      <c r="Q154" s="29" t="n"/>
      <c r="R154" s="52">
        <f>IF(A154="","",SUM(F154:H154))</f>
        <v/>
      </c>
      <c r="S154" s="52">
        <f>IF(A154="","",SUM(K154:M154))</f>
        <v/>
      </c>
      <c r="T154" s="52">
        <f>IF(A154="","",R154-S154)</f>
        <v/>
      </c>
      <c r="U154" s="52">
        <f>IFERROR(IF(A154="","",F154/E154),"")</f>
        <v/>
      </c>
      <c r="V154" s="52">
        <f>IFERROR(IF(A154="","",T154/E154),"")</f>
        <v/>
      </c>
      <c r="W154" s="31">
        <f>IFERROR(IF(A154="","",E154/(D154-I154-J154)),"")</f>
        <v/>
      </c>
      <c r="X154" s="53">
        <f>IFERROR(IF(A154="","",S154/R154),"")</f>
        <v/>
      </c>
      <c r="Y154" s="52">
        <f>IF(A154="","",F154-O154)</f>
        <v/>
      </c>
      <c r="Z154" s="53">
        <f>IFERROR(IF(A154="","",Y154/O154),"")</f>
        <v/>
      </c>
      <c r="AA154" s="33">
        <f>IFERROR(IF(A154="","",SUMIFS(Assumptions!$E$19:$E$138,Assumptions!$B$19:$B$138,B154,Assumptions!$A$19:$A$138,A154)),"")</f>
        <v/>
      </c>
      <c r="AB154" s="53">
        <f>IFERROR(IF(A154="","",E154/AA154),"")</f>
        <v/>
      </c>
      <c r="AC154" s="34">
        <f>IF(A154="","",IF(COUNTIFS($A$6:$A$305,A154,$B$6:$B$305,B154,$C$6:$C$305,C154)&gt;1,"Duplicate",""))</f>
        <v/>
      </c>
      <c r="AD154" s="34">
        <f>IFERROR(IF(A154="","",IF(OR(B154="",C154=""),"Missing Required Field",IF(DAY(A154)&lt;&gt;1,"Date Must Be First of Month",IF(I154&gt;D154,"Cancellations Exceed Bookings",IF(J154&gt;D154,"No-Shows Exceed Bookings",IF(I154+J154&gt;D154,"Combined Exceptions Exceed Bookings",IF(AND(AA154&gt;0,E154&gt;AA154),"Rooms Sold Exceed Available Inventory",IF(T154&lt;0,"Negative Net Revenue",IF(X154&gt;Assumptions!$B$5,"High Acquisition Cost",IF(OR(N154="",O154=""),"Missing Budget","OK")))))))))),"")</f>
        <v/>
      </c>
    </row>
    <row r="155">
      <c r="A155" s="50" t="n"/>
      <c r="B155" s="26" t="n"/>
      <c r="C155" s="26" t="n"/>
      <c r="D155" s="27" t="n"/>
      <c r="E155" s="27" t="n"/>
      <c r="F155" s="51" t="n"/>
      <c r="G155" s="51" t="n"/>
      <c r="H155" s="51" t="n"/>
      <c r="I155" s="27" t="n"/>
      <c r="J155" s="27" t="n"/>
      <c r="K155" s="51" t="n"/>
      <c r="L155" s="51" t="n"/>
      <c r="M155" s="51" t="n"/>
      <c r="N155" s="27" t="n"/>
      <c r="O155" s="51" t="n"/>
      <c r="P155" s="29" t="n"/>
      <c r="Q155" s="29" t="n"/>
      <c r="R155" s="52">
        <f>IF(A155="","",SUM(F155:H155))</f>
        <v/>
      </c>
      <c r="S155" s="52">
        <f>IF(A155="","",SUM(K155:M155))</f>
        <v/>
      </c>
      <c r="T155" s="52">
        <f>IF(A155="","",R155-S155)</f>
        <v/>
      </c>
      <c r="U155" s="52">
        <f>IFERROR(IF(A155="","",F155/E155),"")</f>
        <v/>
      </c>
      <c r="V155" s="52">
        <f>IFERROR(IF(A155="","",T155/E155),"")</f>
        <v/>
      </c>
      <c r="W155" s="31">
        <f>IFERROR(IF(A155="","",E155/(D155-I155-J155)),"")</f>
        <v/>
      </c>
      <c r="X155" s="53">
        <f>IFERROR(IF(A155="","",S155/R155),"")</f>
        <v/>
      </c>
      <c r="Y155" s="52">
        <f>IF(A155="","",F155-O155)</f>
        <v/>
      </c>
      <c r="Z155" s="53">
        <f>IFERROR(IF(A155="","",Y155/O155),"")</f>
        <v/>
      </c>
      <c r="AA155" s="33">
        <f>IFERROR(IF(A155="","",SUMIFS(Assumptions!$E$19:$E$138,Assumptions!$B$19:$B$138,B155,Assumptions!$A$19:$A$138,A155)),"")</f>
        <v/>
      </c>
      <c r="AB155" s="53">
        <f>IFERROR(IF(A155="","",E155/AA155),"")</f>
        <v/>
      </c>
      <c r="AC155" s="34">
        <f>IF(A155="","",IF(COUNTIFS($A$6:$A$305,A155,$B$6:$B$305,B155,$C$6:$C$305,C155)&gt;1,"Duplicate",""))</f>
        <v/>
      </c>
      <c r="AD155" s="34">
        <f>IFERROR(IF(A155="","",IF(OR(B155="",C155=""),"Missing Required Field",IF(DAY(A155)&lt;&gt;1,"Date Must Be First of Month",IF(I155&gt;D155,"Cancellations Exceed Bookings",IF(J155&gt;D155,"No-Shows Exceed Bookings",IF(I155+J155&gt;D155,"Combined Exceptions Exceed Bookings",IF(AND(AA155&gt;0,E155&gt;AA155),"Rooms Sold Exceed Available Inventory",IF(T155&lt;0,"Negative Net Revenue",IF(X155&gt;Assumptions!$B$5,"High Acquisition Cost",IF(OR(N155="",O155=""),"Missing Budget","OK")))))))))),"")</f>
        <v/>
      </c>
    </row>
    <row r="156">
      <c r="A156" s="50" t="n"/>
      <c r="B156" s="26" t="n"/>
      <c r="C156" s="26" t="n"/>
      <c r="D156" s="27" t="n"/>
      <c r="E156" s="27" t="n"/>
      <c r="F156" s="51" t="n"/>
      <c r="G156" s="51" t="n"/>
      <c r="H156" s="51" t="n"/>
      <c r="I156" s="27" t="n"/>
      <c r="J156" s="27" t="n"/>
      <c r="K156" s="51" t="n"/>
      <c r="L156" s="51" t="n"/>
      <c r="M156" s="51" t="n"/>
      <c r="N156" s="27" t="n"/>
      <c r="O156" s="51" t="n"/>
      <c r="P156" s="29" t="n"/>
      <c r="Q156" s="29" t="n"/>
      <c r="R156" s="52">
        <f>IF(A156="","",SUM(F156:H156))</f>
        <v/>
      </c>
      <c r="S156" s="52">
        <f>IF(A156="","",SUM(K156:M156))</f>
        <v/>
      </c>
      <c r="T156" s="52">
        <f>IF(A156="","",R156-S156)</f>
        <v/>
      </c>
      <c r="U156" s="52">
        <f>IFERROR(IF(A156="","",F156/E156),"")</f>
        <v/>
      </c>
      <c r="V156" s="52">
        <f>IFERROR(IF(A156="","",T156/E156),"")</f>
        <v/>
      </c>
      <c r="W156" s="31">
        <f>IFERROR(IF(A156="","",E156/(D156-I156-J156)),"")</f>
        <v/>
      </c>
      <c r="X156" s="53">
        <f>IFERROR(IF(A156="","",S156/R156),"")</f>
        <v/>
      </c>
      <c r="Y156" s="52">
        <f>IF(A156="","",F156-O156)</f>
        <v/>
      </c>
      <c r="Z156" s="53">
        <f>IFERROR(IF(A156="","",Y156/O156),"")</f>
        <v/>
      </c>
      <c r="AA156" s="33">
        <f>IFERROR(IF(A156="","",SUMIFS(Assumptions!$E$19:$E$138,Assumptions!$B$19:$B$138,B156,Assumptions!$A$19:$A$138,A156)),"")</f>
        <v/>
      </c>
      <c r="AB156" s="53">
        <f>IFERROR(IF(A156="","",E156/AA156),"")</f>
        <v/>
      </c>
      <c r="AC156" s="34">
        <f>IF(A156="","",IF(COUNTIFS($A$6:$A$305,A156,$B$6:$B$305,B156,$C$6:$C$305,C156)&gt;1,"Duplicate",""))</f>
        <v/>
      </c>
      <c r="AD156" s="34">
        <f>IFERROR(IF(A156="","",IF(OR(B156="",C156=""),"Missing Required Field",IF(DAY(A156)&lt;&gt;1,"Date Must Be First of Month",IF(I156&gt;D156,"Cancellations Exceed Bookings",IF(J156&gt;D156,"No-Shows Exceed Bookings",IF(I156+J156&gt;D156,"Combined Exceptions Exceed Bookings",IF(AND(AA156&gt;0,E156&gt;AA156),"Rooms Sold Exceed Available Inventory",IF(T156&lt;0,"Negative Net Revenue",IF(X156&gt;Assumptions!$B$5,"High Acquisition Cost",IF(OR(N156="",O156=""),"Missing Budget","OK")))))))))),"")</f>
        <v/>
      </c>
    </row>
    <row r="157">
      <c r="A157" s="50" t="n"/>
      <c r="B157" s="26" t="n"/>
      <c r="C157" s="26" t="n"/>
      <c r="D157" s="27" t="n"/>
      <c r="E157" s="27" t="n"/>
      <c r="F157" s="51" t="n"/>
      <c r="G157" s="51" t="n"/>
      <c r="H157" s="51" t="n"/>
      <c r="I157" s="27" t="n"/>
      <c r="J157" s="27" t="n"/>
      <c r="K157" s="51" t="n"/>
      <c r="L157" s="51" t="n"/>
      <c r="M157" s="51" t="n"/>
      <c r="N157" s="27" t="n"/>
      <c r="O157" s="51" t="n"/>
      <c r="P157" s="29" t="n"/>
      <c r="Q157" s="29" t="n"/>
      <c r="R157" s="52">
        <f>IF(A157="","",SUM(F157:H157))</f>
        <v/>
      </c>
      <c r="S157" s="52">
        <f>IF(A157="","",SUM(K157:M157))</f>
        <v/>
      </c>
      <c r="T157" s="52">
        <f>IF(A157="","",R157-S157)</f>
        <v/>
      </c>
      <c r="U157" s="52">
        <f>IFERROR(IF(A157="","",F157/E157),"")</f>
        <v/>
      </c>
      <c r="V157" s="52">
        <f>IFERROR(IF(A157="","",T157/E157),"")</f>
        <v/>
      </c>
      <c r="W157" s="31">
        <f>IFERROR(IF(A157="","",E157/(D157-I157-J157)),"")</f>
        <v/>
      </c>
      <c r="X157" s="53">
        <f>IFERROR(IF(A157="","",S157/R157),"")</f>
        <v/>
      </c>
      <c r="Y157" s="52">
        <f>IF(A157="","",F157-O157)</f>
        <v/>
      </c>
      <c r="Z157" s="53">
        <f>IFERROR(IF(A157="","",Y157/O157),"")</f>
        <v/>
      </c>
      <c r="AA157" s="33">
        <f>IFERROR(IF(A157="","",SUMIFS(Assumptions!$E$19:$E$138,Assumptions!$B$19:$B$138,B157,Assumptions!$A$19:$A$138,A157)),"")</f>
        <v/>
      </c>
      <c r="AB157" s="53">
        <f>IFERROR(IF(A157="","",E157/AA157),"")</f>
        <v/>
      </c>
      <c r="AC157" s="34">
        <f>IF(A157="","",IF(COUNTIFS($A$6:$A$305,A157,$B$6:$B$305,B157,$C$6:$C$305,C157)&gt;1,"Duplicate",""))</f>
        <v/>
      </c>
      <c r="AD157" s="34">
        <f>IFERROR(IF(A157="","",IF(OR(B157="",C157=""),"Missing Required Field",IF(DAY(A157)&lt;&gt;1,"Date Must Be First of Month",IF(I157&gt;D157,"Cancellations Exceed Bookings",IF(J157&gt;D157,"No-Shows Exceed Bookings",IF(I157+J157&gt;D157,"Combined Exceptions Exceed Bookings",IF(AND(AA157&gt;0,E157&gt;AA157),"Rooms Sold Exceed Available Inventory",IF(T157&lt;0,"Negative Net Revenue",IF(X157&gt;Assumptions!$B$5,"High Acquisition Cost",IF(OR(N157="",O157=""),"Missing Budget","OK")))))))))),"")</f>
        <v/>
      </c>
    </row>
    <row r="158">
      <c r="A158" s="50" t="n"/>
      <c r="B158" s="26" t="n"/>
      <c r="C158" s="26" t="n"/>
      <c r="D158" s="27" t="n"/>
      <c r="E158" s="27" t="n"/>
      <c r="F158" s="51" t="n"/>
      <c r="G158" s="51" t="n"/>
      <c r="H158" s="51" t="n"/>
      <c r="I158" s="27" t="n"/>
      <c r="J158" s="27" t="n"/>
      <c r="K158" s="51" t="n"/>
      <c r="L158" s="51" t="n"/>
      <c r="M158" s="51" t="n"/>
      <c r="N158" s="27" t="n"/>
      <c r="O158" s="51" t="n"/>
      <c r="P158" s="29" t="n"/>
      <c r="Q158" s="29" t="n"/>
      <c r="R158" s="52">
        <f>IF(A158="","",SUM(F158:H158))</f>
        <v/>
      </c>
      <c r="S158" s="52">
        <f>IF(A158="","",SUM(K158:M158))</f>
        <v/>
      </c>
      <c r="T158" s="52">
        <f>IF(A158="","",R158-S158)</f>
        <v/>
      </c>
      <c r="U158" s="52">
        <f>IFERROR(IF(A158="","",F158/E158),"")</f>
        <v/>
      </c>
      <c r="V158" s="52">
        <f>IFERROR(IF(A158="","",T158/E158),"")</f>
        <v/>
      </c>
      <c r="W158" s="31">
        <f>IFERROR(IF(A158="","",E158/(D158-I158-J158)),"")</f>
        <v/>
      </c>
      <c r="X158" s="53">
        <f>IFERROR(IF(A158="","",S158/R158),"")</f>
        <v/>
      </c>
      <c r="Y158" s="52">
        <f>IF(A158="","",F158-O158)</f>
        <v/>
      </c>
      <c r="Z158" s="53">
        <f>IFERROR(IF(A158="","",Y158/O158),"")</f>
        <v/>
      </c>
      <c r="AA158" s="33">
        <f>IFERROR(IF(A158="","",SUMIFS(Assumptions!$E$19:$E$138,Assumptions!$B$19:$B$138,B158,Assumptions!$A$19:$A$138,A158)),"")</f>
        <v/>
      </c>
      <c r="AB158" s="53">
        <f>IFERROR(IF(A158="","",E158/AA158),"")</f>
        <v/>
      </c>
      <c r="AC158" s="34">
        <f>IF(A158="","",IF(COUNTIFS($A$6:$A$305,A158,$B$6:$B$305,B158,$C$6:$C$305,C158)&gt;1,"Duplicate",""))</f>
        <v/>
      </c>
      <c r="AD158" s="34">
        <f>IFERROR(IF(A158="","",IF(OR(B158="",C158=""),"Missing Required Field",IF(DAY(A158)&lt;&gt;1,"Date Must Be First of Month",IF(I158&gt;D158,"Cancellations Exceed Bookings",IF(J158&gt;D158,"No-Shows Exceed Bookings",IF(I158+J158&gt;D158,"Combined Exceptions Exceed Bookings",IF(AND(AA158&gt;0,E158&gt;AA158),"Rooms Sold Exceed Available Inventory",IF(T158&lt;0,"Negative Net Revenue",IF(X158&gt;Assumptions!$B$5,"High Acquisition Cost",IF(OR(N158="",O158=""),"Missing Budget","OK")))))))))),"")</f>
        <v/>
      </c>
    </row>
    <row r="159">
      <c r="A159" s="50" t="n"/>
      <c r="B159" s="26" t="n"/>
      <c r="C159" s="26" t="n"/>
      <c r="D159" s="27" t="n"/>
      <c r="E159" s="27" t="n"/>
      <c r="F159" s="51" t="n"/>
      <c r="G159" s="51" t="n"/>
      <c r="H159" s="51" t="n"/>
      <c r="I159" s="27" t="n"/>
      <c r="J159" s="27" t="n"/>
      <c r="K159" s="51" t="n"/>
      <c r="L159" s="51" t="n"/>
      <c r="M159" s="51" t="n"/>
      <c r="N159" s="27" t="n"/>
      <c r="O159" s="51" t="n"/>
      <c r="P159" s="29" t="n"/>
      <c r="Q159" s="29" t="n"/>
      <c r="R159" s="52">
        <f>IF(A159="","",SUM(F159:H159))</f>
        <v/>
      </c>
      <c r="S159" s="52">
        <f>IF(A159="","",SUM(K159:M159))</f>
        <v/>
      </c>
      <c r="T159" s="52">
        <f>IF(A159="","",R159-S159)</f>
        <v/>
      </c>
      <c r="U159" s="52">
        <f>IFERROR(IF(A159="","",F159/E159),"")</f>
        <v/>
      </c>
      <c r="V159" s="52">
        <f>IFERROR(IF(A159="","",T159/E159),"")</f>
        <v/>
      </c>
      <c r="W159" s="31">
        <f>IFERROR(IF(A159="","",E159/(D159-I159-J159)),"")</f>
        <v/>
      </c>
      <c r="X159" s="53">
        <f>IFERROR(IF(A159="","",S159/R159),"")</f>
        <v/>
      </c>
      <c r="Y159" s="52">
        <f>IF(A159="","",F159-O159)</f>
        <v/>
      </c>
      <c r="Z159" s="53">
        <f>IFERROR(IF(A159="","",Y159/O159),"")</f>
        <v/>
      </c>
      <c r="AA159" s="33">
        <f>IFERROR(IF(A159="","",SUMIFS(Assumptions!$E$19:$E$138,Assumptions!$B$19:$B$138,B159,Assumptions!$A$19:$A$138,A159)),"")</f>
        <v/>
      </c>
      <c r="AB159" s="53">
        <f>IFERROR(IF(A159="","",E159/AA159),"")</f>
        <v/>
      </c>
      <c r="AC159" s="34">
        <f>IF(A159="","",IF(COUNTIFS($A$6:$A$305,A159,$B$6:$B$305,B159,$C$6:$C$305,C159)&gt;1,"Duplicate",""))</f>
        <v/>
      </c>
      <c r="AD159" s="34">
        <f>IFERROR(IF(A159="","",IF(OR(B159="",C159=""),"Missing Required Field",IF(DAY(A159)&lt;&gt;1,"Date Must Be First of Month",IF(I159&gt;D159,"Cancellations Exceed Bookings",IF(J159&gt;D159,"No-Shows Exceed Bookings",IF(I159+J159&gt;D159,"Combined Exceptions Exceed Bookings",IF(AND(AA159&gt;0,E159&gt;AA159),"Rooms Sold Exceed Available Inventory",IF(T159&lt;0,"Negative Net Revenue",IF(X159&gt;Assumptions!$B$5,"High Acquisition Cost",IF(OR(N159="",O159=""),"Missing Budget","OK")))))))))),"")</f>
        <v/>
      </c>
    </row>
    <row r="160">
      <c r="A160" s="50" t="n"/>
      <c r="B160" s="26" t="n"/>
      <c r="C160" s="26" t="n"/>
      <c r="D160" s="27" t="n"/>
      <c r="E160" s="27" t="n"/>
      <c r="F160" s="51" t="n"/>
      <c r="G160" s="51" t="n"/>
      <c r="H160" s="51" t="n"/>
      <c r="I160" s="27" t="n"/>
      <c r="J160" s="27" t="n"/>
      <c r="K160" s="51" t="n"/>
      <c r="L160" s="51" t="n"/>
      <c r="M160" s="51" t="n"/>
      <c r="N160" s="27" t="n"/>
      <c r="O160" s="51" t="n"/>
      <c r="P160" s="29" t="n"/>
      <c r="Q160" s="29" t="n"/>
      <c r="R160" s="52">
        <f>IF(A160="","",SUM(F160:H160))</f>
        <v/>
      </c>
      <c r="S160" s="52">
        <f>IF(A160="","",SUM(K160:M160))</f>
        <v/>
      </c>
      <c r="T160" s="52">
        <f>IF(A160="","",R160-S160)</f>
        <v/>
      </c>
      <c r="U160" s="52">
        <f>IFERROR(IF(A160="","",F160/E160),"")</f>
        <v/>
      </c>
      <c r="V160" s="52">
        <f>IFERROR(IF(A160="","",T160/E160),"")</f>
        <v/>
      </c>
      <c r="W160" s="31">
        <f>IFERROR(IF(A160="","",E160/(D160-I160-J160)),"")</f>
        <v/>
      </c>
      <c r="X160" s="53">
        <f>IFERROR(IF(A160="","",S160/R160),"")</f>
        <v/>
      </c>
      <c r="Y160" s="52">
        <f>IF(A160="","",F160-O160)</f>
        <v/>
      </c>
      <c r="Z160" s="53">
        <f>IFERROR(IF(A160="","",Y160/O160),"")</f>
        <v/>
      </c>
      <c r="AA160" s="33">
        <f>IFERROR(IF(A160="","",SUMIFS(Assumptions!$E$19:$E$138,Assumptions!$B$19:$B$138,B160,Assumptions!$A$19:$A$138,A160)),"")</f>
        <v/>
      </c>
      <c r="AB160" s="53">
        <f>IFERROR(IF(A160="","",E160/AA160),"")</f>
        <v/>
      </c>
      <c r="AC160" s="34">
        <f>IF(A160="","",IF(COUNTIFS($A$6:$A$305,A160,$B$6:$B$305,B160,$C$6:$C$305,C160)&gt;1,"Duplicate",""))</f>
        <v/>
      </c>
      <c r="AD160" s="34">
        <f>IFERROR(IF(A160="","",IF(OR(B160="",C160=""),"Missing Required Field",IF(DAY(A160)&lt;&gt;1,"Date Must Be First of Month",IF(I160&gt;D160,"Cancellations Exceed Bookings",IF(J160&gt;D160,"No-Shows Exceed Bookings",IF(I160+J160&gt;D160,"Combined Exceptions Exceed Bookings",IF(AND(AA160&gt;0,E160&gt;AA160),"Rooms Sold Exceed Available Inventory",IF(T160&lt;0,"Negative Net Revenue",IF(X160&gt;Assumptions!$B$5,"High Acquisition Cost",IF(OR(N160="",O160=""),"Missing Budget","OK")))))))))),"")</f>
        <v/>
      </c>
    </row>
    <row r="161">
      <c r="A161" s="50" t="n"/>
      <c r="B161" s="26" t="n"/>
      <c r="C161" s="26" t="n"/>
      <c r="D161" s="27" t="n"/>
      <c r="E161" s="27" t="n"/>
      <c r="F161" s="51" t="n"/>
      <c r="G161" s="51" t="n"/>
      <c r="H161" s="51" t="n"/>
      <c r="I161" s="27" t="n"/>
      <c r="J161" s="27" t="n"/>
      <c r="K161" s="51" t="n"/>
      <c r="L161" s="51" t="n"/>
      <c r="M161" s="51" t="n"/>
      <c r="N161" s="27" t="n"/>
      <c r="O161" s="51" t="n"/>
      <c r="P161" s="29" t="n"/>
      <c r="Q161" s="29" t="n"/>
      <c r="R161" s="52">
        <f>IF(A161="","",SUM(F161:H161))</f>
        <v/>
      </c>
      <c r="S161" s="52">
        <f>IF(A161="","",SUM(K161:M161))</f>
        <v/>
      </c>
      <c r="T161" s="52">
        <f>IF(A161="","",R161-S161)</f>
        <v/>
      </c>
      <c r="U161" s="52">
        <f>IFERROR(IF(A161="","",F161/E161),"")</f>
        <v/>
      </c>
      <c r="V161" s="52">
        <f>IFERROR(IF(A161="","",T161/E161),"")</f>
        <v/>
      </c>
      <c r="W161" s="31">
        <f>IFERROR(IF(A161="","",E161/(D161-I161-J161)),"")</f>
        <v/>
      </c>
      <c r="X161" s="53">
        <f>IFERROR(IF(A161="","",S161/R161),"")</f>
        <v/>
      </c>
      <c r="Y161" s="52">
        <f>IF(A161="","",F161-O161)</f>
        <v/>
      </c>
      <c r="Z161" s="53">
        <f>IFERROR(IF(A161="","",Y161/O161),"")</f>
        <v/>
      </c>
      <c r="AA161" s="33">
        <f>IFERROR(IF(A161="","",SUMIFS(Assumptions!$E$19:$E$138,Assumptions!$B$19:$B$138,B161,Assumptions!$A$19:$A$138,A161)),"")</f>
        <v/>
      </c>
      <c r="AB161" s="53">
        <f>IFERROR(IF(A161="","",E161/AA161),"")</f>
        <v/>
      </c>
      <c r="AC161" s="34">
        <f>IF(A161="","",IF(COUNTIFS($A$6:$A$305,A161,$B$6:$B$305,B161,$C$6:$C$305,C161)&gt;1,"Duplicate",""))</f>
        <v/>
      </c>
      <c r="AD161" s="34">
        <f>IFERROR(IF(A161="","",IF(OR(B161="",C161=""),"Missing Required Field",IF(DAY(A161)&lt;&gt;1,"Date Must Be First of Month",IF(I161&gt;D161,"Cancellations Exceed Bookings",IF(J161&gt;D161,"No-Shows Exceed Bookings",IF(I161+J161&gt;D161,"Combined Exceptions Exceed Bookings",IF(AND(AA161&gt;0,E161&gt;AA161),"Rooms Sold Exceed Available Inventory",IF(T161&lt;0,"Negative Net Revenue",IF(X161&gt;Assumptions!$B$5,"High Acquisition Cost",IF(OR(N161="",O161=""),"Missing Budget","OK")))))))))),"")</f>
        <v/>
      </c>
    </row>
    <row r="162">
      <c r="A162" s="50" t="n"/>
      <c r="B162" s="26" t="n"/>
      <c r="C162" s="26" t="n"/>
      <c r="D162" s="27" t="n"/>
      <c r="E162" s="27" t="n"/>
      <c r="F162" s="51" t="n"/>
      <c r="G162" s="51" t="n"/>
      <c r="H162" s="51" t="n"/>
      <c r="I162" s="27" t="n"/>
      <c r="J162" s="27" t="n"/>
      <c r="K162" s="51" t="n"/>
      <c r="L162" s="51" t="n"/>
      <c r="M162" s="51" t="n"/>
      <c r="N162" s="27" t="n"/>
      <c r="O162" s="51" t="n"/>
      <c r="P162" s="29" t="n"/>
      <c r="Q162" s="29" t="n"/>
      <c r="R162" s="52">
        <f>IF(A162="","",SUM(F162:H162))</f>
        <v/>
      </c>
      <c r="S162" s="52">
        <f>IF(A162="","",SUM(K162:M162))</f>
        <v/>
      </c>
      <c r="T162" s="52">
        <f>IF(A162="","",R162-S162)</f>
        <v/>
      </c>
      <c r="U162" s="52">
        <f>IFERROR(IF(A162="","",F162/E162),"")</f>
        <v/>
      </c>
      <c r="V162" s="52">
        <f>IFERROR(IF(A162="","",T162/E162),"")</f>
        <v/>
      </c>
      <c r="W162" s="31">
        <f>IFERROR(IF(A162="","",E162/(D162-I162-J162)),"")</f>
        <v/>
      </c>
      <c r="X162" s="53">
        <f>IFERROR(IF(A162="","",S162/R162),"")</f>
        <v/>
      </c>
      <c r="Y162" s="52">
        <f>IF(A162="","",F162-O162)</f>
        <v/>
      </c>
      <c r="Z162" s="53">
        <f>IFERROR(IF(A162="","",Y162/O162),"")</f>
        <v/>
      </c>
      <c r="AA162" s="33">
        <f>IFERROR(IF(A162="","",SUMIFS(Assumptions!$E$19:$E$138,Assumptions!$B$19:$B$138,B162,Assumptions!$A$19:$A$138,A162)),"")</f>
        <v/>
      </c>
      <c r="AB162" s="53">
        <f>IFERROR(IF(A162="","",E162/AA162),"")</f>
        <v/>
      </c>
      <c r="AC162" s="34">
        <f>IF(A162="","",IF(COUNTIFS($A$6:$A$305,A162,$B$6:$B$305,B162,$C$6:$C$305,C162)&gt;1,"Duplicate",""))</f>
        <v/>
      </c>
      <c r="AD162" s="34">
        <f>IFERROR(IF(A162="","",IF(OR(B162="",C162=""),"Missing Required Field",IF(DAY(A162)&lt;&gt;1,"Date Must Be First of Month",IF(I162&gt;D162,"Cancellations Exceed Bookings",IF(J162&gt;D162,"No-Shows Exceed Bookings",IF(I162+J162&gt;D162,"Combined Exceptions Exceed Bookings",IF(AND(AA162&gt;0,E162&gt;AA162),"Rooms Sold Exceed Available Inventory",IF(T162&lt;0,"Negative Net Revenue",IF(X162&gt;Assumptions!$B$5,"High Acquisition Cost",IF(OR(N162="",O162=""),"Missing Budget","OK")))))))))),"")</f>
        <v/>
      </c>
    </row>
    <row r="163">
      <c r="A163" s="50" t="n"/>
      <c r="B163" s="26" t="n"/>
      <c r="C163" s="26" t="n"/>
      <c r="D163" s="27" t="n"/>
      <c r="E163" s="27" t="n"/>
      <c r="F163" s="51" t="n"/>
      <c r="G163" s="51" t="n"/>
      <c r="H163" s="51" t="n"/>
      <c r="I163" s="27" t="n"/>
      <c r="J163" s="27" t="n"/>
      <c r="K163" s="51" t="n"/>
      <c r="L163" s="51" t="n"/>
      <c r="M163" s="51" t="n"/>
      <c r="N163" s="27" t="n"/>
      <c r="O163" s="51" t="n"/>
      <c r="P163" s="29" t="n"/>
      <c r="Q163" s="29" t="n"/>
      <c r="R163" s="52">
        <f>IF(A163="","",SUM(F163:H163))</f>
        <v/>
      </c>
      <c r="S163" s="52">
        <f>IF(A163="","",SUM(K163:M163))</f>
        <v/>
      </c>
      <c r="T163" s="52">
        <f>IF(A163="","",R163-S163)</f>
        <v/>
      </c>
      <c r="U163" s="52">
        <f>IFERROR(IF(A163="","",F163/E163),"")</f>
        <v/>
      </c>
      <c r="V163" s="52">
        <f>IFERROR(IF(A163="","",T163/E163),"")</f>
        <v/>
      </c>
      <c r="W163" s="31">
        <f>IFERROR(IF(A163="","",E163/(D163-I163-J163)),"")</f>
        <v/>
      </c>
      <c r="X163" s="53">
        <f>IFERROR(IF(A163="","",S163/R163),"")</f>
        <v/>
      </c>
      <c r="Y163" s="52">
        <f>IF(A163="","",F163-O163)</f>
        <v/>
      </c>
      <c r="Z163" s="53">
        <f>IFERROR(IF(A163="","",Y163/O163),"")</f>
        <v/>
      </c>
      <c r="AA163" s="33">
        <f>IFERROR(IF(A163="","",SUMIFS(Assumptions!$E$19:$E$138,Assumptions!$B$19:$B$138,B163,Assumptions!$A$19:$A$138,A163)),"")</f>
        <v/>
      </c>
      <c r="AB163" s="53">
        <f>IFERROR(IF(A163="","",E163/AA163),"")</f>
        <v/>
      </c>
      <c r="AC163" s="34">
        <f>IF(A163="","",IF(COUNTIFS($A$6:$A$305,A163,$B$6:$B$305,B163,$C$6:$C$305,C163)&gt;1,"Duplicate",""))</f>
        <v/>
      </c>
      <c r="AD163" s="34">
        <f>IFERROR(IF(A163="","",IF(OR(B163="",C163=""),"Missing Required Field",IF(DAY(A163)&lt;&gt;1,"Date Must Be First of Month",IF(I163&gt;D163,"Cancellations Exceed Bookings",IF(J163&gt;D163,"No-Shows Exceed Bookings",IF(I163+J163&gt;D163,"Combined Exceptions Exceed Bookings",IF(AND(AA163&gt;0,E163&gt;AA163),"Rooms Sold Exceed Available Inventory",IF(T163&lt;0,"Negative Net Revenue",IF(X163&gt;Assumptions!$B$5,"High Acquisition Cost",IF(OR(N163="",O163=""),"Missing Budget","OK")))))))))),"")</f>
        <v/>
      </c>
    </row>
    <row r="164">
      <c r="A164" s="50" t="n"/>
      <c r="B164" s="26" t="n"/>
      <c r="C164" s="26" t="n"/>
      <c r="D164" s="27" t="n"/>
      <c r="E164" s="27" t="n"/>
      <c r="F164" s="51" t="n"/>
      <c r="G164" s="51" t="n"/>
      <c r="H164" s="51" t="n"/>
      <c r="I164" s="27" t="n"/>
      <c r="J164" s="27" t="n"/>
      <c r="K164" s="51" t="n"/>
      <c r="L164" s="51" t="n"/>
      <c r="M164" s="51" t="n"/>
      <c r="N164" s="27" t="n"/>
      <c r="O164" s="51" t="n"/>
      <c r="P164" s="29" t="n"/>
      <c r="Q164" s="29" t="n"/>
      <c r="R164" s="52">
        <f>IF(A164="","",SUM(F164:H164))</f>
        <v/>
      </c>
      <c r="S164" s="52">
        <f>IF(A164="","",SUM(K164:M164))</f>
        <v/>
      </c>
      <c r="T164" s="52">
        <f>IF(A164="","",R164-S164)</f>
        <v/>
      </c>
      <c r="U164" s="52">
        <f>IFERROR(IF(A164="","",F164/E164),"")</f>
        <v/>
      </c>
      <c r="V164" s="52">
        <f>IFERROR(IF(A164="","",T164/E164),"")</f>
        <v/>
      </c>
      <c r="W164" s="31">
        <f>IFERROR(IF(A164="","",E164/(D164-I164-J164)),"")</f>
        <v/>
      </c>
      <c r="X164" s="53">
        <f>IFERROR(IF(A164="","",S164/R164),"")</f>
        <v/>
      </c>
      <c r="Y164" s="52">
        <f>IF(A164="","",F164-O164)</f>
        <v/>
      </c>
      <c r="Z164" s="53">
        <f>IFERROR(IF(A164="","",Y164/O164),"")</f>
        <v/>
      </c>
      <c r="AA164" s="33">
        <f>IFERROR(IF(A164="","",SUMIFS(Assumptions!$E$19:$E$138,Assumptions!$B$19:$B$138,B164,Assumptions!$A$19:$A$138,A164)),"")</f>
        <v/>
      </c>
      <c r="AB164" s="53">
        <f>IFERROR(IF(A164="","",E164/AA164),"")</f>
        <v/>
      </c>
      <c r="AC164" s="34">
        <f>IF(A164="","",IF(COUNTIFS($A$6:$A$305,A164,$B$6:$B$305,B164,$C$6:$C$305,C164)&gt;1,"Duplicate",""))</f>
        <v/>
      </c>
      <c r="AD164" s="34">
        <f>IFERROR(IF(A164="","",IF(OR(B164="",C164=""),"Missing Required Field",IF(DAY(A164)&lt;&gt;1,"Date Must Be First of Month",IF(I164&gt;D164,"Cancellations Exceed Bookings",IF(J164&gt;D164,"No-Shows Exceed Bookings",IF(I164+J164&gt;D164,"Combined Exceptions Exceed Bookings",IF(AND(AA164&gt;0,E164&gt;AA164),"Rooms Sold Exceed Available Inventory",IF(T164&lt;0,"Negative Net Revenue",IF(X164&gt;Assumptions!$B$5,"High Acquisition Cost",IF(OR(N164="",O164=""),"Missing Budget","OK")))))))))),"")</f>
        <v/>
      </c>
    </row>
    <row r="165">
      <c r="A165" s="50" t="n"/>
      <c r="B165" s="26" t="n"/>
      <c r="C165" s="26" t="n"/>
      <c r="D165" s="27" t="n"/>
      <c r="E165" s="27" t="n"/>
      <c r="F165" s="51" t="n"/>
      <c r="G165" s="51" t="n"/>
      <c r="H165" s="51" t="n"/>
      <c r="I165" s="27" t="n"/>
      <c r="J165" s="27" t="n"/>
      <c r="K165" s="51" t="n"/>
      <c r="L165" s="51" t="n"/>
      <c r="M165" s="51" t="n"/>
      <c r="N165" s="27" t="n"/>
      <c r="O165" s="51" t="n"/>
      <c r="P165" s="29" t="n"/>
      <c r="Q165" s="29" t="n"/>
      <c r="R165" s="52">
        <f>IF(A165="","",SUM(F165:H165))</f>
        <v/>
      </c>
      <c r="S165" s="52">
        <f>IF(A165="","",SUM(K165:M165))</f>
        <v/>
      </c>
      <c r="T165" s="52">
        <f>IF(A165="","",R165-S165)</f>
        <v/>
      </c>
      <c r="U165" s="52">
        <f>IFERROR(IF(A165="","",F165/E165),"")</f>
        <v/>
      </c>
      <c r="V165" s="52">
        <f>IFERROR(IF(A165="","",T165/E165),"")</f>
        <v/>
      </c>
      <c r="W165" s="31">
        <f>IFERROR(IF(A165="","",E165/(D165-I165-J165)),"")</f>
        <v/>
      </c>
      <c r="X165" s="53">
        <f>IFERROR(IF(A165="","",S165/R165),"")</f>
        <v/>
      </c>
      <c r="Y165" s="52">
        <f>IF(A165="","",F165-O165)</f>
        <v/>
      </c>
      <c r="Z165" s="53">
        <f>IFERROR(IF(A165="","",Y165/O165),"")</f>
        <v/>
      </c>
      <c r="AA165" s="33">
        <f>IFERROR(IF(A165="","",SUMIFS(Assumptions!$E$19:$E$138,Assumptions!$B$19:$B$138,B165,Assumptions!$A$19:$A$138,A165)),"")</f>
        <v/>
      </c>
      <c r="AB165" s="53">
        <f>IFERROR(IF(A165="","",E165/AA165),"")</f>
        <v/>
      </c>
      <c r="AC165" s="34">
        <f>IF(A165="","",IF(COUNTIFS($A$6:$A$305,A165,$B$6:$B$305,B165,$C$6:$C$305,C165)&gt;1,"Duplicate",""))</f>
        <v/>
      </c>
      <c r="AD165" s="34">
        <f>IFERROR(IF(A165="","",IF(OR(B165="",C165=""),"Missing Required Field",IF(DAY(A165)&lt;&gt;1,"Date Must Be First of Month",IF(I165&gt;D165,"Cancellations Exceed Bookings",IF(J165&gt;D165,"No-Shows Exceed Bookings",IF(I165+J165&gt;D165,"Combined Exceptions Exceed Bookings",IF(AND(AA165&gt;0,E165&gt;AA165),"Rooms Sold Exceed Available Inventory",IF(T165&lt;0,"Negative Net Revenue",IF(X165&gt;Assumptions!$B$5,"High Acquisition Cost",IF(OR(N165="",O165=""),"Missing Budget","OK")))))))))),"")</f>
        <v/>
      </c>
    </row>
    <row r="166">
      <c r="A166" s="50" t="n"/>
      <c r="B166" s="26" t="n"/>
      <c r="C166" s="26" t="n"/>
      <c r="D166" s="27" t="n"/>
      <c r="E166" s="27" t="n"/>
      <c r="F166" s="51" t="n"/>
      <c r="G166" s="51" t="n"/>
      <c r="H166" s="51" t="n"/>
      <c r="I166" s="27" t="n"/>
      <c r="J166" s="27" t="n"/>
      <c r="K166" s="51" t="n"/>
      <c r="L166" s="51" t="n"/>
      <c r="M166" s="51" t="n"/>
      <c r="N166" s="27" t="n"/>
      <c r="O166" s="51" t="n"/>
      <c r="P166" s="29" t="n"/>
      <c r="Q166" s="29" t="n"/>
      <c r="R166" s="52">
        <f>IF(A166="","",SUM(F166:H166))</f>
        <v/>
      </c>
      <c r="S166" s="52">
        <f>IF(A166="","",SUM(K166:M166))</f>
        <v/>
      </c>
      <c r="T166" s="52">
        <f>IF(A166="","",R166-S166)</f>
        <v/>
      </c>
      <c r="U166" s="52">
        <f>IFERROR(IF(A166="","",F166/E166),"")</f>
        <v/>
      </c>
      <c r="V166" s="52">
        <f>IFERROR(IF(A166="","",T166/E166),"")</f>
        <v/>
      </c>
      <c r="W166" s="31">
        <f>IFERROR(IF(A166="","",E166/(D166-I166-J166)),"")</f>
        <v/>
      </c>
      <c r="X166" s="53">
        <f>IFERROR(IF(A166="","",S166/R166),"")</f>
        <v/>
      </c>
      <c r="Y166" s="52">
        <f>IF(A166="","",F166-O166)</f>
        <v/>
      </c>
      <c r="Z166" s="53">
        <f>IFERROR(IF(A166="","",Y166/O166),"")</f>
        <v/>
      </c>
      <c r="AA166" s="33">
        <f>IFERROR(IF(A166="","",SUMIFS(Assumptions!$E$19:$E$138,Assumptions!$B$19:$B$138,B166,Assumptions!$A$19:$A$138,A166)),"")</f>
        <v/>
      </c>
      <c r="AB166" s="53">
        <f>IFERROR(IF(A166="","",E166/AA166),"")</f>
        <v/>
      </c>
      <c r="AC166" s="34">
        <f>IF(A166="","",IF(COUNTIFS($A$6:$A$305,A166,$B$6:$B$305,B166,$C$6:$C$305,C166)&gt;1,"Duplicate",""))</f>
        <v/>
      </c>
      <c r="AD166" s="34">
        <f>IFERROR(IF(A166="","",IF(OR(B166="",C166=""),"Missing Required Field",IF(DAY(A166)&lt;&gt;1,"Date Must Be First of Month",IF(I166&gt;D166,"Cancellations Exceed Bookings",IF(J166&gt;D166,"No-Shows Exceed Bookings",IF(I166+J166&gt;D166,"Combined Exceptions Exceed Bookings",IF(AND(AA166&gt;0,E166&gt;AA166),"Rooms Sold Exceed Available Inventory",IF(T166&lt;0,"Negative Net Revenue",IF(X166&gt;Assumptions!$B$5,"High Acquisition Cost",IF(OR(N166="",O166=""),"Missing Budget","OK")))))))))),"")</f>
        <v/>
      </c>
    </row>
    <row r="167">
      <c r="A167" s="50" t="n"/>
      <c r="B167" s="26" t="n"/>
      <c r="C167" s="26" t="n"/>
      <c r="D167" s="27" t="n"/>
      <c r="E167" s="27" t="n"/>
      <c r="F167" s="51" t="n"/>
      <c r="G167" s="51" t="n"/>
      <c r="H167" s="51" t="n"/>
      <c r="I167" s="27" t="n"/>
      <c r="J167" s="27" t="n"/>
      <c r="K167" s="51" t="n"/>
      <c r="L167" s="51" t="n"/>
      <c r="M167" s="51" t="n"/>
      <c r="N167" s="27" t="n"/>
      <c r="O167" s="51" t="n"/>
      <c r="P167" s="29" t="n"/>
      <c r="Q167" s="29" t="n"/>
      <c r="R167" s="52">
        <f>IF(A167="","",SUM(F167:H167))</f>
        <v/>
      </c>
      <c r="S167" s="52">
        <f>IF(A167="","",SUM(K167:M167))</f>
        <v/>
      </c>
      <c r="T167" s="52">
        <f>IF(A167="","",R167-S167)</f>
        <v/>
      </c>
      <c r="U167" s="52">
        <f>IFERROR(IF(A167="","",F167/E167),"")</f>
        <v/>
      </c>
      <c r="V167" s="52">
        <f>IFERROR(IF(A167="","",T167/E167),"")</f>
        <v/>
      </c>
      <c r="W167" s="31">
        <f>IFERROR(IF(A167="","",E167/(D167-I167-J167)),"")</f>
        <v/>
      </c>
      <c r="X167" s="53">
        <f>IFERROR(IF(A167="","",S167/R167),"")</f>
        <v/>
      </c>
      <c r="Y167" s="52">
        <f>IF(A167="","",F167-O167)</f>
        <v/>
      </c>
      <c r="Z167" s="53">
        <f>IFERROR(IF(A167="","",Y167/O167),"")</f>
        <v/>
      </c>
      <c r="AA167" s="33">
        <f>IFERROR(IF(A167="","",SUMIFS(Assumptions!$E$19:$E$138,Assumptions!$B$19:$B$138,B167,Assumptions!$A$19:$A$138,A167)),"")</f>
        <v/>
      </c>
      <c r="AB167" s="53">
        <f>IFERROR(IF(A167="","",E167/AA167),"")</f>
        <v/>
      </c>
      <c r="AC167" s="34">
        <f>IF(A167="","",IF(COUNTIFS($A$6:$A$305,A167,$B$6:$B$305,B167,$C$6:$C$305,C167)&gt;1,"Duplicate",""))</f>
        <v/>
      </c>
      <c r="AD167" s="34">
        <f>IFERROR(IF(A167="","",IF(OR(B167="",C167=""),"Missing Required Field",IF(DAY(A167)&lt;&gt;1,"Date Must Be First of Month",IF(I167&gt;D167,"Cancellations Exceed Bookings",IF(J167&gt;D167,"No-Shows Exceed Bookings",IF(I167+J167&gt;D167,"Combined Exceptions Exceed Bookings",IF(AND(AA167&gt;0,E167&gt;AA167),"Rooms Sold Exceed Available Inventory",IF(T167&lt;0,"Negative Net Revenue",IF(X167&gt;Assumptions!$B$5,"High Acquisition Cost",IF(OR(N167="",O167=""),"Missing Budget","OK")))))))))),"")</f>
        <v/>
      </c>
    </row>
    <row r="168">
      <c r="A168" s="50" t="n"/>
      <c r="B168" s="26" t="n"/>
      <c r="C168" s="26" t="n"/>
      <c r="D168" s="27" t="n"/>
      <c r="E168" s="27" t="n"/>
      <c r="F168" s="51" t="n"/>
      <c r="G168" s="51" t="n"/>
      <c r="H168" s="51" t="n"/>
      <c r="I168" s="27" t="n"/>
      <c r="J168" s="27" t="n"/>
      <c r="K168" s="51" t="n"/>
      <c r="L168" s="51" t="n"/>
      <c r="M168" s="51" t="n"/>
      <c r="N168" s="27" t="n"/>
      <c r="O168" s="51" t="n"/>
      <c r="P168" s="29" t="n"/>
      <c r="Q168" s="29" t="n"/>
      <c r="R168" s="52">
        <f>IF(A168="","",SUM(F168:H168))</f>
        <v/>
      </c>
      <c r="S168" s="52">
        <f>IF(A168="","",SUM(K168:M168))</f>
        <v/>
      </c>
      <c r="T168" s="52">
        <f>IF(A168="","",R168-S168)</f>
        <v/>
      </c>
      <c r="U168" s="52">
        <f>IFERROR(IF(A168="","",F168/E168),"")</f>
        <v/>
      </c>
      <c r="V168" s="52">
        <f>IFERROR(IF(A168="","",T168/E168),"")</f>
        <v/>
      </c>
      <c r="W168" s="31">
        <f>IFERROR(IF(A168="","",E168/(D168-I168-J168)),"")</f>
        <v/>
      </c>
      <c r="X168" s="53">
        <f>IFERROR(IF(A168="","",S168/R168),"")</f>
        <v/>
      </c>
      <c r="Y168" s="52">
        <f>IF(A168="","",F168-O168)</f>
        <v/>
      </c>
      <c r="Z168" s="53">
        <f>IFERROR(IF(A168="","",Y168/O168),"")</f>
        <v/>
      </c>
      <c r="AA168" s="33">
        <f>IFERROR(IF(A168="","",SUMIFS(Assumptions!$E$19:$E$138,Assumptions!$B$19:$B$138,B168,Assumptions!$A$19:$A$138,A168)),"")</f>
        <v/>
      </c>
      <c r="AB168" s="53">
        <f>IFERROR(IF(A168="","",E168/AA168),"")</f>
        <v/>
      </c>
      <c r="AC168" s="34">
        <f>IF(A168="","",IF(COUNTIFS($A$6:$A$305,A168,$B$6:$B$305,B168,$C$6:$C$305,C168)&gt;1,"Duplicate",""))</f>
        <v/>
      </c>
      <c r="AD168" s="34">
        <f>IFERROR(IF(A168="","",IF(OR(B168="",C168=""),"Missing Required Field",IF(DAY(A168)&lt;&gt;1,"Date Must Be First of Month",IF(I168&gt;D168,"Cancellations Exceed Bookings",IF(J168&gt;D168,"No-Shows Exceed Bookings",IF(I168+J168&gt;D168,"Combined Exceptions Exceed Bookings",IF(AND(AA168&gt;0,E168&gt;AA168),"Rooms Sold Exceed Available Inventory",IF(T168&lt;0,"Negative Net Revenue",IF(X168&gt;Assumptions!$B$5,"High Acquisition Cost",IF(OR(N168="",O168=""),"Missing Budget","OK")))))))))),"")</f>
        <v/>
      </c>
    </row>
    <row r="169">
      <c r="A169" s="50" t="n"/>
      <c r="B169" s="26" t="n"/>
      <c r="C169" s="26" t="n"/>
      <c r="D169" s="27" t="n"/>
      <c r="E169" s="27" t="n"/>
      <c r="F169" s="51" t="n"/>
      <c r="G169" s="51" t="n"/>
      <c r="H169" s="51" t="n"/>
      <c r="I169" s="27" t="n"/>
      <c r="J169" s="27" t="n"/>
      <c r="K169" s="51" t="n"/>
      <c r="L169" s="51" t="n"/>
      <c r="M169" s="51" t="n"/>
      <c r="N169" s="27" t="n"/>
      <c r="O169" s="51" t="n"/>
      <c r="P169" s="29" t="n"/>
      <c r="Q169" s="29" t="n"/>
      <c r="R169" s="52">
        <f>IF(A169="","",SUM(F169:H169))</f>
        <v/>
      </c>
      <c r="S169" s="52">
        <f>IF(A169="","",SUM(K169:M169))</f>
        <v/>
      </c>
      <c r="T169" s="52">
        <f>IF(A169="","",R169-S169)</f>
        <v/>
      </c>
      <c r="U169" s="52">
        <f>IFERROR(IF(A169="","",F169/E169),"")</f>
        <v/>
      </c>
      <c r="V169" s="52">
        <f>IFERROR(IF(A169="","",T169/E169),"")</f>
        <v/>
      </c>
      <c r="W169" s="31">
        <f>IFERROR(IF(A169="","",E169/(D169-I169-J169)),"")</f>
        <v/>
      </c>
      <c r="X169" s="53">
        <f>IFERROR(IF(A169="","",S169/R169),"")</f>
        <v/>
      </c>
      <c r="Y169" s="52">
        <f>IF(A169="","",F169-O169)</f>
        <v/>
      </c>
      <c r="Z169" s="53">
        <f>IFERROR(IF(A169="","",Y169/O169),"")</f>
        <v/>
      </c>
      <c r="AA169" s="33">
        <f>IFERROR(IF(A169="","",SUMIFS(Assumptions!$E$19:$E$138,Assumptions!$B$19:$B$138,B169,Assumptions!$A$19:$A$138,A169)),"")</f>
        <v/>
      </c>
      <c r="AB169" s="53">
        <f>IFERROR(IF(A169="","",E169/AA169),"")</f>
        <v/>
      </c>
      <c r="AC169" s="34">
        <f>IF(A169="","",IF(COUNTIFS($A$6:$A$305,A169,$B$6:$B$305,B169,$C$6:$C$305,C169)&gt;1,"Duplicate",""))</f>
        <v/>
      </c>
      <c r="AD169" s="34">
        <f>IFERROR(IF(A169="","",IF(OR(B169="",C169=""),"Missing Required Field",IF(DAY(A169)&lt;&gt;1,"Date Must Be First of Month",IF(I169&gt;D169,"Cancellations Exceed Bookings",IF(J169&gt;D169,"No-Shows Exceed Bookings",IF(I169+J169&gt;D169,"Combined Exceptions Exceed Bookings",IF(AND(AA169&gt;0,E169&gt;AA169),"Rooms Sold Exceed Available Inventory",IF(T169&lt;0,"Negative Net Revenue",IF(X169&gt;Assumptions!$B$5,"High Acquisition Cost",IF(OR(N169="",O169=""),"Missing Budget","OK")))))))))),"")</f>
        <v/>
      </c>
    </row>
    <row r="170">
      <c r="A170" s="50" t="n"/>
      <c r="B170" s="26" t="n"/>
      <c r="C170" s="26" t="n"/>
      <c r="D170" s="27" t="n"/>
      <c r="E170" s="27" t="n"/>
      <c r="F170" s="51" t="n"/>
      <c r="G170" s="51" t="n"/>
      <c r="H170" s="51" t="n"/>
      <c r="I170" s="27" t="n"/>
      <c r="J170" s="27" t="n"/>
      <c r="K170" s="51" t="n"/>
      <c r="L170" s="51" t="n"/>
      <c r="M170" s="51" t="n"/>
      <c r="N170" s="27" t="n"/>
      <c r="O170" s="51" t="n"/>
      <c r="P170" s="29" t="n"/>
      <c r="Q170" s="29" t="n"/>
      <c r="R170" s="52">
        <f>IF(A170="","",SUM(F170:H170))</f>
        <v/>
      </c>
      <c r="S170" s="52">
        <f>IF(A170="","",SUM(K170:M170))</f>
        <v/>
      </c>
      <c r="T170" s="52">
        <f>IF(A170="","",R170-S170)</f>
        <v/>
      </c>
      <c r="U170" s="52">
        <f>IFERROR(IF(A170="","",F170/E170),"")</f>
        <v/>
      </c>
      <c r="V170" s="52">
        <f>IFERROR(IF(A170="","",T170/E170),"")</f>
        <v/>
      </c>
      <c r="W170" s="31">
        <f>IFERROR(IF(A170="","",E170/(D170-I170-J170)),"")</f>
        <v/>
      </c>
      <c r="X170" s="53">
        <f>IFERROR(IF(A170="","",S170/R170),"")</f>
        <v/>
      </c>
      <c r="Y170" s="52">
        <f>IF(A170="","",F170-O170)</f>
        <v/>
      </c>
      <c r="Z170" s="53">
        <f>IFERROR(IF(A170="","",Y170/O170),"")</f>
        <v/>
      </c>
      <c r="AA170" s="33">
        <f>IFERROR(IF(A170="","",SUMIFS(Assumptions!$E$19:$E$138,Assumptions!$B$19:$B$138,B170,Assumptions!$A$19:$A$138,A170)),"")</f>
        <v/>
      </c>
      <c r="AB170" s="53">
        <f>IFERROR(IF(A170="","",E170/AA170),"")</f>
        <v/>
      </c>
      <c r="AC170" s="34">
        <f>IF(A170="","",IF(COUNTIFS($A$6:$A$305,A170,$B$6:$B$305,B170,$C$6:$C$305,C170)&gt;1,"Duplicate",""))</f>
        <v/>
      </c>
      <c r="AD170" s="34">
        <f>IFERROR(IF(A170="","",IF(OR(B170="",C170=""),"Missing Required Field",IF(DAY(A170)&lt;&gt;1,"Date Must Be First of Month",IF(I170&gt;D170,"Cancellations Exceed Bookings",IF(J170&gt;D170,"No-Shows Exceed Bookings",IF(I170+J170&gt;D170,"Combined Exceptions Exceed Bookings",IF(AND(AA170&gt;0,E170&gt;AA170),"Rooms Sold Exceed Available Inventory",IF(T170&lt;0,"Negative Net Revenue",IF(X170&gt;Assumptions!$B$5,"High Acquisition Cost",IF(OR(N170="",O170=""),"Missing Budget","OK")))))))))),"")</f>
        <v/>
      </c>
    </row>
    <row r="171">
      <c r="A171" s="50" t="n"/>
      <c r="B171" s="26" t="n"/>
      <c r="C171" s="26" t="n"/>
      <c r="D171" s="27" t="n"/>
      <c r="E171" s="27" t="n"/>
      <c r="F171" s="51" t="n"/>
      <c r="G171" s="51" t="n"/>
      <c r="H171" s="51" t="n"/>
      <c r="I171" s="27" t="n"/>
      <c r="J171" s="27" t="n"/>
      <c r="K171" s="51" t="n"/>
      <c r="L171" s="51" t="n"/>
      <c r="M171" s="51" t="n"/>
      <c r="N171" s="27" t="n"/>
      <c r="O171" s="51" t="n"/>
      <c r="P171" s="29" t="n"/>
      <c r="Q171" s="29" t="n"/>
      <c r="R171" s="52">
        <f>IF(A171="","",SUM(F171:H171))</f>
        <v/>
      </c>
      <c r="S171" s="52">
        <f>IF(A171="","",SUM(K171:M171))</f>
        <v/>
      </c>
      <c r="T171" s="52">
        <f>IF(A171="","",R171-S171)</f>
        <v/>
      </c>
      <c r="U171" s="52">
        <f>IFERROR(IF(A171="","",F171/E171),"")</f>
        <v/>
      </c>
      <c r="V171" s="52">
        <f>IFERROR(IF(A171="","",T171/E171),"")</f>
        <v/>
      </c>
      <c r="W171" s="31">
        <f>IFERROR(IF(A171="","",E171/(D171-I171-J171)),"")</f>
        <v/>
      </c>
      <c r="X171" s="53">
        <f>IFERROR(IF(A171="","",S171/R171),"")</f>
        <v/>
      </c>
      <c r="Y171" s="52">
        <f>IF(A171="","",F171-O171)</f>
        <v/>
      </c>
      <c r="Z171" s="53">
        <f>IFERROR(IF(A171="","",Y171/O171),"")</f>
        <v/>
      </c>
      <c r="AA171" s="33">
        <f>IFERROR(IF(A171="","",SUMIFS(Assumptions!$E$19:$E$138,Assumptions!$B$19:$B$138,B171,Assumptions!$A$19:$A$138,A171)),"")</f>
        <v/>
      </c>
      <c r="AB171" s="53">
        <f>IFERROR(IF(A171="","",E171/AA171),"")</f>
        <v/>
      </c>
      <c r="AC171" s="34">
        <f>IF(A171="","",IF(COUNTIFS($A$6:$A$305,A171,$B$6:$B$305,B171,$C$6:$C$305,C171)&gt;1,"Duplicate",""))</f>
        <v/>
      </c>
      <c r="AD171" s="34">
        <f>IFERROR(IF(A171="","",IF(OR(B171="",C171=""),"Missing Required Field",IF(DAY(A171)&lt;&gt;1,"Date Must Be First of Month",IF(I171&gt;D171,"Cancellations Exceed Bookings",IF(J171&gt;D171,"No-Shows Exceed Bookings",IF(I171+J171&gt;D171,"Combined Exceptions Exceed Bookings",IF(AND(AA171&gt;0,E171&gt;AA171),"Rooms Sold Exceed Available Inventory",IF(T171&lt;0,"Negative Net Revenue",IF(X171&gt;Assumptions!$B$5,"High Acquisition Cost",IF(OR(N171="",O171=""),"Missing Budget","OK")))))))))),"")</f>
        <v/>
      </c>
    </row>
    <row r="172">
      <c r="A172" s="50" t="n"/>
      <c r="B172" s="26" t="n"/>
      <c r="C172" s="26" t="n"/>
      <c r="D172" s="27" t="n"/>
      <c r="E172" s="27" t="n"/>
      <c r="F172" s="51" t="n"/>
      <c r="G172" s="51" t="n"/>
      <c r="H172" s="51" t="n"/>
      <c r="I172" s="27" t="n"/>
      <c r="J172" s="27" t="n"/>
      <c r="K172" s="51" t="n"/>
      <c r="L172" s="51" t="n"/>
      <c r="M172" s="51" t="n"/>
      <c r="N172" s="27" t="n"/>
      <c r="O172" s="51" t="n"/>
      <c r="P172" s="29" t="n"/>
      <c r="Q172" s="29" t="n"/>
      <c r="R172" s="52">
        <f>IF(A172="","",SUM(F172:H172))</f>
        <v/>
      </c>
      <c r="S172" s="52">
        <f>IF(A172="","",SUM(K172:M172))</f>
        <v/>
      </c>
      <c r="T172" s="52">
        <f>IF(A172="","",R172-S172)</f>
        <v/>
      </c>
      <c r="U172" s="52">
        <f>IFERROR(IF(A172="","",F172/E172),"")</f>
        <v/>
      </c>
      <c r="V172" s="52">
        <f>IFERROR(IF(A172="","",T172/E172),"")</f>
        <v/>
      </c>
      <c r="W172" s="31">
        <f>IFERROR(IF(A172="","",E172/(D172-I172-J172)),"")</f>
        <v/>
      </c>
      <c r="X172" s="53">
        <f>IFERROR(IF(A172="","",S172/R172),"")</f>
        <v/>
      </c>
      <c r="Y172" s="52">
        <f>IF(A172="","",F172-O172)</f>
        <v/>
      </c>
      <c r="Z172" s="53">
        <f>IFERROR(IF(A172="","",Y172/O172),"")</f>
        <v/>
      </c>
      <c r="AA172" s="33">
        <f>IFERROR(IF(A172="","",SUMIFS(Assumptions!$E$19:$E$138,Assumptions!$B$19:$B$138,B172,Assumptions!$A$19:$A$138,A172)),"")</f>
        <v/>
      </c>
      <c r="AB172" s="53">
        <f>IFERROR(IF(A172="","",E172/AA172),"")</f>
        <v/>
      </c>
      <c r="AC172" s="34">
        <f>IF(A172="","",IF(COUNTIFS($A$6:$A$305,A172,$B$6:$B$305,B172,$C$6:$C$305,C172)&gt;1,"Duplicate",""))</f>
        <v/>
      </c>
      <c r="AD172" s="34">
        <f>IFERROR(IF(A172="","",IF(OR(B172="",C172=""),"Missing Required Field",IF(DAY(A172)&lt;&gt;1,"Date Must Be First of Month",IF(I172&gt;D172,"Cancellations Exceed Bookings",IF(J172&gt;D172,"No-Shows Exceed Bookings",IF(I172+J172&gt;D172,"Combined Exceptions Exceed Bookings",IF(AND(AA172&gt;0,E172&gt;AA172),"Rooms Sold Exceed Available Inventory",IF(T172&lt;0,"Negative Net Revenue",IF(X172&gt;Assumptions!$B$5,"High Acquisition Cost",IF(OR(N172="",O172=""),"Missing Budget","OK")))))))))),"")</f>
        <v/>
      </c>
    </row>
    <row r="173">
      <c r="A173" s="50" t="n"/>
      <c r="B173" s="26" t="n"/>
      <c r="C173" s="26" t="n"/>
      <c r="D173" s="27" t="n"/>
      <c r="E173" s="27" t="n"/>
      <c r="F173" s="51" t="n"/>
      <c r="G173" s="51" t="n"/>
      <c r="H173" s="51" t="n"/>
      <c r="I173" s="27" t="n"/>
      <c r="J173" s="27" t="n"/>
      <c r="K173" s="51" t="n"/>
      <c r="L173" s="51" t="n"/>
      <c r="M173" s="51" t="n"/>
      <c r="N173" s="27" t="n"/>
      <c r="O173" s="51" t="n"/>
      <c r="P173" s="29" t="n"/>
      <c r="Q173" s="29" t="n"/>
      <c r="R173" s="52">
        <f>IF(A173="","",SUM(F173:H173))</f>
        <v/>
      </c>
      <c r="S173" s="52">
        <f>IF(A173="","",SUM(K173:M173))</f>
        <v/>
      </c>
      <c r="T173" s="52">
        <f>IF(A173="","",R173-S173)</f>
        <v/>
      </c>
      <c r="U173" s="52">
        <f>IFERROR(IF(A173="","",F173/E173),"")</f>
        <v/>
      </c>
      <c r="V173" s="52">
        <f>IFERROR(IF(A173="","",T173/E173),"")</f>
        <v/>
      </c>
      <c r="W173" s="31">
        <f>IFERROR(IF(A173="","",E173/(D173-I173-J173)),"")</f>
        <v/>
      </c>
      <c r="X173" s="53">
        <f>IFERROR(IF(A173="","",S173/R173),"")</f>
        <v/>
      </c>
      <c r="Y173" s="52">
        <f>IF(A173="","",F173-O173)</f>
        <v/>
      </c>
      <c r="Z173" s="53">
        <f>IFERROR(IF(A173="","",Y173/O173),"")</f>
        <v/>
      </c>
      <c r="AA173" s="33">
        <f>IFERROR(IF(A173="","",SUMIFS(Assumptions!$E$19:$E$138,Assumptions!$B$19:$B$138,B173,Assumptions!$A$19:$A$138,A173)),"")</f>
        <v/>
      </c>
      <c r="AB173" s="53">
        <f>IFERROR(IF(A173="","",E173/AA173),"")</f>
        <v/>
      </c>
      <c r="AC173" s="34">
        <f>IF(A173="","",IF(COUNTIFS($A$6:$A$305,A173,$B$6:$B$305,B173,$C$6:$C$305,C173)&gt;1,"Duplicate",""))</f>
        <v/>
      </c>
      <c r="AD173" s="34">
        <f>IFERROR(IF(A173="","",IF(OR(B173="",C173=""),"Missing Required Field",IF(DAY(A173)&lt;&gt;1,"Date Must Be First of Month",IF(I173&gt;D173,"Cancellations Exceed Bookings",IF(J173&gt;D173,"No-Shows Exceed Bookings",IF(I173+J173&gt;D173,"Combined Exceptions Exceed Bookings",IF(AND(AA173&gt;0,E173&gt;AA173),"Rooms Sold Exceed Available Inventory",IF(T173&lt;0,"Negative Net Revenue",IF(X173&gt;Assumptions!$B$5,"High Acquisition Cost",IF(OR(N173="",O173=""),"Missing Budget","OK")))))))))),"")</f>
        <v/>
      </c>
    </row>
    <row r="174">
      <c r="A174" s="50" t="n"/>
      <c r="B174" s="26" t="n"/>
      <c r="C174" s="26" t="n"/>
      <c r="D174" s="27" t="n"/>
      <c r="E174" s="27" t="n"/>
      <c r="F174" s="51" t="n"/>
      <c r="G174" s="51" t="n"/>
      <c r="H174" s="51" t="n"/>
      <c r="I174" s="27" t="n"/>
      <c r="J174" s="27" t="n"/>
      <c r="K174" s="51" t="n"/>
      <c r="L174" s="51" t="n"/>
      <c r="M174" s="51" t="n"/>
      <c r="N174" s="27" t="n"/>
      <c r="O174" s="51" t="n"/>
      <c r="P174" s="29" t="n"/>
      <c r="Q174" s="29" t="n"/>
      <c r="R174" s="52">
        <f>IF(A174="","",SUM(F174:H174))</f>
        <v/>
      </c>
      <c r="S174" s="52">
        <f>IF(A174="","",SUM(K174:M174))</f>
        <v/>
      </c>
      <c r="T174" s="52">
        <f>IF(A174="","",R174-S174)</f>
        <v/>
      </c>
      <c r="U174" s="52">
        <f>IFERROR(IF(A174="","",F174/E174),"")</f>
        <v/>
      </c>
      <c r="V174" s="52">
        <f>IFERROR(IF(A174="","",T174/E174),"")</f>
        <v/>
      </c>
      <c r="W174" s="31">
        <f>IFERROR(IF(A174="","",E174/(D174-I174-J174)),"")</f>
        <v/>
      </c>
      <c r="X174" s="53">
        <f>IFERROR(IF(A174="","",S174/R174),"")</f>
        <v/>
      </c>
      <c r="Y174" s="52">
        <f>IF(A174="","",F174-O174)</f>
        <v/>
      </c>
      <c r="Z174" s="53">
        <f>IFERROR(IF(A174="","",Y174/O174),"")</f>
        <v/>
      </c>
      <c r="AA174" s="33">
        <f>IFERROR(IF(A174="","",SUMIFS(Assumptions!$E$19:$E$138,Assumptions!$B$19:$B$138,B174,Assumptions!$A$19:$A$138,A174)),"")</f>
        <v/>
      </c>
      <c r="AB174" s="53">
        <f>IFERROR(IF(A174="","",E174/AA174),"")</f>
        <v/>
      </c>
      <c r="AC174" s="34">
        <f>IF(A174="","",IF(COUNTIFS($A$6:$A$305,A174,$B$6:$B$305,B174,$C$6:$C$305,C174)&gt;1,"Duplicate",""))</f>
        <v/>
      </c>
      <c r="AD174" s="34">
        <f>IFERROR(IF(A174="","",IF(OR(B174="",C174=""),"Missing Required Field",IF(DAY(A174)&lt;&gt;1,"Date Must Be First of Month",IF(I174&gt;D174,"Cancellations Exceed Bookings",IF(J174&gt;D174,"No-Shows Exceed Bookings",IF(I174+J174&gt;D174,"Combined Exceptions Exceed Bookings",IF(AND(AA174&gt;0,E174&gt;AA174),"Rooms Sold Exceed Available Inventory",IF(T174&lt;0,"Negative Net Revenue",IF(X174&gt;Assumptions!$B$5,"High Acquisition Cost",IF(OR(N174="",O174=""),"Missing Budget","OK")))))))))),"")</f>
        <v/>
      </c>
    </row>
    <row r="175">
      <c r="A175" s="50" t="n"/>
      <c r="B175" s="26" t="n"/>
      <c r="C175" s="26" t="n"/>
      <c r="D175" s="27" t="n"/>
      <c r="E175" s="27" t="n"/>
      <c r="F175" s="51" t="n"/>
      <c r="G175" s="51" t="n"/>
      <c r="H175" s="51" t="n"/>
      <c r="I175" s="27" t="n"/>
      <c r="J175" s="27" t="n"/>
      <c r="K175" s="51" t="n"/>
      <c r="L175" s="51" t="n"/>
      <c r="M175" s="51" t="n"/>
      <c r="N175" s="27" t="n"/>
      <c r="O175" s="51" t="n"/>
      <c r="P175" s="29" t="n"/>
      <c r="Q175" s="29" t="n"/>
      <c r="R175" s="52">
        <f>IF(A175="","",SUM(F175:H175))</f>
        <v/>
      </c>
      <c r="S175" s="52">
        <f>IF(A175="","",SUM(K175:M175))</f>
        <v/>
      </c>
      <c r="T175" s="52">
        <f>IF(A175="","",R175-S175)</f>
        <v/>
      </c>
      <c r="U175" s="52">
        <f>IFERROR(IF(A175="","",F175/E175),"")</f>
        <v/>
      </c>
      <c r="V175" s="52">
        <f>IFERROR(IF(A175="","",T175/E175),"")</f>
        <v/>
      </c>
      <c r="W175" s="31">
        <f>IFERROR(IF(A175="","",E175/(D175-I175-J175)),"")</f>
        <v/>
      </c>
      <c r="X175" s="53">
        <f>IFERROR(IF(A175="","",S175/R175),"")</f>
        <v/>
      </c>
      <c r="Y175" s="52">
        <f>IF(A175="","",F175-O175)</f>
        <v/>
      </c>
      <c r="Z175" s="53">
        <f>IFERROR(IF(A175="","",Y175/O175),"")</f>
        <v/>
      </c>
      <c r="AA175" s="33">
        <f>IFERROR(IF(A175="","",SUMIFS(Assumptions!$E$19:$E$138,Assumptions!$B$19:$B$138,B175,Assumptions!$A$19:$A$138,A175)),"")</f>
        <v/>
      </c>
      <c r="AB175" s="53">
        <f>IFERROR(IF(A175="","",E175/AA175),"")</f>
        <v/>
      </c>
      <c r="AC175" s="34">
        <f>IF(A175="","",IF(COUNTIFS($A$6:$A$305,A175,$B$6:$B$305,B175,$C$6:$C$305,C175)&gt;1,"Duplicate",""))</f>
        <v/>
      </c>
      <c r="AD175" s="34">
        <f>IFERROR(IF(A175="","",IF(OR(B175="",C175=""),"Missing Required Field",IF(DAY(A175)&lt;&gt;1,"Date Must Be First of Month",IF(I175&gt;D175,"Cancellations Exceed Bookings",IF(J175&gt;D175,"No-Shows Exceed Bookings",IF(I175+J175&gt;D175,"Combined Exceptions Exceed Bookings",IF(AND(AA175&gt;0,E175&gt;AA175),"Rooms Sold Exceed Available Inventory",IF(T175&lt;0,"Negative Net Revenue",IF(X175&gt;Assumptions!$B$5,"High Acquisition Cost",IF(OR(N175="",O175=""),"Missing Budget","OK")))))))))),"")</f>
        <v/>
      </c>
    </row>
    <row r="176">
      <c r="A176" s="50" t="n"/>
      <c r="B176" s="26" t="n"/>
      <c r="C176" s="26" t="n"/>
      <c r="D176" s="27" t="n"/>
      <c r="E176" s="27" t="n"/>
      <c r="F176" s="51" t="n"/>
      <c r="G176" s="51" t="n"/>
      <c r="H176" s="51" t="n"/>
      <c r="I176" s="27" t="n"/>
      <c r="J176" s="27" t="n"/>
      <c r="K176" s="51" t="n"/>
      <c r="L176" s="51" t="n"/>
      <c r="M176" s="51" t="n"/>
      <c r="N176" s="27" t="n"/>
      <c r="O176" s="51" t="n"/>
      <c r="P176" s="29" t="n"/>
      <c r="Q176" s="29" t="n"/>
      <c r="R176" s="52">
        <f>IF(A176="","",SUM(F176:H176))</f>
        <v/>
      </c>
      <c r="S176" s="52">
        <f>IF(A176="","",SUM(K176:M176))</f>
        <v/>
      </c>
      <c r="T176" s="52">
        <f>IF(A176="","",R176-S176)</f>
        <v/>
      </c>
      <c r="U176" s="52">
        <f>IFERROR(IF(A176="","",F176/E176),"")</f>
        <v/>
      </c>
      <c r="V176" s="52">
        <f>IFERROR(IF(A176="","",T176/E176),"")</f>
        <v/>
      </c>
      <c r="W176" s="31">
        <f>IFERROR(IF(A176="","",E176/(D176-I176-J176)),"")</f>
        <v/>
      </c>
      <c r="X176" s="53">
        <f>IFERROR(IF(A176="","",S176/R176),"")</f>
        <v/>
      </c>
      <c r="Y176" s="52">
        <f>IF(A176="","",F176-O176)</f>
        <v/>
      </c>
      <c r="Z176" s="53">
        <f>IFERROR(IF(A176="","",Y176/O176),"")</f>
        <v/>
      </c>
      <c r="AA176" s="33">
        <f>IFERROR(IF(A176="","",SUMIFS(Assumptions!$E$19:$E$138,Assumptions!$B$19:$B$138,B176,Assumptions!$A$19:$A$138,A176)),"")</f>
        <v/>
      </c>
      <c r="AB176" s="53">
        <f>IFERROR(IF(A176="","",E176/AA176),"")</f>
        <v/>
      </c>
      <c r="AC176" s="34">
        <f>IF(A176="","",IF(COUNTIFS($A$6:$A$305,A176,$B$6:$B$305,B176,$C$6:$C$305,C176)&gt;1,"Duplicate",""))</f>
        <v/>
      </c>
      <c r="AD176" s="34">
        <f>IFERROR(IF(A176="","",IF(OR(B176="",C176=""),"Missing Required Field",IF(DAY(A176)&lt;&gt;1,"Date Must Be First of Month",IF(I176&gt;D176,"Cancellations Exceed Bookings",IF(J176&gt;D176,"No-Shows Exceed Bookings",IF(I176+J176&gt;D176,"Combined Exceptions Exceed Bookings",IF(AND(AA176&gt;0,E176&gt;AA176),"Rooms Sold Exceed Available Inventory",IF(T176&lt;0,"Negative Net Revenue",IF(X176&gt;Assumptions!$B$5,"High Acquisition Cost",IF(OR(N176="",O176=""),"Missing Budget","OK")))))))))),"")</f>
        <v/>
      </c>
    </row>
    <row r="177">
      <c r="A177" s="50" t="n"/>
      <c r="B177" s="26" t="n"/>
      <c r="C177" s="26" t="n"/>
      <c r="D177" s="27" t="n"/>
      <c r="E177" s="27" t="n"/>
      <c r="F177" s="51" t="n"/>
      <c r="G177" s="51" t="n"/>
      <c r="H177" s="51" t="n"/>
      <c r="I177" s="27" t="n"/>
      <c r="J177" s="27" t="n"/>
      <c r="K177" s="51" t="n"/>
      <c r="L177" s="51" t="n"/>
      <c r="M177" s="51" t="n"/>
      <c r="N177" s="27" t="n"/>
      <c r="O177" s="51" t="n"/>
      <c r="P177" s="29" t="n"/>
      <c r="Q177" s="29" t="n"/>
      <c r="R177" s="52">
        <f>IF(A177="","",SUM(F177:H177))</f>
        <v/>
      </c>
      <c r="S177" s="52">
        <f>IF(A177="","",SUM(K177:M177))</f>
        <v/>
      </c>
      <c r="T177" s="52">
        <f>IF(A177="","",R177-S177)</f>
        <v/>
      </c>
      <c r="U177" s="52">
        <f>IFERROR(IF(A177="","",F177/E177),"")</f>
        <v/>
      </c>
      <c r="V177" s="52">
        <f>IFERROR(IF(A177="","",T177/E177),"")</f>
        <v/>
      </c>
      <c r="W177" s="31">
        <f>IFERROR(IF(A177="","",E177/(D177-I177-J177)),"")</f>
        <v/>
      </c>
      <c r="X177" s="53">
        <f>IFERROR(IF(A177="","",S177/R177),"")</f>
        <v/>
      </c>
      <c r="Y177" s="52">
        <f>IF(A177="","",F177-O177)</f>
        <v/>
      </c>
      <c r="Z177" s="53">
        <f>IFERROR(IF(A177="","",Y177/O177),"")</f>
        <v/>
      </c>
      <c r="AA177" s="33">
        <f>IFERROR(IF(A177="","",SUMIFS(Assumptions!$E$19:$E$138,Assumptions!$B$19:$B$138,B177,Assumptions!$A$19:$A$138,A177)),"")</f>
        <v/>
      </c>
      <c r="AB177" s="53">
        <f>IFERROR(IF(A177="","",E177/AA177),"")</f>
        <v/>
      </c>
      <c r="AC177" s="34">
        <f>IF(A177="","",IF(COUNTIFS($A$6:$A$305,A177,$B$6:$B$305,B177,$C$6:$C$305,C177)&gt;1,"Duplicate",""))</f>
        <v/>
      </c>
      <c r="AD177" s="34">
        <f>IFERROR(IF(A177="","",IF(OR(B177="",C177=""),"Missing Required Field",IF(DAY(A177)&lt;&gt;1,"Date Must Be First of Month",IF(I177&gt;D177,"Cancellations Exceed Bookings",IF(J177&gt;D177,"No-Shows Exceed Bookings",IF(I177+J177&gt;D177,"Combined Exceptions Exceed Bookings",IF(AND(AA177&gt;0,E177&gt;AA177),"Rooms Sold Exceed Available Inventory",IF(T177&lt;0,"Negative Net Revenue",IF(X177&gt;Assumptions!$B$5,"High Acquisition Cost",IF(OR(N177="",O177=""),"Missing Budget","OK")))))))))),"")</f>
        <v/>
      </c>
    </row>
    <row r="178">
      <c r="A178" s="50" t="n"/>
      <c r="B178" s="26" t="n"/>
      <c r="C178" s="26" t="n"/>
      <c r="D178" s="27" t="n"/>
      <c r="E178" s="27" t="n"/>
      <c r="F178" s="51" t="n"/>
      <c r="G178" s="51" t="n"/>
      <c r="H178" s="51" t="n"/>
      <c r="I178" s="27" t="n"/>
      <c r="J178" s="27" t="n"/>
      <c r="K178" s="51" t="n"/>
      <c r="L178" s="51" t="n"/>
      <c r="M178" s="51" t="n"/>
      <c r="N178" s="27" t="n"/>
      <c r="O178" s="51" t="n"/>
      <c r="P178" s="29" t="n"/>
      <c r="Q178" s="29" t="n"/>
      <c r="R178" s="52">
        <f>IF(A178="","",SUM(F178:H178))</f>
        <v/>
      </c>
      <c r="S178" s="52">
        <f>IF(A178="","",SUM(K178:M178))</f>
        <v/>
      </c>
      <c r="T178" s="52">
        <f>IF(A178="","",R178-S178)</f>
        <v/>
      </c>
      <c r="U178" s="52">
        <f>IFERROR(IF(A178="","",F178/E178),"")</f>
        <v/>
      </c>
      <c r="V178" s="52">
        <f>IFERROR(IF(A178="","",T178/E178),"")</f>
        <v/>
      </c>
      <c r="W178" s="31">
        <f>IFERROR(IF(A178="","",E178/(D178-I178-J178)),"")</f>
        <v/>
      </c>
      <c r="X178" s="53">
        <f>IFERROR(IF(A178="","",S178/R178),"")</f>
        <v/>
      </c>
      <c r="Y178" s="52">
        <f>IF(A178="","",F178-O178)</f>
        <v/>
      </c>
      <c r="Z178" s="53">
        <f>IFERROR(IF(A178="","",Y178/O178),"")</f>
        <v/>
      </c>
      <c r="AA178" s="33">
        <f>IFERROR(IF(A178="","",SUMIFS(Assumptions!$E$19:$E$138,Assumptions!$B$19:$B$138,B178,Assumptions!$A$19:$A$138,A178)),"")</f>
        <v/>
      </c>
      <c r="AB178" s="53">
        <f>IFERROR(IF(A178="","",E178/AA178),"")</f>
        <v/>
      </c>
      <c r="AC178" s="34">
        <f>IF(A178="","",IF(COUNTIFS($A$6:$A$305,A178,$B$6:$B$305,B178,$C$6:$C$305,C178)&gt;1,"Duplicate",""))</f>
        <v/>
      </c>
      <c r="AD178" s="34">
        <f>IFERROR(IF(A178="","",IF(OR(B178="",C178=""),"Missing Required Field",IF(DAY(A178)&lt;&gt;1,"Date Must Be First of Month",IF(I178&gt;D178,"Cancellations Exceed Bookings",IF(J178&gt;D178,"No-Shows Exceed Bookings",IF(I178+J178&gt;D178,"Combined Exceptions Exceed Bookings",IF(AND(AA178&gt;0,E178&gt;AA178),"Rooms Sold Exceed Available Inventory",IF(T178&lt;0,"Negative Net Revenue",IF(X178&gt;Assumptions!$B$5,"High Acquisition Cost",IF(OR(N178="",O178=""),"Missing Budget","OK")))))))))),"")</f>
        <v/>
      </c>
    </row>
    <row r="179">
      <c r="A179" s="50" t="n"/>
      <c r="B179" s="26" t="n"/>
      <c r="C179" s="26" t="n"/>
      <c r="D179" s="27" t="n"/>
      <c r="E179" s="27" t="n"/>
      <c r="F179" s="51" t="n"/>
      <c r="G179" s="51" t="n"/>
      <c r="H179" s="51" t="n"/>
      <c r="I179" s="27" t="n"/>
      <c r="J179" s="27" t="n"/>
      <c r="K179" s="51" t="n"/>
      <c r="L179" s="51" t="n"/>
      <c r="M179" s="51" t="n"/>
      <c r="N179" s="27" t="n"/>
      <c r="O179" s="51" t="n"/>
      <c r="P179" s="29" t="n"/>
      <c r="Q179" s="29" t="n"/>
      <c r="R179" s="52">
        <f>IF(A179="","",SUM(F179:H179))</f>
        <v/>
      </c>
      <c r="S179" s="52">
        <f>IF(A179="","",SUM(K179:M179))</f>
        <v/>
      </c>
      <c r="T179" s="52">
        <f>IF(A179="","",R179-S179)</f>
        <v/>
      </c>
      <c r="U179" s="52">
        <f>IFERROR(IF(A179="","",F179/E179),"")</f>
        <v/>
      </c>
      <c r="V179" s="52">
        <f>IFERROR(IF(A179="","",T179/E179),"")</f>
        <v/>
      </c>
      <c r="W179" s="31">
        <f>IFERROR(IF(A179="","",E179/(D179-I179-J179)),"")</f>
        <v/>
      </c>
      <c r="X179" s="53">
        <f>IFERROR(IF(A179="","",S179/R179),"")</f>
        <v/>
      </c>
      <c r="Y179" s="52">
        <f>IF(A179="","",F179-O179)</f>
        <v/>
      </c>
      <c r="Z179" s="53">
        <f>IFERROR(IF(A179="","",Y179/O179),"")</f>
        <v/>
      </c>
      <c r="AA179" s="33">
        <f>IFERROR(IF(A179="","",SUMIFS(Assumptions!$E$19:$E$138,Assumptions!$B$19:$B$138,B179,Assumptions!$A$19:$A$138,A179)),"")</f>
        <v/>
      </c>
      <c r="AB179" s="53">
        <f>IFERROR(IF(A179="","",E179/AA179),"")</f>
        <v/>
      </c>
      <c r="AC179" s="34">
        <f>IF(A179="","",IF(COUNTIFS($A$6:$A$305,A179,$B$6:$B$305,B179,$C$6:$C$305,C179)&gt;1,"Duplicate",""))</f>
        <v/>
      </c>
      <c r="AD179" s="34">
        <f>IFERROR(IF(A179="","",IF(OR(B179="",C179=""),"Missing Required Field",IF(DAY(A179)&lt;&gt;1,"Date Must Be First of Month",IF(I179&gt;D179,"Cancellations Exceed Bookings",IF(J179&gt;D179,"No-Shows Exceed Bookings",IF(I179+J179&gt;D179,"Combined Exceptions Exceed Bookings",IF(AND(AA179&gt;0,E179&gt;AA179),"Rooms Sold Exceed Available Inventory",IF(T179&lt;0,"Negative Net Revenue",IF(X179&gt;Assumptions!$B$5,"High Acquisition Cost",IF(OR(N179="",O179=""),"Missing Budget","OK")))))))))),"")</f>
        <v/>
      </c>
    </row>
    <row r="180">
      <c r="A180" s="50" t="n"/>
      <c r="B180" s="26" t="n"/>
      <c r="C180" s="26" t="n"/>
      <c r="D180" s="27" t="n"/>
      <c r="E180" s="27" t="n"/>
      <c r="F180" s="51" t="n"/>
      <c r="G180" s="51" t="n"/>
      <c r="H180" s="51" t="n"/>
      <c r="I180" s="27" t="n"/>
      <c r="J180" s="27" t="n"/>
      <c r="K180" s="51" t="n"/>
      <c r="L180" s="51" t="n"/>
      <c r="M180" s="51" t="n"/>
      <c r="N180" s="27" t="n"/>
      <c r="O180" s="51" t="n"/>
      <c r="P180" s="29" t="n"/>
      <c r="Q180" s="29" t="n"/>
      <c r="R180" s="52">
        <f>IF(A180="","",SUM(F180:H180))</f>
        <v/>
      </c>
      <c r="S180" s="52">
        <f>IF(A180="","",SUM(K180:M180))</f>
        <v/>
      </c>
      <c r="T180" s="52">
        <f>IF(A180="","",R180-S180)</f>
        <v/>
      </c>
      <c r="U180" s="52">
        <f>IFERROR(IF(A180="","",F180/E180),"")</f>
        <v/>
      </c>
      <c r="V180" s="52">
        <f>IFERROR(IF(A180="","",T180/E180),"")</f>
        <v/>
      </c>
      <c r="W180" s="31">
        <f>IFERROR(IF(A180="","",E180/(D180-I180-J180)),"")</f>
        <v/>
      </c>
      <c r="X180" s="53">
        <f>IFERROR(IF(A180="","",S180/R180),"")</f>
        <v/>
      </c>
      <c r="Y180" s="52">
        <f>IF(A180="","",F180-O180)</f>
        <v/>
      </c>
      <c r="Z180" s="53">
        <f>IFERROR(IF(A180="","",Y180/O180),"")</f>
        <v/>
      </c>
      <c r="AA180" s="33">
        <f>IFERROR(IF(A180="","",SUMIFS(Assumptions!$E$19:$E$138,Assumptions!$B$19:$B$138,B180,Assumptions!$A$19:$A$138,A180)),"")</f>
        <v/>
      </c>
      <c r="AB180" s="53">
        <f>IFERROR(IF(A180="","",E180/AA180),"")</f>
        <v/>
      </c>
      <c r="AC180" s="34">
        <f>IF(A180="","",IF(COUNTIFS($A$6:$A$305,A180,$B$6:$B$305,B180,$C$6:$C$305,C180)&gt;1,"Duplicate",""))</f>
        <v/>
      </c>
      <c r="AD180" s="34">
        <f>IFERROR(IF(A180="","",IF(OR(B180="",C180=""),"Missing Required Field",IF(DAY(A180)&lt;&gt;1,"Date Must Be First of Month",IF(I180&gt;D180,"Cancellations Exceed Bookings",IF(J180&gt;D180,"No-Shows Exceed Bookings",IF(I180+J180&gt;D180,"Combined Exceptions Exceed Bookings",IF(AND(AA180&gt;0,E180&gt;AA180),"Rooms Sold Exceed Available Inventory",IF(T180&lt;0,"Negative Net Revenue",IF(X180&gt;Assumptions!$B$5,"High Acquisition Cost",IF(OR(N180="",O180=""),"Missing Budget","OK")))))))))),"")</f>
        <v/>
      </c>
    </row>
    <row r="181">
      <c r="A181" s="50" t="n"/>
      <c r="B181" s="26" t="n"/>
      <c r="C181" s="26" t="n"/>
      <c r="D181" s="27" t="n"/>
      <c r="E181" s="27" t="n"/>
      <c r="F181" s="51" t="n"/>
      <c r="G181" s="51" t="n"/>
      <c r="H181" s="51" t="n"/>
      <c r="I181" s="27" t="n"/>
      <c r="J181" s="27" t="n"/>
      <c r="K181" s="51" t="n"/>
      <c r="L181" s="51" t="n"/>
      <c r="M181" s="51" t="n"/>
      <c r="N181" s="27" t="n"/>
      <c r="O181" s="51" t="n"/>
      <c r="P181" s="29" t="n"/>
      <c r="Q181" s="29" t="n"/>
      <c r="R181" s="52">
        <f>IF(A181="","",SUM(F181:H181))</f>
        <v/>
      </c>
      <c r="S181" s="52">
        <f>IF(A181="","",SUM(K181:M181))</f>
        <v/>
      </c>
      <c r="T181" s="52">
        <f>IF(A181="","",R181-S181)</f>
        <v/>
      </c>
      <c r="U181" s="52">
        <f>IFERROR(IF(A181="","",F181/E181),"")</f>
        <v/>
      </c>
      <c r="V181" s="52">
        <f>IFERROR(IF(A181="","",T181/E181),"")</f>
        <v/>
      </c>
      <c r="W181" s="31">
        <f>IFERROR(IF(A181="","",E181/(D181-I181-J181)),"")</f>
        <v/>
      </c>
      <c r="X181" s="53">
        <f>IFERROR(IF(A181="","",S181/R181),"")</f>
        <v/>
      </c>
      <c r="Y181" s="52">
        <f>IF(A181="","",F181-O181)</f>
        <v/>
      </c>
      <c r="Z181" s="53">
        <f>IFERROR(IF(A181="","",Y181/O181),"")</f>
        <v/>
      </c>
      <c r="AA181" s="33">
        <f>IFERROR(IF(A181="","",SUMIFS(Assumptions!$E$19:$E$138,Assumptions!$B$19:$B$138,B181,Assumptions!$A$19:$A$138,A181)),"")</f>
        <v/>
      </c>
      <c r="AB181" s="53">
        <f>IFERROR(IF(A181="","",E181/AA181),"")</f>
        <v/>
      </c>
      <c r="AC181" s="34">
        <f>IF(A181="","",IF(COUNTIFS($A$6:$A$305,A181,$B$6:$B$305,B181,$C$6:$C$305,C181)&gt;1,"Duplicate",""))</f>
        <v/>
      </c>
      <c r="AD181" s="34">
        <f>IFERROR(IF(A181="","",IF(OR(B181="",C181=""),"Missing Required Field",IF(DAY(A181)&lt;&gt;1,"Date Must Be First of Month",IF(I181&gt;D181,"Cancellations Exceed Bookings",IF(J181&gt;D181,"No-Shows Exceed Bookings",IF(I181+J181&gt;D181,"Combined Exceptions Exceed Bookings",IF(AND(AA181&gt;0,E181&gt;AA181),"Rooms Sold Exceed Available Inventory",IF(T181&lt;0,"Negative Net Revenue",IF(X181&gt;Assumptions!$B$5,"High Acquisition Cost",IF(OR(N181="",O181=""),"Missing Budget","OK")))))))))),"")</f>
        <v/>
      </c>
    </row>
    <row r="182">
      <c r="A182" s="50" t="n"/>
      <c r="B182" s="26" t="n"/>
      <c r="C182" s="26" t="n"/>
      <c r="D182" s="27" t="n"/>
      <c r="E182" s="27" t="n"/>
      <c r="F182" s="51" t="n"/>
      <c r="G182" s="51" t="n"/>
      <c r="H182" s="51" t="n"/>
      <c r="I182" s="27" t="n"/>
      <c r="J182" s="27" t="n"/>
      <c r="K182" s="51" t="n"/>
      <c r="L182" s="51" t="n"/>
      <c r="M182" s="51" t="n"/>
      <c r="N182" s="27" t="n"/>
      <c r="O182" s="51" t="n"/>
      <c r="P182" s="29" t="n"/>
      <c r="Q182" s="29" t="n"/>
      <c r="R182" s="52">
        <f>IF(A182="","",SUM(F182:H182))</f>
        <v/>
      </c>
      <c r="S182" s="52">
        <f>IF(A182="","",SUM(K182:M182))</f>
        <v/>
      </c>
      <c r="T182" s="52">
        <f>IF(A182="","",R182-S182)</f>
        <v/>
      </c>
      <c r="U182" s="52">
        <f>IFERROR(IF(A182="","",F182/E182),"")</f>
        <v/>
      </c>
      <c r="V182" s="52">
        <f>IFERROR(IF(A182="","",T182/E182),"")</f>
        <v/>
      </c>
      <c r="W182" s="31">
        <f>IFERROR(IF(A182="","",E182/(D182-I182-J182)),"")</f>
        <v/>
      </c>
      <c r="X182" s="53">
        <f>IFERROR(IF(A182="","",S182/R182),"")</f>
        <v/>
      </c>
      <c r="Y182" s="52">
        <f>IF(A182="","",F182-O182)</f>
        <v/>
      </c>
      <c r="Z182" s="53">
        <f>IFERROR(IF(A182="","",Y182/O182),"")</f>
        <v/>
      </c>
      <c r="AA182" s="33">
        <f>IFERROR(IF(A182="","",SUMIFS(Assumptions!$E$19:$E$138,Assumptions!$B$19:$B$138,B182,Assumptions!$A$19:$A$138,A182)),"")</f>
        <v/>
      </c>
      <c r="AB182" s="53">
        <f>IFERROR(IF(A182="","",E182/AA182),"")</f>
        <v/>
      </c>
      <c r="AC182" s="34">
        <f>IF(A182="","",IF(COUNTIFS($A$6:$A$305,A182,$B$6:$B$305,B182,$C$6:$C$305,C182)&gt;1,"Duplicate",""))</f>
        <v/>
      </c>
      <c r="AD182" s="34">
        <f>IFERROR(IF(A182="","",IF(OR(B182="",C182=""),"Missing Required Field",IF(DAY(A182)&lt;&gt;1,"Date Must Be First of Month",IF(I182&gt;D182,"Cancellations Exceed Bookings",IF(J182&gt;D182,"No-Shows Exceed Bookings",IF(I182+J182&gt;D182,"Combined Exceptions Exceed Bookings",IF(AND(AA182&gt;0,E182&gt;AA182),"Rooms Sold Exceed Available Inventory",IF(T182&lt;0,"Negative Net Revenue",IF(X182&gt;Assumptions!$B$5,"High Acquisition Cost",IF(OR(N182="",O182=""),"Missing Budget","OK")))))))))),"")</f>
        <v/>
      </c>
    </row>
    <row r="183">
      <c r="A183" s="50" t="n"/>
      <c r="B183" s="26" t="n"/>
      <c r="C183" s="26" t="n"/>
      <c r="D183" s="27" t="n"/>
      <c r="E183" s="27" t="n"/>
      <c r="F183" s="51" t="n"/>
      <c r="G183" s="51" t="n"/>
      <c r="H183" s="51" t="n"/>
      <c r="I183" s="27" t="n"/>
      <c r="J183" s="27" t="n"/>
      <c r="K183" s="51" t="n"/>
      <c r="L183" s="51" t="n"/>
      <c r="M183" s="51" t="n"/>
      <c r="N183" s="27" t="n"/>
      <c r="O183" s="51" t="n"/>
      <c r="P183" s="29" t="n"/>
      <c r="Q183" s="29" t="n"/>
      <c r="R183" s="52">
        <f>IF(A183="","",SUM(F183:H183))</f>
        <v/>
      </c>
      <c r="S183" s="52">
        <f>IF(A183="","",SUM(K183:M183))</f>
        <v/>
      </c>
      <c r="T183" s="52">
        <f>IF(A183="","",R183-S183)</f>
        <v/>
      </c>
      <c r="U183" s="52">
        <f>IFERROR(IF(A183="","",F183/E183),"")</f>
        <v/>
      </c>
      <c r="V183" s="52">
        <f>IFERROR(IF(A183="","",T183/E183),"")</f>
        <v/>
      </c>
      <c r="W183" s="31">
        <f>IFERROR(IF(A183="","",E183/(D183-I183-J183)),"")</f>
        <v/>
      </c>
      <c r="X183" s="53">
        <f>IFERROR(IF(A183="","",S183/R183),"")</f>
        <v/>
      </c>
      <c r="Y183" s="52">
        <f>IF(A183="","",F183-O183)</f>
        <v/>
      </c>
      <c r="Z183" s="53">
        <f>IFERROR(IF(A183="","",Y183/O183),"")</f>
        <v/>
      </c>
      <c r="AA183" s="33">
        <f>IFERROR(IF(A183="","",SUMIFS(Assumptions!$E$19:$E$138,Assumptions!$B$19:$B$138,B183,Assumptions!$A$19:$A$138,A183)),"")</f>
        <v/>
      </c>
      <c r="AB183" s="53">
        <f>IFERROR(IF(A183="","",E183/AA183),"")</f>
        <v/>
      </c>
      <c r="AC183" s="34">
        <f>IF(A183="","",IF(COUNTIFS($A$6:$A$305,A183,$B$6:$B$305,B183,$C$6:$C$305,C183)&gt;1,"Duplicate",""))</f>
        <v/>
      </c>
      <c r="AD183" s="34">
        <f>IFERROR(IF(A183="","",IF(OR(B183="",C183=""),"Missing Required Field",IF(DAY(A183)&lt;&gt;1,"Date Must Be First of Month",IF(I183&gt;D183,"Cancellations Exceed Bookings",IF(J183&gt;D183,"No-Shows Exceed Bookings",IF(I183+J183&gt;D183,"Combined Exceptions Exceed Bookings",IF(AND(AA183&gt;0,E183&gt;AA183),"Rooms Sold Exceed Available Inventory",IF(T183&lt;0,"Negative Net Revenue",IF(X183&gt;Assumptions!$B$5,"High Acquisition Cost",IF(OR(N183="",O183=""),"Missing Budget","OK")))))))))),"")</f>
        <v/>
      </c>
    </row>
    <row r="184">
      <c r="A184" s="50" t="n"/>
      <c r="B184" s="26" t="n"/>
      <c r="C184" s="26" t="n"/>
      <c r="D184" s="27" t="n"/>
      <c r="E184" s="27" t="n"/>
      <c r="F184" s="51" t="n"/>
      <c r="G184" s="51" t="n"/>
      <c r="H184" s="51" t="n"/>
      <c r="I184" s="27" t="n"/>
      <c r="J184" s="27" t="n"/>
      <c r="K184" s="51" t="n"/>
      <c r="L184" s="51" t="n"/>
      <c r="M184" s="51" t="n"/>
      <c r="N184" s="27" t="n"/>
      <c r="O184" s="51" t="n"/>
      <c r="P184" s="29" t="n"/>
      <c r="Q184" s="29" t="n"/>
      <c r="R184" s="52">
        <f>IF(A184="","",SUM(F184:H184))</f>
        <v/>
      </c>
      <c r="S184" s="52">
        <f>IF(A184="","",SUM(K184:M184))</f>
        <v/>
      </c>
      <c r="T184" s="52">
        <f>IF(A184="","",R184-S184)</f>
        <v/>
      </c>
      <c r="U184" s="52">
        <f>IFERROR(IF(A184="","",F184/E184),"")</f>
        <v/>
      </c>
      <c r="V184" s="52">
        <f>IFERROR(IF(A184="","",T184/E184),"")</f>
        <v/>
      </c>
      <c r="W184" s="31">
        <f>IFERROR(IF(A184="","",E184/(D184-I184-J184)),"")</f>
        <v/>
      </c>
      <c r="X184" s="53">
        <f>IFERROR(IF(A184="","",S184/R184),"")</f>
        <v/>
      </c>
      <c r="Y184" s="52">
        <f>IF(A184="","",F184-O184)</f>
        <v/>
      </c>
      <c r="Z184" s="53">
        <f>IFERROR(IF(A184="","",Y184/O184),"")</f>
        <v/>
      </c>
      <c r="AA184" s="33">
        <f>IFERROR(IF(A184="","",SUMIFS(Assumptions!$E$19:$E$138,Assumptions!$B$19:$B$138,B184,Assumptions!$A$19:$A$138,A184)),"")</f>
        <v/>
      </c>
      <c r="AB184" s="53">
        <f>IFERROR(IF(A184="","",E184/AA184),"")</f>
        <v/>
      </c>
      <c r="AC184" s="34">
        <f>IF(A184="","",IF(COUNTIFS($A$6:$A$305,A184,$B$6:$B$305,B184,$C$6:$C$305,C184)&gt;1,"Duplicate",""))</f>
        <v/>
      </c>
      <c r="AD184" s="34">
        <f>IFERROR(IF(A184="","",IF(OR(B184="",C184=""),"Missing Required Field",IF(DAY(A184)&lt;&gt;1,"Date Must Be First of Month",IF(I184&gt;D184,"Cancellations Exceed Bookings",IF(J184&gt;D184,"No-Shows Exceed Bookings",IF(I184+J184&gt;D184,"Combined Exceptions Exceed Bookings",IF(AND(AA184&gt;0,E184&gt;AA184),"Rooms Sold Exceed Available Inventory",IF(T184&lt;0,"Negative Net Revenue",IF(X184&gt;Assumptions!$B$5,"High Acquisition Cost",IF(OR(N184="",O184=""),"Missing Budget","OK")))))))))),"")</f>
        <v/>
      </c>
    </row>
    <row r="185">
      <c r="A185" s="50" t="n"/>
      <c r="B185" s="26" t="n"/>
      <c r="C185" s="26" t="n"/>
      <c r="D185" s="27" t="n"/>
      <c r="E185" s="27" t="n"/>
      <c r="F185" s="51" t="n"/>
      <c r="G185" s="51" t="n"/>
      <c r="H185" s="51" t="n"/>
      <c r="I185" s="27" t="n"/>
      <c r="J185" s="27" t="n"/>
      <c r="K185" s="51" t="n"/>
      <c r="L185" s="51" t="n"/>
      <c r="M185" s="51" t="n"/>
      <c r="N185" s="27" t="n"/>
      <c r="O185" s="51" t="n"/>
      <c r="P185" s="29" t="n"/>
      <c r="Q185" s="29" t="n"/>
      <c r="R185" s="52">
        <f>IF(A185="","",SUM(F185:H185))</f>
        <v/>
      </c>
      <c r="S185" s="52">
        <f>IF(A185="","",SUM(K185:M185))</f>
        <v/>
      </c>
      <c r="T185" s="52">
        <f>IF(A185="","",R185-S185)</f>
        <v/>
      </c>
      <c r="U185" s="52">
        <f>IFERROR(IF(A185="","",F185/E185),"")</f>
        <v/>
      </c>
      <c r="V185" s="52">
        <f>IFERROR(IF(A185="","",T185/E185),"")</f>
        <v/>
      </c>
      <c r="W185" s="31">
        <f>IFERROR(IF(A185="","",E185/(D185-I185-J185)),"")</f>
        <v/>
      </c>
      <c r="X185" s="53">
        <f>IFERROR(IF(A185="","",S185/R185),"")</f>
        <v/>
      </c>
      <c r="Y185" s="52">
        <f>IF(A185="","",F185-O185)</f>
        <v/>
      </c>
      <c r="Z185" s="53">
        <f>IFERROR(IF(A185="","",Y185/O185),"")</f>
        <v/>
      </c>
      <c r="AA185" s="33">
        <f>IFERROR(IF(A185="","",SUMIFS(Assumptions!$E$19:$E$138,Assumptions!$B$19:$B$138,B185,Assumptions!$A$19:$A$138,A185)),"")</f>
        <v/>
      </c>
      <c r="AB185" s="53">
        <f>IFERROR(IF(A185="","",E185/AA185),"")</f>
        <v/>
      </c>
      <c r="AC185" s="34">
        <f>IF(A185="","",IF(COUNTIFS($A$6:$A$305,A185,$B$6:$B$305,B185,$C$6:$C$305,C185)&gt;1,"Duplicate",""))</f>
        <v/>
      </c>
      <c r="AD185" s="34">
        <f>IFERROR(IF(A185="","",IF(OR(B185="",C185=""),"Missing Required Field",IF(DAY(A185)&lt;&gt;1,"Date Must Be First of Month",IF(I185&gt;D185,"Cancellations Exceed Bookings",IF(J185&gt;D185,"No-Shows Exceed Bookings",IF(I185+J185&gt;D185,"Combined Exceptions Exceed Bookings",IF(AND(AA185&gt;0,E185&gt;AA185),"Rooms Sold Exceed Available Inventory",IF(T185&lt;0,"Negative Net Revenue",IF(X185&gt;Assumptions!$B$5,"High Acquisition Cost",IF(OR(N185="",O185=""),"Missing Budget","OK")))))))))),"")</f>
        <v/>
      </c>
    </row>
    <row r="186">
      <c r="A186" s="50" t="n"/>
      <c r="B186" s="26" t="n"/>
      <c r="C186" s="26" t="n"/>
      <c r="D186" s="27" t="n"/>
      <c r="E186" s="27" t="n"/>
      <c r="F186" s="51" t="n"/>
      <c r="G186" s="51" t="n"/>
      <c r="H186" s="51" t="n"/>
      <c r="I186" s="27" t="n"/>
      <c r="J186" s="27" t="n"/>
      <c r="K186" s="51" t="n"/>
      <c r="L186" s="51" t="n"/>
      <c r="M186" s="51" t="n"/>
      <c r="N186" s="27" t="n"/>
      <c r="O186" s="51" t="n"/>
      <c r="P186" s="29" t="n"/>
      <c r="Q186" s="29" t="n"/>
      <c r="R186" s="52">
        <f>IF(A186="","",SUM(F186:H186))</f>
        <v/>
      </c>
      <c r="S186" s="52">
        <f>IF(A186="","",SUM(K186:M186))</f>
        <v/>
      </c>
      <c r="T186" s="52">
        <f>IF(A186="","",R186-S186)</f>
        <v/>
      </c>
      <c r="U186" s="52">
        <f>IFERROR(IF(A186="","",F186/E186),"")</f>
        <v/>
      </c>
      <c r="V186" s="52">
        <f>IFERROR(IF(A186="","",T186/E186),"")</f>
        <v/>
      </c>
      <c r="W186" s="31">
        <f>IFERROR(IF(A186="","",E186/(D186-I186-J186)),"")</f>
        <v/>
      </c>
      <c r="X186" s="53">
        <f>IFERROR(IF(A186="","",S186/R186),"")</f>
        <v/>
      </c>
      <c r="Y186" s="52">
        <f>IF(A186="","",F186-O186)</f>
        <v/>
      </c>
      <c r="Z186" s="53">
        <f>IFERROR(IF(A186="","",Y186/O186),"")</f>
        <v/>
      </c>
      <c r="AA186" s="33">
        <f>IFERROR(IF(A186="","",SUMIFS(Assumptions!$E$19:$E$138,Assumptions!$B$19:$B$138,B186,Assumptions!$A$19:$A$138,A186)),"")</f>
        <v/>
      </c>
      <c r="AB186" s="53">
        <f>IFERROR(IF(A186="","",E186/AA186),"")</f>
        <v/>
      </c>
      <c r="AC186" s="34">
        <f>IF(A186="","",IF(COUNTIFS($A$6:$A$305,A186,$B$6:$B$305,B186,$C$6:$C$305,C186)&gt;1,"Duplicate",""))</f>
        <v/>
      </c>
      <c r="AD186" s="34">
        <f>IFERROR(IF(A186="","",IF(OR(B186="",C186=""),"Missing Required Field",IF(DAY(A186)&lt;&gt;1,"Date Must Be First of Month",IF(I186&gt;D186,"Cancellations Exceed Bookings",IF(J186&gt;D186,"No-Shows Exceed Bookings",IF(I186+J186&gt;D186,"Combined Exceptions Exceed Bookings",IF(AND(AA186&gt;0,E186&gt;AA186),"Rooms Sold Exceed Available Inventory",IF(T186&lt;0,"Negative Net Revenue",IF(X186&gt;Assumptions!$B$5,"High Acquisition Cost",IF(OR(N186="",O186=""),"Missing Budget","OK")))))))))),"")</f>
        <v/>
      </c>
    </row>
    <row r="187">
      <c r="A187" s="50" t="n"/>
      <c r="B187" s="26" t="n"/>
      <c r="C187" s="26" t="n"/>
      <c r="D187" s="27" t="n"/>
      <c r="E187" s="27" t="n"/>
      <c r="F187" s="51" t="n"/>
      <c r="G187" s="51" t="n"/>
      <c r="H187" s="51" t="n"/>
      <c r="I187" s="27" t="n"/>
      <c r="J187" s="27" t="n"/>
      <c r="K187" s="51" t="n"/>
      <c r="L187" s="51" t="n"/>
      <c r="M187" s="51" t="n"/>
      <c r="N187" s="27" t="n"/>
      <c r="O187" s="51" t="n"/>
      <c r="P187" s="29" t="n"/>
      <c r="Q187" s="29" t="n"/>
      <c r="R187" s="52">
        <f>IF(A187="","",SUM(F187:H187))</f>
        <v/>
      </c>
      <c r="S187" s="52">
        <f>IF(A187="","",SUM(K187:M187))</f>
        <v/>
      </c>
      <c r="T187" s="52">
        <f>IF(A187="","",R187-S187)</f>
        <v/>
      </c>
      <c r="U187" s="52">
        <f>IFERROR(IF(A187="","",F187/E187),"")</f>
        <v/>
      </c>
      <c r="V187" s="52">
        <f>IFERROR(IF(A187="","",T187/E187),"")</f>
        <v/>
      </c>
      <c r="W187" s="31">
        <f>IFERROR(IF(A187="","",E187/(D187-I187-J187)),"")</f>
        <v/>
      </c>
      <c r="X187" s="53">
        <f>IFERROR(IF(A187="","",S187/R187),"")</f>
        <v/>
      </c>
      <c r="Y187" s="52">
        <f>IF(A187="","",F187-O187)</f>
        <v/>
      </c>
      <c r="Z187" s="53">
        <f>IFERROR(IF(A187="","",Y187/O187),"")</f>
        <v/>
      </c>
      <c r="AA187" s="33">
        <f>IFERROR(IF(A187="","",SUMIFS(Assumptions!$E$19:$E$138,Assumptions!$B$19:$B$138,B187,Assumptions!$A$19:$A$138,A187)),"")</f>
        <v/>
      </c>
      <c r="AB187" s="53">
        <f>IFERROR(IF(A187="","",E187/AA187),"")</f>
        <v/>
      </c>
      <c r="AC187" s="34">
        <f>IF(A187="","",IF(COUNTIFS($A$6:$A$305,A187,$B$6:$B$305,B187,$C$6:$C$305,C187)&gt;1,"Duplicate",""))</f>
        <v/>
      </c>
      <c r="AD187" s="34">
        <f>IFERROR(IF(A187="","",IF(OR(B187="",C187=""),"Missing Required Field",IF(DAY(A187)&lt;&gt;1,"Date Must Be First of Month",IF(I187&gt;D187,"Cancellations Exceed Bookings",IF(J187&gt;D187,"No-Shows Exceed Bookings",IF(I187+J187&gt;D187,"Combined Exceptions Exceed Bookings",IF(AND(AA187&gt;0,E187&gt;AA187),"Rooms Sold Exceed Available Inventory",IF(T187&lt;0,"Negative Net Revenue",IF(X187&gt;Assumptions!$B$5,"High Acquisition Cost",IF(OR(N187="",O187=""),"Missing Budget","OK")))))))))),"")</f>
        <v/>
      </c>
    </row>
    <row r="188">
      <c r="A188" s="50" t="n"/>
      <c r="B188" s="26" t="n"/>
      <c r="C188" s="26" t="n"/>
      <c r="D188" s="27" t="n"/>
      <c r="E188" s="27" t="n"/>
      <c r="F188" s="51" t="n"/>
      <c r="G188" s="51" t="n"/>
      <c r="H188" s="51" t="n"/>
      <c r="I188" s="27" t="n"/>
      <c r="J188" s="27" t="n"/>
      <c r="K188" s="51" t="n"/>
      <c r="L188" s="51" t="n"/>
      <c r="M188" s="51" t="n"/>
      <c r="N188" s="27" t="n"/>
      <c r="O188" s="51" t="n"/>
      <c r="P188" s="29" t="n"/>
      <c r="Q188" s="29" t="n"/>
      <c r="R188" s="52">
        <f>IF(A188="","",SUM(F188:H188))</f>
        <v/>
      </c>
      <c r="S188" s="52">
        <f>IF(A188="","",SUM(K188:M188))</f>
        <v/>
      </c>
      <c r="T188" s="52">
        <f>IF(A188="","",R188-S188)</f>
        <v/>
      </c>
      <c r="U188" s="52">
        <f>IFERROR(IF(A188="","",F188/E188),"")</f>
        <v/>
      </c>
      <c r="V188" s="52">
        <f>IFERROR(IF(A188="","",T188/E188),"")</f>
        <v/>
      </c>
      <c r="W188" s="31">
        <f>IFERROR(IF(A188="","",E188/(D188-I188-J188)),"")</f>
        <v/>
      </c>
      <c r="X188" s="53">
        <f>IFERROR(IF(A188="","",S188/R188),"")</f>
        <v/>
      </c>
      <c r="Y188" s="52">
        <f>IF(A188="","",F188-O188)</f>
        <v/>
      </c>
      <c r="Z188" s="53">
        <f>IFERROR(IF(A188="","",Y188/O188),"")</f>
        <v/>
      </c>
      <c r="AA188" s="33">
        <f>IFERROR(IF(A188="","",SUMIFS(Assumptions!$E$19:$E$138,Assumptions!$B$19:$B$138,B188,Assumptions!$A$19:$A$138,A188)),"")</f>
        <v/>
      </c>
      <c r="AB188" s="53">
        <f>IFERROR(IF(A188="","",E188/AA188),"")</f>
        <v/>
      </c>
      <c r="AC188" s="34">
        <f>IF(A188="","",IF(COUNTIFS($A$6:$A$305,A188,$B$6:$B$305,B188,$C$6:$C$305,C188)&gt;1,"Duplicate",""))</f>
        <v/>
      </c>
      <c r="AD188" s="34">
        <f>IFERROR(IF(A188="","",IF(OR(B188="",C188=""),"Missing Required Field",IF(DAY(A188)&lt;&gt;1,"Date Must Be First of Month",IF(I188&gt;D188,"Cancellations Exceed Bookings",IF(J188&gt;D188,"No-Shows Exceed Bookings",IF(I188+J188&gt;D188,"Combined Exceptions Exceed Bookings",IF(AND(AA188&gt;0,E188&gt;AA188),"Rooms Sold Exceed Available Inventory",IF(T188&lt;0,"Negative Net Revenue",IF(X188&gt;Assumptions!$B$5,"High Acquisition Cost",IF(OR(N188="",O188=""),"Missing Budget","OK")))))))))),"")</f>
        <v/>
      </c>
    </row>
    <row r="189">
      <c r="A189" s="50" t="n"/>
      <c r="B189" s="26" t="n"/>
      <c r="C189" s="26" t="n"/>
      <c r="D189" s="27" t="n"/>
      <c r="E189" s="27" t="n"/>
      <c r="F189" s="51" t="n"/>
      <c r="G189" s="51" t="n"/>
      <c r="H189" s="51" t="n"/>
      <c r="I189" s="27" t="n"/>
      <c r="J189" s="27" t="n"/>
      <c r="K189" s="51" t="n"/>
      <c r="L189" s="51" t="n"/>
      <c r="M189" s="51" t="n"/>
      <c r="N189" s="27" t="n"/>
      <c r="O189" s="51" t="n"/>
      <c r="P189" s="29" t="n"/>
      <c r="Q189" s="29" t="n"/>
      <c r="R189" s="52">
        <f>IF(A189="","",SUM(F189:H189))</f>
        <v/>
      </c>
      <c r="S189" s="52">
        <f>IF(A189="","",SUM(K189:M189))</f>
        <v/>
      </c>
      <c r="T189" s="52">
        <f>IF(A189="","",R189-S189)</f>
        <v/>
      </c>
      <c r="U189" s="52">
        <f>IFERROR(IF(A189="","",F189/E189),"")</f>
        <v/>
      </c>
      <c r="V189" s="52">
        <f>IFERROR(IF(A189="","",T189/E189),"")</f>
        <v/>
      </c>
      <c r="W189" s="31">
        <f>IFERROR(IF(A189="","",E189/(D189-I189-J189)),"")</f>
        <v/>
      </c>
      <c r="X189" s="53">
        <f>IFERROR(IF(A189="","",S189/R189),"")</f>
        <v/>
      </c>
      <c r="Y189" s="52">
        <f>IF(A189="","",F189-O189)</f>
        <v/>
      </c>
      <c r="Z189" s="53">
        <f>IFERROR(IF(A189="","",Y189/O189),"")</f>
        <v/>
      </c>
      <c r="AA189" s="33">
        <f>IFERROR(IF(A189="","",SUMIFS(Assumptions!$E$19:$E$138,Assumptions!$B$19:$B$138,B189,Assumptions!$A$19:$A$138,A189)),"")</f>
        <v/>
      </c>
      <c r="AB189" s="53">
        <f>IFERROR(IF(A189="","",E189/AA189),"")</f>
        <v/>
      </c>
      <c r="AC189" s="34">
        <f>IF(A189="","",IF(COUNTIFS($A$6:$A$305,A189,$B$6:$B$305,B189,$C$6:$C$305,C189)&gt;1,"Duplicate",""))</f>
        <v/>
      </c>
      <c r="AD189" s="34">
        <f>IFERROR(IF(A189="","",IF(OR(B189="",C189=""),"Missing Required Field",IF(DAY(A189)&lt;&gt;1,"Date Must Be First of Month",IF(I189&gt;D189,"Cancellations Exceed Bookings",IF(J189&gt;D189,"No-Shows Exceed Bookings",IF(I189+J189&gt;D189,"Combined Exceptions Exceed Bookings",IF(AND(AA189&gt;0,E189&gt;AA189),"Rooms Sold Exceed Available Inventory",IF(T189&lt;0,"Negative Net Revenue",IF(X189&gt;Assumptions!$B$5,"High Acquisition Cost",IF(OR(N189="",O189=""),"Missing Budget","OK")))))))))),"")</f>
        <v/>
      </c>
    </row>
    <row r="190">
      <c r="A190" s="50" t="n"/>
      <c r="B190" s="26" t="n"/>
      <c r="C190" s="26" t="n"/>
      <c r="D190" s="27" t="n"/>
      <c r="E190" s="27" t="n"/>
      <c r="F190" s="51" t="n"/>
      <c r="G190" s="51" t="n"/>
      <c r="H190" s="51" t="n"/>
      <c r="I190" s="27" t="n"/>
      <c r="J190" s="27" t="n"/>
      <c r="K190" s="51" t="n"/>
      <c r="L190" s="51" t="n"/>
      <c r="M190" s="51" t="n"/>
      <c r="N190" s="27" t="n"/>
      <c r="O190" s="51" t="n"/>
      <c r="P190" s="29" t="n"/>
      <c r="Q190" s="29" t="n"/>
      <c r="R190" s="52">
        <f>IF(A190="","",SUM(F190:H190))</f>
        <v/>
      </c>
      <c r="S190" s="52">
        <f>IF(A190="","",SUM(K190:M190))</f>
        <v/>
      </c>
      <c r="T190" s="52">
        <f>IF(A190="","",R190-S190)</f>
        <v/>
      </c>
      <c r="U190" s="52">
        <f>IFERROR(IF(A190="","",F190/E190),"")</f>
        <v/>
      </c>
      <c r="V190" s="52">
        <f>IFERROR(IF(A190="","",T190/E190),"")</f>
        <v/>
      </c>
      <c r="W190" s="31">
        <f>IFERROR(IF(A190="","",E190/(D190-I190-J190)),"")</f>
        <v/>
      </c>
      <c r="X190" s="53">
        <f>IFERROR(IF(A190="","",S190/R190),"")</f>
        <v/>
      </c>
      <c r="Y190" s="52">
        <f>IF(A190="","",F190-O190)</f>
        <v/>
      </c>
      <c r="Z190" s="53">
        <f>IFERROR(IF(A190="","",Y190/O190),"")</f>
        <v/>
      </c>
      <c r="AA190" s="33">
        <f>IFERROR(IF(A190="","",SUMIFS(Assumptions!$E$19:$E$138,Assumptions!$B$19:$B$138,B190,Assumptions!$A$19:$A$138,A190)),"")</f>
        <v/>
      </c>
      <c r="AB190" s="53">
        <f>IFERROR(IF(A190="","",E190/AA190),"")</f>
        <v/>
      </c>
      <c r="AC190" s="34">
        <f>IF(A190="","",IF(COUNTIFS($A$6:$A$305,A190,$B$6:$B$305,B190,$C$6:$C$305,C190)&gt;1,"Duplicate",""))</f>
        <v/>
      </c>
      <c r="AD190" s="34">
        <f>IFERROR(IF(A190="","",IF(OR(B190="",C190=""),"Missing Required Field",IF(DAY(A190)&lt;&gt;1,"Date Must Be First of Month",IF(I190&gt;D190,"Cancellations Exceed Bookings",IF(J190&gt;D190,"No-Shows Exceed Bookings",IF(I190+J190&gt;D190,"Combined Exceptions Exceed Bookings",IF(AND(AA190&gt;0,E190&gt;AA190),"Rooms Sold Exceed Available Inventory",IF(T190&lt;0,"Negative Net Revenue",IF(X190&gt;Assumptions!$B$5,"High Acquisition Cost",IF(OR(N190="",O190=""),"Missing Budget","OK")))))))))),"")</f>
        <v/>
      </c>
    </row>
    <row r="191">
      <c r="A191" s="50" t="n"/>
      <c r="B191" s="26" t="n"/>
      <c r="C191" s="26" t="n"/>
      <c r="D191" s="27" t="n"/>
      <c r="E191" s="27" t="n"/>
      <c r="F191" s="51" t="n"/>
      <c r="G191" s="51" t="n"/>
      <c r="H191" s="51" t="n"/>
      <c r="I191" s="27" t="n"/>
      <c r="J191" s="27" t="n"/>
      <c r="K191" s="51" t="n"/>
      <c r="L191" s="51" t="n"/>
      <c r="M191" s="51" t="n"/>
      <c r="N191" s="27" t="n"/>
      <c r="O191" s="51" t="n"/>
      <c r="P191" s="29" t="n"/>
      <c r="Q191" s="29" t="n"/>
      <c r="R191" s="52">
        <f>IF(A191="","",SUM(F191:H191))</f>
        <v/>
      </c>
      <c r="S191" s="52">
        <f>IF(A191="","",SUM(K191:M191))</f>
        <v/>
      </c>
      <c r="T191" s="52">
        <f>IF(A191="","",R191-S191)</f>
        <v/>
      </c>
      <c r="U191" s="52">
        <f>IFERROR(IF(A191="","",F191/E191),"")</f>
        <v/>
      </c>
      <c r="V191" s="52">
        <f>IFERROR(IF(A191="","",T191/E191),"")</f>
        <v/>
      </c>
      <c r="W191" s="31">
        <f>IFERROR(IF(A191="","",E191/(D191-I191-J191)),"")</f>
        <v/>
      </c>
      <c r="X191" s="53">
        <f>IFERROR(IF(A191="","",S191/R191),"")</f>
        <v/>
      </c>
      <c r="Y191" s="52">
        <f>IF(A191="","",F191-O191)</f>
        <v/>
      </c>
      <c r="Z191" s="53">
        <f>IFERROR(IF(A191="","",Y191/O191),"")</f>
        <v/>
      </c>
      <c r="AA191" s="33">
        <f>IFERROR(IF(A191="","",SUMIFS(Assumptions!$E$19:$E$138,Assumptions!$B$19:$B$138,B191,Assumptions!$A$19:$A$138,A191)),"")</f>
        <v/>
      </c>
      <c r="AB191" s="53">
        <f>IFERROR(IF(A191="","",E191/AA191),"")</f>
        <v/>
      </c>
      <c r="AC191" s="34">
        <f>IF(A191="","",IF(COUNTIFS($A$6:$A$305,A191,$B$6:$B$305,B191,$C$6:$C$305,C191)&gt;1,"Duplicate",""))</f>
        <v/>
      </c>
      <c r="AD191" s="34">
        <f>IFERROR(IF(A191="","",IF(OR(B191="",C191=""),"Missing Required Field",IF(DAY(A191)&lt;&gt;1,"Date Must Be First of Month",IF(I191&gt;D191,"Cancellations Exceed Bookings",IF(J191&gt;D191,"No-Shows Exceed Bookings",IF(I191+J191&gt;D191,"Combined Exceptions Exceed Bookings",IF(AND(AA191&gt;0,E191&gt;AA191),"Rooms Sold Exceed Available Inventory",IF(T191&lt;0,"Negative Net Revenue",IF(X191&gt;Assumptions!$B$5,"High Acquisition Cost",IF(OR(N191="",O191=""),"Missing Budget","OK")))))))))),"")</f>
        <v/>
      </c>
    </row>
    <row r="192">
      <c r="A192" s="50" t="n"/>
      <c r="B192" s="26" t="n"/>
      <c r="C192" s="26" t="n"/>
      <c r="D192" s="27" t="n"/>
      <c r="E192" s="27" t="n"/>
      <c r="F192" s="51" t="n"/>
      <c r="G192" s="51" t="n"/>
      <c r="H192" s="51" t="n"/>
      <c r="I192" s="27" t="n"/>
      <c r="J192" s="27" t="n"/>
      <c r="K192" s="51" t="n"/>
      <c r="L192" s="51" t="n"/>
      <c r="M192" s="51" t="n"/>
      <c r="N192" s="27" t="n"/>
      <c r="O192" s="51" t="n"/>
      <c r="P192" s="29" t="n"/>
      <c r="Q192" s="29" t="n"/>
      <c r="R192" s="52">
        <f>IF(A192="","",SUM(F192:H192))</f>
        <v/>
      </c>
      <c r="S192" s="52">
        <f>IF(A192="","",SUM(K192:M192))</f>
        <v/>
      </c>
      <c r="T192" s="52">
        <f>IF(A192="","",R192-S192)</f>
        <v/>
      </c>
      <c r="U192" s="52">
        <f>IFERROR(IF(A192="","",F192/E192),"")</f>
        <v/>
      </c>
      <c r="V192" s="52">
        <f>IFERROR(IF(A192="","",T192/E192),"")</f>
        <v/>
      </c>
      <c r="W192" s="31">
        <f>IFERROR(IF(A192="","",E192/(D192-I192-J192)),"")</f>
        <v/>
      </c>
      <c r="X192" s="53">
        <f>IFERROR(IF(A192="","",S192/R192),"")</f>
        <v/>
      </c>
      <c r="Y192" s="52">
        <f>IF(A192="","",F192-O192)</f>
        <v/>
      </c>
      <c r="Z192" s="53">
        <f>IFERROR(IF(A192="","",Y192/O192),"")</f>
        <v/>
      </c>
      <c r="AA192" s="33">
        <f>IFERROR(IF(A192="","",SUMIFS(Assumptions!$E$19:$E$138,Assumptions!$B$19:$B$138,B192,Assumptions!$A$19:$A$138,A192)),"")</f>
        <v/>
      </c>
      <c r="AB192" s="53">
        <f>IFERROR(IF(A192="","",E192/AA192),"")</f>
        <v/>
      </c>
      <c r="AC192" s="34">
        <f>IF(A192="","",IF(COUNTIFS($A$6:$A$305,A192,$B$6:$B$305,B192,$C$6:$C$305,C192)&gt;1,"Duplicate",""))</f>
        <v/>
      </c>
      <c r="AD192" s="34">
        <f>IFERROR(IF(A192="","",IF(OR(B192="",C192=""),"Missing Required Field",IF(DAY(A192)&lt;&gt;1,"Date Must Be First of Month",IF(I192&gt;D192,"Cancellations Exceed Bookings",IF(J192&gt;D192,"No-Shows Exceed Bookings",IF(I192+J192&gt;D192,"Combined Exceptions Exceed Bookings",IF(AND(AA192&gt;0,E192&gt;AA192),"Rooms Sold Exceed Available Inventory",IF(T192&lt;0,"Negative Net Revenue",IF(X192&gt;Assumptions!$B$5,"High Acquisition Cost",IF(OR(N192="",O192=""),"Missing Budget","OK")))))))))),"")</f>
        <v/>
      </c>
    </row>
    <row r="193">
      <c r="A193" s="50" t="n"/>
      <c r="B193" s="26" t="n"/>
      <c r="C193" s="26" t="n"/>
      <c r="D193" s="27" t="n"/>
      <c r="E193" s="27" t="n"/>
      <c r="F193" s="51" t="n"/>
      <c r="G193" s="51" t="n"/>
      <c r="H193" s="51" t="n"/>
      <c r="I193" s="27" t="n"/>
      <c r="J193" s="27" t="n"/>
      <c r="K193" s="51" t="n"/>
      <c r="L193" s="51" t="n"/>
      <c r="M193" s="51" t="n"/>
      <c r="N193" s="27" t="n"/>
      <c r="O193" s="51" t="n"/>
      <c r="P193" s="29" t="n"/>
      <c r="Q193" s="29" t="n"/>
      <c r="R193" s="52">
        <f>IF(A193="","",SUM(F193:H193))</f>
        <v/>
      </c>
      <c r="S193" s="52">
        <f>IF(A193="","",SUM(K193:M193))</f>
        <v/>
      </c>
      <c r="T193" s="52">
        <f>IF(A193="","",R193-S193)</f>
        <v/>
      </c>
      <c r="U193" s="52">
        <f>IFERROR(IF(A193="","",F193/E193),"")</f>
        <v/>
      </c>
      <c r="V193" s="52">
        <f>IFERROR(IF(A193="","",T193/E193),"")</f>
        <v/>
      </c>
      <c r="W193" s="31">
        <f>IFERROR(IF(A193="","",E193/(D193-I193-J193)),"")</f>
        <v/>
      </c>
      <c r="X193" s="53">
        <f>IFERROR(IF(A193="","",S193/R193),"")</f>
        <v/>
      </c>
      <c r="Y193" s="52">
        <f>IF(A193="","",F193-O193)</f>
        <v/>
      </c>
      <c r="Z193" s="53">
        <f>IFERROR(IF(A193="","",Y193/O193),"")</f>
        <v/>
      </c>
      <c r="AA193" s="33">
        <f>IFERROR(IF(A193="","",SUMIFS(Assumptions!$E$19:$E$138,Assumptions!$B$19:$B$138,B193,Assumptions!$A$19:$A$138,A193)),"")</f>
        <v/>
      </c>
      <c r="AB193" s="53">
        <f>IFERROR(IF(A193="","",E193/AA193),"")</f>
        <v/>
      </c>
      <c r="AC193" s="34">
        <f>IF(A193="","",IF(COUNTIFS($A$6:$A$305,A193,$B$6:$B$305,B193,$C$6:$C$305,C193)&gt;1,"Duplicate",""))</f>
        <v/>
      </c>
      <c r="AD193" s="34">
        <f>IFERROR(IF(A193="","",IF(OR(B193="",C193=""),"Missing Required Field",IF(DAY(A193)&lt;&gt;1,"Date Must Be First of Month",IF(I193&gt;D193,"Cancellations Exceed Bookings",IF(J193&gt;D193,"No-Shows Exceed Bookings",IF(I193+J193&gt;D193,"Combined Exceptions Exceed Bookings",IF(AND(AA193&gt;0,E193&gt;AA193),"Rooms Sold Exceed Available Inventory",IF(T193&lt;0,"Negative Net Revenue",IF(X193&gt;Assumptions!$B$5,"High Acquisition Cost",IF(OR(N193="",O193=""),"Missing Budget","OK")))))))))),"")</f>
        <v/>
      </c>
    </row>
    <row r="194">
      <c r="A194" s="50" t="n"/>
      <c r="B194" s="26" t="n"/>
      <c r="C194" s="26" t="n"/>
      <c r="D194" s="27" t="n"/>
      <c r="E194" s="27" t="n"/>
      <c r="F194" s="51" t="n"/>
      <c r="G194" s="51" t="n"/>
      <c r="H194" s="51" t="n"/>
      <c r="I194" s="27" t="n"/>
      <c r="J194" s="27" t="n"/>
      <c r="K194" s="51" t="n"/>
      <c r="L194" s="51" t="n"/>
      <c r="M194" s="51" t="n"/>
      <c r="N194" s="27" t="n"/>
      <c r="O194" s="51" t="n"/>
      <c r="P194" s="29" t="n"/>
      <c r="Q194" s="29" t="n"/>
      <c r="R194" s="52">
        <f>IF(A194="","",SUM(F194:H194))</f>
        <v/>
      </c>
      <c r="S194" s="52">
        <f>IF(A194="","",SUM(K194:M194))</f>
        <v/>
      </c>
      <c r="T194" s="52">
        <f>IF(A194="","",R194-S194)</f>
        <v/>
      </c>
      <c r="U194" s="52">
        <f>IFERROR(IF(A194="","",F194/E194),"")</f>
        <v/>
      </c>
      <c r="V194" s="52">
        <f>IFERROR(IF(A194="","",T194/E194),"")</f>
        <v/>
      </c>
      <c r="W194" s="31">
        <f>IFERROR(IF(A194="","",E194/(D194-I194-J194)),"")</f>
        <v/>
      </c>
      <c r="X194" s="53">
        <f>IFERROR(IF(A194="","",S194/R194),"")</f>
        <v/>
      </c>
      <c r="Y194" s="52">
        <f>IF(A194="","",F194-O194)</f>
        <v/>
      </c>
      <c r="Z194" s="53">
        <f>IFERROR(IF(A194="","",Y194/O194),"")</f>
        <v/>
      </c>
      <c r="AA194" s="33">
        <f>IFERROR(IF(A194="","",SUMIFS(Assumptions!$E$19:$E$138,Assumptions!$B$19:$B$138,B194,Assumptions!$A$19:$A$138,A194)),"")</f>
        <v/>
      </c>
      <c r="AB194" s="53">
        <f>IFERROR(IF(A194="","",E194/AA194),"")</f>
        <v/>
      </c>
      <c r="AC194" s="34">
        <f>IF(A194="","",IF(COUNTIFS($A$6:$A$305,A194,$B$6:$B$305,B194,$C$6:$C$305,C194)&gt;1,"Duplicate",""))</f>
        <v/>
      </c>
      <c r="AD194" s="34">
        <f>IFERROR(IF(A194="","",IF(OR(B194="",C194=""),"Missing Required Field",IF(DAY(A194)&lt;&gt;1,"Date Must Be First of Month",IF(I194&gt;D194,"Cancellations Exceed Bookings",IF(J194&gt;D194,"No-Shows Exceed Bookings",IF(I194+J194&gt;D194,"Combined Exceptions Exceed Bookings",IF(AND(AA194&gt;0,E194&gt;AA194),"Rooms Sold Exceed Available Inventory",IF(T194&lt;0,"Negative Net Revenue",IF(X194&gt;Assumptions!$B$5,"High Acquisition Cost",IF(OR(N194="",O194=""),"Missing Budget","OK")))))))))),"")</f>
        <v/>
      </c>
    </row>
    <row r="195">
      <c r="A195" s="50" t="n"/>
      <c r="B195" s="26" t="n"/>
      <c r="C195" s="26" t="n"/>
      <c r="D195" s="27" t="n"/>
      <c r="E195" s="27" t="n"/>
      <c r="F195" s="51" t="n"/>
      <c r="G195" s="51" t="n"/>
      <c r="H195" s="51" t="n"/>
      <c r="I195" s="27" t="n"/>
      <c r="J195" s="27" t="n"/>
      <c r="K195" s="51" t="n"/>
      <c r="L195" s="51" t="n"/>
      <c r="M195" s="51" t="n"/>
      <c r="N195" s="27" t="n"/>
      <c r="O195" s="51" t="n"/>
      <c r="P195" s="29" t="n"/>
      <c r="Q195" s="29" t="n"/>
      <c r="R195" s="52">
        <f>IF(A195="","",SUM(F195:H195))</f>
        <v/>
      </c>
      <c r="S195" s="52">
        <f>IF(A195="","",SUM(K195:M195))</f>
        <v/>
      </c>
      <c r="T195" s="52">
        <f>IF(A195="","",R195-S195)</f>
        <v/>
      </c>
      <c r="U195" s="52">
        <f>IFERROR(IF(A195="","",F195/E195),"")</f>
        <v/>
      </c>
      <c r="V195" s="52">
        <f>IFERROR(IF(A195="","",T195/E195),"")</f>
        <v/>
      </c>
      <c r="W195" s="31">
        <f>IFERROR(IF(A195="","",E195/(D195-I195-J195)),"")</f>
        <v/>
      </c>
      <c r="X195" s="53">
        <f>IFERROR(IF(A195="","",S195/R195),"")</f>
        <v/>
      </c>
      <c r="Y195" s="52">
        <f>IF(A195="","",F195-O195)</f>
        <v/>
      </c>
      <c r="Z195" s="53">
        <f>IFERROR(IF(A195="","",Y195/O195),"")</f>
        <v/>
      </c>
      <c r="AA195" s="33">
        <f>IFERROR(IF(A195="","",SUMIFS(Assumptions!$E$19:$E$138,Assumptions!$B$19:$B$138,B195,Assumptions!$A$19:$A$138,A195)),"")</f>
        <v/>
      </c>
      <c r="AB195" s="53">
        <f>IFERROR(IF(A195="","",E195/AA195),"")</f>
        <v/>
      </c>
      <c r="AC195" s="34">
        <f>IF(A195="","",IF(COUNTIFS($A$6:$A$305,A195,$B$6:$B$305,B195,$C$6:$C$305,C195)&gt;1,"Duplicate",""))</f>
        <v/>
      </c>
      <c r="AD195" s="34">
        <f>IFERROR(IF(A195="","",IF(OR(B195="",C195=""),"Missing Required Field",IF(DAY(A195)&lt;&gt;1,"Date Must Be First of Month",IF(I195&gt;D195,"Cancellations Exceed Bookings",IF(J195&gt;D195,"No-Shows Exceed Bookings",IF(I195+J195&gt;D195,"Combined Exceptions Exceed Bookings",IF(AND(AA195&gt;0,E195&gt;AA195),"Rooms Sold Exceed Available Inventory",IF(T195&lt;0,"Negative Net Revenue",IF(X195&gt;Assumptions!$B$5,"High Acquisition Cost",IF(OR(N195="",O195=""),"Missing Budget","OK")))))))))),"")</f>
        <v/>
      </c>
    </row>
    <row r="196">
      <c r="A196" s="50" t="n"/>
      <c r="B196" s="26" t="n"/>
      <c r="C196" s="26" t="n"/>
      <c r="D196" s="27" t="n"/>
      <c r="E196" s="27" t="n"/>
      <c r="F196" s="51" t="n"/>
      <c r="G196" s="51" t="n"/>
      <c r="H196" s="51" t="n"/>
      <c r="I196" s="27" t="n"/>
      <c r="J196" s="27" t="n"/>
      <c r="K196" s="51" t="n"/>
      <c r="L196" s="51" t="n"/>
      <c r="M196" s="51" t="n"/>
      <c r="N196" s="27" t="n"/>
      <c r="O196" s="51" t="n"/>
      <c r="P196" s="29" t="n"/>
      <c r="Q196" s="29" t="n"/>
      <c r="R196" s="52">
        <f>IF(A196="","",SUM(F196:H196))</f>
        <v/>
      </c>
      <c r="S196" s="52">
        <f>IF(A196="","",SUM(K196:M196))</f>
        <v/>
      </c>
      <c r="T196" s="52">
        <f>IF(A196="","",R196-S196)</f>
        <v/>
      </c>
      <c r="U196" s="52">
        <f>IFERROR(IF(A196="","",F196/E196),"")</f>
        <v/>
      </c>
      <c r="V196" s="52">
        <f>IFERROR(IF(A196="","",T196/E196),"")</f>
        <v/>
      </c>
      <c r="W196" s="31">
        <f>IFERROR(IF(A196="","",E196/(D196-I196-J196)),"")</f>
        <v/>
      </c>
      <c r="X196" s="53">
        <f>IFERROR(IF(A196="","",S196/R196),"")</f>
        <v/>
      </c>
      <c r="Y196" s="52">
        <f>IF(A196="","",F196-O196)</f>
        <v/>
      </c>
      <c r="Z196" s="53">
        <f>IFERROR(IF(A196="","",Y196/O196),"")</f>
        <v/>
      </c>
      <c r="AA196" s="33">
        <f>IFERROR(IF(A196="","",SUMIFS(Assumptions!$E$19:$E$138,Assumptions!$B$19:$B$138,B196,Assumptions!$A$19:$A$138,A196)),"")</f>
        <v/>
      </c>
      <c r="AB196" s="53">
        <f>IFERROR(IF(A196="","",E196/AA196),"")</f>
        <v/>
      </c>
      <c r="AC196" s="34">
        <f>IF(A196="","",IF(COUNTIFS($A$6:$A$305,A196,$B$6:$B$305,B196,$C$6:$C$305,C196)&gt;1,"Duplicate",""))</f>
        <v/>
      </c>
      <c r="AD196" s="34">
        <f>IFERROR(IF(A196="","",IF(OR(B196="",C196=""),"Missing Required Field",IF(DAY(A196)&lt;&gt;1,"Date Must Be First of Month",IF(I196&gt;D196,"Cancellations Exceed Bookings",IF(J196&gt;D196,"No-Shows Exceed Bookings",IF(I196+J196&gt;D196,"Combined Exceptions Exceed Bookings",IF(AND(AA196&gt;0,E196&gt;AA196),"Rooms Sold Exceed Available Inventory",IF(T196&lt;0,"Negative Net Revenue",IF(X196&gt;Assumptions!$B$5,"High Acquisition Cost",IF(OR(N196="",O196=""),"Missing Budget","OK")))))))))),"")</f>
        <v/>
      </c>
    </row>
    <row r="197">
      <c r="A197" s="50" t="n"/>
      <c r="B197" s="26" t="n"/>
      <c r="C197" s="26" t="n"/>
      <c r="D197" s="27" t="n"/>
      <c r="E197" s="27" t="n"/>
      <c r="F197" s="51" t="n"/>
      <c r="G197" s="51" t="n"/>
      <c r="H197" s="51" t="n"/>
      <c r="I197" s="27" t="n"/>
      <c r="J197" s="27" t="n"/>
      <c r="K197" s="51" t="n"/>
      <c r="L197" s="51" t="n"/>
      <c r="M197" s="51" t="n"/>
      <c r="N197" s="27" t="n"/>
      <c r="O197" s="51" t="n"/>
      <c r="P197" s="29" t="n"/>
      <c r="Q197" s="29" t="n"/>
      <c r="R197" s="52">
        <f>IF(A197="","",SUM(F197:H197))</f>
        <v/>
      </c>
      <c r="S197" s="52">
        <f>IF(A197="","",SUM(K197:M197))</f>
        <v/>
      </c>
      <c r="T197" s="52">
        <f>IF(A197="","",R197-S197)</f>
        <v/>
      </c>
      <c r="U197" s="52">
        <f>IFERROR(IF(A197="","",F197/E197),"")</f>
        <v/>
      </c>
      <c r="V197" s="52">
        <f>IFERROR(IF(A197="","",T197/E197),"")</f>
        <v/>
      </c>
      <c r="W197" s="31">
        <f>IFERROR(IF(A197="","",E197/(D197-I197-J197)),"")</f>
        <v/>
      </c>
      <c r="X197" s="53">
        <f>IFERROR(IF(A197="","",S197/R197),"")</f>
        <v/>
      </c>
      <c r="Y197" s="52">
        <f>IF(A197="","",F197-O197)</f>
        <v/>
      </c>
      <c r="Z197" s="53">
        <f>IFERROR(IF(A197="","",Y197/O197),"")</f>
        <v/>
      </c>
      <c r="AA197" s="33">
        <f>IFERROR(IF(A197="","",SUMIFS(Assumptions!$E$19:$E$138,Assumptions!$B$19:$B$138,B197,Assumptions!$A$19:$A$138,A197)),"")</f>
        <v/>
      </c>
      <c r="AB197" s="53">
        <f>IFERROR(IF(A197="","",E197/AA197),"")</f>
        <v/>
      </c>
      <c r="AC197" s="34">
        <f>IF(A197="","",IF(COUNTIFS($A$6:$A$305,A197,$B$6:$B$305,B197,$C$6:$C$305,C197)&gt;1,"Duplicate",""))</f>
        <v/>
      </c>
      <c r="AD197" s="34">
        <f>IFERROR(IF(A197="","",IF(OR(B197="",C197=""),"Missing Required Field",IF(DAY(A197)&lt;&gt;1,"Date Must Be First of Month",IF(I197&gt;D197,"Cancellations Exceed Bookings",IF(J197&gt;D197,"No-Shows Exceed Bookings",IF(I197+J197&gt;D197,"Combined Exceptions Exceed Bookings",IF(AND(AA197&gt;0,E197&gt;AA197),"Rooms Sold Exceed Available Inventory",IF(T197&lt;0,"Negative Net Revenue",IF(X197&gt;Assumptions!$B$5,"High Acquisition Cost",IF(OR(N197="",O197=""),"Missing Budget","OK")))))))))),"")</f>
        <v/>
      </c>
    </row>
    <row r="198">
      <c r="A198" s="50" t="n"/>
      <c r="B198" s="26" t="n"/>
      <c r="C198" s="26" t="n"/>
      <c r="D198" s="27" t="n"/>
      <c r="E198" s="27" t="n"/>
      <c r="F198" s="51" t="n"/>
      <c r="G198" s="51" t="n"/>
      <c r="H198" s="51" t="n"/>
      <c r="I198" s="27" t="n"/>
      <c r="J198" s="27" t="n"/>
      <c r="K198" s="51" t="n"/>
      <c r="L198" s="51" t="n"/>
      <c r="M198" s="51" t="n"/>
      <c r="N198" s="27" t="n"/>
      <c r="O198" s="51" t="n"/>
      <c r="P198" s="29" t="n"/>
      <c r="Q198" s="29" t="n"/>
      <c r="R198" s="52">
        <f>IF(A198="","",SUM(F198:H198))</f>
        <v/>
      </c>
      <c r="S198" s="52">
        <f>IF(A198="","",SUM(K198:M198))</f>
        <v/>
      </c>
      <c r="T198" s="52">
        <f>IF(A198="","",R198-S198)</f>
        <v/>
      </c>
      <c r="U198" s="52">
        <f>IFERROR(IF(A198="","",F198/E198),"")</f>
        <v/>
      </c>
      <c r="V198" s="52">
        <f>IFERROR(IF(A198="","",T198/E198),"")</f>
        <v/>
      </c>
      <c r="W198" s="31">
        <f>IFERROR(IF(A198="","",E198/(D198-I198-J198)),"")</f>
        <v/>
      </c>
      <c r="X198" s="53">
        <f>IFERROR(IF(A198="","",S198/R198),"")</f>
        <v/>
      </c>
      <c r="Y198" s="52">
        <f>IF(A198="","",F198-O198)</f>
        <v/>
      </c>
      <c r="Z198" s="53">
        <f>IFERROR(IF(A198="","",Y198/O198),"")</f>
        <v/>
      </c>
      <c r="AA198" s="33">
        <f>IFERROR(IF(A198="","",SUMIFS(Assumptions!$E$19:$E$138,Assumptions!$B$19:$B$138,B198,Assumptions!$A$19:$A$138,A198)),"")</f>
        <v/>
      </c>
      <c r="AB198" s="53">
        <f>IFERROR(IF(A198="","",E198/AA198),"")</f>
        <v/>
      </c>
      <c r="AC198" s="34">
        <f>IF(A198="","",IF(COUNTIFS($A$6:$A$305,A198,$B$6:$B$305,B198,$C$6:$C$305,C198)&gt;1,"Duplicate",""))</f>
        <v/>
      </c>
      <c r="AD198" s="34">
        <f>IFERROR(IF(A198="","",IF(OR(B198="",C198=""),"Missing Required Field",IF(DAY(A198)&lt;&gt;1,"Date Must Be First of Month",IF(I198&gt;D198,"Cancellations Exceed Bookings",IF(J198&gt;D198,"No-Shows Exceed Bookings",IF(I198+J198&gt;D198,"Combined Exceptions Exceed Bookings",IF(AND(AA198&gt;0,E198&gt;AA198),"Rooms Sold Exceed Available Inventory",IF(T198&lt;0,"Negative Net Revenue",IF(X198&gt;Assumptions!$B$5,"High Acquisition Cost",IF(OR(N198="",O198=""),"Missing Budget","OK")))))))))),"")</f>
        <v/>
      </c>
    </row>
    <row r="199">
      <c r="A199" s="50" t="n"/>
      <c r="B199" s="26" t="n"/>
      <c r="C199" s="26" t="n"/>
      <c r="D199" s="27" t="n"/>
      <c r="E199" s="27" t="n"/>
      <c r="F199" s="51" t="n"/>
      <c r="G199" s="51" t="n"/>
      <c r="H199" s="51" t="n"/>
      <c r="I199" s="27" t="n"/>
      <c r="J199" s="27" t="n"/>
      <c r="K199" s="51" t="n"/>
      <c r="L199" s="51" t="n"/>
      <c r="M199" s="51" t="n"/>
      <c r="N199" s="27" t="n"/>
      <c r="O199" s="51" t="n"/>
      <c r="P199" s="29" t="n"/>
      <c r="Q199" s="29" t="n"/>
      <c r="R199" s="52">
        <f>IF(A199="","",SUM(F199:H199))</f>
        <v/>
      </c>
      <c r="S199" s="52">
        <f>IF(A199="","",SUM(K199:M199))</f>
        <v/>
      </c>
      <c r="T199" s="52">
        <f>IF(A199="","",R199-S199)</f>
        <v/>
      </c>
      <c r="U199" s="52">
        <f>IFERROR(IF(A199="","",F199/E199),"")</f>
        <v/>
      </c>
      <c r="V199" s="52">
        <f>IFERROR(IF(A199="","",T199/E199),"")</f>
        <v/>
      </c>
      <c r="W199" s="31">
        <f>IFERROR(IF(A199="","",E199/(D199-I199-J199)),"")</f>
        <v/>
      </c>
      <c r="X199" s="53">
        <f>IFERROR(IF(A199="","",S199/R199),"")</f>
        <v/>
      </c>
      <c r="Y199" s="52">
        <f>IF(A199="","",F199-O199)</f>
        <v/>
      </c>
      <c r="Z199" s="53">
        <f>IFERROR(IF(A199="","",Y199/O199),"")</f>
        <v/>
      </c>
      <c r="AA199" s="33">
        <f>IFERROR(IF(A199="","",SUMIFS(Assumptions!$E$19:$E$138,Assumptions!$B$19:$B$138,B199,Assumptions!$A$19:$A$138,A199)),"")</f>
        <v/>
      </c>
      <c r="AB199" s="53">
        <f>IFERROR(IF(A199="","",E199/AA199),"")</f>
        <v/>
      </c>
      <c r="AC199" s="34">
        <f>IF(A199="","",IF(COUNTIFS($A$6:$A$305,A199,$B$6:$B$305,B199,$C$6:$C$305,C199)&gt;1,"Duplicate",""))</f>
        <v/>
      </c>
      <c r="AD199" s="34">
        <f>IFERROR(IF(A199="","",IF(OR(B199="",C199=""),"Missing Required Field",IF(DAY(A199)&lt;&gt;1,"Date Must Be First of Month",IF(I199&gt;D199,"Cancellations Exceed Bookings",IF(J199&gt;D199,"No-Shows Exceed Bookings",IF(I199+J199&gt;D199,"Combined Exceptions Exceed Bookings",IF(AND(AA199&gt;0,E199&gt;AA199),"Rooms Sold Exceed Available Inventory",IF(T199&lt;0,"Negative Net Revenue",IF(X199&gt;Assumptions!$B$5,"High Acquisition Cost",IF(OR(N199="",O199=""),"Missing Budget","OK")))))))))),"")</f>
        <v/>
      </c>
    </row>
    <row r="200">
      <c r="A200" s="50" t="n"/>
      <c r="B200" s="26" t="n"/>
      <c r="C200" s="26" t="n"/>
      <c r="D200" s="27" t="n"/>
      <c r="E200" s="27" t="n"/>
      <c r="F200" s="51" t="n"/>
      <c r="G200" s="51" t="n"/>
      <c r="H200" s="51" t="n"/>
      <c r="I200" s="27" t="n"/>
      <c r="J200" s="27" t="n"/>
      <c r="K200" s="51" t="n"/>
      <c r="L200" s="51" t="n"/>
      <c r="M200" s="51" t="n"/>
      <c r="N200" s="27" t="n"/>
      <c r="O200" s="51" t="n"/>
      <c r="P200" s="29" t="n"/>
      <c r="Q200" s="29" t="n"/>
      <c r="R200" s="52">
        <f>IF(A200="","",SUM(F200:H200))</f>
        <v/>
      </c>
      <c r="S200" s="52">
        <f>IF(A200="","",SUM(K200:M200))</f>
        <v/>
      </c>
      <c r="T200" s="52">
        <f>IF(A200="","",R200-S200)</f>
        <v/>
      </c>
      <c r="U200" s="52">
        <f>IFERROR(IF(A200="","",F200/E200),"")</f>
        <v/>
      </c>
      <c r="V200" s="52">
        <f>IFERROR(IF(A200="","",T200/E200),"")</f>
        <v/>
      </c>
      <c r="W200" s="31">
        <f>IFERROR(IF(A200="","",E200/(D200-I200-J200)),"")</f>
        <v/>
      </c>
      <c r="X200" s="53">
        <f>IFERROR(IF(A200="","",S200/R200),"")</f>
        <v/>
      </c>
      <c r="Y200" s="52">
        <f>IF(A200="","",F200-O200)</f>
        <v/>
      </c>
      <c r="Z200" s="53">
        <f>IFERROR(IF(A200="","",Y200/O200),"")</f>
        <v/>
      </c>
      <c r="AA200" s="33">
        <f>IFERROR(IF(A200="","",SUMIFS(Assumptions!$E$19:$E$138,Assumptions!$B$19:$B$138,B200,Assumptions!$A$19:$A$138,A200)),"")</f>
        <v/>
      </c>
      <c r="AB200" s="53">
        <f>IFERROR(IF(A200="","",E200/AA200),"")</f>
        <v/>
      </c>
      <c r="AC200" s="34">
        <f>IF(A200="","",IF(COUNTIFS($A$6:$A$305,A200,$B$6:$B$305,B200,$C$6:$C$305,C200)&gt;1,"Duplicate",""))</f>
        <v/>
      </c>
      <c r="AD200" s="34">
        <f>IFERROR(IF(A200="","",IF(OR(B200="",C200=""),"Missing Required Field",IF(DAY(A200)&lt;&gt;1,"Date Must Be First of Month",IF(I200&gt;D200,"Cancellations Exceed Bookings",IF(J200&gt;D200,"No-Shows Exceed Bookings",IF(I200+J200&gt;D200,"Combined Exceptions Exceed Bookings",IF(AND(AA200&gt;0,E200&gt;AA200),"Rooms Sold Exceed Available Inventory",IF(T200&lt;0,"Negative Net Revenue",IF(X200&gt;Assumptions!$B$5,"High Acquisition Cost",IF(OR(N200="",O200=""),"Missing Budget","OK")))))))))),"")</f>
        <v/>
      </c>
    </row>
    <row r="201">
      <c r="A201" s="50" t="n"/>
      <c r="B201" s="26" t="n"/>
      <c r="C201" s="26" t="n"/>
      <c r="D201" s="27" t="n"/>
      <c r="E201" s="27" t="n"/>
      <c r="F201" s="51" t="n"/>
      <c r="G201" s="51" t="n"/>
      <c r="H201" s="51" t="n"/>
      <c r="I201" s="27" t="n"/>
      <c r="J201" s="27" t="n"/>
      <c r="K201" s="51" t="n"/>
      <c r="L201" s="51" t="n"/>
      <c r="M201" s="51" t="n"/>
      <c r="N201" s="27" t="n"/>
      <c r="O201" s="51" t="n"/>
      <c r="P201" s="29" t="n"/>
      <c r="Q201" s="29" t="n"/>
      <c r="R201" s="52">
        <f>IF(A201="","",SUM(F201:H201))</f>
        <v/>
      </c>
      <c r="S201" s="52">
        <f>IF(A201="","",SUM(K201:M201))</f>
        <v/>
      </c>
      <c r="T201" s="52">
        <f>IF(A201="","",R201-S201)</f>
        <v/>
      </c>
      <c r="U201" s="52">
        <f>IFERROR(IF(A201="","",F201/E201),"")</f>
        <v/>
      </c>
      <c r="V201" s="52">
        <f>IFERROR(IF(A201="","",T201/E201),"")</f>
        <v/>
      </c>
      <c r="W201" s="31">
        <f>IFERROR(IF(A201="","",E201/(D201-I201-J201)),"")</f>
        <v/>
      </c>
      <c r="X201" s="53">
        <f>IFERROR(IF(A201="","",S201/R201),"")</f>
        <v/>
      </c>
      <c r="Y201" s="52">
        <f>IF(A201="","",F201-O201)</f>
        <v/>
      </c>
      <c r="Z201" s="53">
        <f>IFERROR(IF(A201="","",Y201/O201),"")</f>
        <v/>
      </c>
      <c r="AA201" s="33">
        <f>IFERROR(IF(A201="","",SUMIFS(Assumptions!$E$19:$E$138,Assumptions!$B$19:$B$138,B201,Assumptions!$A$19:$A$138,A201)),"")</f>
        <v/>
      </c>
      <c r="AB201" s="53">
        <f>IFERROR(IF(A201="","",E201/AA201),"")</f>
        <v/>
      </c>
      <c r="AC201" s="34">
        <f>IF(A201="","",IF(COUNTIFS($A$6:$A$305,A201,$B$6:$B$305,B201,$C$6:$C$305,C201)&gt;1,"Duplicate",""))</f>
        <v/>
      </c>
      <c r="AD201" s="34">
        <f>IFERROR(IF(A201="","",IF(OR(B201="",C201=""),"Missing Required Field",IF(DAY(A201)&lt;&gt;1,"Date Must Be First of Month",IF(I201&gt;D201,"Cancellations Exceed Bookings",IF(J201&gt;D201,"No-Shows Exceed Bookings",IF(I201+J201&gt;D201,"Combined Exceptions Exceed Bookings",IF(AND(AA201&gt;0,E201&gt;AA201),"Rooms Sold Exceed Available Inventory",IF(T201&lt;0,"Negative Net Revenue",IF(X201&gt;Assumptions!$B$5,"High Acquisition Cost",IF(OR(N201="",O201=""),"Missing Budget","OK")))))))))),"")</f>
        <v/>
      </c>
    </row>
    <row r="202">
      <c r="A202" s="50" t="n"/>
      <c r="B202" s="26" t="n"/>
      <c r="C202" s="26" t="n"/>
      <c r="D202" s="27" t="n"/>
      <c r="E202" s="27" t="n"/>
      <c r="F202" s="51" t="n"/>
      <c r="G202" s="51" t="n"/>
      <c r="H202" s="51" t="n"/>
      <c r="I202" s="27" t="n"/>
      <c r="J202" s="27" t="n"/>
      <c r="K202" s="51" t="n"/>
      <c r="L202" s="51" t="n"/>
      <c r="M202" s="51" t="n"/>
      <c r="N202" s="27" t="n"/>
      <c r="O202" s="51" t="n"/>
      <c r="P202" s="29" t="n"/>
      <c r="Q202" s="29" t="n"/>
      <c r="R202" s="52">
        <f>IF(A202="","",SUM(F202:H202))</f>
        <v/>
      </c>
      <c r="S202" s="52">
        <f>IF(A202="","",SUM(K202:M202))</f>
        <v/>
      </c>
      <c r="T202" s="52">
        <f>IF(A202="","",R202-S202)</f>
        <v/>
      </c>
      <c r="U202" s="52">
        <f>IFERROR(IF(A202="","",F202/E202),"")</f>
        <v/>
      </c>
      <c r="V202" s="52">
        <f>IFERROR(IF(A202="","",T202/E202),"")</f>
        <v/>
      </c>
      <c r="W202" s="31">
        <f>IFERROR(IF(A202="","",E202/(D202-I202-J202)),"")</f>
        <v/>
      </c>
      <c r="X202" s="53">
        <f>IFERROR(IF(A202="","",S202/R202),"")</f>
        <v/>
      </c>
      <c r="Y202" s="52">
        <f>IF(A202="","",F202-O202)</f>
        <v/>
      </c>
      <c r="Z202" s="53">
        <f>IFERROR(IF(A202="","",Y202/O202),"")</f>
        <v/>
      </c>
      <c r="AA202" s="33">
        <f>IFERROR(IF(A202="","",SUMIFS(Assumptions!$E$19:$E$138,Assumptions!$B$19:$B$138,B202,Assumptions!$A$19:$A$138,A202)),"")</f>
        <v/>
      </c>
      <c r="AB202" s="53">
        <f>IFERROR(IF(A202="","",E202/AA202),"")</f>
        <v/>
      </c>
      <c r="AC202" s="34">
        <f>IF(A202="","",IF(COUNTIFS($A$6:$A$305,A202,$B$6:$B$305,B202,$C$6:$C$305,C202)&gt;1,"Duplicate",""))</f>
        <v/>
      </c>
      <c r="AD202" s="34">
        <f>IFERROR(IF(A202="","",IF(OR(B202="",C202=""),"Missing Required Field",IF(DAY(A202)&lt;&gt;1,"Date Must Be First of Month",IF(I202&gt;D202,"Cancellations Exceed Bookings",IF(J202&gt;D202,"No-Shows Exceed Bookings",IF(I202+J202&gt;D202,"Combined Exceptions Exceed Bookings",IF(AND(AA202&gt;0,E202&gt;AA202),"Rooms Sold Exceed Available Inventory",IF(T202&lt;0,"Negative Net Revenue",IF(X202&gt;Assumptions!$B$5,"High Acquisition Cost",IF(OR(N202="",O202=""),"Missing Budget","OK")))))))))),"")</f>
        <v/>
      </c>
    </row>
    <row r="203">
      <c r="A203" s="50" t="n"/>
      <c r="B203" s="26" t="n"/>
      <c r="C203" s="26" t="n"/>
      <c r="D203" s="27" t="n"/>
      <c r="E203" s="27" t="n"/>
      <c r="F203" s="51" t="n"/>
      <c r="G203" s="51" t="n"/>
      <c r="H203" s="51" t="n"/>
      <c r="I203" s="27" t="n"/>
      <c r="J203" s="27" t="n"/>
      <c r="K203" s="51" t="n"/>
      <c r="L203" s="51" t="n"/>
      <c r="M203" s="51" t="n"/>
      <c r="N203" s="27" t="n"/>
      <c r="O203" s="51" t="n"/>
      <c r="P203" s="29" t="n"/>
      <c r="Q203" s="29" t="n"/>
      <c r="R203" s="52">
        <f>IF(A203="","",SUM(F203:H203))</f>
        <v/>
      </c>
      <c r="S203" s="52">
        <f>IF(A203="","",SUM(K203:M203))</f>
        <v/>
      </c>
      <c r="T203" s="52">
        <f>IF(A203="","",R203-S203)</f>
        <v/>
      </c>
      <c r="U203" s="52">
        <f>IFERROR(IF(A203="","",F203/E203),"")</f>
        <v/>
      </c>
      <c r="V203" s="52">
        <f>IFERROR(IF(A203="","",T203/E203),"")</f>
        <v/>
      </c>
      <c r="W203" s="31">
        <f>IFERROR(IF(A203="","",E203/(D203-I203-J203)),"")</f>
        <v/>
      </c>
      <c r="X203" s="53">
        <f>IFERROR(IF(A203="","",S203/R203),"")</f>
        <v/>
      </c>
      <c r="Y203" s="52">
        <f>IF(A203="","",F203-O203)</f>
        <v/>
      </c>
      <c r="Z203" s="53">
        <f>IFERROR(IF(A203="","",Y203/O203),"")</f>
        <v/>
      </c>
      <c r="AA203" s="33">
        <f>IFERROR(IF(A203="","",SUMIFS(Assumptions!$E$19:$E$138,Assumptions!$B$19:$B$138,B203,Assumptions!$A$19:$A$138,A203)),"")</f>
        <v/>
      </c>
      <c r="AB203" s="53">
        <f>IFERROR(IF(A203="","",E203/AA203),"")</f>
        <v/>
      </c>
      <c r="AC203" s="34">
        <f>IF(A203="","",IF(COUNTIFS($A$6:$A$305,A203,$B$6:$B$305,B203,$C$6:$C$305,C203)&gt;1,"Duplicate",""))</f>
        <v/>
      </c>
      <c r="AD203" s="34">
        <f>IFERROR(IF(A203="","",IF(OR(B203="",C203=""),"Missing Required Field",IF(DAY(A203)&lt;&gt;1,"Date Must Be First of Month",IF(I203&gt;D203,"Cancellations Exceed Bookings",IF(J203&gt;D203,"No-Shows Exceed Bookings",IF(I203+J203&gt;D203,"Combined Exceptions Exceed Bookings",IF(AND(AA203&gt;0,E203&gt;AA203),"Rooms Sold Exceed Available Inventory",IF(T203&lt;0,"Negative Net Revenue",IF(X203&gt;Assumptions!$B$5,"High Acquisition Cost",IF(OR(N203="",O203=""),"Missing Budget","OK")))))))))),"")</f>
        <v/>
      </c>
    </row>
    <row r="204">
      <c r="A204" s="50" t="n"/>
      <c r="B204" s="26" t="n"/>
      <c r="C204" s="26" t="n"/>
      <c r="D204" s="27" t="n"/>
      <c r="E204" s="27" t="n"/>
      <c r="F204" s="51" t="n"/>
      <c r="G204" s="51" t="n"/>
      <c r="H204" s="51" t="n"/>
      <c r="I204" s="27" t="n"/>
      <c r="J204" s="27" t="n"/>
      <c r="K204" s="51" t="n"/>
      <c r="L204" s="51" t="n"/>
      <c r="M204" s="51" t="n"/>
      <c r="N204" s="27" t="n"/>
      <c r="O204" s="51" t="n"/>
      <c r="P204" s="29" t="n"/>
      <c r="Q204" s="29" t="n"/>
      <c r="R204" s="52">
        <f>IF(A204="","",SUM(F204:H204))</f>
        <v/>
      </c>
      <c r="S204" s="52">
        <f>IF(A204="","",SUM(K204:M204))</f>
        <v/>
      </c>
      <c r="T204" s="52">
        <f>IF(A204="","",R204-S204)</f>
        <v/>
      </c>
      <c r="U204" s="52">
        <f>IFERROR(IF(A204="","",F204/E204),"")</f>
        <v/>
      </c>
      <c r="V204" s="52">
        <f>IFERROR(IF(A204="","",T204/E204),"")</f>
        <v/>
      </c>
      <c r="W204" s="31">
        <f>IFERROR(IF(A204="","",E204/(D204-I204-J204)),"")</f>
        <v/>
      </c>
      <c r="X204" s="53">
        <f>IFERROR(IF(A204="","",S204/R204),"")</f>
        <v/>
      </c>
      <c r="Y204" s="52">
        <f>IF(A204="","",F204-O204)</f>
        <v/>
      </c>
      <c r="Z204" s="53">
        <f>IFERROR(IF(A204="","",Y204/O204),"")</f>
        <v/>
      </c>
      <c r="AA204" s="33">
        <f>IFERROR(IF(A204="","",SUMIFS(Assumptions!$E$19:$E$138,Assumptions!$B$19:$B$138,B204,Assumptions!$A$19:$A$138,A204)),"")</f>
        <v/>
      </c>
      <c r="AB204" s="53">
        <f>IFERROR(IF(A204="","",E204/AA204),"")</f>
        <v/>
      </c>
      <c r="AC204" s="34">
        <f>IF(A204="","",IF(COUNTIFS($A$6:$A$305,A204,$B$6:$B$305,B204,$C$6:$C$305,C204)&gt;1,"Duplicate",""))</f>
        <v/>
      </c>
      <c r="AD204" s="34">
        <f>IFERROR(IF(A204="","",IF(OR(B204="",C204=""),"Missing Required Field",IF(DAY(A204)&lt;&gt;1,"Date Must Be First of Month",IF(I204&gt;D204,"Cancellations Exceed Bookings",IF(J204&gt;D204,"No-Shows Exceed Bookings",IF(I204+J204&gt;D204,"Combined Exceptions Exceed Bookings",IF(AND(AA204&gt;0,E204&gt;AA204),"Rooms Sold Exceed Available Inventory",IF(T204&lt;0,"Negative Net Revenue",IF(X204&gt;Assumptions!$B$5,"High Acquisition Cost",IF(OR(N204="",O204=""),"Missing Budget","OK")))))))))),"")</f>
        <v/>
      </c>
    </row>
    <row r="205">
      <c r="A205" s="50" t="n"/>
      <c r="B205" s="26" t="n"/>
      <c r="C205" s="26" t="n"/>
      <c r="D205" s="27" t="n"/>
      <c r="E205" s="27" t="n"/>
      <c r="F205" s="51" t="n"/>
      <c r="G205" s="51" t="n"/>
      <c r="H205" s="51" t="n"/>
      <c r="I205" s="27" t="n"/>
      <c r="J205" s="27" t="n"/>
      <c r="K205" s="51" t="n"/>
      <c r="L205" s="51" t="n"/>
      <c r="M205" s="51" t="n"/>
      <c r="N205" s="27" t="n"/>
      <c r="O205" s="51" t="n"/>
      <c r="P205" s="29" t="n"/>
      <c r="Q205" s="29" t="n"/>
      <c r="R205" s="52">
        <f>IF(A205="","",SUM(F205:H205))</f>
        <v/>
      </c>
      <c r="S205" s="52">
        <f>IF(A205="","",SUM(K205:M205))</f>
        <v/>
      </c>
      <c r="T205" s="52">
        <f>IF(A205="","",R205-S205)</f>
        <v/>
      </c>
      <c r="U205" s="52">
        <f>IFERROR(IF(A205="","",F205/E205),"")</f>
        <v/>
      </c>
      <c r="V205" s="52">
        <f>IFERROR(IF(A205="","",T205/E205),"")</f>
        <v/>
      </c>
      <c r="W205" s="31">
        <f>IFERROR(IF(A205="","",E205/(D205-I205-J205)),"")</f>
        <v/>
      </c>
      <c r="X205" s="53">
        <f>IFERROR(IF(A205="","",S205/R205),"")</f>
        <v/>
      </c>
      <c r="Y205" s="52">
        <f>IF(A205="","",F205-O205)</f>
        <v/>
      </c>
      <c r="Z205" s="53">
        <f>IFERROR(IF(A205="","",Y205/O205),"")</f>
        <v/>
      </c>
      <c r="AA205" s="33">
        <f>IFERROR(IF(A205="","",SUMIFS(Assumptions!$E$19:$E$138,Assumptions!$B$19:$B$138,B205,Assumptions!$A$19:$A$138,A205)),"")</f>
        <v/>
      </c>
      <c r="AB205" s="53">
        <f>IFERROR(IF(A205="","",E205/AA205),"")</f>
        <v/>
      </c>
      <c r="AC205" s="34">
        <f>IF(A205="","",IF(COUNTIFS($A$6:$A$305,A205,$B$6:$B$305,B205,$C$6:$C$305,C205)&gt;1,"Duplicate",""))</f>
        <v/>
      </c>
      <c r="AD205" s="34">
        <f>IFERROR(IF(A205="","",IF(OR(B205="",C205=""),"Missing Required Field",IF(DAY(A205)&lt;&gt;1,"Date Must Be First of Month",IF(I205&gt;D205,"Cancellations Exceed Bookings",IF(J205&gt;D205,"No-Shows Exceed Bookings",IF(I205+J205&gt;D205,"Combined Exceptions Exceed Bookings",IF(AND(AA205&gt;0,E205&gt;AA205),"Rooms Sold Exceed Available Inventory",IF(T205&lt;0,"Negative Net Revenue",IF(X205&gt;Assumptions!$B$5,"High Acquisition Cost",IF(OR(N205="",O205=""),"Missing Budget","OK")))))))))),"")</f>
        <v/>
      </c>
    </row>
    <row r="206">
      <c r="A206" s="50" t="n"/>
      <c r="B206" s="26" t="n"/>
      <c r="C206" s="26" t="n"/>
      <c r="D206" s="27" t="n"/>
      <c r="E206" s="27" t="n"/>
      <c r="F206" s="51" t="n"/>
      <c r="G206" s="51" t="n"/>
      <c r="H206" s="51" t="n"/>
      <c r="I206" s="27" t="n"/>
      <c r="J206" s="27" t="n"/>
      <c r="K206" s="51" t="n"/>
      <c r="L206" s="51" t="n"/>
      <c r="M206" s="51" t="n"/>
      <c r="N206" s="27" t="n"/>
      <c r="O206" s="51" t="n"/>
      <c r="P206" s="29" t="n"/>
      <c r="Q206" s="29" t="n"/>
      <c r="R206" s="52">
        <f>IF(A206="","",SUM(F206:H206))</f>
        <v/>
      </c>
      <c r="S206" s="52">
        <f>IF(A206="","",SUM(K206:M206))</f>
        <v/>
      </c>
      <c r="T206" s="52">
        <f>IF(A206="","",R206-S206)</f>
        <v/>
      </c>
      <c r="U206" s="52">
        <f>IFERROR(IF(A206="","",F206/E206),"")</f>
        <v/>
      </c>
      <c r="V206" s="52">
        <f>IFERROR(IF(A206="","",T206/E206),"")</f>
        <v/>
      </c>
      <c r="W206" s="31">
        <f>IFERROR(IF(A206="","",E206/(D206-I206-J206)),"")</f>
        <v/>
      </c>
      <c r="X206" s="53">
        <f>IFERROR(IF(A206="","",S206/R206),"")</f>
        <v/>
      </c>
      <c r="Y206" s="52">
        <f>IF(A206="","",F206-O206)</f>
        <v/>
      </c>
      <c r="Z206" s="53">
        <f>IFERROR(IF(A206="","",Y206/O206),"")</f>
        <v/>
      </c>
      <c r="AA206" s="33">
        <f>IFERROR(IF(A206="","",SUMIFS(Assumptions!$E$19:$E$138,Assumptions!$B$19:$B$138,B206,Assumptions!$A$19:$A$138,A206)),"")</f>
        <v/>
      </c>
      <c r="AB206" s="53">
        <f>IFERROR(IF(A206="","",E206/AA206),"")</f>
        <v/>
      </c>
      <c r="AC206" s="34">
        <f>IF(A206="","",IF(COUNTIFS($A$6:$A$305,A206,$B$6:$B$305,B206,$C$6:$C$305,C206)&gt;1,"Duplicate",""))</f>
        <v/>
      </c>
      <c r="AD206" s="34">
        <f>IFERROR(IF(A206="","",IF(OR(B206="",C206=""),"Missing Required Field",IF(DAY(A206)&lt;&gt;1,"Date Must Be First of Month",IF(I206&gt;D206,"Cancellations Exceed Bookings",IF(J206&gt;D206,"No-Shows Exceed Bookings",IF(I206+J206&gt;D206,"Combined Exceptions Exceed Bookings",IF(AND(AA206&gt;0,E206&gt;AA206),"Rooms Sold Exceed Available Inventory",IF(T206&lt;0,"Negative Net Revenue",IF(X206&gt;Assumptions!$B$5,"High Acquisition Cost",IF(OR(N206="",O206=""),"Missing Budget","OK")))))))))),"")</f>
        <v/>
      </c>
    </row>
    <row r="207">
      <c r="A207" s="50" t="n"/>
      <c r="B207" s="26" t="n"/>
      <c r="C207" s="26" t="n"/>
      <c r="D207" s="27" t="n"/>
      <c r="E207" s="27" t="n"/>
      <c r="F207" s="51" t="n"/>
      <c r="G207" s="51" t="n"/>
      <c r="H207" s="51" t="n"/>
      <c r="I207" s="27" t="n"/>
      <c r="J207" s="27" t="n"/>
      <c r="K207" s="51" t="n"/>
      <c r="L207" s="51" t="n"/>
      <c r="M207" s="51" t="n"/>
      <c r="N207" s="27" t="n"/>
      <c r="O207" s="51" t="n"/>
      <c r="P207" s="29" t="n"/>
      <c r="Q207" s="29" t="n"/>
      <c r="R207" s="52">
        <f>IF(A207="","",SUM(F207:H207))</f>
        <v/>
      </c>
      <c r="S207" s="52">
        <f>IF(A207="","",SUM(K207:M207))</f>
        <v/>
      </c>
      <c r="T207" s="52">
        <f>IF(A207="","",R207-S207)</f>
        <v/>
      </c>
      <c r="U207" s="52">
        <f>IFERROR(IF(A207="","",F207/E207),"")</f>
        <v/>
      </c>
      <c r="V207" s="52">
        <f>IFERROR(IF(A207="","",T207/E207),"")</f>
        <v/>
      </c>
      <c r="W207" s="31">
        <f>IFERROR(IF(A207="","",E207/(D207-I207-J207)),"")</f>
        <v/>
      </c>
      <c r="X207" s="53">
        <f>IFERROR(IF(A207="","",S207/R207),"")</f>
        <v/>
      </c>
      <c r="Y207" s="52">
        <f>IF(A207="","",F207-O207)</f>
        <v/>
      </c>
      <c r="Z207" s="53">
        <f>IFERROR(IF(A207="","",Y207/O207),"")</f>
        <v/>
      </c>
      <c r="AA207" s="33">
        <f>IFERROR(IF(A207="","",SUMIFS(Assumptions!$E$19:$E$138,Assumptions!$B$19:$B$138,B207,Assumptions!$A$19:$A$138,A207)),"")</f>
        <v/>
      </c>
      <c r="AB207" s="53">
        <f>IFERROR(IF(A207="","",E207/AA207),"")</f>
        <v/>
      </c>
      <c r="AC207" s="34">
        <f>IF(A207="","",IF(COUNTIFS($A$6:$A$305,A207,$B$6:$B$305,B207,$C$6:$C$305,C207)&gt;1,"Duplicate",""))</f>
        <v/>
      </c>
      <c r="AD207" s="34">
        <f>IFERROR(IF(A207="","",IF(OR(B207="",C207=""),"Missing Required Field",IF(DAY(A207)&lt;&gt;1,"Date Must Be First of Month",IF(I207&gt;D207,"Cancellations Exceed Bookings",IF(J207&gt;D207,"No-Shows Exceed Bookings",IF(I207+J207&gt;D207,"Combined Exceptions Exceed Bookings",IF(AND(AA207&gt;0,E207&gt;AA207),"Rooms Sold Exceed Available Inventory",IF(T207&lt;0,"Negative Net Revenue",IF(X207&gt;Assumptions!$B$5,"High Acquisition Cost",IF(OR(N207="",O207=""),"Missing Budget","OK")))))))))),"")</f>
        <v/>
      </c>
    </row>
    <row r="208">
      <c r="A208" s="50" t="n"/>
      <c r="B208" s="26" t="n"/>
      <c r="C208" s="26" t="n"/>
      <c r="D208" s="27" t="n"/>
      <c r="E208" s="27" t="n"/>
      <c r="F208" s="51" t="n"/>
      <c r="G208" s="51" t="n"/>
      <c r="H208" s="51" t="n"/>
      <c r="I208" s="27" t="n"/>
      <c r="J208" s="27" t="n"/>
      <c r="K208" s="51" t="n"/>
      <c r="L208" s="51" t="n"/>
      <c r="M208" s="51" t="n"/>
      <c r="N208" s="27" t="n"/>
      <c r="O208" s="51" t="n"/>
      <c r="P208" s="29" t="n"/>
      <c r="Q208" s="29" t="n"/>
      <c r="R208" s="52">
        <f>IF(A208="","",SUM(F208:H208))</f>
        <v/>
      </c>
      <c r="S208" s="52">
        <f>IF(A208="","",SUM(K208:M208))</f>
        <v/>
      </c>
      <c r="T208" s="52">
        <f>IF(A208="","",R208-S208)</f>
        <v/>
      </c>
      <c r="U208" s="52">
        <f>IFERROR(IF(A208="","",F208/E208),"")</f>
        <v/>
      </c>
      <c r="V208" s="52">
        <f>IFERROR(IF(A208="","",T208/E208),"")</f>
        <v/>
      </c>
      <c r="W208" s="31">
        <f>IFERROR(IF(A208="","",E208/(D208-I208-J208)),"")</f>
        <v/>
      </c>
      <c r="X208" s="53">
        <f>IFERROR(IF(A208="","",S208/R208),"")</f>
        <v/>
      </c>
      <c r="Y208" s="52">
        <f>IF(A208="","",F208-O208)</f>
        <v/>
      </c>
      <c r="Z208" s="53">
        <f>IFERROR(IF(A208="","",Y208/O208),"")</f>
        <v/>
      </c>
      <c r="AA208" s="33">
        <f>IFERROR(IF(A208="","",SUMIFS(Assumptions!$E$19:$E$138,Assumptions!$B$19:$B$138,B208,Assumptions!$A$19:$A$138,A208)),"")</f>
        <v/>
      </c>
      <c r="AB208" s="53">
        <f>IFERROR(IF(A208="","",E208/AA208),"")</f>
        <v/>
      </c>
      <c r="AC208" s="34">
        <f>IF(A208="","",IF(COUNTIFS($A$6:$A$305,A208,$B$6:$B$305,B208,$C$6:$C$305,C208)&gt;1,"Duplicate",""))</f>
        <v/>
      </c>
      <c r="AD208" s="34">
        <f>IFERROR(IF(A208="","",IF(OR(B208="",C208=""),"Missing Required Field",IF(DAY(A208)&lt;&gt;1,"Date Must Be First of Month",IF(I208&gt;D208,"Cancellations Exceed Bookings",IF(J208&gt;D208,"No-Shows Exceed Bookings",IF(I208+J208&gt;D208,"Combined Exceptions Exceed Bookings",IF(AND(AA208&gt;0,E208&gt;AA208),"Rooms Sold Exceed Available Inventory",IF(T208&lt;0,"Negative Net Revenue",IF(X208&gt;Assumptions!$B$5,"High Acquisition Cost",IF(OR(N208="",O208=""),"Missing Budget","OK")))))))))),"")</f>
        <v/>
      </c>
    </row>
    <row r="209">
      <c r="A209" s="50" t="n"/>
      <c r="B209" s="26" t="n"/>
      <c r="C209" s="26" t="n"/>
      <c r="D209" s="27" t="n"/>
      <c r="E209" s="27" t="n"/>
      <c r="F209" s="51" t="n"/>
      <c r="G209" s="51" t="n"/>
      <c r="H209" s="51" t="n"/>
      <c r="I209" s="27" t="n"/>
      <c r="J209" s="27" t="n"/>
      <c r="K209" s="51" t="n"/>
      <c r="L209" s="51" t="n"/>
      <c r="M209" s="51" t="n"/>
      <c r="N209" s="27" t="n"/>
      <c r="O209" s="51" t="n"/>
      <c r="P209" s="29" t="n"/>
      <c r="Q209" s="29" t="n"/>
      <c r="R209" s="52">
        <f>IF(A209="","",SUM(F209:H209))</f>
        <v/>
      </c>
      <c r="S209" s="52">
        <f>IF(A209="","",SUM(K209:M209))</f>
        <v/>
      </c>
      <c r="T209" s="52">
        <f>IF(A209="","",R209-S209)</f>
        <v/>
      </c>
      <c r="U209" s="52">
        <f>IFERROR(IF(A209="","",F209/E209),"")</f>
        <v/>
      </c>
      <c r="V209" s="52">
        <f>IFERROR(IF(A209="","",T209/E209),"")</f>
        <v/>
      </c>
      <c r="W209" s="31">
        <f>IFERROR(IF(A209="","",E209/(D209-I209-J209)),"")</f>
        <v/>
      </c>
      <c r="X209" s="53">
        <f>IFERROR(IF(A209="","",S209/R209),"")</f>
        <v/>
      </c>
      <c r="Y209" s="52">
        <f>IF(A209="","",F209-O209)</f>
        <v/>
      </c>
      <c r="Z209" s="53">
        <f>IFERROR(IF(A209="","",Y209/O209),"")</f>
        <v/>
      </c>
      <c r="AA209" s="33">
        <f>IFERROR(IF(A209="","",SUMIFS(Assumptions!$E$19:$E$138,Assumptions!$B$19:$B$138,B209,Assumptions!$A$19:$A$138,A209)),"")</f>
        <v/>
      </c>
      <c r="AB209" s="53">
        <f>IFERROR(IF(A209="","",E209/AA209),"")</f>
        <v/>
      </c>
      <c r="AC209" s="34">
        <f>IF(A209="","",IF(COUNTIFS($A$6:$A$305,A209,$B$6:$B$305,B209,$C$6:$C$305,C209)&gt;1,"Duplicate",""))</f>
        <v/>
      </c>
      <c r="AD209" s="34">
        <f>IFERROR(IF(A209="","",IF(OR(B209="",C209=""),"Missing Required Field",IF(DAY(A209)&lt;&gt;1,"Date Must Be First of Month",IF(I209&gt;D209,"Cancellations Exceed Bookings",IF(J209&gt;D209,"No-Shows Exceed Bookings",IF(I209+J209&gt;D209,"Combined Exceptions Exceed Bookings",IF(AND(AA209&gt;0,E209&gt;AA209),"Rooms Sold Exceed Available Inventory",IF(T209&lt;0,"Negative Net Revenue",IF(X209&gt;Assumptions!$B$5,"High Acquisition Cost",IF(OR(N209="",O209=""),"Missing Budget","OK")))))))))),"")</f>
        <v/>
      </c>
    </row>
    <row r="210">
      <c r="A210" s="50" t="n"/>
      <c r="B210" s="26" t="n"/>
      <c r="C210" s="26" t="n"/>
      <c r="D210" s="27" t="n"/>
      <c r="E210" s="27" t="n"/>
      <c r="F210" s="51" t="n"/>
      <c r="G210" s="51" t="n"/>
      <c r="H210" s="51" t="n"/>
      <c r="I210" s="27" t="n"/>
      <c r="J210" s="27" t="n"/>
      <c r="K210" s="51" t="n"/>
      <c r="L210" s="51" t="n"/>
      <c r="M210" s="51" t="n"/>
      <c r="N210" s="27" t="n"/>
      <c r="O210" s="51" t="n"/>
      <c r="P210" s="29" t="n"/>
      <c r="Q210" s="29" t="n"/>
      <c r="R210" s="52">
        <f>IF(A210="","",SUM(F210:H210))</f>
        <v/>
      </c>
      <c r="S210" s="52">
        <f>IF(A210="","",SUM(K210:M210))</f>
        <v/>
      </c>
      <c r="T210" s="52">
        <f>IF(A210="","",R210-S210)</f>
        <v/>
      </c>
      <c r="U210" s="52">
        <f>IFERROR(IF(A210="","",F210/E210),"")</f>
        <v/>
      </c>
      <c r="V210" s="52">
        <f>IFERROR(IF(A210="","",T210/E210),"")</f>
        <v/>
      </c>
      <c r="W210" s="31">
        <f>IFERROR(IF(A210="","",E210/(D210-I210-J210)),"")</f>
        <v/>
      </c>
      <c r="X210" s="53">
        <f>IFERROR(IF(A210="","",S210/R210),"")</f>
        <v/>
      </c>
      <c r="Y210" s="52">
        <f>IF(A210="","",F210-O210)</f>
        <v/>
      </c>
      <c r="Z210" s="53">
        <f>IFERROR(IF(A210="","",Y210/O210),"")</f>
        <v/>
      </c>
      <c r="AA210" s="33">
        <f>IFERROR(IF(A210="","",SUMIFS(Assumptions!$E$19:$E$138,Assumptions!$B$19:$B$138,B210,Assumptions!$A$19:$A$138,A210)),"")</f>
        <v/>
      </c>
      <c r="AB210" s="53">
        <f>IFERROR(IF(A210="","",E210/AA210),"")</f>
        <v/>
      </c>
      <c r="AC210" s="34">
        <f>IF(A210="","",IF(COUNTIFS($A$6:$A$305,A210,$B$6:$B$305,B210,$C$6:$C$305,C210)&gt;1,"Duplicate",""))</f>
        <v/>
      </c>
      <c r="AD210" s="34">
        <f>IFERROR(IF(A210="","",IF(OR(B210="",C210=""),"Missing Required Field",IF(DAY(A210)&lt;&gt;1,"Date Must Be First of Month",IF(I210&gt;D210,"Cancellations Exceed Bookings",IF(J210&gt;D210,"No-Shows Exceed Bookings",IF(I210+J210&gt;D210,"Combined Exceptions Exceed Bookings",IF(AND(AA210&gt;0,E210&gt;AA210),"Rooms Sold Exceed Available Inventory",IF(T210&lt;0,"Negative Net Revenue",IF(X210&gt;Assumptions!$B$5,"High Acquisition Cost",IF(OR(N210="",O210=""),"Missing Budget","OK")))))))))),"")</f>
        <v/>
      </c>
    </row>
    <row r="211">
      <c r="A211" s="50" t="n"/>
      <c r="B211" s="26" t="n"/>
      <c r="C211" s="26" t="n"/>
      <c r="D211" s="27" t="n"/>
      <c r="E211" s="27" t="n"/>
      <c r="F211" s="51" t="n"/>
      <c r="G211" s="51" t="n"/>
      <c r="H211" s="51" t="n"/>
      <c r="I211" s="27" t="n"/>
      <c r="J211" s="27" t="n"/>
      <c r="K211" s="51" t="n"/>
      <c r="L211" s="51" t="n"/>
      <c r="M211" s="51" t="n"/>
      <c r="N211" s="27" t="n"/>
      <c r="O211" s="51" t="n"/>
      <c r="P211" s="29" t="n"/>
      <c r="Q211" s="29" t="n"/>
      <c r="R211" s="52">
        <f>IF(A211="","",SUM(F211:H211))</f>
        <v/>
      </c>
      <c r="S211" s="52">
        <f>IF(A211="","",SUM(K211:M211))</f>
        <v/>
      </c>
      <c r="T211" s="52">
        <f>IF(A211="","",R211-S211)</f>
        <v/>
      </c>
      <c r="U211" s="52">
        <f>IFERROR(IF(A211="","",F211/E211),"")</f>
        <v/>
      </c>
      <c r="V211" s="52">
        <f>IFERROR(IF(A211="","",T211/E211),"")</f>
        <v/>
      </c>
      <c r="W211" s="31">
        <f>IFERROR(IF(A211="","",E211/(D211-I211-J211)),"")</f>
        <v/>
      </c>
      <c r="X211" s="53">
        <f>IFERROR(IF(A211="","",S211/R211),"")</f>
        <v/>
      </c>
      <c r="Y211" s="52">
        <f>IF(A211="","",F211-O211)</f>
        <v/>
      </c>
      <c r="Z211" s="53">
        <f>IFERROR(IF(A211="","",Y211/O211),"")</f>
        <v/>
      </c>
      <c r="AA211" s="33">
        <f>IFERROR(IF(A211="","",SUMIFS(Assumptions!$E$19:$E$138,Assumptions!$B$19:$B$138,B211,Assumptions!$A$19:$A$138,A211)),"")</f>
        <v/>
      </c>
      <c r="AB211" s="53">
        <f>IFERROR(IF(A211="","",E211/AA211),"")</f>
        <v/>
      </c>
      <c r="AC211" s="34">
        <f>IF(A211="","",IF(COUNTIFS($A$6:$A$305,A211,$B$6:$B$305,B211,$C$6:$C$305,C211)&gt;1,"Duplicate",""))</f>
        <v/>
      </c>
      <c r="AD211" s="34">
        <f>IFERROR(IF(A211="","",IF(OR(B211="",C211=""),"Missing Required Field",IF(DAY(A211)&lt;&gt;1,"Date Must Be First of Month",IF(I211&gt;D211,"Cancellations Exceed Bookings",IF(J211&gt;D211,"No-Shows Exceed Bookings",IF(I211+J211&gt;D211,"Combined Exceptions Exceed Bookings",IF(AND(AA211&gt;0,E211&gt;AA211),"Rooms Sold Exceed Available Inventory",IF(T211&lt;0,"Negative Net Revenue",IF(X211&gt;Assumptions!$B$5,"High Acquisition Cost",IF(OR(N211="",O211=""),"Missing Budget","OK")))))))))),"")</f>
        <v/>
      </c>
    </row>
    <row r="212">
      <c r="A212" s="50" t="n"/>
      <c r="B212" s="26" t="n"/>
      <c r="C212" s="26" t="n"/>
      <c r="D212" s="27" t="n"/>
      <c r="E212" s="27" t="n"/>
      <c r="F212" s="51" t="n"/>
      <c r="G212" s="51" t="n"/>
      <c r="H212" s="51" t="n"/>
      <c r="I212" s="27" t="n"/>
      <c r="J212" s="27" t="n"/>
      <c r="K212" s="51" t="n"/>
      <c r="L212" s="51" t="n"/>
      <c r="M212" s="51" t="n"/>
      <c r="N212" s="27" t="n"/>
      <c r="O212" s="51" t="n"/>
      <c r="P212" s="29" t="n"/>
      <c r="Q212" s="29" t="n"/>
      <c r="R212" s="52">
        <f>IF(A212="","",SUM(F212:H212))</f>
        <v/>
      </c>
      <c r="S212" s="52">
        <f>IF(A212="","",SUM(K212:M212))</f>
        <v/>
      </c>
      <c r="T212" s="52">
        <f>IF(A212="","",R212-S212)</f>
        <v/>
      </c>
      <c r="U212" s="52">
        <f>IFERROR(IF(A212="","",F212/E212),"")</f>
        <v/>
      </c>
      <c r="V212" s="52">
        <f>IFERROR(IF(A212="","",T212/E212),"")</f>
        <v/>
      </c>
      <c r="W212" s="31">
        <f>IFERROR(IF(A212="","",E212/(D212-I212-J212)),"")</f>
        <v/>
      </c>
      <c r="X212" s="53">
        <f>IFERROR(IF(A212="","",S212/R212),"")</f>
        <v/>
      </c>
      <c r="Y212" s="52">
        <f>IF(A212="","",F212-O212)</f>
        <v/>
      </c>
      <c r="Z212" s="53">
        <f>IFERROR(IF(A212="","",Y212/O212),"")</f>
        <v/>
      </c>
      <c r="AA212" s="33">
        <f>IFERROR(IF(A212="","",SUMIFS(Assumptions!$E$19:$E$138,Assumptions!$B$19:$B$138,B212,Assumptions!$A$19:$A$138,A212)),"")</f>
        <v/>
      </c>
      <c r="AB212" s="53">
        <f>IFERROR(IF(A212="","",E212/AA212),"")</f>
        <v/>
      </c>
      <c r="AC212" s="34">
        <f>IF(A212="","",IF(COUNTIFS($A$6:$A$305,A212,$B$6:$B$305,B212,$C$6:$C$305,C212)&gt;1,"Duplicate",""))</f>
        <v/>
      </c>
      <c r="AD212" s="34">
        <f>IFERROR(IF(A212="","",IF(OR(B212="",C212=""),"Missing Required Field",IF(DAY(A212)&lt;&gt;1,"Date Must Be First of Month",IF(I212&gt;D212,"Cancellations Exceed Bookings",IF(J212&gt;D212,"No-Shows Exceed Bookings",IF(I212+J212&gt;D212,"Combined Exceptions Exceed Bookings",IF(AND(AA212&gt;0,E212&gt;AA212),"Rooms Sold Exceed Available Inventory",IF(T212&lt;0,"Negative Net Revenue",IF(X212&gt;Assumptions!$B$5,"High Acquisition Cost",IF(OR(N212="",O212=""),"Missing Budget","OK")))))))))),"")</f>
        <v/>
      </c>
    </row>
    <row r="213">
      <c r="A213" s="50" t="n"/>
      <c r="B213" s="26" t="n"/>
      <c r="C213" s="26" t="n"/>
      <c r="D213" s="27" t="n"/>
      <c r="E213" s="27" t="n"/>
      <c r="F213" s="51" t="n"/>
      <c r="G213" s="51" t="n"/>
      <c r="H213" s="51" t="n"/>
      <c r="I213" s="27" t="n"/>
      <c r="J213" s="27" t="n"/>
      <c r="K213" s="51" t="n"/>
      <c r="L213" s="51" t="n"/>
      <c r="M213" s="51" t="n"/>
      <c r="N213" s="27" t="n"/>
      <c r="O213" s="51" t="n"/>
      <c r="P213" s="29" t="n"/>
      <c r="Q213" s="29" t="n"/>
      <c r="R213" s="52">
        <f>IF(A213="","",SUM(F213:H213))</f>
        <v/>
      </c>
      <c r="S213" s="52">
        <f>IF(A213="","",SUM(K213:M213))</f>
        <v/>
      </c>
      <c r="T213" s="52">
        <f>IF(A213="","",R213-S213)</f>
        <v/>
      </c>
      <c r="U213" s="52">
        <f>IFERROR(IF(A213="","",F213/E213),"")</f>
        <v/>
      </c>
      <c r="V213" s="52">
        <f>IFERROR(IF(A213="","",T213/E213),"")</f>
        <v/>
      </c>
      <c r="W213" s="31">
        <f>IFERROR(IF(A213="","",E213/(D213-I213-J213)),"")</f>
        <v/>
      </c>
      <c r="X213" s="53">
        <f>IFERROR(IF(A213="","",S213/R213),"")</f>
        <v/>
      </c>
      <c r="Y213" s="52">
        <f>IF(A213="","",F213-O213)</f>
        <v/>
      </c>
      <c r="Z213" s="53">
        <f>IFERROR(IF(A213="","",Y213/O213),"")</f>
        <v/>
      </c>
      <c r="AA213" s="33">
        <f>IFERROR(IF(A213="","",SUMIFS(Assumptions!$E$19:$E$138,Assumptions!$B$19:$B$138,B213,Assumptions!$A$19:$A$138,A213)),"")</f>
        <v/>
      </c>
      <c r="AB213" s="53">
        <f>IFERROR(IF(A213="","",E213/AA213),"")</f>
        <v/>
      </c>
      <c r="AC213" s="34">
        <f>IF(A213="","",IF(COUNTIFS($A$6:$A$305,A213,$B$6:$B$305,B213,$C$6:$C$305,C213)&gt;1,"Duplicate",""))</f>
        <v/>
      </c>
      <c r="AD213" s="34">
        <f>IFERROR(IF(A213="","",IF(OR(B213="",C213=""),"Missing Required Field",IF(DAY(A213)&lt;&gt;1,"Date Must Be First of Month",IF(I213&gt;D213,"Cancellations Exceed Bookings",IF(J213&gt;D213,"No-Shows Exceed Bookings",IF(I213+J213&gt;D213,"Combined Exceptions Exceed Bookings",IF(AND(AA213&gt;0,E213&gt;AA213),"Rooms Sold Exceed Available Inventory",IF(T213&lt;0,"Negative Net Revenue",IF(X213&gt;Assumptions!$B$5,"High Acquisition Cost",IF(OR(N213="",O213=""),"Missing Budget","OK")))))))))),"")</f>
        <v/>
      </c>
    </row>
    <row r="214">
      <c r="A214" s="50" t="n"/>
      <c r="B214" s="26" t="n"/>
      <c r="C214" s="26" t="n"/>
      <c r="D214" s="27" t="n"/>
      <c r="E214" s="27" t="n"/>
      <c r="F214" s="51" t="n"/>
      <c r="G214" s="51" t="n"/>
      <c r="H214" s="51" t="n"/>
      <c r="I214" s="27" t="n"/>
      <c r="J214" s="27" t="n"/>
      <c r="K214" s="51" t="n"/>
      <c r="L214" s="51" t="n"/>
      <c r="M214" s="51" t="n"/>
      <c r="N214" s="27" t="n"/>
      <c r="O214" s="51" t="n"/>
      <c r="P214" s="29" t="n"/>
      <c r="Q214" s="29" t="n"/>
      <c r="R214" s="52">
        <f>IF(A214="","",SUM(F214:H214))</f>
        <v/>
      </c>
      <c r="S214" s="52">
        <f>IF(A214="","",SUM(K214:M214))</f>
        <v/>
      </c>
      <c r="T214" s="52">
        <f>IF(A214="","",R214-S214)</f>
        <v/>
      </c>
      <c r="U214" s="52">
        <f>IFERROR(IF(A214="","",F214/E214),"")</f>
        <v/>
      </c>
      <c r="V214" s="52">
        <f>IFERROR(IF(A214="","",T214/E214),"")</f>
        <v/>
      </c>
      <c r="W214" s="31">
        <f>IFERROR(IF(A214="","",E214/(D214-I214-J214)),"")</f>
        <v/>
      </c>
      <c r="X214" s="53">
        <f>IFERROR(IF(A214="","",S214/R214),"")</f>
        <v/>
      </c>
      <c r="Y214" s="52">
        <f>IF(A214="","",F214-O214)</f>
        <v/>
      </c>
      <c r="Z214" s="53">
        <f>IFERROR(IF(A214="","",Y214/O214),"")</f>
        <v/>
      </c>
      <c r="AA214" s="33">
        <f>IFERROR(IF(A214="","",SUMIFS(Assumptions!$E$19:$E$138,Assumptions!$B$19:$B$138,B214,Assumptions!$A$19:$A$138,A214)),"")</f>
        <v/>
      </c>
      <c r="AB214" s="53">
        <f>IFERROR(IF(A214="","",E214/AA214),"")</f>
        <v/>
      </c>
      <c r="AC214" s="34">
        <f>IF(A214="","",IF(COUNTIFS($A$6:$A$305,A214,$B$6:$B$305,B214,$C$6:$C$305,C214)&gt;1,"Duplicate",""))</f>
        <v/>
      </c>
      <c r="AD214" s="34">
        <f>IFERROR(IF(A214="","",IF(OR(B214="",C214=""),"Missing Required Field",IF(DAY(A214)&lt;&gt;1,"Date Must Be First of Month",IF(I214&gt;D214,"Cancellations Exceed Bookings",IF(J214&gt;D214,"No-Shows Exceed Bookings",IF(I214+J214&gt;D214,"Combined Exceptions Exceed Bookings",IF(AND(AA214&gt;0,E214&gt;AA214),"Rooms Sold Exceed Available Inventory",IF(T214&lt;0,"Negative Net Revenue",IF(X214&gt;Assumptions!$B$5,"High Acquisition Cost",IF(OR(N214="",O214=""),"Missing Budget","OK")))))))))),"")</f>
        <v/>
      </c>
    </row>
    <row r="215">
      <c r="A215" s="50" t="n"/>
      <c r="B215" s="26" t="n"/>
      <c r="C215" s="26" t="n"/>
      <c r="D215" s="27" t="n"/>
      <c r="E215" s="27" t="n"/>
      <c r="F215" s="51" t="n"/>
      <c r="G215" s="51" t="n"/>
      <c r="H215" s="51" t="n"/>
      <c r="I215" s="27" t="n"/>
      <c r="J215" s="27" t="n"/>
      <c r="K215" s="51" t="n"/>
      <c r="L215" s="51" t="n"/>
      <c r="M215" s="51" t="n"/>
      <c r="N215" s="27" t="n"/>
      <c r="O215" s="51" t="n"/>
      <c r="P215" s="29" t="n"/>
      <c r="Q215" s="29" t="n"/>
      <c r="R215" s="52">
        <f>IF(A215="","",SUM(F215:H215))</f>
        <v/>
      </c>
      <c r="S215" s="52">
        <f>IF(A215="","",SUM(K215:M215))</f>
        <v/>
      </c>
      <c r="T215" s="52">
        <f>IF(A215="","",R215-S215)</f>
        <v/>
      </c>
      <c r="U215" s="52">
        <f>IFERROR(IF(A215="","",F215/E215),"")</f>
        <v/>
      </c>
      <c r="V215" s="52">
        <f>IFERROR(IF(A215="","",T215/E215),"")</f>
        <v/>
      </c>
      <c r="W215" s="31">
        <f>IFERROR(IF(A215="","",E215/(D215-I215-J215)),"")</f>
        <v/>
      </c>
      <c r="X215" s="53">
        <f>IFERROR(IF(A215="","",S215/R215),"")</f>
        <v/>
      </c>
      <c r="Y215" s="52">
        <f>IF(A215="","",F215-O215)</f>
        <v/>
      </c>
      <c r="Z215" s="53">
        <f>IFERROR(IF(A215="","",Y215/O215),"")</f>
        <v/>
      </c>
      <c r="AA215" s="33">
        <f>IFERROR(IF(A215="","",SUMIFS(Assumptions!$E$19:$E$138,Assumptions!$B$19:$B$138,B215,Assumptions!$A$19:$A$138,A215)),"")</f>
        <v/>
      </c>
      <c r="AB215" s="53">
        <f>IFERROR(IF(A215="","",E215/AA215),"")</f>
        <v/>
      </c>
      <c r="AC215" s="34">
        <f>IF(A215="","",IF(COUNTIFS($A$6:$A$305,A215,$B$6:$B$305,B215,$C$6:$C$305,C215)&gt;1,"Duplicate",""))</f>
        <v/>
      </c>
      <c r="AD215" s="34">
        <f>IFERROR(IF(A215="","",IF(OR(B215="",C215=""),"Missing Required Field",IF(DAY(A215)&lt;&gt;1,"Date Must Be First of Month",IF(I215&gt;D215,"Cancellations Exceed Bookings",IF(J215&gt;D215,"No-Shows Exceed Bookings",IF(I215+J215&gt;D215,"Combined Exceptions Exceed Bookings",IF(AND(AA215&gt;0,E215&gt;AA215),"Rooms Sold Exceed Available Inventory",IF(T215&lt;0,"Negative Net Revenue",IF(X215&gt;Assumptions!$B$5,"High Acquisition Cost",IF(OR(N215="",O215=""),"Missing Budget","OK")))))))))),"")</f>
        <v/>
      </c>
    </row>
    <row r="216">
      <c r="A216" s="50" t="n"/>
      <c r="B216" s="26" t="n"/>
      <c r="C216" s="26" t="n"/>
      <c r="D216" s="27" t="n"/>
      <c r="E216" s="27" t="n"/>
      <c r="F216" s="51" t="n"/>
      <c r="G216" s="51" t="n"/>
      <c r="H216" s="51" t="n"/>
      <c r="I216" s="27" t="n"/>
      <c r="J216" s="27" t="n"/>
      <c r="K216" s="51" t="n"/>
      <c r="L216" s="51" t="n"/>
      <c r="M216" s="51" t="n"/>
      <c r="N216" s="27" t="n"/>
      <c r="O216" s="51" t="n"/>
      <c r="P216" s="29" t="n"/>
      <c r="Q216" s="29" t="n"/>
      <c r="R216" s="52">
        <f>IF(A216="","",SUM(F216:H216))</f>
        <v/>
      </c>
      <c r="S216" s="52">
        <f>IF(A216="","",SUM(K216:M216))</f>
        <v/>
      </c>
      <c r="T216" s="52">
        <f>IF(A216="","",R216-S216)</f>
        <v/>
      </c>
      <c r="U216" s="52">
        <f>IFERROR(IF(A216="","",F216/E216),"")</f>
        <v/>
      </c>
      <c r="V216" s="52">
        <f>IFERROR(IF(A216="","",T216/E216),"")</f>
        <v/>
      </c>
      <c r="W216" s="31">
        <f>IFERROR(IF(A216="","",E216/(D216-I216-J216)),"")</f>
        <v/>
      </c>
      <c r="X216" s="53">
        <f>IFERROR(IF(A216="","",S216/R216),"")</f>
        <v/>
      </c>
      <c r="Y216" s="52">
        <f>IF(A216="","",F216-O216)</f>
        <v/>
      </c>
      <c r="Z216" s="53">
        <f>IFERROR(IF(A216="","",Y216/O216),"")</f>
        <v/>
      </c>
      <c r="AA216" s="33">
        <f>IFERROR(IF(A216="","",SUMIFS(Assumptions!$E$19:$E$138,Assumptions!$B$19:$B$138,B216,Assumptions!$A$19:$A$138,A216)),"")</f>
        <v/>
      </c>
      <c r="AB216" s="53">
        <f>IFERROR(IF(A216="","",E216/AA216),"")</f>
        <v/>
      </c>
      <c r="AC216" s="34">
        <f>IF(A216="","",IF(COUNTIFS($A$6:$A$305,A216,$B$6:$B$305,B216,$C$6:$C$305,C216)&gt;1,"Duplicate",""))</f>
        <v/>
      </c>
      <c r="AD216" s="34">
        <f>IFERROR(IF(A216="","",IF(OR(B216="",C216=""),"Missing Required Field",IF(DAY(A216)&lt;&gt;1,"Date Must Be First of Month",IF(I216&gt;D216,"Cancellations Exceed Bookings",IF(J216&gt;D216,"No-Shows Exceed Bookings",IF(I216+J216&gt;D216,"Combined Exceptions Exceed Bookings",IF(AND(AA216&gt;0,E216&gt;AA216),"Rooms Sold Exceed Available Inventory",IF(T216&lt;0,"Negative Net Revenue",IF(X216&gt;Assumptions!$B$5,"High Acquisition Cost",IF(OR(N216="",O216=""),"Missing Budget","OK")))))))))),"")</f>
        <v/>
      </c>
    </row>
    <row r="217">
      <c r="A217" s="50" t="n"/>
      <c r="B217" s="26" t="n"/>
      <c r="C217" s="26" t="n"/>
      <c r="D217" s="27" t="n"/>
      <c r="E217" s="27" t="n"/>
      <c r="F217" s="51" t="n"/>
      <c r="G217" s="51" t="n"/>
      <c r="H217" s="51" t="n"/>
      <c r="I217" s="27" t="n"/>
      <c r="J217" s="27" t="n"/>
      <c r="K217" s="51" t="n"/>
      <c r="L217" s="51" t="n"/>
      <c r="M217" s="51" t="n"/>
      <c r="N217" s="27" t="n"/>
      <c r="O217" s="51" t="n"/>
      <c r="P217" s="29" t="n"/>
      <c r="Q217" s="29" t="n"/>
      <c r="R217" s="52">
        <f>IF(A217="","",SUM(F217:H217))</f>
        <v/>
      </c>
      <c r="S217" s="52">
        <f>IF(A217="","",SUM(K217:M217))</f>
        <v/>
      </c>
      <c r="T217" s="52">
        <f>IF(A217="","",R217-S217)</f>
        <v/>
      </c>
      <c r="U217" s="52">
        <f>IFERROR(IF(A217="","",F217/E217),"")</f>
        <v/>
      </c>
      <c r="V217" s="52">
        <f>IFERROR(IF(A217="","",T217/E217),"")</f>
        <v/>
      </c>
      <c r="W217" s="31">
        <f>IFERROR(IF(A217="","",E217/(D217-I217-J217)),"")</f>
        <v/>
      </c>
      <c r="X217" s="53">
        <f>IFERROR(IF(A217="","",S217/R217),"")</f>
        <v/>
      </c>
      <c r="Y217" s="52">
        <f>IF(A217="","",F217-O217)</f>
        <v/>
      </c>
      <c r="Z217" s="53">
        <f>IFERROR(IF(A217="","",Y217/O217),"")</f>
        <v/>
      </c>
      <c r="AA217" s="33">
        <f>IFERROR(IF(A217="","",SUMIFS(Assumptions!$E$19:$E$138,Assumptions!$B$19:$B$138,B217,Assumptions!$A$19:$A$138,A217)),"")</f>
        <v/>
      </c>
      <c r="AB217" s="53">
        <f>IFERROR(IF(A217="","",E217/AA217),"")</f>
        <v/>
      </c>
      <c r="AC217" s="34">
        <f>IF(A217="","",IF(COUNTIFS($A$6:$A$305,A217,$B$6:$B$305,B217,$C$6:$C$305,C217)&gt;1,"Duplicate",""))</f>
        <v/>
      </c>
      <c r="AD217" s="34">
        <f>IFERROR(IF(A217="","",IF(OR(B217="",C217=""),"Missing Required Field",IF(DAY(A217)&lt;&gt;1,"Date Must Be First of Month",IF(I217&gt;D217,"Cancellations Exceed Bookings",IF(J217&gt;D217,"No-Shows Exceed Bookings",IF(I217+J217&gt;D217,"Combined Exceptions Exceed Bookings",IF(AND(AA217&gt;0,E217&gt;AA217),"Rooms Sold Exceed Available Inventory",IF(T217&lt;0,"Negative Net Revenue",IF(X217&gt;Assumptions!$B$5,"High Acquisition Cost",IF(OR(N217="",O217=""),"Missing Budget","OK")))))))))),"")</f>
        <v/>
      </c>
    </row>
    <row r="218">
      <c r="A218" s="50" t="n"/>
      <c r="B218" s="26" t="n"/>
      <c r="C218" s="26" t="n"/>
      <c r="D218" s="27" t="n"/>
      <c r="E218" s="27" t="n"/>
      <c r="F218" s="51" t="n"/>
      <c r="G218" s="51" t="n"/>
      <c r="H218" s="51" t="n"/>
      <c r="I218" s="27" t="n"/>
      <c r="J218" s="27" t="n"/>
      <c r="K218" s="51" t="n"/>
      <c r="L218" s="51" t="n"/>
      <c r="M218" s="51" t="n"/>
      <c r="N218" s="27" t="n"/>
      <c r="O218" s="51" t="n"/>
      <c r="P218" s="29" t="n"/>
      <c r="Q218" s="29" t="n"/>
      <c r="R218" s="52">
        <f>IF(A218="","",SUM(F218:H218))</f>
        <v/>
      </c>
      <c r="S218" s="52">
        <f>IF(A218="","",SUM(K218:M218))</f>
        <v/>
      </c>
      <c r="T218" s="52">
        <f>IF(A218="","",R218-S218)</f>
        <v/>
      </c>
      <c r="U218" s="52">
        <f>IFERROR(IF(A218="","",F218/E218),"")</f>
        <v/>
      </c>
      <c r="V218" s="52">
        <f>IFERROR(IF(A218="","",T218/E218),"")</f>
        <v/>
      </c>
      <c r="W218" s="31">
        <f>IFERROR(IF(A218="","",E218/(D218-I218-J218)),"")</f>
        <v/>
      </c>
      <c r="X218" s="53">
        <f>IFERROR(IF(A218="","",S218/R218),"")</f>
        <v/>
      </c>
      <c r="Y218" s="52">
        <f>IF(A218="","",F218-O218)</f>
        <v/>
      </c>
      <c r="Z218" s="53">
        <f>IFERROR(IF(A218="","",Y218/O218),"")</f>
        <v/>
      </c>
      <c r="AA218" s="33">
        <f>IFERROR(IF(A218="","",SUMIFS(Assumptions!$E$19:$E$138,Assumptions!$B$19:$B$138,B218,Assumptions!$A$19:$A$138,A218)),"")</f>
        <v/>
      </c>
      <c r="AB218" s="53">
        <f>IFERROR(IF(A218="","",E218/AA218),"")</f>
        <v/>
      </c>
      <c r="AC218" s="34">
        <f>IF(A218="","",IF(COUNTIFS($A$6:$A$305,A218,$B$6:$B$305,B218,$C$6:$C$305,C218)&gt;1,"Duplicate",""))</f>
        <v/>
      </c>
      <c r="AD218" s="34">
        <f>IFERROR(IF(A218="","",IF(OR(B218="",C218=""),"Missing Required Field",IF(DAY(A218)&lt;&gt;1,"Date Must Be First of Month",IF(I218&gt;D218,"Cancellations Exceed Bookings",IF(J218&gt;D218,"No-Shows Exceed Bookings",IF(I218+J218&gt;D218,"Combined Exceptions Exceed Bookings",IF(AND(AA218&gt;0,E218&gt;AA218),"Rooms Sold Exceed Available Inventory",IF(T218&lt;0,"Negative Net Revenue",IF(X218&gt;Assumptions!$B$5,"High Acquisition Cost",IF(OR(N218="",O218=""),"Missing Budget","OK")))))))))),"")</f>
        <v/>
      </c>
    </row>
    <row r="219">
      <c r="A219" s="50" t="n"/>
      <c r="B219" s="26" t="n"/>
      <c r="C219" s="26" t="n"/>
      <c r="D219" s="27" t="n"/>
      <c r="E219" s="27" t="n"/>
      <c r="F219" s="51" t="n"/>
      <c r="G219" s="51" t="n"/>
      <c r="H219" s="51" t="n"/>
      <c r="I219" s="27" t="n"/>
      <c r="J219" s="27" t="n"/>
      <c r="K219" s="51" t="n"/>
      <c r="L219" s="51" t="n"/>
      <c r="M219" s="51" t="n"/>
      <c r="N219" s="27" t="n"/>
      <c r="O219" s="51" t="n"/>
      <c r="P219" s="29" t="n"/>
      <c r="Q219" s="29" t="n"/>
      <c r="R219" s="52">
        <f>IF(A219="","",SUM(F219:H219))</f>
        <v/>
      </c>
      <c r="S219" s="52">
        <f>IF(A219="","",SUM(K219:M219))</f>
        <v/>
      </c>
      <c r="T219" s="52">
        <f>IF(A219="","",R219-S219)</f>
        <v/>
      </c>
      <c r="U219" s="52">
        <f>IFERROR(IF(A219="","",F219/E219),"")</f>
        <v/>
      </c>
      <c r="V219" s="52">
        <f>IFERROR(IF(A219="","",T219/E219),"")</f>
        <v/>
      </c>
      <c r="W219" s="31">
        <f>IFERROR(IF(A219="","",E219/(D219-I219-J219)),"")</f>
        <v/>
      </c>
      <c r="X219" s="53">
        <f>IFERROR(IF(A219="","",S219/R219),"")</f>
        <v/>
      </c>
      <c r="Y219" s="52">
        <f>IF(A219="","",F219-O219)</f>
        <v/>
      </c>
      <c r="Z219" s="53">
        <f>IFERROR(IF(A219="","",Y219/O219),"")</f>
        <v/>
      </c>
      <c r="AA219" s="33">
        <f>IFERROR(IF(A219="","",SUMIFS(Assumptions!$E$19:$E$138,Assumptions!$B$19:$B$138,B219,Assumptions!$A$19:$A$138,A219)),"")</f>
        <v/>
      </c>
      <c r="AB219" s="53">
        <f>IFERROR(IF(A219="","",E219/AA219),"")</f>
        <v/>
      </c>
      <c r="AC219" s="34">
        <f>IF(A219="","",IF(COUNTIFS($A$6:$A$305,A219,$B$6:$B$305,B219,$C$6:$C$305,C219)&gt;1,"Duplicate",""))</f>
        <v/>
      </c>
      <c r="AD219" s="34">
        <f>IFERROR(IF(A219="","",IF(OR(B219="",C219=""),"Missing Required Field",IF(DAY(A219)&lt;&gt;1,"Date Must Be First of Month",IF(I219&gt;D219,"Cancellations Exceed Bookings",IF(J219&gt;D219,"No-Shows Exceed Bookings",IF(I219+J219&gt;D219,"Combined Exceptions Exceed Bookings",IF(AND(AA219&gt;0,E219&gt;AA219),"Rooms Sold Exceed Available Inventory",IF(T219&lt;0,"Negative Net Revenue",IF(X219&gt;Assumptions!$B$5,"High Acquisition Cost",IF(OR(N219="",O219=""),"Missing Budget","OK")))))))))),"")</f>
        <v/>
      </c>
    </row>
    <row r="220">
      <c r="A220" s="50" t="n"/>
      <c r="B220" s="26" t="n"/>
      <c r="C220" s="26" t="n"/>
      <c r="D220" s="27" t="n"/>
      <c r="E220" s="27" t="n"/>
      <c r="F220" s="51" t="n"/>
      <c r="G220" s="51" t="n"/>
      <c r="H220" s="51" t="n"/>
      <c r="I220" s="27" t="n"/>
      <c r="J220" s="27" t="n"/>
      <c r="K220" s="51" t="n"/>
      <c r="L220" s="51" t="n"/>
      <c r="M220" s="51" t="n"/>
      <c r="N220" s="27" t="n"/>
      <c r="O220" s="51" t="n"/>
      <c r="P220" s="29" t="n"/>
      <c r="Q220" s="29" t="n"/>
      <c r="R220" s="52">
        <f>IF(A220="","",SUM(F220:H220))</f>
        <v/>
      </c>
      <c r="S220" s="52">
        <f>IF(A220="","",SUM(K220:M220))</f>
        <v/>
      </c>
      <c r="T220" s="52">
        <f>IF(A220="","",R220-S220)</f>
        <v/>
      </c>
      <c r="U220" s="52">
        <f>IFERROR(IF(A220="","",F220/E220),"")</f>
        <v/>
      </c>
      <c r="V220" s="52">
        <f>IFERROR(IF(A220="","",T220/E220),"")</f>
        <v/>
      </c>
      <c r="W220" s="31">
        <f>IFERROR(IF(A220="","",E220/(D220-I220-J220)),"")</f>
        <v/>
      </c>
      <c r="X220" s="53">
        <f>IFERROR(IF(A220="","",S220/R220),"")</f>
        <v/>
      </c>
      <c r="Y220" s="52">
        <f>IF(A220="","",F220-O220)</f>
        <v/>
      </c>
      <c r="Z220" s="53">
        <f>IFERROR(IF(A220="","",Y220/O220),"")</f>
        <v/>
      </c>
      <c r="AA220" s="33">
        <f>IFERROR(IF(A220="","",SUMIFS(Assumptions!$E$19:$E$138,Assumptions!$B$19:$B$138,B220,Assumptions!$A$19:$A$138,A220)),"")</f>
        <v/>
      </c>
      <c r="AB220" s="53">
        <f>IFERROR(IF(A220="","",E220/AA220),"")</f>
        <v/>
      </c>
      <c r="AC220" s="34">
        <f>IF(A220="","",IF(COUNTIFS($A$6:$A$305,A220,$B$6:$B$305,B220,$C$6:$C$305,C220)&gt;1,"Duplicate",""))</f>
        <v/>
      </c>
      <c r="AD220" s="34">
        <f>IFERROR(IF(A220="","",IF(OR(B220="",C220=""),"Missing Required Field",IF(DAY(A220)&lt;&gt;1,"Date Must Be First of Month",IF(I220&gt;D220,"Cancellations Exceed Bookings",IF(J220&gt;D220,"No-Shows Exceed Bookings",IF(I220+J220&gt;D220,"Combined Exceptions Exceed Bookings",IF(AND(AA220&gt;0,E220&gt;AA220),"Rooms Sold Exceed Available Inventory",IF(T220&lt;0,"Negative Net Revenue",IF(X220&gt;Assumptions!$B$5,"High Acquisition Cost",IF(OR(N220="",O220=""),"Missing Budget","OK")))))))))),"")</f>
        <v/>
      </c>
    </row>
    <row r="221">
      <c r="A221" s="50" t="n"/>
      <c r="B221" s="26" t="n"/>
      <c r="C221" s="26" t="n"/>
      <c r="D221" s="27" t="n"/>
      <c r="E221" s="27" t="n"/>
      <c r="F221" s="51" t="n"/>
      <c r="G221" s="51" t="n"/>
      <c r="H221" s="51" t="n"/>
      <c r="I221" s="27" t="n"/>
      <c r="J221" s="27" t="n"/>
      <c r="K221" s="51" t="n"/>
      <c r="L221" s="51" t="n"/>
      <c r="M221" s="51" t="n"/>
      <c r="N221" s="27" t="n"/>
      <c r="O221" s="51" t="n"/>
      <c r="P221" s="29" t="n"/>
      <c r="Q221" s="29" t="n"/>
      <c r="R221" s="52">
        <f>IF(A221="","",SUM(F221:H221))</f>
        <v/>
      </c>
      <c r="S221" s="52">
        <f>IF(A221="","",SUM(K221:M221))</f>
        <v/>
      </c>
      <c r="T221" s="52">
        <f>IF(A221="","",R221-S221)</f>
        <v/>
      </c>
      <c r="U221" s="52">
        <f>IFERROR(IF(A221="","",F221/E221),"")</f>
        <v/>
      </c>
      <c r="V221" s="52">
        <f>IFERROR(IF(A221="","",T221/E221),"")</f>
        <v/>
      </c>
      <c r="W221" s="31">
        <f>IFERROR(IF(A221="","",E221/(D221-I221-J221)),"")</f>
        <v/>
      </c>
      <c r="X221" s="53">
        <f>IFERROR(IF(A221="","",S221/R221),"")</f>
        <v/>
      </c>
      <c r="Y221" s="52">
        <f>IF(A221="","",F221-O221)</f>
        <v/>
      </c>
      <c r="Z221" s="53">
        <f>IFERROR(IF(A221="","",Y221/O221),"")</f>
        <v/>
      </c>
      <c r="AA221" s="33">
        <f>IFERROR(IF(A221="","",SUMIFS(Assumptions!$E$19:$E$138,Assumptions!$B$19:$B$138,B221,Assumptions!$A$19:$A$138,A221)),"")</f>
        <v/>
      </c>
      <c r="AB221" s="53">
        <f>IFERROR(IF(A221="","",E221/AA221),"")</f>
        <v/>
      </c>
      <c r="AC221" s="34">
        <f>IF(A221="","",IF(COUNTIFS($A$6:$A$305,A221,$B$6:$B$305,B221,$C$6:$C$305,C221)&gt;1,"Duplicate",""))</f>
        <v/>
      </c>
      <c r="AD221" s="34">
        <f>IFERROR(IF(A221="","",IF(OR(B221="",C221=""),"Missing Required Field",IF(DAY(A221)&lt;&gt;1,"Date Must Be First of Month",IF(I221&gt;D221,"Cancellations Exceed Bookings",IF(J221&gt;D221,"No-Shows Exceed Bookings",IF(I221+J221&gt;D221,"Combined Exceptions Exceed Bookings",IF(AND(AA221&gt;0,E221&gt;AA221),"Rooms Sold Exceed Available Inventory",IF(T221&lt;0,"Negative Net Revenue",IF(X221&gt;Assumptions!$B$5,"High Acquisition Cost",IF(OR(N221="",O221=""),"Missing Budget","OK")))))))))),"")</f>
        <v/>
      </c>
    </row>
    <row r="222">
      <c r="A222" s="50" t="n"/>
      <c r="B222" s="26" t="n"/>
      <c r="C222" s="26" t="n"/>
      <c r="D222" s="27" t="n"/>
      <c r="E222" s="27" t="n"/>
      <c r="F222" s="51" t="n"/>
      <c r="G222" s="51" t="n"/>
      <c r="H222" s="51" t="n"/>
      <c r="I222" s="27" t="n"/>
      <c r="J222" s="27" t="n"/>
      <c r="K222" s="51" t="n"/>
      <c r="L222" s="51" t="n"/>
      <c r="M222" s="51" t="n"/>
      <c r="N222" s="27" t="n"/>
      <c r="O222" s="51" t="n"/>
      <c r="P222" s="29" t="n"/>
      <c r="Q222" s="29" t="n"/>
      <c r="R222" s="52">
        <f>IF(A222="","",SUM(F222:H222))</f>
        <v/>
      </c>
      <c r="S222" s="52">
        <f>IF(A222="","",SUM(K222:M222))</f>
        <v/>
      </c>
      <c r="T222" s="52">
        <f>IF(A222="","",R222-S222)</f>
        <v/>
      </c>
      <c r="U222" s="52">
        <f>IFERROR(IF(A222="","",F222/E222),"")</f>
        <v/>
      </c>
      <c r="V222" s="52">
        <f>IFERROR(IF(A222="","",T222/E222),"")</f>
        <v/>
      </c>
      <c r="W222" s="31">
        <f>IFERROR(IF(A222="","",E222/(D222-I222-J222)),"")</f>
        <v/>
      </c>
      <c r="X222" s="53">
        <f>IFERROR(IF(A222="","",S222/R222),"")</f>
        <v/>
      </c>
      <c r="Y222" s="52">
        <f>IF(A222="","",F222-O222)</f>
        <v/>
      </c>
      <c r="Z222" s="53">
        <f>IFERROR(IF(A222="","",Y222/O222),"")</f>
        <v/>
      </c>
      <c r="AA222" s="33">
        <f>IFERROR(IF(A222="","",SUMIFS(Assumptions!$E$19:$E$138,Assumptions!$B$19:$B$138,B222,Assumptions!$A$19:$A$138,A222)),"")</f>
        <v/>
      </c>
      <c r="AB222" s="53">
        <f>IFERROR(IF(A222="","",E222/AA222),"")</f>
        <v/>
      </c>
      <c r="AC222" s="34">
        <f>IF(A222="","",IF(COUNTIFS($A$6:$A$305,A222,$B$6:$B$305,B222,$C$6:$C$305,C222)&gt;1,"Duplicate",""))</f>
        <v/>
      </c>
      <c r="AD222" s="34">
        <f>IFERROR(IF(A222="","",IF(OR(B222="",C222=""),"Missing Required Field",IF(DAY(A222)&lt;&gt;1,"Date Must Be First of Month",IF(I222&gt;D222,"Cancellations Exceed Bookings",IF(J222&gt;D222,"No-Shows Exceed Bookings",IF(I222+J222&gt;D222,"Combined Exceptions Exceed Bookings",IF(AND(AA222&gt;0,E222&gt;AA222),"Rooms Sold Exceed Available Inventory",IF(T222&lt;0,"Negative Net Revenue",IF(X222&gt;Assumptions!$B$5,"High Acquisition Cost",IF(OR(N222="",O222=""),"Missing Budget","OK")))))))))),"")</f>
        <v/>
      </c>
    </row>
    <row r="223">
      <c r="A223" s="50" t="n"/>
      <c r="B223" s="26" t="n"/>
      <c r="C223" s="26" t="n"/>
      <c r="D223" s="27" t="n"/>
      <c r="E223" s="27" t="n"/>
      <c r="F223" s="51" t="n"/>
      <c r="G223" s="51" t="n"/>
      <c r="H223" s="51" t="n"/>
      <c r="I223" s="27" t="n"/>
      <c r="J223" s="27" t="n"/>
      <c r="K223" s="51" t="n"/>
      <c r="L223" s="51" t="n"/>
      <c r="M223" s="51" t="n"/>
      <c r="N223" s="27" t="n"/>
      <c r="O223" s="51" t="n"/>
      <c r="P223" s="29" t="n"/>
      <c r="Q223" s="29" t="n"/>
      <c r="R223" s="52">
        <f>IF(A223="","",SUM(F223:H223))</f>
        <v/>
      </c>
      <c r="S223" s="52">
        <f>IF(A223="","",SUM(K223:M223))</f>
        <v/>
      </c>
      <c r="T223" s="52">
        <f>IF(A223="","",R223-S223)</f>
        <v/>
      </c>
      <c r="U223" s="52">
        <f>IFERROR(IF(A223="","",F223/E223),"")</f>
        <v/>
      </c>
      <c r="V223" s="52">
        <f>IFERROR(IF(A223="","",T223/E223),"")</f>
        <v/>
      </c>
      <c r="W223" s="31">
        <f>IFERROR(IF(A223="","",E223/(D223-I223-J223)),"")</f>
        <v/>
      </c>
      <c r="X223" s="53">
        <f>IFERROR(IF(A223="","",S223/R223),"")</f>
        <v/>
      </c>
      <c r="Y223" s="52">
        <f>IF(A223="","",F223-O223)</f>
        <v/>
      </c>
      <c r="Z223" s="53">
        <f>IFERROR(IF(A223="","",Y223/O223),"")</f>
        <v/>
      </c>
      <c r="AA223" s="33">
        <f>IFERROR(IF(A223="","",SUMIFS(Assumptions!$E$19:$E$138,Assumptions!$B$19:$B$138,B223,Assumptions!$A$19:$A$138,A223)),"")</f>
        <v/>
      </c>
      <c r="AB223" s="53">
        <f>IFERROR(IF(A223="","",E223/AA223),"")</f>
        <v/>
      </c>
      <c r="AC223" s="34">
        <f>IF(A223="","",IF(COUNTIFS($A$6:$A$305,A223,$B$6:$B$305,B223,$C$6:$C$305,C223)&gt;1,"Duplicate",""))</f>
        <v/>
      </c>
      <c r="AD223" s="34">
        <f>IFERROR(IF(A223="","",IF(OR(B223="",C223=""),"Missing Required Field",IF(DAY(A223)&lt;&gt;1,"Date Must Be First of Month",IF(I223&gt;D223,"Cancellations Exceed Bookings",IF(J223&gt;D223,"No-Shows Exceed Bookings",IF(I223+J223&gt;D223,"Combined Exceptions Exceed Bookings",IF(AND(AA223&gt;0,E223&gt;AA223),"Rooms Sold Exceed Available Inventory",IF(T223&lt;0,"Negative Net Revenue",IF(X223&gt;Assumptions!$B$5,"High Acquisition Cost",IF(OR(N223="",O223=""),"Missing Budget","OK")))))))))),"")</f>
        <v/>
      </c>
    </row>
    <row r="224">
      <c r="A224" s="50" t="n"/>
      <c r="B224" s="26" t="n"/>
      <c r="C224" s="26" t="n"/>
      <c r="D224" s="27" t="n"/>
      <c r="E224" s="27" t="n"/>
      <c r="F224" s="51" t="n"/>
      <c r="G224" s="51" t="n"/>
      <c r="H224" s="51" t="n"/>
      <c r="I224" s="27" t="n"/>
      <c r="J224" s="27" t="n"/>
      <c r="K224" s="51" t="n"/>
      <c r="L224" s="51" t="n"/>
      <c r="M224" s="51" t="n"/>
      <c r="N224" s="27" t="n"/>
      <c r="O224" s="51" t="n"/>
      <c r="P224" s="29" t="n"/>
      <c r="Q224" s="29" t="n"/>
      <c r="R224" s="52">
        <f>IF(A224="","",SUM(F224:H224))</f>
        <v/>
      </c>
      <c r="S224" s="52">
        <f>IF(A224="","",SUM(K224:M224))</f>
        <v/>
      </c>
      <c r="T224" s="52">
        <f>IF(A224="","",R224-S224)</f>
        <v/>
      </c>
      <c r="U224" s="52">
        <f>IFERROR(IF(A224="","",F224/E224),"")</f>
        <v/>
      </c>
      <c r="V224" s="52">
        <f>IFERROR(IF(A224="","",T224/E224),"")</f>
        <v/>
      </c>
      <c r="W224" s="31">
        <f>IFERROR(IF(A224="","",E224/(D224-I224-J224)),"")</f>
        <v/>
      </c>
      <c r="X224" s="53">
        <f>IFERROR(IF(A224="","",S224/R224),"")</f>
        <v/>
      </c>
      <c r="Y224" s="52">
        <f>IF(A224="","",F224-O224)</f>
        <v/>
      </c>
      <c r="Z224" s="53">
        <f>IFERROR(IF(A224="","",Y224/O224),"")</f>
        <v/>
      </c>
      <c r="AA224" s="33">
        <f>IFERROR(IF(A224="","",SUMIFS(Assumptions!$E$19:$E$138,Assumptions!$B$19:$B$138,B224,Assumptions!$A$19:$A$138,A224)),"")</f>
        <v/>
      </c>
      <c r="AB224" s="53">
        <f>IFERROR(IF(A224="","",E224/AA224),"")</f>
        <v/>
      </c>
      <c r="AC224" s="34">
        <f>IF(A224="","",IF(COUNTIFS($A$6:$A$305,A224,$B$6:$B$305,B224,$C$6:$C$305,C224)&gt;1,"Duplicate",""))</f>
        <v/>
      </c>
      <c r="AD224" s="34">
        <f>IFERROR(IF(A224="","",IF(OR(B224="",C224=""),"Missing Required Field",IF(DAY(A224)&lt;&gt;1,"Date Must Be First of Month",IF(I224&gt;D224,"Cancellations Exceed Bookings",IF(J224&gt;D224,"No-Shows Exceed Bookings",IF(I224+J224&gt;D224,"Combined Exceptions Exceed Bookings",IF(AND(AA224&gt;0,E224&gt;AA224),"Rooms Sold Exceed Available Inventory",IF(T224&lt;0,"Negative Net Revenue",IF(X224&gt;Assumptions!$B$5,"High Acquisition Cost",IF(OR(N224="",O224=""),"Missing Budget","OK")))))))))),"")</f>
        <v/>
      </c>
    </row>
    <row r="225">
      <c r="A225" s="50" t="n"/>
      <c r="B225" s="26" t="n"/>
      <c r="C225" s="26" t="n"/>
      <c r="D225" s="27" t="n"/>
      <c r="E225" s="27" t="n"/>
      <c r="F225" s="51" t="n"/>
      <c r="G225" s="51" t="n"/>
      <c r="H225" s="51" t="n"/>
      <c r="I225" s="27" t="n"/>
      <c r="J225" s="27" t="n"/>
      <c r="K225" s="51" t="n"/>
      <c r="L225" s="51" t="n"/>
      <c r="M225" s="51" t="n"/>
      <c r="N225" s="27" t="n"/>
      <c r="O225" s="51" t="n"/>
      <c r="P225" s="29" t="n"/>
      <c r="Q225" s="29" t="n"/>
      <c r="R225" s="52">
        <f>IF(A225="","",SUM(F225:H225))</f>
        <v/>
      </c>
      <c r="S225" s="52">
        <f>IF(A225="","",SUM(K225:M225))</f>
        <v/>
      </c>
      <c r="T225" s="52">
        <f>IF(A225="","",R225-S225)</f>
        <v/>
      </c>
      <c r="U225" s="52">
        <f>IFERROR(IF(A225="","",F225/E225),"")</f>
        <v/>
      </c>
      <c r="V225" s="52">
        <f>IFERROR(IF(A225="","",T225/E225),"")</f>
        <v/>
      </c>
      <c r="W225" s="31">
        <f>IFERROR(IF(A225="","",E225/(D225-I225-J225)),"")</f>
        <v/>
      </c>
      <c r="X225" s="53">
        <f>IFERROR(IF(A225="","",S225/R225),"")</f>
        <v/>
      </c>
      <c r="Y225" s="52">
        <f>IF(A225="","",F225-O225)</f>
        <v/>
      </c>
      <c r="Z225" s="53">
        <f>IFERROR(IF(A225="","",Y225/O225),"")</f>
        <v/>
      </c>
      <c r="AA225" s="33">
        <f>IFERROR(IF(A225="","",SUMIFS(Assumptions!$E$19:$E$138,Assumptions!$B$19:$B$138,B225,Assumptions!$A$19:$A$138,A225)),"")</f>
        <v/>
      </c>
      <c r="AB225" s="53">
        <f>IFERROR(IF(A225="","",E225/AA225),"")</f>
        <v/>
      </c>
      <c r="AC225" s="34">
        <f>IF(A225="","",IF(COUNTIFS($A$6:$A$305,A225,$B$6:$B$305,B225,$C$6:$C$305,C225)&gt;1,"Duplicate",""))</f>
        <v/>
      </c>
      <c r="AD225" s="34">
        <f>IFERROR(IF(A225="","",IF(OR(B225="",C225=""),"Missing Required Field",IF(DAY(A225)&lt;&gt;1,"Date Must Be First of Month",IF(I225&gt;D225,"Cancellations Exceed Bookings",IF(J225&gt;D225,"No-Shows Exceed Bookings",IF(I225+J225&gt;D225,"Combined Exceptions Exceed Bookings",IF(AND(AA225&gt;0,E225&gt;AA225),"Rooms Sold Exceed Available Inventory",IF(T225&lt;0,"Negative Net Revenue",IF(X225&gt;Assumptions!$B$5,"High Acquisition Cost",IF(OR(N225="",O225=""),"Missing Budget","OK")))))))))),"")</f>
        <v/>
      </c>
    </row>
    <row r="226">
      <c r="A226" s="50" t="n"/>
      <c r="B226" s="26" t="n"/>
      <c r="C226" s="26" t="n"/>
      <c r="D226" s="27" t="n"/>
      <c r="E226" s="27" t="n"/>
      <c r="F226" s="51" t="n"/>
      <c r="G226" s="51" t="n"/>
      <c r="H226" s="51" t="n"/>
      <c r="I226" s="27" t="n"/>
      <c r="J226" s="27" t="n"/>
      <c r="K226" s="51" t="n"/>
      <c r="L226" s="51" t="n"/>
      <c r="M226" s="51" t="n"/>
      <c r="N226" s="27" t="n"/>
      <c r="O226" s="51" t="n"/>
      <c r="P226" s="29" t="n"/>
      <c r="Q226" s="29" t="n"/>
      <c r="R226" s="52">
        <f>IF(A226="","",SUM(F226:H226))</f>
        <v/>
      </c>
      <c r="S226" s="52">
        <f>IF(A226="","",SUM(K226:M226))</f>
        <v/>
      </c>
      <c r="T226" s="52">
        <f>IF(A226="","",R226-S226)</f>
        <v/>
      </c>
      <c r="U226" s="52">
        <f>IFERROR(IF(A226="","",F226/E226),"")</f>
        <v/>
      </c>
      <c r="V226" s="52">
        <f>IFERROR(IF(A226="","",T226/E226),"")</f>
        <v/>
      </c>
      <c r="W226" s="31">
        <f>IFERROR(IF(A226="","",E226/(D226-I226-J226)),"")</f>
        <v/>
      </c>
      <c r="X226" s="53">
        <f>IFERROR(IF(A226="","",S226/R226),"")</f>
        <v/>
      </c>
      <c r="Y226" s="52">
        <f>IF(A226="","",F226-O226)</f>
        <v/>
      </c>
      <c r="Z226" s="53">
        <f>IFERROR(IF(A226="","",Y226/O226),"")</f>
        <v/>
      </c>
      <c r="AA226" s="33">
        <f>IFERROR(IF(A226="","",SUMIFS(Assumptions!$E$19:$E$138,Assumptions!$B$19:$B$138,B226,Assumptions!$A$19:$A$138,A226)),"")</f>
        <v/>
      </c>
      <c r="AB226" s="53">
        <f>IFERROR(IF(A226="","",E226/AA226),"")</f>
        <v/>
      </c>
      <c r="AC226" s="34">
        <f>IF(A226="","",IF(COUNTIFS($A$6:$A$305,A226,$B$6:$B$305,B226,$C$6:$C$305,C226)&gt;1,"Duplicate",""))</f>
        <v/>
      </c>
      <c r="AD226" s="34">
        <f>IFERROR(IF(A226="","",IF(OR(B226="",C226=""),"Missing Required Field",IF(DAY(A226)&lt;&gt;1,"Date Must Be First of Month",IF(I226&gt;D226,"Cancellations Exceed Bookings",IF(J226&gt;D226,"No-Shows Exceed Bookings",IF(I226+J226&gt;D226,"Combined Exceptions Exceed Bookings",IF(AND(AA226&gt;0,E226&gt;AA226),"Rooms Sold Exceed Available Inventory",IF(T226&lt;0,"Negative Net Revenue",IF(X226&gt;Assumptions!$B$5,"High Acquisition Cost",IF(OR(N226="",O226=""),"Missing Budget","OK")))))))))),"")</f>
        <v/>
      </c>
    </row>
    <row r="227">
      <c r="A227" s="50" t="n"/>
      <c r="B227" s="26" t="n"/>
      <c r="C227" s="26" t="n"/>
      <c r="D227" s="27" t="n"/>
      <c r="E227" s="27" t="n"/>
      <c r="F227" s="51" t="n"/>
      <c r="G227" s="51" t="n"/>
      <c r="H227" s="51" t="n"/>
      <c r="I227" s="27" t="n"/>
      <c r="J227" s="27" t="n"/>
      <c r="K227" s="51" t="n"/>
      <c r="L227" s="51" t="n"/>
      <c r="M227" s="51" t="n"/>
      <c r="N227" s="27" t="n"/>
      <c r="O227" s="51" t="n"/>
      <c r="P227" s="29" t="n"/>
      <c r="Q227" s="29" t="n"/>
      <c r="R227" s="52">
        <f>IF(A227="","",SUM(F227:H227))</f>
        <v/>
      </c>
      <c r="S227" s="52">
        <f>IF(A227="","",SUM(K227:M227))</f>
        <v/>
      </c>
      <c r="T227" s="52">
        <f>IF(A227="","",R227-S227)</f>
        <v/>
      </c>
      <c r="U227" s="52">
        <f>IFERROR(IF(A227="","",F227/E227),"")</f>
        <v/>
      </c>
      <c r="V227" s="52">
        <f>IFERROR(IF(A227="","",T227/E227),"")</f>
        <v/>
      </c>
      <c r="W227" s="31">
        <f>IFERROR(IF(A227="","",E227/(D227-I227-J227)),"")</f>
        <v/>
      </c>
      <c r="X227" s="53">
        <f>IFERROR(IF(A227="","",S227/R227),"")</f>
        <v/>
      </c>
      <c r="Y227" s="52">
        <f>IF(A227="","",F227-O227)</f>
        <v/>
      </c>
      <c r="Z227" s="53">
        <f>IFERROR(IF(A227="","",Y227/O227),"")</f>
        <v/>
      </c>
      <c r="AA227" s="33">
        <f>IFERROR(IF(A227="","",SUMIFS(Assumptions!$E$19:$E$138,Assumptions!$B$19:$B$138,B227,Assumptions!$A$19:$A$138,A227)),"")</f>
        <v/>
      </c>
      <c r="AB227" s="53">
        <f>IFERROR(IF(A227="","",E227/AA227),"")</f>
        <v/>
      </c>
      <c r="AC227" s="34">
        <f>IF(A227="","",IF(COUNTIFS($A$6:$A$305,A227,$B$6:$B$305,B227,$C$6:$C$305,C227)&gt;1,"Duplicate",""))</f>
        <v/>
      </c>
      <c r="AD227" s="34">
        <f>IFERROR(IF(A227="","",IF(OR(B227="",C227=""),"Missing Required Field",IF(DAY(A227)&lt;&gt;1,"Date Must Be First of Month",IF(I227&gt;D227,"Cancellations Exceed Bookings",IF(J227&gt;D227,"No-Shows Exceed Bookings",IF(I227+J227&gt;D227,"Combined Exceptions Exceed Bookings",IF(AND(AA227&gt;0,E227&gt;AA227),"Rooms Sold Exceed Available Inventory",IF(T227&lt;0,"Negative Net Revenue",IF(X227&gt;Assumptions!$B$5,"High Acquisition Cost",IF(OR(N227="",O227=""),"Missing Budget","OK")))))))))),"")</f>
        <v/>
      </c>
    </row>
    <row r="228">
      <c r="A228" s="50" t="n"/>
      <c r="B228" s="26" t="n"/>
      <c r="C228" s="26" t="n"/>
      <c r="D228" s="27" t="n"/>
      <c r="E228" s="27" t="n"/>
      <c r="F228" s="51" t="n"/>
      <c r="G228" s="51" t="n"/>
      <c r="H228" s="51" t="n"/>
      <c r="I228" s="27" t="n"/>
      <c r="J228" s="27" t="n"/>
      <c r="K228" s="51" t="n"/>
      <c r="L228" s="51" t="n"/>
      <c r="M228" s="51" t="n"/>
      <c r="N228" s="27" t="n"/>
      <c r="O228" s="51" t="n"/>
      <c r="P228" s="29" t="n"/>
      <c r="Q228" s="29" t="n"/>
      <c r="R228" s="52">
        <f>IF(A228="","",SUM(F228:H228))</f>
        <v/>
      </c>
      <c r="S228" s="52">
        <f>IF(A228="","",SUM(K228:M228))</f>
        <v/>
      </c>
      <c r="T228" s="52">
        <f>IF(A228="","",R228-S228)</f>
        <v/>
      </c>
      <c r="U228" s="52">
        <f>IFERROR(IF(A228="","",F228/E228),"")</f>
        <v/>
      </c>
      <c r="V228" s="52">
        <f>IFERROR(IF(A228="","",T228/E228),"")</f>
        <v/>
      </c>
      <c r="W228" s="31">
        <f>IFERROR(IF(A228="","",E228/(D228-I228-J228)),"")</f>
        <v/>
      </c>
      <c r="X228" s="53">
        <f>IFERROR(IF(A228="","",S228/R228),"")</f>
        <v/>
      </c>
      <c r="Y228" s="52">
        <f>IF(A228="","",F228-O228)</f>
        <v/>
      </c>
      <c r="Z228" s="53">
        <f>IFERROR(IF(A228="","",Y228/O228),"")</f>
        <v/>
      </c>
      <c r="AA228" s="33">
        <f>IFERROR(IF(A228="","",SUMIFS(Assumptions!$E$19:$E$138,Assumptions!$B$19:$B$138,B228,Assumptions!$A$19:$A$138,A228)),"")</f>
        <v/>
      </c>
      <c r="AB228" s="53">
        <f>IFERROR(IF(A228="","",E228/AA228),"")</f>
        <v/>
      </c>
      <c r="AC228" s="34">
        <f>IF(A228="","",IF(COUNTIFS($A$6:$A$305,A228,$B$6:$B$305,B228,$C$6:$C$305,C228)&gt;1,"Duplicate",""))</f>
        <v/>
      </c>
      <c r="AD228" s="34">
        <f>IFERROR(IF(A228="","",IF(OR(B228="",C228=""),"Missing Required Field",IF(DAY(A228)&lt;&gt;1,"Date Must Be First of Month",IF(I228&gt;D228,"Cancellations Exceed Bookings",IF(J228&gt;D228,"No-Shows Exceed Bookings",IF(I228+J228&gt;D228,"Combined Exceptions Exceed Bookings",IF(AND(AA228&gt;0,E228&gt;AA228),"Rooms Sold Exceed Available Inventory",IF(T228&lt;0,"Negative Net Revenue",IF(X228&gt;Assumptions!$B$5,"High Acquisition Cost",IF(OR(N228="",O228=""),"Missing Budget","OK")))))))))),"")</f>
        <v/>
      </c>
    </row>
    <row r="229">
      <c r="A229" s="50" t="n"/>
      <c r="B229" s="26" t="n"/>
      <c r="C229" s="26" t="n"/>
      <c r="D229" s="27" t="n"/>
      <c r="E229" s="27" t="n"/>
      <c r="F229" s="51" t="n"/>
      <c r="G229" s="51" t="n"/>
      <c r="H229" s="51" t="n"/>
      <c r="I229" s="27" t="n"/>
      <c r="J229" s="27" t="n"/>
      <c r="K229" s="51" t="n"/>
      <c r="L229" s="51" t="n"/>
      <c r="M229" s="51" t="n"/>
      <c r="N229" s="27" t="n"/>
      <c r="O229" s="51" t="n"/>
      <c r="P229" s="29" t="n"/>
      <c r="Q229" s="29" t="n"/>
      <c r="R229" s="52">
        <f>IF(A229="","",SUM(F229:H229))</f>
        <v/>
      </c>
      <c r="S229" s="52">
        <f>IF(A229="","",SUM(K229:M229))</f>
        <v/>
      </c>
      <c r="T229" s="52">
        <f>IF(A229="","",R229-S229)</f>
        <v/>
      </c>
      <c r="U229" s="52">
        <f>IFERROR(IF(A229="","",F229/E229),"")</f>
        <v/>
      </c>
      <c r="V229" s="52">
        <f>IFERROR(IF(A229="","",T229/E229),"")</f>
        <v/>
      </c>
      <c r="W229" s="31">
        <f>IFERROR(IF(A229="","",E229/(D229-I229-J229)),"")</f>
        <v/>
      </c>
      <c r="X229" s="53">
        <f>IFERROR(IF(A229="","",S229/R229),"")</f>
        <v/>
      </c>
      <c r="Y229" s="52">
        <f>IF(A229="","",F229-O229)</f>
        <v/>
      </c>
      <c r="Z229" s="53">
        <f>IFERROR(IF(A229="","",Y229/O229),"")</f>
        <v/>
      </c>
      <c r="AA229" s="33">
        <f>IFERROR(IF(A229="","",SUMIFS(Assumptions!$E$19:$E$138,Assumptions!$B$19:$B$138,B229,Assumptions!$A$19:$A$138,A229)),"")</f>
        <v/>
      </c>
      <c r="AB229" s="53">
        <f>IFERROR(IF(A229="","",E229/AA229),"")</f>
        <v/>
      </c>
      <c r="AC229" s="34">
        <f>IF(A229="","",IF(COUNTIFS($A$6:$A$305,A229,$B$6:$B$305,B229,$C$6:$C$305,C229)&gt;1,"Duplicate",""))</f>
        <v/>
      </c>
      <c r="AD229" s="34">
        <f>IFERROR(IF(A229="","",IF(OR(B229="",C229=""),"Missing Required Field",IF(DAY(A229)&lt;&gt;1,"Date Must Be First of Month",IF(I229&gt;D229,"Cancellations Exceed Bookings",IF(J229&gt;D229,"No-Shows Exceed Bookings",IF(I229+J229&gt;D229,"Combined Exceptions Exceed Bookings",IF(AND(AA229&gt;0,E229&gt;AA229),"Rooms Sold Exceed Available Inventory",IF(T229&lt;0,"Negative Net Revenue",IF(X229&gt;Assumptions!$B$5,"High Acquisition Cost",IF(OR(N229="",O229=""),"Missing Budget","OK")))))))))),"")</f>
        <v/>
      </c>
    </row>
    <row r="230">
      <c r="A230" s="50" t="n"/>
      <c r="B230" s="26" t="n"/>
      <c r="C230" s="26" t="n"/>
      <c r="D230" s="27" t="n"/>
      <c r="E230" s="27" t="n"/>
      <c r="F230" s="51" t="n"/>
      <c r="G230" s="51" t="n"/>
      <c r="H230" s="51" t="n"/>
      <c r="I230" s="27" t="n"/>
      <c r="J230" s="27" t="n"/>
      <c r="K230" s="51" t="n"/>
      <c r="L230" s="51" t="n"/>
      <c r="M230" s="51" t="n"/>
      <c r="N230" s="27" t="n"/>
      <c r="O230" s="51" t="n"/>
      <c r="P230" s="29" t="n"/>
      <c r="Q230" s="29" t="n"/>
      <c r="R230" s="52">
        <f>IF(A230="","",SUM(F230:H230))</f>
        <v/>
      </c>
      <c r="S230" s="52">
        <f>IF(A230="","",SUM(K230:M230))</f>
        <v/>
      </c>
      <c r="T230" s="52">
        <f>IF(A230="","",R230-S230)</f>
        <v/>
      </c>
      <c r="U230" s="52">
        <f>IFERROR(IF(A230="","",F230/E230),"")</f>
        <v/>
      </c>
      <c r="V230" s="52">
        <f>IFERROR(IF(A230="","",T230/E230),"")</f>
        <v/>
      </c>
      <c r="W230" s="31">
        <f>IFERROR(IF(A230="","",E230/(D230-I230-J230)),"")</f>
        <v/>
      </c>
      <c r="X230" s="53">
        <f>IFERROR(IF(A230="","",S230/R230),"")</f>
        <v/>
      </c>
      <c r="Y230" s="52">
        <f>IF(A230="","",F230-O230)</f>
        <v/>
      </c>
      <c r="Z230" s="53">
        <f>IFERROR(IF(A230="","",Y230/O230),"")</f>
        <v/>
      </c>
      <c r="AA230" s="33">
        <f>IFERROR(IF(A230="","",SUMIFS(Assumptions!$E$19:$E$138,Assumptions!$B$19:$B$138,B230,Assumptions!$A$19:$A$138,A230)),"")</f>
        <v/>
      </c>
      <c r="AB230" s="53">
        <f>IFERROR(IF(A230="","",E230/AA230),"")</f>
        <v/>
      </c>
      <c r="AC230" s="34">
        <f>IF(A230="","",IF(COUNTIFS($A$6:$A$305,A230,$B$6:$B$305,B230,$C$6:$C$305,C230)&gt;1,"Duplicate",""))</f>
        <v/>
      </c>
      <c r="AD230" s="34">
        <f>IFERROR(IF(A230="","",IF(OR(B230="",C230=""),"Missing Required Field",IF(DAY(A230)&lt;&gt;1,"Date Must Be First of Month",IF(I230&gt;D230,"Cancellations Exceed Bookings",IF(J230&gt;D230,"No-Shows Exceed Bookings",IF(I230+J230&gt;D230,"Combined Exceptions Exceed Bookings",IF(AND(AA230&gt;0,E230&gt;AA230),"Rooms Sold Exceed Available Inventory",IF(T230&lt;0,"Negative Net Revenue",IF(X230&gt;Assumptions!$B$5,"High Acquisition Cost",IF(OR(N230="",O230=""),"Missing Budget","OK")))))))))),"")</f>
        <v/>
      </c>
    </row>
    <row r="231">
      <c r="A231" s="50" t="n"/>
      <c r="B231" s="26" t="n"/>
      <c r="C231" s="26" t="n"/>
      <c r="D231" s="27" t="n"/>
      <c r="E231" s="27" t="n"/>
      <c r="F231" s="51" t="n"/>
      <c r="G231" s="51" t="n"/>
      <c r="H231" s="51" t="n"/>
      <c r="I231" s="27" t="n"/>
      <c r="J231" s="27" t="n"/>
      <c r="K231" s="51" t="n"/>
      <c r="L231" s="51" t="n"/>
      <c r="M231" s="51" t="n"/>
      <c r="N231" s="27" t="n"/>
      <c r="O231" s="51" t="n"/>
      <c r="P231" s="29" t="n"/>
      <c r="Q231" s="29" t="n"/>
      <c r="R231" s="52">
        <f>IF(A231="","",SUM(F231:H231))</f>
        <v/>
      </c>
      <c r="S231" s="52">
        <f>IF(A231="","",SUM(K231:M231))</f>
        <v/>
      </c>
      <c r="T231" s="52">
        <f>IF(A231="","",R231-S231)</f>
        <v/>
      </c>
      <c r="U231" s="52">
        <f>IFERROR(IF(A231="","",F231/E231),"")</f>
        <v/>
      </c>
      <c r="V231" s="52">
        <f>IFERROR(IF(A231="","",T231/E231),"")</f>
        <v/>
      </c>
      <c r="W231" s="31">
        <f>IFERROR(IF(A231="","",E231/(D231-I231-J231)),"")</f>
        <v/>
      </c>
      <c r="X231" s="53">
        <f>IFERROR(IF(A231="","",S231/R231),"")</f>
        <v/>
      </c>
      <c r="Y231" s="52">
        <f>IF(A231="","",F231-O231)</f>
        <v/>
      </c>
      <c r="Z231" s="53">
        <f>IFERROR(IF(A231="","",Y231/O231),"")</f>
        <v/>
      </c>
      <c r="AA231" s="33">
        <f>IFERROR(IF(A231="","",SUMIFS(Assumptions!$E$19:$E$138,Assumptions!$B$19:$B$138,B231,Assumptions!$A$19:$A$138,A231)),"")</f>
        <v/>
      </c>
      <c r="AB231" s="53">
        <f>IFERROR(IF(A231="","",E231/AA231),"")</f>
        <v/>
      </c>
      <c r="AC231" s="34">
        <f>IF(A231="","",IF(COUNTIFS($A$6:$A$305,A231,$B$6:$B$305,B231,$C$6:$C$305,C231)&gt;1,"Duplicate",""))</f>
        <v/>
      </c>
      <c r="AD231" s="34">
        <f>IFERROR(IF(A231="","",IF(OR(B231="",C231=""),"Missing Required Field",IF(DAY(A231)&lt;&gt;1,"Date Must Be First of Month",IF(I231&gt;D231,"Cancellations Exceed Bookings",IF(J231&gt;D231,"No-Shows Exceed Bookings",IF(I231+J231&gt;D231,"Combined Exceptions Exceed Bookings",IF(AND(AA231&gt;0,E231&gt;AA231),"Rooms Sold Exceed Available Inventory",IF(T231&lt;0,"Negative Net Revenue",IF(X231&gt;Assumptions!$B$5,"High Acquisition Cost",IF(OR(N231="",O231=""),"Missing Budget","OK")))))))))),"")</f>
        <v/>
      </c>
    </row>
    <row r="232">
      <c r="A232" s="50" t="n"/>
      <c r="B232" s="26" t="n"/>
      <c r="C232" s="26" t="n"/>
      <c r="D232" s="27" t="n"/>
      <c r="E232" s="27" t="n"/>
      <c r="F232" s="51" t="n"/>
      <c r="G232" s="51" t="n"/>
      <c r="H232" s="51" t="n"/>
      <c r="I232" s="27" t="n"/>
      <c r="J232" s="27" t="n"/>
      <c r="K232" s="51" t="n"/>
      <c r="L232" s="51" t="n"/>
      <c r="M232" s="51" t="n"/>
      <c r="N232" s="27" t="n"/>
      <c r="O232" s="51" t="n"/>
      <c r="P232" s="29" t="n"/>
      <c r="Q232" s="29" t="n"/>
      <c r="R232" s="52">
        <f>IF(A232="","",SUM(F232:H232))</f>
        <v/>
      </c>
      <c r="S232" s="52">
        <f>IF(A232="","",SUM(K232:M232))</f>
        <v/>
      </c>
      <c r="T232" s="52">
        <f>IF(A232="","",R232-S232)</f>
        <v/>
      </c>
      <c r="U232" s="52">
        <f>IFERROR(IF(A232="","",F232/E232),"")</f>
        <v/>
      </c>
      <c r="V232" s="52">
        <f>IFERROR(IF(A232="","",T232/E232),"")</f>
        <v/>
      </c>
      <c r="W232" s="31">
        <f>IFERROR(IF(A232="","",E232/(D232-I232-J232)),"")</f>
        <v/>
      </c>
      <c r="X232" s="53">
        <f>IFERROR(IF(A232="","",S232/R232),"")</f>
        <v/>
      </c>
      <c r="Y232" s="52">
        <f>IF(A232="","",F232-O232)</f>
        <v/>
      </c>
      <c r="Z232" s="53">
        <f>IFERROR(IF(A232="","",Y232/O232),"")</f>
        <v/>
      </c>
      <c r="AA232" s="33">
        <f>IFERROR(IF(A232="","",SUMIFS(Assumptions!$E$19:$E$138,Assumptions!$B$19:$B$138,B232,Assumptions!$A$19:$A$138,A232)),"")</f>
        <v/>
      </c>
      <c r="AB232" s="53">
        <f>IFERROR(IF(A232="","",E232/AA232),"")</f>
        <v/>
      </c>
      <c r="AC232" s="34">
        <f>IF(A232="","",IF(COUNTIFS($A$6:$A$305,A232,$B$6:$B$305,B232,$C$6:$C$305,C232)&gt;1,"Duplicate",""))</f>
        <v/>
      </c>
      <c r="AD232" s="34">
        <f>IFERROR(IF(A232="","",IF(OR(B232="",C232=""),"Missing Required Field",IF(DAY(A232)&lt;&gt;1,"Date Must Be First of Month",IF(I232&gt;D232,"Cancellations Exceed Bookings",IF(J232&gt;D232,"No-Shows Exceed Bookings",IF(I232+J232&gt;D232,"Combined Exceptions Exceed Bookings",IF(AND(AA232&gt;0,E232&gt;AA232),"Rooms Sold Exceed Available Inventory",IF(T232&lt;0,"Negative Net Revenue",IF(X232&gt;Assumptions!$B$5,"High Acquisition Cost",IF(OR(N232="",O232=""),"Missing Budget","OK")))))))))),"")</f>
        <v/>
      </c>
    </row>
    <row r="233">
      <c r="A233" s="50" t="n"/>
      <c r="B233" s="26" t="n"/>
      <c r="C233" s="26" t="n"/>
      <c r="D233" s="27" t="n"/>
      <c r="E233" s="27" t="n"/>
      <c r="F233" s="51" t="n"/>
      <c r="G233" s="51" t="n"/>
      <c r="H233" s="51" t="n"/>
      <c r="I233" s="27" t="n"/>
      <c r="J233" s="27" t="n"/>
      <c r="K233" s="51" t="n"/>
      <c r="L233" s="51" t="n"/>
      <c r="M233" s="51" t="n"/>
      <c r="N233" s="27" t="n"/>
      <c r="O233" s="51" t="n"/>
      <c r="P233" s="29" t="n"/>
      <c r="Q233" s="29" t="n"/>
      <c r="R233" s="52">
        <f>IF(A233="","",SUM(F233:H233))</f>
        <v/>
      </c>
      <c r="S233" s="52">
        <f>IF(A233="","",SUM(K233:M233))</f>
        <v/>
      </c>
      <c r="T233" s="52">
        <f>IF(A233="","",R233-S233)</f>
        <v/>
      </c>
      <c r="U233" s="52">
        <f>IFERROR(IF(A233="","",F233/E233),"")</f>
        <v/>
      </c>
      <c r="V233" s="52">
        <f>IFERROR(IF(A233="","",T233/E233),"")</f>
        <v/>
      </c>
      <c r="W233" s="31">
        <f>IFERROR(IF(A233="","",E233/(D233-I233-J233)),"")</f>
        <v/>
      </c>
      <c r="X233" s="53">
        <f>IFERROR(IF(A233="","",S233/R233),"")</f>
        <v/>
      </c>
      <c r="Y233" s="52">
        <f>IF(A233="","",F233-O233)</f>
        <v/>
      </c>
      <c r="Z233" s="53">
        <f>IFERROR(IF(A233="","",Y233/O233),"")</f>
        <v/>
      </c>
      <c r="AA233" s="33">
        <f>IFERROR(IF(A233="","",SUMIFS(Assumptions!$E$19:$E$138,Assumptions!$B$19:$B$138,B233,Assumptions!$A$19:$A$138,A233)),"")</f>
        <v/>
      </c>
      <c r="AB233" s="53">
        <f>IFERROR(IF(A233="","",E233/AA233),"")</f>
        <v/>
      </c>
      <c r="AC233" s="34">
        <f>IF(A233="","",IF(COUNTIFS($A$6:$A$305,A233,$B$6:$B$305,B233,$C$6:$C$305,C233)&gt;1,"Duplicate",""))</f>
        <v/>
      </c>
      <c r="AD233" s="34">
        <f>IFERROR(IF(A233="","",IF(OR(B233="",C233=""),"Missing Required Field",IF(DAY(A233)&lt;&gt;1,"Date Must Be First of Month",IF(I233&gt;D233,"Cancellations Exceed Bookings",IF(J233&gt;D233,"No-Shows Exceed Bookings",IF(I233+J233&gt;D233,"Combined Exceptions Exceed Bookings",IF(AND(AA233&gt;0,E233&gt;AA233),"Rooms Sold Exceed Available Inventory",IF(T233&lt;0,"Negative Net Revenue",IF(X233&gt;Assumptions!$B$5,"High Acquisition Cost",IF(OR(N233="",O233=""),"Missing Budget","OK")))))))))),"")</f>
        <v/>
      </c>
    </row>
    <row r="234">
      <c r="A234" s="50" t="n"/>
      <c r="B234" s="26" t="n"/>
      <c r="C234" s="26" t="n"/>
      <c r="D234" s="27" t="n"/>
      <c r="E234" s="27" t="n"/>
      <c r="F234" s="51" t="n"/>
      <c r="G234" s="51" t="n"/>
      <c r="H234" s="51" t="n"/>
      <c r="I234" s="27" t="n"/>
      <c r="J234" s="27" t="n"/>
      <c r="K234" s="51" t="n"/>
      <c r="L234" s="51" t="n"/>
      <c r="M234" s="51" t="n"/>
      <c r="N234" s="27" t="n"/>
      <c r="O234" s="51" t="n"/>
      <c r="P234" s="29" t="n"/>
      <c r="Q234" s="29" t="n"/>
      <c r="R234" s="52">
        <f>IF(A234="","",SUM(F234:H234))</f>
        <v/>
      </c>
      <c r="S234" s="52">
        <f>IF(A234="","",SUM(K234:M234))</f>
        <v/>
      </c>
      <c r="T234" s="52">
        <f>IF(A234="","",R234-S234)</f>
        <v/>
      </c>
      <c r="U234" s="52">
        <f>IFERROR(IF(A234="","",F234/E234),"")</f>
        <v/>
      </c>
      <c r="V234" s="52">
        <f>IFERROR(IF(A234="","",T234/E234),"")</f>
        <v/>
      </c>
      <c r="W234" s="31">
        <f>IFERROR(IF(A234="","",E234/(D234-I234-J234)),"")</f>
        <v/>
      </c>
      <c r="X234" s="53">
        <f>IFERROR(IF(A234="","",S234/R234),"")</f>
        <v/>
      </c>
      <c r="Y234" s="52">
        <f>IF(A234="","",F234-O234)</f>
        <v/>
      </c>
      <c r="Z234" s="53">
        <f>IFERROR(IF(A234="","",Y234/O234),"")</f>
        <v/>
      </c>
      <c r="AA234" s="33">
        <f>IFERROR(IF(A234="","",SUMIFS(Assumptions!$E$19:$E$138,Assumptions!$B$19:$B$138,B234,Assumptions!$A$19:$A$138,A234)),"")</f>
        <v/>
      </c>
      <c r="AB234" s="53">
        <f>IFERROR(IF(A234="","",E234/AA234),"")</f>
        <v/>
      </c>
      <c r="AC234" s="34">
        <f>IF(A234="","",IF(COUNTIFS($A$6:$A$305,A234,$B$6:$B$305,B234,$C$6:$C$305,C234)&gt;1,"Duplicate",""))</f>
        <v/>
      </c>
      <c r="AD234" s="34">
        <f>IFERROR(IF(A234="","",IF(OR(B234="",C234=""),"Missing Required Field",IF(DAY(A234)&lt;&gt;1,"Date Must Be First of Month",IF(I234&gt;D234,"Cancellations Exceed Bookings",IF(J234&gt;D234,"No-Shows Exceed Bookings",IF(I234+J234&gt;D234,"Combined Exceptions Exceed Bookings",IF(AND(AA234&gt;0,E234&gt;AA234),"Rooms Sold Exceed Available Inventory",IF(T234&lt;0,"Negative Net Revenue",IF(X234&gt;Assumptions!$B$5,"High Acquisition Cost",IF(OR(N234="",O234=""),"Missing Budget","OK")))))))))),"")</f>
        <v/>
      </c>
    </row>
    <row r="235">
      <c r="A235" s="50" t="n"/>
      <c r="B235" s="26" t="n"/>
      <c r="C235" s="26" t="n"/>
      <c r="D235" s="27" t="n"/>
      <c r="E235" s="27" t="n"/>
      <c r="F235" s="51" t="n"/>
      <c r="G235" s="51" t="n"/>
      <c r="H235" s="51" t="n"/>
      <c r="I235" s="27" t="n"/>
      <c r="J235" s="27" t="n"/>
      <c r="K235" s="51" t="n"/>
      <c r="L235" s="51" t="n"/>
      <c r="M235" s="51" t="n"/>
      <c r="N235" s="27" t="n"/>
      <c r="O235" s="51" t="n"/>
      <c r="P235" s="29" t="n"/>
      <c r="Q235" s="29" t="n"/>
      <c r="R235" s="52">
        <f>IF(A235="","",SUM(F235:H235))</f>
        <v/>
      </c>
      <c r="S235" s="52">
        <f>IF(A235="","",SUM(K235:M235))</f>
        <v/>
      </c>
      <c r="T235" s="52">
        <f>IF(A235="","",R235-S235)</f>
        <v/>
      </c>
      <c r="U235" s="52">
        <f>IFERROR(IF(A235="","",F235/E235),"")</f>
        <v/>
      </c>
      <c r="V235" s="52">
        <f>IFERROR(IF(A235="","",T235/E235),"")</f>
        <v/>
      </c>
      <c r="W235" s="31">
        <f>IFERROR(IF(A235="","",E235/(D235-I235-J235)),"")</f>
        <v/>
      </c>
      <c r="X235" s="53">
        <f>IFERROR(IF(A235="","",S235/R235),"")</f>
        <v/>
      </c>
      <c r="Y235" s="52">
        <f>IF(A235="","",F235-O235)</f>
        <v/>
      </c>
      <c r="Z235" s="53">
        <f>IFERROR(IF(A235="","",Y235/O235),"")</f>
        <v/>
      </c>
      <c r="AA235" s="33">
        <f>IFERROR(IF(A235="","",SUMIFS(Assumptions!$E$19:$E$138,Assumptions!$B$19:$B$138,B235,Assumptions!$A$19:$A$138,A235)),"")</f>
        <v/>
      </c>
      <c r="AB235" s="53">
        <f>IFERROR(IF(A235="","",E235/AA235),"")</f>
        <v/>
      </c>
      <c r="AC235" s="34">
        <f>IF(A235="","",IF(COUNTIFS($A$6:$A$305,A235,$B$6:$B$305,B235,$C$6:$C$305,C235)&gt;1,"Duplicate",""))</f>
        <v/>
      </c>
      <c r="AD235" s="34">
        <f>IFERROR(IF(A235="","",IF(OR(B235="",C235=""),"Missing Required Field",IF(DAY(A235)&lt;&gt;1,"Date Must Be First of Month",IF(I235&gt;D235,"Cancellations Exceed Bookings",IF(J235&gt;D235,"No-Shows Exceed Bookings",IF(I235+J235&gt;D235,"Combined Exceptions Exceed Bookings",IF(AND(AA235&gt;0,E235&gt;AA235),"Rooms Sold Exceed Available Inventory",IF(T235&lt;0,"Negative Net Revenue",IF(X235&gt;Assumptions!$B$5,"High Acquisition Cost",IF(OR(N235="",O235=""),"Missing Budget","OK")))))))))),"")</f>
        <v/>
      </c>
    </row>
    <row r="236">
      <c r="A236" s="50" t="n"/>
      <c r="B236" s="26" t="n"/>
      <c r="C236" s="26" t="n"/>
      <c r="D236" s="27" t="n"/>
      <c r="E236" s="27" t="n"/>
      <c r="F236" s="51" t="n"/>
      <c r="G236" s="51" t="n"/>
      <c r="H236" s="51" t="n"/>
      <c r="I236" s="27" t="n"/>
      <c r="J236" s="27" t="n"/>
      <c r="K236" s="51" t="n"/>
      <c r="L236" s="51" t="n"/>
      <c r="M236" s="51" t="n"/>
      <c r="N236" s="27" t="n"/>
      <c r="O236" s="51" t="n"/>
      <c r="P236" s="29" t="n"/>
      <c r="Q236" s="29" t="n"/>
      <c r="R236" s="52">
        <f>IF(A236="","",SUM(F236:H236))</f>
        <v/>
      </c>
      <c r="S236" s="52">
        <f>IF(A236="","",SUM(K236:M236))</f>
        <v/>
      </c>
      <c r="T236" s="52">
        <f>IF(A236="","",R236-S236)</f>
        <v/>
      </c>
      <c r="U236" s="52">
        <f>IFERROR(IF(A236="","",F236/E236),"")</f>
        <v/>
      </c>
      <c r="V236" s="52">
        <f>IFERROR(IF(A236="","",T236/E236),"")</f>
        <v/>
      </c>
      <c r="W236" s="31">
        <f>IFERROR(IF(A236="","",E236/(D236-I236-J236)),"")</f>
        <v/>
      </c>
      <c r="X236" s="53">
        <f>IFERROR(IF(A236="","",S236/R236),"")</f>
        <v/>
      </c>
      <c r="Y236" s="52">
        <f>IF(A236="","",F236-O236)</f>
        <v/>
      </c>
      <c r="Z236" s="53">
        <f>IFERROR(IF(A236="","",Y236/O236),"")</f>
        <v/>
      </c>
      <c r="AA236" s="33">
        <f>IFERROR(IF(A236="","",SUMIFS(Assumptions!$E$19:$E$138,Assumptions!$B$19:$B$138,B236,Assumptions!$A$19:$A$138,A236)),"")</f>
        <v/>
      </c>
      <c r="AB236" s="53">
        <f>IFERROR(IF(A236="","",E236/AA236),"")</f>
        <v/>
      </c>
      <c r="AC236" s="34">
        <f>IF(A236="","",IF(COUNTIFS($A$6:$A$305,A236,$B$6:$B$305,B236,$C$6:$C$305,C236)&gt;1,"Duplicate",""))</f>
        <v/>
      </c>
      <c r="AD236" s="34">
        <f>IFERROR(IF(A236="","",IF(OR(B236="",C236=""),"Missing Required Field",IF(DAY(A236)&lt;&gt;1,"Date Must Be First of Month",IF(I236&gt;D236,"Cancellations Exceed Bookings",IF(J236&gt;D236,"No-Shows Exceed Bookings",IF(I236+J236&gt;D236,"Combined Exceptions Exceed Bookings",IF(AND(AA236&gt;0,E236&gt;AA236),"Rooms Sold Exceed Available Inventory",IF(T236&lt;0,"Negative Net Revenue",IF(X236&gt;Assumptions!$B$5,"High Acquisition Cost",IF(OR(N236="",O236=""),"Missing Budget","OK")))))))))),"")</f>
        <v/>
      </c>
    </row>
    <row r="237">
      <c r="A237" s="50" t="n"/>
      <c r="B237" s="26" t="n"/>
      <c r="C237" s="26" t="n"/>
      <c r="D237" s="27" t="n"/>
      <c r="E237" s="27" t="n"/>
      <c r="F237" s="51" t="n"/>
      <c r="G237" s="51" t="n"/>
      <c r="H237" s="51" t="n"/>
      <c r="I237" s="27" t="n"/>
      <c r="J237" s="27" t="n"/>
      <c r="K237" s="51" t="n"/>
      <c r="L237" s="51" t="n"/>
      <c r="M237" s="51" t="n"/>
      <c r="N237" s="27" t="n"/>
      <c r="O237" s="51" t="n"/>
      <c r="P237" s="29" t="n"/>
      <c r="Q237" s="29" t="n"/>
      <c r="R237" s="52">
        <f>IF(A237="","",SUM(F237:H237))</f>
        <v/>
      </c>
      <c r="S237" s="52">
        <f>IF(A237="","",SUM(K237:M237))</f>
        <v/>
      </c>
      <c r="T237" s="52">
        <f>IF(A237="","",R237-S237)</f>
        <v/>
      </c>
      <c r="U237" s="52">
        <f>IFERROR(IF(A237="","",F237/E237),"")</f>
        <v/>
      </c>
      <c r="V237" s="52">
        <f>IFERROR(IF(A237="","",T237/E237),"")</f>
        <v/>
      </c>
      <c r="W237" s="31">
        <f>IFERROR(IF(A237="","",E237/(D237-I237-J237)),"")</f>
        <v/>
      </c>
      <c r="X237" s="53">
        <f>IFERROR(IF(A237="","",S237/R237),"")</f>
        <v/>
      </c>
      <c r="Y237" s="52">
        <f>IF(A237="","",F237-O237)</f>
        <v/>
      </c>
      <c r="Z237" s="53">
        <f>IFERROR(IF(A237="","",Y237/O237),"")</f>
        <v/>
      </c>
      <c r="AA237" s="33">
        <f>IFERROR(IF(A237="","",SUMIFS(Assumptions!$E$19:$E$138,Assumptions!$B$19:$B$138,B237,Assumptions!$A$19:$A$138,A237)),"")</f>
        <v/>
      </c>
      <c r="AB237" s="53">
        <f>IFERROR(IF(A237="","",E237/AA237),"")</f>
        <v/>
      </c>
      <c r="AC237" s="34">
        <f>IF(A237="","",IF(COUNTIFS($A$6:$A$305,A237,$B$6:$B$305,B237,$C$6:$C$305,C237)&gt;1,"Duplicate",""))</f>
        <v/>
      </c>
      <c r="AD237" s="34">
        <f>IFERROR(IF(A237="","",IF(OR(B237="",C237=""),"Missing Required Field",IF(DAY(A237)&lt;&gt;1,"Date Must Be First of Month",IF(I237&gt;D237,"Cancellations Exceed Bookings",IF(J237&gt;D237,"No-Shows Exceed Bookings",IF(I237+J237&gt;D237,"Combined Exceptions Exceed Bookings",IF(AND(AA237&gt;0,E237&gt;AA237),"Rooms Sold Exceed Available Inventory",IF(T237&lt;0,"Negative Net Revenue",IF(X237&gt;Assumptions!$B$5,"High Acquisition Cost",IF(OR(N237="",O237=""),"Missing Budget","OK")))))))))),"")</f>
        <v/>
      </c>
    </row>
    <row r="238">
      <c r="A238" s="50" t="n"/>
      <c r="B238" s="26" t="n"/>
      <c r="C238" s="26" t="n"/>
      <c r="D238" s="27" t="n"/>
      <c r="E238" s="27" t="n"/>
      <c r="F238" s="51" t="n"/>
      <c r="G238" s="51" t="n"/>
      <c r="H238" s="51" t="n"/>
      <c r="I238" s="27" t="n"/>
      <c r="J238" s="27" t="n"/>
      <c r="K238" s="51" t="n"/>
      <c r="L238" s="51" t="n"/>
      <c r="M238" s="51" t="n"/>
      <c r="N238" s="27" t="n"/>
      <c r="O238" s="51" t="n"/>
      <c r="P238" s="29" t="n"/>
      <c r="Q238" s="29" t="n"/>
      <c r="R238" s="52">
        <f>IF(A238="","",SUM(F238:H238))</f>
        <v/>
      </c>
      <c r="S238" s="52">
        <f>IF(A238="","",SUM(K238:M238))</f>
        <v/>
      </c>
      <c r="T238" s="52">
        <f>IF(A238="","",R238-S238)</f>
        <v/>
      </c>
      <c r="U238" s="52">
        <f>IFERROR(IF(A238="","",F238/E238),"")</f>
        <v/>
      </c>
      <c r="V238" s="52">
        <f>IFERROR(IF(A238="","",T238/E238),"")</f>
        <v/>
      </c>
      <c r="W238" s="31">
        <f>IFERROR(IF(A238="","",E238/(D238-I238-J238)),"")</f>
        <v/>
      </c>
      <c r="X238" s="53">
        <f>IFERROR(IF(A238="","",S238/R238),"")</f>
        <v/>
      </c>
      <c r="Y238" s="52">
        <f>IF(A238="","",F238-O238)</f>
        <v/>
      </c>
      <c r="Z238" s="53">
        <f>IFERROR(IF(A238="","",Y238/O238),"")</f>
        <v/>
      </c>
      <c r="AA238" s="33">
        <f>IFERROR(IF(A238="","",SUMIFS(Assumptions!$E$19:$E$138,Assumptions!$B$19:$B$138,B238,Assumptions!$A$19:$A$138,A238)),"")</f>
        <v/>
      </c>
      <c r="AB238" s="53">
        <f>IFERROR(IF(A238="","",E238/AA238),"")</f>
        <v/>
      </c>
      <c r="AC238" s="34">
        <f>IF(A238="","",IF(COUNTIFS($A$6:$A$305,A238,$B$6:$B$305,B238,$C$6:$C$305,C238)&gt;1,"Duplicate",""))</f>
        <v/>
      </c>
      <c r="AD238" s="34">
        <f>IFERROR(IF(A238="","",IF(OR(B238="",C238=""),"Missing Required Field",IF(DAY(A238)&lt;&gt;1,"Date Must Be First of Month",IF(I238&gt;D238,"Cancellations Exceed Bookings",IF(J238&gt;D238,"No-Shows Exceed Bookings",IF(I238+J238&gt;D238,"Combined Exceptions Exceed Bookings",IF(AND(AA238&gt;0,E238&gt;AA238),"Rooms Sold Exceed Available Inventory",IF(T238&lt;0,"Negative Net Revenue",IF(X238&gt;Assumptions!$B$5,"High Acquisition Cost",IF(OR(N238="",O238=""),"Missing Budget","OK")))))))))),"")</f>
        <v/>
      </c>
    </row>
    <row r="239">
      <c r="A239" s="50" t="n"/>
      <c r="B239" s="26" t="n"/>
      <c r="C239" s="26" t="n"/>
      <c r="D239" s="27" t="n"/>
      <c r="E239" s="27" t="n"/>
      <c r="F239" s="51" t="n"/>
      <c r="G239" s="51" t="n"/>
      <c r="H239" s="51" t="n"/>
      <c r="I239" s="27" t="n"/>
      <c r="J239" s="27" t="n"/>
      <c r="K239" s="51" t="n"/>
      <c r="L239" s="51" t="n"/>
      <c r="M239" s="51" t="n"/>
      <c r="N239" s="27" t="n"/>
      <c r="O239" s="51" t="n"/>
      <c r="P239" s="29" t="n"/>
      <c r="Q239" s="29" t="n"/>
      <c r="R239" s="52">
        <f>IF(A239="","",SUM(F239:H239))</f>
        <v/>
      </c>
      <c r="S239" s="52">
        <f>IF(A239="","",SUM(K239:M239))</f>
        <v/>
      </c>
      <c r="T239" s="52">
        <f>IF(A239="","",R239-S239)</f>
        <v/>
      </c>
      <c r="U239" s="52">
        <f>IFERROR(IF(A239="","",F239/E239),"")</f>
        <v/>
      </c>
      <c r="V239" s="52">
        <f>IFERROR(IF(A239="","",T239/E239),"")</f>
        <v/>
      </c>
      <c r="W239" s="31">
        <f>IFERROR(IF(A239="","",E239/(D239-I239-J239)),"")</f>
        <v/>
      </c>
      <c r="X239" s="53">
        <f>IFERROR(IF(A239="","",S239/R239),"")</f>
        <v/>
      </c>
      <c r="Y239" s="52">
        <f>IF(A239="","",F239-O239)</f>
        <v/>
      </c>
      <c r="Z239" s="53">
        <f>IFERROR(IF(A239="","",Y239/O239),"")</f>
        <v/>
      </c>
      <c r="AA239" s="33">
        <f>IFERROR(IF(A239="","",SUMIFS(Assumptions!$E$19:$E$138,Assumptions!$B$19:$B$138,B239,Assumptions!$A$19:$A$138,A239)),"")</f>
        <v/>
      </c>
      <c r="AB239" s="53">
        <f>IFERROR(IF(A239="","",E239/AA239),"")</f>
        <v/>
      </c>
      <c r="AC239" s="34">
        <f>IF(A239="","",IF(COUNTIFS($A$6:$A$305,A239,$B$6:$B$305,B239,$C$6:$C$305,C239)&gt;1,"Duplicate",""))</f>
        <v/>
      </c>
      <c r="AD239" s="34">
        <f>IFERROR(IF(A239="","",IF(OR(B239="",C239=""),"Missing Required Field",IF(DAY(A239)&lt;&gt;1,"Date Must Be First of Month",IF(I239&gt;D239,"Cancellations Exceed Bookings",IF(J239&gt;D239,"No-Shows Exceed Bookings",IF(I239+J239&gt;D239,"Combined Exceptions Exceed Bookings",IF(AND(AA239&gt;0,E239&gt;AA239),"Rooms Sold Exceed Available Inventory",IF(T239&lt;0,"Negative Net Revenue",IF(X239&gt;Assumptions!$B$5,"High Acquisition Cost",IF(OR(N239="",O239=""),"Missing Budget","OK")))))))))),"")</f>
        <v/>
      </c>
    </row>
    <row r="240">
      <c r="A240" s="50" t="n"/>
      <c r="B240" s="26" t="n"/>
      <c r="C240" s="26" t="n"/>
      <c r="D240" s="27" t="n"/>
      <c r="E240" s="27" t="n"/>
      <c r="F240" s="51" t="n"/>
      <c r="G240" s="51" t="n"/>
      <c r="H240" s="51" t="n"/>
      <c r="I240" s="27" t="n"/>
      <c r="J240" s="27" t="n"/>
      <c r="K240" s="51" t="n"/>
      <c r="L240" s="51" t="n"/>
      <c r="M240" s="51" t="n"/>
      <c r="N240" s="27" t="n"/>
      <c r="O240" s="51" t="n"/>
      <c r="P240" s="29" t="n"/>
      <c r="Q240" s="29" t="n"/>
      <c r="R240" s="52">
        <f>IF(A240="","",SUM(F240:H240))</f>
        <v/>
      </c>
      <c r="S240" s="52">
        <f>IF(A240="","",SUM(K240:M240))</f>
        <v/>
      </c>
      <c r="T240" s="52">
        <f>IF(A240="","",R240-S240)</f>
        <v/>
      </c>
      <c r="U240" s="52">
        <f>IFERROR(IF(A240="","",F240/E240),"")</f>
        <v/>
      </c>
      <c r="V240" s="52">
        <f>IFERROR(IF(A240="","",T240/E240),"")</f>
        <v/>
      </c>
      <c r="W240" s="31">
        <f>IFERROR(IF(A240="","",E240/(D240-I240-J240)),"")</f>
        <v/>
      </c>
      <c r="X240" s="53">
        <f>IFERROR(IF(A240="","",S240/R240),"")</f>
        <v/>
      </c>
      <c r="Y240" s="52">
        <f>IF(A240="","",F240-O240)</f>
        <v/>
      </c>
      <c r="Z240" s="53">
        <f>IFERROR(IF(A240="","",Y240/O240),"")</f>
        <v/>
      </c>
      <c r="AA240" s="33">
        <f>IFERROR(IF(A240="","",SUMIFS(Assumptions!$E$19:$E$138,Assumptions!$B$19:$B$138,B240,Assumptions!$A$19:$A$138,A240)),"")</f>
        <v/>
      </c>
      <c r="AB240" s="53">
        <f>IFERROR(IF(A240="","",E240/AA240),"")</f>
        <v/>
      </c>
      <c r="AC240" s="34">
        <f>IF(A240="","",IF(COUNTIFS($A$6:$A$305,A240,$B$6:$B$305,B240,$C$6:$C$305,C240)&gt;1,"Duplicate",""))</f>
        <v/>
      </c>
      <c r="AD240" s="34">
        <f>IFERROR(IF(A240="","",IF(OR(B240="",C240=""),"Missing Required Field",IF(DAY(A240)&lt;&gt;1,"Date Must Be First of Month",IF(I240&gt;D240,"Cancellations Exceed Bookings",IF(J240&gt;D240,"No-Shows Exceed Bookings",IF(I240+J240&gt;D240,"Combined Exceptions Exceed Bookings",IF(AND(AA240&gt;0,E240&gt;AA240),"Rooms Sold Exceed Available Inventory",IF(T240&lt;0,"Negative Net Revenue",IF(X240&gt;Assumptions!$B$5,"High Acquisition Cost",IF(OR(N240="",O240=""),"Missing Budget","OK")))))))))),"")</f>
        <v/>
      </c>
    </row>
    <row r="241">
      <c r="A241" s="50" t="n"/>
      <c r="B241" s="26" t="n"/>
      <c r="C241" s="26" t="n"/>
      <c r="D241" s="27" t="n"/>
      <c r="E241" s="27" t="n"/>
      <c r="F241" s="51" t="n"/>
      <c r="G241" s="51" t="n"/>
      <c r="H241" s="51" t="n"/>
      <c r="I241" s="27" t="n"/>
      <c r="J241" s="27" t="n"/>
      <c r="K241" s="51" t="n"/>
      <c r="L241" s="51" t="n"/>
      <c r="M241" s="51" t="n"/>
      <c r="N241" s="27" t="n"/>
      <c r="O241" s="51" t="n"/>
      <c r="P241" s="29" t="n"/>
      <c r="Q241" s="29" t="n"/>
      <c r="R241" s="52">
        <f>IF(A241="","",SUM(F241:H241))</f>
        <v/>
      </c>
      <c r="S241" s="52">
        <f>IF(A241="","",SUM(K241:M241))</f>
        <v/>
      </c>
      <c r="T241" s="52">
        <f>IF(A241="","",R241-S241)</f>
        <v/>
      </c>
      <c r="U241" s="52">
        <f>IFERROR(IF(A241="","",F241/E241),"")</f>
        <v/>
      </c>
      <c r="V241" s="52">
        <f>IFERROR(IF(A241="","",T241/E241),"")</f>
        <v/>
      </c>
      <c r="W241" s="31">
        <f>IFERROR(IF(A241="","",E241/(D241-I241-J241)),"")</f>
        <v/>
      </c>
      <c r="X241" s="53">
        <f>IFERROR(IF(A241="","",S241/R241),"")</f>
        <v/>
      </c>
      <c r="Y241" s="52">
        <f>IF(A241="","",F241-O241)</f>
        <v/>
      </c>
      <c r="Z241" s="53">
        <f>IFERROR(IF(A241="","",Y241/O241),"")</f>
        <v/>
      </c>
      <c r="AA241" s="33">
        <f>IFERROR(IF(A241="","",SUMIFS(Assumptions!$E$19:$E$138,Assumptions!$B$19:$B$138,B241,Assumptions!$A$19:$A$138,A241)),"")</f>
        <v/>
      </c>
      <c r="AB241" s="53">
        <f>IFERROR(IF(A241="","",E241/AA241),"")</f>
        <v/>
      </c>
      <c r="AC241" s="34">
        <f>IF(A241="","",IF(COUNTIFS($A$6:$A$305,A241,$B$6:$B$305,B241,$C$6:$C$305,C241)&gt;1,"Duplicate",""))</f>
        <v/>
      </c>
      <c r="AD241" s="34">
        <f>IFERROR(IF(A241="","",IF(OR(B241="",C241=""),"Missing Required Field",IF(DAY(A241)&lt;&gt;1,"Date Must Be First of Month",IF(I241&gt;D241,"Cancellations Exceed Bookings",IF(J241&gt;D241,"No-Shows Exceed Bookings",IF(I241+J241&gt;D241,"Combined Exceptions Exceed Bookings",IF(AND(AA241&gt;0,E241&gt;AA241),"Rooms Sold Exceed Available Inventory",IF(T241&lt;0,"Negative Net Revenue",IF(X241&gt;Assumptions!$B$5,"High Acquisition Cost",IF(OR(N241="",O241=""),"Missing Budget","OK")))))))))),"")</f>
        <v/>
      </c>
    </row>
    <row r="242">
      <c r="A242" s="50" t="n"/>
      <c r="B242" s="26" t="n"/>
      <c r="C242" s="26" t="n"/>
      <c r="D242" s="27" t="n"/>
      <c r="E242" s="27" t="n"/>
      <c r="F242" s="51" t="n"/>
      <c r="G242" s="51" t="n"/>
      <c r="H242" s="51" t="n"/>
      <c r="I242" s="27" t="n"/>
      <c r="J242" s="27" t="n"/>
      <c r="K242" s="51" t="n"/>
      <c r="L242" s="51" t="n"/>
      <c r="M242" s="51" t="n"/>
      <c r="N242" s="27" t="n"/>
      <c r="O242" s="51" t="n"/>
      <c r="P242" s="29" t="n"/>
      <c r="Q242" s="29" t="n"/>
      <c r="R242" s="52">
        <f>IF(A242="","",SUM(F242:H242))</f>
        <v/>
      </c>
      <c r="S242" s="52">
        <f>IF(A242="","",SUM(K242:M242))</f>
        <v/>
      </c>
      <c r="T242" s="52">
        <f>IF(A242="","",R242-S242)</f>
        <v/>
      </c>
      <c r="U242" s="52">
        <f>IFERROR(IF(A242="","",F242/E242),"")</f>
        <v/>
      </c>
      <c r="V242" s="52">
        <f>IFERROR(IF(A242="","",T242/E242),"")</f>
        <v/>
      </c>
      <c r="W242" s="31">
        <f>IFERROR(IF(A242="","",E242/(D242-I242-J242)),"")</f>
        <v/>
      </c>
      <c r="X242" s="53">
        <f>IFERROR(IF(A242="","",S242/R242),"")</f>
        <v/>
      </c>
      <c r="Y242" s="52">
        <f>IF(A242="","",F242-O242)</f>
        <v/>
      </c>
      <c r="Z242" s="53">
        <f>IFERROR(IF(A242="","",Y242/O242),"")</f>
        <v/>
      </c>
      <c r="AA242" s="33">
        <f>IFERROR(IF(A242="","",SUMIFS(Assumptions!$E$19:$E$138,Assumptions!$B$19:$B$138,B242,Assumptions!$A$19:$A$138,A242)),"")</f>
        <v/>
      </c>
      <c r="AB242" s="53">
        <f>IFERROR(IF(A242="","",E242/AA242),"")</f>
        <v/>
      </c>
      <c r="AC242" s="34">
        <f>IF(A242="","",IF(COUNTIFS($A$6:$A$305,A242,$B$6:$B$305,B242,$C$6:$C$305,C242)&gt;1,"Duplicate",""))</f>
        <v/>
      </c>
      <c r="AD242" s="34">
        <f>IFERROR(IF(A242="","",IF(OR(B242="",C242=""),"Missing Required Field",IF(DAY(A242)&lt;&gt;1,"Date Must Be First of Month",IF(I242&gt;D242,"Cancellations Exceed Bookings",IF(J242&gt;D242,"No-Shows Exceed Bookings",IF(I242+J242&gt;D242,"Combined Exceptions Exceed Bookings",IF(AND(AA242&gt;0,E242&gt;AA242),"Rooms Sold Exceed Available Inventory",IF(T242&lt;0,"Negative Net Revenue",IF(X242&gt;Assumptions!$B$5,"High Acquisition Cost",IF(OR(N242="",O242=""),"Missing Budget","OK")))))))))),"")</f>
        <v/>
      </c>
    </row>
    <row r="243">
      <c r="A243" s="50" t="n"/>
      <c r="B243" s="26" t="n"/>
      <c r="C243" s="26" t="n"/>
      <c r="D243" s="27" t="n"/>
      <c r="E243" s="27" t="n"/>
      <c r="F243" s="51" t="n"/>
      <c r="G243" s="51" t="n"/>
      <c r="H243" s="51" t="n"/>
      <c r="I243" s="27" t="n"/>
      <c r="J243" s="27" t="n"/>
      <c r="K243" s="51" t="n"/>
      <c r="L243" s="51" t="n"/>
      <c r="M243" s="51" t="n"/>
      <c r="N243" s="27" t="n"/>
      <c r="O243" s="51" t="n"/>
      <c r="P243" s="29" t="n"/>
      <c r="Q243" s="29" t="n"/>
      <c r="R243" s="52">
        <f>IF(A243="","",SUM(F243:H243))</f>
        <v/>
      </c>
      <c r="S243" s="52">
        <f>IF(A243="","",SUM(K243:M243))</f>
        <v/>
      </c>
      <c r="T243" s="52">
        <f>IF(A243="","",R243-S243)</f>
        <v/>
      </c>
      <c r="U243" s="52">
        <f>IFERROR(IF(A243="","",F243/E243),"")</f>
        <v/>
      </c>
      <c r="V243" s="52">
        <f>IFERROR(IF(A243="","",T243/E243),"")</f>
        <v/>
      </c>
      <c r="W243" s="31">
        <f>IFERROR(IF(A243="","",E243/(D243-I243-J243)),"")</f>
        <v/>
      </c>
      <c r="X243" s="53">
        <f>IFERROR(IF(A243="","",S243/R243),"")</f>
        <v/>
      </c>
      <c r="Y243" s="52">
        <f>IF(A243="","",F243-O243)</f>
        <v/>
      </c>
      <c r="Z243" s="53">
        <f>IFERROR(IF(A243="","",Y243/O243),"")</f>
        <v/>
      </c>
      <c r="AA243" s="33">
        <f>IFERROR(IF(A243="","",SUMIFS(Assumptions!$E$19:$E$138,Assumptions!$B$19:$B$138,B243,Assumptions!$A$19:$A$138,A243)),"")</f>
        <v/>
      </c>
      <c r="AB243" s="53">
        <f>IFERROR(IF(A243="","",E243/AA243),"")</f>
        <v/>
      </c>
      <c r="AC243" s="34">
        <f>IF(A243="","",IF(COUNTIFS($A$6:$A$305,A243,$B$6:$B$305,B243,$C$6:$C$305,C243)&gt;1,"Duplicate",""))</f>
        <v/>
      </c>
      <c r="AD243" s="34">
        <f>IFERROR(IF(A243="","",IF(OR(B243="",C243=""),"Missing Required Field",IF(DAY(A243)&lt;&gt;1,"Date Must Be First of Month",IF(I243&gt;D243,"Cancellations Exceed Bookings",IF(J243&gt;D243,"No-Shows Exceed Bookings",IF(I243+J243&gt;D243,"Combined Exceptions Exceed Bookings",IF(AND(AA243&gt;0,E243&gt;AA243),"Rooms Sold Exceed Available Inventory",IF(T243&lt;0,"Negative Net Revenue",IF(X243&gt;Assumptions!$B$5,"High Acquisition Cost",IF(OR(N243="",O243=""),"Missing Budget","OK")))))))))),"")</f>
        <v/>
      </c>
    </row>
    <row r="244">
      <c r="A244" s="50" t="n"/>
      <c r="B244" s="26" t="n"/>
      <c r="C244" s="26" t="n"/>
      <c r="D244" s="27" t="n"/>
      <c r="E244" s="27" t="n"/>
      <c r="F244" s="51" t="n"/>
      <c r="G244" s="51" t="n"/>
      <c r="H244" s="51" t="n"/>
      <c r="I244" s="27" t="n"/>
      <c r="J244" s="27" t="n"/>
      <c r="K244" s="51" t="n"/>
      <c r="L244" s="51" t="n"/>
      <c r="M244" s="51" t="n"/>
      <c r="N244" s="27" t="n"/>
      <c r="O244" s="51" t="n"/>
      <c r="P244" s="29" t="n"/>
      <c r="Q244" s="29" t="n"/>
      <c r="R244" s="52">
        <f>IF(A244="","",SUM(F244:H244))</f>
        <v/>
      </c>
      <c r="S244" s="52">
        <f>IF(A244="","",SUM(K244:M244))</f>
        <v/>
      </c>
      <c r="T244" s="52">
        <f>IF(A244="","",R244-S244)</f>
        <v/>
      </c>
      <c r="U244" s="52">
        <f>IFERROR(IF(A244="","",F244/E244),"")</f>
        <v/>
      </c>
      <c r="V244" s="52">
        <f>IFERROR(IF(A244="","",T244/E244),"")</f>
        <v/>
      </c>
      <c r="W244" s="31">
        <f>IFERROR(IF(A244="","",E244/(D244-I244-J244)),"")</f>
        <v/>
      </c>
      <c r="X244" s="53">
        <f>IFERROR(IF(A244="","",S244/R244),"")</f>
        <v/>
      </c>
      <c r="Y244" s="52">
        <f>IF(A244="","",F244-O244)</f>
        <v/>
      </c>
      <c r="Z244" s="53">
        <f>IFERROR(IF(A244="","",Y244/O244),"")</f>
        <v/>
      </c>
      <c r="AA244" s="33">
        <f>IFERROR(IF(A244="","",SUMIFS(Assumptions!$E$19:$E$138,Assumptions!$B$19:$B$138,B244,Assumptions!$A$19:$A$138,A244)),"")</f>
        <v/>
      </c>
      <c r="AB244" s="53">
        <f>IFERROR(IF(A244="","",E244/AA244),"")</f>
        <v/>
      </c>
      <c r="AC244" s="34">
        <f>IF(A244="","",IF(COUNTIFS($A$6:$A$305,A244,$B$6:$B$305,B244,$C$6:$C$305,C244)&gt;1,"Duplicate",""))</f>
        <v/>
      </c>
      <c r="AD244" s="34">
        <f>IFERROR(IF(A244="","",IF(OR(B244="",C244=""),"Missing Required Field",IF(DAY(A244)&lt;&gt;1,"Date Must Be First of Month",IF(I244&gt;D244,"Cancellations Exceed Bookings",IF(J244&gt;D244,"No-Shows Exceed Bookings",IF(I244+J244&gt;D244,"Combined Exceptions Exceed Bookings",IF(AND(AA244&gt;0,E244&gt;AA244),"Rooms Sold Exceed Available Inventory",IF(T244&lt;0,"Negative Net Revenue",IF(X244&gt;Assumptions!$B$5,"High Acquisition Cost",IF(OR(N244="",O244=""),"Missing Budget","OK")))))))))),"")</f>
        <v/>
      </c>
    </row>
    <row r="245">
      <c r="A245" s="50" t="n"/>
      <c r="B245" s="26" t="n"/>
      <c r="C245" s="26" t="n"/>
      <c r="D245" s="27" t="n"/>
      <c r="E245" s="27" t="n"/>
      <c r="F245" s="51" t="n"/>
      <c r="G245" s="51" t="n"/>
      <c r="H245" s="51" t="n"/>
      <c r="I245" s="27" t="n"/>
      <c r="J245" s="27" t="n"/>
      <c r="K245" s="51" t="n"/>
      <c r="L245" s="51" t="n"/>
      <c r="M245" s="51" t="n"/>
      <c r="N245" s="27" t="n"/>
      <c r="O245" s="51" t="n"/>
      <c r="P245" s="29" t="n"/>
      <c r="Q245" s="29" t="n"/>
      <c r="R245" s="52">
        <f>IF(A245="","",SUM(F245:H245))</f>
        <v/>
      </c>
      <c r="S245" s="52">
        <f>IF(A245="","",SUM(K245:M245))</f>
        <v/>
      </c>
      <c r="T245" s="52">
        <f>IF(A245="","",R245-S245)</f>
        <v/>
      </c>
      <c r="U245" s="52">
        <f>IFERROR(IF(A245="","",F245/E245),"")</f>
        <v/>
      </c>
      <c r="V245" s="52">
        <f>IFERROR(IF(A245="","",T245/E245),"")</f>
        <v/>
      </c>
      <c r="W245" s="31">
        <f>IFERROR(IF(A245="","",E245/(D245-I245-J245)),"")</f>
        <v/>
      </c>
      <c r="X245" s="53">
        <f>IFERROR(IF(A245="","",S245/R245),"")</f>
        <v/>
      </c>
      <c r="Y245" s="52">
        <f>IF(A245="","",F245-O245)</f>
        <v/>
      </c>
      <c r="Z245" s="53">
        <f>IFERROR(IF(A245="","",Y245/O245),"")</f>
        <v/>
      </c>
      <c r="AA245" s="33">
        <f>IFERROR(IF(A245="","",SUMIFS(Assumptions!$E$19:$E$138,Assumptions!$B$19:$B$138,B245,Assumptions!$A$19:$A$138,A245)),"")</f>
        <v/>
      </c>
      <c r="AB245" s="53">
        <f>IFERROR(IF(A245="","",E245/AA245),"")</f>
        <v/>
      </c>
      <c r="AC245" s="34">
        <f>IF(A245="","",IF(COUNTIFS($A$6:$A$305,A245,$B$6:$B$305,B245,$C$6:$C$305,C245)&gt;1,"Duplicate",""))</f>
        <v/>
      </c>
      <c r="AD245" s="34">
        <f>IFERROR(IF(A245="","",IF(OR(B245="",C245=""),"Missing Required Field",IF(DAY(A245)&lt;&gt;1,"Date Must Be First of Month",IF(I245&gt;D245,"Cancellations Exceed Bookings",IF(J245&gt;D245,"No-Shows Exceed Bookings",IF(I245+J245&gt;D245,"Combined Exceptions Exceed Bookings",IF(AND(AA245&gt;0,E245&gt;AA245),"Rooms Sold Exceed Available Inventory",IF(T245&lt;0,"Negative Net Revenue",IF(X245&gt;Assumptions!$B$5,"High Acquisition Cost",IF(OR(N245="",O245=""),"Missing Budget","OK")))))))))),"")</f>
        <v/>
      </c>
    </row>
    <row r="246">
      <c r="A246" s="50" t="n"/>
      <c r="B246" s="26" t="n"/>
      <c r="C246" s="26" t="n"/>
      <c r="D246" s="27" t="n"/>
      <c r="E246" s="27" t="n"/>
      <c r="F246" s="51" t="n"/>
      <c r="G246" s="51" t="n"/>
      <c r="H246" s="51" t="n"/>
      <c r="I246" s="27" t="n"/>
      <c r="J246" s="27" t="n"/>
      <c r="K246" s="51" t="n"/>
      <c r="L246" s="51" t="n"/>
      <c r="M246" s="51" t="n"/>
      <c r="N246" s="27" t="n"/>
      <c r="O246" s="51" t="n"/>
      <c r="P246" s="29" t="n"/>
      <c r="Q246" s="29" t="n"/>
      <c r="R246" s="52">
        <f>IF(A246="","",SUM(F246:H246))</f>
        <v/>
      </c>
      <c r="S246" s="52">
        <f>IF(A246="","",SUM(K246:M246))</f>
        <v/>
      </c>
      <c r="T246" s="52">
        <f>IF(A246="","",R246-S246)</f>
        <v/>
      </c>
      <c r="U246" s="52">
        <f>IFERROR(IF(A246="","",F246/E246),"")</f>
        <v/>
      </c>
      <c r="V246" s="52">
        <f>IFERROR(IF(A246="","",T246/E246),"")</f>
        <v/>
      </c>
      <c r="W246" s="31">
        <f>IFERROR(IF(A246="","",E246/(D246-I246-J246)),"")</f>
        <v/>
      </c>
      <c r="X246" s="53">
        <f>IFERROR(IF(A246="","",S246/R246),"")</f>
        <v/>
      </c>
      <c r="Y246" s="52">
        <f>IF(A246="","",F246-O246)</f>
        <v/>
      </c>
      <c r="Z246" s="53">
        <f>IFERROR(IF(A246="","",Y246/O246),"")</f>
        <v/>
      </c>
      <c r="AA246" s="33">
        <f>IFERROR(IF(A246="","",SUMIFS(Assumptions!$E$19:$E$138,Assumptions!$B$19:$B$138,B246,Assumptions!$A$19:$A$138,A246)),"")</f>
        <v/>
      </c>
      <c r="AB246" s="53">
        <f>IFERROR(IF(A246="","",E246/AA246),"")</f>
        <v/>
      </c>
      <c r="AC246" s="34">
        <f>IF(A246="","",IF(COUNTIFS($A$6:$A$305,A246,$B$6:$B$305,B246,$C$6:$C$305,C246)&gt;1,"Duplicate",""))</f>
        <v/>
      </c>
      <c r="AD246" s="34">
        <f>IFERROR(IF(A246="","",IF(OR(B246="",C246=""),"Missing Required Field",IF(DAY(A246)&lt;&gt;1,"Date Must Be First of Month",IF(I246&gt;D246,"Cancellations Exceed Bookings",IF(J246&gt;D246,"No-Shows Exceed Bookings",IF(I246+J246&gt;D246,"Combined Exceptions Exceed Bookings",IF(AND(AA246&gt;0,E246&gt;AA246),"Rooms Sold Exceed Available Inventory",IF(T246&lt;0,"Negative Net Revenue",IF(X246&gt;Assumptions!$B$5,"High Acquisition Cost",IF(OR(N246="",O246=""),"Missing Budget","OK")))))))))),"")</f>
        <v/>
      </c>
    </row>
    <row r="247">
      <c r="A247" s="50" t="n"/>
      <c r="B247" s="26" t="n"/>
      <c r="C247" s="26" t="n"/>
      <c r="D247" s="27" t="n"/>
      <c r="E247" s="27" t="n"/>
      <c r="F247" s="51" t="n"/>
      <c r="G247" s="51" t="n"/>
      <c r="H247" s="51" t="n"/>
      <c r="I247" s="27" t="n"/>
      <c r="J247" s="27" t="n"/>
      <c r="K247" s="51" t="n"/>
      <c r="L247" s="51" t="n"/>
      <c r="M247" s="51" t="n"/>
      <c r="N247" s="27" t="n"/>
      <c r="O247" s="51" t="n"/>
      <c r="P247" s="29" t="n"/>
      <c r="Q247" s="29" t="n"/>
      <c r="R247" s="52">
        <f>IF(A247="","",SUM(F247:H247))</f>
        <v/>
      </c>
      <c r="S247" s="52">
        <f>IF(A247="","",SUM(K247:M247))</f>
        <v/>
      </c>
      <c r="T247" s="52">
        <f>IF(A247="","",R247-S247)</f>
        <v/>
      </c>
      <c r="U247" s="52">
        <f>IFERROR(IF(A247="","",F247/E247),"")</f>
        <v/>
      </c>
      <c r="V247" s="52">
        <f>IFERROR(IF(A247="","",T247/E247),"")</f>
        <v/>
      </c>
      <c r="W247" s="31">
        <f>IFERROR(IF(A247="","",E247/(D247-I247-J247)),"")</f>
        <v/>
      </c>
      <c r="X247" s="53">
        <f>IFERROR(IF(A247="","",S247/R247),"")</f>
        <v/>
      </c>
      <c r="Y247" s="52">
        <f>IF(A247="","",F247-O247)</f>
        <v/>
      </c>
      <c r="Z247" s="53">
        <f>IFERROR(IF(A247="","",Y247/O247),"")</f>
        <v/>
      </c>
      <c r="AA247" s="33">
        <f>IFERROR(IF(A247="","",SUMIFS(Assumptions!$E$19:$E$138,Assumptions!$B$19:$B$138,B247,Assumptions!$A$19:$A$138,A247)),"")</f>
        <v/>
      </c>
      <c r="AB247" s="53">
        <f>IFERROR(IF(A247="","",E247/AA247),"")</f>
        <v/>
      </c>
      <c r="AC247" s="34">
        <f>IF(A247="","",IF(COUNTIFS($A$6:$A$305,A247,$B$6:$B$305,B247,$C$6:$C$305,C247)&gt;1,"Duplicate",""))</f>
        <v/>
      </c>
      <c r="AD247" s="34">
        <f>IFERROR(IF(A247="","",IF(OR(B247="",C247=""),"Missing Required Field",IF(DAY(A247)&lt;&gt;1,"Date Must Be First of Month",IF(I247&gt;D247,"Cancellations Exceed Bookings",IF(J247&gt;D247,"No-Shows Exceed Bookings",IF(I247+J247&gt;D247,"Combined Exceptions Exceed Bookings",IF(AND(AA247&gt;0,E247&gt;AA247),"Rooms Sold Exceed Available Inventory",IF(T247&lt;0,"Negative Net Revenue",IF(X247&gt;Assumptions!$B$5,"High Acquisition Cost",IF(OR(N247="",O247=""),"Missing Budget","OK")))))))))),"")</f>
        <v/>
      </c>
    </row>
    <row r="248">
      <c r="A248" s="50" t="n"/>
      <c r="B248" s="26" t="n"/>
      <c r="C248" s="26" t="n"/>
      <c r="D248" s="27" t="n"/>
      <c r="E248" s="27" t="n"/>
      <c r="F248" s="51" t="n"/>
      <c r="G248" s="51" t="n"/>
      <c r="H248" s="51" t="n"/>
      <c r="I248" s="27" t="n"/>
      <c r="J248" s="27" t="n"/>
      <c r="K248" s="51" t="n"/>
      <c r="L248" s="51" t="n"/>
      <c r="M248" s="51" t="n"/>
      <c r="N248" s="27" t="n"/>
      <c r="O248" s="51" t="n"/>
      <c r="P248" s="29" t="n"/>
      <c r="Q248" s="29" t="n"/>
      <c r="R248" s="52">
        <f>IF(A248="","",SUM(F248:H248))</f>
        <v/>
      </c>
      <c r="S248" s="52">
        <f>IF(A248="","",SUM(K248:M248))</f>
        <v/>
      </c>
      <c r="T248" s="52">
        <f>IF(A248="","",R248-S248)</f>
        <v/>
      </c>
      <c r="U248" s="52">
        <f>IFERROR(IF(A248="","",F248/E248),"")</f>
        <v/>
      </c>
      <c r="V248" s="52">
        <f>IFERROR(IF(A248="","",T248/E248),"")</f>
        <v/>
      </c>
      <c r="W248" s="31">
        <f>IFERROR(IF(A248="","",E248/(D248-I248-J248)),"")</f>
        <v/>
      </c>
      <c r="X248" s="53">
        <f>IFERROR(IF(A248="","",S248/R248),"")</f>
        <v/>
      </c>
      <c r="Y248" s="52">
        <f>IF(A248="","",F248-O248)</f>
        <v/>
      </c>
      <c r="Z248" s="53">
        <f>IFERROR(IF(A248="","",Y248/O248),"")</f>
        <v/>
      </c>
      <c r="AA248" s="33">
        <f>IFERROR(IF(A248="","",SUMIFS(Assumptions!$E$19:$E$138,Assumptions!$B$19:$B$138,B248,Assumptions!$A$19:$A$138,A248)),"")</f>
        <v/>
      </c>
      <c r="AB248" s="53">
        <f>IFERROR(IF(A248="","",E248/AA248),"")</f>
        <v/>
      </c>
      <c r="AC248" s="34">
        <f>IF(A248="","",IF(COUNTIFS($A$6:$A$305,A248,$B$6:$B$305,B248,$C$6:$C$305,C248)&gt;1,"Duplicate",""))</f>
        <v/>
      </c>
      <c r="AD248" s="34">
        <f>IFERROR(IF(A248="","",IF(OR(B248="",C248=""),"Missing Required Field",IF(DAY(A248)&lt;&gt;1,"Date Must Be First of Month",IF(I248&gt;D248,"Cancellations Exceed Bookings",IF(J248&gt;D248,"No-Shows Exceed Bookings",IF(I248+J248&gt;D248,"Combined Exceptions Exceed Bookings",IF(AND(AA248&gt;0,E248&gt;AA248),"Rooms Sold Exceed Available Inventory",IF(T248&lt;0,"Negative Net Revenue",IF(X248&gt;Assumptions!$B$5,"High Acquisition Cost",IF(OR(N248="",O248=""),"Missing Budget","OK")))))))))),"")</f>
        <v/>
      </c>
    </row>
    <row r="249">
      <c r="A249" s="50" t="n"/>
      <c r="B249" s="26" t="n"/>
      <c r="C249" s="26" t="n"/>
      <c r="D249" s="27" t="n"/>
      <c r="E249" s="27" t="n"/>
      <c r="F249" s="51" t="n"/>
      <c r="G249" s="51" t="n"/>
      <c r="H249" s="51" t="n"/>
      <c r="I249" s="27" t="n"/>
      <c r="J249" s="27" t="n"/>
      <c r="K249" s="51" t="n"/>
      <c r="L249" s="51" t="n"/>
      <c r="M249" s="51" t="n"/>
      <c r="N249" s="27" t="n"/>
      <c r="O249" s="51" t="n"/>
      <c r="P249" s="29" t="n"/>
      <c r="Q249" s="29" t="n"/>
      <c r="R249" s="52">
        <f>IF(A249="","",SUM(F249:H249))</f>
        <v/>
      </c>
      <c r="S249" s="52">
        <f>IF(A249="","",SUM(K249:M249))</f>
        <v/>
      </c>
      <c r="T249" s="52">
        <f>IF(A249="","",R249-S249)</f>
        <v/>
      </c>
      <c r="U249" s="52">
        <f>IFERROR(IF(A249="","",F249/E249),"")</f>
        <v/>
      </c>
      <c r="V249" s="52">
        <f>IFERROR(IF(A249="","",T249/E249),"")</f>
        <v/>
      </c>
      <c r="W249" s="31">
        <f>IFERROR(IF(A249="","",E249/(D249-I249-J249)),"")</f>
        <v/>
      </c>
      <c r="X249" s="53">
        <f>IFERROR(IF(A249="","",S249/R249),"")</f>
        <v/>
      </c>
      <c r="Y249" s="52">
        <f>IF(A249="","",F249-O249)</f>
        <v/>
      </c>
      <c r="Z249" s="53">
        <f>IFERROR(IF(A249="","",Y249/O249),"")</f>
        <v/>
      </c>
      <c r="AA249" s="33">
        <f>IFERROR(IF(A249="","",SUMIFS(Assumptions!$E$19:$E$138,Assumptions!$B$19:$B$138,B249,Assumptions!$A$19:$A$138,A249)),"")</f>
        <v/>
      </c>
      <c r="AB249" s="53">
        <f>IFERROR(IF(A249="","",E249/AA249),"")</f>
        <v/>
      </c>
      <c r="AC249" s="34">
        <f>IF(A249="","",IF(COUNTIFS($A$6:$A$305,A249,$B$6:$B$305,B249,$C$6:$C$305,C249)&gt;1,"Duplicate",""))</f>
        <v/>
      </c>
      <c r="AD249" s="34">
        <f>IFERROR(IF(A249="","",IF(OR(B249="",C249=""),"Missing Required Field",IF(DAY(A249)&lt;&gt;1,"Date Must Be First of Month",IF(I249&gt;D249,"Cancellations Exceed Bookings",IF(J249&gt;D249,"No-Shows Exceed Bookings",IF(I249+J249&gt;D249,"Combined Exceptions Exceed Bookings",IF(AND(AA249&gt;0,E249&gt;AA249),"Rooms Sold Exceed Available Inventory",IF(T249&lt;0,"Negative Net Revenue",IF(X249&gt;Assumptions!$B$5,"High Acquisition Cost",IF(OR(N249="",O249=""),"Missing Budget","OK")))))))))),"")</f>
        <v/>
      </c>
    </row>
    <row r="250">
      <c r="A250" s="50" t="n"/>
      <c r="B250" s="26" t="n"/>
      <c r="C250" s="26" t="n"/>
      <c r="D250" s="27" t="n"/>
      <c r="E250" s="27" t="n"/>
      <c r="F250" s="51" t="n"/>
      <c r="G250" s="51" t="n"/>
      <c r="H250" s="51" t="n"/>
      <c r="I250" s="27" t="n"/>
      <c r="J250" s="27" t="n"/>
      <c r="K250" s="51" t="n"/>
      <c r="L250" s="51" t="n"/>
      <c r="M250" s="51" t="n"/>
      <c r="N250" s="27" t="n"/>
      <c r="O250" s="51" t="n"/>
      <c r="P250" s="29" t="n"/>
      <c r="Q250" s="29" t="n"/>
      <c r="R250" s="52">
        <f>IF(A250="","",SUM(F250:H250))</f>
        <v/>
      </c>
      <c r="S250" s="52">
        <f>IF(A250="","",SUM(K250:M250))</f>
        <v/>
      </c>
      <c r="T250" s="52">
        <f>IF(A250="","",R250-S250)</f>
        <v/>
      </c>
      <c r="U250" s="52">
        <f>IFERROR(IF(A250="","",F250/E250),"")</f>
        <v/>
      </c>
      <c r="V250" s="52">
        <f>IFERROR(IF(A250="","",T250/E250),"")</f>
        <v/>
      </c>
      <c r="W250" s="31">
        <f>IFERROR(IF(A250="","",E250/(D250-I250-J250)),"")</f>
        <v/>
      </c>
      <c r="X250" s="53">
        <f>IFERROR(IF(A250="","",S250/R250),"")</f>
        <v/>
      </c>
      <c r="Y250" s="52">
        <f>IF(A250="","",F250-O250)</f>
        <v/>
      </c>
      <c r="Z250" s="53">
        <f>IFERROR(IF(A250="","",Y250/O250),"")</f>
        <v/>
      </c>
      <c r="AA250" s="33">
        <f>IFERROR(IF(A250="","",SUMIFS(Assumptions!$E$19:$E$138,Assumptions!$B$19:$B$138,B250,Assumptions!$A$19:$A$138,A250)),"")</f>
        <v/>
      </c>
      <c r="AB250" s="53">
        <f>IFERROR(IF(A250="","",E250/AA250),"")</f>
        <v/>
      </c>
      <c r="AC250" s="34">
        <f>IF(A250="","",IF(COUNTIFS($A$6:$A$305,A250,$B$6:$B$305,B250,$C$6:$C$305,C250)&gt;1,"Duplicate",""))</f>
        <v/>
      </c>
      <c r="AD250" s="34">
        <f>IFERROR(IF(A250="","",IF(OR(B250="",C250=""),"Missing Required Field",IF(DAY(A250)&lt;&gt;1,"Date Must Be First of Month",IF(I250&gt;D250,"Cancellations Exceed Bookings",IF(J250&gt;D250,"No-Shows Exceed Bookings",IF(I250+J250&gt;D250,"Combined Exceptions Exceed Bookings",IF(AND(AA250&gt;0,E250&gt;AA250),"Rooms Sold Exceed Available Inventory",IF(T250&lt;0,"Negative Net Revenue",IF(X250&gt;Assumptions!$B$5,"High Acquisition Cost",IF(OR(N250="",O250=""),"Missing Budget","OK")))))))))),"")</f>
        <v/>
      </c>
    </row>
    <row r="251">
      <c r="A251" s="50" t="n"/>
      <c r="B251" s="26" t="n"/>
      <c r="C251" s="26" t="n"/>
      <c r="D251" s="27" t="n"/>
      <c r="E251" s="27" t="n"/>
      <c r="F251" s="51" t="n"/>
      <c r="G251" s="51" t="n"/>
      <c r="H251" s="51" t="n"/>
      <c r="I251" s="27" t="n"/>
      <c r="J251" s="27" t="n"/>
      <c r="K251" s="51" t="n"/>
      <c r="L251" s="51" t="n"/>
      <c r="M251" s="51" t="n"/>
      <c r="N251" s="27" t="n"/>
      <c r="O251" s="51" t="n"/>
      <c r="P251" s="29" t="n"/>
      <c r="Q251" s="29" t="n"/>
      <c r="R251" s="52">
        <f>IF(A251="","",SUM(F251:H251))</f>
        <v/>
      </c>
      <c r="S251" s="52">
        <f>IF(A251="","",SUM(K251:M251))</f>
        <v/>
      </c>
      <c r="T251" s="52">
        <f>IF(A251="","",R251-S251)</f>
        <v/>
      </c>
      <c r="U251" s="52">
        <f>IFERROR(IF(A251="","",F251/E251),"")</f>
        <v/>
      </c>
      <c r="V251" s="52">
        <f>IFERROR(IF(A251="","",T251/E251),"")</f>
        <v/>
      </c>
      <c r="W251" s="31">
        <f>IFERROR(IF(A251="","",E251/(D251-I251-J251)),"")</f>
        <v/>
      </c>
      <c r="X251" s="53">
        <f>IFERROR(IF(A251="","",S251/R251),"")</f>
        <v/>
      </c>
      <c r="Y251" s="52">
        <f>IF(A251="","",F251-O251)</f>
        <v/>
      </c>
      <c r="Z251" s="53">
        <f>IFERROR(IF(A251="","",Y251/O251),"")</f>
        <v/>
      </c>
      <c r="AA251" s="33">
        <f>IFERROR(IF(A251="","",SUMIFS(Assumptions!$E$19:$E$138,Assumptions!$B$19:$B$138,B251,Assumptions!$A$19:$A$138,A251)),"")</f>
        <v/>
      </c>
      <c r="AB251" s="53">
        <f>IFERROR(IF(A251="","",E251/AA251),"")</f>
        <v/>
      </c>
      <c r="AC251" s="34">
        <f>IF(A251="","",IF(COUNTIFS($A$6:$A$305,A251,$B$6:$B$305,B251,$C$6:$C$305,C251)&gt;1,"Duplicate",""))</f>
        <v/>
      </c>
      <c r="AD251" s="34">
        <f>IFERROR(IF(A251="","",IF(OR(B251="",C251=""),"Missing Required Field",IF(DAY(A251)&lt;&gt;1,"Date Must Be First of Month",IF(I251&gt;D251,"Cancellations Exceed Bookings",IF(J251&gt;D251,"No-Shows Exceed Bookings",IF(I251+J251&gt;D251,"Combined Exceptions Exceed Bookings",IF(AND(AA251&gt;0,E251&gt;AA251),"Rooms Sold Exceed Available Inventory",IF(T251&lt;0,"Negative Net Revenue",IF(X251&gt;Assumptions!$B$5,"High Acquisition Cost",IF(OR(N251="",O251=""),"Missing Budget","OK")))))))))),"")</f>
        <v/>
      </c>
    </row>
    <row r="252">
      <c r="A252" s="50" t="n"/>
      <c r="B252" s="26" t="n"/>
      <c r="C252" s="26" t="n"/>
      <c r="D252" s="27" t="n"/>
      <c r="E252" s="27" t="n"/>
      <c r="F252" s="51" t="n"/>
      <c r="G252" s="51" t="n"/>
      <c r="H252" s="51" t="n"/>
      <c r="I252" s="27" t="n"/>
      <c r="J252" s="27" t="n"/>
      <c r="K252" s="51" t="n"/>
      <c r="L252" s="51" t="n"/>
      <c r="M252" s="51" t="n"/>
      <c r="N252" s="27" t="n"/>
      <c r="O252" s="51" t="n"/>
      <c r="P252" s="29" t="n"/>
      <c r="Q252" s="29" t="n"/>
      <c r="R252" s="52">
        <f>IF(A252="","",SUM(F252:H252))</f>
        <v/>
      </c>
      <c r="S252" s="52">
        <f>IF(A252="","",SUM(K252:M252))</f>
        <v/>
      </c>
      <c r="T252" s="52">
        <f>IF(A252="","",R252-S252)</f>
        <v/>
      </c>
      <c r="U252" s="52">
        <f>IFERROR(IF(A252="","",F252/E252),"")</f>
        <v/>
      </c>
      <c r="V252" s="52">
        <f>IFERROR(IF(A252="","",T252/E252),"")</f>
        <v/>
      </c>
      <c r="W252" s="31">
        <f>IFERROR(IF(A252="","",E252/(D252-I252-J252)),"")</f>
        <v/>
      </c>
      <c r="X252" s="53">
        <f>IFERROR(IF(A252="","",S252/R252),"")</f>
        <v/>
      </c>
      <c r="Y252" s="52">
        <f>IF(A252="","",F252-O252)</f>
        <v/>
      </c>
      <c r="Z252" s="53">
        <f>IFERROR(IF(A252="","",Y252/O252),"")</f>
        <v/>
      </c>
      <c r="AA252" s="33">
        <f>IFERROR(IF(A252="","",SUMIFS(Assumptions!$E$19:$E$138,Assumptions!$B$19:$B$138,B252,Assumptions!$A$19:$A$138,A252)),"")</f>
        <v/>
      </c>
      <c r="AB252" s="53">
        <f>IFERROR(IF(A252="","",E252/AA252),"")</f>
        <v/>
      </c>
      <c r="AC252" s="34">
        <f>IF(A252="","",IF(COUNTIFS($A$6:$A$305,A252,$B$6:$B$305,B252,$C$6:$C$305,C252)&gt;1,"Duplicate",""))</f>
        <v/>
      </c>
      <c r="AD252" s="34">
        <f>IFERROR(IF(A252="","",IF(OR(B252="",C252=""),"Missing Required Field",IF(DAY(A252)&lt;&gt;1,"Date Must Be First of Month",IF(I252&gt;D252,"Cancellations Exceed Bookings",IF(J252&gt;D252,"No-Shows Exceed Bookings",IF(I252+J252&gt;D252,"Combined Exceptions Exceed Bookings",IF(AND(AA252&gt;0,E252&gt;AA252),"Rooms Sold Exceed Available Inventory",IF(T252&lt;0,"Negative Net Revenue",IF(X252&gt;Assumptions!$B$5,"High Acquisition Cost",IF(OR(N252="",O252=""),"Missing Budget","OK")))))))))),"")</f>
        <v/>
      </c>
    </row>
    <row r="253">
      <c r="A253" s="50" t="n"/>
      <c r="B253" s="26" t="n"/>
      <c r="C253" s="26" t="n"/>
      <c r="D253" s="27" t="n"/>
      <c r="E253" s="27" t="n"/>
      <c r="F253" s="51" t="n"/>
      <c r="G253" s="51" t="n"/>
      <c r="H253" s="51" t="n"/>
      <c r="I253" s="27" t="n"/>
      <c r="J253" s="27" t="n"/>
      <c r="K253" s="51" t="n"/>
      <c r="L253" s="51" t="n"/>
      <c r="M253" s="51" t="n"/>
      <c r="N253" s="27" t="n"/>
      <c r="O253" s="51" t="n"/>
      <c r="P253" s="29" t="n"/>
      <c r="Q253" s="29" t="n"/>
      <c r="R253" s="52">
        <f>IF(A253="","",SUM(F253:H253))</f>
        <v/>
      </c>
      <c r="S253" s="52">
        <f>IF(A253="","",SUM(K253:M253))</f>
        <v/>
      </c>
      <c r="T253" s="52">
        <f>IF(A253="","",R253-S253)</f>
        <v/>
      </c>
      <c r="U253" s="52">
        <f>IFERROR(IF(A253="","",F253/E253),"")</f>
        <v/>
      </c>
      <c r="V253" s="52">
        <f>IFERROR(IF(A253="","",T253/E253),"")</f>
        <v/>
      </c>
      <c r="W253" s="31">
        <f>IFERROR(IF(A253="","",E253/(D253-I253-J253)),"")</f>
        <v/>
      </c>
      <c r="X253" s="53">
        <f>IFERROR(IF(A253="","",S253/R253),"")</f>
        <v/>
      </c>
      <c r="Y253" s="52">
        <f>IF(A253="","",F253-O253)</f>
        <v/>
      </c>
      <c r="Z253" s="53">
        <f>IFERROR(IF(A253="","",Y253/O253),"")</f>
        <v/>
      </c>
      <c r="AA253" s="33">
        <f>IFERROR(IF(A253="","",SUMIFS(Assumptions!$E$19:$E$138,Assumptions!$B$19:$B$138,B253,Assumptions!$A$19:$A$138,A253)),"")</f>
        <v/>
      </c>
      <c r="AB253" s="53">
        <f>IFERROR(IF(A253="","",E253/AA253),"")</f>
        <v/>
      </c>
      <c r="AC253" s="34">
        <f>IF(A253="","",IF(COUNTIFS($A$6:$A$305,A253,$B$6:$B$305,B253,$C$6:$C$305,C253)&gt;1,"Duplicate",""))</f>
        <v/>
      </c>
      <c r="AD253" s="34">
        <f>IFERROR(IF(A253="","",IF(OR(B253="",C253=""),"Missing Required Field",IF(DAY(A253)&lt;&gt;1,"Date Must Be First of Month",IF(I253&gt;D253,"Cancellations Exceed Bookings",IF(J253&gt;D253,"No-Shows Exceed Bookings",IF(I253+J253&gt;D253,"Combined Exceptions Exceed Bookings",IF(AND(AA253&gt;0,E253&gt;AA253),"Rooms Sold Exceed Available Inventory",IF(T253&lt;0,"Negative Net Revenue",IF(X253&gt;Assumptions!$B$5,"High Acquisition Cost",IF(OR(N253="",O253=""),"Missing Budget","OK")))))))))),"")</f>
        <v/>
      </c>
    </row>
    <row r="254">
      <c r="A254" s="50" t="n"/>
      <c r="B254" s="26" t="n"/>
      <c r="C254" s="26" t="n"/>
      <c r="D254" s="27" t="n"/>
      <c r="E254" s="27" t="n"/>
      <c r="F254" s="51" t="n"/>
      <c r="G254" s="51" t="n"/>
      <c r="H254" s="51" t="n"/>
      <c r="I254" s="27" t="n"/>
      <c r="J254" s="27" t="n"/>
      <c r="K254" s="51" t="n"/>
      <c r="L254" s="51" t="n"/>
      <c r="M254" s="51" t="n"/>
      <c r="N254" s="27" t="n"/>
      <c r="O254" s="51" t="n"/>
      <c r="P254" s="29" t="n"/>
      <c r="Q254" s="29" t="n"/>
      <c r="R254" s="52">
        <f>IF(A254="","",SUM(F254:H254))</f>
        <v/>
      </c>
      <c r="S254" s="52">
        <f>IF(A254="","",SUM(K254:M254))</f>
        <v/>
      </c>
      <c r="T254" s="52">
        <f>IF(A254="","",R254-S254)</f>
        <v/>
      </c>
      <c r="U254" s="52">
        <f>IFERROR(IF(A254="","",F254/E254),"")</f>
        <v/>
      </c>
      <c r="V254" s="52">
        <f>IFERROR(IF(A254="","",T254/E254),"")</f>
        <v/>
      </c>
      <c r="W254" s="31">
        <f>IFERROR(IF(A254="","",E254/(D254-I254-J254)),"")</f>
        <v/>
      </c>
      <c r="X254" s="53">
        <f>IFERROR(IF(A254="","",S254/R254),"")</f>
        <v/>
      </c>
      <c r="Y254" s="52">
        <f>IF(A254="","",F254-O254)</f>
        <v/>
      </c>
      <c r="Z254" s="53">
        <f>IFERROR(IF(A254="","",Y254/O254),"")</f>
        <v/>
      </c>
      <c r="AA254" s="33">
        <f>IFERROR(IF(A254="","",SUMIFS(Assumptions!$E$19:$E$138,Assumptions!$B$19:$B$138,B254,Assumptions!$A$19:$A$138,A254)),"")</f>
        <v/>
      </c>
      <c r="AB254" s="53">
        <f>IFERROR(IF(A254="","",E254/AA254),"")</f>
        <v/>
      </c>
      <c r="AC254" s="34">
        <f>IF(A254="","",IF(COUNTIFS($A$6:$A$305,A254,$B$6:$B$305,B254,$C$6:$C$305,C254)&gt;1,"Duplicate",""))</f>
        <v/>
      </c>
      <c r="AD254" s="34">
        <f>IFERROR(IF(A254="","",IF(OR(B254="",C254=""),"Missing Required Field",IF(DAY(A254)&lt;&gt;1,"Date Must Be First of Month",IF(I254&gt;D254,"Cancellations Exceed Bookings",IF(J254&gt;D254,"No-Shows Exceed Bookings",IF(I254+J254&gt;D254,"Combined Exceptions Exceed Bookings",IF(AND(AA254&gt;0,E254&gt;AA254),"Rooms Sold Exceed Available Inventory",IF(T254&lt;0,"Negative Net Revenue",IF(X254&gt;Assumptions!$B$5,"High Acquisition Cost",IF(OR(N254="",O254=""),"Missing Budget","OK")))))))))),"")</f>
        <v/>
      </c>
    </row>
    <row r="255">
      <c r="A255" s="50" t="n"/>
      <c r="B255" s="26" t="n"/>
      <c r="C255" s="26" t="n"/>
      <c r="D255" s="27" t="n"/>
      <c r="E255" s="27" t="n"/>
      <c r="F255" s="51" t="n"/>
      <c r="G255" s="51" t="n"/>
      <c r="H255" s="51" t="n"/>
      <c r="I255" s="27" t="n"/>
      <c r="J255" s="27" t="n"/>
      <c r="K255" s="51" t="n"/>
      <c r="L255" s="51" t="n"/>
      <c r="M255" s="51" t="n"/>
      <c r="N255" s="27" t="n"/>
      <c r="O255" s="51" t="n"/>
      <c r="P255" s="29" t="n"/>
      <c r="Q255" s="29" t="n"/>
      <c r="R255" s="52">
        <f>IF(A255="","",SUM(F255:H255))</f>
        <v/>
      </c>
      <c r="S255" s="52">
        <f>IF(A255="","",SUM(K255:M255))</f>
        <v/>
      </c>
      <c r="T255" s="52">
        <f>IF(A255="","",R255-S255)</f>
        <v/>
      </c>
      <c r="U255" s="52">
        <f>IFERROR(IF(A255="","",F255/E255),"")</f>
        <v/>
      </c>
      <c r="V255" s="52">
        <f>IFERROR(IF(A255="","",T255/E255),"")</f>
        <v/>
      </c>
      <c r="W255" s="31">
        <f>IFERROR(IF(A255="","",E255/(D255-I255-J255)),"")</f>
        <v/>
      </c>
      <c r="X255" s="53">
        <f>IFERROR(IF(A255="","",S255/R255),"")</f>
        <v/>
      </c>
      <c r="Y255" s="52">
        <f>IF(A255="","",F255-O255)</f>
        <v/>
      </c>
      <c r="Z255" s="53">
        <f>IFERROR(IF(A255="","",Y255/O255),"")</f>
        <v/>
      </c>
      <c r="AA255" s="33">
        <f>IFERROR(IF(A255="","",SUMIFS(Assumptions!$E$19:$E$138,Assumptions!$B$19:$B$138,B255,Assumptions!$A$19:$A$138,A255)),"")</f>
        <v/>
      </c>
      <c r="AB255" s="53">
        <f>IFERROR(IF(A255="","",E255/AA255),"")</f>
        <v/>
      </c>
      <c r="AC255" s="34">
        <f>IF(A255="","",IF(COUNTIFS($A$6:$A$305,A255,$B$6:$B$305,B255,$C$6:$C$305,C255)&gt;1,"Duplicate",""))</f>
        <v/>
      </c>
      <c r="AD255" s="34">
        <f>IFERROR(IF(A255="","",IF(OR(B255="",C255=""),"Missing Required Field",IF(DAY(A255)&lt;&gt;1,"Date Must Be First of Month",IF(I255&gt;D255,"Cancellations Exceed Bookings",IF(J255&gt;D255,"No-Shows Exceed Bookings",IF(I255+J255&gt;D255,"Combined Exceptions Exceed Bookings",IF(AND(AA255&gt;0,E255&gt;AA255),"Rooms Sold Exceed Available Inventory",IF(T255&lt;0,"Negative Net Revenue",IF(X255&gt;Assumptions!$B$5,"High Acquisition Cost",IF(OR(N255="",O255=""),"Missing Budget","OK")))))))))),"")</f>
        <v/>
      </c>
    </row>
    <row r="256">
      <c r="A256" s="50" t="n"/>
      <c r="B256" s="26" t="n"/>
      <c r="C256" s="26" t="n"/>
      <c r="D256" s="27" t="n"/>
      <c r="E256" s="27" t="n"/>
      <c r="F256" s="51" t="n"/>
      <c r="G256" s="51" t="n"/>
      <c r="H256" s="51" t="n"/>
      <c r="I256" s="27" t="n"/>
      <c r="J256" s="27" t="n"/>
      <c r="K256" s="51" t="n"/>
      <c r="L256" s="51" t="n"/>
      <c r="M256" s="51" t="n"/>
      <c r="N256" s="27" t="n"/>
      <c r="O256" s="51" t="n"/>
      <c r="P256" s="29" t="n"/>
      <c r="Q256" s="29" t="n"/>
      <c r="R256" s="52">
        <f>IF(A256="","",SUM(F256:H256))</f>
        <v/>
      </c>
      <c r="S256" s="52">
        <f>IF(A256="","",SUM(K256:M256))</f>
        <v/>
      </c>
      <c r="T256" s="52">
        <f>IF(A256="","",R256-S256)</f>
        <v/>
      </c>
      <c r="U256" s="52">
        <f>IFERROR(IF(A256="","",F256/E256),"")</f>
        <v/>
      </c>
      <c r="V256" s="52">
        <f>IFERROR(IF(A256="","",T256/E256),"")</f>
        <v/>
      </c>
      <c r="W256" s="31">
        <f>IFERROR(IF(A256="","",E256/(D256-I256-J256)),"")</f>
        <v/>
      </c>
      <c r="X256" s="53">
        <f>IFERROR(IF(A256="","",S256/R256),"")</f>
        <v/>
      </c>
      <c r="Y256" s="52">
        <f>IF(A256="","",F256-O256)</f>
        <v/>
      </c>
      <c r="Z256" s="53">
        <f>IFERROR(IF(A256="","",Y256/O256),"")</f>
        <v/>
      </c>
      <c r="AA256" s="33">
        <f>IFERROR(IF(A256="","",SUMIFS(Assumptions!$E$19:$E$138,Assumptions!$B$19:$B$138,B256,Assumptions!$A$19:$A$138,A256)),"")</f>
        <v/>
      </c>
      <c r="AB256" s="53">
        <f>IFERROR(IF(A256="","",E256/AA256),"")</f>
        <v/>
      </c>
      <c r="AC256" s="34">
        <f>IF(A256="","",IF(COUNTIFS($A$6:$A$305,A256,$B$6:$B$305,B256,$C$6:$C$305,C256)&gt;1,"Duplicate",""))</f>
        <v/>
      </c>
      <c r="AD256" s="34">
        <f>IFERROR(IF(A256="","",IF(OR(B256="",C256=""),"Missing Required Field",IF(DAY(A256)&lt;&gt;1,"Date Must Be First of Month",IF(I256&gt;D256,"Cancellations Exceed Bookings",IF(J256&gt;D256,"No-Shows Exceed Bookings",IF(I256+J256&gt;D256,"Combined Exceptions Exceed Bookings",IF(AND(AA256&gt;0,E256&gt;AA256),"Rooms Sold Exceed Available Inventory",IF(T256&lt;0,"Negative Net Revenue",IF(X256&gt;Assumptions!$B$5,"High Acquisition Cost",IF(OR(N256="",O256=""),"Missing Budget","OK")))))))))),"")</f>
        <v/>
      </c>
    </row>
    <row r="257">
      <c r="A257" s="50" t="n"/>
      <c r="B257" s="26" t="n"/>
      <c r="C257" s="26" t="n"/>
      <c r="D257" s="27" t="n"/>
      <c r="E257" s="27" t="n"/>
      <c r="F257" s="51" t="n"/>
      <c r="G257" s="51" t="n"/>
      <c r="H257" s="51" t="n"/>
      <c r="I257" s="27" t="n"/>
      <c r="J257" s="27" t="n"/>
      <c r="K257" s="51" t="n"/>
      <c r="L257" s="51" t="n"/>
      <c r="M257" s="51" t="n"/>
      <c r="N257" s="27" t="n"/>
      <c r="O257" s="51" t="n"/>
      <c r="P257" s="29" t="n"/>
      <c r="Q257" s="29" t="n"/>
      <c r="R257" s="52">
        <f>IF(A257="","",SUM(F257:H257))</f>
        <v/>
      </c>
      <c r="S257" s="52">
        <f>IF(A257="","",SUM(K257:M257))</f>
        <v/>
      </c>
      <c r="T257" s="52">
        <f>IF(A257="","",R257-S257)</f>
        <v/>
      </c>
      <c r="U257" s="52">
        <f>IFERROR(IF(A257="","",F257/E257),"")</f>
        <v/>
      </c>
      <c r="V257" s="52">
        <f>IFERROR(IF(A257="","",T257/E257),"")</f>
        <v/>
      </c>
      <c r="W257" s="31">
        <f>IFERROR(IF(A257="","",E257/(D257-I257-J257)),"")</f>
        <v/>
      </c>
      <c r="X257" s="53">
        <f>IFERROR(IF(A257="","",S257/R257),"")</f>
        <v/>
      </c>
      <c r="Y257" s="52">
        <f>IF(A257="","",F257-O257)</f>
        <v/>
      </c>
      <c r="Z257" s="53">
        <f>IFERROR(IF(A257="","",Y257/O257),"")</f>
        <v/>
      </c>
      <c r="AA257" s="33">
        <f>IFERROR(IF(A257="","",SUMIFS(Assumptions!$E$19:$E$138,Assumptions!$B$19:$B$138,B257,Assumptions!$A$19:$A$138,A257)),"")</f>
        <v/>
      </c>
      <c r="AB257" s="53">
        <f>IFERROR(IF(A257="","",E257/AA257),"")</f>
        <v/>
      </c>
      <c r="AC257" s="34">
        <f>IF(A257="","",IF(COUNTIFS($A$6:$A$305,A257,$B$6:$B$305,B257,$C$6:$C$305,C257)&gt;1,"Duplicate",""))</f>
        <v/>
      </c>
      <c r="AD257" s="34">
        <f>IFERROR(IF(A257="","",IF(OR(B257="",C257=""),"Missing Required Field",IF(DAY(A257)&lt;&gt;1,"Date Must Be First of Month",IF(I257&gt;D257,"Cancellations Exceed Bookings",IF(J257&gt;D257,"No-Shows Exceed Bookings",IF(I257+J257&gt;D257,"Combined Exceptions Exceed Bookings",IF(AND(AA257&gt;0,E257&gt;AA257),"Rooms Sold Exceed Available Inventory",IF(T257&lt;0,"Negative Net Revenue",IF(X257&gt;Assumptions!$B$5,"High Acquisition Cost",IF(OR(N257="",O257=""),"Missing Budget","OK")))))))))),"")</f>
        <v/>
      </c>
    </row>
    <row r="258">
      <c r="A258" s="50" t="n"/>
      <c r="B258" s="26" t="n"/>
      <c r="C258" s="26" t="n"/>
      <c r="D258" s="27" t="n"/>
      <c r="E258" s="27" t="n"/>
      <c r="F258" s="51" t="n"/>
      <c r="G258" s="51" t="n"/>
      <c r="H258" s="51" t="n"/>
      <c r="I258" s="27" t="n"/>
      <c r="J258" s="27" t="n"/>
      <c r="K258" s="51" t="n"/>
      <c r="L258" s="51" t="n"/>
      <c r="M258" s="51" t="n"/>
      <c r="N258" s="27" t="n"/>
      <c r="O258" s="51" t="n"/>
      <c r="P258" s="29" t="n"/>
      <c r="Q258" s="29" t="n"/>
      <c r="R258" s="52">
        <f>IF(A258="","",SUM(F258:H258))</f>
        <v/>
      </c>
      <c r="S258" s="52">
        <f>IF(A258="","",SUM(K258:M258))</f>
        <v/>
      </c>
      <c r="T258" s="52">
        <f>IF(A258="","",R258-S258)</f>
        <v/>
      </c>
      <c r="U258" s="52">
        <f>IFERROR(IF(A258="","",F258/E258),"")</f>
        <v/>
      </c>
      <c r="V258" s="52">
        <f>IFERROR(IF(A258="","",T258/E258),"")</f>
        <v/>
      </c>
      <c r="W258" s="31">
        <f>IFERROR(IF(A258="","",E258/(D258-I258-J258)),"")</f>
        <v/>
      </c>
      <c r="X258" s="53">
        <f>IFERROR(IF(A258="","",S258/R258),"")</f>
        <v/>
      </c>
      <c r="Y258" s="52">
        <f>IF(A258="","",F258-O258)</f>
        <v/>
      </c>
      <c r="Z258" s="53">
        <f>IFERROR(IF(A258="","",Y258/O258),"")</f>
        <v/>
      </c>
      <c r="AA258" s="33">
        <f>IFERROR(IF(A258="","",SUMIFS(Assumptions!$E$19:$E$138,Assumptions!$B$19:$B$138,B258,Assumptions!$A$19:$A$138,A258)),"")</f>
        <v/>
      </c>
      <c r="AB258" s="53">
        <f>IFERROR(IF(A258="","",E258/AA258),"")</f>
        <v/>
      </c>
      <c r="AC258" s="34">
        <f>IF(A258="","",IF(COUNTIFS($A$6:$A$305,A258,$B$6:$B$305,B258,$C$6:$C$305,C258)&gt;1,"Duplicate",""))</f>
        <v/>
      </c>
      <c r="AD258" s="34">
        <f>IFERROR(IF(A258="","",IF(OR(B258="",C258=""),"Missing Required Field",IF(DAY(A258)&lt;&gt;1,"Date Must Be First of Month",IF(I258&gt;D258,"Cancellations Exceed Bookings",IF(J258&gt;D258,"No-Shows Exceed Bookings",IF(I258+J258&gt;D258,"Combined Exceptions Exceed Bookings",IF(AND(AA258&gt;0,E258&gt;AA258),"Rooms Sold Exceed Available Inventory",IF(T258&lt;0,"Negative Net Revenue",IF(X258&gt;Assumptions!$B$5,"High Acquisition Cost",IF(OR(N258="",O258=""),"Missing Budget","OK")))))))))),"")</f>
        <v/>
      </c>
    </row>
    <row r="259">
      <c r="A259" s="50" t="n"/>
      <c r="B259" s="26" t="n"/>
      <c r="C259" s="26" t="n"/>
      <c r="D259" s="27" t="n"/>
      <c r="E259" s="27" t="n"/>
      <c r="F259" s="51" t="n"/>
      <c r="G259" s="51" t="n"/>
      <c r="H259" s="51" t="n"/>
      <c r="I259" s="27" t="n"/>
      <c r="J259" s="27" t="n"/>
      <c r="K259" s="51" t="n"/>
      <c r="L259" s="51" t="n"/>
      <c r="M259" s="51" t="n"/>
      <c r="N259" s="27" t="n"/>
      <c r="O259" s="51" t="n"/>
      <c r="P259" s="29" t="n"/>
      <c r="Q259" s="29" t="n"/>
      <c r="R259" s="52">
        <f>IF(A259="","",SUM(F259:H259))</f>
        <v/>
      </c>
      <c r="S259" s="52">
        <f>IF(A259="","",SUM(K259:M259))</f>
        <v/>
      </c>
      <c r="T259" s="52">
        <f>IF(A259="","",R259-S259)</f>
        <v/>
      </c>
      <c r="U259" s="52">
        <f>IFERROR(IF(A259="","",F259/E259),"")</f>
        <v/>
      </c>
      <c r="V259" s="52">
        <f>IFERROR(IF(A259="","",T259/E259),"")</f>
        <v/>
      </c>
      <c r="W259" s="31">
        <f>IFERROR(IF(A259="","",E259/(D259-I259-J259)),"")</f>
        <v/>
      </c>
      <c r="X259" s="53">
        <f>IFERROR(IF(A259="","",S259/R259),"")</f>
        <v/>
      </c>
      <c r="Y259" s="52">
        <f>IF(A259="","",F259-O259)</f>
        <v/>
      </c>
      <c r="Z259" s="53">
        <f>IFERROR(IF(A259="","",Y259/O259),"")</f>
        <v/>
      </c>
      <c r="AA259" s="33">
        <f>IFERROR(IF(A259="","",SUMIFS(Assumptions!$E$19:$E$138,Assumptions!$B$19:$B$138,B259,Assumptions!$A$19:$A$138,A259)),"")</f>
        <v/>
      </c>
      <c r="AB259" s="53">
        <f>IFERROR(IF(A259="","",E259/AA259),"")</f>
        <v/>
      </c>
      <c r="AC259" s="34">
        <f>IF(A259="","",IF(COUNTIFS($A$6:$A$305,A259,$B$6:$B$305,B259,$C$6:$C$305,C259)&gt;1,"Duplicate",""))</f>
        <v/>
      </c>
      <c r="AD259" s="34">
        <f>IFERROR(IF(A259="","",IF(OR(B259="",C259=""),"Missing Required Field",IF(DAY(A259)&lt;&gt;1,"Date Must Be First of Month",IF(I259&gt;D259,"Cancellations Exceed Bookings",IF(J259&gt;D259,"No-Shows Exceed Bookings",IF(I259+J259&gt;D259,"Combined Exceptions Exceed Bookings",IF(AND(AA259&gt;0,E259&gt;AA259),"Rooms Sold Exceed Available Inventory",IF(T259&lt;0,"Negative Net Revenue",IF(X259&gt;Assumptions!$B$5,"High Acquisition Cost",IF(OR(N259="",O259=""),"Missing Budget","OK")))))))))),"")</f>
        <v/>
      </c>
    </row>
    <row r="260">
      <c r="A260" s="50" t="n"/>
      <c r="B260" s="26" t="n"/>
      <c r="C260" s="26" t="n"/>
      <c r="D260" s="27" t="n"/>
      <c r="E260" s="27" t="n"/>
      <c r="F260" s="51" t="n"/>
      <c r="G260" s="51" t="n"/>
      <c r="H260" s="51" t="n"/>
      <c r="I260" s="27" t="n"/>
      <c r="J260" s="27" t="n"/>
      <c r="K260" s="51" t="n"/>
      <c r="L260" s="51" t="n"/>
      <c r="M260" s="51" t="n"/>
      <c r="N260" s="27" t="n"/>
      <c r="O260" s="51" t="n"/>
      <c r="P260" s="29" t="n"/>
      <c r="Q260" s="29" t="n"/>
      <c r="R260" s="52">
        <f>IF(A260="","",SUM(F260:H260))</f>
        <v/>
      </c>
      <c r="S260" s="52">
        <f>IF(A260="","",SUM(K260:M260))</f>
        <v/>
      </c>
      <c r="T260" s="52">
        <f>IF(A260="","",R260-S260)</f>
        <v/>
      </c>
      <c r="U260" s="52">
        <f>IFERROR(IF(A260="","",F260/E260),"")</f>
        <v/>
      </c>
      <c r="V260" s="52">
        <f>IFERROR(IF(A260="","",T260/E260),"")</f>
        <v/>
      </c>
      <c r="W260" s="31">
        <f>IFERROR(IF(A260="","",E260/(D260-I260-J260)),"")</f>
        <v/>
      </c>
      <c r="X260" s="53">
        <f>IFERROR(IF(A260="","",S260/R260),"")</f>
        <v/>
      </c>
      <c r="Y260" s="52">
        <f>IF(A260="","",F260-O260)</f>
        <v/>
      </c>
      <c r="Z260" s="53">
        <f>IFERROR(IF(A260="","",Y260/O260),"")</f>
        <v/>
      </c>
      <c r="AA260" s="33">
        <f>IFERROR(IF(A260="","",SUMIFS(Assumptions!$E$19:$E$138,Assumptions!$B$19:$B$138,B260,Assumptions!$A$19:$A$138,A260)),"")</f>
        <v/>
      </c>
      <c r="AB260" s="53">
        <f>IFERROR(IF(A260="","",E260/AA260),"")</f>
        <v/>
      </c>
      <c r="AC260" s="34">
        <f>IF(A260="","",IF(COUNTIFS($A$6:$A$305,A260,$B$6:$B$305,B260,$C$6:$C$305,C260)&gt;1,"Duplicate",""))</f>
        <v/>
      </c>
      <c r="AD260" s="34">
        <f>IFERROR(IF(A260="","",IF(OR(B260="",C260=""),"Missing Required Field",IF(DAY(A260)&lt;&gt;1,"Date Must Be First of Month",IF(I260&gt;D260,"Cancellations Exceed Bookings",IF(J260&gt;D260,"No-Shows Exceed Bookings",IF(I260+J260&gt;D260,"Combined Exceptions Exceed Bookings",IF(AND(AA260&gt;0,E260&gt;AA260),"Rooms Sold Exceed Available Inventory",IF(T260&lt;0,"Negative Net Revenue",IF(X260&gt;Assumptions!$B$5,"High Acquisition Cost",IF(OR(N260="",O260=""),"Missing Budget","OK")))))))))),"")</f>
        <v/>
      </c>
    </row>
    <row r="261">
      <c r="A261" s="50" t="n"/>
      <c r="B261" s="26" t="n"/>
      <c r="C261" s="26" t="n"/>
      <c r="D261" s="27" t="n"/>
      <c r="E261" s="27" t="n"/>
      <c r="F261" s="51" t="n"/>
      <c r="G261" s="51" t="n"/>
      <c r="H261" s="51" t="n"/>
      <c r="I261" s="27" t="n"/>
      <c r="J261" s="27" t="n"/>
      <c r="K261" s="51" t="n"/>
      <c r="L261" s="51" t="n"/>
      <c r="M261" s="51" t="n"/>
      <c r="N261" s="27" t="n"/>
      <c r="O261" s="51" t="n"/>
      <c r="P261" s="29" t="n"/>
      <c r="Q261" s="29" t="n"/>
      <c r="R261" s="52">
        <f>IF(A261="","",SUM(F261:H261))</f>
        <v/>
      </c>
      <c r="S261" s="52">
        <f>IF(A261="","",SUM(K261:M261))</f>
        <v/>
      </c>
      <c r="T261" s="52">
        <f>IF(A261="","",R261-S261)</f>
        <v/>
      </c>
      <c r="U261" s="52">
        <f>IFERROR(IF(A261="","",F261/E261),"")</f>
        <v/>
      </c>
      <c r="V261" s="52">
        <f>IFERROR(IF(A261="","",T261/E261),"")</f>
        <v/>
      </c>
      <c r="W261" s="31">
        <f>IFERROR(IF(A261="","",E261/(D261-I261-J261)),"")</f>
        <v/>
      </c>
      <c r="X261" s="53">
        <f>IFERROR(IF(A261="","",S261/R261),"")</f>
        <v/>
      </c>
      <c r="Y261" s="52">
        <f>IF(A261="","",F261-O261)</f>
        <v/>
      </c>
      <c r="Z261" s="53">
        <f>IFERROR(IF(A261="","",Y261/O261),"")</f>
        <v/>
      </c>
      <c r="AA261" s="33">
        <f>IFERROR(IF(A261="","",SUMIFS(Assumptions!$E$19:$E$138,Assumptions!$B$19:$B$138,B261,Assumptions!$A$19:$A$138,A261)),"")</f>
        <v/>
      </c>
      <c r="AB261" s="53">
        <f>IFERROR(IF(A261="","",E261/AA261),"")</f>
        <v/>
      </c>
      <c r="AC261" s="34">
        <f>IF(A261="","",IF(COUNTIFS($A$6:$A$305,A261,$B$6:$B$305,B261,$C$6:$C$305,C261)&gt;1,"Duplicate",""))</f>
        <v/>
      </c>
      <c r="AD261" s="34">
        <f>IFERROR(IF(A261="","",IF(OR(B261="",C261=""),"Missing Required Field",IF(DAY(A261)&lt;&gt;1,"Date Must Be First of Month",IF(I261&gt;D261,"Cancellations Exceed Bookings",IF(J261&gt;D261,"No-Shows Exceed Bookings",IF(I261+J261&gt;D261,"Combined Exceptions Exceed Bookings",IF(AND(AA261&gt;0,E261&gt;AA261),"Rooms Sold Exceed Available Inventory",IF(T261&lt;0,"Negative Net Revenue",IF(X261&gt;Assumptions!$B$5,"High Acquisition Cost",IF(OR(N261="",O261=""),"Missing Budget","OK")))))))))),"")</f>
        <v/>
      </c>
    </row>
    <row r="262">
      <c r="A262" s="50" t="n"/>
      <c r="B262" s="26" t="n"/>
      <c r="C262" s="26" t="n"/>
      <c r="D262" s="27" t="n"/>
      <c r="E262" s="27" t="n"/>
      <c r="F262" s="51" t="n"/>
      <c r="G262" s="51" t="n"/>
      <c r="H262" s="51" t="n"/>
      <c r="I262" s="27" t="n"/>
      <c r="J262" s="27" t="n"/>
      <c r="K262" s="51" t="n"/>
      <c r="L262" s="51" t="n"/>
      <c r="M262" s="51" t="n"/>
      <c r="N262" s="27" t="n"/>
      <c r="O262" s="51" t="n"/>
      <c r="P262" s="29" t="n"/>
      <c r="Q262" s="29" t="n"/>
      <c r="R262" s="52">
        <f>IF(A262="","",SUM(F262:H262))</f>
        <v/>
      </c>
      <c r="S262" s="52">
        <f>IF(A262="","",SUM(K262:M262))</f>
        <v/>
      </c>
      <c r="T262" s="52">
        <f>IF(A262="","",R262-S262)</f>
        <v/>
      </c>
      <c r="U262" s="52">
        <f>IFERROR(IF(A262="","",F262/E262),"")</f>
        <v/>
      </c>
      <c r="V262" s="52">
        <f>IFERROR(IF(A262="","",T262/E262),"")</f>
        <v/>
      </c>
      <c r="W262" s="31">
        <f>IFERROR(IF(A262="","",E262/(D262-I262-J262)),"")</f>
        <v/>
      </c>
      <c r="X262" s="53">
        <f>IFERROR(IF(A262="","",S262/R262),"")</f>
        <v/>
      </c>
      <c r="Y262" s="52">
        <f>IF(A262="","",F262-O262)</f>
        <v/>
      </c>
      <c r="Z262" s="53">
        <f>IFERROR(IF(A262="","",Y262/O262),"")</f>
        <v/>
      </c>
      <c r="AA262" s="33">
        <f>IFERROR(IF(A262="","",SUMIFS(Assumptions!$E$19:$E$138,Assumptions!$B$19:$B$138,B262,Assumptions!$A$19:$A$138,A262)),"")</f>
        <v/>
      </c>
      <c r="AB262" s="53">
        <f>IFERROR(IF(A262="","",E262/AA262),"")</f>
        <v/>
      </c>
      <c r="AC262" s="34">
        <f>IF(A262="","",IF(COUNTIFS($A$6:$A$305,A262,$B$6:$B$305,B262,$C$6:$C$305,C262)&gt;1,"Duplicate",""))</f>
        <v/>
      </c>
      <c r="AD262" s="34">
        <f>IFERROR(IF(A262="","",IF(OR(B262="",C262=""),"Missing Required Field",IF(DAY(A262)&lt;&gt;1,"Date Must Be First of Month",IF(I262&gt;D262,"Cancellations Exceed Bookings",IF(J262&gt;D262,"No-Shows Exceed Bookings",IF(I262+J262&gt;D262,"Combined Exceptions Exceed Bookings",IF(AND(AA262&gt;0,E262&gt;AA262),"Rooms Sold Exceed Available Inventory",IF(T262&lt;0,"Negative Net Revenue",IF(X262&gt;Assumptions!$B$5,"High Acquisition Cost",IF(OR(N262="",O262=""),"Missing Budget","OK")))))))))),"")</f>
        <v/>
      </c>
    </row>
    <row r="263">
      <c r="A263" s="50" t="n"/>
      <c r="B263" s="26" t="n"/>
      <c r="C263" s="26" t="n"/>
      <c r="D263" s="27" t="n"/>
      <c r="E263" s="27" t="n"/>
      <c r="F263" s="51" t="n"/>
      <c r="G263" s="51" t="n"/>
      <c r="H263" s="51" t="n"/>
      <c r="I263" s="27" t="n"/>
      <c r="J263" s="27" t="n"/>
      <c r="K263" s="51" t="n"/>
      <c r="L263" s="51" t="n"/>
      <c r="M263" s="51" t="n"/>
      <c r="N263" s="27" t="n"/>
      <c r="O263" s="51" t="n"/>
      <c r="P263" s="29" t="n"/>
      <c r="Q263" s="29" t="n"/>
      <c r="R263" s="52">
        <f>IF(A263="","",SUM(F263:H263))</f>
        <v/>
      </c>
      <c r="S263" s="52">
        <f>IF(A263="","",SUM(K263:M263))</f>
        <v/>
      </c>
      <c r="T263" s="52">
        <f>IF(A263="","",R263-S263)</f>
        <v/>
      </c>
      <c r="U263" s="52">
        <f>IFERROR(IF(A263="","",F263/E263),"")</f>
        <v/>
      </c>
      <c r="V263" s="52">
        <f>IFERROR(IF(A263="","",T263/E263),"")</f>
        <v/>
      </c>
      <c r="W263" s="31">
        <f>IFERROR(IF(A263="","",E263/(D263-I263-J263)),"")</f>
        <v/>
      </c>
      <c r="X263" s="53">
        <f>IFERROR(IF(A263="","",S263/R263),"")</f>
        <v/>
      </c>
      <c r="Y263" s="52">
        <f>IF(A263="","",F263-O263)</f>
        <v/>
      </c>
      <c r="Z263" s="53">
        <f>IFERROR(IF(A263="","",Y263/O263),"")</f>
        <v/>
      </c>
      <c r="AA263" s="33">
        <f>IFERROR(IF(A263="","",SUMIFS(Assumptions!$E$19:$E$138,Assumptions!$B$19:$B$138,B263,Assumptions!$A$19:$A$138,A263)),"")</f>
        <v/>
      </c>
      <c r="AB263" s="53">
        <f>IFERROR(IF(A263="","",E263/AA263),"")</f>
        <v/>
      </c>
      <c r="AC263" s="34">
        <f>IF(A263="","",IF(COUNTIFS($A$6:$A$305,A263,$B$6:$B$305,B263,$C$6:$C$305,C263)&gt;1,"Duplicate",""))</f>
        <v/>
      </c>
      <c r="AD263" s="34">
        <f>IFERROR(IF(A263="","",IF(OR(B263="",C263=""),"Missing Required Field",IF(DAY(A263)&lt;&gt;1,"Date Must Be First of Month",IF(I263&gt;D263,"Cancellations Exceed Bookings",IF(J263&gt;D263,"No-Shows Exceed Bookings",IF(I263+J263&gt;D263,"Combined Exceptions Exceed Bookings",IF(AND(AA263&gt;0,E263&gt;AA263),"Rooms Sold Exceed Available Inventory",IF(T263&lt;0,"Negative Net Revenue",IF(X263&gt;Assumptions!$B$5,"High Acquisition Cost",IF(OR(N263="",O263=""),"Missing Budget","OK")))))))))),"")</f>
        <v/>
      </c>
    </row>
    <row r="264">
      <c r="A264" s="50" t="n"/>
      <c r="B264" s="26" t="n"/>
      <c r="C264" s="26" t="n"/>
      <c r="D264" s="27" t="n"/>
      <c r="E264" s="27" t="n"/>
      <c r="F264" s="51" t="n"/>
      <c r="G264" s="51" t="n"/>
      <c r="H264" s="51" t="n"/>
      <c r="I264" s="27" t="n"/>
      <c r="J264" s="27" t="n"/>
      <c r="K264" s="51" t="n"/>
      <c r="L264" s="51" t="n"/>
      <c r="M264" s="51" t="n"/>
      <c r="N264" s="27" t="n"/>
      <c r="O264" s="51" t="n"/>
      <c r="P264" s="29" t="n"/>
      <c r="Q264" s="29" t="n"/>
      <c r="R264" s="52">
        <f>IF(A264="","",SUM(F264:H264))</f>
        <v/>
      </c>
      <c r="S264" s="52">
        <f>IF(A264="","",SUM(K264:M264))</f>
        <v/>
      </c>
      <c r="T264" s="52">
        <f>IF(A264="","",R264-S264)</f>
        <v/>
      </c>
      <c r="U264" s="52">
        <f>IFERROR(IF(A264="","",F264/E264),"")</f>
        <v/>
      </c>
      <c r="V264" s="52">
        <f>IFERROR(IF(A264="","",T264/E264),"")</f>
        <v/>
      </c>
      <c r="W264" s="31">
        <f>IFERROR(IF(A264="","",E264/(D264-I264-J264)),"")</f>
        <v/>
      </c>
      <c r="X264" s="53">
        <f>IFERROR(IF(A264="","",S264/R264),"")</f>
        <v/>
      </c>
      <c r="Y264" s="52">
        <f>IF(A264="","",F264-O264)</f>
        <v/>
      </c>
      <c r="Z264" s="53">
        <f>IFERROR(IF(A264="","",Y264/O264),"")</f>
        <v/>
      </c>
      <c r="AA264" s="33">
        <f>IFERROR(IF(A264="","",SUMIFS(Assumptions!$E$19:$E$138,Assumptions!$B$19:$B$138,B264,Assumptions!$A$19:$A$138,A264)),"")</f>
        <v/>
      </c>
      <c r="AB264" s="53">
        <f>IFERROR(IF(A264="","",E264/AA264),"")</f>
        <v/>
      </c>
      <c r="AC264" s="34">
        <f>IF(A264="","",IF(COUNTIFS($A$6:$A$305,A264,$B$6:$B$305,B264,$C$6:$C$305,C264)&gt;1,"Duplicate",""))</f>
        <v/>
      </c>
      <c r="AD264" s="34">
        <f>IFERROR(IF(A264="","",IF(OR(B264="",C264=""),"Missing Required Field",IF(DAY(A264)&lt;&gt;1,"Date Must Be First of Month",IF(I264&gt;D264,"Cancellations Exceed Bookings",IF(J264&gt;D264,"No-Shows Exceed Bookings",IF(I264+J264&gt;D264,"Combined Exceptions Exceed Bookings",IF(AND(AA264&gt;0,E264&gt;AA264),"Rooms Sold Exceed Available Inventory",IF(T264&lt;0,"Negative Net Revenue",IF(X264&gt;Assumptions!$B$5,"High Acquisition Cost",IF(OR(N264="",O264=""),"Missing Budget","OK")))))))))),"")</f>
        <v/>
      </c>
    </row>
    <row r="265">
      <c r="A265" s="50" t="n"/>
      <c r="B265" s="26" t="n"/>
      <c r="C265" s="26" t="n"/>
      <c r="D265" s="27" t="n"/>
      <c r="E265" s="27" t="n"/>
      <c r="F265" s="51" t="n"/>
      <c r="G265" s="51" t="n"/>
      <c r="H265" s="51" t="n"/>
      <c r="I265" s="27" t="n"/>
      <c r="J265" s="27" t="n"/>
      <c r="K265" s="51" t="n"/>
      <c r="L265" s="51" t="n"/>
      <c r="M265" s="51" t="n"/>
      <c r="N265" s="27" t="n"/>
      <c r="O265" s="51" t="n"/>
      <c r="P265" s="29" t="n"/>
      <c r="Q265" s="29" t="n"/>
      <c r="R265" s="52">
        <f>IF(A265="","",SUM(F265:H265))</f>
        <v/>
      </c>
      <c r="S265" s="52">
        <f>IF(A265="","",SUM(K265:M265))</f>
        <v/>
      </c>
      <c r="T265" s="52">
        <f>IF(A265="","",R265-S265)</f>
        <v/>
      </c>
      <c r="U265" s="52">
        <f>IFERROR(IF(A265="","",F265/E265),"")</f>
        <v/>
      </c>
      <c r="V265" s="52">
        <f>IFERROR(IF(A265="","",T265/E265),"")</f>
        <v/>
      </c>
      <c r="W265" s="31">
        <f>IFERROR(IF(A265="","",E265/(D265-I265-J265)),"")</f>
        <v/>
      </c>
      <c r="X265" s="53">
        <f>IFERROR(IF(A265="","",S265/R265),"")</f>
        <v/>
      </c>
      <c r="Y265" s="52">
        <f>IF(A265="","",F265-O265)</f>
        <v/>
      </c>
      <c r="Z265" s="53">
        <f>IFERROR(IF(A265="","",Y265/O265),"")</f>
        <v/>
      </c>
      <c r="AA265" s="33">
        <f>IFERROR(IF(A265="","",SUMIFS(Assumptions!$E$19:$E$138,Assumptions!$B$19:$B$138,B265,Assumptions!$A$19:$A$138,A265)),"")</f>
        <v/>
      </c>
      <c r="AB265" s="53">
        <f>IFERROR(IF(A265="","",E265/AA265),"")</f>
        <v/>
      </c>
      <c r="AC265" s="34">
        <f>IF(A265="","",IF(COUNTIFS($A$6:$A$305,A265,$B$6:$B$305,B265,$C$6:$C$305,C265)&gt;1,"Duplicate",""))</f>
        <v/>
      </c>
      <c r="AD265" s="34">
        <f>IFERROR(IF(A265="","",IF(OR(B265="",C265=""),"Missing Required Field",IF(DAY(A265)&lt;&gt;1,"Date Must Be First of Month",IF(I265&gt;D265,"Cancellations Exceed Bookings",IF(J265&gt;D265,"No-Shows Exceed Bookings",IF(I265+J265&gt;D265,"Combined Exceptions Exceed Bookings",IF(AND(AA265&gt;0,E265&gt;AA265),"Rooms Sold Exceed Available Inventory",IF(T265&lt;0,"Negative Net Revenue",IF(X265&gt;Assumptions!$B$5,"High Acquisition Cost",IF(OR(N265="",O265=""),"Missing Budget","OK")))))))))),"")</f>
        <v/>
      </c>
    </row>
    <row r="266">
      <c r="A266" s="50" t="n"/>
      <c r="B266" s="26" t="n"/>
      <c r="C266" s="26" t="n"/>
      <c r="D266" s="27" t="n"/>
      <c r="E266" s="27" t="n"/>
      <c r="F266" s="51" t="n"/>
      <c r="G266" s="51" t="n"/>
      <c r="H266" s="51" t="n"/>
      <c r="I266" s="27" t="n"/>
      <c r="J266" s="27" t="n"/>
      <c r="K266" s="51" t="n"/>
      <c r="L266" s="51" t="n"/>
      <c r="M266" s="51" t="n"/>
      <c r="N266" s="27" t="n"/>
      <c r="O266" s="51" t="n"/>
      <c r="P266" s="29" t="n"/>
      <c r="Q266" s="29" t="n"/>
      <c r="R266" s="52">
        <f>IF(A266="","",SUM(F266:H266))</f>
        <v/>
      </c>
      <c r="S266" s="52">
        <f>IF(A266="","",SUM(K266:M266))</f>
        <v/>
      </c>
      <c r="T266" s="52">
        <f>IF(A266="","",R266-S266)</f>
        <v/>
      </c>
      <c r="U266" s="52">
        <f>IFERROR(IF(A266="","",F266/E266),"")</f>
        <v/>
      </c>
      <c r="V266" s="52">
        <f>IFERROR(IF(A266="","",T266/E266),"")</f>
        <v/>
      </c>
      <c r="W266" s="31">
        <f>IFERROR(IF(A266="","",E266/(D266-I266-J266)),"")</f>
        <v/>
      </c>
      <c r="X266" s="53">
        <f>IFERROR(IF(A266="","",S266/R266),"")</f>
        <v/>
      </c>
      <c r="Y266" s="52">
        <f>IF(A266="","",F266-O266)</f>
        <v/>
      </c>
      <c r="Z266" s="53">
        <f>IFERROR(IF(A266="","",Y266/O266),"")</f>
        <v/>
      </c>
      <c r="AA266" s="33">
        <f>IFERROR(IF(A266="","",SUMIFS(Assumptions!$E$19:$E$138,Assumptions!$B$19:$B$138,B266,Assumptions!$A$19:$A$138,A266)),"")</f>
        <v/>
      </c>
      <c r="AB266" s="53">
        <f>IFERROR(IF(A266="","",E266/AA266),"")</f>
        <v/>
      </c>
      <c r="AC266" s="34">
        <f>IF(A266="","",IF(COUNTIFS($A$6:$A$305,A266,$B$6:$B$305,B266,$C$6:$C$305,C266)&gt;1,"Duplicate",""))</f>
        <v/>
      </c>
      <c r="AD266" s="34">
        <f>IFERROR(IF(A266="","",IF(OR(B266="",C266=""),"Missing Required Field",IF(DAY(A266)&lt;&gt;1,"Date Must Be First of Month",IF(I266&gt;D266,"Cancellations Exceed Bookings",IF(J266&gt;D266,"No-Shows Exceed Bookings",IF(I266+J266&gt;D266,"Combined Exceptions Exceed Bookings",IF(AND(AA266&gt;0,E266&gt;AA266),"Rooms Sold Exceed Available Inventory",IF(T266&lt;0,"Negative Net Revenue",IF(X266&gt;Assumptions!$B$5,"High Acquisition Cost",IF(OR(N266="",O266=""),"Missing Budget","OK")))))))))),"")</f>
        <v/>
      </c>
    </row>
    <row r="267">
      <c r="A267" s="50" t="n"/>
      <c r="B267" s="26" t="n"/>
      <c r="C267" s="26" t="n"/>
      <c r="D267" s="27" t="n"/>
      <c r="E267" s="27" t="n"/>
      <c r="F267" s="51" t="n"/>
      <c r="G267" s="51" t="n"/>
      <c r="H267" s="51" t="n"/>
      <c r="I267" s="27" t="n"/>
      <c r="J267" s="27" t="n"/>
      <c r="K267" s="51" t="n"/>
      <c r="L267" s="51" t="n"/>
      <c r="M267" s="51" t="n"/>
      <c r="N267" s="27" t="n"/>
      <c r="O267" s="51" t="n"/>
      <c r="P267" s="29" t="n"/>
      <c r="Q267" s="29" t="n"/>
      <c r="R267" s="52">
        <f>IF(A267="","",SUM(F267:H267))</f>
        <v/>
      </c>
      <c r="S267" s="52">
        <f>IF(A267="","",SUM(K267:M267))</f>
        <v/>
      </c>
      <c r="T267" s="52">
        <f>IF(A267="","",R267-S267)</f>
        <v/>
      </c>
      <c r="U267" s="52">
        <f>IFERROR(IF(A267="","",F267/E267),"")</f>
        <v/>
      </c>
      <c r="V267" s="52">
        <f>IFERROR(IF(A267="","",T267/E267),"")</f>
        <v/>
      </c>
      <c r="W267" s="31">
        <f>IFERROR(IF(A267="","",E267/(D267-I267-J267)),"")</f>
        <v/>
      </c>
      <c r="X267" s="53">
        <f>IFERROR(IF(A267="","",S267/R267),"")</f>
        <v/>
      </c>
      <c r="Y267" s="52">
        <f>IF(A267="","",F267-O267)</f>
        <v/>
      </c>
      <c r="Z267" s="53">
        <f>IFERROR(IF(A267="","",Y267/O267),"")</f>
        <v/>
      </c>
      <c r="AA267" s="33">
        <f>IFERROR(IF(A267="","",SUMIFS(Assumptions!$E$19:$E$138,Assumptions!$B$19:$B$138,B267,Assumptions!$A$19:$A$138,A267)),"")</f>
        <v/>
      </c>
      <c r="AB267" s="53">
        <f>IFERROR(IF(A267="","",E267/AA267),"")</f>
        <v/>
      </c>
      <c r="AC267" s="34">
        <f>IF(A267="","",IF(COUNTIFS($A$6:$A$305,A267,$B$6:$B$305,B267,$C$6:$C$305,C267)&gt;1,"Duplicate",""))</f>
        <v/>
      </c>
      <c r="AD267" s="34">
        <f>IFERROR(IF(A267="","",IF(OR(B267="",C267=""),"Missing Required Field",IF(DAY(A267)&lt;&gt;1,"Date Must Be First of Month",IF(I267&gt;D267,"Cancellations Exceed Bookings",IF(J267&gt;D267,"No-Shows Exceed Bookings",IF(I267+J267&gt;D267,"Combined Exceptions Exceed Bookings",IF(AND(AA267&gt;0,E267&gt;AA267),"Rooms Sold Exceed Available Inventory",IF(T267&lt;0,"Negative Net Revenue",IF(X267&gt;Assumptions!$B$5,"High Acquisition Cost",IF(OR(N267="",O267=""),"Missing Budget","OK")))))))))),"")</f>
        <v/>
      </c>
    </row>
    <row r="268">
      <c r="A268" s="50" t="n"/>
      <c r="B268" s="26" t="n"/>
      <c r="C268" s="26" t="n"/>
      <c r="D268" s="27" t="n"/>
      <c r="E268" s="27" t="n"/>
      <c r="F268" s="51" t="n"/>
      <c r="G268" s="51" t="n"/>
      <c r="H268" s="51" t="n"/>
      <c r="I268" s="27" t="n"/>
      <c r="J268" s="27" t="n"/>
      <c r="K268" s="51" t="n"/>
      <c r="L268" s="51" t="n"/>
      <c r="M268" s="51" t="n"/>
      <c r="N268" s="27" t="n"/>
      <c r="O268" s="51" t="n"/>
      <c r="P268" s="29" t="n"/>
      <c r="Q268" s="29" t="n"/>
      <c r="R268" s="52">
        <f>IF(A268="","",SUM(F268:H268))</f>
        <v/>
      </c>
      <c r="S268" s="52">
        <f>IF(A268="","",SUM(K268:M268))</f>
        <v/>
      </c>
      <c r="T268" s="52">
        <f>IF(A268="","",R268-S268)</f>
        <v/>
      </c>
      <c r="U268" s="52">
        <f>IFERROR(IF(A268="","",F268/E268),"")</f>
        <v/>
      </c>
      <c r="V268" s="52">
        <f>IFERROR(IF(A268="","",T268/E268),"")</f>
        <v/>
      </c>
      <c r="W268" s="31">
        <f>IFERROR(IF(A268="","",E268/(D268-I268-J268)),"")</f>
        <v/>
      </c>
      <c r="X268" s="53">
        <f>IFERROR(IF(A268="","",S268/R268),"")</f>
        <v/>
      </c>
      <c r="Y268" s="52">
        <f>IF(A268="","",F268-O268)</f>
        <v/>
      </c>
      <c r="Z268" s="53">
        <f>IFERROR(IF(A268="","",Y268/O268),"")</f>
        <v/>
      </c>
      <c r="AA268" s="33">
        <f>IFERROR(IF(A268="","",SUMIFS(Assumptions!$E$19:$E$138,Assumptions!$B$19:$B$138,B268,Assumptions!$A$19:$A$138,A268)),"")</f>
        <v/>
      </c>
      <c r="AB268" s="53">
        <f>IFERROR(IF(A268="","",E268/AA268),"")</f>
        <v/>
      </c>
      <c r="AC268" s="34">
        <f>IF(A268="","",IF(COUNTIFS($A$6:$A$305,A268,$B$6:$B$305,B268,$C$6:$C$305,C268)&gt;1,"Duplicate",""))</f>
        <v/>
      </c>
      <c r="AD268" s="34">
        <f>IFERROR(IF(A268="","",IF(OR(B268="",C268=""),"Missing Required Field",IF(DAY(A268)&lt;&gt;1,"Date Must Be First of Month",IF(I268&gt;D268,"Cancellations Exceed Bookings",IF(J268&gt;D268,"No-Shows Exceed Bookings",IF(I268+J268&gt;D268,"Combined Exceptions Exceed Bookings",IF(AND(AA268&gt;0,E268&gt;AA268),"Rooms Sold Exceed Available Inventory",IF(T268&lt;0,"Negative Net Revenue",IF(X268&gt;Assumptions!$B$5,"High Acquisition Cost",IF(OR(N268="",O268=""),"Missing Budget","OK")))))))))),"")</f>
        <v/>
      </c>
    </row>
    <row r="269">
      <c r="A269" s="50" t="n"/>
      <c r="B269" s="26" t="n"/>
      <c r="C269" s="26" t="n"/>
      <c r="D269" s="27" t="n"/>
      <c r="E269" s="27" t="n"/>
      <c r="F269" s="51" t="n"/>
      <c r="G269" s="51" t="n"/>
      <c r="H269" s="51" t="n"/>
      <c r="I269" s="27" t="n"/>
      <c r="J269" s="27" t="n"/>
      <c r="K269" s="51" t="n"/>
      <c r="L269" s="51" t="n"/>
      <c r="M269" s="51" t="n"/>
      <c r="N269" s="27" t="n"/>
      <c r="O269" s="51" t="n"/>
      <c r="P269" s="29" t="n"/>
      <c r="Q269" s="29" t="n"/>
      <c r="R269" s="52">
        <f>IF(A269="","",SUM(F269:H269))</f>
        <v/>
      </c>
      <c r="S269" s="52">
        <f>IF(A269="","",SUM(K269:M269))</f>
        <v/>
      </c>
      <c r="T269" s="52">
        <f>IF(A269="","",R269-S269)</f>
        <v/>
      </c>
      <c r="U269" s="52">
        <f>IFERROR(IF(A269="","",F269/E269),"")</f>
        <v/>
      </c>
      <c r="V269" s="52">
        <f>IFERROR(IF(A269="","",T269/E269),"")</f>
        <v/>
      </c>
      <c r="W269" s="31">
        <f>IFERROR(IF(A269="","",E269/(D269-I269-J269)),"")</f>
        <v/>
      </c>
      <c r="X269" s="53">
        <f>IFERROR(IF(A269="","",S269/R269),"")</f>
        <v/>
      </c>
      <c r="Y269" s="52">
        <f>IF(A269="","",F269-O269)</f>
        <v/>
      </c>
      <c r="Z269" s="53">
        <f>IFERROR(IF(A269="","",Y269/O269),"")</f>
        <v/>
      </c>
      <c r="AA269" s="33">
        <f>IFERROR(IF(A269="","",SUMIFS(Assumptions!$E$19:$E$138,Assumptions!$B$19:$B$138,B269,Assumptions!$A$19:$A$138,A269)),"")</f>
        <v/>
      </c>
      <c r="AB269" s="53">
        <f>IFERROR(IF(A269="","",E269/AA269),"")</f>
        <v/>
      </c>
      <c r="AC269" s="34">
        <f>IF(A269="","",IF(COUNTIFS($A$6:$A$305,A269,$B$6:$B$305,B269,$C$6:$C$305,C269)&gt;1,"Duplicate",""))</f>
        <v/>
      </c>
      <c r="AD269" s="34">
        <f>IFERROR(IF(A269="","",IF(OR(B269="",C269=""),"Missing Required Field",IF(DAY(A269)&lt;&gt;1,"Date Must Be First of Month",IF(I269&gt;D269,"Cancellations Exceed Bookings",IF(J269&gt;D269,"No-Shows Exceed Bookings",IF(I269+J269&gt;D269,"Combined Exceptions Exceed Bookings",IF(AND(AA269&gt;0,E269&gt;AA269),"Rooms Sold Exceed Available Inventory",IF(T269&lt;0,"Negative Net Revenue",IF(X269&gt;Assumptions!$B$5,"High Acquisition Cost",IF(OR(N269="",O269=""),"Missing Budget","OK")))))))))),"")</f>
        <v/>
      </c>
    </row>
    <row r="270">
      <c r="A270" s="50" t="n"/>
      <c r="B270" s="26" t="n"/>
      <c r="C270" s="26" t="n"/>
      <c r="D270" s="27" t="n"/>
      <c r="E270" s="27" t="n"/>
      <c r="F270" s="51" t="n"/>
      <c r="G270" s="51" t="n"/>
      <c r="H270" s="51" t="n"/>
      <c r="I270" s="27" t="n"/>
      <c r="J270" s="27" t="n"/>
      <c r="K270" s="51" t="n"/>
      <c r="L270" s="51" t="n"/>
      <c r="M270" s="51" t="n"/>
      <c r="N270" s="27" t="n"/>
      <c r="O270" s="51" t="n"/>
      <c r="P270" s="29" t="n"/>
      <c r="Q270" s="29" t="n"/>
      <c r="R270" s="52">
        <f>IF(A270="","",SUM(F270:H270))</f>
        <v/>
      </c>
      <c r="S270" s="52">
        <f>IF(A270="","",SUM(K270:M270))</f>
        <v/>
      </c>
      <c r="T270" s="52">
        <f>IF(A270="","",R270-S270)</f>
        <v/>
      </c>
      <c r="U270" s="52">
        <f>IFERROR(IF(A270="","",F270/E270),"")</f>
        <v/>
      </c>
      <c r="V270" s="52">
        <f>IFERROR(IF(A270="","",T270/E270),"")</f>
        <v/>
      </c>
      <c r="W270" s="31">
        <f>IFERROR(IF(A270="","",E270/(D270-I270-J270)),"")</f>
        <v/>
      </c>
      <c r="X270" s="53">
        <f>IFERROR(IF(A270="","",S270/R270),"")</f>
        <v/>
      </c>
      <c r="Y270" s="52">
        <f>IF(A270="","",F270-O270)</f>
        <v/>
      </c>
      <c r="Z270" s="53">
        <f>IFERROR(IF(A270="","",Y270/O270),"")</f>
        <v/>
      </c>
      <c r="AA270" s="33">
        <f>IFERROR(IF(A270="","",SUMIFS(Assumptions!$E$19:$E$138,Assumptions!$B$19:$B$138,B270,Assumptions!$A$19:$A$138,A270)),"")</f>
        <v/>
      </c>
      <c r="AB270" s="53">
        <f>IFERROR(IF(A270="","",E270/AA270),"")</f>
        <v/>
      </c>
      <c r="AC270" s="34">
        <f>IF(A270="","",IF(COUNTIFS($A$6:$A$305,A270,$B$6:$B$305,B270,$C$6:$C$305,C270)&gt;1,"Duplicate",""))</f>
        <v/>
      </c>
      <c r="AD270" s="34">
        <f>IFERROR(IF(A270="","",IF(OR(B270="",C270=""),"Missing Required Field",IF(DAY(A270)&lt;&gt;1,"Date Must Be First of Month",IF(I270&gt;D270,"Cancellations Exceed Bookings",IF(J270&gt;D270,"No-Shows Exceed Bookings",IF(I270+J270&gt;D270,"Combined Exceptions Exceed Bookings",IF(AND(AA270&gt;0,E270&gt;AA270),"Rooms Sold Exceed Available Inventory",IF(T270&lt;0,"Negative Net Revenue",IF(X270&gt;Assumptions!$B$5,"High Acquisition Cost",IF(OR(N270="",O270=""),"Missing Budget","OK")))))))))),"")</f>
        <v/>
      </c>
    </row>
    <row r="271">
      <c r="A271" s="50" t="n"/>
      <c r="B271" s="26" t="n"/>
      <c r="C271" s="26" t="n"/>
      <c r="D271" s="27" t="n"/>
      <c r="E271" s="27" t="n"/>
      <c r="F271" s="51" t="n"/>
      <c r="G271" s="51" t="n"/>
      <c r="H271" s="51" t="n"/>
      <c r="I271" s="27" t="n"/>
      <c r="J271" s="27" t="n"/>
      <c r="K271" s="51" t="n"/>
      <c r="L271" s="51" t="n"/>
      <c r="M271" s="51" t="n"/>
      <c r="N271" s="27" t="n"/>
      <c r="O271" s="51" t="n"/>
      <c r="P271" s="29" t="n"/>
      <c r="Q271" s="29" t="n"/>
      <c r="R271" s="52">
        <f>IF(A271="","",SUM(F271:H271))</f>
        <v/>
      </c>
      <c r="S271" s="52">
        <f>IF(A271="","",SUM(K271:M271))</f>
        <v/>
      </c>
      <c r="T271" s="52">
        <f>IF(A271="","",R271-S271)</f>
        <v/>
      </c>
      <c r="U271" s="52">
        <f>IFERROR(IF(A271="","",F271/E271),"")</f>
        <v/>
      </c>
      <c r="V271" s="52">
        <f>IFERROR(IF(A271="","",T271/E271),"")</f>
        <v/>
      </c>
      <c r="W271" s="31">
        <f>IFERROR(IF(A271="","",E271/(D271-I271-J271)),"")</f>
        <v/>
      </c>
      <c r="X271" s="53">
        <f>IFERROR(IF(A271="","",S271/R271),"")</f>
        <v/>
      </c>
      <c r="Y271" s="52">
        <f>IF(A271="","",F271-O271)</f>
        <v/>
      </c>
      <c r="Z271" s="53">
        <f>IFERROR(IF(A271="","",Y271/O271),"")</f>
        <v/>
      </c>
      <c r="AA271" s="33">
        <f>IFERROR(IF(A271="","",SUMIFS(Assumptions!$E$19:$E$138,Assumptions!$B$19:$B$138,B271,Assumptions!$A$19:$A$138,A271)),"")</f>
        <v/>
      </c>
      <c r="AB271" s="53">
        <f>IFERROR(IF(A271="","",E271/AA271),"")</f>
        <v/>
      </c>
      <c r="AC271" s="34">
        <f>IF(A271="","",IF(COUNTIFS($A$6:$A$305,A271,$B$6:$B$305,B271,$C$6:$C$305,C271)&gt;1,"Duplicate",""))</f>
        <v/>
      </c>
      <c r="AD271" s="34">
        <f>IFERROR(IF(A271="","",IF(OR(B271="",C271=""),"Missing Required Field",IF(DAY(A271)&lt;&gt;1,"Date Must Be First of Month",IF(I271&gt;D271,"Cancellations Exceed Bookings",IF(J271&gt;D271,"No-Shows Exceed Bookings",IF(I271+J271&gt;D271,"Combined Exceptions Exceed Bookings",IF(AND(AA271&gt;0,E271&gt;AA271),"Rooms Sold Exceed Available Inventory",IF(T271&lt;0,"Negative Net Revenue",IF(X271&gt;Assumptions!$B$5,"High Acquisition Cost",IF(OR(N271="",O271=""),"Missing Budget","OK")))))))))),"")</f>
        <v/>
      </c>
    </row>
    <row r="272">
      <c r="A272" s="50" t="n"/>
      <c r="B272" s="26" t="n"/>
      <c r="C272" s="26" t="n"/>
      <c r="D272" s="27" t="n"/>
      <c r="E272" s="27" t="n"/>
      <c r="F272" s="51" t="n"/>
      <c r="G272" s="51" t="n"/>
      <c r="H272" s="51" t="n"/>
      <c r="I272" s="27" t="n"/>
      <c r="J272" s="27" t="n"/>
      <c r="K272" s="51" t="n"/>
      <c r="L272" s="51" t="n"/>
      <c r="M272" s="51" t="n"/>
      <c r="N272" s="27" t="n"/>
      <c r="O272" s="51" t="n"/>
      <c r="P272" s="29" t="n"/>
      <c r="Q272" s="29" t="n"/>
      <c r="R272" s="52">
        <f>IF(A272="","",SUM(F272:H272))</f>
        <v/>
      </c>
      <c r="S272" s="52">
        <f>IF(A272="","",SUM(K272:M272))</f>
        <v/>
      </c>
      <c r="T272" s="52">
        <f>IF(A272="","",R272-S272)</f>
        <v/>
      </c>
      <c r="U272" s="52">
        <f>IFERROR(IF(A272="","",F272/E272),"")</f>
        <v/>
      </c>
      <c r="V272" s="52">
        <f>IFERROR(IF(A272="","",T272/E272),"")</f>
        <v/>
      </c>
      <c r="W272" s="31">
        <f>IFERROR(IF(A272="","",E272/(D272-I272-J272)),"")</f>
        <v/>
      </c>
      <c r="X272" s="53">
        <f>IFERROR(IF(A272="","",S272/R272),"")</f>
        <v/>
      </c>
      <c r="Y272" s="52">
        <f>IF(A272="","",F272-O272)</f>
        <v/>
      </c>
      <c r="Z272" s="53">
        <f>IFERROR(IF(A272="","",Y272/O272),"")</f>
        <v/>
      </c>
      <c r="AA272" s="33">
        <f>IFERROR(IF(A272="","",SUMIFS(Assumptions!$E$19:$E$138,Assumptions!$B$19:$B$138,B272,Assumptions!$A$19:$A$138,A272)),"")</f>
        <v/>
      </c>
      <c r="AB272" s="53">
        <f>IFERROR(IF(A272="","",E272/AA272),"")</f>
        <v/>
      </c>
      <c r="AC272" s="34">
        <f>IF(A272="","",IF(COUNTIFS($A$6:$A$305,A272,$B$6:$B$305,B272,$C$6:$C$305,C272)&gt;1,"Duplicate",""))</f>
        <v/>
      </c>
      <c r="AD272" s="34">
        <f>IFERROR(IF(A272="","",IF(OR(B272="",C272=""),"Missing Required Field",IF(DAY(A272)&lt;&gt;1,"Date Must Be First of Month",IF(I272&gt;D272,"Cancellations Exceed Bookings",IF(J272&gt;D272,"No-Shows Exceed Bookings",IF(I272+J272&gt;D272,"Combined Exceptions Exceed Bookings",IF(AND(AA272&gt;0,E272&gt;AA272),"Rooms Sold Exceed Available Inventory",IF(T272&lt;0,"Negative Net Revenue",IF(X272&gt;Assumptions!$B$5,"High Acquisition Cost",IF(OR(N272="",O272=""),"Missing Budget","OK")))))))))),"")</f>
        <v/>
      </c>
    </row>
    <row r="273">
      <c r="A273" s="50" t="n"/>
      <c r="B273" s="26" t="n"/>
      <c r="C273" s="26" t="n"/>
      <c r="D273" s="27" t="n"/>
      <c r="E273" s="27" t="n"/>
      <c r="F273" s="51" t="n"/>
      <c r="G273" s="51" t="n"/>
      <c r="H273" s="51" t="n"/>
      <c r="I273" s="27" t="n"/>
      <c r="J273" s="27" t="n"/>
      <c r="K273" s="51" t="n"/>
      <c r="L273" s="51" t="n"/>
      <c r="M273" s="51" t="n"/>
      <c r="N273" s="27" t="n"/>
      <c r="O273" s="51" t="n"/>
      <c r="P273" s="29" t="n"/>
      <c r="Q273" s="29" t="n"/>
      <c r="R273" s="52">
        <f>IF(A273="","",SUM(F273:H273))</f>
        <v/>
      </c>
      <c r="S273" s="52">
        <f>IF(A273="","",SUM(K273:M273))</f>
        <v/>
      </c>
      <c r="T273" s="52">
        <f>IF(A273="","",R273-S273)</f>
        <v/>
      </c>
      <c r="U273" s="52">
        <f>IFERROR(IF(A273="","",F273/E273),"")</f>
        <v/>
      </c>
      <c r="V273" s="52">
        <f>IFERROR(IF(A273="","",T273/E273),"")</f>
        <v/>
      </c>
      <c r="W273" s="31">
        <f>IFERROR(IF(A273="","",E273/(D273-I273-J273)),"")</f>
        <v/>
      </c>
      <c r="X273" s="53">
        <f>IFERROR(IF(A273="","",S273/R273),"")</f>
        <v/>
      </c>
      <c r="Y273" s="52">
        <f>IF(A273="","",F273-O273)</f>
        <v/>
      </c>
      <c r="Z273" s="53">
        <f>IFERROR(IF(A273="","",Y273/O273),"")</f>
        <v/>
      </c>
      <c r="AA273" s="33">
        <f>IFERROR(IF(A273="","",SUMIFS(Assumptions!$E$19:$E$138,Assumptions!$B$19:$B$138,B273,Assumptions!$A$19:$A$138,A273)),"")</f>
        <v/>
      </c>
      <c r="AB273" s="53">
        <f>IFERROR(IF(A273="","",E273/AA273),"")</f>
        <v/>
      </c>
      <c r="AC273" s="34">
        <f>IF(A273="","",IF(COUNTIFS($A$6:$A$305,A273,$B$6:$B$305,B273,$C$6:$C$305,C273)&gt;1,"Duplicate",""))</f>
        <v/>
      </c>
      <c r="AD273" s="34">
        <f>IFERROR(IF(A273="","",IF(OR(B273="",C273=""),"Missing Required Field",IF(DAY(A273)&lt;&gt;1,"Date Must Be First of Month",IF(I273&gt;D273,"Cancellations Exceed Bookings",IF(J273&gt;D273,"No-Shows Exceed Bookings",IF(I273+J273&gt;D273,"Combined Exceptions Exceed Bookings",IF(AND(AA273&gt;0,E273&gt;AA273),"Rooms Sold Exceed Available Inventory",IF(T273&lt;0,"Negative Net Revenue",IF(X273&gt;Assumptions!$B$5,"High Acquisition Cost",IF(OR(N273="",O273=""),"Missing Budget","OK")))))))))),"")</f>
        <v/>
      </c>
    </row>
    <row r="274">
      <c r="A274" s="50" t="n"/>
      <c r="B274" s="26" t="n"/>
      <c r="C274" s="26" t="n"/>
      <c r="D274" s="27" t="n"/>
      <c r="E274" s="27" t="n"/>
      <c r="F274" s="51" t="n"/>
      <c r="G274" s="51" t="n"/>
      <c r="H274" s="51" t="n"/>
      <c r="I274" s="27" t="n"/>
      <c r="J274" s="27" t="n"/>
      <c r="K274" s="51" t="n"/>
      <c r="L274" s="51" t="n"/>
      <c r="M274" s="51" t="n"/>
      <c r="N274" s="27" t="n"/>
      <c r="O274" s="51" t="n"/>
      <c r="P274" s="29" t="n"/>
      <c r="Q274" s="29" t="n"/>
      <c r="R274" s="52">
        <f>IF(A274="","",SUM(F274:H274))</f>
        <v/>
      </c>
      <c r="S274" s="52">
        <f>IF(A274="","",SUM(K274:M274))</f>
        <v/>
      </c>
      <c r="T274" s="52">
        <f>IF(A274="","",R274-S274)</f>
        <v/>
      </c>
      <c r="U274" s="52">
        <f>IFERROR(IF(A274="","",F274/E274),"")</f>
        <v/>
      </c>
      <c r="V274" s="52">
        <f>IFERROR(IF(A274="","",T274/E274),"")</f>
        <v/>
      </c>
      <c r="W274" s="31">
        <f>IFERROR(IF(A274="","",E274/(D274-I274-J274)),"")</f>
        <v/>
      </c>
      <c r="X274" s="53">
        <f>IFERROR(IF(A274="","",S274/R274),"")</f>
        <v/>
      </c>
      <c r="Y274" s="52">
        <f>IF(A274="","",F274-O274)</f>
        <v/>
      </c>
      <c r="Z274" s="53">
        <f>IFERROR(IF(A274="","",Y274/O274),"")</f>
        <v/>
      </c>
      <c r="AA274" s="33">
        <f>IFERROR(IF(A274="","",SUMIFS(Assumptions!$E$19:$E$138,Assumptions!$B$19:$B$138,B274,Assumptions!$A$19:$A$138,A274)),"")</f>
        <v/>
      </c>
      <c r="AB274" s="53">
        <f>IFERROR(IF(A274="","",E274/AA274),"")</f>
        <v/>
      </c>
      <c r="AC274" s="34">
        <f>IF(A274="","",IF(COUNTIFS($A$6:$A$305,A274,$B$6:$B$305,B274,$C$6:$C$305,C274)&gt;1,"Duplicate",""))</f>
        <v/>
      </c>
      <c r="AD274" s="34">
        <f>IFERROR(IF(A274="","",IF(OR(B274="",C274=""),"Missing Required Field",IF(DAY(A274)&lt;&gt;1,"Date Must Be First of Month",IF(I274&gt;D274,"Cancellations Exceed Bookings",IF(J274&gt;D274,"No-Shows Exceed Bookings",IF(I274+J274&gt;D274,"Combined Exceptions Exceed Bookings",IF(AND(AA274&gt;0,E274&gt;AA274),"Rooms Sold Exceed Available Inventory",IF(T274&lt;0,"Negative Net Revenue",IF(X274&gt;Assumptions!$B$5,"High Acquisition Cost",IF(OR(N274="",O274=""),"Missing Budget","OK")))))))))),"")</f>
        <v/>
      </c>
    </row>
    <row r="275">
      <c r="A275" s="50" t="n"/>
      <c r="B275" s="26" t="n"/>
      <c r="C275" s="26" t="n"/>
      <c r="D275" s="27" t="n"/>
      <c r="E275" s="27" t="n"/>
      <c r="F275" s="51" t="n"/>
      <c r="G275" s="51" t="n"/>
      <c r="H275" s="51" t="n"/>
      <c r="I275" s="27" t="n"/>
      <c r="J275" s="27" t="n"/>
      <c r="K275" s="51" t="n"/>
      <c r="L275" s="51" t="n"/>
      <c r="M275" s="51" t="n"/>
      <c r="N275" s="27" t="n"/>
      <c r="O275" s="51" t="n"/>
      <c r="P275" s="29" t="n"/>
      <c r="Q275" s="29" t="n"/>
      <c r="R275" s="52">
        <f>IF(A275="","",SUM(F275:H275))</f>
        <v/>
      </c>
      <c r="S275" s="52">
        <f>IF(A275="","",SUM(K275:M275))</f>
        <v/>
      </c>
      <c r="T275" s="52">
        <f>IF(A275="","",R275-S275)</f>
        <v/>
      </c>
      <c r="U275" s="52">
        <f>IFERROR(IF(A275="","",F275/E275),"")</f>
        <v/>
      </c>
      <c r="V275" s="52">
        <f>IFERROR(IF(A275="","",T275/E275),"")</f>
        <v/>
      </c>
      <c r="W275" s="31">
        <f>IFERROR(IF(A275="","",E275/(D275-I275-J275)),"")</f>
        <v/>
      </c>
      <c r="X275" s="53">
        <f>IFERROR(IF(A275="","",S275/R275),"")</f>
        <v/>
      </c>
      <c r="Y275" s="52">
        <f>IF(A275="","",F275-O275)</f>
        <v/>
      </c>
      <c r="Z275" s="53">
        <f>IFERROR(IF(A275="","",Y275/O275),"")</f>
        <v/>
      </c>
      <c r="AA275" s="33">
        <f>IFERROR(IF(A275="","",SUMIFS(Assumptions!$E$19:$E$138,Assumptions!$B$19:$B$138,B275,Assumptions!$A$19:$A$138,A275)),"")</f>
        <v/>
      </c>
      <c r="AB275" s="53">
        <f>IFERROR(IF(A275="","",E275/AA275),"")</f>
        <v/>
      </c>
      <c r="AC275" s="34">
        <f>IF(A275="","",IF(COUNTIFS($A$6:$A$305,A275,$B$6:$B$305,B275,$C$6:$C$305,C275)&gt;1,"Duplicate",""))</f>
        <v/>
      </c>
      <c r="AD275" s="34">
        <f>IFERROR(IF(A275="","",IF(OR(B275="",C275=""),"Missing Required Field",IF(DAY(A275)&lt;&gt;1,"Date Must Be First of Month",IF(I275&gt;D275,"Cancellations Exceed Bookings",IF(J275&gt;D275,"No-Shows Exceed Bookings",IF(I275+J275&gt;D275,"Combined Exceptions Exceed Bookings",IF(AND(AA275&gt;0,E275&gt;AA275),"Rooms Sold Exceed Available Inventory",IF(T275&lt;0,"Negative Net Revenue",IF(X275&gt;Assumptions!$B$5,"High Acquisition Cost",IF(OR(N275="",O275=""),"Missing Budget","OK")))))))))),"")</f>
        <v/>
      </c>
    </row>
    <row r="276">
      <c r="A276" s="50" t="n"/>
      <c r="B276" s="26" t="n"/>
      <c r="C276" s="26" t="n"/>
      <c r="D276" s="27" t="n"/>
      <c r="E276" s="27" t="n"/>
      <c r="F276" s="51" t="n"/>
      <c r="G276" s="51" t="n"/>
      <c r="H276" s="51" t="n"/>
      <c r="I276" s="27" t="n"/>
      <c r="J276" s="27" t="n"/>
      <c r="K276" s="51" t="n"/>
      <c r="L276" s="51" t="n"/>
      <c r="M276" s="51" t="n"/>
      <c r="N276" s="27" t="n"/>
      <c r="O276" s="51" t="n"/>
      <c r="P276" s="29" t="n"/>
      <c r="Q276" s="29" t="n"/>
      <c r="R276" s="52">
        <f>IF(A276="","",SUM(F276:H276))</f>
        <v/>
      </c>
      <c r="S276" s="52">
        <f>IF(A276="","",SUM(K276:M276))</f>
        <v/>
      </c>
      <c r="T276" s="52">
        <f>IF(A276="","",R276-S276)</f>
        <v/>
      </c>
      <c r="U276" s="52">
        <f>IFERROR(IF(A276="","",F276/E276),"")</f>
        <v/>
      </c>
      <c r="V276" s="52">
        <f>IFERROR(IF(A276="","",T276/E276),"")</f>
        <v/>
      </c>
      <c r="W276" s="31">
        <f>IFERROR(IF(A276="","",E276/(D276-I276-J276)),"")</f>
        <v/>
      </c>
      <c r="X276" s="53">
        <f>IFERROR(IF(A276="","",S276/R276),"")</f>
        <v/>
      </c>
      <c r="Y276" s="52">
        <f>IF(A276="","",F276-O276)</f>
        <v/>
      </c>
      <c r="Z276" s="53">
        <f>IFERROR(IF(A276="","",Y276/O276),"")</f>
        <v/>
      </c>
      <c r="AA276" s="33">
        <f>IFERROR(IF(A276="","",SUMIFS(Assumptions!$E$19:$E$138,Assumptions!$B$19:$B$138,B276,Assumptions!$A$19:$A$138,A276)),"")</f>
        <v/>
      </c>
      <c r="AB276" s="53">
        <f>IFERROR(IF(A276="","",E276/AA276),"")</f>
        <v/>
      </c>
      <c r="AC276" s="34">
        <f>IF(A276="","",IF(COUNTIFS($A$6:$A$305,A276,$B$6:$B$305,B276,$C$6:$C$305,C276)&gt;1,"Duplicate",""))</f>
        <v/>
      </c>
      <c r="AD276" s="34">
        <f>IFERROR(IF(A276="","",IF(OR(B276="",C276=""),"Missing Required Field",IF(DAY(A276)&lt;&gt;1,"Date Must Be First of Month",IF(I276&gt;D276,"Cancellations Exceed Bookings",IF(J276&gt;D276,"No-Shows Exceed Bookings",IF(I276+J276&gt;D276,"Combined Exceptions Exceed Bookings",IF(AND(AA276&gt;0,E276&gt;AA276),"Rooms Sold Exceed Available Inventory",IF(T276&lt;0,"Negative Net Revenue",IF(X276&gt;Assumptions!$B$5,"High Acquisition Cost",IF(OR(N276="",O276=""),"Missing Budget","OK")))))))))),"")</f>
        <v/>
      </c>
    </row>
    <row r="277">
      <c r="A277" s="50" t="n"/>
      <c r="B277" s="26" t="n"/>
      <c r="C277" s="26" t="n"/>
      <c r="D277" s="27" t="n"/>
      <c r="E277" s="27" t="n"/>
      <c r="F277" s="51" t="n"/>
      <c r="G277" s="51" t="n"/>
      <c r="H277" s="51" t="n"/>
      <c r="I277" s="27" t="n"/>
      <c r="J277" s="27" t="n"/>
      <c r="K277" s="51" t="n"/>
      <c r="L277" s="51" t="n"/>
      <c r="M277" s="51" t="n"/>
      <c r="N277" s="27" t="n"/>
      <c r="O277" s="51" t="n"/>
      <c r="P277" s="29" t="n"/>
      <c r="Q277" s="29" t="n"/>
      <c r="R277" s="52">
        <f>IF(A277="","",SUM(F277:H277))</f>
        <v/>
      </c>
      <c r="S277" s="52">
        <f>IF(A277="","",SUM(K277:M277))</f>
        <v/>
      </c>
      <c r="T277" s="52">
        <f>IF(A277="","",R277-S277)</f>
        <v/>
      </c>
      <c r="U277" s="52">
        <f>IFERROR(IF(A277="","",F277/E277),"")</f>
        <v/>
      </c>
      <c r="V277" s="52">
        <f>IFERROR(IF(A277="","",T277/E277),"")</f>
        <v/>
      </c>
      <c r="W277" s="31">
        <f>IFERROR(IF(A277="","",E277/(D277-I277-J277)),"")</f>
        <v/>
      </c>
      <c r="X277" s="53">
        <f>IFERROR(IF(A277="","",S277/R277),"")</f>
        <v/>
      </c>
      <c r="Y277" s="52">
        <f>IF(A277="","",F277-O277)</f>
        <v/>
      </c>
      <c r="Z277" s="53">
        <f>IFERROR(IF(A277="","",Y277/O277),"")</f>
        <v/>
      </c>
      <c r="AA277" s="33">
        <f>IFERROR(IF(A277="","",SUMIFS(Assumptions!$E$19:$E$138,Assumptions!$B$19:$B$138,B277,Assumptions!$A$19:$A$138,A277)),"")</f>
        <v/>
      </c>
      <c r="AB277" s="53">
        <f>IFERROR(IF(A277="","",E277/AA277),"")</f>
        <v/>
      </c>
      <c r="AC277" s="34">
        <f>IF(A277="","",IF(COUNTIFS($A$6:$A$305,A277,$B$6:$B$305,B277,$C$6:$C$305,C277)&gt;1,"Duplicate",""))</f>
        <v/>
      </c>
      <c r="AD277" s="34">
        <f>IFERROR(IF(A277="","",IF(OR(B277="",C277=""),"Missing Required Field",IF(DAY(A277)&lt;&gt;1,"Date Must Be First of Month",IF(I277&gt;D277,"Cancellations Exceed Bookings",IF(J277&gt;D277,"No-Shows Exceed Bookings",IF(I277+J277&gt;D277,"Combined Exceptions Exceed Bookings",IF(AND(AA277&gt;0,E277&gt;AA277),"Rooms Sold Exceed Available Inventory",IF(T277&lt;0,"Negative Net Revenue",IF(X277&gt;Assumptions!$B$5,"High Acquisition Cost",IF(OR(N277="",O277=""),"Missing Budget","OK")))))))))),"")</f>
        <v/>
      </c>
    </row>
    <row r="278">
      <c r="A278" s="50" t="n"/>
      <c r="B278" s="26" t="n"/>
      <c r="C278" s="26" t="n"/>
      <c r="D278" s="27" t="n"/>
      <c r="E278" s="27" t="n"/>
      <c r="F278" s="51" t="n"/>
      <c r="G278" s="51" t="n"/>
      <c r="H278" s="51" t="n"/>
      <c r="I278" s="27" t="n"/>
      <c r="J278" s="27" t="n"/>
      <c r="K278" s="51" t="n"/>
      <c r="L278" s="51" t="n"/>
      <c r="M278" s="51" t="n"/>
      <c r="N278" s="27" t="n"/>
      <c r="O278" s="51" t="n"/>
      <c r="P278" s="29" t="n"/>
      <c r="Q278" s="29" t="n"/>
      <c r="R278" s="52">
        <f>IF(A278="","",SUM(F278:H278))</f>
        <v/>
      </c>
      <c r="S278" s="52">
        <f>IF(A278="","",SUM(K278:M278))</f>
        <v/>
      </c>
      <c r="T278" s="52">
        <f>IF(A278="","",R278-S278)</f>
        <v/>
      </c>
      <c r="U278" s="52">
        <f>IFERROR(IF(A278="","",F278/E278),"")</f>
        <v/>
      </c>
      <c r="V278" s="52">
        <f>IFERROR(IF(A278="","",T278/E278),"")</f>
        <v/>
      </c>
      <c r="W278" s="31">
        <f>IFERROR(IF(A278="","",E278/(D278-I278-J278)),"")</f>
        <v/>
      </c>
      <c r="X278" s="53">
        <f>IFERROR(IF(A278="","",S278/R278),"")</f>
        <v/>
      </c>
      <c r="Y278" s="52">
        <f>IF(A278="","",F278-O278)</f>
        <v/>
      </c>
      <c r="Z278" s="53">
        <f>IFERROR(IF(A278="","",Y278/O278),"")</f>
        <v/>
      </c>
      <c r="AA278" s="33">
        <f>IFERROR(IF(A278="","",SUMIFS(Assumptions!$E$19:$E$138,Assumptions!$B$19:$B$138,B278,Assumptions!$A$19:$A$138,A278)),"")</f>
        <v/>
      </c>
      <c r="AB278" s="53">
        <f>IFERROR(IF(A278="","",E278/AA278),"")</f>
        <v/>
      </c>
      <c r="AC278" s="34">
        <f>IF(A278="","",IF(COUNTIFS($A$6:$A$305,A278,$B$6:$B$305,B278,$C$6:$C$305,C278)&gt;1,"Duplicate",""))</f>
        <v/>
      </c>
      <c r="AD278" s="34">
        <f>IFERROR(IF(A278="","",IF(OR(B278="",C278=""),"Missing Required Field",IF(DAY(A278)&lt;&gt;1,"Date Must Be First of Month",IF(I278&gt;D278,"Cancellations Exceed Bookings",IF(J278&gt;D278,"No-Shows Exceed Bookings",IF(I278+J278&gt;D278,"Combined Exceptions Exceed Bookings",IF(AND(AA278&gt;0,E278&gt;AA278),"Rooms Sold Exceed Available Inventory",IF(T278&lt;0,"Negative Net Revenue",IF(X278&gt;Assumptions!$B$5,"High Acquisition Cost",IF(OR(N278="",O278=""),"Missing Budget","OK")))))))))),"")</f>
        <v/>
      </c>
    </row>
    <row r="279">
      <c r="A279" s="50" t="n"/>
      <c r="B279" s="26" t="n"/>
      <c r="C279" s="26" t="n"/>
      <c r="D279" s="27" t="n"/>
      <c r="E279" s="27" t="n"/>
      <c r="F279" s="51" t="n"/>
      <c r="G279" s="51" t="n"/>
      <c r="H279" s="51" t="n"/>
      <c r="I279" s="27" t="n"/>
      <c r="J279" s="27" t="n"/>
      <c r="K279" s="51" t="n"/>
      <c r="L279" s="51" t="n"/>
      <c r="M279" s="51" t="n"/>
      <c r="N279" s="27" t="n"/>
      <c r="O279" s="51" t="n"/>
      <c r="P279" s="29" t="n"/>
      <c r="Q279" s="29" t="n"/>
      <c r="R279" s="52">
        <f>IF(A279="","",SUM(F279:H279))</f>
        <v/>
      </c>
      <c r="S279" s="52">
        <f>IF(A279="","",SUM(K279:M279))</f>
        <v/>
      </c>
      <c r="T279" s="52">
        <f>IF(A279="","",R279-S279)</f>
        <v/>
      </c>
      <c r="U279" s="52">
        <f>IFERROR(IF(A279="","",F279/E279),"")</f>
        <v/>
      </c>
      <c r="V279" s="52">
        <f>IFERROR(IF(A279="","",T279/E279),"")</f>
        <v/>
      </c>
      <c r="W279" s="31">
        <f>IFERROR(IF(A279="","",E279/(D279-I279-J279)),"")</f>
        <v/>
      </c>
      <c r="X279" s="53">
        <f>IFERROR(IF(A279="","",S279/R279),"")</f>
        <v/>
      </c>
      <c r="Y279" s="52">
        <f>IF(A279="","",F279-O279)</f>
        <v/>
      </c>
      <c r="Z279" s="53">
        <f>IFERROR(IF(A279="","",Y279/O279),"")</f>
        <v/>
      </c>
      <c r="AA279" s="33">
        <f>IFERROR(IF(A279="","",SUMIFS(Assumptions!$E$19:$E$138,Assumptions!$B$19:$B$138,B279,Assumptions!$A$19:$A$138,A279)),"")</f>
        <v/>
      </c>
      <c r="AB279" s="53">
        <f>IFERROR(IF(A279="","",E279/AA279),"")</f>
        <v/>
      </c>
      <c r="AC279" s="34">
        <f>IF(A279="","",IF(COUNTIFS($A$6:$A$305,A279,$B$6:$B$305,B279,$C$6:$C$305,C279)&gt;1,"Duplicate",""))</f>
        <v/>
      </c>
      <c r="AD279" s="34">
        <f>IFERROR(IF(A279="","",IF(OR(B279="",C279=""),"Missing Required Field",IF(DAY(A279)&lt;&gt;1,"Date Must Be First of Month",IF(I279&gt;D279,"Cancellations Exceed Bookings",IF(J279&gt;D279,"No-Shows Exceed Bookings",IF(I279+J279&gt;D279,"Combined Exceptions Exceed Bookings",IF(AND(AA279&gt;0,E279&gt;AA279),"Rooms Sold Exceed Available Inventory",IF(T279&lt;0,"Negative Net Revenue",IF(X279&gt;Assumptions!$B$5,"High Acquisition Cost",IF(OR(N279="",O279=""),"Missing Budget","OK")))))))))),"")</f>
        <v/>
      </c>
    </row>
    <row r="280">
      <c r="A280" s="50" t="n"/>
      <c r="B280" s="26" t="n"/>
      <c r="C280" s="26" t="n"/>
      <c r="D280" s="27" t="n"/>
      <c r="E280" s="27" t="n"/>
      <c r="F280" s="51" t="n"/>
      <c r="G280" s="51" t="n"/>
      <c r="H280" s="51" t="n"/>
      <c r="I280" s="27" t="n"/>
      <c r="J280" s="27" t="n"/>
      <c r="K280" s="51" t="n"/>
      <c r="L280" s="51" t="n"/>
      <c r="M280" s="51" t="n"/>
      <c r="N280" s="27" t="n"/>
      <c r="O280" s="51" t="n"/>
      <c r="P280" s="29" t="n"/>
      <c r="Q280" s="29" t="n"/>
      <c r="R280" s="52">
        <f>IF(A280="","",SUM(F280:H280))</f>
        <v/>
      </c>
      <c r="S280" s="52">
        <f>IF(A280="","",SUM(K280:M280))</f>
        <v/>
      </c>
      <c r="T280" s="52">
        <f>IF(A280="","",R280-S280)</f>
        <v/>
      </c>
      <c r="U280" s="52">
        <f>IFERROR(IF(A280="","",F280/E280),"")</f>
        <v/>
      </c>
      <c r="V280" s="52">
        <f>IFERROR(IF(A280="","",T280/E280),"")</f>
        <v/>
      </c>
      <c r="W280" s="31">
        <f>IFERROR(IF(A280="","",E280/(D280-I280-J280)),"")</f>
        <v/>
      </c>
      <c r="X280" s="53">
        <f>IFERROR(IF(A280="","",S280/R280),"")</f>
        <v/>
      </c>
      <c r="Y280" s="52">
        <f>IF(A280="","",F280-O280)</f>
        <v/>
      </c>
      <c r="Z280" s="53">
        <f>IFERROR(IF(A280="","",Y280/O280),"")</f>
        <v/>
      </c>
      <c r="AA280" s="33">
        <f>IFERROR(IF(A280="","",SUMIFS(Assumptions!$E$19:$E$138,Assumptions!$B$19:$B$138,B280,Assumptions!$A$19:$A$138,A280)),"")</f>
        <v/>
      </c>
      <c r="AB280" s="53">
        <f>IFERROR(IF(A280="","",E280/AA280),"")</f>
        <v/>
      </c>
      <c r="AC280" s="34">
        <f>IF(A280="","",IF(COUNTIFS($A$6:$A$305,A280,$B$6:$B$305,B280,$C$6:$C$305,C280)&gt;1,"Duplicate",""))</f>
        <v/>
      </c>
      <c r="AD280" s="34">
        <f>IFERROR(IF(A280="","",IF(OR(B280="",C280=""),"Missing Required Field",IF(DAY(A280)&lt;&gt;1,"Date Must Be First of Month",IF(I280&gt;D280,"Cancellations Exceed Bookings",IF(J280&gt;D280,"No-Shows Exceed Bookings",IF(I280+J280&gt;D280,"Combined Exceptions Exceed Bookings",IF(AND(AA280&gt;0,E280&gt;AA280),"Rooms Sold Exceed Available Inventory",IF(T280&lt;0,"Negative Net Revenue",IF(X280&gt;Assumptions!$B$5,"High Acquisition Cost",IF(OR(N280="",O280=""),"Missing Budget","OK")))))))))),"")</f>
        <v/>
      </c>
    </row>
    <row r="281">
      <c r="A281" s="50" t="n"/>
      <c r="B281" s="26" t="n"/>
      <c r="C281" s="26" t="n"/>
      <c r="D281" s="27" t="n"/>
      <c r="E281" s="27" t="n"/>
      <c r="F281" s="51" t="n"/>
      <c r="G281" s="51" t="n"/>
      <c r="H281" s="51" t="n"/>
      <c r="I281" s="27" t="n"/>
      <c r="J281" s="27" t="n"/>
      <c r="K281" s="51" t="n"/>
      <c r="L281" s="51" t="n"/>
      <c r="M281" s="51" t="n"/>
      <c r="N281" s="27" t="n"/>
      <c r="O281" s="51" t="n"/>
      <c r="P281" s="29" t="n"/>
      <c r="Q281" s="29" t="n"/>
      <c r="R281" s="52">
        <f>IF(A281="","",SUM(F281:H281))</f>
        <v/>
      </c>
      <c r="S281" s="52">
        <f>IF(A281="","",SUM(K281:M281))</f>
        <v/>
      </c>
      <c r="T281" s="52">
        <f>IF(A281="","",R281-S281)</f>
        <v/>
      </c>
      <c r="U281" s="52">
        <f>IFERROR(IF(A281="","",F281/E281),"")</f>
        <v/>
      </c>
      <c r="V281" s="52">
        <f>IFERROR(IF(A281="","",T281/E281),"")</f>
        <v/>
      </c>
      <c r="W281" s="31">
        <f>IFERROR(IF(A281="","",E281/(D281-I281-J281)),"")</f>
        <v/>
      </c>
      <c r="X281" s="53">
        <f>IFERROR(IF(A281="","",S281/R281),"")</f>
        <v/>
      </c>
      <c r="Y281" s="52">
        <f>IF(A281="","",F281-O281)</f>
        <v/>
      </c>
      <c r="Z281" s="53">
        <f>IFERROR(IF(A281="","",Y281/O281),"")</f>
        <v/>
      </c>
      <c r="AA281" s="33">
        <f>IFERROR(IF(A281="","",SUMIFS(Assumptions!$E$19:$E$138,Assumptions!$B$19:$B$138,B281,Assumptions!$A$19:$A$138,A281)),"")</f>
        <v/>
      </c>
      <c r="AB281" s="53">
        <f>IFERROR(IF(A281="","",E281/AA281),"")</f>
        <v/>
      </c>
      <c r="AC281" s="34">
        <f>IF(A281="","",IF(COUNTIFS($A$6:$A$305,A281,$B$6:$B$305,B281,$C$6:$C$305,C281)&gt;1,"Duplicate",""))</f>
        <v/>
      </c>
      <c r="AD281" s="34">
        <f>IFERROR(IF(A281="","",IF(OR(B281="",C281=""),"Missing Required Field",IF(DAY(A281)&lt;&gt;1,"Date Must Be First of Month",IF(I281&gt;D281,"Cancellations Exceed Bookings",IF(J281&gt;D281,"No-Shows Exceed Bookings",IF(I281+J281&gt;D281,"Combined Exceptions Exceed Bookings",IF(AND(AA281&gt;0,E281&gt;AA281),"Rooms Sold Exceed Available Inventory",IF(T281&lt;0,"Negative Net Revenue",IF(X281&gt;Assumptions!$B$5,"High Acquisition Cost",IF(OR(N281="",O281=""),"Missing Budget","OK")))))))))),"")</f>
        <v/>
      </c>
    </row>
    <row r="282">
      <c r="A282" s="50" t="n"/>
      <c r="B282" s="26" t="n"/>
      <c r="C282" s="26" t="n"/>
      <c r="D282" s="27" t="n"/>
      <c r="E282" s="27" t="n"/>
      <c r="F282" s="51" t="n"/>
      <c r="G282" s="51" t="n"/>
      <c r="H282" s="51" t="n"/>
      <c r="I282" s="27" t="n"/>
      <c r="J282" s="27" t="n"/>
      <c r="K282" s="51" t="n"/>
      <c r="L282" s="51" t="n"/>
      <c r="M282" s="51" t="n"/>
      <c r="N282" s="27" t="n"/>
      <c r="O282" s="51" t="n"/>
      <c r="P282" s="29" t="n"/>
      <c r="Q282" s="29" t="n"/>
      <c r="R282" s="52">
        <f>IF(A282="","",SUM(F282:H282))</f>
        <v/>
      </c>
      <c r="S282" s="52">
        <f>IF(A282="","",SUM(K282:M282))</f>
        <v/>
      </c>
      <c r="T282" s="52">
        <f>IF(A282="","",R282-S282)</f>
        <v/>
      </c>
      <c r="U282" s="52">
        <f>IFERROR(IF(A282="","",F282/E282),"")</f>
        <v/>
      </c>
      <c r="V282" s="52">
        <f>IFERROR(IF(A282="","",T282/E282),"")</f>
        <v/>
      </c>
      <c r="W282" s="31">
        <f>IFERROR(IF(A282="","",E282/(D282-I282-J282)),"")</f>
        <v/>
      </c>
      <c r="X282" s="53">
        <f>IFERROR(IF(A282="","",S282/R282),"")</f>
        <v/>
      </c>
      <c r="Y282" s="52">
        <f>IF(A282="","",F282-O282)</f>
        <v/>
      </c>
      <c r="Z282" s="53">
        <f>IFERROR(IF(A282="","",Y282/O282),"")</f>
        <v/>
      </c>
      <c r="AA282" s="33">
        <f>IFERROR(IF(A282="","",SUMIFS(Assumptions!$E$19:$E$138,Assumptions!$B$19:$B$138,B282,Assumptions!$A$19:$A$138,A282)),"")</f>
        <v/>
      </c>
      <c r="AB282" s="53">
        <f>IFERROR(IF(A282="","",E282/AA282),"")</f>
        <v/>
      </c>
      <c r="AC282" s="34">
        <f>IF(A282="","",IF(COUNTIFS($A$6:$A$305,A282,$B$6:$B$305,B282,$C$6:$C$305,C282)&gt;1,"Duplicate",""))</f>
        <v/>
      </c>
      <c r="AD282" s="34">
        <f>IFERROR(IF(A282="","",IF(OR(B282="",C282=""),"Missing Required Field",IF(DAY(A282)&lt;&gt;1,"Date Must Be First of Month",IF(I282&gt;D282,"Cancellations Exceed Bookings",IF(J282&gt;D282,"No-Shows Exceed Bookings",IF(I282+J282&gt;D282,"Combined Exceptions Exceed Bookings",IF(AND(AA282&gt;0,E282&gt;AA282),"Rooms Sold Exceed Available Inventory",IF(T282&lt;0,"Negative Net Revenue",IF(X282&gt;Assumptions!$B$5,"High Acquisition Cost",IF(OR(N282="",O282=""),"Missing Budget","OK")))))))))),"")</f>
        <v/>
      </c>
    </row>
    <row r="283">
      <c r="A283" s="50" t="n"/>
      <c r="B283" s="26" t="n"/>
      <c r="C283" s="26" t="n"/>
      <c r="D283" s="27" t="n"/>
      <c r="E283" s="27" t="n"/>
      <c r="F283" s="51" t="n"/>
      <c r="G283" s="51" t="n"/>
      <c r="H283" s="51" t="n"/>
      <c r="I283" s="27" t="n"/>
      <c r="J283" s="27" t="n"/>
      <c r="K283" s="51" t="n"/>
      <c r="L283" s="51" t="n"/>
      <c r="M283" s="51" t="n"/>
      <c r="N283" s="27" t="n"/>
      <c r="O283" s="51" t="n"/>
      <c r="P283" s="29" t="n"/>
      <c r="Q283" s="29" t="n"/>
      <c r="R283" s="52">
        <f>IF(A283="","",SUM(F283:H283))</f>
        <v/>
      </c>
      <c r="S283" s="52">
        <f>IF(A283="","",SUM(K283:M283))</f>
        <v/>
      </c>
      <c r="T283" s="52">
        <f>IF(A283="","",R283-S283)</f>
        <v/>
      </c>
      <c r="U283" s="52">
        <f>IFERROR(IF(A283="","",F283/E283),"")</f>
        <v/>
      </c>
      <c r="V283" s="52">
        <f>IFERROR(IF(A283="","",T283/E283),"")</f>
        <v/>
      </c>
      <c r="W283" s="31">
        <f>IFERROR(IF(A283="","",E283/(D283-I283-J283)),"")</f>
        <v/>
      </c>
      <c r="X283" s="53">
        <f>IFERROR(IF(A283="","",S283/R283),"")</f>
        <v/>
      </c>
      <c r="Y283" s="52">
        <f>IF(A283="","",F283-O283)</f>
        <v/>
      </c>
      <c r="Z283" s="53">
        <f>IFERROR(IF(A283="","",Y283/O283),"")</f>
        <v/>
      </c>
      <c r="AA283" s="33">
        <f>IFERROR(IF(A283="","",SUMIFS(Assumptions!$E$19:$E$138,Assumptions!$B$19:$B$138,B283,Assumptions!$A$19:$A$138,A283)),"")</f>
        <v/>
      </c>
      <c r="AB283" s="53">
        <f>IFERROR(IF(A283="","",E283/AA283),"")</f>
        <v/>
      </c>
      <c r="AC283" s="34">
        <f>IF(A283="","",IF(COUNTIFS($A$6:$A$305,A283,$B$6:$B$305,B283,$C$6:$C$305,C283)&gt;1,"Duplicate",""))</f>
        <v/>
      </c>
      <c r="AD283" s="34">
        <f>IFERROR(IF(A283="","",IF(OR(B283="",C283=""),"Missing Required Field",IF(DAY(A283)&lt;&gt;1,"Date Must Be First of Month",IF(I283&gt;D283,"Cancellations Exceed Bookings",IF(J283&gt;D283,"No-Shows Exceed Bookings",IF(I283+J283&gt;D283,"Combined Exceptions Exceed Bookings",IF(AND(AA283&gt;0,E283&gt;AA283),"Rooms Sold Exceed Available Inventory",IF(T283&lt;0,"Negative Net Revenue",IF(X283&gt;Assumptions!$B$5,"High Acquisition Cost",IF(OR(N283="",O283=""),"Missing Budget","OK")))))))))),"")</f>
        <v/>
      </c>
    </row>
    <row r="284">
      <c r="A284" s="50" t="n"/>
      <c r="B284" s="26" t="n"/>
      <c r="C284" s="26" t="n"/>
      <c r="D284" s="27" t="n"/>
      <c r="E284" s="27" t="n"/>
      <c r="F284" s="51" t="n"/>
      <c r="G284" s="51" t="n"/>
      <c r="H284" s="51" t="n"/>
      <c r="I284" s="27" t="n"/>
      <c r="J284" s="27" t="n"/>
      <c r="K284" s="51" t="n"/>
      <c r="L284" s="51" t="n"/>
      <c r="M284" s="51" t="n"/>
      <c r="N284" s="27" t="n"/>
      <c r="O284" s="51" t="n"/>
      <c r="P284" s="29" t="n"/>
      <c r="Q284" s="29" t="n"/>
      <c r="R284" s="52">
        <f>IF(A284="","",SUM(F284:H284))</f>
        <v/>
      </c>
      <c r="S284" s="52">
        <f>IF(A284="","",SUM(K284:M284))</f>
        <v/>
      </c>
      <c r="T284" s="52">
        <f>IF(A284="","",R284-S284)</f>
        <v/>
      </c>
      <c r="U284" s="52">
        <f>IFERROR(IF(A284="","",F284/E284),"")</f>
        <v/>
      </c>
      <c r="V284" s="52">
        <f>IFERROR(IF(A284="","",T284/E284),"")</f>
        <v/>
      </c>
      <c r="W284" s="31">
        <f>IFERROR(IF(A284="","",E284/(D284-I284-J284)),"")</f>
        <v/>
      </c>
      <c r="X284" s="53">
        <f>IFERROR(IF(A284="","",S284/R284),"")</f>
        <v/>
      </c>
      <c r="Y284" s="52">
        <f>IF(A284="","",F284-O284)</f>
        <v/>
      </c>
      <c r="Z284" s="53">
        <f>IFERROR(IF(A284="","",Y284/O284),"")</f>
        <v/>
      </c>
      <c r="AA284" s="33">
        <f>IFERROR(IF(A284="","",SUMIFS(Assumptions!$E$19:$E$138,Assumptions!$B$19:$B$138,B284,Assumptions!$A$19:$A$138,A284)),"")</f>
        <v/>
      </c>
      <c r="AB284" s="53">
        <f>IFERROR(IF(A284="","",E284/AA284),"")</f>
        <v/>
      </c>
      <c r="AC284" s="34">
        <f>IF(A284="","",IF(COUNTIFS($A$6:$A$305,A284,$B$6:$B$305,B284,$C$6:$C$305,C284)&gt;1,"Duplicate",""))</f>
        <v/>
      </c>
      <c r="AD284" s="34">
        <f>IFERROR(IF(A284="","",IF(OR(B284="",C284=""),"Missing Required Field",IF(DAY(A284)&lt;&gt;1,"Date Must Be First of Month",IF(I284&gt;D284,"Cancellations Exceed Bookings",IF(J284&gt;D284,"No-Shows Exceed Bookings",IF(I284+J284&gt;D284,"Combined Exceptions Exceed Bookings",IF(AND(AA284&gt;0,E284&gt;AA284),"Rooms Sold Exceed Available Inventory",IF(T284&lt;0,"Negative Net Revenue",IF(X284&gt;Assumptions!$B$5,"High Acquisition Cost",IF(OR(N284="",O284=""),"Missing Budget","OK")))))))))),"")</f>
        <v/>
      </c>
    </row>
    <row r="285">
      <c r="A285" s="50" t="n"/>
      <c r="B285" s="26" t="n"/>
      <c r="C285" s="26" t="n"/>
      <c r="D285" s="27" t="n"/>
      <c r="E285" s="27" t="n"/>
      <c r="F285" s="51" t="n"/>
      <c r="G285" s="51" t="n"/>
      <c r="H285" s="51" t="n"/>
      <c r="I285" s="27" t="n"/>
      <c r="J285" s="27" t="n"/>
      <c r="K285" s="51" t="n"/>
      <c r="L285" s="51" t="n"/>
      <c r="M285" s="51" t="n"/>
      <c r="N285" s="27" t="n"/>
      <c r="O285" s="51" t="n"/>
      <c r="P285" s="29" t="n"/>
      <c r="Q285" s="29" t="n"/>
      <c r="R285" s="52">
        <f>IF(A285="","",SUM(F285:H285))</f>
        <v/>
      </c>
      <c r="S285" s="52">
        <f>IF(A285="","",SUM(K285:M285))</f>
        <v/>
      </c>
      <c r="T285" s="52">
        <f>IF(A285="","",R285-S285)</f>
        <v/>
      </c>
      <c r="U285" s="52">
        <f>IFERROR(IF(A285="","",F285/E285),"")</f>
        <v/>
      </c>
      <c r="V285" s="52">
        <f>IFERROR(IF(A285="","",T285/E285),"")</f>
        <v/>
      </c>
      <c r="W285" s="31">
        <f>IFERROR(IF(A285="","",E285/(D285-I285-J285)),"")</f>
        <v/>
      </c>
      <c r="X285" s="53">
        <f>IFERROR(IF(A285="","",S285/R285),"")</f>
        <v/>
      </c>
      <c r="Y285" s="52">
        <f>IF(A285="","",F285-O285)</f>
        <v/>
      </c>
      <c r="Z285" s="53">
        <f>IFERROR(IF(A285="","",Y285/O285),"")</f>
        <v/>
      </c>
      <c r="AA285" s="33">
        <f>IFERROR(IF(A285="","",SUMIFS(Assumptions!$E$19:$E$138,Assumptions!$B$19:$B$138,B285,Assumptions!$A$19:$A$138,A285)),"")</f>
        <v/>
      </c>
      <c r="AB285" s="53">
        <f>IFERROR(IF(A285="","",E285/AA285),"")</f>
        <v/>
      </c>
      <c r="AC285" s="34">
        <f>IF(A285="","",IF(COUNTIFS($A$6:$A$305,A285,$B$6:$B$305,B285,$C$6:$C$305,C285)&gt;1,"Duplicate",""))</f>
        <v/>
      </c>
      <c r="AD285" s="34">
        <f>IFERROR(IF(A285="","",IF(OR(B285="",C285=""),"Missing Required Field",IF(DAY(A285)&lt;&gt;1,"Date Must Be First of Month",IF(I285&gt;D285,"Cancellations Exceed Bookings",IF(J285&gt;D285,"No-Shows Exceed Bookings",IF(I285+J285&gt;D285,"Combined Exceptions Exceed Bookings",IF(AND(AA285&gt;0,E285&gt;AA285),"Rooms Sold Exceed Available Inventory",IF(T285&lt;0,"Negative Net Revenue",IF(X285&gt;Assumptions!$B$5,"High Acquisition Cost",IF(OR(N285="",O285=""),"Missing Budget","OK")))))))))),"")</f>
        <v/>
      </c>
    </row>
    <row r="286">
      <c r="A286" s="50" t="n"/>
      <c r="B286" s="26" t="n"/>
      <c r="C286" s="26" t="n"/>
      <c r="D286" s="27" t="n"/>
      <c r="E286" s="27" t="n"/>
      <c r="F286" s="51" t="n"/>
      <c r="G286" s="51" t="n"/>
      <c r="H286" s="51" t="n"/>
      <c r="I286" s="27" t="n"/>
      <c r="J286" s="27" t="n"/>
      <c r="K286" s="51" t="n"/>
      <c r="L286" s="51" t="n"/>
      <c r="M286" s="51" t="n"/>
      <c r="N286" s="27" t="n"/>
      <c r="O286" s="51" t="n"/>
      <c r="P286" s="29" t="n"/>
      <c r="Q286" s="29" t="n"/>
      <c r="R286" s="52">
        <f>IF(A286="","",SUM(F286:H286))</f>
        <v/>
      </c>
      <c r="S286" s="52">
        <f>IF(A286="","",SUM(K286:M286))</f>
        <v/>
      </c>
      <c r="T286" s="52">
        <f>IF(A286="","",R286-S286)</f>
        <v/>
      </c>
      <c r="U286" s="52">
        <f>IFERROR(IF(A286="","",F286/E286),"")</f>
        <v/>
      </c>
      <c r="V286" s="52">
        <f>IFERROR(IF(A286="","",T286/E286),"")</f>
        <v/>
      </c>
      <c r="W286" s="31">
        <f>IFERROR(IF(A286="","",E286/(D286-I286-J286)),"")</f>
        <v/>
      </c>
      <c r="X286" s="53">
        <f>IFERROR(IF(A286="","",S286/R286),"")</f>
        <v/>
      </c>
      <c r="Y286" s="52">
        <f>IF(A286="","",F286-O286)</f>
        <v/>
      </c>
      <c r="Z286" s="53">
        <f>IFERROR(IF(A286="","",Y286/O286),"")</f>
        <v/>
      </c>
      <c r="AA286" s="33">
        <f>IFERROR(IF(A286="","",SUMIFS(Assumptions!$E$19:$E$138,Assumptions!$B$19:$B$138,B286,Assumptions!$A$19:$A$138,A286)),"")</f>
        <v/>
      </c>
      <c r="AB286" s="53">
        <f>IFERROR(IF(A286="","",E286/AA286),"")</f>
        <v/>
      </c>
      <c r="AC286" s="34">
        <f>IF(A286="","",IF(COUNTIFS($A$6:$A$305,A286,$B$6:$B$305,B286,$C$6:$C$305,C286)&gt;1,"Duplicate",""))</f>
        <v/>
      </c>
      <c r="AD286" s="34">
        <f>IFERROR(IF(A286="","",IF(OR(B286="",C286=""),"Missing Required Field",IF(DAY(A286)&lt;&gt;1,"Date Must Be First of Month",IF(I286&gt;D286,"Cancellations Exceed Bookings",IF(J286&gt;D286,"No-Shows Exceed Bookings",IF(I286+J286&gt;D286,"Combined Exceptions Exceed Bookings",IF(AND(AA286&gt;0,E286&gt;AA286),"Rooms Sold Exceed Available Inventory",IF(T286&lt;0,"Negative Net Revenue",IF(X286&gt;Assumptions!$B$5,"High Acquisition Cost",IF(OR(N286="",O286=""),"Missing Budget","OK")))))))))),"")</f>
        <v/>
      </c>
    </row>
    <row r="287">
      <c r="A287" s="50" t="n"/>
      <c r="B287" s="26" t="n"/>
      <c r="C287" s="26" t="n"/>
      <c r="D287" s="27" t="n"/>
      <c r="E287" s="27" t="n"/>
      <c r="F287" s="51" t="n"/>
      <c r="G287" s="51" t="n"/>
      <c r="H287" s="51" t="n"/>
      <c r="I287" s="27" t="n"/>
      <c r="J287" s="27" t="n"/>
      <c r="K287" s="51" t="n"/>
      <c r="L287" s="51" t="n"/>
      <c r="M287" s="51" t="n"/>
      <c r="N287" s="27" t="n"/>
      <c r="O287" s="51" t="n"/>
      <c r="P287" s="29" t="n"/>
      <c r="Q287" s="29" t="n"/>
      <c r="R287" s="52">
        <f>IF(A287="","",SUM(F287:H287))</f>
        <v/>
      </c>
      <c r="S287" s="52">
        <f>IF(A287="","",SUM(K287:M287))</f>
        <v/>
      </c>
      <c r="T287" s="52">
        <f>IF(A287="","",R287-S287)</f>
        <v/>
      </c>
      <c r="U287" s="52">
        <f>IFERROR(IF(A287="","",F287/E287),"")</f>
        <v/>
      </c>
      <c r="V287" s="52">
        <f>IFERROR(IF(A287="","",T287/E287),"")</f>
        <v/>
      </c>
      <c r="W287" s="31">
        <f>IFERROR(IF(A287="","",E287/(D287-I287-J287)),"")</f>
        <v/>
      </c>
      <c r="X287" s="53">
        <f>IFERROR(IF(A287="","",S287/R287),"")</f>
        <v/>
      </c>
      <c r="Y287" s="52">
        <f>IF(A287="","",F287-O287)</f>
        <v/>
      </c>
      <c r="Z287" s="53">
        <f>IFERROR(IF(A287="","",Y287/O287),"")</f>
        <v/>
      </c>
      <c r="AA287" s="33">
        <f>IFERROR(IF(A287="","",SUMIFS(Assumptions!$E$19:$E$138,Assumptions!$B$19:$B$138,B287,Assumptions!$A$19:$A$138,A287)),"")</f>
        <v/>
      </c>
      <c r="AB287" s="53">
        <f>IFERROR(IF(A287="","",E287/AA287),"")</f>
        <v/>
      </c>
      <c r="AC287" s="34">
        <f>IF(A287="","",IF(COUNTIFS($A$6:$A$305,A287,$B$6:$B$305,B287,$C$6:$C$305,C287)&gt;1,"Duplicate",""))</f>
        <v/>
      </c>
      <c r="AD287" s="34">
        <f>IFERROR(IF(A287="","",IF(OR(B287="",C287=""),"Missing Required Field",IF(DAY(A287)&lt;&gt;1,"Date Must Be First of Month",IF(I287&gt;D287,"Cancellations Exceed Bookings",IF(J287&gt;D287,"No-Shows Exceed Bookings",IF(I287+J287&gt;D287,"Combined Exceptions Exceed Bookings",IF(AND(AA287&gt;0,E287&gt;AA287),"Rooms Sold Exceed Available Inventory",IF(T287&lt;0,"Negative Net Revenue",IF(X287&gt;Assumptions!$B$5,"High Acquisition Cost",IF(OR(N287="",O287=""),"Missing Budget","OK")))))))))),"")</f>
        <v/>
      </c>
    </row>
    <row r="288">
      <c r="A288" s="50" t="n"/>
      <c r="B288" s="26" t="n"/>
      <c r="C288" s="26" t="n"/>
      <c r="D288" s="27" t="n"/>
      <c r="E288" s="27" t="n"/>
      <c r="F288" s="51" t="n"/>
      <c r="G288" s="51" t="n"/>
      <c r="H288" s="51" t="n"/>
      <c r="I288" s="27" t="n"/>
      <c r="J288" s="27" t="n"/>
      <c r="K288" s="51" t="n"/>
      <c r="L288" s="51" t="n"/>
      <c r="M288" s="51" t="n"/>
      <c r="N288" s="27" t="n"/>
      <c r="O288" s="51" t="n"/>
      <c r="P288" s="29" t="n"/>
      <c r="Q288" s="29" t="n"/>
      <c r="R288" s="52">
        <f>IF(A288="","",SUM(F288:H288))</f>
        <v/>
      </c>
      <c r="S288" s="52">
        <f>IF(A288="","",SUM(K288:M288))</f>
        <v/>
      </c>
      <c r="T288" s="52">
        <f>IF(A288="","",R288-S288)</f>
        <v/>
      </c>
      <c r="U288" s="52">
        <f>IFERROR(IF(A288="","",F288/E288),"")</f>
        <v/>
      </c>
      <c r="V288" s="52">
        <f>IFERROR(IF(A288="","",T288/E288),"")</f>
        <v/>
      </c>
      <c r="W288" s="31">
        <f>IFERROR(IF(A288="","",E288/(D288-I288-J288)),"")</f>
        <v/>
      </c>
      <c r="X288" s="53">
        <f>IFERROR(IF(A288="","",S288/R288),"")</f>
        <v/>
      </c>
      <c r="Y288" s="52">
        <f>IF(A288="","",F288-O288)</f>
        <v/>
      </c>
      <c r="Z288" s="53">
        <f>IFERROR(IF(A288="","",Y288/O288),"")</f>
        <v/>
      </c>
      <c r="AA288" s="33">
        <f>IFERROR(IF(A288="","",SUMIFS(Assumptions!$E$19:$E$138,Assumptions!$B$19:$B$138,B288,Assumptions!$A$19:$A$138,A288)),"")</f>
        <v/>
      </c>
      <c r="AB288" s="53">
        <f>IFERROR(IF(A288="","",E288/AA288),"")</f>
        <v/>
      </c>
      <c r="AC288" s="34">
        <f>IF(A288="","",IF(COUNTIFS($A$6:$A$305,A288,$B$6:$B$305,B288,$C$6:$C$305,C288)&gt;1,"Duplicate",""))</f>
        <v/>
      </c>
      <c r="AD288" s="34">
        <f>IFERROR(IF(A288="","",IF(OR(B288="",C288=""),"Missing Required Field",IF(DAY(A288)&lt;&gt;1,"Date Must Be First of Month",IF(I288&gt;D288,"Cancellations Exceed Bookings",IF(J288&gt;D288,"No-Shows Exceed Bookings",IF(I288+J288&gt;D288,"Combined Exceptions Exceed Bookings",IF(AND(AA288&gt;0,E288&gt;AA288),"Rooms Sold Exceed Available Inventory",IF(T288&lt;0,"Negative Net Revenue",IF(X288&gt;Assumptions!$B$5,"High Acquisition Cost",IF(OR(N288="",O288=""),"Missing Budget","OK")))))))))),"")</f>
        <v/>
      </c>
    </row>
    <row r="289">
      <c r="A289" s="50" t="n"/>
      <c r="B289" s="26" t="n"/>
      <c r="C289" s="26" t="n"/>
      <c r="D289" s="27" t="n"/>
      <c r="E289" s="27" t="n"/>
      <c r="F289" s="51" t="n"/>
      <c r="G289" s="51" t="n"/>
      <c r="H289" s="51" t="n"/>
      <c r="I289" s="27" t="n"/>
      <c r="J289" s="27" t="n"/>
      <c r="K289" s="51" t="n"/>
      <c r="L289" s="51" t="n"/>
      <c r="M289" s="51" t="n"/>
      <c r="N289" s="27" t="n"/>
      <c r="O289" s="51" t="n"/>
      <c r="P289" s="29" t="n"/>
      <c r="Q289" s="29" t="n"/>
      <c r="R289" s="52">
        <f>IF(A289="","",SUM(F289:H289))</f>
        <v/>
      </c>
      <c r="S289" s="52">
        <f>IF(A289="","",SUM(K289:M289))</f>
        <v/>
      </c>
      <c r="T289" s="52">
        <f>IF(A289="","",R289-S289)</f>
        <v/>
      </c>
      <c r="U289" s="52">
        <f>IFERROR(IF(A289="","",F289/E289),"")</f>
        <v/>
      </c>
      <c r="V289" s="52">
        <f>IFERROR(IF(A289="","",T289/E289),"")</f>
        <v/>
      </c>
      <c r="W289" s="31">
        <f>IFERROR(IF(A289="","",E289/(D289-I289-J289)),"")</f>
        <v/>
      </c>
      <c r="X289" s="53">
        <f>IFERROR(IF(A289="","",S289/R289),"")</f>
        <v/>
      </c>
      <c r="Y289" s="52">
        <f>IF(A289="","",F289-O289)</f>
        <v/>
      </c>
      <c r="Z289" s="53">
        <f>IFERROR(IF(A289="","",Y289/O289),"")</f>
        <v/>
      </c>
      <c r="AA289" s="33">
        <f>IFERROR(IF(A289="","",SUMIFS(Assumptions!$E$19:$E$138,Assumptions!$B$19:$B$138,B289,Assumptions!$A$19:$A$138,A289)),"")</f>
        <v/>
      </c>
      <c r="AB289" s="53">
        <f>IFERROR(IF(A289="","",E289/AA289),"")</f>
        <v/>
      </c>
      <c r="AC289" s="34">
        <f>IF(A289="","",IF(COUNTIFS($A$6:$A$305,A289,$B$6:$B$305,B289,$C$6:$C$305,C289)&gt;1,"Duplicate",""))</f>
        <v/>
      </c>
      <c r="AD289" s="34">
        <f>IFERROR(IF(A289="","",IF(OR(B289="",C289=""),"Missing Required Field",IF(DAY(A289)&lt;&gt;1,"Date Must Be First of Month",IF(I289&gt;D289,"Cancellations Exceed Bookings",IF(J289&gt;D289,"No-Shows Exceed Bookings",IF(I289+J289&gt;D289,"Combined Exceptions Exceed Bookings",IF(AND(AA289&gt;0,E289&gt;AA289),"Rooms Sold Exceed Available Inventory",IF(T289&lt;0,"Negative Net Revenue",IF(X289&gt;Assumptions!$B$5,"High Acquisition Cost",IF(OR(N289="",O289=""),"Missing Budget","OK")))))))))),"")</f>
        <v/>
      </c>
    </row>
    <row r="290">
      <c r="A290" s="50" t="n"/>
      <c r="B290" s="26" t="n"/>
      <c r="C290" s="26" t="n"/>
      <c r="D290" s="27" t="n"/>
      <c r="E290" s="27" t="n"/>
      <c r="F290" s="51" t="n"/>
      <c r="G290" s="51" t="n"/>
      <c r="H290" s="51" t="n"/>
      <c r="I290" s="27" t="n"/>
      <c r="J290" s="27" t="n"/>
      <c r="K290" s="51" t="n"/>
      <c r="L290" s="51" t="n"/>
      <c r="M290" s="51" t="n"/>
      <c r="N290" s="27" t="n"/>
      <c r="O290" s="51" t="n"/>
      <c r="P290" s="29" t="n"/>
      <c r="Q290" s="29" t="n"/>
      <c r="R290" s="52">
        <f>IF(A290="","",SUM(F290:H290))</f>
        <v/>
      </c>
      <c r="S290" s="52">
        <f>IF(A290="","",SUM(K290:M290))</f>
        <v/>
      </c>
      <c r="T290" s="52">
        <f>IF(A290="","",R290-S290)</f>
        <v/>
      </c>
      <c r="U290" s="52">
        <f>IFERROR(IF(A290="","",F290/E290),"")</f>
        <v/>
      </c>
      <c r="V290" s="52">
        <f>IFERROR(IF(A290="","",T290/E290),"")</f>
        <v/>
      </c>
      <c r="W290" s="31">
        <f>IFERROR(IF(A290="","",E290/(D290-I290-J290)),"")</f>
        <v/>
      </c>
      <c r="X290" s="53">
        <f>IFERROR(IF(A290="","",S290/R290),"")</f>
        <v/>
      </c>
      <c r="Y290" s="52">
        <f>IF(A290="","",F290-O290)</f>
        <v/>
      </c>
      <c r="Z290" s="53">
        <f>IFERROR(IF(A290="","",Y290/O290),"")</f>
        <v/>
      </c>
      <c r="AA290" s="33">
        <f>IFERROR(IF(A290="","",SUMIFS(Assumptions!$E$19:$E$138,Assumptions!$B$19:$B$138,B290,Assumptions!$A$19:$A$138,A290)),"")</f>
        <v/>
      </c>
      <c r="AB290" s="53">
        <f>IFERROR(IF(A290="","",E290/AA290),"")</f>
        <v/>
      </c>
      <c r="AC290" s="34">
        <f>IF(A290="","",IF(COUNTIFS($A$6:$A$305,A290,$B$6:$B$305,B290,$C$6:$C$305,C290)&gt;1,"Duplicate",""))</f>
        <v/>
      </c>
      <c r="AD290" s="34">
        <f>IFERROR(IF(A290="","",IF(OR(B290="",C290=""),"Missing Required Field",IF(DAY(A290)&lt;&gt;1,"Date Must Be First of Month",IF(I290&gt;D290,"Cancellations Exceed Bookings",IF(J290&gt;D290,"No-Shows Exceed Bookings",IF(I290+J290&gt;D290,"Combined Exceptions Exceed Bookings",IF(AND(AA290&gt;0,E290&gt;AA290),"Rooms Sold Exceed Available Inventory",IF(T290&lt;0,"Negative Net Revenue",IF(X290&gt;Assumptions!$B$5,"High Acquisition Cost",IF(OR(N290="",O290=""),"Missing Budget","OK")))))))))),"")</f>
        <v/>
      </c>
    </row>
    <row r="291">
      <c r="A291" s="50" t="n"/>
      <c r="B291" s="26" t="n"/>
      <c r="C291" s="26" t="n"/>
      <c r="D291" s="27" t="n"/>
      <c r="E291" s="27" t="n"/>
      <c r="F291" s="51" t="n"/>
      <c r="G291" s="51" t="n"/>
      <c r="H291" s="51" t="n"/>
      <c r="I291" s="27" t="n"/>
      <c r="J291" s="27" t="n"/>
      <c r="K291" s="51" t="n"/>
      <c r="L291" s="51" t="n"/>
      <c r="M291" s="51" t="n"/>
      <c r="N291" s="27" t="n"/>
      <c r="O291" s="51" t="n"/>
      <c r="P291" s="29" t="n"/>
      <c r="Q291" s="29" t="n"/>
      <c r="R291" s="52">
        <f>IF(A291="","",SUM(F291:H291))</f>
        <v/>
      </c>
      <c r="S291" s="52">
        <f>IF(A291="","",SUM(K291:M291))</f>
        <v/>
      </c>
      <c r="T291" s="52">
        <f>IF(A291="","",R291-S291)</f>
        <v/>
      </c>
      <c r="U291" s="52">
        <f>IFERROR(IF(A291="","",F291/E291),"")</f>
        <v/>
      </c>
      <c r="V291" s="52">
        <f>IFERROR(IF(A291="","",T291/E291),"")</f>
        <v/>
      </c>
      <c r="W291" s="31">
        <f>IFERROR(IF(A291="","",E291/(D291-I291-J291)),"")</f>
        <v/>
      </c>
      <c r="X291" s="53">
        <f>IFERROR(IF(A291="","",S291/R291),"")</f>
        <v/>
      </c>
      <c r="Y291" s="52">
        <f>IF(A291="","",F291-O291)</f>
        <v/>
      </c>
      <c r="Z291" s="53">
        <f>IFERROR(IF(A291="","",Y291/O291),"")</f>
        <v/>
      </c>
      <c r="AA291" s="33">
        <f>IFERROR(IF(A291="","",SUMIFS(Assumptions!$E$19:$E$138,Assumptions!$B$19:$B$138,B291,Assumptions!$A$19:$A$138,A291)),"")</f>
        <v/>
      </c>
      <c r="AB291" s="53">
        <f>IFERROR(IF(A291="","",E291/AA291),"")</f>
        <v/>
      </c>
      <c r="AC291" s="34">
        <f>IF(A291="","",IF(COUNTIFS($A$6:$A$305,A291,$B$6:$B$305,B291,$C$6:$C$305,C291)&gt;1,"Duplicate",""))</f>
        <v/>
      </c>
      <c r="AD291" s="34">
        <f>IFERROR(IF(A291="","",IF(OR(B291="",C291=""),"Missing Required Field",IF(DAY(A291)&lt;&gt;1,"Date Must Be First of Month",IF(I291&gt;D291,"Cancellations Exceed Bookings",IF(J291&gt;D291,"No-Shows Exceed Bookings",IF(I291+J291&gt;D291,"Combined Exceptions Exceed Bookings",IF(AND(AA291&gt;0,E291&gt;AA291),"Rooms Sold Exceed Available Inventory",IF(T291&lt;0,"Negative Net Revenue",IF(X291&gt;Assumptions!$B$5,"High Acquisition Cost",IF(OR(N291="",O291=""),"Missing Budget","OK")))))))))),"")</f>
        <v/>
      </c>
    </row>
    <row r="292">
      <c r="A292" s="50" t="n"/>
      <c r="B292" s="26" t="n"/>
      <c r="C292" s="26" t="n"/>
      <c r="D292" s="27" t="n"/>
      <c r="E292" s="27" t="n"/>
      <c r="F292" s="51" t="n"/>
      <c r="G292" s="51" t="n"/>
      <c r="H292" s="51" t="n"/>
      <c r="I292" s="27" t="n"/>
      <c r="J292" s="27" t="n"/>
      <c r="K292" s="51" t="n"/>
      <c r="L292" s="51" t="n"/>
      <c r="M292" s="51" t="n"/>
      <c r="N292" s="27" t="n"/>
      <c r="O292" s="51" t="n"/>
      <c r="P292" s="29" t="n"/>
      <c r="Q292" s="29" t="n"/>
      <c r="R292" s="52">
        <f>IF(A292="","",SUM(F292:H292))</f>
        <v/>
      </c>
      <c r="S292" s="52">
        <f>IF(A292="","",SUM(K292:M292))</f>
        <v/>
      </c>
      <c r="T292" s="52">
        <f>IF(A292="","",R292-S292)</f>
        <v/>
      </c>
      <c r="U292" s="52">
        <f>IFERROR(IF(A292="","",F292/E292),"")</f>
        <v/>
      </c>
      <c r="V292" s="52">
        <f>IFERROR(IF(A292="","",T292/E292),"")</f>
        <v/>
      </c>
      <c r="W292" s="31">
        <f>IFERROR(IF(A292="","",E292/(D292-I292-J292)),"")</f>
        <v/>
      </c>
      <c r="X292" s="53">
        <f>IFERROR(IF(A292="","",S292/R292),"")</f>
        <v/>
      </c>
      <c r="Y292" s="52">
        <f>IF(A292="","",F292-O292)</f>
        <v/>
      </c>
      <c r="Z292" s="53">
        <f>IFERROR(IF(A292="","",Y292/O292),"")</f>
        <v/>
      </c>
      <c r="AA292" s="33">
        <f>IFERROR(IF(A292="","",SUMIFS(Assumptions!$E$19:$E$138,Assumptions!$B$19:$B$138,B292,Assumptions!$A$19:$A$138,A292)),"")</f>
        <v/>
      </c>
      <c r="AB292" s="53">
        <f>IFERROR(IF(A292="","",E292/AA292),"")</f>
        <v/>
      </c>
      <c r="AC292" s="34">
        <f>IF(A292="","",IF(COUNTIFS($A$6:$A$305,A292,$B$6:$B$305,B292,$C$6:$C$305,C292)&gt;1,"Duplicate",""))</f>
        <v/>
      </c>
      <c r="AD292" s="34">
        <f>IFERROR(IF(A292="","",IF(OR(B292="",C292=""),"Missing Required Field",IF(DAY(A292)&lt;&gt;1,"Date Must Be First of Month",IF(I292&gt;D292,"Cancellations Exceed Bookings",IF(J292&gt;D292,"No-Shows Exceed Bookings",IF(I292+J292&gt;D292,"Combined Exceptions Exceed Bookings",IF(AND(AA292&gt;0,E292&gt;AA292),"Rooms Sold Exceed Available Inventory",IF(T292&lt;0,"Negative Net Revenue",IF(X292&gt;Assumptions!$B$5,"High Acquisition Cost",IF(OR(N292="",O292=""),"Missing Budget","OK")))))))))),"")</f>
        <v/>
      </c>
    </row>
    <row r="293">
      <c r="A293" s="50" t="n"/>
      <c r="B293" s="26" t="n"/>
      <c r="C293" s="26" t="n"/>
      <c r="D293" s="27" t="n"/>
      <c r="E293" s="27" t="n"/>
      <c r="F293" s="51" t="n"/>
      <c r="G293" s="51" t="n"/>
      <c r="H293" s="51" t="n"/>
      <c r="I293" s="27" t="n"/>
      <c r="J293" s="27" t="n"/>
      <c r="K293" s="51" t="n"/>
      <c r="L293" s="51" t="n"/>
      <c r="M293" s="51" t="n"/>
      <c r="N293" s="27" t="n"/>
      <c r="O293" s="51" t="n"/>
      <c r="P293" s="29" t="n"/>
      <c r="Q293" s="29" t="n"/>
      <c r="R293" s="52">
        <f>IF(A293="","",SUM(F293:H293))</f>
        <v/>
      </c>
      <c r="S293" s="52">
        <f>IF(A293="","",SUM(K293:M293))</f>
        <v/>
      </c>
      <c r="T293" s="52">
        <f>IF(A293="","",R293-S293)</f>
        <v/>
      </c>
      <c r="U293" s="52">
        <f>IFERROR(IF(A293="","",F293/E293),"")</f>
        <v/>
      </c>
      <c r="V293" s="52">
        <f>IFERROR(IF(A293="","",T293/E293),"")</f>
        <v/>
      </c>
      <c r="W293" s="31">
        <f>IFERROR(IF(A293="","",E293/(D293-I293-J293)),"")</f>
        <v/>
      </c>
      <c r="X293" s="53">
        <f>IFERROR(IF(A293="","",S293/R293),"")</f>
        <v/>
      </c>
      <c r="Y293" s="52">
        <f>IF(A293="","",F293-O293)</f>
        <v/>
      </c>
      <c r="Z293" s="53">
        <f>IFERROR(IF(A293="","",Y293/O293),"")</f>
        <v/>
      </c>
      <c r="AA293" s="33">
        <f>IFERROR(IF(A293="","",SUMIFS(Assumptions!$E$19:$E$138,Assumptions!$B$19:$B$138,B293,Assumptions!$A$19:$A$138,A293)),"")</f>
        <v/>
      </c>
      <c r="AB293" s="53">
        <f>IFERROR(IF(A293="","",E293/AA293),"")</f>
        <v/>
      </c>
      <c r="AC293" s="34">
        <f>IF(A293="","",IF(COUNTIFS($A$6:$A$305,A293,$B$6:$B$305,B293,$C$6:$C$305,C293)&gt;1,"Duplicate",""))</f>
        <v/>
      </c>
      <c r="AD293" s="34">
        <f>IFERROR(IF(A293="","",IF(OR(B293="",C293=""),"Missing Required Field",IF(DAY(A293)&lt;&gt;1,"Date Must Be First of Month",IF(I293&gt;D293,"Cancellations Exceed Bookings",IF(J293&gt;D293,"No-Shows Exceed Bookings",IF(I293+J293&gt;D293,"Combined Exceptions Exceed Bookings",IF(AND(AA293&gt;0,E293&gt;AA293),"Rooms Sold Exceed Available Inventory",IF(T293&lt;0,"Negative Net Revenue",IF(X293&gt;Assumptions!$B$5,"High Acquisition Cost",IF(OR(N293="",O293=""),"Missing Budget","OK")))))))))),"")</f>
        <v/>
      </c>
    </row>
    <row r="294">
      <c r="A294" s="50" t="n"/>
      <c r="B294" s="26" t="n"/>
      <c r="C294" s="26" t="n"/>
      <c r="D294" s="27" t="n"/>
      <c r="E294" s="27" t="n"/>
      <c r="F294" s="51" t="n"/>
      <c r="G294" s="51" t="n"/>
      <c r="H294" s="51" t="n"/>
      <c r="I294" s="27" t="n"/>
      <c r="J294" s="27" t="n"/>
      <c r="K294" s="51" t="n"/>
      <c r="L294" s="51" t="n"/>
      <c r="M294" s="51" t="n"/>
      <c r="N294" s="27" t="n"/>
      <c r="O294" s="51" t="n"/>
      <c r="P294" s="29" t="n"/>
      <c r="Q294" s="29" t="n"/>
      <c r="R294" s="52">
        <f>IF(A294="","",SUM(F294:H294))</f>
        <v/>
      </c>
      <c r="S294" s="52">
        <f>IF(A294="","",SUM(K294:M294))</f>
        <v/>
      </c>
      <c r="T294" s="52">
        <f>IF(A294="","",R294-S294)</f>
        <v/>
      </c>
      <c r="U294" s="52">
        <f>IFERROR(IF(A294="","",F294/E294),"")</f>
        <v/>
      </c>
      <c r="V294" s="52">
        <f>IFERROR(IF(A294="","",T294/E294),"")</f>
        <v/>
      </c>
      <c r="W294" s="31">
        <f>IFERROR(IF(A294="","",E294/(D294-I294-J294)),"")</f>
        <v/>
      </c>
      <c r="X294" s="53">
        <f>IFERROR(IF(A294="","",S294/R294),"")</f>
        <v/>
      </c>
      <c r="Y294" s="52">
        <f>IF(A294="","",F294-O294)</f>
        <v/>
      </c>
      <c r="Z294" s="53">
        <f>IFERROR(IF(A294="","",Y294/O294),"")</f>
        <v/>
      </c>
      <c r="AA294" s="33">
        <f>IFERROR(IF(A294="","",SUMIFS(Assumptions!$E$19:$E$138,Assumptions!$B$19:$B$138,B294,Assumptions!$A$19:$A$138,A294)),"")</f>
        <v/>
      </c>
      <c r="AB294" s="53">
        <f>IFERROR(IF(A294="","",E294/AA294),"")</f>
        <v/>
      </c>
      <c r="AC294" s="34">
        <f>IF(A294="","",IF(COUNTIFS($A$6:$A$305,A294,$B$6:$B$305,B294,$C$6:$C$305,C294)&gt;1,"Duplicate",""))</f>
        <v/>
      </c>
      <c r="AD294" s="34">
        <f>IFERROR(IF(A294="","",IF(OR(B294="",C294=""),"Missing Required Field",IF(DAY(A294)&lt;&gt;1,"Date Must Be First of Month",IF(I294&gt;D294,"Cancellations Exceed Bookings",IF(J294&gt;D294,"No-Shows Exceed Bookings",IF(I294+J294&gt;D294,"Combined Exceptions Exceed Bookings",IF(AND(AA294&gt;0,E294&gt;AA294),"Rooms Sold Exceed Available Inventory",IF(T294&lt;0,"Negative Net Revenue",IF(X294&gt;Assumptions!$B$5,"High Acquisition Cost",IF(OR(N294="",O294=""),"Missing Budget","OK")))))))))),"")</f>
        <v/>
      </c>
    </row>
    <row r="295">
      <c r="A295" s="50" t="n"/>
      <c r="B295" s="26" t="n"/>
      <c r="C295" s="26" t="n"/>
      <c r="D295" s="27" t="n"/>
      <c r="E295" s="27" t="n"/>
      <c r="F295" s="51" t="n"/>
      <c r="G295" s="51" t="n"/>
      <c r="H295" s="51" t="n"/>
      <c r="I295" s="27" t="n"/>
      <c r="J295" s="27" t="n"/>
      <c r="K295" s="51" t="n"/>
      <c r="L295" s="51" t="n"/>
      <c r="M295" s="51" t="n"/>
      <c r="N295" s="27" t="n"/>
      <c r="O295" s="51" t="n"/>
      <c r="P295" s="29" t="n"/>
      <c r="Q295" s="29" t="n"/>
      <c r="R295" s="52">
        <f>IF(A295="","",SUM(F295:H295))</f>
        <v/>
      </c>
      <c r="S295" s="52">
        <f>IF(A295="","",SUM(K295:M295))</f>
        <v/>
      </c>
      <c r="T295" s="52">
        <f>IF(A295="","",R295-S295)</f>
        <v/>
      </c>
      <c r="U295" s="52">
        <f>IFERROR(IF(A295="","",F295/E295),"")</f>
        <v/>
      </c>
      <c r="V295" s="52">
        <f>IFERROR(IF(A295="","",T295/E295),"")</f>
        <v/>
      </c>
      <c r="W295" s="31">
        <f>IFERROR(IF(A295="","",E295/(D295-I295-J295)),"")</f>
        <v/>
      </c>
      <c r="X295" s="53">
        <f>IFERROR(IF(A295="","",S295/R295),"")</f>
        <v/>
      </c>
      <c r="Y295" s="52">
        <f>IF(A295="","",F295-O295)</f>
        <v/>
      </c>
      <c r="Z295" s="53">
        <f>IFERROR(IF(A295="","",Y295/O295),"")</f>
        <v/>
      </c>
      <c r="AA295" s="33">
        <f>IFERROR(IF(A295="","",SUMIFS(Assumptions!$E$19:$E$138,Assumptions!$B$19:$B$138,B295,Assumptions!$A$19:$A$138,A295)),"")</f>
        <v/>
      </c>
      <c r="AB295" s="53">
        <f>IFERROR(IF(A295="","",E295/AA295),"")</f>
        <v/>
      </c>
      <c r="AC295" s="34">
        <f>IF(A295="","",IF(COUNTIFS($A$6:$A$305,A295,$B$6:$B$305,B295,$C$6:$C$305,C295)&gt;1,"Duplicate",""))</f>
        <v/>
      </c>
      <c r="AD295" s="34">
        <f>IFERROR(IF(A295="","",IF(OR(B295="",C295=""),"Missing Required Field",IF(DAY(A295)&lt;&gt;1,"Date Must Be First of Month",IF(I295&gt;D295,"Cancellations Exceed Bookings",IF(J295&gt;D295,"No-Shows Exceed Bookings",IF(I295+J295&gt;D295,"Combined Exceptions Exceed Bookings",IF(AND(AA295&gt;0,E295&gt;AA295),"Rooms Sold Exceed Available Inventory",IF(T295&lt;0,"Negative Net Revenue",IF(X295&gt;Assumptions!$B$5,"High Acquisition Cost",IF(OR(N295="",O295=""),"Missing Budget","OK")))))))))),"")</f>
        <v/>
      </c>
    </row>
    <row r="296">
      <c r="A296" s="50" t="n"/>
      <c r="B296" s="26" t="n"/>
      <c r="C296" s="26" t="n"/>
      <c r="D296" s="27" t="n"/>
      <c r="E296" s="27" t="n"/>
      <c r="F296" s="51" t="n"/>
      <c r="G296" s="51" t="n"/>
      <c r="H296" s="51" t="n"/>
      <c r="I296" s="27" t="n"/>
      <c r="J296" s="27" t="n"/>
      <c r="K296" s="51" t="n"/>
      <c r="L296" s="51" t="n"/>
      <c r="M296" s="51" t="n"/>
      <c r="N296" s="27" t="n"/>
      <c r="O296" s="51" t="n"/>
      <c r="P296" s="29" t="n"/>
      <c r="Q296" s="29" t="n"/>
      <c r="R296" s="52">
        <f>IF(A296="","",SUM(F296:H296))</f>
        <v/>
      </c>
      <c r="S296" s="52">
        <f>IF(A296="","",SUM(K296:M296))</f>
        <v/>
      </c>
      <c r="T296" s="52">
        <f>IF(A296="","",R296-S296)</f>
        <v/>
      </c>
      <c r="U296" s="52">
        <f>IFERROR(IF(A296="","",F296/E296),"")</f>
        <v/>
      </c>
      <c r="V296" s="52">
        <f>IFERROR(IF(A296="","",T296/E296),"")</f>
        <v/>
      </c>
      <c r="W296" s="31">
        <f>IFERROR(IF(A296="","",E296/(D296-I296-J296)),"")</f>
        <v/>
      </c>
      <c r="X296" s="53">
        <f>IFERROR(IF(A296="","",S296/R296),"")</f>
        <v/>
      </c>
      <c r="Y296" s="52">
        <f>IF(A296="","",F296-O296)</f>
        <v/>
      </c>
      <c r="Z296" s="53">
        <f>IFERROR(IF(A296="","",Y296/O296),"")</f>
        <v/>
      </c>
      <c r="AA296" s="33">
        <f>IFERROR(IF(A296="","",SUMIFS(Assumptions!$E$19:$E$138,Assumptions!$B$19:$B$138,B296,Assumptions!$A$19:$A$138,A296)),"")</f>
        <v/>
      </c>
      <c r="AB296" s="53">
        <f>IFERROR(IF(A296="","",E296/AA296),"")</f>
        <v/>
      </c>
      <c r="AC296" s="34">
        <f>IF(A296="","",IF(COUNTIFS($A$6:$A$305,A296,$B$6:$B$305,B296,$C$6:$C$305,C296)&gt;1,"Duplicate",""))</f>
        <v/>
      </c>
      <c r="AD296" s="34">
        <f>IFERROR(IF(A296="","",IF(OR(B296="",C296=""),"Missing Required Field",IF(DAY(A296)&lt;&gt;1,"Date Must Be First of Month",IF(I296&gt;D296,"Cancellations Exceed Bookings",IF(J296&gt;D296,"No-Shows Exceed Bookings",IF(I296+J296&gt;D296,"Combined Exceptions Exceed Bookings",IF(AND(AA296&gt;0,E296&gt;AA296),"Rooms Sold Exceed Available Inventory",IF(T296&lt;0,"Negative Net Revenue",IF(X296&gt;Assumptions!$B$5,"High Acquisition Cost",IF(OR(N296="",O296=""),"Missing Budget","OK")))))))))),"")</f>
        <v/>
      </c>
    </row>
    <row r="297">
      <c r="A297" s="50" t="n"/>
      <c r="B297" s="26" t="n"/>
      <c r="C297" s="26" t="n"/>
      <c r="D297" s="27" t="n"/>
      <c r="E297" s="27" t="n"/>
      <c r="F297" s="51" t="n"/>
      <c r="G297" s="51" t="n"/>
      <c r="H297" s="51" t="n"/>
      <c r="I297" s="27" t="n"/>
      <c r="J297" s="27" t="n"/>
      <c r="K297" s="51" t="n"/>
      <c r="L297" s="51" t="n"/>
      <c r="M297" s="51" t="n"/>
      <c r="N297" s="27" t="n"/>
      <c r="O297" s="51" t="n"/>
      <c r="P297" s="29" t="n"/>
      <c r="Q297" s="29" t="n"/>
      <c r="R297" s="52">
        <f>IF(A297="","",SUM(F297:H297))</f>
        <v/>
      </c>
      <c r="S297" s="52">
        <f>IF(A297="","",SUM(K297:M297))</f>
        <v/>
      </c>
      <c r="T297" s="52">
        <f>IF(A297="","",R297-S297)</f>
        <v/>
      </c>
      <c r="U297" s="52">
        <f>IFERROR(IF(A297="","",F297/E297),"")</f>
        <v/>
      </c>
      <c r="V297" s="52">
        <f>IFERROR(IF(A297="","",T297/E297),"")</f>
        <v/>
      </c>
      <c r="W297" s="31">
        <f>IFERROR(IF(A297="","",E297/(D297-I297-J297)),"")</f>
        <v/>
      </c>
      <c r="X297" s="53">
        <f>IFERROR(IF(A297="","",S297/R297),"")</f>
        <v/>
      </c>
      <c r="Y297" s="52">
        <f>IF(A297="","",F297-O297)</f>
        <v/>
      </c>
      <c r="Z297" s="53">
        <f>IFERROR(IF(A297="","",Y297/O297),"")</f>
        <v/>
      </c>
      <c r="AA297" s="33">
        <f>IFERROR(IF(A297="","",SUMIFS(Assumptions!$E$19:$E$138,Assumptions!$B$19:$B$138,B297,Assumptions!$A$19:$A$138,A297)),"")</f>
        <v/>
      </c>
      <c r="AB297" s="53">
        <f>IFERROR(IF(A297="","",E297/AA297),"")</f>
        <v/>
      </c>
      <c r="AC297" s="34">
        <f>IF(A297="","",IF(COUNTIFS($A$6:$A$305,A297,$B$6:$B$305,B297,$C$6:$C$305,C297)&gt;1,"Duplicate",""))</f>
        <v/>
      </c>
      <c r="AD297" s="34">
        <f>IFERROR(IF(A297="","",IF(OR(B297="",C297=""),"Missing Required Field",IF(DAY(A297)&lt;&gt;1,"Date Must Be First of Month",IF(I297&gt;D297,"Cancellations Exceed Bookings",IF(J297&gt;D297,"No-Shows Exceed Bookings",IF(I297+J297&gt;D297,"Combined Exceptions Exceed Bookings",IF(AND(AA297&gt;0,E297&gt;AA297),"Rooms Sold Exceed Available Inventory",IF(T297&lt;0,"Negative Net Revenue",IF(X297&gt;Assumptions!$B$5,"High Acquisition Cost",IF(OR(N297="",O297=""),"Missing Budget","OK")))))))))),"")</f>
        <v/>
      </c>
    </row>
    <row r="298">
      <c r="A298" s="50" t="n"/>
      <c r="B298" s="26" t="n"/>
      <c r="C298" s="26" t="n"/>
      <c r="D298" s="27" t="n"/>
      <c r="E298" s="27" t="n"/>
      <c r="F298" s="51" t="n"/>
      <c r="G298" s="51" t="n"/>
      <c r="H298" s="51" t="n"/>
      <c r="I298" s="27" t="n"/>
      <c r="J298" s="27" t="n"/>
      <c r="K298" s="51" t="n"/>
      <c r="L298" s="51" t="n"/>
      <c r="M298" s="51" t="n"/>
      <c r="N298" s="27" t="n"/>
      <c r="O298" s="51" t="n"/>
      <c r="P298" s="29" t="n"/>
      <c r="Q298" s="29" t="n"/>
      <c r="R298" s="52">
        <f>IF(A298="","",SUM(F298:H298))</f>
        <v/>
      </c>
      <c r="S298" s="52">
        <f>IF(A298="","",SUM(K298:M298))</f>
        <v/>
      </c>
      <c r="T298" s="52">
        <f>IF(A298="","",R298-S298)</f>
        <v/>
      </c>
      <c r="U298" s="52">
        <f>IFERROR(IF(A298="","",F298/E298),"")</f>
        <v/>
      </c>
      <c r="V298" s="52">
        <f>IFERROR(IF(A298="","",T298/E298),"")</f>
        <v/>
      </c>
      <c r="W298" s="31">
        <f>IFERROR(IF(A298="","",E298/(D298-I298-J298)),"")</f>
        <v/>
      </c>
      <c r="X298" s="53">
        <f>IFERROR(IF(A298="","",S298/R298),"")</f>
        <v/>
      </c>
      <c r="Y298" s="52">
        <f>IF(A298="","",F298-O298)</f>
        <v/>
      </c>
      <c r="Z298" s="53">
        <f>IFERROR(IF(A298="","",Y298/O298),"")</f>
        <v/>
      </c>
      <c r="AA298" s="33">
        <f>IFERROR(IF(A298="","",SUMIFS(Assumptions!$E$19:$E$138,Assumptions!$B$19:$B$138,B298,Assumptions!$A$19:$A$138,A298)),"")</f>
        <v/>
      </c>
      <c r="AB298" s="53">
        <f>IFERROR(IF(A298="","",E298/AA298),"")</f>
        <v/>
      </c>
      <c r="AC298" s="34">
        <f>IF(A298="","",IF(COUNTIFS($A$6:$A$305,A298,$B$6:$B$305,B298,$C$6:$C$305,C298)&gt;1,"Duplicate",""))</f>
        <v/>
      </c>
      <c r="AD298" s="34">
        <f>IFERROR(IF(A298="","",IF(OR(B298="",C298=""),"Missing Required Field",IF(DAY(A298)&lt;&gt;1,"Date Must Be First of Month",IF(I298&gt;D298,"Cancellations Exceed Bookings",IF(J298&gt;D298,"No-Shows Exceed Bookings",IF(I298+J298&gt;D298,"Combined Exceptions Exceed Bookings",IF(AND(AA298&gt;0,E298&gt;AA298),"Rooms Sold Exceed Available Inventory",IF(T298&lt;0,"Negative Net Revenue",IF(X298&gt;Assumptions!$B$5,"High Acquisition Cost",IF(OR(N298="",O298=""),"Missing Budget","OK")))))))))),"")</f>
        <v/>
      </c>
    </row>
    <row r="299">
      <c r="A299" s="50" t="n"/>
      <c r="B299" s="26" t="n"/>
      <c r="C299" s="26" t="n"/>
      <c r="D299" s="27" t="n"/>
      <c r="E299" s="27" t="n"/>
      <c r="F299" s="51" t="n"/>
      <c r="G299" s="51" t="n"/>
      <c r="H299" s="51" t="n"/>
      <c r="I299" s="27" t="n"/>
      <c r="J299" s="27" t="n"/>
      <c r="K299" s="51" t="n"/>
      <c r="L299" s="51" t="n"/>
      <c r="M299" s="51" t="n"/>
      <c r="N299" s="27" t="n"/>
      <c r="O299" s="51" t="n"/>
      <c r="P299" s="29" t="n"/>
      <c r="Q299" s="29" t="n"/>
      <c r="R299" s="52">
        <f>IF(A299="","",SUM(F299:H299))</f>
        <v/>
      </c>
      <c r="S299" s="52">
        <f>IF(A299="","",SUM(K299:M299))</f>
        <v/>
      </c>
      <c r="T299" s="52">
        <f>IF(A299="","",R299-S299)</f>
        <v/>
      </c>
      <c r="U299" s="52">
        <f>IFERROR(IF(A299="","",F299/E299),"")</f>
        <v/>
      </c>
      <c r="V299" s="52">
        <f>IFERROR(IF(A299="","",T299/E299),"")</f>
        <v/>
      </c>
      <c r="W299" s="31">
        <f>IFERROR(IF(A299="","",E299/(D299-I299-J299)),"")</f>
        <v/>
      </c>
      <c r="X299" s="53">
        <f>IFERROR(IF(A299="","",S299/R299),"")</f>
        <v/>
      </c>
      <c r="Y299" s="52">
        <f>IF(A299="","",F299-O299)</f>
        <v/>
      </c>
      <c r="Z299" s="53">
        <f>IFERROR(IF(A299="","",Y299/O299),"")</f>
        <v/>
      </c>
      <c r="AA299" s="33">
        <f>IFERROR(IF(A299="","",SUMIFS(Assumptions!$E$19:$E$138,Assumptions!$B$19:$B$138,B299,Assumptions!$A$19:$A$138,A299)),"")</f>
        <v/>
      </c>
      <c r="AB299" s="53">
        <f>IFERROR(IF(A299="","",E299/AA299),"")</f>
        <v/>
      </c>
      <c r="AC299" s="34">
        <f>IF(A299="","",IF(COUNTIFS($A$6:$A$305,A299,$B$6:$B$305,B299,$C$6:$C$305,C299)&gt;1,"Duplicate",""))</f>
        <v/>
      </c>
      <c r="AD299" s="34">
        <f>IFERROR(IF(A299="","",IF(OR(B299="",C299=""),"Missing Required Field",IF(DAY(A299)&lt;&gt;1,"Date Must Be First of Month",IF(I299&gt;D299,"Cancellations Exceed Bookings",IF(J299&gt;D299,"No-Shows Exceed Bookings",IF(I299+J299&gt;D299,"Combined Exceptions Exceed Bookings",IF(AND(AA299&gt;0,E299&gt;AA299),"Rooms Sold Exceed Available Inventory",IF(T299&lt;0,"Negative Net Revenue",IF(X299&gt;Assumptions!$B$5,"High Acquisition Cost",IF(OR(N299="",O299=""),"Missing Budget","OK")))))))))),"")</f>
        <v/>
      </c>
    </row>
    <row r="300">
      <c r="A300" s="50" t="n"/>
      <c r="B300" s="26" t="n"/>
      <c r="C300" s="26" t="n"/>
      <c r="D300" s="27" t="n"/>
      <c r="E300" s="27" t="n"/>
      <c r="F300" s="51" t="n"/>
      <c r="G300" s="51" t="n"/>
      <c r="H300" s="51" t="n"/>
      <c r="I300" s="27" t="n"/>
      <c r="J300" s="27" t="n"/>
      <c r="K300" s="51" t="n"/>
      <c r="L300" s="51" t="n"/>
      <c r="M300" s="51" t="n"/>
      <c r="N300" s="27" t="n"/>
      <c r="O300" s="51" t="n"/>
      <c r="P300" s="29" t="n"/>
      <c r="Q300" s="29" t="n"/>
      <c r="R300" s="52">
        <f>IF(A300="","",SUM(F300:H300))</f>
        <v/>
      </c>
      <c r="S300" s="52">
        <f>IF(A300="","",SUM(K300:M300))</f>
        <v/>
      </c>
      <c r="T300" s="52">
        <f>IF(A300="","",R300-S300)</f>
        <v/>
      </c>
      <c r="U300" s="52">
        <f>IFERROR(IF(A300="","",F300/E300),"")</f>
        <v/>
      </c>
      <c r="V300" s="52">
        <f>IFERROR(IF(A300="","",T300/E300),"")</f>
        <v/>
      </c>
      <c r="W300" s="31">
        <f>IFERROR(IF(A300="","",E300/(D300-I300-J300)),"")</f>
        <v/>
      </c>
      <c r="X300" s="53">
        <f>IFERROR(IF(A300="","",S300/R300),"")</f>
        <v/>
      </c>
      <c r="Y300" s="52">
        <f>IF(A300="","",F300-O300)</f>
        <v/>
      </c>
      <c r="Z300" s="53">
        <f>IFERROR(IF(A300="","",Y300/O300),"")</f>
        <v/>
      </c>
      <c r="AA300" s="33">
        <f>IFERROR(IF(A300="","",SUMIFS(Assumptions!$E$19:$E$138,Assumptions!$B$19:$B$138,B300,Assumptions!$A$19:$A$138,A300)),"")</f>
        <v/>
      </c>
      <c r="AB300" s="53">
        <f>IFERROR(IF(A300="","",E300/AA300),"")</f>
        <v/>
      </c>
      <c r="AC300" s="34">
        <f>IF(A300="","",IF(COUNTIFS($A$6:$A$305,A300,$B$6:$B$305,B300,$C$6:$C$305,C300)&gt;1,"Duplicate",""))</f>
        <v/>
      </c>
      <c r="AD300" s="34">
        <f>IFERROR(IF(A300="","",IF(OR(B300="",C300=""),"Missing Required Field",IF(DAY(A300)&lt;&gt;1,"Date Must Be First of Month",IF(I300&gt;D300,"Cancellations Exceed Bookings",IF(J300&gt;D300,"No-Shows Exceed Bookings",IF(I300+J300&gt;D300,"Combined Exceptions Exceed Bookings",IF(AND(AA300&gt;0,E300&gt;AA300),"Rooms Sold Exceed Available Inventory",IF(T300&lt;0,"Negative Net Revenue",IF(X300&gt;Assumptions!$B$5,"High Acquisition Cost",IF(OR(N300="",O300=""),"Missing Budget","OK")))))))))),"")</f>
        <v/>
      </c>
    </row>
    <row r="301">
      <c r="A301" s="50" t="n"/>
      <c r="B301" s="26" t="n"/>
      <c r="C301" s="26" t="n"/>
      <c r="D301" s="27" t="n"/>
      <c r="E301" s="27" t="n"/>
      <c r="F301" s="51" t="n"/>
      <c r="G301" s="51" t="n"/>
      <c r="H301" s="51" t="n"/>
      <c r="I301" s="27" t="n"/>
      <c r="J301" s="27" t="n"/>
      <c r="K301" s="51" t="n"/>
      <c r="L301" s="51" t="n"/>
      <c r="M301" s="51" t="n"/>
      <c r="N301" s="27" t="n"/>
      <c r="O301" s="51" t="n"/>
      <c r="P301" s="29" t="n"/>
      <c r="Q301" s="29" t="n"/>
      <c r="R301" s="52">
        <f>IF(A301="","",SUM(F301:H301))</f>
        <v/>
      </c>
      <c r="S301" s="52">
        <f>IF(A301="","",SUM(K301:M301))</f>
        <v/>
      </c>
      <c r="T301" s="52">
        <f>IF(A301="","",R301-S301)</f>
        <v/>
      </c>
      <c r="U301" s="52">
        <f>IFERROR(IF(A301="","",F301/E301),"")</f>
        <v/>
      </c>
      <c r="V301" s="52">
        <f>IFERROR(IF(A301="","",T301/E301),"")</f>
        <v/>
      </c>
      <c r="W301" s="31">
        <f>IFERROR(IF(A301="","",E301/(D301-I301-J301)),"")</f>
        <v/>
      </c>
      <c r="X301" s="53">
        <f>IFERROR(IF(A301="","",S301/R301),"")</f>
        <v/>
      </c>
      <c r="Y301" s="52">
        <f>IF(A301="","",F301-O301)</f>
        <v/>
      </c>
      <c r="Z301" s="53">
        <f>IFERROR(IF(A301="","",Y301/O301),"")</f>
        <v/>
      </c>
      <c r="AA301" s="33">
        <f>IFERROR(IF(A301="","",SUMIFS(Assumptions!$E$19:$E$138,Assumptions!$B$19:$B$138,B301,Assumptions!$A$19:$A$138,A301)),"")</f>
        <v/>
      </c>
      <c r="AB301" s="53">
        <f>IFERROR(IF(A301="","",E301/AA301),"")</f>
        <v/>
      </c>
      <c r="AC301" s="34">
        <f>IF(A301="","",IF(COUNTIFS($A$6:$A$305,A301,$B$6:$B$305,B301,$C$6:$C$305,C301)&gt;1,"Duplicate",""))</f>
        <v/>
      </c>
      <c r="AD301" s="34">
        <f>IFERROR(IF(A301="","",IF(OR(B301="",C301=""),"Missing Required Field",IF(DAY(A301)&lt;&gt;1,"Date Must Be First of Month",IF(I301&gt;D301,"Cancellations Exceed Bookings",IF(J301&gt;D301,"No-Shows Exceed Bookings",IF(I301+J301&gt;D301,"Combined Exceptions Exceed Bookings",IF(AND(AA301&gt;0,E301&gt;AA301),"Rooms Sold Exceed Available Inventory",IF(T301&lt;0,"Negative Net Revenue",IF(X301&gt;Assumptions!$B$5,"High Acquisition Cost",IF(OR(N301="",O301=""),"Missing Budget","OK")))))))))),"")</f>
        <v/>
      </c>
    </row>
    <row r="302">
      <c r="A302" s="50" t="n"/>
      <c r="B302" s="26" t="n"/>
      <c r="C302" s="26" t="n"/>
      <c r="D302" s="27" t="n"/>
      <c r="E302" s="27" t="n"/>
      <c r="F302" s="51" t="n"/>
      <c r="G302" s="51" t="n"/>
      <c r="H302" s="51" t="n"/>
      <c r="I302" s="27" t="n"/>
      <c r="J302" s="27" t="n"/>
      <c r="K302" s="51" t="n"/>
      <c r="L302" s="51" t="n"/>
      <c r="M302" s="51" t="n"/>
      <c r="N302" s="27" t="n"/>
      <c r="O302" s="51" t="n"/>
      <c r="P302" s="29" t="n"/>
      <c r="Q302" s="29" t="n"/>
      <c r="R302" s="52">
        <f>IF(A302="","",SUM(F302:H302))</f>
        <v/>
      </c>
      <c r="S302" s="52">
        <f>IF(A302="","",SUM(K302:M302))</f>
        <v/>
      </c>
      <c r="T302" s="52">
        <f>IF(A302="","",R302-S302)</f>
        <v/>
      </c>
      <c r="U302" s="52">
        <f>IFERROR(IF(A302="","",F302/E302),"")</f>
        <v/>
      </c>
      <c r="V302" s="52">
        <f>IFERROR(IF(A302="","",T302/E302),"")</f>
        <v/>
      </c>
      <c r="W302" s="31">
        <f>IFERROR(IF(A302="","",E302/(D302-I302-J302)),"")</f>
        <v/>
      </c>
      <c r="X302" s="53">
        <f>IFERROR(IF(A302="","",S302/R302),"")</f>
        <v/>
      </c>
      <c r="Y302" s="52">
        <f>IF(A302="","",F302-O302)</f>
        <v/>
      </c>
      <c r="Z302" s="53">
        <f>IFERROR(IF(A302="","",Y302/O302),"")</f>
        <v/>
      </c>
      <c r="AA302" s="33">
        <f>IFERROR(IF(A302="","",SUMIFS(Assumptions!$E$19:$E$138,Assumptions!$B$19:$B$138,B302,Assumptions!$A$19:$A$138,A302)),"")</f>
        <v/>
      </c>
      <c r="AB302" s="53">
        <f>IFERROR(IF(A302="","",E302/AA302),"")</f>
        <v/>
      </c>
      <c r="AC302" s="34">
        <f>IF(A302="","",IF(COUNTIFS($A$6:$A$305,A302,$B$6:$B$305,B302,$C$6:$C$305,C302)&gt;1,"Duplicate",""))</f>
        <v/>
      </c>
      <c r="AD302" s="34">
        <f>IFERROR(IF(A302="","",IF(OR(B302="",C302=""),"Missing Required Field",IF(DAY(A302)&lt;&gt;1,"Date Must Be First of Month",IF(I302&gt;D302,"Cancellations Exceed Bookings",IF(J302&gt;D302,"No-Shows Exceed Bookings",IF(I302+J302&gt;D302,"Combined Exceptions Exceed Bookings",IF(AND(AA302&gt;0,E302&gt;AA302),"Rooms Sold Exceed Available Inventory",IF(T302&lt;0,"Negative Net Revenue",IF(X302&gt;Assumptions!$B$5,"High Acquisition Cost",IF(OR(N302="",O302=""),"Missing Budget","OK")))))))))),"")</f>
        <v/>
      </c>
    </row>
    <row r="303">
      <c r="A303" s="50" t="n"/>
      <c r="B303" s="26" t="n"/>
      <c r="C303" s="26" t="n"/>
      <c r="D303" s="27" t="n"/>
      <c r="E303" s="27" t="n"/>
      <c r="F303" s="51" t="n"/>
      <c r="G303" s="51" t="n"/>
      <c r="H303" s="51" t="n"/>
      <c r="I303" s="27" t="n"/>
      <c r="J303" s="27" t="n"/>
      <c r="K303" s="51" t="n"/>
      <c r="L303" s="51" t="n"/>
      <c r="M303" s="51" t="n"/>
      <c r="N303" s="27" t="n"/>
      <c r="O303" s="51" t="n"/>
      <c r="P303" s="29" t="n"/>
      <c r="Q303" s="29" t="n"/>
      <c r="R303" s="52">
        <f>IF(A303="","",SUM(F303:H303))</f>
        <v/>
      </c>
      <c r="S303" s="52">
        <f>IF(A303="","",SUM(K303:M303))</f>
        <v/>
      </c>
      <c r="T303" s="52">
        <f>IF(A303="","",R303-S303)</f>
        <v/>
      </c>
      <c r="U303" s="52">
        <f>IFERROR(IF(A303="","",F303/E303),"")</f>
        <v/>
      </c>
      <c r="V303" s="52">
        <f>IFERROR(IF(A303="","",T303/E303),"")</f>
        <v/>
      </c>
      <c r="W303" s="31">
        <f>IFERROR(IF(A303="","",E303/(D303-I303-J303)),"")</f>
        <v/>
      </c>
      <c r="X303" s="53">
        <f>IFERROR(IF(A303="","",S303/R303),"")</f>
        <v/>
      </c>
      <c r="Y303" s="52">
        <f>IF(A303="","",F303-O303)</f>
        <v/>
      </c>
      <c r="Z303" s="53">
        <f>IFERROR(IF(A303="","",Y303/O303),"")</f>
        <v/>
      </c>
      <c r="AA303" s="33">
        <f>IFERROR(IF(A303="","",SUMIFS(Assumptions!$E$19:$E$138,Assumptions!$B$19:$B$138,B303,Assumptions!$A$19:$A$138,A303)),"")</f>
        <v/>
      </c>
      <c r="AB303" s="53">
        <f>IFERROR(IF(A303="","",E303/AA303),"")</f>
        <v/>
      </c>
      <c r="AC303" s="34">
        <f>IF(A303="","",IF(COUNTIFS($A$6:$A$305,A303,$B$6:$B$305,B303,$C$6:$C$305,C303)&gt;1,"Duplicate",""))</f>
        <v/>
      </c>
      <c r="AD303" s="34">
        <f>IFERROR(IF(A303="","",IF(OR(B303="",C303=""),"Missing Required Field",IF(DAY(A303)&lt;&gt;1,"Date Must Be First of Month",IF(I303&gt;D303,"Cancellations Exceed Bookings",IF(J303&gt;D303,"No-Shows Exceed Bookings",IF(I303+J303&gt;D303,"Combined Exceptions Exceed Bookings",IF(AND(AA303&gt;0,E303&gt;AA303),"Rooms Sold Exceed Available Inventory",IF(T303&lt;0,"Negative Net Revenue",IF(X303&gt;Assumptions!$B$5,"High Acquisition Cost",IF(OR(N303="",O303=""),"Missing Budget","OK")))))))))),"")</f>
        <v/>
      </c>
    </row>
    <row r="304">
      <c r="A304" s="50" t="n"/>
      <c r="B304" s="26" t="n"/>
      <c r="C304" s="26" t="n"/>
      <c r="D304" s="27" t="n"/>
      <c r="E304" s="27" t="n"/>
      <c r="F304" s="51" t="n"/>
      <c r="G304" s="51" t="n"/>
      <c r="H304" s="51" t="n"/>
      <c r="I304" s="27" t="n"/>
      <c r="J304" s="27" t="n"/>
      <c r="K304" s="51" t="n"/>
      <c r="L304" s="51" t="n"/>
      <c r="M304" s="51" t="n"/>
      <c r="N304" s="27" t="n"/>
      <c r="O304" s="51" t="n"/>
      <c r="P304" s="29" t="n"/>
      <c r="Q304" s="29" t="n"/>
      <c r="R304" s="52">
        <f>IF(A304="","",SUM(F304:H304))</f>
        <v/>
      </c>
      <c r="S304" s="52">
        <f>IF(A304="","",SUM(K304:M304))</f>
        <v/>
      </c>
      <c r="T304" s="52">
        <f>IF(A304="","",R304-S304)</f>
        <v/>
      </c>
      <c r="U304" s="52">
        <f>IFERROR(IF(A304="","",F304/E304),"")</f>
        <v/>
      </c>
      <c r="V304" s="52">
        <f>IFERROR(IF(A304="","",T304/E304),"")</f>
        <v/>
      </c>
      <c r="W304" s="31">
        <f>IFERROR(IF(A304="","",E304/(D304-I304-J304)),"")</f>
        <v/>
      </c>
      <c r="X304" s="53">
        <f>IFERROR(IF(A304="","",S304/R304),"")</f>
        <v/>
      </c>
      <c r="Y304" s="52">
        <f>IF(A304="","",F304-O304)</f>
        <v/>
      </c>
      <c r="Z304" s="53">
        <f>IFERROR(IF(A304="","",Y304/O304),"")</f>
        <v/>
      </c>
      <c r="AA304" s="33">
        <f>IFERROR(IF(A304="","",SUMIFS(Assumptions!$E$19:$E$138,Assumptions!$B$19:$B$138,B304,Assumptions!$A$19:$A$138,A304)),"")</f>
        <v/>
      </c>
      <c r="AB304" s="53">
        <f>IFERROR(IF(A304="","",E304/AA304),"")</f>
        <v/>
      </c>
      <c r="AC304" s="34">
        <f>IF(A304="","",IF(COUNTIFS($A$6:$A$305,A304,$B$6:$B$305,B304,$C$6:$C$305,C304)&gt;1,"Duplicate",""))</f>
        <v/>
      </c>
      <c r="AD304" s="34">
        <f>IFERROR(IF(A304="","",IF(OR(B304="",C304=""),"Missing Required Field",IF(DAY(A304)&lt;&gt;1,"Date Must Be First of Month",IF(I304&gt;D304,"Cancellations Exceed Bookings",IF(J304&gt;D304,"No-Shows Exceed Bookings",IF(I304+J304&gt;D304,"Combined Exceptions Exceed Bookings",IF(AND(AA304&gt;0,E304&gt;AA304),"Rooms Sold Exceed Available Inventory",IF(T304&lt;0,"Negative Net Revenue",IF(X304&gt;Assumptions!$B$5,"High Acquisition Cost",IF(OR(N304="",O304=""),"Missing Budget","OK")))))))))),"")</f>
        <v/>
      </c>
    </row>
    <row r="305">
      <c r="A305" s="50" t="n"/>
      <c r="B305" s="26" t="n"/>
      <c r="C305" s="26" t="n"/>
      <c r="D305" s="27" t="n"/>
      <c r="E305" s="27" t="n"/>
      <c r="F305" s="51" t="n"/>
      <c r="G305" s="51" t="n"/>
      <c r="H305" s="51" t="n"/>
      <c r="I305" s="27" t="n"/>
      <c r="J305" s="27" t="n"/>
      <c r="K305" s="51" t="n"/>
      <c r="L305" s="51" t="n"/>
      <c r="M305" s="51" t="n"/>
      <c r="N305" s="27" t="n"/>
      <c r="O305" s="51" t="n"/>
      <c r="P305" s="29" t="n"/>
      <c r="Q305" s="29" t="n"/>
      <c r="R305" s="52">
        <f>IF(A305="","",SUM(F305:H305))</f>
        <v/>
      </c>
      <c r="S305" s="52">
        <f>IF(A305="","",SUM(K305:M305))</f>
        <v/>
      </c>
      <c r="T305" s="52">
        <f>IF(A305="","",R305-S305)</f>
        <v/>
      </c>
      <c r="U305" s="52">
        <f>IFERROR(IF(A305="","",F305/E305),"")</f>
        <v/>
      </c>
      <c r="V305" s="52">
        <f>IFERROR(IF(A305="","",T305/E305),"")</f>
        <v/>
      </c>
      <c r="W305" s="31">
        <f>IFERROR(IF(A305="","",E305/(D305-I305-J305)),"")</f>
        <v/>
      </c>
      <c r="X305" s="53">
        <f>IFERROR(IF(A305="","",S305/R305),"")</f>
        <v/>
      </c>
      <c r="Y305" s="52">
        <f>IF(A305="","",F305-O305)</f>
        <v/>
      </c>
      <c r="Z305" s="53">
        <f>IFERROR(IF(A305="","",Y305/O305),"")</f>
        <v/>
      </c>
      <c r="AA305" s="33">
        <f>IFERROR(IF(A305="","",SUMIFS(Assumptions!$E$19:$E$138,Assumptions!$B$19:$B$138,B305,Assumptions!$A$19:$A$138,A305)),"")</f>
        <v/>
      </c>
      <c r="AB305" s="53">
        <f>IFERROR(IF(A305="","",E305/AA305),"")</f>
        <v/>
      </c>
      <c r="AC305" s="34">
        <f>IF(A305="","",IF(COUNTIFS($A$6:$A$305,A305,$B$6:$B$305,B305,$C$6:$C$305,C305)&gt;1,"Duplicate",""))</f>
        <v/>
      </c>
      <c r="AD305" s="34">
        <f>IFERROR(IF(A305="","",IF(OR(B305="",C305=""),"Missing Required Field",IF(DAY(A305)&lt;&gt;1,"Date Must Be First of Month",IF(I305&gt;D305,"Cancellations Exceed Bookings",IF(J305&gt;D305,"No-Shows Exceed Bookings",IF(I305+J305&gt;D305,"Combined Exceptions Exceed Bookings",IF(AND(AA305&gt;0,E305&gt;AA305),"Rooms Sold Exceed Available Inventory",IF(T305&lt;0,"Negative Net Revenue",IF(X305&gt;Assumptions!$B$5,"High Acquisition Cost",IF(OR(N305="",O305=""),"Missing Budget","OK")))))))))),"")</f>
        <v/>
      </c>
    </row>
  </sheetData>
  <mergeCells count="2">
    <mergeCell ref="A2:AD2"/>
    <mergeCell ref="A1:AD1"/>
  </mergeCells>
  <conditionalFormatting sqref="AC6:AC305">
    <cfRule type="expression" priority="1" dxfId="3">
      <formula>AC6="Duplicate"</formula>
    </cfRule>
  </conditionalFormatting>
  <conditionalFormatting sqref="AD6:AD305">
    <cfRule type="expression" priority="2" dxfId="2">
      <formula>AD6="OK"</formula>
    </cfRule>
    <cfRule type="expression" priority="3" dxfId="4">
      <formula>AND(AD6&lt;&gt;"",AD6&lt;&gt;"OK")</formula>
    </cfRule>
  </conditionalFormatting>
  <dataValidations count="3">
    <dataValidation sqref="A6:A305" showDropDown="0" showInputMessage="0" showErrorMessage="0" allowBlank="0" type="custom">
      <formula1>=OR(A6="",AND(A6&gt;=DATE(2026,1,1),A6&lt;=DATE(2026,12,31),DAY(A6)=1))</formula1>
    </dataValidation>
    <dataValidation sqref="B6:B305" showDropDown="0" showInputMessage="0" showErrorMessage="0" allowBlank="0" type="list">
      <formula1>'Assumptions'!$H$5:$H$7</formula1>
    </dataValidation>
    <dataValidation sqref="C6:C305" showDropDown="0" showInputMessage="0" showErrorMessage="0" allowBlank="0" type="list">
      <formula1>'Assumptions'!$J$5:$J$14</formula1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138"/>
  <sheetViews>
    <sheetView showGridLines="0" zoomScale="70" zoomScaleNormal="70" workbookViewId="0">
      <pane ySplit="18" topLeftCell="A19" activePane="bottomLeft" state="frozen"/>
      <selection pane="bottomLeft" activeCell="A1" sqref="A1"/>
    </sheetView>
  </sheetViews>
  <sheetFormatPr baseColWidth="8" defaultRowHeight="15"/>
  <cols>
    <col hidden="1" width="13" customWidth="1" min="14" max="14"/>
    <col hidden="1" width="13" customWidth="1" min="15" max="15"/>
  </cols>
  <sheetData>
    <row r="1">
      <c r="A1" s="1" t="inlineStr">
        <is>
          <t>Assumptions, Validation Lists, and Monthly Room Inventory</t>
        </is>
      </c>
    </row>
    <row r="2">
      <c r="A2" t="inlineStr">
        <is>
          <t>Editable values are internal management assumptions and are not legal requirements.</t>
        </is>
      </c>
    </row>
    <row r="4">
      <c r="A4" s="9" t="inlineStr">
        <is>
          <t>Assumption</t>
        </is>
      </c>
      <c r="B4" s="9" t="inlineStr">
        <is>
          <t>Sample Value</t>
        </is>
      </c>
      <c r="C4" s="9" t="inlineStr">
        <is>
          <t>Format</t>
        </is>
      </c>
      <c r="D4" s="9" t="inlineStr">
        <is>
          <t>Purpose</t>
        </is>
      </c>
      <c r="H4" t="inlineStr">
        <is>
          <t>Property List</t>
        </is>
      </c>
      <c r="J4" t="inlineStr">
        <is>
          <t>Standard Market Segment</t>
        </is>
      </c>
      <c r="K4" t="inlineStr">
        <is>
          <t>Workbook Classification Description</t>
        </is>
      </c>
      <c r="M4" t="inlineStr">
        <is>
          <t>Dashboard Segment List</t>
        </is>
      </c>
    </row>
    <row r="5">
      <c r="A5" s="35" t="inlineStr">
        <is>
          <t>High Acquisition Cost Threshold</t>
        </is>
      </c>
      <c r="B5" s="54" t="n">
        <v>0.15</v>
      </c>
      <c r="C5" s="35" t="inlineStr">
        <is>
          <t>Percentage</t>
        </is>
      </c>
      <c r="D5" s="35" t="inlineStr">
        <is>
          <t>Flags segments with high acquisition costs</t>
        </is>
      </c>
      <c r="H5" t="inlineStr">
        <is>
          <t>Harbor Point Hotel</t>
        </is>
      </c>
      <c r="J5" t="inlineStr">
        <is>
          <t>Retail Transient</t>
        </is>
      </c>
      <c r="K5" t="inlineStr">
        <is>
          <t>Publicly available transient rates booked directly</t>
        </is>
      </c>
      <c r="M5" t="inlineStr">
        <is>
          <t>All Segments</t>
        </is>
      </c>
      <c r="N5" t="n">
        <v>1</v>
      </c>
      <c r="O5" t="n">
        <v>31</v>
      </c>
    </row>
    <row r="6">
      <c r="A6" s="35" t="inlineStr">
        <is>
          <t>Negative Budget Variance Threshold</t>
        </is>
      </c>
      <c r="B6" s="54" t="n">
        <v>-0.1</v>
      </c>
      <c r="C6" s="35" t="inlineStr">
        <is>
          <t>Percentage</t>
        </is>
      </c>
      <c r="D6" s="35" t="inlineStr">
        <is>
          <t>Flags unfavorable room revenue variance</t>
        </is>
      </c>
      <c r="H6" t="inlineStr">
        <is>
          <t>Lakeside Conference Resort</t>
        </is>
      </c>
      <c r="J6" t="inlineStr">
        <is>
          <t>Corporate Negotiated</t>
        </is>
      </c>
      <c r="K6" t="inlineStr">
        <is>
          <t>Contracted business account rates</t>
        </is>
      </c>
      <c r="M6" t="inlineStr">
        <is>
          <t>Retail Transient</t>
        </is>
      </c>
      <c r="N6" t="n">
        <v>2</v>
      </c>
      <c r="O6" t="n">
        <v>28</v>
      </c>
    </row>
    <row r="7">
      <c r="A7" s="35" t="inlineStr">
        <is>
          <t>Minimum Segment Mix Threshold</t>
        </is>
      </c>
      <c r="B7" s="54" t="n">
        <v>0.03</v>
      </c>
      <c r="C7" s="35" t="inlineStr">
        <is>
          <t>Percentage</t>
        </is>
      </c>
      <c r="D7" s="35" t="inlineStr">
        <is>
          <t>Flags low room-night mix</t>
        </is>
      </c>
      <c r="H7" t="inlineStr">
        <is>
          <t>Downtown Garden Inn</t>
        </is>
      </c>
      <c r="J7" t="inlineStr">
        <is>
          <t>Government</t>
        </is>
      </c>
      <c r="K7" t="inlineStr">
        <is>
          <t>Qualified government-related business</t>
        </is>
      </c>
      <c r="M7" t="inlineStr">
        <is>
          <t>Corporate Negotiated</t>
        </is>
      </c>
      <c r="N7" t="n">
        <v>3</v>
      </c>
      <c r="O7" t="n">
        <v>31</v>
      </c>
    </row>
    <row r="8">
      <c r="A8" s="35" t="inlineStr">
        <is>
          <t>Occupancy Warning Threshold</t>
        </is>
      </c>
      <c r="B8" s="54" t="n">
        <v>0.85</v>
      </c>
      <c r="C8" s="35" t="inlineStr">
        <is>
          <t>Percentage</t>
        </is>
      </c>
      <c r="D8" s="35" t="inlineStr">
        <is>
          <t>Optional occupancy reference</t>
        </is>
      </c>
      <c r="J8" t="inlineStr">
        <is>
          <t>Online Travel Agency</t>
        </is>
      </c>
      <c r="K8" t="inlineStr">
        <is>
          <t>Third-party online agency bookings</t>
        </is>
      </c>
      <c r="M8" t="inlineStr">
        <is>
          <t>Government</t>
        </is>
      </c>
      <c r="N8" t="n">
        <v>4</v>
      </c>
      <c r="O8" t="n">
        <v>30</v>
      </c>
    </row>
    <row r="9">
      <c r="A9" s="35" t="inlineStr">
        <is>
          <t>Maximum Cancellation Rate</t>
        </is>
      </c>
      <c r="B9" s="54" t="n">
        <v>0.12</v>
      </c>
      <c r="C9" s="35" t="inlineStr">
        <is>
          <t>Percentage</t>
        </is>
      </c>
      <c r="D9" s="35" t="inlineStr">
        <is>
          <t>Operational review threshold</t>
        </is>
      </c>
      <c r="J9" t="inlineStr">
        <is>
          <t>Wholesale</t>
        </is>
      </c>
      <c r="K9" t="inlineStr">
        <is>
          <t>Tour operator or packaged inventory</t>
        </is>
      </c>
      <c r="M9" t="inlineStr">
        <is>
          <t>Online Travel Agency</t>
        </is>
      </c>
      <c r="N9" t="n">
        <v>5</v>
      </c>
      <c r="O9" t="n">
        <v>31</v>
      </c>
    </row>
    <row r="10">
      <c r="A10" s="35" t="inlineStr">
        <is>
          <t>Maximum No-Show Rate</t>
        </is>
      </c>
      <c r="B10" s="54" t="n">
        <v>0.03</v>
      </c>
      <c r="C10" s="35" t="inlineStr">
        <is>
          <t>Percentage</t>
        </is>
      </c>
      <c r="D10" s="35" t="inlineStr">
        <is>
          <t>Operational review threshold</t>
        </is>
      </c>
      <c r="J10" t="inlineStr">
        <is>
          <t>Group Corporate</t>
        </is>
      </c>
      <c r="K10" t="inlineStr">
        <is>
          <t>Corporate meetings and business groups</t>
        </is>
      </c>
      <c r="M10" t="inlineStr">
        <is>
          <t>Wholesale</t>
        </is>
      </c>
      <c r="N10" t="n">
        <v>6</v>
      </c>
      <c r="O10" t="n">
        <v>30</v>
      </c>
    </row>
    <row r="11">
      <c r="J11" t="inlineStr">
        <is>
          <t>Group Association</t>
        </is>
      </c>
      <c r="K11" t="inlineStr">
        <is>
          <t>Association and convention groups</t>
        </is>
      </c>
      <c r="M11" t="inlineStr">
        <is>
          <t>Group Corporate</t>
        </is>
      </c>
      <c r="N11" t="n">
        <v>7</v>
      </c>
      <c r="O11" t="n">
        <v>31</v>
      </c>
    </row>
    <row r="12">
      <c r="J12" t="inlineStr">
        <is>
          <t>Group SMERF</t>
        </is>
      </c>
      <c r="K12" t="inlineStr">
        <is>
          <t>Social, military, educational, religious, and fraternal groups</t>
        </is>
      </c>
      <c r="M12" t="inlineStr">
        <is>
          <t>Group Association</t>
        </is>
      </c>
      <c r="N12" t="n">
        <v>8</v>
      </c>
      <c r="O12" t="n">
        <v>31</v>
      </c>
    </row>
    <row r="13">
      <c r="J13" t="inlineStr">
        <is>
          <t>Crew</t>
        </is>
      </c>
      <c r="K13" t="inlineStr">
        <is>
          <t>Airline or transportation crew business</t>
        </is>
      </c>
      <c r="M13" t="inlineStr">
        <is>
          <t>Group SMERF</t>
        </is>
      </c>
      <c r="N13" t="n">
        <v>9</v>
      </c>
      <c r="O13" t="n">
        <v>30</v>
      </c>
    </row>
    <row r="14">
      <c r="J14" t="inlineStr">
        <is>
          <t>Complimentary</t>
        </is>
      </c>
      <c r="K14" t="inlineStr">
        <is>
          <t>Occupied rooms with no room charge</t>
        </is>
      </c>
      <c r="M14" t="inlineStr">
        <is>
          <t>Crew</t>
        </is>
      </c>
      <c r="N14" t="n">
        <v>10</v>
      </c>
      <c r="O14" t="n">
        <v>31</v>
      </c>
    </row>
    <row r="15">
      <c r="M15" t="inlineStr">
        <is>
          <t>Complimentary</t>
        </is>
      </c>
      <c r="N15" t="n">
        <v>11</v>
      </c>
      <c r="O15" t="n">
        <v>30</v>
      </c>
    </row>
    <row r="16">
      <c r="A16" t="inlineStr">
        <is>
          <t>Monthly Room Inventory</t>
        </is>
      </c>
      <c r="N16" t="n">
        <v>12</v>
      </c>
      <c r="O16" t="n">
        <v>31</v>
      </c>
    </row>
    <row r="17">
      <c r="A17" t="inlineStr">
        <is>
          <t>Available Room Nights equals total rooms multiplied by calendar days in the month, less out-of-order room nights.</t>
        </is>
      </c>
    </row>
    <row r="18">
      <c r="A18" s="37" t="inlineStr">
        <is>
          <t>Month Start</t>
        </is>
      </c>
      <c r="B18" s="37" t="inlineStr">
        <is>
          <t>Property</t>
        </is>
      </c>
      <c r="C18" s="37" t="inlineStr">
        <is>
          <t>Total Rooms</t>
        </is>
      </c>
      <c r="D18" s="37" t="inlineStr">
        <is>
          <t>Out of Order Room Nights</t>
        </is>
      </c>
      <c r="E18" s="37" t="inlineStr">
        <is>
          <t>Available Room Nights</t>
        </is>
      </c>
      <c r="F18" s="37" t="inlineStr">
        <is>
          <t>Inventory Check</t>
        </is>
      </c>
    </row>
    <row r="19">
      <c r="A19" s="55" t="n">
        <v>46023</v>
      </c>
      <c r="B19" s="39" t="inlineStr">
        <is>
          <t>Harbor Point Hotel</t>
        </is>
      </c>
      <c r="C19" s="39" t="n">
        <v>120</v>
      </c>
      <c r="D19" s="39" t="n">
        <v>48</v>
      </c>
      <c r="E19" s="40">
        <f>IFERROR(IF(A19="","",MAX(0,C19*DAY(EOMONTH(A19,0))-D19)),"")</f>
        <v/>
      </c>
      <c r="F19" s="40">
        <f>IFERROR(IF(A19="","",IF(DAY(A19)&lt;&gt;1,"Date Must Be First of Month",IF(C19&lt;=0,"Invalid Room Count",IF(D19&gt;C19*DAY(EOMONTH(A19,0)),"Out of Order Exceeds Gross Inventory",IF(COUNTIFS($A$19:$A$138,A19,$B$19:$B$138,B19)&gt;1,"Duplicate Inventory Row","OK"))))),"")</f>
        <v/>
      </c>
    </row>
    <row r="20">
      <c r="A20" s="55" t="n">
        <v>46054</v>
      </c>
      <c r="B20" s="39" t="inlineStr">
        <is>
          <t>Harbor Point Hotel</t>
        </is>
      </c>
      <c r="C20" s="39" t="n">
        <v>120</v>
      </c>
      <c r="D20" s="39" t="n">
        <v>24</v>
      </c>
      <c r="E20" s="40">
        <f>IFERROR(IF(A20="","",MAX(0,C20*DAY(EOMONTH(A20,0))-D20)),"")</f>
        <v/>
      </c>
      <c r="F20" s="40">
        <f>IFERROR(IF(A20="","",IF(DAY(A20)&lt;&gt;1,"Date Must Be First of Month",IF(C20&lt;=0,"Invalid Room Count",IF(D20&gt;C20*DAY(EOMONTH(A20,0)),"Out of Order Exceeds Gross Inventory",IF(COUNTIFS($A$19:$A$138,A20,$B$19:$B$138,B20)&gt;1,"Duplicate Inventory Row","OK"))))),"")</f>
        <v/>
      </c>
    </row>
    <row r="21">
      <c r="A21" s="55" t="n">
        <v>46082</v>
      </c>
      <c r="B21" s="39" t="inlineStr">
        <is>
          <t>Harbor Point Hotel</t>
        </is>
      </c>
      <c r="C21" s="39" t="n">
        <v>120</v>
      </c>
      <c r="D21" s="39" t="n">
        <v>36</v>
      </c>
      <c r="E21" s="40">
        <f>IFERROR(IF(A21="","",MAX(0,C21*DAY(EOMONTH(A21,0))-D21)),"")</f>
        <v/>
      </c>
      <c r="F21" s="40">
        <f>IFERROR(IF(A21="","",IF(DAY(A21)&lt;&gt;1,"Date Must Be First of Month",IF(C21&lt;=0,"Invalid Room Count",IF(D21&gt;C21*DAY(EOMONTH(A21,0)),"Out of Order Exceeds Gross Inventory",IF(COUNTIFS($A$19:$A$138,A21,$B$19:$B$138,B21)&gt;1,"Duplicate Inventory Row","OK"))))),"")</f>
        <v/>
      </c>
    </row>
    <row r="22">
      <c r="A22" s="55" t="n">
        <v>46113</v>
      </c>
      <c r="B22" s="39" t="inlineStr">
        <is>
          <t>Harbor Point Hotel</t>
        </is>
      </c>
      <c r="C22" s="39" t="n">
        <v>120</v>
      </c>
      <c r="D22" s="39" t="n">
        <v>30</v>
      </c>
      <c r="E22" s="40">
        <f>IFERROR(IF(A22="","",MAX(0,C22*DAY(EOMONTH(A22,0))-D22)),"")</f>
        <v/>
      </c>
      <c r="F22" s="40">
        <f>IFERROR(IF(A22="","",IF(DAY(A22)&lt;&gt;1,"Date Must Be First of Month",IF(C22&lt;=0,"Invalid Room Count",IF(D22&gt;C22*DAY(EOMONTH(A22,0)),"Out of Order Exceeds Gross Inventory",IF(COUNTIFS($A$19:$A$138,A22,$B$19:$B$138,B22)&gt;1,"Duplicate Inventory Row","OK"))))),"")</f>
        <v/>
      </c>
    </row>
    <row r="23">
      <c r="A23" s="55" t="n">
        <v>46143</v>
      </c>
      <c r="B23" s="39" t="inlineStr">
        <is>
          <t>Harbor Point Hotel</t>
        </is>
      </c>
      <c r="C23" s="39" t="n">
        <v>120</v>
      </c>
      <c r="D23" s="39" t="n">
        <v>18</v>
      </c>
      <c r="E23" s="40">
        <f>IFERROR(IF(A23="","",MAX(0,C23*DAY(EOMONTH(A23,0))-D23)),"")</f>
        <v/>
      </c>
      <c r="F23" s="40">
        <f>IFERROR(IF(A23="","",IF(DAY(A23)&lt;&gt;1,"Date Must Be First of Month",IF(C23&lt;=0,"Invalid Room Count",IF(D23&gt;C23*DAY(EOMONTH(A23,0)),"Out of Order Exceeds Gross Inventory",IF(COUNTIFS($A$19:$A$138,A23,$B$19:$B$138,B23)&gt;1,"Duplicate Inventory Row","OK"))))),"")</f>
        <v/>
      </c>
    </row>
    <row r="24">
      <c r="A24" s="55" t="n">
        <v>46174</v>
      </c>
      <c r="B24" s="39" t="inlineStr">
        <is>
          <t>Harbor Point Hotel</t>
        </is>
      </c>
      <c r="C24" s="39" t="n">
        <v>120</v>
      </c>
      <c r="D24" s="39" t="n">
        <v>24</v>
      </c>
      <c r="E24" s="40">
        <f>IFERROR(IF(A24="","",MAX(0,C24*DAY(EOMONTH(A24,0))-D24)),"")</f>
        <v/>
      </c>
      <c r="F24" s="40">
        <f>IFERROR(IF(A24="","",IF(DAY(A24)&lt;&gt;1,"Date Must Be First of Month",IF(C24&lt;=0,"Invalid Room Count",IF(D24&gt;C24*DAY(EOMONTH(A24,0)),"Out of Order Exceeds Gross Inventory",IF(COUNTIFS($A$19:$A$138,A24,$B$19:$B$138,B24)&gt;1,"Duplicate Inventory Row","OK"))))),"")</f>
        <v/>
      </c>
    </row>
    <row r="25">
      <c r="A25" s="55" t="n">
        <v>46204</v>
      </c>
      <c r="B25" s="39" t="inlineStr">
        <is>
          <t>Harbor Point Hotel</t>
        </is>
      </c>
      <c r="C25" s="39" t="n">
        <v>120</v>
      </c>
      <c r="D25" s="39" t="n">
        <v>12</v>
      </c>
      <c r="E25" s="40">
        <f>IFERROR(IF(A25="","",MAX(0,C25*DAY(EOMONTH(A25,0))-D25)),"")</f>
        <v/>
      </c>
      <c r="F25" s="40">
        <f>IFERROR(IF(A25="","",IF(DAY(A25)&lt;&gt;1,"Date Must Be First of Month",IF(C25&lt;=0,"Invalid Room Count",IF(D25&gt;C25*DAY(EOMONTH(A25,0)),"Out of Order Exceeds Gross Inventory",IF(COUNTIFS($A$19:$A$138,A25,$B$19:$B$138,B25)&gt;1,"Duplicate Inventory Row","OK"))))),"")</f>
        <v/>
      </c>
    </row>
    <row r="26">
      <c r="A26" s="55" t="n">
        <v>46235</v>
      </c>
      <c r="B26" s="39" t="inlineStr">
        <is>
          <t>Harbor Point Hotel</t>
        </is>
      </c>
      <c r="C26" s="39" t="n">
        <v>120</v>
      </c>
      <c r="D26" s="39" t="n">
        <v>18</v>
      </c>
      <c r="E26" s="40">
        <f>IFERROR(IF(A26="","",MAX(0,C26*DAY(EOMONTH(A26,0))-D26)),"")</f>
        <v/>
      </c>
      <c r="F26" s="40">
        <f>IFERROR(IF(A26="","",IF(DAY(A26)&lt;&gt;1,"Date Must Be First of Month",IF(C26&lt;=0,"Invalid Room Count",IF(D26&gt;C26*DAY(EOMONTH(A26,0)),"Out of Order Exceeds Gross Inventory",IF(COUNTIFS($A$19:$A$138,A26,$B$19:$B$138,B26)&gt;1,"Duplicate Inventory Row","OK"))))),"")</f>
        <v/>
      </c>
    </row>
    <row r="27">
      <c r="A27" s="55" t="n">
        <v>46266</v>
      </c>
      <c r="B27" s="39" t="inlineStr">
        <is>
          <t>Harbor Point Hotel</t>
        </is>
      </c>
      <c r="C27" s="39" t="n">
        <v>120</v>
      </c>
      <c r="D27" s="39" t="n">
        <v>30</v>
      </c>
      <c r="E27" s="40">
        <f>IFERROR(IF(A27="","",MAX(0,C27*DAY(EOMONTH(A27,0))-D27)),"")</f>
        <v/>
      </c>
      <c r="F27" s="40">
        <f>IFERROR(IF(A27="","",IF(DAY(A27)&lt;&gt;1,"Date Must Be First of Month",IF(C27&lt;=0,"Invalid Room Count",IF(D27&gt;C27*DAY(EOMONTH(A27,0)),"Out of Order Exceeds Gross Inventory",IF(COUNTIFS($A$19:$A$138,A27,$B$19:$B$138,B27)&gt;1,"Duplicate Inventory Row","OK"))))),"")</f>
        <v/>
      </c>
    </row>
    <row r="28">
      <c r="A28" s="55" t="n">
        <v>46296</v>
      </c>
      <c r="B28" s="39" t="inlineStr">
        <is>
          <t>Harbor Point Hotel</t>
        </is>
      </c>
      <c r="C28" s="39" t="n">
        <v>120</v>
      </c>
      <c r="D28" s="39" t="n">
        <v>24</v>
      </c>
      <c r="E28" s="40">
        <f>IFERROR(IF(A28="","",MAX(0,C28*DAY(EOMONTH(A28,0))-D28)),"")</f>
        <v/>
      </c>
      <c r="F28" s="40">
        <f>IFERROR(IF(A28="","",IF(DAY(A28)&lt;&gt;1,"Date Must Be First of Month",IF(C28&lt;=0,"Invalid Room Count",IF(D28&gt;C28*DAY(EOMONTH(A28,0)),"Out of Order Exceeds Gross Inventory",IF(COUNTIFS($A$19:$A$138,A28,$B$19:$B$138,B28)&gt;1,"Duplicate Inventory Row","OK"))))),"")</f>
        <v/>
      </c>
    </row>
    <row r="29">
      <c r="A29" s="55" t="n">
        <v>46327</v>
      </c>
      <c r="B29" s="39" t="inlineStr">
        <is>
          <t>Harbor Point Hotel</t>
        </is>
      </c>
      <c r="C29" s="39" t="n">
        <v>120</v>
      </c>
      <c r="D29" s="39" t="n">
        <v>36</v>
      </c>
      <c r="E29" s="40">
        <f>IFERROR(IF(A29="","",MAX(0,C29*DAY(EOMONTH(A29,0))-D29)),"")</f>
        <v/>
      </c>
      <c r="F29" s="40">
        <f>IFERROR(IF(A29="","",IF(DAY(A29)&lt;&gt;1,"Date Must Be First of Month",IF(C29&lt;=0,"Invalid Room Count",IF(D29&gt;C29*DAY(EOMONTH(A29,0)),"Out of Order Exceeds Gross Inventory",IF(COUNTIFS($A$19:$A$138,A29,$B$19:$B$138,B29)&gt;1,"Duplicate Inventory Row","OK"))))),"")</f>
        <v/>
      </c>
    </row>
    <row r="30">
      <c r="A30" s="55" t="n">
        <v>46357</v>
      </c>
      <c r="B30" s="39" t="inlineStr">
        <is>
          <t>Harbor Point Hotel</t>
        </is>
      </c>
      <c r="C30" s="39" t="n">
        <v>120</v>
      </c>
      <c r="D30" s="39" t="n">
        <v>48</v>
      </c>
      <c r="E30" s="40">
        <f>IFERROR(IF(A30="","",MAX(0,C30*DAY(EOMONTH(A30,0))-D30)),"")</f>
        <v/>
      </c>
      <c r="F30" s="40">
        <f>IFERROR(IF(A30="","",IF(DAY(A30)&lt;&gt;1,"Date Must Be First of Month",IF(C30&lt;=0,"Invalid Room Count",IF(D30&gt;C30*DAY(EOMONTH(A30,0)),"Out of Order Exceeds Gross Inventory",IF(COUNTIFS($A$19:$A$138,A30,$B$19:$B$138,B30)&gt;1,"Duplicate Inventory Row","OK"))))),"")</f>
        <v/>
      </c>
    </row>
    <row r="31">
      <c r="A31" s="55" t="n"/>
      <c r="B31" s="39" t="n"/>
      <c r="C31" s="39" t="n"/>
      <c r="D31" s="39" t="n"/>
      <c r="E31" s="40">
        <f>IFERROR(IF(A31="","",MAX(0,C31*DAY(EOMONTH(A31,0))-D31)),"")</f>
        <v/>
      </c>
      <c r="F31" s="40">
        <f>IFERROR(IF(A31="","",IF(DAY(A31)&lt;&gt;1,"Date Must Be First of Month",IF(C31&lt;=0,"Invalid Room Count",IF(D31&gt;C31*DAY(EOMONTH(A31,0)),"Out of Order Exceeds Gross Inventory",IF(COUNTIFS($A$19:$A$138,A31,$B$19:$B$138,B31)&gt;1,"Duplicate Inventory Row","OK"))))),"")</f>
        <v/>
      </c>
    </row>
    <row r="32">
      <c r="A32" s="55" t="n"/>
      <c r="B32" s="39" t="n"/>
      <c r="C32" s="39" t="n"/>
      <c r="D32" s="39" t="n"/>
      <c r="E32" s="40">
        <f>IFERROR(IF(A32="","",MAX(0,C32*DAY(EOMONTH(A32,0))-D32)),"")</f>
        <v/>
      </c>
      <c r="F32" s="40">
        <f>IFERROR(IF(A32="","",IF(DAY(A32)&lt;&gt;1,"Date Must Be First of Month",IF(C32&lt;=0,"Invalid Room Count",IF(D32&gt;C32*DAY(EOMONTH(A32,0)),"Out of Order Exceeds Gross Inventory",IF(COUNTIFS($A$19:$A$138,A32,$B$19:$B$138,B32)&gt;1,"Duplicate Inventory Row","OK"))))),"")</f>
        <v/>
      </c>
    </row>
    <row r="33">
      <c r="A33" s="55" t="n"/>
      <c r="B33" s="39" t="n"/>
      <c r="C33" s="39" t="n"/>
      <c r="D33" s="39" t="n"/>
      <c r="E33" s="40">
        <f>IFERROR(IF(A33="","",MAX(0,C33*DAY(EOMONTH(A33,0))-D33)),"")</f>
        <v/>
      </c>
      <c r="F33" s="40">
        <f>IFERROR(IF(A33="","",IF(DAY(A33)&lt;&gt;1,"Date Must Be First of Month",IF(C33&lt;=0,"Invalid Room Count",IF(D33&gt;C33*DAY(EOMONTH(A33,0)),"Out of Order Exceeds Gross Inventory",IF(COUNTIFS($A$19:$A$138,A33,$B$19:$B$138,B33)&gt;1,"Duplicate Inventory Row","OK"))))),"")</f>
        <v/>
      </c>
    </row>
    <row r="34">
      <c r="A34" s="55" t="n"/>
      <c r="B34" s="39" t="n"/>
      <c r="C34" s="39" t="n"/>
      <c r="D34" s="39" t="n"/>
      <c r="E34" s="40">
        <f>IFERROR(IF(A34="","",MAX(0,C34*DAY(EOMONTH(A34,0))-D34)),"")</f>
        <v/>
      </c>
      <c r="F34" s="40">
        <f>IFERROR(IF(A34="","",IF(DAY(A34)&lt;&gt;1,"Date Must Be First of Month",IF(C34&lt;=0,"Invalid Room Count",IF(D34&gt;C34*DAY(EOMONTH(A34,0)),"Out of Order Exceeds Gross Inventory",IF(COUNTIFS($A$19:$A$138,A34,$B$19:$B$138,B34)&gt;1,"Duplicate Inventory Row","OK"))))),"")</f>
        <v/>
      </c>
    </row>
    <row r="35">
      <c r="A35" s="55" t="n"/>
      <c r="B35" s="39" t="n"/>
      <c r="C35" s="39" t="n"/>
      <c r="D35" s="39" t="n"/>
      <c r="E35" s="40">
        <f>IFERROR(IF(A35="","",MAX(0,C35*DAY(EOMONTH(A35,0))-D35)),"")</f>
        <v/>
      </c>
      <c r="F35" s="40">
        <f>IFERROR(IF(A35="","",IF(DAY(A35)&lt;&gt;1,"Date Must Be First of Month",IF(C35&lt;=0,"Invalid Room Count",IF(D35&gt;C35*DAY(EOMONTH(A35,0)),"Out of Order Exceeds Gross Inventory",IF(COUNTIFS($A$19:$A$138,A35,$B$19:$B$138,B35)&gt;1,"Duplicate Inventory Row","OK"))))),"")</f>
        <v/>
      </c>
    </row>
    <row r="36">
      <c r="A36" s="55" t="n"/>
      <c r="B36" s="39" t="n"/>
      <c r="C36" s="39" t="n"/>
      <c r="D36" s="39" t="n"/>
      <c r="E36" s="40">
        <f>IFERROR(IF(A36="","",MAX(0,C36*DAY(EOMONTH(A36,0))-D36)),"")</f>
        <v/>
      </c>
      <c r="F36" s="40">
        <f>IFERROR(IF(A36="","",IF(DAY(A36)&lt;&gt;1,"Date Must Be First of Month",IF(C36&lt;=0,"Invalid Room Count",IF(D36&gt;C36*DAY(EOMONTH(A36,0)),"Out of Order Exceeds Gross Inventory",IF(COUNTIFS($A$19:$A$138,A36,$B$19:$B$138,B36)&gt;1,"Duplicate Inventory Row","OK"))))),"")</f>
        <v/>
      </c>
    </row>
    <row r="37">
      <c r="A37" s="55" t="n"/>
      <c r="B37" s="39" t="n"/>
      <c r="C37" s="39" t="n"/>
      <c r="D37" s="39" t="n"/>
      <c r="E37" s="40">
        <f>IFERROR(IF(A37="","",MAX(0,C37*DAY(EOMONTH(A37,0))-D37)),"")</f>
        <v/>
      </c>
      <c r="F37" s="40">
        <f>IFERROR(IF(A37="","",IF(DAY(A37)&lt;&gt;1,"Date Must Be First of Month",IF(C37&lt;=0,"Invalid Room Count",IF(D37&gt;C37*DAY(EOMONTH(A37,0)),"Out of Order Exceeds Gross Inventory",IF(COUNTIFS($A$19:$A$138,A37,$B$19:$B$138,B37)&gt;1,"Duplicate Inventory Row","OK"))))),"")</f>
        <v/>
      </c>
    </row>
    <row r="38">
      <c r="A38" s="55" t="n"/>
      <c r="B38" s="39" t="n"/>
      <c r="C38" s="39" t="n"/>
      <c r="D38" s="39" t="n"/>
      <c r="E38" s="40">
        <f>IFERROR(IF(A38="","",MAX(0,C38*DAY(EOMONTH(A38,0))-D38)),"")</f>
        <v/>
      </c>
      <c r="F38" s="40">
        <f>IFERROR(IF(A38="","",IF(DAY(A38)&lt;&gt;1,"Date Must Be First of Month",IF(C38&lt;=0,"Invalid Room Count",IF(D38&gt;C38*DAY(EOMONTH(A38,0)),"Out of Order Exceeds Gross Inventory",IF(COUNTIFS($A$19:$A$138,A38,$B$19:$B$138,B38)&gt;1,"Duplicate Inventory Row","OK"))))),"")</f>
        <v/>
      </c>
    </row>
    <row r="39">
      <c r="A39" s="55" t="n"/>
      <c r="B39" s="39" t="n"/>
      <c r="C39" s="39" t="n"/>
      <c r="D39" s="39" t="n"/>
      <c r="E39" s="40">
        <f>IFERROR(IF(A39="","",MAX(0,C39*DAY(EOMONTH(A39,0))-D39)),"")</f>
        <v/>
      </c>
      <c r="F39" s="40">
        <f>IFERROR(IF(A39="","",IF(DAY(A39)&lt;&gt;1,"Date Must Be First of Month",IF(C39&lt;=0,"Invalid Room Count",IF(D39&gt;C39*DAY(EOMONTH(A39,0)),"Out of Order Exceeds Gross Inventory",IF(COUNTIFS($A$19:$A$138,A39,$B$19:$B$138,B39)&gt;1,"Duplicate Inventory Row","OK"))))),"")</f>
        <v/>
      </c>
    </row>
    <row r="40">
      <c r="A40" s="55" t="n"/>
      <c r="B40" s="39" t="n"/>
      <c r="C40" s="39" t="n"/>
      <c r="D40" s="39" t="n"/>
      <c r="E40" s="40">
        <f>IFERROR(IF(A40="","",MAX(0,C40*DAY(EOMONTH(A40,0))-D40)),"")</f>
        <v/>
      </c>
      <c r="F40" s="40">
        <f>IFERROR(IF(A40="","",IF(DAY(A40)&lt;&gt;1,"Date Must Be First of Month",IF(C40&lt;=0,"Invalid Room Count",IF(D40&gt;C40*DAY(EOMONTH(A40,0)),"Out of Order Exceeds Gross Inventory",IF(COUNTIFS($A$19:$A$138,A40,$B$19:$B$138,B40)&gt;1,"Duplicate Inventory Row","OK"))))),"")</f>
        <v/>
      </c>
    </row>
    <row r="41">
      <c r="A41" s="55" t="n"/>
      <c r="B41" s="39" t="n"/>
      <c r="C41" s="39" t="n"/>
      <c r="D41" s="39" t="n"/>
      <c r="E41" s="40">
        <f>IFERROR(IF(A41="","",MAX(0,C41*DAY(EOMONTH(A41,0))-D41)),"")</f>
        <v/>
      </c>
      <c r="F41" s="40">
        <f>IFERROR(IF(A41="","",IF(DAY(A41)&lt;&gt;1,"Date Must Be First of Month",IF(C41&lt;=0,"Invalid Room Count",IF(D41&gt;C41*DAY(EOMONTH(A41,0)),"Out of Order Exceeds Gross Inventory",IF(COUNTIFS($A$19:$A$138,A41,$B$19:$B$138,B41)&gt;1,"Duplicate Inventory Row","OK"))))),"")</f>
        <v/>
      </c>
    </row>
    <row r="42">
      <c r="A42" s="55" t="n"/>
      <c r="B42" s="39" t="n"/>
      <c r="C42" s="39" t="n"/>
      <c r="D42" s="39" t="n"/>
      <c r="E42" s="40">
        <f>IFERROR(IF(A42="","",MAX(0,C42*DAY(EOMONTH(A42,0))-D42)),"")</f>
        <v/>
      </c>
      <c r="F42" s="40">
        <f>IFERROR(IF(A42="","",IF(DAY(A42)&lt;&gt;1,"Date Must Be First of Month",IF(C42&lt;=0,"Invalid Room Count",IF(D42&gt;C42*DAY(EOMONTH(A42,0)),"Out of Order Exceeds Gross Inventory",IF(COUNTIFS($A$19:$A$138,A42,$B$19:$B$138,B42)&gt;1,"Duplicate Inventory Row","OK"))))),"")</f>
        <v/>
      </c>
    </row>
    <row r="43">
      <c r="A43" s="55" t="n"/>
      <c r="B43" s="39" t="n"/>
      <c r="C43" s="39" t="n"/>
      <c r="D43" s="39" t="n"/>
      <c r="E43" s="40">
        <f>IFERROR(IF(A43="","",MAX(0,C43*DAY(EOMONTH(A43,0))-D43)),"")</f>
        <v/>
      </c>
      <c r="F43" s="40">
        <f>IFERROR(IF(A43="","",IF(DAY(A43)&lt;&gt;1,"Date Must Be First of Month",IF(C43&lt;=0,"Invalid Room Count",IF(D43&gt;C43*DAY(EOMONTH(A43,0)),"Out of Order Exceeds Gross Inventory",IF(COUNTIFS($A$19:$A$138,A43,$B$19:$B$138,B43)&gt;1,"Duplicate Inventory Row","OK"))))),"")</f>
        <v/>
      </c>
    </row>
    <row r="44">
      <c r="A44" s="55" t="n"/>
      <c r="B44" s="39" t="n"/>
      <c r="C44" s="39" t="n"/>
      <c r="D44" s="39" t="n"/>
      <c r="E44" s="40">
        <f>IFERROR(IF(A44="","",MAX(0,C44*DAY(EOMONTH(A44,0))-D44)),"")</f>
        <v/>
      </c>
      <c r="F44" s="40">
        <f>IFERROR(IF(A44="","",IF(DAY(A44)&lt;&gt;1,"Date Must Be First of Month",IF(C44&lt;=0,"Invalid Room Count",IF(D44&gt;C44*DAY(EOMONTH(A44,0)),"Out of Order Exceeds Gross Inventory",IF(COUNTIFS($A$19:$A$138,A44,$B$19:$B$138,B44)&gt;1,"Duplicate Inventory Row","OK"))))),"")</f>
        <v/>
      </c>
    </row>
    <row r="45">
      <c r="A45" s="55" t="n"/>
      <c r="B45" s="39" t="n"/>
      <c r="C45" s="39" t="n"/>
      <c r="D45" s="39" t="n"/>
      <c r="E45" s="40">
        <f>IFERROR(IF(A45="","",MAX(0,C45*DAY(EOMONTH(A45,0))-D45)),"")</f>
        <v/>
      </c>
      <c r="F45" s="40">
        <f>IFERROR(IF(A45="","",IF(DAY(A45)&lt;&gt;1,"Date Must Be First of Month",IF(C45&lt;=0,"Invalid Room Count",IF(D45&gt;C45*DAY(EOMONTH(A45,0)),"Out of Order Exceeds Gross Inventory",IF(COUNTIFS($A$19:$A$138,A45,$B$19:$B$138,B45)&gt;1,"Duplicate Inventory Row","OK"))))),"")</f>
        <v/>
      </c>
    </row>
    <row r="46">
      <c r="A46" s="55" t="n"/>
      <c r="B46" s="39" t="n"/>
      <c r="C46" s="39" t="n"/>
      <c r="D46" s="39" t="n"/>
      <c r="E46" s="40">
        <f>IFERROR(IF(A46="","",MAX(0,C46*DAY(EOMONTH(A46,0))-D46)),"")</f>
        <v/>
      </c>
      <c r="F46" s="40">
        <f>IFERROR(IF(A46="","",IF(DAY(A46)&lt;&gt;1,"Date Must Be First of Month",IF(C46&lt;=0,"Invalid Room Count",IF(D46&gt;C46*DAY(EOMONTH(A46,0)),"Out of Order Exceeds Gross Inventory",IF(COUNTIFS($A$19:$A$138,A46,$B$19:$B$138,B46)&gt;1,"Duplicate Inventory Row","OK"))))),"")</f>
        <v/>
      </c>
    </row>
    <row r="47">
      <c r="A47" s="55" t="n"/>
      <c r="B47" s="39" t="n"/>
      <c r="C47" s="39" t="n"/>
      <c r="D47" s="39" t="n"/>
      <c r="E47" s="40">
        <f>IFERROR(IF(A47="","",MAX(0,C47*DAY(EOMONTH(A47,0))-D47)),"")</f>
        <v/>
      </c>
      <c r="F47" s="40">
        <f>IFERROR(IF(A47="","",IF(DAY(A47)&lt;&gt;1,"Date Must Be First of Month",IF(C47&lt;=0,"Invalid Room Count",IF(D47&gt;C47*DAY(EOMONTH(A47,0)),"Out of Order Exceeds Gross Inventory",IF(COUNTIFS($A$19:$A$138,A47,$B$19:$B$138,B47)&gt;1,"Duplicate Inventory Row","OK"))))),"")</f>
        <v/>
      </c>
    </row>
    <row r="48">
      <c r="A48" s="55" t="n"/>
      <c r="B48" s="39" t="n"/>
      <c r="C48" s="39" t="n"/>
      <c r="D48" s="39" t="n"/>
      <c r="E48" s="40">
        <f>IFERROR(IF(A48="","",MAX(0,C48*DAY(EOMONTH(A48,0))-D48)),"")</f>
        <v/>
      </c>
      <c r="F48" s="40">
        <f>IFERROR(IF(A48="","",IF(DAY(A48)&lt;&gt;1,"Date Must Be First of Month",IF(C48&lt;=0,"Invalid Room Count",IF(D48&gt;C48*DAY(EOMONTH(A48,0)),"Out of Order Exceeds Gross Inventory",IF(COUNTIFS($A$19:$A$138,A48,$B$19:$B$138,B48)&gt;1,"Duplicate Inventory Row","OK"))))),"")</f>
        <v/>
      </c>
    </row>
    <row r="49">
      <c r="A49" s="55" t="n"/>
      <c r="B49" s="39" t="n"/>
      <c r="C49" s="39" t="n"/>
      <c r="D49" s="39" t="n"/>
      <c r="E49" s="40">
        <f>IFERROR(IF(A49="","",MAX(0,C49*DAY(EOMONTH(A49,0))-D49)),"")</f>
        <v/>
      </c>
      <c r="F49" s="40">
        <f>IFERROR(IF(A49="","",IF(DAY(A49)&lt;&gt;1,"Date Must Be First of Month",IF(C49&lt;=0,"Invalid Room Count",IF(D49&gt;C49*DAY(EOMONTH(A49,0)),"Out of Order Exceeds Gross Inventory",IF(COUNTIFS($A$19:$A$138,A49,$B$19:$B$138,B49)&gt;1,"Duplicate Inventory Row","OK"))))),"")</f>
        <v/>
      </c>
    </row>
    <row r="50">
      <c r="A50" s="55" t="n"/>
      <c r="B50" s="39" t="n"/>
      <c r="C50" s="39" t="n"/>
      <c r="D50" s="39" t="n"/>
      <c r="E50" s="40">
        <f>IFERROR(IF(A50="","",MAX(0,C50*DAY(EOMONTH(A50,0))-D50)),"")</f>
        <v/>
      </c>
      <c r="F50" s="40">
        <f>IFERROR(IF(A50="","",IF(DAY(A50)&lt;&gt;1,"Date Must Be First of Month",IF(C50&lt;=0,"Invalid Room Count",IF(D50&gt;C50*DAY(EOMONTH(A50,0)),"Out of Order Exceeds Gross Inventory",IF(COUNTIFS($A$19:$A$138,A50,$B$19:$B$138,B50)&gt;1,"Duplicate Inventory Row","OK"))))),"")</f>
        <v/>
      </c>
    </row>
    <row r="51">
      <c r="A51" s="55" t="n"/>
      <c r="B51" s="39" t="n"/>
      <c r="C51" s="39" t="n"/>
      <c r="D51" s="39" t="n"/>
      <c r="E51" s="40">
        <f>IFERROR(IF(A51="","",MAX(0,C51*DAY(EOMONTH(A51,0))-D51)),"")</f>
        <v/>
      </c>
      <c r="F51" s="40">
        <f>IFERROR(IF(A51="","",IF(DAY(A51)&lt;&gt;1,"Date Must Be First of Month",IF(C51&lt;=0,"Invalid Room Count",IF(D51&gt;C51*DAY(EOMONTH(A51,0)),"Out of Order Exceeds Gross Inventory",IF(COUNTIFS($A$19:$A$138,A51,$B$19:$B$138,B51)&gt;1,"Duplicate Inventory Row","OK"))))),"")</f>
        <v/>
      </c>
    </row>
    <row r="52">
      <c r="A52" s="55" t="n"/>
      <c r="B52" s="39" t="n"/>
      <c r="C52" s="39" t="n"/>
      <c r="D52" s="39" t="n"/>
      <c r="E52" s="40">
        <f>IFERROR(IF(A52="","",MAX(0,C52*DAY(EOMONTH(A52,0))-D52)),"")</f>
        <v/>
      </c>
      <c r="F52" s="40">
        <f>IFERROR(IF(A52="","",IF(DAY(A52)&lt;&gt;1,"Date Must Be First of Month",IF(C52&lt;=0,"Invalid Room Count",IF(D52&gt;C52*DAY(EOMONTH(A52,0)),"Out of Order Exceeds Gross Inventory",IF(COUNTIFS($A$19:$A$138,A52,$B$19:$B$138,B52)&gt;1,"Duplicate Inventory Row","OK"))))),"")</f>
        <v/>
      </c>
    </row>
    <row r="53">
      <c r="A53" s="55" t="n"/>
      <c r="B53" s="39" t="n"/>
      <c r="C53" s="39" t="n"/>
      <c r="D53" s="39" t="n"/>
      <c r="E53" s="40">
        <f>IFERROR(IF(A53="","",MAX(0,C53*DAY(EOMONTH(A53,0))-D53)),"")</f>
        <v/>
      </c>
      <c r="F53" s="40">
        <f>IFERROR(IF(A53="","",IF(DAY(A53)&lt;&gt;1,"Date Must Be First of Month",IF(C53&lt;=0,"Invalid Room Count",IF(D53&gt;C53*DAY(EOMONTH(A53,0)),"Out of Order Exceeds Gross Inventory",IF(COUNTIFS($A$19:$A$138,A53,$B$19:$B$138,B53)&gt;1,"Duplicate Inventory Row","OK"))))),"")</f>
        <v/>
      </c>
    </row>
    <row r="54">
      <c r="A54" s="55" t="n"/>
      <c r="B54" s="39" t="n"/>
      <c r="C54" s="39" t="n"/>
      <c r="D54" s="39" t="n"/>
      <c r="E54" s="40">
        <f>IFERROR(IF(A54="","",MAX(0,C54*DAY(EOMONTH(A54,0))-D54)),"")</f>
        <v/>
      </c>
      <c r="F54" s="40">
        <f>IFERROR(IF(A54="","",IF(DAY(A54)&lt;&gt;1,"Date Must Be First of Month",IF(C54&lt;=0,"Invalid Room Count",IF(D54&gt;C54*DAY(EOMONTH(A54,0)),"Out of Order Exceeds Gross Inventory",IF(COUNTIFS($A$19:$A$138,A54,$B$19:$B$138,B54)&gt;1,"Duplicate Inventory Row","OK"))))),"")</f>
        <v/>
      </c>
    </row>
    <row r="55">
      <c r="A55" s="55" t="n"/>
      <c r="B55" s="39" t="n"/>
      <c r="C55" s="39" t="n"/>
      <c r="D55" s="39" t="n"/>
      <c r="E55" s="40">
        <f>IFERROR(IF(A55="","",MAX(0,C55*DAY(EOMONTH(A55,0))-D55)),"")</f>
        <v/>
      </c>
      <c r="F55" s="40">
        <f>IFERROR(IF(A55="","",IF(DAY(A55)&lt;&gt;1,"Date Must Be First of Month",IF(C55&lt;=0,"Invalid Room Count",IF(D55&gt;C55*DAY(EOMONTH(A55,0)),"Out of Order Exceeds Gross Inventory",IF(COUNTIFS($A$19:$A$138,A55,$B$19:$B$138,B55)&gt;1,"Duplicate Inventory Row","OK"))))),"")</f>
        <v/>
      </c>
    </row>
    <row r="56">
      <c r="A56" s="55" t="n"/>
      <c r="B56" s="39" t="n"/>
      <c r="C56" s="39" t="n"/>
      <c r="D56" s="39" t="n"/>
      <c r="E56" s="40">
        <f>IFERROR(IF(A56="","",MAX(0,C56*DAY(EOMONTH(A56,0))-D56)),"")</f>
        <v/>
      </c>
      <c r="F56" s="40">
        <f>IFERROR(IF(A56="","",IF(DAY(A56)&lt;&gt;1,"Date Must Be First of Month",IF(C56&lt;=0,"Invalid Room Count",IF(D56&gt;C56*DAY(EOMONTH(A56,0)),"Out of Order Exceeds Gross Inventory",IF(COUNTIFS($A$19:$A$138,A56,$B$19:$B$138,B56)&gt;1,"Duplicate Inventory Row","OK"))))),"")</f>
        <v/>
      </c>
    </row>
    <row r="57">
      <c r="A57" s="55" t="n"/>
      <c r="B57" s="39" t="n"/>
      <c r="C57" s="39" t="n"/>
      <c r="D57" s="39" t="n"/>
      <c r="E57" s="40">
        <f>IFERROR(IF(A57="","",MAX(0,C57*DAY(EOMONTH(A57,0))-D57)),"")</f>
        <v/>
      </c>
      <c r="F57" s="40">
        <f>IFERROR(IF(A57="","",IF(DAY(A57)&lt;&gt;1,"Date Must Be First of Month",IF(C57&lt;=0,"Invalid Room Count",IF(D57&gt;C57*DAY(EOMONTH(A57,0)),"Out of Order Exceeds Gross Inventory",IF(COUNTIFS($A$19:$A$138,A57,$B$19:$B$138,B57)&gt;1,"Duplicate Inventory Row","OK"))))),"")</f>
        <v/>
      </c>
    </row>
    <row r="58">
      <c r="A58" s="55" t="n"/>
      <c r="B58" s="39" t="n"/>
      <c r="C58" s="39" t="n"/>
      <c r="D58" s="39" t="n"/>
      <c r="E58" s="40">
        <f>IFERROR(IF(A58="","",MAX(0,C58*DAY(EOMONTH(A58,0))-D58)),"")</f>
        <v/>
      </c>
      <c r="F58" s="40">
        <f>IFERROR(IF(A58="","",IF(DAY(A58)&lt;&gt;1,"Date Must Be First of Month",IF(C58&lt;=0,"Invalid Room Count",IF(D58&gt;C58*DAY(EOMONTH(A58,0)),"Out of Order Exceeds Gross Inventory",IF(COUNTIFS($A$19:$A$138,A58,$B$19:$B$138,B58)&gt;1,"Duplicate Inventory Row","OK"))))),"")</f>
        <v/>
      </c>
    </row>
    <row r="59">
      <c r="A59" s="55" t="n"/>
      <c r="B59" s="39" t="n"/>
      <c r="C59" s="39" t="n"/>
      <c r="D59" s="39" t="n"/>
      <c r="E59" s="40">
        <f>IFERROR(IF(A59="","",MAX(0,C59*DAY(EOMONTH(A59,0))-D59)),"")</f>
        <v/>
      </c>
      <c r="F59" s="40">
        <f>IFERROR(IF(A59="","",IF(DAY(A59)&lt;&gt;1,"Date Must Be First of Month",IF(C59&lt;=0,"Invalid Room Count",IF(D59&gt;C59*DAY(EOMONTH(A59,0)),"Out of Order Exceeds Gross Inventory",IF(COUNTIFS($A$19:$A$138,A59,$B$19:$B$138,B59)&gt;1,"Duplicate Inventory Row","OK"))))),"")</f>
        <v/>
      </c>
    </row>
    <row r="60">
      <c r="A60" s="55" t="n"/>
      <c r="B60" s="39" t="n"/>
      <c r="C60" s="39" t="n"/>
      <c r="D60" s="39" t="n"/>
      <c r="E60" s="40">
        <f>IFERROR(IF(A60="","",MAX(0,C60*DAY(EOMONTH(A60,0))-D60)),"")</f>
        <v/>
      </c>
      <c r="F60" s="40">
        <f>IFERROR(IF(A60="","",IF(DAY(A60)&lt;&gt;1,"Date Must Be First of Month",IF(C60&lt;=0,"Invalid Room Count",IF(D60&gt;C60*DAY(EOMONTH(A60,0)),"Out of Order Exceeds Gross Inventory",IF(COUNTIFS($A$19:$A$138,A60,$B$19:$B$138,B60)&gt;1,"Duplicate Inventory Row","OK"))))),"")</f>
        <v/>
      </c>
    </row>
    <row r="61">
      <c r="A61" s="55" t="n"/>
      <c r="B61" s="39" t="n"/>
      <c r="C61" s="39" t="n"/>
      <c r="D61" s="39" t="n"/>
      <c r="E61" s="40">
        <f>IFERROR(IF(A61="","",MAX(0,C61*DAY(EOMONTH(A61,0))-D61)),"")</f>
        <v/>
      </c>
      <c r="F61" s="40">
        <f>IFERROR(IF(A61="","",IF(DAY(A61)&lt;&gt;1,"Date Must Be First of Month",IF(C61&lt;=0,"Invalid Room Count",IF(D61&gt;C61*DAY(EOMONTH(A61,0)),"Out of Order Exceeds Gross Inventory",IF(COUNTIFS($A$19:$A$138,A61,$B$19:$B$138,B61)&gt;1,"Duplicate Inventory Row","OK"))))),"")</f>
        <v/>
      </c>
    </row>
    <row r="62">
      <c r="A62" s="55" t="n"/>
      <c r="B62" s="39" t="n"/>
      <c r="C62" s="39" t="n"/>
      <c r="D62" s="39" t="n"/>
      <c r="E62" s="40">
        <f>IFERROR(IF(A62="","",MAX(0,C62*DAY(EOMONTH(A62,0))-D62)),"")</f>
        <v/>
      </c>
      <c r="F62" s="40">
        <f>IFERROR(IF(A62="","",IF(DAY(A62)&lt;&gt;1,"Date Must Be First of Month",IF(C62&lt;=0,"Invalid Room Count",IF(D62&gt;C62*DAY(EOMONTH(A62,0)),"Out of Order Exceeds Gross Inventory",IF(COUNTIFS($A$19:$A$138,A62,$B$19:$B$138,B62)&gt;1,"Duplicate Inventory Row","OK"))))),"")</f>
        <v/>
      </c>
    </row>
    <row r="63">
      <c r="A63" s="55" t="n"/>
      <c r="B63" s="39" t="n"/>
      <c r="C63" s="39" t="n"/>
      <c r="D63" s="39" t="n"/>
      <c r="E63" s="40">
        <f>IFERROR(IF(A63="","",MAX(0,C63*DAY(EOMONTH(A63,0))-D63)),"")</f>
        <v/>
      </c>
      <c r="F63" s="40">
        <f>IFERROR(IF(A63="","",IF(DAY(A63)&lt;&gt;1,"Date Must Be First of Month",IF(C63&lt;=0,"Invalid Room Count",IF(D63&gt;C63*DAY(EOMONTH(A63,0)),"Out of Order Exceeds Gross Inventory",IF(COUNTIFS($A$19:$A$138,A63,$B$19:$B$138,B63)&gt;1,"Duplicate Inventory Row","OK"))))),"")</f>
        <v/>
      </c>
    </row>
    <row r="64">
      <c r="A64" s="55" t="n"/>
      <c r="B64" s="39" t="n"/>
      <c r="C64" s="39" t="n"/>
      <c r="D64" s="39" t="n"/>
      <c r="E64" s="40">
        <f>IFERROR(IF(A64="","",MAX(0,C64*DAY(EOMONTH(A64,0))-D64)),"")</f>
        <v/>
      </c>
      <c r="F64" s="40">
        <f>IFERROR(IF(A64="","",IF(DAY(A64)&lt;&gt;1,"Date Must Be First of Month",IF(C64&lt;=0,"Invalid Room Count",IF(D64&gt;C64*DAY(EOMONTH(A64,0)),"Out of Order Exceeds Gross Inventory",IF(COUNTIFS($A$19:$A$138,A64,$B$19:$B$138,B64)&gt;1,"Duplicate Inventory Row","OK"))))),"")</f>
        <v/>
      </c>
    </row>
    <row r="65">
      <c r="A65" s="55" t="n"/>
      <c r="B65" s="39" t="n"/>
      <c r="C65" s="39" t="n"/>
      <c r="D65" s="39" t="n"/>
      <c r="E65" s="40">
        <f>IFERROR(IF(A65="","",MAX(0,C65*DAY(EOMONTH(A65,0))-D65)),"")</f>
        <v/>
      </c>
      <c r="F65" s="40">
        <f>IFERROR(IF(A65="","",IF(DAY(A65)&lt;&gt;1,"Date Must Be First of Month",IF(C65&lt;=0,"Invalid Room Count",IF(D65&gt;C65*DAY(EOMONTH(A65,0)),"Out of Order Exceeds Gross Inventory",IF(COUNTIFS($A$19:$A$138,A65,$B$19:$B$138,B65)&gt;1,"Duplicate Inventory Row","OK"))))),"")</f>
        <v/>
      </c>
    </row>
    <row r="66">
      <c r="A66" s="55" t="n"/>
      <c r="B66" s="39" t="n"/>
      <c r="C66" s="39" t="n"/>
      <c r="D66" s="39" t="n"/>
      <c r="E66" s="40">
        <f>IFERROR(IF(A66="","",MAX(0,C66*DAY(EOMONTH(A66,0))-D66)),"")</f>
        <v/>
      </c>
      <c r="F66" s="40">
        <f>IFERROR(IF(A66="","",IF(DAY(A66)&lt;&gt;1,"Date Must Be First of Month",IF(C66&lt;=0,"Invalid Room Count",IF(D66&gt;C66*DAY(EOMONTH(A66,0)),"Out of Order Exceeds Gross Inventory",IF(COUNTIFS($A$19:$A$138,A66,$B$19:$B$138,B66)&gt;1,"Duplicate Inventory Row","OK"))))),"")</f>
        <v/>
      </c>
    </row>
    <row r="67">
      <c r="A67" s="55" t="n"/>
      <c r="B67" s="39" t="n"/>
      <c r="C67" s="39" t="n"/>
      <c r="D67" s="39" t="n"/>
      <c r="E67" s="40">
        <f>IFERROR(IF(A67="","",MAX(0,C67*DAY(EOMONTH(A67,0))-D67)),"")</f>
        <v/>
      </c>
      <c r="F67" s="40">
        <f>IFERROR(IF(A67="","",IF(DAY(A67)&lt;&gt;1,"Date Must Be First of Month",IF(C67&lt;=0,"Invalid Room Count",IF(D67&gt;C67*DAY(EOMONTH(A67,0)),"Out of Order Exceeds Gross Inventory",IF(COUNTIFS($A$19:$A$138,A67,$B$19:$B$138,B67)&gt;1,"Duplicate Inventory Row","OK"))))),"")</f>
        <v/>
      </c>
    </row>
    <row r="68">
      <c r="A68" s="55" t="n"/>
      <c r="B68" s="39" t="n"/>
      <c r="C68" s="39" t="n"/>
      <c r="D68" s="39" t="n"/>
      <c r="E68" s="40">
        <f>IFERROR(IF(A68="","",MAX(0,C68*DAY(EOMONTH(A68,0))-D68)),"")</f>
        <v/>
      </c>
      <c r="F68" s="40">
        <f>IFERROR(IF(A68="","",IF(DAY(A68)&lt;&gt;1,"Date Must Be First of Month",IF(C68&lt;=0,"Invalid Room Count",IF(D68&gt;C68*DAY(EOMONTH(A68,0)),"Out of Order Exceeds Gross Inventory",IF(COUNTIFS($A$19:$A$138,A68,$B$19:$B$138,B68)&gt;1,"Duplicate Inventory Row","OK"))))),"")</f>
        <v/>
      </c>
    </row>
    <row r="69">
      <c r="A69" s="55" t="n"/>
      <c r="B69" s="39" t="n"/>
      <c r="C69" s="39" t="n"/>
      <c r="D69" s="39" t="n"/>
      <c r="E69" s="40">
        <f>IFERROR(IF(A69="","",MAX(0,C69*DAY(EOMONTH(A69,0))-D69)),"")</f>
        <v/>
      </c>
      <c r="F69" s="40">
        <f>IFERROR(IF(A69="","",IF(DAY(A69)&lt;&gt;1,"Date Must Be First of Month",IF(C69&lt;=0,"Invalid Room Count",IF(D69&gt;C69*DAY(EOMONTH(A69,0)),"Out of Order Exceeds Gross Inventory",IF(COUNTIFS($A$19:$A$138,A69,$B$19:$B$138,B69)&gt;1,"Duplicate Inventory Row","OK"))))),"")</f>
        <v/>
      </c>
    </row>
    <row r="70">
      <c r="A70" s="55" t="n"/>
      <c r="B70" s="39" t="n"/>
      <c r="C70" s="39" t="n"/>
      <c r="D70" s="39" t="n"/>
      <c r="E70" s="40">
        <f>IFERROR(IF(A70="","",MAX(0,C70*DAY(EOMONTH(A70,0))-D70)),"")</f>
        <v/>
      </c>
      <c r="F70" s="40">
        <f>IFERROR(IF(A70="","",IF(DAY(A70)&lt;&gt;1,"Date Must Be First of Month",IF(C70&lt;=0,"Invalid Room Count",IF(D70&gt;C70*DAY(EOMONTH(A70,0)),"Out of Order Exceeds Gross Inventory",IF(COUNTIFS($A$19:$A$138,A70,$B$19:$B$138,B70)&gt;1,"Duplicate Inventory Row","OK"))))),"")</f>
        <v/>
      </c>
    </row>
    <row r="71">
      <c r="A71" s="55" t="n"/>
      <c r="B71" s="39" t="n"/>
      <c r="C71" s="39" t="n"/>
      <c r="D71" s="39" t="n"/>
      <c r="E71" s="40">
        <f>IFERROR(IF(A71="","",MAX(0,C71*DAY(EOMONTH(A71,0))-D71)),"")</f>
        <v/>
      </c>
      <c r="F71" s="40">
        <f>IFERROR(IF(A71="","",IF(DAY(A71)&lt;&gt;1,"Date Must Be First of Month",IF(C71&lt;=0,"Invalid Room Count",IF(D71&gt;C71*DAY(EOMONTH(A71,0)),"Out of Order Exceeds Gross Inventory",IF(COUNTIFS($A$19:$A$138,A71,$B$19:$B$138,B71)&gt;1,"Duplicate Inventory Row","OK"))))),"")</f>
        <v/>
      </c>
    </row>
    <row r="72">
      <c r="A72" s="55" t="n"/>
      <c r="B72" s="39" t="n"/>
      <c r="C72" s="39" t="n"/>
      <c r="D72" s="39" t="n"/>
      <c r="E72" s="40">
        <f>IFERROR(IF(A72="","",MAX(0,C72*DAY(EOMONTH(A72,0))-D72)),"")</f>
        <v/>
      </c>
      <c r="F72" s="40">
        <f>IFERROR(IF(A72="","",IF(DAY(A72)&lt;&gt;1,"Date Must Be First of Month",IF(C72&lt;=0,"Invalid Room Count",IF(D72&gt;C72*DAY(EOMONTH(A72,0)),"Out of Order Exceeds Gross Inventory",IF(COUNTIFS($A$19:$A$138,A72,$B$19:$B$138,B72)&gt;1,"Duplicate Inventory Row","OK"))))),"")</f>
        <v/>
      </c>
    </row>
    <row r="73">
      <c r="A73" s="55" t="n"/>
      <c r="B73" s="39" t="n"/>
      <c r="C73" s="39" t="n"/>
      <c r="D73" s="39" t="n"/>
      <c r="E73" s="40">
        <f>IFERROR(IF(A73="","",MAX(0,C73*DAY(EOMONTH(A73,0))-D73)),"")</f>
        <v/>
      </c>
      <c r="F73" s="40">
        <f>IFERROR(IF(A73="","",IF(DAY(A73)&lt;&gt;1,"Date Must Be First of Month",IF(C73&lt;=0,"Invalid Room Count",IF(D73&gt;C73*DAY(EOMONTH(A73,0)),"Out of Order Exceeds Gross Inventory",IF(COUNTIFS($A$19:$A$138,A73,$B$19:$B$138,B73)&gt;1,"Duplicate Inventory Row","OK"))))),"")</f>
        <v/>
      </c>
    </row>
    <row r="74">
      <c r="A74" s="55" t="n"/>
      <c r="B74" s="39" t="n"/>
      <c r="C74" s="39" t="n"/>
      <c r="D74" s="39" t="n"/>
      <c r="E74" s="40">
        <f>IFERROR(IF(A74="","",MAX(0,C74*DAY(EOMONTH(A74,0))-D74)),"")</f>
        <v/>
      </c>
      <c r="F74" s="40">
        <f>IFERROR(IF(A74="","",IF(DAY(A74)&lt;&gt;1,"Date Must Be First of Month",IF(C74&lt;=0,"Invalid Room Count",IF(D74&gt;C74*DAY(EOMONTH(A74,0)),"Out of Order Exceeds Gross Inventory",IF(COUNTIFS($A$19:$A$138,A74,$B$19:$B$138,B74)&gt;1,"Duplicate Inventory Row","OK"))))),"")</f>
        <v/>
      </c>
    </row>
    <row r="75">
      <c r="A75" s="55" t="n"/>
      <c r="B75" s="39" t="n"/>
      <c r="C75" s="39" t="n"/>
      <c r="D75" s="39" t="n"/>
      <c r="E75" s="40">
        <f>IFERROR(IF(A75="","",MAX(0,C75*DAY(EOMONTH(A75,0))-D75)),"")</f>
        <v/>
      </c>
      <c r="F75" s="40">
        <f>IFERROR(IF(A75="","",IF(DAY(A75)&lt;&gt;1,"Date Must Be First of Month",IF(C75&lt;=0,"Invalid Room Count",IF(D75&gt;C75*DAY(EOMONTH(A75,0)),"Out of Order Exceeds Gross Inventory",IF(COUNTIFS($A$19:$A$138,A75,$B$19:$B$138,B75)&gt;1,"Duplicate Inventory Row","OK"))))),"")</f>
        <v/>
      </c>
    </row>
    <row r="76">
      <c r="A76" s="55" t="n"/>
      <c r="B76" s="39" t="n"/>
      <c r="C76" s="39" t="n"/>
      <c r="D76" s="39" t="n"/>
      <c r="E76" s="40">
        <f>IFERROR(IF(A76="","",MAX(0,C76*DAY(EOMONTH(A76,0))-D76)),"")</f>
        <v/>
      </c>
      <c r="F76" s="40">
        <f>IFERROR(IF(A76="","",IF(DAY(A76)&lt;&gt;1,"Date Must Be First of Month",IF(C76&lt;=0,"Invalid Room Count",IF(D76&gt;C76*DAY(EOMONTH(A76,0)),"Out of Order Exceeds Gross Inventory",IF(COUNTIFS($A$19:$A$138,A76,$B$19:$B$138,B76)&gt;1,"Duplicate Inventory Row","OK"))))),"")</f>
        <v/>
      </c>
    </row>
    <row r="77">
      <c r="A77" s="55" t="n"/>
      <c r="B77" s="39" t="n"/>
      <c r="C77" s="39" t="n"/>
      <c r="D77" s="39" t="n"/>
      <c r="E77" s="40">
        <f>IFERROR(IF(A77="","",MAX(0,C77*DAY(EOMONTH(A77,0))-D77)),"")</f>
        <v/>
      </c>
      <c r="F77" s="40">
        <f>IFERROR(IF(A77="","",IF(DAY(A77)&lt;&gt;1,"Date Must Be First of Month",IF(C77&lt;=0,"Invalid Room Count",IF(D77&gt;C77*DAY(EOMONTH(A77,0)),"Out of Order Exceeds Gross Inventory",IF(COUNTIFS($A$19:$A$138,A77,$B$19:$B$138,B77)&gt;1,"Duplicate Inventory Row","OK"))))),"")</f>
        <v/>
      </c>
    </row>
    <row r="78">
      <c r="A78" s="55" t="n"/>
      <c r="B78" s="39" t="n"/>
      <c r="C78" s="39" t="n"/>
      <c r="D78" s="39" t="n"/>
      <c r="E78" s="40">
        <f>IFERROR(IF(A78="","",MAX(0,C78*DAY(EOMONTH(A78,0))-D78)),"")</f>
        <v/>
      </c>
      <c r="F78" s="40">
        <f>IFERROR(IF(A78="","",IF(DAY(A78)&lt;&gt;1,"Date Must Be First of Month",IF(C78&lt;=0,"Invalid Room Count",IF(D78&gt;C78*DAY(EOMONTH(A78,0)),"Out of Order Exceeds Gross Inventory",IF(COUNTIFS($A$19:$A$138,A78,$B$19:$B$138,B78)&gt;1,"Duplicate Inventory Row","OK"))))),"")</f>
        <v/>
      </c>
    </row>
    <row r="79">
      <c r="A79" s="55" t="n"/>
      <c r="B79" s="39" t="n"/>
      <c r="C79" s="39" t="n"/>
      <c r="D79" s="39" t="n"/>
      <c r="E79" s="40">
        <f>IFERROR(IF(A79="","",MAX(0,C79*DAY(EOMONTH(A79,0))-D79)),"")</f>
        <v/>
      </c>
      <c r="F79" s="40">
        <f>IFERROR(IF(A79="","",IF(DAY(A79)&lt;&gt;1,"Date Must Be First of Month",IF(C79&lt;=0,"Invalid Room Count",IF(D79&gt;C79*DAY(EOMONTH(A79,0)),"Out of Order Exceeds Gross Inventory",IF(COUNTIFS($A$19:$A$138,A79,$B$19:$B$138,B79)&gt;1,"Duplicate Inventory Row","OK"))))),"")</f>
        <v/>
      </c>
    </row>
    <row r="80">
      <c r="A80" s="55" t="n"/>
      <c r="B80" s="39" t="n"/>
      <c r="C80" s="39" t="n"/>
      <c r="D80" s="39" t="n"/>
      <c r="E80" s="40">
        <f>IFERROR(IF(A80="","",MAX(0,C80*DAY(EOMONTH(A80,0))-D80)),"")</f>
        <v/>
      </c>
      <c r="F80" s="40">
        <f>IFERROR(IF(A80="","",IF(DAY(A80)&lt;&gt;1,"Date Must Be First of Month",IF(C80&lt;=0,"Invalid Room Count",IF(D80&gt;C80*DAY(EOMONTH(A80,0)),"Out of Order Exceeds Gross Inventory",IF(COUNTIFS($A$19:$A$138,A80,$B$19:$B$138,B80)&gt;1,"Duplicate Inventory Row","OK"))))),"")</f>
        <v/>
      </c>
    </row>
    <row r="81">
      <c r="A81" s="55" t="n"/>
      <c r="B81" s="39" t="n"/>
      <c r="C81" s="39" t="n"/>
      <c r="D81" s="39" t="n"/>
      <c r="E81" s="40">
        <f>IFERROR(IF(A81="","",MAX(0,C81*DAY(EOMONTH(A81,0))-D81)),"")</f>
        <v/>
      </c>
      <c r="F81" s="40">
        <f>IFERROR(IF(A81="","",IF(DAY(A81)&lt;&gt;1,"Date Must Be First of Month",IF(C81&lt;=0,"Invalid Room Count",IF(D81&gt;C81*DAY(EOMONTH(A81,0)),"Out of Order Exceeds Gross Inventory",IF(COUNTIFS($A$19:$A$138,A81,$B$19:$B$138,B81)&gt;1,"Duplicate Inventory Row","OK"))))),"")</f>
        <v/>
      </c>
    </row>
    <row r="82">
      <c r="A82" s="55" t="n"/>
      <c r="B82" s="39" t="n"/>
      <c r="C82" s="39" t="n"/>
      <c r="D82" s="39" t="n"/>
      <c r="E82" s="40">
        <f>IFERROR(IF(A82="","",MAX(0,C82*DAY(EOMONTH(A82,0))-D82)),"")</f>
        <v/>
      </c>
      <c r="F82" s="40">
        <f>IFERROR(IF(A82="","",IF(DAY(A82)&lt;&gt;1,"Date Must Be First of Month",IF(C82&lt;=0,"Invalid Room Count",IF(D82&gt;C82*DAY(EOMONTH(A82,0)),"Out of Order Exceeds Gross Inventory",IF(COUNTIFS($A$19:$A$138,A82,$B$19:$B$138,B82)&gt;1,"Duplicate Inventory Row","OK"))))),"")</f>
        <v/>
      </c>
    </row>
    <row r="83">
      <c r="A83" s="55" t="n"/>
      <c r="B83" s="39" t="n"/>
      <c r="C83" s="39" t="n"/>
      <c r="D83" s="39" t="n"/>
      <c r="E83" s="40">
        <f>IFERROR(IF(A83="","",MAX(0,C83*DAY(EOMONTH(A83,0))-D83)),"")</f>
        <v/>
      </c>
      <c r="F83" s="40">
        <f>IFERROR(IF(A83="","",IF(DAY(A83)&lt;&gt;1,"Date Must Be First of Month",IF(C83&lt;=0,"Invalid Room Count",IF(D83&gt;C83*DAY(EOMONTH(A83,0)),"Out of Order Exceeds Gross Inventory",IF(COUNTIFS($A$19:$A$138,A83,$B$19:$B$138,B83)&gt;1,"Duplicate Inventory Row","OK"))))),"")</f>
        <v/>
      </c>
    </row>
    <row r="84">
      <c r="A84" s="55" t="n"/>
      <c r="B84" s="39" t="n"/>
      <c r="C84" s="39" t="n"/>
      <c r="D84" s="39" t="n"/>
      <c r="E84" s="40">
        <f>IFERROR(IF(A84="","",MAX(0,C84*DAY(EOMONTH(A84,0))-D84)),"")</f>
        <v/>
      </c>
      <c r="F84" s="40">
        <f>IFERROR(IF(A84="","",IF(DAY(A84)&lt;&gt;1,"Date Must Be First of Month",IF(C84&lt;=0,"Invalid Room Count",IF(D84&gt;C84*DAY(EOMONTH(A84,0)),"Out of Order Exceeds Gross Inventory",IF(COUNTIFS($A$19:$A$138,A84,$B$19:$B$138,B84)&gt;1,"Duplicate Inventory Row","OK"))))),"")</f>
        <v/>
      </c>
    </row>
    <row r="85">
      <c r="A85" s="55" t="n"/>
      <c r="B85" s="39" t="n"/>
      <c r="C85" s="39" t="n"/>
      <c r="D85" s="39" t="n"/>
      <c r="E85" s="40">
        <f>IFERROR(IF(A85="","",MAX(0,C85*DAY(EOMONTH(A85,0))-D85)),"")</f>
        <v/>
      </c>
      <c r="F85" s="40">
        <f>IFERROR(IF(A85="","",IF(DAY(A85)&lt;&gt;1,"Date Must Be First of Month",IF(C85&lt;=0,"Invalid Room Count",IF(D85&gt;C85*DAY(EOMONTH(A85,0)),"Out of Order Exceeds Gross Inventory",IF(COUNTIFS($A$19:$A$138,A85,$B$19:$B$138,B85)&gt;1,"Duplicate Inventory Row","OK"))))),"")</f>
        <v/>
      </c>
    </row>
    <row r="86">
      <c r="A86" s="55" t="n"/>
      <c r="B86" s="39" t="n"/>
      <c r="C86" s="39" t="n"/>
      <c r="D86" s="39" t="n"/>
      <c r="E86" s="40">
        <f>IFERROR(IF(A86="","",MAX(0,C86*DAY(EOMONTH(A86,0))-D86)),"")</f>
        <v/>
      </c>
      <c r="F86" s="40">
        <f>IFERROR(IF(A86="","",IF(DAY(A86)&lt;&gt;1,"Date Must Be First of Month",IF(C86&lt;=0,"Invalid Room Count",IF(D86&gt;C86*DAY(EOMONTH(A86,0)),"Out of Order Exceeds Gross Inventory",IF(COUNTIFS($A$19:$A$138,A86,$B$19:$B$138,B86)&gt;1,"Duplicate Inventory Row","OK"))))),"")</f>
        <v/>
      </c>
    </row>
    <row r="87">
      <c r="A87" s="55" t="n"/>
      <c r="B87" s="39" t="n"/>
      <c r="C87" s="39" t="n"/>
      <c r="D87" s="39" t="n"/>
      <c r="E87" s="40">
        <f>IFERROR(IF(A87="","",MAX(0,C87*DAY(EOMONTH(A87,0))-D87)),"")</f>
        <v/>
      </c>
      <c r="F87" s="40">
        <f>IFERROR(IF(A87="","",IF(DAY(A87)&lt;&gt;1,"Date Must Be First of Month",IF(C87&lt;=0,"Invalid Room Count",IF(D87&gt;C87*DAY(EOMONTH(A87,0)),"Out of Order Exceeds Gross Inventory",IF(COUNTIFS($A$19:$A$138,A87,$B$19:$B$138,B87)&gt;1,"Duplicate Inventory Row","OK"))))),"")</f>
        <v/>
      </c>
    </row>
    <row r="88">
      <c r="A88" s="55" t="n"/>
      <c r="B88" s="39" t="n"/>
      <c r="C88" s="39" t="n"/>
      <c r="D88" s="39" t="n"/>
      <c r="E88" s="40">
        <f>IFERROR(IF(A88="","",MAX(0,C88*DAY(EOMONTH(A88,0))-D88)),"")</f>
        <v/>
      </c>
      <c r="F88" s="40">
        <f>IFERROR(IF(A88="","",IF(DAY(A88)&lt;&gt;1,"Date Must Be First of Month",IF(C88&lt;=0,"Invalid Room Count",IF(D88&gt;C88*DAY(EOMONTH(A88,0)),"Out of Order Exceeds Gross Inventory",IF(COUNTIFS($A$19:$A$138,A88,$B$19:$B$138,B88)&gt;1,"Duplicate Inventory Row","OK"))))),"")</f>
        <v/>
      </c>
    </row>
    <row r="89">
      <c r="A89" s="55" t="n"/>
      <c r="B89" s="39" t="n"/>
      <c r="C89" s="39" t="n"/>
      <c r="D89" s="39" t="n"/>
      <c r="E89" s="40">
        <f>IFERROR(IF(A89="","",MAX(0,C89*DAY(EOMONTH(A89,0))-D89)),"")</f>
        <v/>
      </c>
      <c r="F89" s="40">
        <f>IFERROR(IF(A89="","",IF(DAY(A89)&lt;&gt;1,"Date Must Be First of Month",IF(C89&lt;=0,"Invalid Room Count",IF(D89&gt;C89*DAY(EOMONTH(A89,0)),"Out of Order Exceeds Gross Inventory",IF(COUNTIFS($A$19:$A$138,A89,$B$19:$B$138,B89)&gt;1,"Duplicate Inventory Row","OK"))))),"")</f>
        <v/>
      </c>
    </row>
    <row r="90">
      <c r="A90" s="55" t="n"/>
      <c r="B90" s="39" t="n"/>
      <c r="C90" s="39" t="n"/>
      <c r="D90" s="39" t="n"/>
      <c r="E90" s="40">
        <f>IFERROR(IF(A90="","",MAX(0,C90*DAY(EOMONTH(A90,0))-D90)),"")</f>
        <v/>
      </c>
      <c r="F90" s="40">
        <f>IFERROR(IF(A90="","",IF(DAY(A90)&lt;&gt;1,"Date Must Be First of Month",IF(C90&lt;=0,"Invalid Room Count",IF(D90&gt;C90*DAY(EOMONTH(A90,0)),"Out of Order Exceeds Gross Inventory",IF(COUNTIFS($A$19:$A$138,A90,$B$19:$B$138,B90)&gt;1,"Duplicate Inventory Row","OK"))))),"")</f>
        <v/>
      </c>
    </row>
    <row r="91">
      <c r="A91" s="55" t="n"/>
      <c r="B91" s="39" t="n"/>
      <c r="C91" s="39" t="n"/>
      <c r="D91" s="39" t="n"/>
      <c r="E91" s="40">
        <f>IFERROR(IF(A91="","",MAX(0,C91*DAY(EOMONTH(A91,0))-D91)),"")</f>
        <v/>
      </c>
      <c r="F91" s="40">
        <f>IFERROR(IF(A91="","",IF(DAY(A91)&lt;&gt;1,"Date Must Be First of Month",IF(C91&lt;=0,"Invalid Room Count",IF(D91&gt;C91*DAY(EOMONTH(A91,0)),"Out of Order Exceeds Gross Inventory",IF(COUNTIFS($A$19:$A$138,A91,$B$19:$B$138,B91)&gt;1,"Duplicate Inventory Row","OK"))))),"")</f>
        <v/>
      </c>
    </row>
    <row r="92">
      <c r="A92" s="55" t="n"/>
      <c r="B92" s="39" t="n"/>
      <c r="C92" s="39" t="n"/>
      <c r="D92" s="39" t="n"/>
      <c r="E92" s="40">
        <f>IFERROR(IF(A92="","",MAX(0,C92*DAY(EOMONTH(A92,0))-D92)),"")</f>
        <v/>
      </c>
      <c r="F92" s="40">
        <f>IFERROR(IF(A92="","",IF(DAY(A92)&lt;&gt;1,"Date Must Be First of Month",IF(C92&lt;=0,"Invalid Room Count",IF(D92&gt;C92*DAY(EOMONTH(A92,0)),"Out of Order Exceeds Gross Inventory",IF(COUNTIFS($A$19:$A$138,A92,$B$19:$B$138,B92)&gt;1,"Duplicate Inventory Row","OK"))))),"")</f>
        <v/>
      </c>
    </row>
    <row r="93">
      <c r="A93" s="55" t="n"/>
      <c r="B93" s="39" t="n"/>
      <c r="C93" s="39" t="n"/>
      <c r="D93" s="39" t="n"/>
      <c r="E93" s="40">
        <f>IFERROR(IF(A93="","",MAX(0,C93*DAY(EOMONTH(A93,0))-D93)),"")</f>
        <v/>
      </c>
      <c r="F93" s="40">
        <f>IFERROR(IF(A93="","",IF(DAY(A93)&lt;&gt;1,"Date Must Be First of Month",IF(C93&lt;=0,"Invalid Room Count",IF(D93&gt;C93*DAY(EOMONTH(A93,0)),"Out of Order Exceeds Gross Inventory",IF(COUNTIFS($A$19:$A$138,A93,$B$19:$B$138,B93)&gt;1,"Duplicate Inventory Row","OK"))))),"")</f>
        <v/>
      </c>
    </row>
    <row r="94">
      <c r="A94" s="55" t="n"/>
      <c r="B94" s="39" t="n"/>
      <c r="C94" s="39" t="n"/>
      <c r="D94" s="39" t="n"/>
      <c r="E94" s="40">
        <f>IFERROR(IF(A94="","",MAX(0,C94*DAY(EOMONTH(A94,0))-D94)),"")</f>
        <v/>
      </c>
      <c r="F94" s="40">
        <f>IFERROR(IF(A94="","",IF(DAY(A94)&lt;&gt;1,"Date Must Be First of Month",IF(C94&lt;=0,"Invalid Room Count",IF(D94&gt;C94*DAY(EOMONTH(A94,0)),"Out of Order Exceeds Gross Inventory",IF(COUNTIFS($A$19:$A$138,A94,$B$19:$B$138,B94)&gt;1,"Duplicate Inventory Row","OK"))))),"")</f>
        <v/>
      </c>
    </row>
    <row r="95">
      <c r="A95" s="55" t="n"/>
      <c r="B95" s="39" t="n"/>
      <c r="C95" s="39" t="n"/>
      <c r="D95" s="39" t="n"/>
      <c r="E95" s="40">
        <f>IFERROR(IF(A95="","",MAX(0,C95*DAY(EOMONTH(A95,0))-D95)),"")</f>
        <v/>
      </c>
      <c r="F95" s="40">
        <f>IFERROR(IF(A95="","",IF(DAY(A95)&lt;&gt;1,"Date Must Be First of Month",IF(C95&lt;=0,"Invalid Room Count",IF(D95&gt;C95*DAY(EOMONTH(A95,0)),"Out of Order Exceeds Gross Inventory",IF(COUNTIFS($A$19:$A$138,A95,$B$19:$B$138,B95)&gt;1,"Duplicate Inventory Row","OK"))))),"")</f>
        <v/>
      </c>
    </row>
    <row r="96">
      <c r="A96" s="55" t="n"/>
      <c r="B96" s="39" t="n"/>
      <c r="C96" s="39" t="n"/>
      <c r="D96" s="39" t="n"/>
      <c r="E96" s="40">
        <f>IFERROR(IF(A96="","",MAX(0,C96*DAY(EOMONTH(A96,0))-D96)),"")</f>
        <v/>
      </c>
      <c r="F96" s="40">
        <f>IFERROR(IF(A96="","",IF(DAY(A96)&lt;&gt;1,"Date Must Be First of Month",IF(C96&lt;=0,"Invalid Room Count",IF(D96&gt;C96*DAY(EOMONTH(A96,0)),"Out of Order Exceeds Gross Inventory",IF(COUNTIFS($A$19:$A$138,A96,$B$19:$B$138,B96)&gt;1,"Duplicate Inventory Row","OK"))))),"")</f>
        <v/>
      </c>
    </row>
    <row r="97">
      <c r="A97" s="55" t="n"/>
      <c r="B97" s="39" t="n"/>
      <c r="C97" s="39" t="n"/>
      <c r="D97" s="39" t="n"/>
      <c r="E97" s="40">
        <f>IFERROR(IF(A97="","",MAX(0,C97*DAY(EOMONTH(A97,0))-D97)),"")</f>
        <v/>
      </c>
      <c r="F97" s="40">
        <f>IFERROR(IF(A97="","",IF(DAY(A97)&lt;&gt;1,"Date Must Be First of Month",IF(C97&lt;=0,"Invalid Room Count",IF(D97&gt;C97*DAY(EOMONTH(A97,0)),"Out of Order Exceeds Gross Inventory",IF(COUNTIFS($A$19:$A$138,A97,$B$19:$B$138,B97)&gt;1,"Duplicate Inventory Row","OK"))))),"")</f>
        <v/>
      </c>
    </row>
    <row r="98">
      <c r="A98" s="55" t="n"/>
      <c r="B98" s="39" t="n"/>
      <c r="C98" s="39" t="n"/>
      <c r="D98" s="39" t="n"/>
      <c r="E98" s="40">
        <f>IFERROR(IF(A98="","",MAX(0,C98*DAY(EOMONTH(A98,0))-D98)),"")</f>
        <v/>
      </c>
      <c r="F98" s="40">
        <f>IFERROR(IF(A98="","",IF(DAY(A98)&lt;&gt;1,"Date Must Be First of Month",IF(C98&lt;=0,"Invalid Room Count",IF(D98&gt;C98*DAY(EOMONTH(A98,0)),"Out of Order Exceeds Gross Inventory",IF(COUNTIFS($A$19:$A$138,A98,$B$19:$B$138,B98)&gt;1,"Duplicate Inventory Row","OK"))))),"")</f>
        <v/>
      </c>
    </row>
    <row r="99">
      <c r="A99" s="55" t="n"/>
      <c r="B99" s="39" t="n"/>
      <c r="C99" s="39" t="n"/>
      <c r="D99" s="39" t="n"/>
      <c r="E99" s="40">
        <f>IFERROR(IF(A99="","",MAX(0,C99*DAY(EOMONTH(A99,0))-D99)),"")</f>
        <v/>
      </c>
      <c r="F99" s="40">
        <f>IFERROR(IF(A99="","",IF(DAY(A99)&lt;&gt;1,"Date Must Be First of Month",IF(C99&lt;=0,"Invalid Room Count",IF(D99&gt;C99*DAY(EOMONTH(A99,0)),"Out of Order Exceeds Gross Inventory",IF(COUNTIFS($A$19:$A$138,A99,$B$19:$B$138,B99)&gt;1,"Duplicate Inventory Row","OK"))))),"")</f>
        <v/>
      </c>
    </row>
    <row r="100">
      <c r="A100" s="55" t="n"/>
      <c r="B100" s="39" t="n"/>
      <c r="C100" s="39" t="n"/>
      <c r="D100" s="39" t="n"/>
      <c r="E100" s="40">
        <f>IFERROR(IF(A100="","",MAX(0,C100*DAY(EOMONTH(A100,0))-D100)),"")</f>
        <v/>
      </c>
      <c r="F100" s="40">
        <f>IFERROR(IF(A100="","",IF(DAY(A100)&lt;&gt;1,"Date Must Be First of Month",IF(C100&lt;=0,"Invalid Room Count",IF(D100&gt;C100*DAY(EOMONTH(A100,0)),"Out of Order Exceeds Gross Inventory",IF(COUNTIFS($A$19:$A$138,A100,$B$19:$B$138,B100)&gt;1,"Duplicate Inventory Row","OK"))))),"")</f>
        <v/>
      </c>
    </row>
    <row r="101">
      <c r="A101" s="55" t="n"/>
      <c r="B101" s="39" t="n"/>
      <c r="C101" s="39" t="n"/>
      <c r="D101" s="39" t="n"/>
      <c r="E101" s="40">
        <f>IFERROR(IF(A101="","",MAX(0,C101*DAY(EOMONTH(A101,0))-D101)),"")</f>
        <v/>
      </c>
      <c r="F101" s="40">
        <f>IFERROR(IF(A101="","",IF(DAY(A101)&lt;&gt;1,"Date Must Be First of Month",IF(C101&lt;=0,"Invalid Room Count",IF(D101&gt;C101*DAY(EOMONTH(A101,0)),"Out of Order Exceeds Gross Inventory",IF(COUNTIFS($A$19:$A$138,A101,$B$19:$B$138,B101)&gt;1,"Duplicate Inventory Row","OK"))))),"")</f>
        <v/>
      </c>
    </row>
    <row r="102">
      <c r="A102" s="55" t="n"/>
      <c r="B102" s="39" t="n"/>
      <c r="C102" s="39" t="n"/>
      <c r="D102" s="39" t="n"/>
      <c r="E102" s="40">
        <f>IFERROR(IF(A102="","",MAX(0,C102*DAY(EOMONTH(A102,0))-D102)),"")</f>
        <v/>
      </c>
      <c r="F102" s="40">
        <f>IFERROR(IF(A102="","",IF(DAY(A102)&lt;&gt;1,"Date Must Be First of Month",IF(C102&lt;=0,"Invalid Room Count",IF(D102&gt;C102*DAY(EOMONTH(A102,0)),"Out of Order Exceeds Gross Inventory",IF(COUNTIFS($A$19:$A$138,A102,$B$19:$B$138,B102)&gt;1,"Duplicate Inventory Row","OK"))))),"")</f>
        <v/>
      </c>
    </row>
    <row r="103">
      <c r="A103" s="55" t="n"/>
      <c r="B103" s="39" t="n"/>
      <c r="C103" s="39" t="n"/>
      <c r="D103" s="39" t="n"/>
      <c r="E103" s="40">
        <f>IFERROR(IF(A103="","",MAX(0,C103*DAY(EOMONTH(A103,0))-D103)),"")</f>
        <v/>
      </c>
      <c r="F103" s="40">
        <f>IFERROR(IF(A103="","",IF(DAY(A103)&lt;&gt;1,"Date Must Be First of Month",IF(C103&lt;=0,"Invalid Room Count",IF(D103&gt;C103*DAY(EOMONTH(A103,0)),"Out of Order Exceeds Gross Inventory",IF(COUNTIFS($A$19:$A$138,A103,$B$19:$B$138,B103)&gt;1,"Duplicate Inventory Row","OK"))))),"")</f>
        <v/>
      </c>
    </row>
    <row r="104">
      <c r="A104" s="55" t="n"/>
      <c r="B104" s="39" t="n"/>
      <c r="C104" s="39" t="n"/>
      <c r="D104" s="39" t="n"/>
      <c r="E104" s="40">
        <f>IFERROR(IF(A104="","",MAX(0,C104*DAY(EOMONTH(A104,0))-D104)),"")</f>
        <v/>
      </c>
      <c r="F104" s="40">
        <f>IFERROR(IF(A104="","",IF(DAY(A104)&lt;&gt;1,"Date Must Be First of Month",IF(C104&lt;=0,"Invalid Room Count",IF(D104&gt;C104*DAY(EOMONTH(A104,0)),"Out of Order Exceeds Gross Inventory",IF(COUNTIFS($A$19:$A$138,A104,$B$19:$B$138,B104)&gt;1,"Duplicate Inventory Row","OK"))))),"")</f>
        <v/>
      </c>
    </row>
    <row r="105">
      <c r="A105" s="55" t="n"/>
      <c r="B105" s="39" t="n"/>
      <c r="C105" s="39" t="n"/>
      <c r="D105" s="39" t="n"/>
      <c r="E105" s="40">
        <f>IFERROR(IF(A105="","",MAX(0,C105*DAY(EOMONTH(A105,0))-D105)),"")</f>
        <v/>
      </c>
      <c r="F105" s="40">
        <f>IFERROR(IF(A105="","",IF(DAY(A105)&lt;&gt;1,"Date Must Be First of Month",IF(C105&lt;=0,"Invalid Room Count",IF(D105&gt;C105*DAY(EOMONTH(A105,0)),"Out of Order Exceeds Gross Inventory",IF(COUNTIFS($A$19:$A$138,A105,$B$19:$B$138,B105)&gt;1,"Duplicate Inventory Row","OK"))))),"")</f>
        <v/>
      </c>
    </row>
    <row r="106">
      <c r="A106" s="55" t="n"/>
      <c r="B106" s="39" t="n"/>
      <c r="C106" s="39" t="n"/>
      <c r="D106" s="39" t="n"/>
      <c r="E106" s="40">
        <f>IFERROR(IF(A106="","",MAX(0,C106*DAY(EOMONTH(A106,0))-D106)),"")</f>
        <v/>
      </c>
      <c r="F106" s="40">
        <f>IFERROR(IF(A106="","",IF(DAY(A106)&lt;&gt;1,"Date Must Be First of Month",IF(C106&lt;=0,"Invalid Room Count",IF(D106&gt;C106*DAY(EOMONTH(A106,0)),"Out of Order Exceeds Gross Inventory",IF(COUNTIFS($A$19:$A$138,A106,$B$19:$B$138,B106)&gt;1,"Duplicate Inventory Row","OK"))))),"")</f>
        <v/>
      </c>
    </row>
    <row r="107">
      <c r="A107" s="55" t="n"/>
      <c r="B107" s="39" t="n"/>
      <c r="C107" s="39" t="n"/>
      <c r="D107" s="39" t="n"/>
      <c r="E107" s="40">
        <f>IFERROR(IF(A107="","",MAX(0,C107*DAY(EOMONTH(A107,0))-D107)),"")</f>
        <v/>
      </c>
      <c r="F107" s="40">
        <f>IFERROR(IF(A107="","",IF(DAY(A107)&lt;&gt;1,"Date Must Be First of Month",IF(C107&lt;=0,"Invalid Room Count",IF(D107&gt;C107*DAY(EOMONTH(A107,0)),"Out of Order Exceeds Gross Inventory",IF(COUNTIFS($A$19:$A$138,A107,$B$19:$B$138,B107)&gt;1,"Duplicate Inventory Row","OK"))))),"")</f>
        <v/>
      </c>
    </row>
    <row r="108">
      <c r="A108" s="55" t="n"/>
      <c r="B108" s="39" t="n"/>
      <c r="C108" s="39" t="n"/>
      <c r="D108" s="39" t="n"/>
      <c r="E108" s="40">
        <f>IFERROR(IF(A108="","",MAX(0,C108*DAY(EOMONTH(A108,0))-D108)),"")</f>
        <v/>
      </c>
      <c r="F108" s="40">
        <f>IFERROR(IF(A108="","",IF(DAY(A108)&lt;&gt;1,"Date Must Be First of Month",IF(C108&lt;=0,"Invalid Room Count",IF(D108&gt;C108*DAY(EOMONTH(A108,0)),"Out of Order Exceeds Gross Inventory",IF(COUNTIFS($A$19:$A$138,A108,$B$19:$B$138,B108)&gt;1,"Duplicate Inventory Row","OK"))))),"")</f>
        <v/>
      </c>
    </row>
    <row r="109">
      <c r="A109" s="55" t="n"/>
      <c r="B109" s="39" t="n"/>
      <c r="C109" s="39" t="n"/>
      <c r="D109" s="39" t="n"/>
      <c r="E109" s="40">
        <f>IFERROR(IF(A109="","",MAX(0,C109*DAY(EOMONTH(A109,0))-D109)),"")</f>
        <v/>
      </c>
      <c r="F109" s="40">
        <f>IFERROR(IF(A109="","",IF(DAY(A109)&lt;&gt;1,"Date Must Be First of Month",IF(C109&lt;=0,"Invalid Room Count",IF(D109&gt;C109*DAY(EOMONTH(A109,0)),"Out of Order Exceeds Gross Inventory",IF(COUNTIFS($A$19:$A$138,A109,$B$19:$B$138,B109)&gt;1,"Duplicate Inventory Row","OK"))))),"")</f>
        <v/>
      </c>
    </row>
    <row r="110">
      <c r="A110" s="55" t="n"/>
      <c r="B110" s="39" t="n"/>
      <c r="C110" s="39" t="n"/>
      <c r="D110" s="39" t="n"/>
      <c r="E110" s="40">
        <f>IFERROR(IF(A110="","",MAX(0,C110*DAY(EOMONTH(A110,0))-D110)),"")</f>
        <v/>
      </c>
      <c r="F110" s="40">
        <f>IFERROR(IF(A110="","",IF(DAY(A110)&lt;&gt;1,"Date Must Be First of Month",IF(C110&lt;=0,"Invalid Room Count",IF(D110&gt;C110*DAY(EOMONTH(A110,0)),"Out of Order Exceeds Gross Inventory",IF(COUNTIFS($A$19:$A$138,A110,$B$19:$B$138,B110)&gt;1,"Duplicate Inventory Row","OK"))))),"")</f>
        <v/>
      </c>
    </row>
    <row r="111">
      <c r="A111" s="55" t="n"/>
      <c r="B111" s="39" t="n"/>
      <c r="C111" s="39" t="n"/>
      <c r="D111" s="39" t="n"/>
      <c r="E111" s="40">
        <f>IFERROR(IF(A111="","",MAX(0,C111*DAY(EOMONTH(A111,0))-D111)),"")</f>
        <v/>
      </c>
      <c r="F111" s="40">
        <f>IFERROR(IF(A111="","",IF(DAY(A111)&lt;&gt;1,"Date Must Be First of Month",IF(C111&lt;=0,"Invalid Room Count",IF(D111&gt;C111*DAY(EOMONTH(A111,0)),"Out of Order Exceeds Gross Inventory",IF(COUNTIFS($A$19:$A$138,A111,$B$19:$B$138,B111)&gt;1,"Duplicate Inventory Row","OK"))))),"")</f>
        <v/>
      </c>
    </row>
    <row r="112">
      <c r="A112" s="55" t="n"/>
      <c r="B112" s="39" t="n"/>
      <c r="C112" s="39" t="n"/>
      <c r="D112" s="39" t="n"/>
      <c r="E112" s="40">
        <f>IFERROR(IF(A112="","",MAX(0,C112*DAY(EOMONTH(A112,0))-D112)),"")</f>
        <v/>
      </c>
      <c r="F112" s="40">
        <f>IFERROR(IF(A112="","",IF(DAY(A112)&lt;&gt;1,"Date Must Be First of Month",IF(C112&lt;=0,"Invalid Room Count",IF(D112&gt;C112*DAY(EOMONTH(A112,0)),"Out of Order Exceeds Gross Inventory",IF(COUNTIFS($A$19:$A$138,A112,$B$19:$B$138,B112)&gt;1,"Duplicate Inventory Row","OK"))))),"")</f>
        <v/>
      </c>
    </row>
    <row r="113">
      <c r="A113" s="55" t="n"/>
      <c r="B113" s="39" t="n"/>
      <c r="C113" s="39" t="n"/>
      <c r="D113" s="39" t="n"/>
      <c r="E113" s="40">
        <f>IFERROR(IF(A113="","",MAX(0,C113*DAY(EOMONTH(A113,0))-D113)),"")</f>
        <v/>
      </c>
      <c r="F113" s="40">
        <f>IFERROR(IF(A113="","",IF(DAY(A113)&lt;&gt;1,"Date Must Be First of Month",IF(C113&lt;=0,"Invalid Room Count",IF(D113&gt;C113*DAY(EOMONTH(A113,0)),"Out of Order Exceeds Gross Inventory",IF(COUNTIFS($A$19:$A$138,A113,$B$19:$B$138,B113)&gt;1,"Duplicate Inventory Row","OK"))))),"")</f>
        <v/>
      </c>
    </row>
    <row r="114">
      <c r="A114" s="55" t="n"/>
      <c r="B114" s="39" t="n"/>
      <c r="C114" s="39" t="n"/>
      <c r="D114" s="39" t="n"/>
      <c r="E114" s="40">
        <f>IFERROR(IF(A114="","",MAX(0,C114*DAY(EOMONTH(A114,0))-D114)),"")</f>
        <v/>
      </c>
      <c r="F114" s="40">
        <f>IFERROR(IF(A114="","",IF(DAY(A114)&lt;&gt;1,"Date Must Be First of Month",IF(C114&lt;=0,"Invalid Room Count",IF(D114&gt;C114*DAY(EOMONTH(A114,0)),"Out of Order Exceeds Gross Inventory",IF(COUNTIFS($A$19:$A$138,A114,$B$19:$B$138,B114)&gt;1,"Duplicate Inventory Row","OK"))))),"")</f>
        <v/>
      </c>
    </row>
    <row r="115">
      <c r="A115" s="55" t="n"/>
      <c r="B115" s="39" t="n"/>
      <c r="C115" s="39" t="n"/>
      <c r="D115" s="39" t="n"/>
      <c r="E115" s="40">
        <f>IFERROR(IF(A115="","",MAX(0,C115*DAY(EOMONTH(A115,0))-D115)),"")</f>
        <v/>
      </c>
      <c r="F115" s="40">
        <f>IFERROR(IF(A115="","",IF(DAY(A115)&lt;&gt;1,"Date Must Be First of Month",IF(C115&lt;=0,"Invalid Room Count",IF(D115&gt;C115*DAY(EOMONTH(A115,0)),"Out of Order Exceeds Gross Inventory",IF(COUNTIFS($A$19:$A$138,A115,$B$19:$B$138,B115)&gt;1,"Duplicate Inventory Row","OK"))))),"")</f>
        <v/>
      </c>
    </row>
    <row r="116">
      <c r="A116" s="55" t="n"/>
      <c r="B116" s="39" t="n"/>
      <c r="C116" s="39" t="n"/>
      <c r="D116" s="39" t="n"/>
      <c r="E116" s="40">
        <f>IFERROR(IF(A116="","",MAX(0,C116*DAY(EOMONTH(A116,0))-D116)),"")</f>
        <v/>
      </c>
      <c r="F116" s="40">
        <f>IFERROR(IF(A116="","",IF(DAY(A116)&lt;&gt;1,"Date Must Be First of Month",IF(C116&lt;=0,"Invalid Room Count",IF(D116&gt;C116*DAY(EOMONTH(A116,0)),"Out of Order Exceeds Gross Inventory",IF(COUNTIFS($A$19:$A$138,A116,$B$19:$B$138,B116)&gt;1,"Duplicate Inventory Row","OK"))))),"")</f>
        <v/>
      </c>
    </row>
    <row r="117">
      <c r="A117" s="55" t="n"/>
      <c r="B117" s="39" t="n"/>
      <c r="C117" s="39" t="n"/>
      <c r="D117" s="39" t="n"/>
      <c r="E117" s="40">
        <f>IFERROR(IF(A117="","",MAX(0,C117*DAY(EOMONTH(A117,0))-D117)),"")</f>
        <v/>
      </c>
      <c r="F117" s="40">
        <f>IFERROR(IF(A117="","",IF(DAY(A117)&lt;&gt;1,"Date Must Be First of Month",IF(C117&lt;=0,"Invalid Room Count",IF(D117&gt;C117*DAY(EOMONTH(A117,0)),"Out of Order Exceeds Gross Inventory",IF(COUNTIFS($A$19:$A$138,A117,$B$19:$B$138,B117)&gt;1,"Duplicate Inventory Row","OK"))))),"")</f>
        <v/>
      </c>
    </row>
    <row r="118">
      <c r="A118" s="55" t="n"/>
      <c r="B118" s="39" t="n"/>
      <c r="C118" s="39" t="n"/>
      <c r="D118" s="39" t="n"/>
      <c r="E118" s="40">
        <f>IFERROR(IF(A118="","",MAX(0,C118*DAY(EOMONTH(A118,0))-D118)),"")</f>
        <v/>
      </c>
      <c r="F118" s="40">
        <f>IFERROR(IF(A118="","",IF(DAY(A118)&lt;&gt;1,"Date Must Be First of Month",IF(C118&lt;=0,"Invalid Room Count",IF(D118&gt;C118*DAY(EOMONTH(A118,0)),"Out of Order Exceeds Gross Inventory",IF(COUNTIFS($A$19:$A$138,A118,$B$19:$B$138,B118)&gt;1,"Duplicate Inventory Row","OK"))))),"")</f>
        <v/>
      </c>
    </row>
    <row r="119">
      <c r="A119" s="55" t="n"/>
      <c r="B119" s="39" t="n"/>
      <c r="C119" s="39" t="n"/>
      <c r="D119" s="39" t="n"/>
      <c r="E119" s="40">
        <f>IFERROR(IF(A119="","",MAX(0,C119*DAY(EOMONTH(A119,0))-D119)),"")</f>
        <v/>
      </c>
      <c r="F119" s="40">
        <f>IFERROR(IF(A119="","",IF(DAY(A119)&lt;&gt;1,"Date Must Be First of Month",IF(C119&lt;=0,"Invalid Room Count",IF(D119&gt;C119*DAY(EOMONTH(A119,0)),"Out of Order Exceeds Gross Inventory",IF(COUNTIFS($A$19:$A$138,A119,$B$19:$B$138,B119)&gt;1,"Duplicate Inventory Row","OK"))))),"")</f>
        <v/>
      </c>
    </row>
    <row r="120">
      <c r="A120" s="55" t="n"/>
      <c r="B120" s="39" t="n"/>
      <c r="C120" s="39" t="n"/>
      <c r="D120" s="39" t="n"/>
      <c r="E120" s="40">
        <f>IFERROR(IF(A120="","",MAX(0,C120*DAY(EOMONTH(A120,0))-D120)),"")</f>
        <v/>
      </c>
      <c r="F120" s="40">
        <f>IFERROR(IF(A120="","",IF(DAY(A120)&lt;&gt;1,"Date Must Be First of Month",IF(C120&lt;=0,"Invalid Room Count",IF(D120&gt;C120*DAY(EOMONTH(A120,0)),"Out of Order Exceeds Gross Inventory",IF(COUNTIFS($A$19:$A$138,A120,$B$19:$B$138,B120)&gt;1,"Duplicate Inventory Row","OK"))))),"")</f>
        <v/>
      </c>
    </row>
    <row r="121">
      <c r="A121" s="55" t="n"/>
      <c r="B121" s="39" t="n"/>
      <c r="C121" s="39" t="n"/>
      <c r="D121" s="39" t="n"/>
      <c r="E121" s="40">
        <f>IFERROR(IF(A121="","",MAX(0,C121*DAY(EOMONTH(A121,0))-D121)),"")</f>
        <v/>
      </c>
      <c r="F121" s="40">
        <f>IFERROR(IF(A121="","",IF(DAY(A121)&lt;&gt;1,"Date Must Be First of Month",IF(C121&lt;=0,"Invalid Room Count",IF(D121&gt;C121*DAY(EOMONTH(A121,0)),"Out of Order Exceeds Gross Inventory",IF(COUNTIFS($A$19:$A$138,A121,$B$19:$B$138,B121)&gt;1,"Duplicate Inventory Row","OK"))))),"")</f>
        <v/>
      </c>
    </row>
    <row r="122">
      <c r="A122" s="55" t="n"/>
      <c r="B122" s="39" t="n"/>
      <c r="C122" s="39" t="n"/>
      <c r="D122" s="39" t="n"/>
      <c r="E122" s="40">
        <f>IFERROR(IF(A122="","",MAX(0,C122*DAY(EOMONTH(A122,0))-D122)),"")</f>
        <v/>
      </c>
      <c r="F122" s="40">
        <f>IFERROR(IF(A122="","",IF(DAY(A122)&lt;&gt;1,"Date Must Be First of Month",IF(C122&lt;=0,"Invalid Room Count",IF(D122&gt;C122*DAY(EOMONTH(A122,0)),"Out of Order Exceeds Gross Inventory",IF(COUNTIFS($A$19:$A$138,A122,$B$19:$B$138,B122)&gt;1,"Duplicate Inventory Row","OK"))))),"")</f>
        <v/>
      </c>
    </row>
    <row r="123">
      <c r="A123" s="55" t="n"/>
      <c r="B123" s="39" t="n"/>
      <c r="C123" s="39" t="n"/>
      <c r="D123" s="39" t="n"/>
      <c r="E123" s="40">
        <f>IFERROR(IF(A123="","",MAX(0,C123*DAY(EOMONTH(A123,0))-D123)),"")</f>
        <v/>
      </c>
      <c r="F123" s="40">
        <f>IFERROR(IF(A123="","",IF(DAY(A123)&lt;&gt;1,"Date Must Be First of Month",IF(C123&lt;=0,"Invalid Room Count",IF(D123&gt;C123*DAY(EOMONTH(A123,0)),"Out of Order Exceeds Gross Inventory",IF(COUNTIFS($A$19:$A$138,A123,$B$19:$B$138,B123)&gt;1,"Duplicate Inventory Row","OK"))))),"")</f>
        <v/>
      </c>
    </row>
    <row r="124">
      <c r="A124" s="55" t="n"/>
      <c r="B124" s="39" t="n"/>
      <c r="C124" s="39" t="n"/>
      <c r="D124" s="39" t="n"/>
      <c r="E124" s="40">
        <f>IFERROR(IF(A124="","",MAX(0,C124*DAY(EOMONTH(A124,0))-D124)),"")</f>
        <v/>
      </c>
      <c r="F124" s="40">
        <f>IFERROR(IF(A124="","",IF(DAY(A124)&lt;&gt;1,"Date Must Be First of Month",IF(C124&lt;=0,"Invalid Room Count",IF(D124&gt;C124*DAY(EOMONTH(A124,0)),"Out of Order Exceeds Gross Inventory",IF(COUNTIFS($A$19:$A$138,A124,$B$19:$B$138,B124)&gt;1,"Duplicate Inventory Row","OK"))))),"")</f>
        <v/>
      </c>
    </row>
    <row r="125">
      <c r="A125" s="55" t="n"/>
      <c r="B125" s="39" t="n"/>
      <c r="C125" s="39" t="n"/>
      <c r="D125" s="39" t="n"/>
      <c r="E125" s="40">
        <f>IFERROR(IF(A125="","",MAX(0,C125*DAY(EOMONTH(A125,0))-D125)),"")</f>
        <v/>
      </c>
      <c r="F125" s="40">
        <f>IFERROR(IF(A125="","",IF(DAY(A125)&lt;&gt;1,"Date Must Be First of Month",IF(C125&lt;=0,"Invalid Room Count",IF(D125&gt;C125*DAY(EOMONTH(A125,0)),"Out of Order Exceeds Gross Inventory",IF(COUNTIFS($A$19:$A$138,A125,$B$19:$B$138,B125)&gt;1,"Duplicate Inventory Row","OK"))))),"")</f>
        <v/>
      </c>
    </row>
    <row r="126">
      <c r="A126" s="55" t="n"/>
      <c r="B126" s="39" t="n"/>
      <c r="C126" s="39" t="n"/>
      <c r="D126" s="39" t="n"/>
      <c r="E126" s="40">
        <f>IFERROR(IF(A126="","",MAX(0,C126*DAY(EOMONTH(A126,0))-D126)),"")</f>
        <v/>
      </c>
      <c r="F126" s="40">
        <f>IFERROR(IF(A126="","",IF(DAY(A126)&lt;&gt;1,"Date Must Be First of Month",IF(C126&lt;=0,"Invalid Room Count",IF(D126&gt;C126*DAY(EOMONTH(A126,0)),"Out of Order Exceeds Gross Inventory",IF(COUNTIFS($A$19:$A$138,A126,$B$19:$B$138,B126)&gt;1,"Duplicate Inventory Row","OK"))))),"")</f>
        <v/>
      </c>
    </row>
    <row r="127">
      <c r="A127" s="55" t="n"/>
      <c r="B127" s="39" t="n"/>
      <c r="C127" s="39" t="n"/>
      <c r="D127" s="39" t="n"/>
      <c r="E127" s="40">
        <f>IFERROR(IF(A127="","",MAX(0,C127*DAY(EOMONTH(A127,0))-D127)),"")</f>
        <v/>
      </c>
      <c r="F127" s="40">
        <f>IFERROR(IF(A127="","",IF(DAY(A127)&lt;&gt;1,"Date Must Be First of Month",IF(C127&lt;=0,"Invalid Room Count",IF(D127&gt;C127*DAY(EOMONTH(A127,0)),"Out of Order Exceeds Gross Inventory",IF(COUNTIFS($A$19:$A$138,A127,$B$19:$B$138,B127)&gt;1,"Duplicate Inventory Row","OK"))))),"")</f>
        <v/>
      </c>
    </row>
    <row r="128">
      <c r="A128" s="55" t="n"/>
      <c r="B128" s="39" t="n"/>
      <c r="C128" s="39" t="n"/>
      <c r="D128" s="39" t="n"/>
      <c r="E128" s="40">
        <f>IFERROR(IF(A128="","",MAX(0,C128*DAY(EOMONTH(A128,0))-D128)),"")</f>
        <v/>
      </c>
      <c r="F128" s="40">
        <f>IFERROR(IF(A128="","",IF(DAY(A128)&lt;&gt;1,"Date Must Be First of Month",IF(C128&lt;=0,"Invalid Room Count",IF(D128&gt;C128*DAY(EOMONTH(A128,0)),"Out of Order Exceeds Gross Inventory",IF(COUNTIFS($A$19:$A$138,A128,$B$19:$B$138,B128)&gt;1,"Duplicate Inventory Row","OK"))))),"")</f>
        <v/>
      </c>
    </row>
    <row r="129">
      <c r="A129" s="55" t="n"/>
      <c r="B129" s="39" t="n"/>
      <c r="C129" s="39" t="n"/>
      <c r="D129" s="39" t="n"/>
      <c r="E129" s="40">
        <f>IFERROR(IF(A129="","",MAX(0,C129*DAY(EOMONTH(A129,0))-D129)),"")</f>
        <v/>
      </c>
      <c r="F129" s="40">
        <f>IFERROR(IF(A129="","",IF(DAY(A129)&lt;&gt;1,"Date Must Be First of Month",IF(C129&lt;=0,"Invalid Room Count",IF(D129&gt;C129*DAY(EOMONTH(A129,0)),"Out of Order Exceeds Gross Inventory",IF(COUNTIFS($A$19:$A$138,A129,$B$19:$B$138,B129)&gt;1,"Duplicate Inventory Row","OK"))))),"")</f>
        <v/>
      </c>
    </row>
    <row r="130">
      <c r="A130" s="55" t="n"/>
      <c r="B130" s="39" t="n"/>
      <c r="C130" s="39" t="n"/>
      <c r="D130" s="39" t="n"/>
      <c r="E130" s="40">
        <f>IFERROR(IF(A130="","",MAX(0,C130*DAY(EOMONTH(A130,0))-D130)),"")</f>
        <v/>
      </c>
      <c r="F130" s="40">
        <f>IFERROR(IF(A130="","",IF(DAY(A130)&lt;&gt;1,"Date Must Be First of Month",IF(C130&lt;=0,"Invalid Room Count",IF(D130&gt;C130*DAY(EOMONTH(A130,0)),"Out of Order Exceeds Gross Inventory",IF(COUNTIFS($A$19:$A$138,A130,$B$19:$B$138,B130)&gt;1,"Duplicate Inventory Row","OK"))))),"")</f>
        <v/>
      </c>
    </row>
    <row r="131">
      <c r="A131" s="55" t="n"/>
      <c r="B131" s="39" t="n"/>
      <c r="C131" s="39" t="n"/>
      <c r="D131" s="39" t="n"/>
      <c r="E131" s="40">
        <f>IFERROR(IF(A131="","",MAX(0,C131*DAY(EOMONTH(A131,0))-D131)),"")</f>
        <v/>
      </c>
      <c r="F131" s="40">
        <f>IFERROR(IF(A131="","",IF(DAY(A131)&lt;&gt;1,"Date Must Be First of Month",IF(C131&lt;=0,"Invalid Room Count",IF(D131&gt;C131*DAY(EOMONTH(A131,0)),"Out of Order Exceeds Gross Inventory",IF(COUNTIFS($A$19:$A$138,A131,$B$19:$B$138,B131)&gt;1,"Duplicate Inventory Row","OK"))))),"")</f>
        <v/>
      </c>
    </row>
    <row r="132">
      <c r="A132" s="55" t="n"/>
      <c r="B132" s="39" t="n"/>
      <c r="C132" s="39" t="n"/>
      <c r="D132" s="39" t="n"/>
      <c r="E132" s="40">
        <f>IFERROR(IF(A132="","",MAX(0,C132*DAY(EOMONTH(A132,0))-D132)),"")</f>
        <v/>
      </c>
      <c r="F132" s="40">
        <f>IFERROR(IF(A132="","",IF(DAY(A132)&lt;&gt;1,"Date Must Be First of Month",IF(C132&lt;=0,"Invalid Room Count",IF(D132&gt;C132*DAY(EOMONTH(A132,0)),"Out of Order Exceeds Gross Inventory",IF(COUNTIFS($A$19:$A$138,A132,$B$19:$B$138,B132)&gt;1,"Duplicate Inventory Row","OK"))))),"")</f>
        <v/>
      </c>
    </row>
    <row r="133">
      <c r="A133" s="55" t="n"/>
      <c r="B133" s="39" t="n"/>
      <c r="C133" s="39" t="n"/>
      <c r="D133" s="39" t="n"/>
      <c r="E133" s="40">
        <f>IFERROR(IF(A133="","",MAX(0,C133*DAY(EOMONTH(A133,0))-D133)),"")</f>
        <v/>
      </c>
      <c r="F133" s="40">
        <f>IFERROR(IF(A133="","",IF(DAY(A133)&lt;&gt;1,"Date Must Be First of Month",IF(C133&lt;=0,"Invalid Room Count",IF(D133&gt;C133*DAY(EOMONTH(A133,0)),"Out of Order Exceeds Gross Inventory",IF(COUNTIFS($A$19:$A$138,A133,$B$19:$B$138,B133)&gt;1,"Duplicate Inventory Row","OK"))))),"")</f>
        <v/>
      </c>
    </row>
    <row r="134">
      <c r="A134" s="55" t="n"/>
      <c r="B134" s="39" t="n"/>
      <c r="C134" s="39" t="n"/>
      <c r="D134" s="39" t="n"/>
      <c r="E134" s="40">
        <f>IFERROR(IF(A134="","",MAX(0,C134*DAY(EOMONTH(A134,0))-D134)),"")</f>
        <v/>
      </c>
      <c r="F134" s="40">
        <f>IFERROR(IF(A134="","",IF(DAY(A134)&lt;&gt;1,"Date Must Be First of Month",IF(C134&lt;=0,"Invalid Room Count",IF(D134&gt;C134*DAY(EOMONTH(A134,0)),"Out of Order Exceeds Gross Inventory",IF(COUNTIFS($A$19:$A$138,A134,$B$19:$B$138,B134)&gt;1,"Duplicate Inventory Row","OK"))))),"")</f>
        <v/>
      </c>
    </row>
    <row r="135">
      <c r="A135" s="55" t="n"/>
      <c r="B135" s="39" t="n"/>
      <c r="C135" s="39" t="n"/>
      <c r="D135" s="39" t="n"/>
      <c r="E135" s="40">
        <f>IFERROR(IF(A135="","",MAX(0,C135*DAY(EOMONTH(A135,0))-D135)),"")</f>
        <v/>
      </c>
      <c r="F135" s="40">
        <f>IFERROR(IF(A135="","",IF(DAY(A135)&lt;&gt;1,"Date Must Be First of Month",IF(C135&lt;=0,"Invalid Room Count",IF(D135&gt;C135*DAY(EOMONTH(A135,0)),"Out of Order Exceeds Gross Inventory",IF(COUNTIFS($A$19:$A$138,A135,$B$19:$B$138,B135)&gt;1,"Duplicate Inventory Row","OK"))))),"")</f>
        <v/>
      </c>
    </row>
    <row r="136">
      <c r="A136" s="55" t="n"/>
      <c r="B136" s="39" t="n"/>
      <c r="C136" s="39" t="n"/>
      <c r="D136" s="39" t="n"/>
      <c r="E136" s="40">
        <f>IFERROR(IF(A136="","",MAX(0,C136*DAY(EOMONTH(A136,0))-D136)),"")</f>
        <v/>
      </c>
      <c r="F136" s="40">
        <f>IFERROR(IF(A136="","",IF(DAY(A136)&lt;&gt;1,"Date Must Be First of Month",IF(C136&lt;=0,"Invalid Room Count",IF(D136&gt;C136*DAY(EOMONTH(A136,0)),"Out of Order Exceeds Gross Inventory",IF(COUNTIFS($A$19:$A$138,A136,$B$19:$B$138,B136)&gt;1,"Duplicate Inventory Row","OK"))))),"")</f>
        <v/>
      </c>
    </row>
    <row r="137">
      <c r="A137" s="55" t="n"/>
      <c r="B137" s="39" t="n"/>
      <c r="C137" s="39" t="n"/>
      <c r="D137" s="39" t="n"/>
      <c r="E137" s="40">
        <f>IFERROR(IF(A137="","",MAX(0,C137*DAY(EOMONTH(A137,0))-D137)),"")</f>
        <v/>
      </c>
      <c r="F137" s="40">
        <f>IFERROR(IF(A137="","",IF(DAY(A137)&lt;&gt;1,"Date Must Be First of Month",IF(C137&lt;=0,"Invalid Room Count",IF(D137&gt;C137*DAY(EOMONTH(A137,0)),"Out of Order Exceeds Gross Inventory",IF(COUNTIFS($A$19:$A$138,A137,$B$19:$B$138,B137)&gt;1,"Duplicate Inventory Row","OK"))))),"")</f>
        <v/>
      </c>
    </row>
    <row r="138">
      <c r="A138" s="55" t="n"/>
      <c r="B138" s="39" t="n"/>
      <c r="C138" s="39" t="n"/>
      <c r="D138" s="39" t="n"/>
      <c r="E138" s="40">
        <f>IFERROR(IF(A138="","",MAX(0,C138*DAY(EOMONTH(A138,0))-D138)),"")</f>
        <v/>
      </c>
      <c r="F138" s="40">
        <f>IFERROR(IF(A138="","",IF(DAY(A138)&lt;&gt;1,"Date Must Be First of Month",IF(C138&lt;=0,"Invalid Room Count",IF(D138&gt;C138*DAY(EOMONTH(A138,0)),"Out of Order Exceeds Gross Inventory",IF(COUNTIFS($A$19:$A$138,A138,$B$19:$B$138,B138)&gt;1,"Duplicate Inventory Row","OK"))))),"")</f>
        <v/>
      </c>
    </row>
  </sheetData>
  <mergeCells count="1">
    <mergeCell ref="A1:O1"/>
  </mergeCells>
  <conditionalFormatting sqref="F19:F138">
    <cfRule type="expression" priority="1" dxfId="2">
      <formula>F19="OK"</formula>
    </cfRule>
    <cfRule type="expression" priority="2" dxfId="3">
      <formula>AND(F19&lt;&gt;"",F19&lt;&gt;"OK")</formula>
    </cfRule>
  </conditionalFormatting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showGridLines="0" zoomScale="70" zoomScaleNormal="7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8" customWidth="1" min="1" max="1"/>
    <col width="60" customWidth="1" min="2" max="2"/>
  </cols>
  <sheetData>
    <row r="1">
      <c r="A1" s="1" t="inlineStr">
        <is>
          <t>Hotel Market Segment Analysis — Instructions</t>
        </is>
      </c>
    </row>
    <row r="3">
      <c r="A3" s="9" t="inlineStr">
        <is>
          <t>Quick Start</t>
        </is>
      </c>
    </row>
    <row r="4">
      <c r="A4" s="41" t="inlineStr">
        <is>
          <t>1. Review the thresholds and property inventory on the Assumptions worksheet.</t>
        </is>
      </c>
    </row>
    <row r="5">
      <c r="A5" s="41" t="inlineStr">
        <is>
          <t>2. Enter one Segment Data row for each property, month, and market segment.</t>
        </is>
      </c>
    </row>
    <row r="6">
      <c r="A6" s="41" t="inlineStr">
        <is>
          <t>3. Enter the first day of the reporting month.</t>
        </is>
      </c>
    </row>
    <row r="7">
      <c r="A7" s="41" t="inlineStr">
        <is>
          <t>4. Enter room nights in Rooms Sold.</t>
        </is>
      </c>
    </row>
    <row r="8">
      <c r="A8" s="41" t="inlineStr">
        <is>
          <t>5. Enter revenue before subtracting acquisition costs.</t>
        </is>
      </c>
    </row>
    <row r="9">
      <c r="A9" s="41" t="inlineStr">
        <is>
          <t>6. Review the Row Check and Duplicate Check columns.</t>
        </is>
      </c>
    </row>
    <row r="10">
      <c r="A10" s="41" t="inlineStr">
        <is>
          <t>7. Select the property, date range, and segment on the Dashboard.</t>
        </is>
      </c>
    </row>
    <row r="12">
      <c r="A12" s="9" t="inlineStr">
        <is>
          <t>Data Definitions</t>
        </is>
      </c>
    </row>
    <row r="13">
      <c r="A13" s="41" t="inlineStr">
        <is>
          <t>Rooms Sold: Occupied room nights attributed to the segment.</t>
        </is>
      </c>
    </row>
    <row r="14">
      <c r="A14" s="41" t="inlineStr">
        <is>
          <t>Total Revenue: Room revenue plus attributed food and beverage and other revenue.</t>
        </is>
      </c>
    </row>
    <row r="15">
      <c r="A15" s="41" t="inlineStr">
        <is>
          <t>Acquisition Costs: Commission, booking costs, and assigned marketing spend.</t>
        </is>
      </c>
    </row>
    <row r="16">
      <c r="A16" s="41" t="inlineStr">
        <is>
          <t>Net Segment Revenue: Total revenue after acquisition costs.</t>
        </is>
      </c>
    </row>
    <row r="17">
      <c r="A17" s="41" t="inlineStr">
        <is>
          <t>ADR: Room revenue divided by rooms sold.</t>
        </is>
      </c>
    </row>
    <row r="18">
      <c r="A18" s="41" t="inlineStr">
        <is>
          <t>Net ADR: Net segment revenue divided by rooms sold.</t>
        </is>
      </c>
    </row>
    <row r="20">
      <c r="A20" s="9" t="inlineStr">
        <is>
          <t>Monthly Workflow</t>
        </is>
      </c>
    </row>
    <row r="21">
      <c r="A21" s="41" t="inlineStr">
        <is>
          <t>Reconcile segment rooms sold and revenue to the approved monthly operating report.</t>
        </is>
      </c>
    </row>
    <row r="22">
      <c r="A22" s="41" t="inlineStr">
        <is>
          <t>Confirm available room nights and out-of-order room nights.</t>
        </is>
      </c>
    </row>
    <row r="23">
      <c r="A23" s="41" t="inlineStr">
        <is>
          <t>Review duplicate and inventory-capacity alerts.</t>
        </is>
      </c>
    </row>
    <row r="24">
      <c r="A24" s="41" t="inlineStr">
        <is>
          <t>Save a dated copy according to the property's document-retention practice.</t>
        </is>
      </c>
    </row>
  </sheetData>
  <mergeCells count="1">
    <mergeCell ref="A1:F1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Hospitality Grid</dc:creator>
  <dc:title xmlns:dc="http://purl.org/dc/elements/1.1/">Hotel Market Segment Analysis</dc:title>
  <dc:subject xmlns:dc="http://purl.org/dc/elements/1.1/">Hospitality market segment performance</dc:subject>
  <dcterms:created xmlns:dcterms="http://purl.org/dc/terms/" xmlns:xsi="http://www.w3.org/2001/XMLSchema-instance" xsi:type="dcterms:W3CDTF">2026-09-06T17:09:30Z</dcterms:created>
  <dcterms:modified xmlns:dcterms="http://purl.org/dc/terms/" xmlns:xsi="http://www.w3.org/2001/XMLSchema-instance" xsi:type="dcterms:W3CDTF">2026-09-06T17:09:32+00:00Z</dcterms:modified>
  <cp:keywords>hotel, market segment, revenue, ADR, occupancy, hospitality</cp:keywords>
</cp:coreProperties>
</file>