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Lost &amp; Found Log"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Print_Area" localSheetId="0">'Dashboard'!$A$1:$R$42</definedName>
    <definedName name="_xlnm._FilterDatabase" localSheetId="1" hidden="1">'Lost &amp; Found Log'!$A$5:$AK$255</definedName>
    <definedName name="_xlnm.Print_Area" localSheetId="1">'Lost &amp; Found Log'!$A$1:$AK$255</definedName>
    <definedName name="_xlnm.Print_Area" localSheetId="2">'Lists &amp; Settings'!$A$1:$J$27</definedName>
    <definedName name="_xlnm.Print_Area" localSheetId="3">'Instructions'!$A$1:$H$42</definedName>
  </definedNames>
  <calcPr calcId="124519" calcMode="auto" fullCalcOnLoad="1" forceFullCalc="1"/>
</workbook>
</file>

<file path=xl/styles.xml><?xml version="1.0" encoding="utf-8"?>
<styleSheet xmlns="http://schemas.openxmlformats.org/spreadsheetml/2006/main">
  <numFmts count="4">
    <numFmt numFmtId="164" formatCode="m/d/yyyy"/>
    <numFmt numFmtId="165" formatCode="$#,##0.00"/>
    <numFmt numFmtId="166" formatCode="0.0%"/>
    <numFmt numFmtId="167" formatCode="0.0"/>
  </numFmts>
  <fonts count="9">
    <font>
      <name val="Calibri"/>
      <family val="2"/>
      <color theme="1"/>
      <sz val="11"/>
      <scheme val="minor"/>
    </font>
    <font>
      <name val="Aptos Display"/>
      <b val="1"/>
      <color rgb="00FFFFFF"/>
      <sz val="20"/>
    </font>
    <font>
      <name val="Aptos"/>
      <i val="1"/>
      <color rgb="00243746"/>
      <sz val="11"/>
    </font>
    <font>
      <name val="Aptos"/>
      <b val="1"/>
      <color rgb="00243746"/>
      <sz val="10"/>
    </font>
    <font>
      <name val="Aptos"/>
      <color rgb="005B6B78"/>
      <sz val="9"/>
    </font>
    <font>
      <name val="Aptos"/>
      <b val="1"/>
      <color rgb="00FFFFFF"/>
      <sz val="10"/>
    </font>
    <font>
      <name val="Aptos Display"/>
      <b val="1"/>
      <color rgb="0017324D"/>
      <sz val="22"/>
    </font>
    <font>
      <name val="Aptos"/>
      <b val="1"/>
      <color rgb="00FFFFFF"/>
      <sz val="11"/>
    </font>
    <font>
      <name val="Aptos"/>
      <color rgb="00243746"/>
      <sz val="10"/>
    </font>
  </fonts>
  <fills count="9">
    <fill>
      <patternFill/>
    </fill>
    <fill>
      <patternFill patternType="gray125"/>
    </fill>
    <fill>
      <patternFill patternType="solid">
        <fgColor rgb="0017324D"/>
      </patternFill>
    </fill>
    <fill>
      <patternFill patternType="solid">
        <fgColor rgb="002B5D74"/>
      </patternFill>
    </fill>
    <fill>
      <patternFill patternType="solid">
        <fgColor rgb="00FFF1CE"/>
      </patternFill>
    </fill>
    <fill>
      <patternFill patternType="solid">
        <fgColor rgb="00FFFFFF"/>
      </patternFill>
    </fill>
    <fill>
      <patternFill patternType="solid">
        <fgColor rgb="00F2F7F8"/>
      </patternFill>
    </fill>
    <fill>
      <patternFill patternType="solid">
        <fgColor rgb="00FFF7E5"/>
      </patternFill>
    </fill>
    <fill>
      <patternFill patternType="solid">
        <fgColor rgb="00DCEAF0"/>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0" borderId="0" pivotButton="0" quotePrefix="0" xfId="0"/>
    <xf numFmtId="0" fontId="4" fillId="0" borderId="0" applyAlignment="1" pivotButton="0" quotePrefix="0" xfId="0">
      <alignment horizontal="left" vertical="top" wrapText="1"/>
    </xf>
    <xf numFmtId="0" fontId="5" fillId="3" borderId="1" applyAlignment="1" pivotButton="0" quotePrefix="0" xfId="0">
      <alignment horizontal="center" vertical="center"/>
    </xf>
    <xf numFmtId="164" fontId="3" fillId="4" borderId="1" applyAlignment="1" applyProtection="1" pivotButton="0" quotePrefix="0" xfId="0">
      <alignment horizontal="center" vertical="center"/>
      <protection locked="0" hidden="0"/>
    </xf>
    <xf numFmtId="0" fontId="3" fillId="4" borderId="1" applyAlignment="1" pivotButton="0" quotePrefix="0" xfId="0">
      <alignment horizontal="center" vertical="center"/>
    </xf>
    <xf numFmtId="165" fontId="3" fillId="4" borderId="1" applyAlignment="1" pivotButton="0" quotePrefix="0" xfId="0">
      <alignment horizontal="center" vertical="center"/>
    </xf>
    <xf numFmtId="0" fontId="5" fillId="3" borderId="1" applyAlignment="1" pivotButton="0" quotePrefix="0" xfId="0">
      <alignment horizontal="center" vertical="center" wrapText="1"/>
    </xf>
    <xf numFmtId="0" fontId="6" fillId="5" borderId="1" applyAlignment="1" pivotButton="0" quotePrefix="0" xfId="0">
      <alignment horizontal="center" vertical="center"/>
    </xf>
    <xf numFmtId="0" fontId="4" fillId="6" borderId="1" applyAlignment="1" pivotButton="0" quotePrefix="0" xfId="0">
      <alignment horizontal="center" vertical="center" wrapText="1"/>
    </xf>
    <xf numFmtId="166" fontId="6" fillId="5" borderId="1" applyAlignment="1" pivotButton="0" quotePrefix="0" xfId="0">
      <alignment horizontal="center" vertical="center"/>
    </xf>
    <xf numFmtId="165" fontId="6" fillId="5" borderId="1" applyAlignment="1" pivotButton="0" quotePrefix="0" xfId="0">
      <alignment horizontal="center" vertical="center"/>
    </xf>
    <xf numFmtId="0" fontId="3" fillId="6" borderId="1" pivotButton="0" quotePrefix="0" xfId="0"/>
    <xf numFmtId="167" fontId="0" fillId="6" borderId="1" pivotButton="0" quotePrefix="0" xfId="0"/>
    <xf numFmtId="0" fontId="0" fillId="6" borderId="1" pivotButton="0" quotePrefix="0" xfId="0"/>
    <xf numFmtId="0" fontId="7" fillId="2" borderId="0" pivotButton="0" quotePrefix="0" xfId="0"/>
    <xf numFmtId="0" fontId="5" fillId="3" borderId="1" pivotButton="0" quotePrefix="0" xfId="0"/>
    <xf numFmtId="0" fontId="0" fillId="5" borderId="1" pivotButton="0" quotePrefix="0" xfId="0"/>
    <xf numFmtId="0" fontId="0" fillId="5" borderId="1" applyAlignment="1" pivotButton="0" quotePrefix="0" xfId="0">
      <alignment horizontal="left" vertical="top" wrapText="1"/>
    </xf>
    <xf numFmtId="0" fontId="0" fillId="6" borderId="1" applyAlignment="1" pivotButton="0" quotePrefix="0" xfId="0">
      <alignment horizontal="left" vertical="top" wrapText="1"/>
    </xf>
    <xf numFmtId="0" fontId="2" fillId="0" borderId="0" applyAlignment="1" pivotButton="0" quotePrefix="0" xfId="0">
      <alignment horizontal="left" vertical="top" wrapText="1"/>
    </xf>
    <xf numFmtId="0" fontId="4" fillId="0" borderId="0" pivotButton="0" quotePrefix="0" xfId="0"/>
    <xf numFmtId="0" fontId="7" fillId="2" borderId="1" applyAlignment="1" pivotButton="0" quotePrefix="0" xfId="0">
      <alignment horizontal="center" vertical="center" wrapText="1"/>
    </xf>
    <xf numFmtId="0" fontId="8" fillId="7" borderId="1" applyAlignment="1" applyProtection="1" pivotButton="0" quotePrefix="0" xfId="0">
      <alignment horizontal="left" vertical="center"/>
      <protection locked="0" hidden="0"/>
    </xf>
    <xf numFmtId="164" fontId="8" fillId="7" borderId="1" applyAlignment="1" applyProtection="1" pivotButton="0" quotePrefix="0" xfId="0">
      <alignment horizontal="left" vertical="center"/>
      <protection locked="0" hidden="0"/>
    </xf>
    <xf numFmtId="18" fontId="8" fillId="7" borderId="1" applyAlignment="1" applyProtection="1" pivotButton="0" quotePrefix="0" xfId="0">
      <alignment horizontal="left" vertical="center"/>
      <protection locked="0" hidden="0"/>
    </xf>
    <xf numFmtId="0" fontId="8" fillId="7" borderId="1" applyAlignment="1" applyProtection="1" pivotButton="0" quotePrefix="0" xfId="0">
      <alignment horizontal="left" vertical="top" wrapText="1"/>
      <protection locked="0" hidden="0"/>
    </xf>
    <xf numFmtId="165" fontId="8" fillId="7" borderId="1" applyAlignment="1" applyProtection="1" pivotButton="0" quotePrefix="0" xfId="0">
      <alignment horizontal="left" vertical="center"/>
      <protection locked="0" hidden="0"/>
    </xf>
    <xf numFmtId="1" fontId="8" fillId="7" borderId="1" applyAlignment="1" applyProtection="1" pivotButton="0" quotePrefix="0" xfId="0">
      <alignment horizontal="left" vertical="center"/>
      <protection locked="0" hidden="0"/>
    </xf>
    <xf numFmtId="1" fontId="8" fillId="8" borderId="1" applyAlignment="1" pivotButton="0" quotePrefix="0" xfId="0">
      <alignment horizontal="left" vertical="center"/>
    </xf>
    <xf numFmtId="165" fontId="8" fillId="8" borderId="1" applyAlignment="1" pivotButton="0" quotePrefix="0" xfId="0">
      <alignment horizontal="left" vertical="center"/>
    </xf>
    <xf numFmtId="0" fontId="8" fillId="8" borderId="1" applyAlignment="1" pivotButton="0" quotePrefix="0" xfId="0">
      <alignment horizontal="left" vertical="top" wrapText="1"/>
    </xf>
    <xf numFmtId="0" fontId="8" fillId="4" borderId="1" applyAlignment="1" applyProtection="1" pivotButton="0" quotePrefix="0" xfId="0">
      <alignment horizontal="left" vertical="center"/>
      <protection locked="0" hidden="0"/>
    </xf>
    <xf numFmtId="164" fontId="8" fillId="4" borderId="1" applyAlignment="1" applyProtection="1" pivotButton="0" quotePrefix="0" xfId="0">
      <alignment horizontal="left" vertical="center"/>
      <protection locked="0" hidden="0"/>
    </xf>
    <xf numFmtId="18" fontId="8" fillId="4" borderId="1" applyAlignment="1" applyProtection="1" pivotButton="0" quotePrefix="0" xfId="0">
      <alignment horizontal="left" vertical="center"/>
      <protection locked="0" hidden="0"/>
    </xf>
    <xf numFmtId="0" fontId="8" fillId="4" borderId="1" applyAlignment="1" applyProtection="1" pivotButton="0" quotePrefix="0" xfId="0">
      <alignment horizontal="left" vertical="top" wrapText="1"/>
      <protection locked="0" hidden="0"/>
    </xf>
    <xf numFmtId="165" fontId="8" fillId="4" borderId="1" applyAlignment="1" applyProtection="1" pivotButton="0" quotePrefix="0" xfId="0">
      <alignment horizontal="left" vertical="center"/>
      <protection locked="0" hidden="0"/>
    </xf>
    <xf numFmtId="1" fontId="8" fillId="4" borderId="1" applyAlignment="1" applyProtection="1" pivotButton="0" quotePrefix="0" xfId="0">
      <alignment horizontal="left" vertical="center"/>
      <protection locked="0" hidden="0"/>
    </xf>
    <xf numFmtId="0" fontId="0" fillId="4" borderId="1" applyProtection="1" pivotButton="0" quotePrefix="0" xfId="0">
      <protection locked="0" hidden="0"/>
    </xf>
    <xf numFmtId="165" fontId="0" fillId="4" borderId="1" applyProtection="1" pivotButton="0" quotePrefix="0" xfId="0">
      <protection locked="0" hidden="0"/>
    </xf>
    <xf numFmtId="9" fontId="0" fillId="4" borderId="1" applyProtection="1" pivotButton="0" quotePrefix="0" xfId="0">
      <protection locked="0" hidden="0"/>
    </xf>
    <xf numFmtId="0" fontId="0" fillId="4" borderId="1" applyAlignment="1" applyProtection="1" pivotButton="0" quotePrefix="0" xfId="0">
      <alignment horizontal="left" vertical="top" wrapText="1"/>
      <protection locked="0" hidden="0"/>
    </xf>
    <xf numFmtId="0" fontId="7" fillId="2" borderId="1" pivotButton="0" quotePrefix="0" xfId="0"/>
    <xf numFmtId="0" fontId="8" fillId="5" borderId="1" applyAlignment="1" pivotButton="0" quotePrefix="0" xfId="0">
      <alignment horizontal="left" vertical="top" wrapText="1"/>
    </xf>
    <xf numFmtId="0" fontId="8" fillId="6" borderId="1" applyAlignment="1" pivotButton="0" quotePrefix="0" xfId="0">
      <alignment horizontal="left" vertical="top" wrapText="1"/>
    </xf>
  </cellXfs>
  <cellStyles count="1">
    <cellStyle name="Normal" xfId="0" builtinId="0" hidden="0"/>
  </cellStyles>
  <dxfs count="6">
    <dxf>
      <font>
        <name val="Aptos"/>
        <b val="1"/>
        <color rgb="00C73939"/>
        <sz val="10"/>
      </font>
      <fill>
        <patternFill patternType="solid">
          <fgColor rgb="00F9D6D5"/>
        </patternFill>
      </fill>
    </dxf>
    <dxf>
      <fill>
        <patternFill patternType="solid">
          <fgColor rgb="00FCE4C7"/>
        </patternFill>
      </fill>
    </dxf>
    <dxf>
      <fill>
        <patternFill patternType="solid">
          <fgColor rgb="00FFF2B2"/>
        </patternFill>
      </fill>
    </dxf>
    <dxf>
      <fill>
        <patternFill patternType="solid">
          <fgColor rgb="00D9EDE7"/>
        </patternFill>
      </fill>
    </dxf>
    <dxf>
      <fill>
        <patternFill patternType="solid">
          <fgColor rgb="00D9E1E8"/>
        </patternFill>
      </fill>
    </dxf>
    <dxf>
      <font>
        <name val="Aptos"/>
        <b val="1"/>
        <color rgb="00C73939"/>
        <sz val="10"/>
      </font>
      <fill>
        <patternFill patternType="solid">
          <fgColor rgb="00FCE4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Lost &amp; Found Records by Status</a:t>
            </a:r>
          </a:p>
        </rich>
      </tx>
    </title>
    <plotArea>
      <barChart>
        <barDir val="col"/>
        <grouping val="clustered"/>
        <ser>
          <idx val="0"/>
          <order val="0"/>
          <tx>
            <strRef>
              <f>'Dashboard'!B20</f>
            </strRef>
          </tx>
          <spPr>
            <a:ln xmlns:a="http://schemas.openxmlformats.org/drawingml/2006/main">
              <a:prstDash val="solid"/>
            </a:ln>
          </spPr>
          <cat>
            <numRef>
              <f>'Dashboard'!$A$21:$A$27</f>
            </numRef>
          </cat>
          <val>
            <numRef>
              <f>'Dashboard'!$B$21:$B$27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Status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Records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Open Items by Age</a:t>
            </a:r>
          </a:p>
        </rich>
      </tx>
    </title>
    <plotArea>
      <barChart>
        <barDir val="bar"/>
        <grouping val="clustered"/>
        <ser>
          <idx val="0"/>
          <order val="0"/>
          <tx>
            <strRef>
              <f>'Dashboard'!E20</f>
            </strRef>
          </tx>
          <spPr>
            <a:ln xmlns:a="http://schemas.openxmlformats.org/drawingml/2006/main">
              <a:prstDash val="solid"/>
            </a:ln>
          </spPr>
          <cat>
            <numRef>
              <f>'Dashboard'!$D$21:$D$25</f>
            </numRef>
          </cat>
          <val>
            <numRef>
              <f>'Dashboard'!$E$21:$E$25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Open Items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Age Bucket</a:t>
                </a:r>
              </a:p>
            </rich>
          </tx>
        </title>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Items by Category</a:t>
            </a:r>
          </a:p>
        </rich>
      </tx>
    </title>
    <plotArea>
      <pieChart>
        <varyColors val="1"/>
        <ser>
          <idx val="0"/>
          <order val="0"/>
          <tx>
            <strRef>
              <f>'Dashboard'!B31</f>
            </strRef>
          </tx>
          <spPr>
            <a:ln xmlns:a="http://schemas.openxmlformats.org/drawingml/2006/main">
              <a:prstDash val="solid"/>
            </a:ln>
          </spPr>
          <cat>
            <numRef>
              <f>'Dashboard'!$A$32:$A$40</f>
            </numRef>
          </cat>
          <val>
            <numRef>
              <f>'Dashboard'!$B$32:$B$40</f>
            </numRef>
          </val>
        </ser>
        <firstSliceAng val="0"/>
      </pieChart>
    </plotArea>
    <legend>
      <legendPos val="r"/>
    </legend>
    <plotVisOnly val="1"/>
    <dispBlanksAs val="gap"/>
  </chart>
</chartSpace>
</file>

<file path=xl/comments/comment1.xml><?xml version="1.0" encoding="utf-8"?>
<comments xmlns="http://schemas.openxmlformats.org/spreadsheetml/2006/main">
  <authors>
    <author>Hospitality Grid</author>
  </authors>
  <commentList>
    <comment ref="I5" authorId="0" shapeId="0">
      <text>
        <t>Select Yes for identification, payment cards, medication, devices containing personal information, or other items treated as sensitive under property policy.</t>
      </text>
    </comment>
    <comment ref="AF5" authorId="0" shapeId="0">
      <text>
        <t>Manual reference only. This workbook does not connect automatically to another system.</t>
      </text>
    </comment>
    <comment ref="AG5" authorId="0" shapeId="0">
      <text>
        <t>Do not record payment card numbers, government identification numbers, passwords, medical details, or unnecessary sensitive information.</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9</col>
      <colOff>0</colOff>
      <row>3</row>
      <rowOff>0</rowOff>
    </from>
    <ext cx="52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18</row>
      <rowOff>0</rowOff>
    </from>
    <ext cx="522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9</col>
      <colOff>0</colOff>
      <row>33</row>
      <rowOff>0</rowOff>
    </from>
    <ext cx="504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LFL_Log" displayName="LFL_Log" ref="A5:AK255" headerRowCount="1">
  <autoFilter ref="A5:AK255"/>
  <tableColumns count="37">
    <tableColumn id="1" name="Record ID"/>
    <tableColumn id="2" name="Date Found"/>
    <tableColumn id="3" name="Time Found"/>
    <tableColumn id="4" name="Found Area"/>
    <tableColumn id="5" name="Specific Location"/>
    <tableColumn id="6" name="Item Category"/>
    <tableColumn id="7" name="Item Description"/>
    <tableColumn id="8" name="Brand, Color, or Identifiers"/>
    <tableColumn id="9" name="Sensitive Item"/>
    <tableColumn id="10" name="Estimated Value"/>
    <tableColumn id="11" name="Found By"/>
    <tableColumn id="12" name="Received By"/>
    <tableColumn id="13" name="Date Received"/>
    <tableColumn id="14" name="Storage Location"/>
    <tableColumn id="15" name="Guest or Claimant Name"/>
    <tableColumn id="16" name="Guest Contact"/>
    <tableColumn id="17" name="Room, Event, or Site"/>
    <tableColumn id="18" name="Date Reported or Matched"/>
    <tableColumn id="19" name="Claim Verification"/>
    <tableColumn id="20" name="Contact Attempts"/>
    <tableColumn id="21" name="Last Contact Date"/>
    <tableColumn id="22" name="Status"/>
    <tableColumn id="23" name="Return Method"/>
    <tableColumn id="24" name="Carrier or Courier"/>
    <tableColumn id="25" name="Tracking or Receipt Number"/>
    <tableColumn id="26" name="Shipping Cost"/>
    <tableColumn id="27" name="Amount Collected"/>
    <tableColumn id="28" name="Date Returned"/>
    <tableColumn id="29" name="Disposition Method"/>
    <tableColumn id="30" name="Disposition Date"/>
    <tableColumn id="31" name="Authorized By"/>
    <tableColumn id="32" name="External Reference"/>
    <tableColumn id="33" name="Notes"/>
    <tableColumn id="34" name="Days Open"/>
    <tableColumn id="35" name="Unreimbursed Shipping"/>
    <tableColumn id="36" name="Data Quality Check"/>
    <tableColumn id="37" name="Action Fl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H101"/>
  <sheetViews>
    <sheetView showGridLines="0" zoomScale="70" zoomScaleNormal="70" workbookViewId="0">
      <pane ySplit="4" topLeftCell="A5" activePane="bottomLeft" state="frozen"/>
      <selection pane="bottomLeft" activeCell="A1" sqref="A1"/>
    </sheetView>
  </sheetViews>
  <sheetFormatPr baseColWidth="8" defaultRowHeight="15"/>
  <cols>
    <col width="25" customWidth="1" min="1" max="1"/>
    <col width="15" customWidth="1" min="2" max="2"/>
    <col width="25" customWidth="1" min="3" max="3"/>
    <col width="23" customWidth="1" min="4" max="4"/>
    <col width="18" customWidth="1" min="5" max="5"/>
    <col width="28" customWidth="1" min="6" max="6"/>
    <col width="25" customWidth="1" min="7" max="7"/>
    <col width="18" customWidth="1" min="8" max="8"/>
    <col width="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ht="32" customHeight="1">
      <c r="A1" s="1" t="inlineStr">
        <is>
          <t>Lost &amp; Found Dashboard</t>
        </is>
      </c>
    </row>
    <row r="2">
      <c r="A2" s="2" t="inlineStr">
        <is>
          <t>Open inventory, aging, returns, and follow-up priorities</t>
        </is>
      </c>
      <c r="D2" s="3" t="inlineStr">
        <is>
          <t>Property</t>
        </is>
      </c>
      <c r="E2" s="3">
        <f>IFERROR('Lists &amp; Settings'!$B$3,"")</f>
        <v/>
      </c>
      <c r="G2" s="3" t="inlineStr">
        <is>
          <t>Property Code</t>
        </is>
      </c>
      <c r="H2" s="3">
        <f>IFERROR(VLOOKUP("Property Code",'Lists &amp; Settings'!$A$3:$B$10,2,0),"")</f>
        <v/>
      </c>
    </row>
    <row r="3" ht="30" customHeight="1">
      <c r="A3" s="4" t="inlineStr">
        <is>
          <t>Use the reporting date below to review aging and policy-based follow-up. Policy settings are editable on the Lists &amp; Settings worksheet.</t>
        </is>
      </c>
    </row>
    <row r="4">
      <c r="A4" s="5" t="inlineStr">
        <is>
          <t>Reporting Date</t>
        </is>
      </c>
      <c r="B4" s="6">
        <f>TODAY()</f>
        <v/>
      </c>
      <c r="D4" s="5" t="inlineStr">
        <is>
          <t>Aging Alert Days</t>
        </is>
      </c>
      <c r="E4" s="7">
        <f>IFERROR('Lists &amp; Settings'!$B$6,30)</f>
        <v/>
      </c>
      <c r="G4" s="5" t="inlineStr">
        <is>
          <t>High-Value Threshold</t>
        </is>
      </c>
      <c r="H4" s="8">
        <f>IFERROR('Lists &amp; Settings'!$B$7,250)</f>
        <v/>
      </c>
    </row>
    <row r="5"/>
    <row r="6" ht="27" customHeight="1">
      <c r="A6" s="9" t="inlineStr">
        <is>
          <t>Open Items</t>
        </is>
      </c>
      <c r="C6" s="9" t="inlineStr">
        <is>
          <t>Items Requiring Attention</t>
        </is>
      </c>
      <c r="E6" s="9" t="inlineStr">
        <is>
          <t>Items Past Aging Threshold</t>
        </is>
      </c>
      <c r="G6" s="9" t="inlineStr">
        <is>
          <t>High-Value Open Items</t>
        </is>
      </c>
    </row>
    <row r="7" ht="34" customHeight="1">
      <c r="A7" s="10">
        <f>IFERROR(COUNTIFS('Lost &amp; Found Log'!$A$6:$A$255,"&lt;&gt;",'Lost &amp; Found Log'!$V$6:$V$255,"&lt;&gt;Returned",'Lost &amp; Found Log'!$V$6:$V$255,"&lt;&gt;Disposed"),0)</f>
        <v/>
      </c>
      <c r="C7" s="10">
        <f>IFERROR(COUNTIFS('Lost &amp; Found Log'!$A$6:$A$255,"&lt;&gt;",'Lost &amp; Found Log'!$AK$6:$AK$255,"&lt;&gt;",'Lost &amp; Found Log'!$AK$6:$AK$255,"&lt;&gt;No immediate action"),0)</f>
        <v/>
      </c>
      <c r="E7" s="10">
        <f>IFERROR(COUNTIFS('Lost &amp; Found Log'!$A$6:$A$255,"&lt;&gt;",'Lost &amp; Found Log'!$V$6:$V$255,"&lt;&gt;Returned",'Lost &amp; Found Log'!$V$6:$V$255,"&lt;&gt;Disposed",'Lost &amp; Found Log'!$AH$6:$AH$255,"&gt;="&amp;$E$4),0)</f>
        <v/>
      </c>
      <c r="G7" s="10">
        <f>IFERROR(COUNTIFS('Lost &amp; Found Log'!$A$6:$A$255,"&lt;&gt;",'Lost &amp; Found Log'!$V$6:$V$255,"&lt;&gt;Returned",'Lost &amp; Found Log'!$V$6:$V$255,"&lt;&gt;Disposed",'Lost &amp; Found Log'!$J$6:$J$255,"&gt;="&amp;$H$4),0)</f>
        <v/>
      </c>
    </row>
    <row r="8" ht="28" customHeight="1">
      <c r="A8" s="11" t="inlineStr">
        <is>
          <t>Active custody records</t>
        </is>
      </c>
      <c r="C8" s="11" t="inlineStr">
        <is>
          <t>Operational follow-up flags</t>
        </is>
      </c>
      <c r="E8" s="11" t="inlineStr">
        <is>
          <t>Open records at policy alert</t>
        </is>
      </c>
      <c r="G8" s="11" t="inlineStr">
        <is>
          <t>Open items above threshold</t>
        </is>
      </c>
    </row>
    <row r="9"/>
    <row r="10"/>
    <row r="11" ht="27" customHeight="1">
      <c r="A11" s="9" t="inlineStr">
        <is>
          <t>Returned This Month</t>
        </is>
      </c>
      <c r="C11" s="9" t="inlineStr">
        <is>
          <t>Return Rate</t>
        </is>
      </c>
      <c r="E11" s="9" t="inlineStr">
        <is>
          <t>Unreimbursed Shipping Cost</t>
        </is>
      </c>
      <c r="G11" s="9" t="inlineStr">
        <is>
          <t>Sensitive Items Still Open</t>
        </is>
      </c>
    </row>
    <row r="12" ht="34" customHeight="1">
      <c r="A12" s="10">
        <f>IFERROR(COUNTIFS('Lost &amp; Found Log'!$AB$6:$AB$255,"&gt;="&amp;DATE(YEAR($B$4),MONTH($B$4),1),'Lost &amp; Found Log'!$AB$6:$AB$255,"&lt;"&amp;EDATE(DATE(YEAR($B$4),MONTH($B$4),1),1),'Lost &amp; Found Log'!$V$6:$V$255,"Returned"),0)</f>
        <v/>
      </c>
      <c r="C12" s="12">
        <f>IFERROR(COUNTIF('Lost &amp; Found Log'!$V$6:$V$255,"Returned")/(COUNTIF('Lost &amp; Found Log'!$V$6:$V$255,"Returned")+COUNTIF('Lost &amp; Found Log'!$V$6:$V$255,"Disposed")),0)</f>
        <v/>
      </c>
      <c r="E12" s="13">
        <f>IFERROR(SUM('Lost &amp; Found Log'!$AI$6:$AI$255),0)</f>
        <v/>
      </c>
      <c r="G12" s="10">
        <f>IFERROR(COUNTIFS('Lost &amp; Found Log'!$I$6:$I$255,"Yes",'Lost &amp; Found Log'!$V$6:$V$255,"&lt;&gt;Returned",'Lost &amp; Found Log'!$V$6:$V$255,"&lt;&gt;Disposed",'Lost &amp; Found Log'!$A$6:$A$255,"&lt;&gt;"),0)</f>
        <v/>
      </c>
    </row>
    <row r="13" ht="28" customHeight="1">
      <c r="A13" s="11" t="inlineStr">
        <is>
          <t>Based on reporting month</t>
        </is>
      </c>
      <c r="C13" s="11" t="inlineStr">
        <is>
          <t>Returned versus closed items</t>
        </is>
      </c>
      <c r="E13" s="11" t="inlineStr">
        <is>
          <t>Shipping cost not collected</t>
        </is>
      </c>
      <c r="G13" s="11" t="inlineStr">
        <is>
          <t>Secure and review promptly</t>
        </is>
      </c>
    </row>
    <row r="14"/>
    <row r="15"/>
    <row r="16">
      <c r="A16" s="14" t="inlineStr">
        <is>
          <t>Average Days Open</t>
        </is>
      </c>
      <c r="B16" s="15">
        <f>IFERROR(AVERAGE('Lost &amp; Found Log'!$AH$6:$AH$255),0)</f>
        <v/>
      </c>
      <c r="D16" s="14" t="inlineStr">
        <is>
          <t>Records Logged</t>
        </is>
      </c>
      <c r="E16" s="16">
        <f>IFERROR(COUNTIF('Lost &amp; Found Log'!$A$6:$A$255,"&lt;&gt;"),0)</f>
        <v/>
      </c>
    </row>
    <row r="17"/>
    <row r="18"/>
    <row r="19">
      <c r="A19" s="17" t="inlineStr">
        <is>
          <t>Status Summary</t>
        </is>
      </c>
      <c r="D19" s="17" t="inlineStr">
        <is>
          <t>Open-Item Aging Summary</t>
        </is>
      </c>
    </row>
    <row r="20">
      <c r="A20" s="18" t="inlineStr">
        <is>
          <t>Status</t>
        </is>
      </c>
      <c r="B20" s="18" t="inlineStr">
        <is>
          <t>Record Count</t>
        </is>
      </c>
      <c r="D20" s="18" t="inlineStr">
        <is>
          <t>Age Bucket</t>
        </is>
      </c>
      <c r="E20" s="18" t="inlineStr">
        <is>
          <t>Open Items</t>
        </is>
      </c>
    </row>
    <row r="21">
      <c r="A21" s="16" t="inlineStr">
        <is>
          <t>Found</t>
        </is>
      </c>
      <c r="B21" s="16">
        <f>IFERROR(COUNTIF('Lost &amp; Found Log'!$V$6:$V$255,A21),0)</f>
        <v/>
      </c>
      <c r="D21" s="16" t="inlineStr">
        <is>
          <t>0-7 days</t>
        </is>
      </c>
      <c r="E21" s="16">
        <f>IFERROR(COUNTIFS('Lost &amp; Found Log'!$A$6:$A$255,"&lt;&gt;",'Lost &amp; Found Log'!$V$6:$V$255,"&lt;&gt;Returned",'Lost &amp; Found Log'!$V$6:$V$255,"&lt;&gt;Disposed",'Lost &amp; Found Log'!$AH$6:$AH$255,"&gt;=0",'Lost &amp; Found Log'!$AH$6:$AH$255,"&lt;=7"),0)</f>
        <v/>
      </c>
    </row>
    <row r="22">
      <c r="A22" s="19" t="inlineStr">
        <is>
          <t>Secured</t>
        </is>
      </c>
      <c r="B22" s="19">
        <f>IFERROR(COUNTIF('Lost &amp; Found Log'!$V$6:$V$255,A22),0)</f>
        <v/>
      </c>
      <c r="D22" s="19" t="inlineStr">
        <is>
          <t>8-14 days</t>
        </is>
      </c>
      <c r="E22" s="19">
        <f>IFERROR(COUNTIFS('Lost &amp; Found Log'!$A$6:$A$255,"&lt;&gt;",'Lost &amp; Found Log'!$V$6:$V$255,"&lt;&gt;Returned",'Lost &amp; Found Log'!$V$6:$V$255,"&lt;&gt;Disposed",'Lost &amp; Found Log'!$AH$6:$AH$255,"&gt;=8",'Lost &amp; Found Log'!$AH$6:$AH$255,"&lt;=14"),0)</f>
        <v/>
      </c>
    </row>
    <row r="23">
      <c r="A23" s="16" t="inlineStr">
        <is>
          <t>Contact Attempted</t>
        </is>
      </c>
      <c r="B23" s="16">
        <f>IFERROR(COUNTIF('Lost &amp; Found Log'!$V$6:$V$255,A23),0)</f>
        <v/>
      </c>
      <c r="D23" s="16" t="inlineStr">
        <is>
          <t>15-30 days</t>
        </is>
      </c>
      <c r="E23" s="16">
        <f>IFERROR(COUNTIFS('Lost &amp; Found Log'!$A$6:$A$255,"&lt;&gt;",'Lost &amp; Found Log'!$V$6:$V$255,"&lt;&gt;Returned",'Lost &amp; Found Log'!$V$6:$V$255,"&lt;&gt;Disposed",'Lost &amp; Found Log'!$AH$6:$AH$255,"&gt;=15",'Lost &amp; Found Log'!$AH$6:$AH$255,"&lt;=30"),0)</f>
        <v/>
      </c>
    </row>
    <row r="24">
      <c r="A24" s="19" t="inlineStr">
        <is>
          <t>Claimed</t>
        </is>
      </c>
      <c r="B24" s="19">
        <f>IFERROR(COUNTIF('Lost &amp; Found Log'!$V$6:$V$255,A24),0)</f>
        <v/>
      </c>
      <c r="D24" s="19" t="inlineStr">
        <is>
          <t>31-60 days</t>
        </is>
      </c>
      <c r="E24" s="19">
        <f>IFERROR(COUNTIFS('Lost &amp; Found Log'!$A$6:$A$255,"&lt;&gt;",'Lost &amp; Found Log'!$V$6:$V$255,"&lt;&gt;Returned",'Lost &amp; Found Log'!$V$6:$V$255,"&lt;&gt;Disposed",'Lost &amp; Found Log'!$AH$6:$AH$255,"&gt;=31",'Lost &amp; Found Log'!$AH$6:$AH$255,"&lt;=60"),0)</f>
        <v/>
      </c>
    </row>
    <row r="25">
      <c r="A25" s="16" t="inlineStr">
        <is>
          <t>Return Arranged</t>
        </is>
      </c>
      <c r="B25" s="16">
        <f>IFERROR(COUNTIF('Lost &amp; Found Log'!$V$6:$V$255,A25),0)</f>
        <v/>
      </c>
      <c r="D25" s="16" t="inlineStr">
        <is>
          <t>61+ days</t>
        </is>
      </c>
      <c r="E25" s="16">
        <f>IFERROR(COUNTIFS('Lost &amp; Found Log'!$A$6:$A$255,"&lt;&gt;",'Lost &amp; Found Log'!$V$6:$V$255,"&lt;&gt;Returned",'Lost &amp; Found Log'!$V$6:$V$255,"&lt;&gt;Disposed",'Lost &amp; Found Log'!$AH$6:$AH$255,"&gt;=61"),0)</f>
        <v/>
      </c>
    </row>
    <row r="26">
      <c r="A26" s="19" t="inlineStr">
        <is>
          <t>Returned</t>
        </is>
      </c>
      <c r="B26" s="19">
        <f>IFERROR(COUNTIF('Lost &amp; Found Log'!$V$6:$V$255,A26),0)</f>
        <v/>
      </c>
      <c r="E26">
        <f>""</f>
        <v/>
      </c>
    </row>
    <row r="27">
      <c r="A27" s="16" t="inlineStr">
        <is>
          <t>Disposed</t>
        </is>
      </c>
      <c r="B27" s="16">
        <f>IFERROR(COUNTIF('Lost &amp; Found Log'!$V$6:$V$255,A27),0)</f>
        <v/>
      </c>
      <c r="E27">
        <f>""</f>
        <v/>
      </c>
    </row>
    <row r="28">
      <c r="E28">
        <f>""</f>
        <v/>
      </c>
    </row>
    <row r="29">
      <c r="E29">
        <f>""</f>
        <v/>
      </c>
    </row>
    <row r="30">
      <c r="A30" s="17" t="inlineStr">
        <is>
          <t>Item Category Summary</t>
        </is>
      </c>
      <c r="D30" s="17" t="inlineStr">
        <is>
          <t>Priority Follow-Up Guide</t>
        </is>
      </c>
      <c r="E30">
        <f>""</f>
        <v/>
      </c>
    </row>
    <row r="31">
      <c r="A31" s="18" t="inlineStr">
        <is>
          <t>Category</t>
        </is>
      </c>
      <c r="B31" s="18" t="inlineStr">
        <is>
          <t>Record Count</t>
        </is>
      </c>
      <c r="D31" s="9" t="inlineStr">
        <is>
          <t>Priority</t>
        </is>
      </c>
      <c r="E31" s="9" t="inlineStr">
        <is>
          <t>Trigger</t>
        </is>
      </c>
      <c r="F31" s="9" t="inlineStr">
        <is>
          <t>Suggested Team Action</t>
        </is>
      </c>
    </row>
    <row r="32" ht="38" customHeight="1">
      <c r="A32" s="19" t="inlineStr">
        <is>
          <t>Electronics</t>
        </is>
      </c>
      <c r="B32" s="19">
        <f>IFERROR(COUNTIF('Lost &amp; Found Log'!$F$6:$F$255,A32),0)</f>
        <v/>
      </c>
      <c r="D32" s="20" t="inlineStr">
        <is>
          <t>Critical</t>
        </is>
      </c>
      <c r="E32" s="20" t="inlineStr">
        <is>
          <t>Open sensitive item or missing storage location</t>
        </is>
      </c>
      <c r="F32" s="20" t="inlineStr">
        <is>
          <t>Secure the item and complete custody details</t>
        </is>
      </c>
    </row>
    <row r="33" ht="38" customHeight="1">
      <c r="A33" s="16" t="inlineStr">
        <is>
          <t>Clothing</t>
        </is>
      </c>
      <c r="B33" s="16">
        <f>IFERROR(COUNTIF('Lost &amp; Found Log'!$F$6:$F$255,A33),0)</f>
        <v/>
      </c>
      <c r="D33" s="21" t="inlineStr">
        <is>
          <t>High</t>
        </is>
      </c>
      <c r="E33" s="21" t="inlineStr">
        <is>
          <t>Open item at or above the value threshold</t>
        </is>
      </c>
      <c r="F33" s="21" t="inlineStr">
        <is>
          <t>Confirm secured storage and manager review</t>
        </is>
      </c>
    </row>
    <row r="34" ht="38" customHeight="1">
      <c r="A34" s="19" t="inlineStr">
        <is>
          <t>Jewelry</t>
        </is>
      </c>
      <c r="B34" s="19">
        <f>IFERROR(COUNTIF('Lost &amp; Found Log'!$F$6:$F$255,A34),0)</f>
        <v/>
      </c>
      <c r="D34" s="20" t="inlineStr">
        <is>
          <t>Medium</t>
        </is>
      </c>
      <c r="E34" s="20" t="inlineStr">
        <is>
          <t>Open item at or beyond the aging threshold</t>
        </is>
      </c>
      <c r="F34" s="20" t="inlineStr">
        <is>
          <t>Review contact history and property disposition policy</t>
        </is>
      </c>
    </row>
    <row r="35" ht="38" customHeight="1">
      <c r="A35" s="16" t="inlineStr">
        <is>
          <t>Bags and Luggage</t>
        </is>
      </c>
      <c r="B35" s="16">
        <f>IFERROR(COUNTIF('Lost &amp; Found Log'!$F$6:$F$255,A35),0)</f>
        <v/>
      </c>
      <c r="D35" s="21" t="inlineStr">
        <is>
          <t>Routine</t>
        </is>
      </c>
      <c r="E35" s="21" t="inlineStr">
        <is>
          <t>Open item below thresholds</t>
        </is>
      </c>
      <c r="F35" s="21" t="inlineStr">
        <is>
          <t>Continue normal follow-up</t>
        </is>
      </c>
    </row>
    <row r="36">
      <c r="A36" s="19" t="inlineStr">
        <is>
          <t>Identification and Cards</t>
        </is>
      </c>
      <c r="B36" s="19">
        <f>IFERROR(COUNTIF('Lost &amp; Found Log'!$F$6:$F$255,A36),0)</f>
        <v/>
      </c>
      <c r="E36">
        <f>""</f>
        <v/>
      </c>
    </row>
    <row r="37">
      <c r="A37" s="16" t="inlineStr">
        <is>
          <t>Keys</t>
        </is>
      </c>
      <c r="B37" s="16">
        <f>IFERROR(COUNTIF('Lost &amp; Found Log'!$F$6:$F$255,A37),0)</f>
        <v/>
      </c>
      <c r="D37" s="4" t="inlineStr">
        <is>
          <t>Suggested actions are operational prompts only. Follow the property's approved lost and found policy.</t>
        </is>
      </c>
      <c r="E37">
        <f>""</f>
        <v/>
      </c>
    </row>
    <row r="38">
      <c r="A38" s="19" t="inlineStr">
        <is>
          <t>Personal Care</t>
        </is>
      </c>
      <c r="B38" s="19">
        <f>IFERROR(COUNTIF('Lost &amp; Found Log'!$F$6:$F$255,A38),0)</f>
        <v/>
      </c>
      <c r="E38">
        <f>""</f>
        <v/>
      </c>
    </row>
    <row r="39">
      <c r="A39" s="16" t="inlineStr">
        <is>
          <t>Children's Items</t>
        </is>
      </c>
      <c r="B39" s="16">
        <f>IFERROR(COUNTIF('Lost &amp; Found Log'!$F$6:$F$255,A39),0)</f>
        <v/>
      </c>
      <c r="E39">
        <f>""</f>
        <v/>
      </c>
    </row>
    <row r="40">
      <c r="A40" s="19" t="inlineStr">
        <is>
          <t>Other</t>
        </is>
      </c>
      <c r="B40" s="19">
        <f>IFERROR(COUNTIF('Lost &amp; Found Log'!$F$6:$F$255,A40),0)</f>
        <v/>
      </c>
      <c r="E40">
        <f>""</f>
        <v/>
      </c>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mergeCells count="1">
    <mergeCell ref="A1:H1"/>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K255"/>
  <sheetViews>
    <sheetView showGridLines="0" zoomScale="70" zoomScaleNormal="70" workbookViewId="0">
      <pane ySplit="5" topLeftCell="A6" activePane="bottomLeft" state="frozen"/>
      <selection pane="bottomLeft" activeCell="A1" sqref="A1"/>
    </sheetView>
  </sheetViews>
  <sheetFormatPr baseColWidth="8" defaultRowHeight="15"/>
  <cols>
    <col width="17" customWidth="1" min="1" max="1"/>
    <col width="13" customWidth="1" min="2" max="2"/>
    <col width="12" customWidth="1" min="3" max="3"/>
    <col width="20" customWidth="1" min="4" max="4"/>
    <col width="24" customWidth="1" min="5" max="5"/>
    <col width="22" customWidth="1" min="6" max="6"/>
    <col width="28" customWidth="1" min="7" max="7"/>
    <col width="27" customWidth="1" min="8" max="8"/>
    <col width="15" customWidth="1" min="9" max="9"/>
    <col width="16" customWidth="1" min="10" max="10"/>
    <col width="18" customWidth="1" min="11" max="11"/>
    <col width="18" customWidth="1" min="12" max="12"/>
    <col width="14" customWidth="1" min="13" max="13"/>
    <col width="23" customWidth="1" min="14" max="14"/>
    <col width="23" customWidth="1" min="15" max="15"/>
    <col width="27" customWidth="1" min="16" max="16"/>
    <col width="21" customWidth="1" min="17" max="17"/>
    <col width="19" customWidth="1" min="18" max="18"/>
    <col width="28" customWidth="1" min="19" max="19"/>
    <col width="15" customWidth="1" min="20" max="20"/>
    <col width="17" customWidth="1" min="21" max="21"/>
    <col width="19" customWidth="1" min="22" max="22"/>
    <col width="24" customWidth="1" min="23" max="23"/>
    <col width="21" customWidth="1" min="24" max="24"/>
    <col width="25" customWidth="1" min="25" max="25"/>
    <col width="15" customWidth="1" min="26" max="26"/>
    <col width="17" customWidth="1" min="27" max="27"/>
    <col width="15" customWidth="1" min="28" max="28"/>
    <col width="27" customWidth="1" min="29" max="29"/>
    <col width="17" customWidth="1" min="30" max="30"/>
    <col width="19" customWidth="1" min="31" max="31"/>
    <col width="20" customWidth="1" min="32" max="32"/>
    <col width="38" customWidth="1" min="33" max="33"/>
    <col width="13" customWidth="1" min="34" max="34"/>
    <col width="20" customWidth="1" min="35" max="35"/>
    <col width="28" customWidth="1" min="36" max="36"/>
    <col width="35" customWidth="1" min="37" max="37"/>
  </cols>
  <sheetData>
    <row r="1" ht="32" customHeight="1">
      <c r="A1" s="1" t="inlineStr">
        <is>
          <t>Lost &amp; Found Log</t>
        </is>
      </c>
    </row>
    <row r="2">
      <c r="A2" s="22" t="inlineStr">
        <is>
          <t>Enter one record per found item. Complete custody, storage, contact, return, and disposition fields as the item progresses.</t>
        </is>
      </c>
    </row>
    <row r="3">
      <c r="A3" s="23" t="inlineStr">
        <is>
          <t>Input cells are pale gold. Calculated fields at the right are light blue. Use only necessary claimant information.</t>
        </is>
      </c>
    </row>
    <row r="5" ht="46" customHeight="1">
      <c r="A5" s="24" t="inlineStr">
        <is>
          <t>Record ID</t>
        </is>
      </c>
      <c r="B5" s="24" t="inlineStr">
        <is>
          <t>Date Found</t>
        </is>
      </c>
      <c r="C5" s="24" t="inlineStr">
        <is>
          <t>Time Found</t>
        </is>
      </c>
      <c r="D5" s="24" t="inlineStr">
        <is>
          <t>Found Area</t>
        </is>
      </c>
      <c r="E5" s="24" t="inlineStr">
        <is>
          <t>Specific Location</t>
        </is>
      </c>
      <c r="F5" s="24" t="inlineStr">
        <is>
          <t>Item Category</t>
        </is>
      </c>
      <c r="G5" s="24" t="inlineStr">
        <is>
          <t>Item Description</t>
        </is>
      </c>
      <c r="H5" s="24" t="inlineStr">
        <is>
          <t>Brand, Color, or Identifiers</t>
        </is>
      </c>
      <c r="I5" s="24" t="inlineStr">
        <is>
          <t>Sensitive Item</t>
        </is>
      </c>
      <c r="J5" s="24" t="inlineStr">
        <is>
          <t>Estimated Value</t>
        </is>
      </c>
      <c r="K5" s="24" t="inlineStr">
        <is>
          <t>Found By</t>
        </is>
      </c>
      <c r="L5" s="24" t="inlineStr">
        <is>
          <t>Received By</t>
        </is>
      </c>
      <c r="M5" s="24" t="inlineStr">
        <is>
          <t>Date Received</t>
        </is>
      </c>
      <c r="N5" s="24" t="inlineStr">
        <is>
          <t>Storage Location</t>
        </is>
      </c>
      <c r="O5" s="24" t="inlineStr">
        <is>
          <t>Guest or Claimant Name</t>
        </is>
      </c>
      <c r="P5" s="24" t="inlineStr">
        <is>
          <t>Guest Contact</t>
        </is>
      </c>
      <c r="Q5" s="24" t="inlineStr">
        <is>
          <t>Room, Event, or Site</t>
        </is>
      </c>
      <c r="R5" s="24" t="inlineStr">
        <is>
          <t>Date Reported or Matched</t>
        </is>
      </c>
      <c r="S5" s="24" t="inlineStr">
        <is>
          <t>Claim Verification</t>
        </is>
      </c>
      <c r="T5" s="24" t="inlineStr">
        <is>
          <t>Contact Attempts</t>
        </is>
      </c>
      <c r="U5" s="24" t="inlineStr">
        <is>
          <t>Last Contact Date</t>
        </is>
      </c>
      <c r="V5" s="24" t="inlineStr">
        <is>
          <t>Status</t>
        </is>
      </c>
      <c r="W5" s="24" t="inlineStr">
        <is>
          <t>Return Method</t>
        </is>
      </c>
      <c r="X5" s="24" t="inlineStr">
        <is>
          <t>Carrier or Courier</t>
        </is>
      </c>
      <c r="Y5" s="24" t="inlineStr">
        <is>
          <t>Tracking or Receipt Number</t>
        </is>
      </c>
      <c r="Z5" s="24" t="inlineStr">
        <is>
          <t>Shipping Cost</t>
        </is>
      </c>
      <c r="AA5" s="24" t="inlineStr">
        <is>
          <t>Amount Collected</t>
        </is>
      </c>
      <c r="AB5" s="24" t="inlineStr">
        <is>
          <t>Date Returned</t>
        </is>
      </c>
      <c r="AC5" s="24" t="inlineStr">
        <is>
          <t>Disposition Method</t>
        </is>
      </c>
      <c r="AD5" s="24" t="inlineStr">
        <is>
          <t>Disposition Date</t>
        </is>
      </c>
      <c r="AE5" s="24" t="inlineStr">
        <is>
          <t>Authorized By</t>
        </is>
      </c>
      <c r="AF5" s="24" t="inlineStr">
        <is>
          <t>External Reference</t>
        </is>
      </c>
      <c r="AG5" s="24" t="inlineStr">
        <is>
          <t>Notes</t>
        </is>
      </c>
      <c r="AH5" s="24" t="inlineStr">
        <is>
          <t>Days Open</t>
        </is>
      </c>
      <c r="AI5" s="24" t="inlineStr">
        <is>
          <t>Unreimbursed Shipping</t>
        </is>
      </c>
      <c r="AJ5" s="24" t="inlineStr">
        <is>
          <t>Data Quality Check</t>
        </is>
      </c>
      <c r="AK5" s="24" t="inlineStr">
        <is>
          <t>Action Flag</t>
        </is>
      </c>
    </row>
    <row r="6" ht="34" customHeight="1">
      <c r="A6" s="25" t="inlineStr">
        <is>
          <t>LF-2026-0001</t>
        </is>
      </c>
      <c r="B6" s="26" t="n">
        <v>46083</v>
      </c>
      <c r="C6" s="27" t="n">
        <v>0.3854166666666667</v>
      </c>
      <c r="D6" s="25" t="inlineStr">
        <is>
          <t>Guest Room</t>
        </is>
      </c>
      <c r="E6" s="28" t="inlineStr">
        <is>
          <t>Room 814 nightstand</t>
        </is>
      </c>
      <c r="F6" s="25" t="inlineStr">
        <is>
          <t>Electronics</t>
        </is>
      </c>
      <c r="G6" s="28" t="inlineStr">
        <is>
          <t>Smartphone in protective case</t>
        </is>
      </c>
      <c r="H6" s="28" t="inlineStr">
        <is>
          <t>Black phone with blue case</t>
        </is>
      </c>
      <c r="I6" s="25" t="inlineStr">
        <is>
          <t>Yes</t>
        </is>
      </c>
      <c r="J6" s="29" t="n">
        <v>650</v>
      </c>
      <c r="K6" s="25" t="inlineStr">
        <is>
          <t>Avery Parker</t>
        </is>
      </c>
      <c r="L6" s="25" t="inlineStr">
        <is>
          <t>Sam Rivera</t>
        </is>
      </c>
      <c r="M6" s="26" t="n">
        <v>46083</v>
      </c>
      <c r="N6" s="28" t="inlineStr">
        <is>
          <t>Security Safe A-03</t>
        </is>
      </c>
      <c r="O6" s="25" t="inlineStr">
        <is>
          <t>Jordan Lee</t>
        </is>
      </c>
      <c r="P6" s="28" t="inlineStr">
        <is>
          <t>jordan.lee@example.invalid</t>
        </is>
      </c>
      <c r="Q6" s="25" t="inlineStr">
        <is>
          <t>Room 814</t>
        </is>
      </c>
      <c r="R6" s="26" t="n">
        <v>46084</v>
      </c>
      <c r="S6" s="28" t="inlineStr">
        <is>
          <t>Device access demonstrated</t>
        </is>
      </c>
      <c r="T6" s="30" t="n">
        <v>2</v>
      </c>
      <c r="U6" s="26" t="n">
        <v>46085</v>
      </c>
      <c r="V6" s="25" t="inlineStr">
        <is>
          <t>Returned</t>
        </is>
      </c>
      <c r="W6" s="25" t="inlineStr">
        <is>
          <t>Shipped</t>
        </is>
      </c>
      <c r="X6" s="25" t="inlineStr">
        <is>
          <t>Parcel Service</t>
        </is>
      </c>
      <c r="Y6" s="28" t="inlineStr">
        <is>
          <t>PKG-2026-000184</t>
        </is>
      </c>
      <c r="Z6" s="29" t="n">
        <v>24.75</v>
      </c>
      <c r="AA6" s="29" t="n">
        <v>24.75</v>
      </c>
      <c r="AB6" s="26" t="n">
        <v>46089</v>
      </c>
      <c r="AC6" s="25" t="inlineStr">
        <is>
          <t>Not applicable</t>
        </is>
      </c>
      <c r="AD6" s="26" t="n"/>
      <c r="AE6" s="25" t="inlineStr">
        <is>
          <t>Dana Foster</t>
        </is>
      </c>
      <c r="AF6" s="25" t="inlineStr">
        <is>
          <t>GR-814-0302</t>
        </is>
      </c>
      <c r="AG6" s="28" t="inlineStr">
        <is>
          <t>Claimant confirmed lock-screen description; shipped after approval.</t>
        </is>
      </c>
      <c r="AH6" s="31">
        <f>IFERROR(IF(A6="","",MAX(0,IF(OR(V6="Returned",V6="Disposed"),IF(V6="Returned",AB6,AD6),Dashboard!$B$4)-B6)),"")</f>
        <v/>
      </c>
      <c r="AI6" s="32">
        <f>IFERROR(IF(A6="","",MAX(0,Z6-AA6)),0)</f>
        <v/>
      </c>
      <c r="AJ6" s="33">
        <f>IFERROR(IF(A6="","",IF(B6="","Missing date found",IF(D6="","Missing found area",IF(G6="","Missing item description",IF(L6="","Missing receiving employee",IF(N6="","Missing storage location",IF(AND(V6="Returned",AB6=""),"Returned status needs date",IF(AND(V6="Disposed",AD6=""),"Disposed status needs date",IF(AND(W6="Shipped",Y6=""),"Shipped item needs tracking",IF(AND(V6="Claimed",S6=""),"Claimed item needs verification","Complete")))))))))),"")</f>
        <v/>
      </c>
      <c r="AK6" s="33">
        <f>IFERROR(IF(A6="","",IF(AND(I6="Yes",V6&lt;&gt;"Returned",V6&lt;&gt;"Disposed"),"Secure sensitive item",IF(AJ6&lt;&gt;"Complete",AJ6,IF(AND(J6&gt;=Dashboard!$H$4,V6&lt;&gt;"Returned",V6&lt;&gt;"Disposed"),"Manager review: high-value item",IF(AND(AH6&gt;=Dashboard!$E$4,V6&lt;&gt;"Returned",V6&lt;&gt;"Disposed"),"Review aging and property policy",IF(AND(V6="Return Arranged",W6="Shipped",Y6=""),"Add shipping tracking","No immediate action")))))),"")</f>
        <v/>
      </c>
    </row>
    <row r="7" ht="34" customHeight="1">
      <c r="A7" s="34" t="inlineStr">
        <is>
          <t>LF-2026-0002</t>
        </is>
      </c>
      <c r="B7" s="35" t="n">
        <v>46091</v>
      </c>
      <c r="C7" s="36" t="n">
        <v>0.7777777777777778</v>
      </c>
      <c r="D7" s="34" t="inlineStr">
        <is>
          <t>Lobby</t>
        </is>
      </c>
      <c r="E7" s="37" t="inlineStr">
        <is>
          <t>West lobby sofa</t>
        </is>
      </c>
      <c r="F7" s="34" t="inlineStr">
        <is>
          <t>Clothing</t>
        </is>
      </c>
      <c r="G7" s="37" t="inlineStr">
        <is>
          <t>Adult winter coat</t>
        </is>
      </c>
      <c r="H7" s="37" t="inlineStr">
        <is>
          <t>Navy wool coat, medium</t>
        </is>
      </c>
      <c r="I7" s="34" t="inlineStr">
        <is>
          <t>No</t>
        </is>
      </c>
      <c r="J7" s="38" t="n">
        <v>140</v>
      </c>
      <c r="K7" s="34" t="inlineStr">
        <is>
          <t>Jamie Chen</t>
        </is>
      </c>
      <c r="L7" s="34" t="inlineStr">
        <is>
          <t>Sam Rivera</t>
        </is>
      </c>
      <c r="M7" s="35" t="n">
        <v>46091</v>
      </c>
      <c r="N7" s="37" t="inlineStr">
        <is>
          <t>Garment Rack G-12</t>
        </is>
      </c>
      <c r="O7" s="34" t="n"/>
      <c r="P7" s="37" t="n"/>
      <c r="Q7" s="34" t="inlineStr">
        <is>
          <t>Lobby</t>
        </is>
      </c>
      <c r="R7" s="35" t="n"/>
      <c r="S7" s="37" t="inlineStr">
        <is>
          <t>Not yet verified</t>
        </is>
      </c>
      <c r="T7" s="39" t="n">
        <v>0</v>
      </c>
      <c r="U7" s="35" t="n"/>
      <c r="V7" s="34" t="inlineStr">
        <is>
          <t>Secured</t>
        </is>
      </c>
      <c r="W7" s="34" t="inlineStr">
        <is>
          <t>Not applicable</t>
        </is>
      </c>
      <c r="X7" s="34" t="n"/>
      <c r="Y7" s="37" t="n"/>
      <c r="Z7" s="38" t="n">
        <v>0</v>
      </c>
      <c r="AA7" s="38" t="n">
        <v>0</v>
      </c>
      <c r="AB7" s="35" t="n"/>
      <c r="AC7" s="34" t="inlineStr">
        <is>
          <t>Not applicable</t>
        </is>
      </c>
      <c r="AD7" s="35" t="n"/>
      <c r="AE7" s="34" t="n"/>
      <c r="AF7" s="34" t="inlineStr">
        <is>
          <t>INC-2026-0310</t>
        </is>
      </c>
      <c r="AG7" s="37" t="inlineStr">
        <is>
          <t>No claimant identified.</t>
        </is>
      </c>
      <c r="AH7" s="31">
        <f>IFERROR(IF(A7="","",MAX(0,IF(OR(V7="Returned",V7="Disposed"),IF(V7="Returned",AB7,AD7),Dashboard!$B$4)-B7)),"")</f>
        <v/>
      </c>
      <c r="AI7" s="32">
        <f>IFERROR(IF(A7="","",MAX(0,Z7-AA7)),0)</f>
        <v/>
      </c>
      <c r="AJ7" s="33">
        <f>IFERROR(IF(A7="","",IF(B7="","Missing date found",IF(D7="","Missing found area",IF(G7="","Missing item description",IF(L7="","Missing receiving employee",IF(N7="","Missing storage location",IF(AND(V7="Returned",AB7=""),"Returned status needs date",IF(AND(V7="Disposed",AD7=""),"Disposed status needs date",IF(AND(W7="Shipped",Y7=""),"Shipped item needs tracking",IF(AND(V7="Claimed",S7=""),"Claimed item needs verification","Complete")))))))))),"")</f>
        <v/>
      </c>
      <c r="AK7" s="33">
        <f>IFERROR(IF(A7="","",IF(AND(I7="Yes",V7&lt;&gt;"Returned",V7&lt;&gt;"Disposed"),"Secure sensitive item",IF(AJ7&lt;&gt;"Complete",AJ7,IF(AND(J7&gt;=Dashboard!$H$4,V7&lt;&gt;"Returned",V7&lt;&gt;"Disposed"),"Manager review: high-value item",IF(AND(AH7&gt;=Dashboard!$E$4,V7&lt;&gt;"Returned",V7&lt;&gt;"Disposed"),"Review aging and property policy",IF(AND(V7="Return Arranged",W7="Shipped",Y7=""),"Add shipping tracking","No immediate action")))))),"")</f>
        <v/>
      </c>
    </row>
    <row r="8" ht="34" customHeight="1">
      <c r="A8" s="25" t="inlineStr">
        <is>
          <t>LF-2026-0003</t>
        </is>
      </c>
      <c r="B8" s="26" t="n">
        <v>46095</v>
      </c>
      <c r="C8" s="27" t="n">
        <v>0.9201388888888888</v>
      </c>
      <c r="D8" s="25" t="inlineStr">
        <is>
          <t>Ballroom</t>
        </is>
      </c>
      <c r="E8" s="28" t="inlineStr">
        <is>
          <t>Harbor Ballroom dance floor</t>
        </is>
      </c>
      <c r="F8" s="25" t="inlineStr">
        <is>
          <t>Jewelry</t>
        </is>
      </c>
      <c r="G8" s="28" t="inlineStr">
        <is>
          <t>Wedding ring</t>
        </is>
      </c>
      <c r="H8" s="28" t="inlineStr">
        <is>
          <t>White metal band with interior engraving</t>
        </is>
      </c>
      <c r="I8" s="25" t="inlineStr">
        <is>
          <t>No</t>
        </is>
      </c>
      <c r="J8" s="29" t="n">
        <v>1800</v>
      </c>
      <c r="K8" s="25" t="inlineStr">
        <is>
          <t>Chris Bennett</t>
        </is>
      </c>
      <c r="L8" s="25" t="inlineStr">
        <is>
          <t>Dana Foster</t>
        </is>
      </c>
      <c r="M8" s="26" t="n">
        <v>46095</v>
      </c>
      <c r="N8" s="28" t="inlineStr">
        <is>
          <t>Manager Safe J-02</t>
        </is>
      </c>
      <c r="O8" s="25" t="inlineStr">
        <is>
          <t>Morgan Davis</t>
        </is>
      </c>
      <c r="P8" s="28" t="inlineStr">
        <is>
          <t>(202) 555-0102</t>
        </is>
      </c>
      <c r="Q8" s="25" t="inlineStr">
        <is>
          <t>Davis-Brooks Wedding</t>
        </is>
      </c>
      <c r="R8" s="26" t="n">
        <v>46096</v>
      </c>
      <c r="S8" s="28" t="inlineStr">
        <is>
          <t>Detailed item description</t>
        </is>
      </c>
      <c r="T8" s="30" t="n">
        <v>2</v>
      </c>
      <c r="U8" s="26" t="n">
        <v>46098</v>
      </c>
      <c r="V8" s="25" t="inlineStr">
        <is>
          <t>Return Arranged</t>
        </is>
      </c>
      <c r="W8" s="25" t="inlineStr">
        <is>
          <t>Guest pickup</t>
        </is>
      </c>
      <c r="X8" s="25" t="n"/>
      <c r="Y8" s="28" t="n"/>
      <c r="Z8" s="29" t="n">
        <v>0</v>
      </c>
      <c r="AA8" s="29" t="n">
        <v>0</v>
      </c>
      <c r="AB8" s="26" t="n"/>
      <c r="AC8" s="25" t="inlineStr">
        <is>
          <t>Not applicable</t>
        </is>
      </c>
      <c r="AD8" s="26" t="n"/>
      <c r="AE8" s="25" t="inlineStr">
        <is>
          <t>Dana Foster</t>
        </is>
      </c>
      <c r="AF8" s="25" t="inlineStr">
        <is>
          <t>EVT-2026-117</t>
        </is>
      </c>
      <c r="AG8" s="28" t="inlineStr">
        <is>
          <t>Pickup appointment confirmed with claimant.</t>
        </is>
      </c>
      <c r="AH8" s="31">
        <f>IFERROR(IF(A8="","",MAX(0,IF(OR(V8="Returned",V8="Disposed"),IF(V8="Returned",AB8,AD8),Dashboard!$B$4)-B8)),"")</f>
        <v/>
      </c>
      <c r="AI8" s="32">
        <f>IFERROR(IF(A8="","",MAX(0,Z8-AA8)),0)</f>
        <v/>
      </c>
      <c r="AJ8" s="33">
        <f>IFERROR(IF(A8="","",IF(B8="","Missing date found",IF(D8="","Missing found area",IF(G8="","Missing item description",IF(L8="","Missing receiving employee",IF(N8="","Missing storage location",IF(AND(V8="Returned",AB8=""),"Returned status needs date",IF(AND(V8="Disposed",AD8=""),"Disposed status needs date",IF(AND(W8="Shipped",Y8=""),"Shipped item needs tracking",IF(AND(V8="Claimed",S8=""),"Claimed item needs verification","Complete")))))))))),"")</f>
        <v/>
      </c>
      <c r="AK8" s="33">
        <f>IFERROR(IF(A8="","",IF(AND(I8="Yes",V8&lt;&gt;"Returned",V8&lt;&gt;"Disposed"),"Secure sensitive item",IF(AJ8&lt;&gt;"Complete",AJ8,IF(AND(J8&gt;=Dashboard!$H$4,V8&lt;&gt;"Returned",V8&lt;&gt;"Disposed"),"Manager review: high-value item",IF(AND(AH8&gt;=Dashboard!$E$4,V8&lt;&gt;"Returned",V8&lt;&gt;"Disposed"),"Review aging and property policy",IF(AND(V8="Return Arranged",W8="Shipped",Y8=""),"Add shipping tracking","No immediate action")))))),"")</f>
        <v/>
      </c>
    </row>
    <row r="9" ht="34" customHeight="1">
      <c r="A9" s="34" t="inlineStr">
        <is>
          <t>LF-2026-0004</t>
        </is>
      </c>
      <c r="B9" s="35" t="n">
        <v>46027</v>
      </c>
      <c r="C9" s="36" t="n">
        <v>0.3506944444444444</v>
      </c>
      <c r="D9" s="34" t="inlineStr">
        <is>
          <t>Restaurant or Bar</t>
        </is>
      </c>
      <c r="E9" s="37" t="inlineStr">
        <is>
          <t>Breakfast booth 6</t>
        </is>
      </c>
      <c r="F9" s="34" t="inlineStr">
        <is>
          <t>Eyewear</t>
        </is>
      </c>
      <c r="G9" s="37" t="inlineStr">
        <is>
          <t>Reading glasses</t>
        </is>
      </c>
      <c r="H9" s="37" t="inlineStr">
        <is>
          <t>Brown rectangular frames</t>
        </is>
      </c>
      <c r="I9" s="34" t="inlineStr">
        <is>
          <t>No</t>
        </is>
      </c>
      <c r="J9" s="38" t="n">
        <v>35</v>
      </c>
      <c r="K9" s="34" t="inlineStr">
        <is>
          <t>Alex Monroe</t>
        </is>
      </c>
      <c r="L9" s="34" t="inlineStr">
        <is>
          <t>Sam Rivera</t>
        </is>
      </c>
      <c r="M9" s="35" t="n">
        <v>46027</v>
      </c>
      <c r="N9" s="37" t="inlineStr">
        <is>
          <t>Lost Property Bin E-04</t>
        </is>
      </c>
      <c r="O9" s="34" t="n"/>
      <c r="P9" s="37" t="n"/>
      <c r="Q9" s="34" t="inlineStr">
        <is>
          <t>Restaurant</t>
        </is>
      </c>
      <c r="R9" s="35" t="n"/>
      <c r="S9" s="37" t="inlineStr">
        <is>
          <t>Not yet verified</t>
        </is>
      </c>
      <c r="T9" s="39" t="n">
        <v>0</v>
      </c>
      <c r="U9" s="35" t="n"/>
      <c r="V9" s="34" t="inlineStr">
        <is>
          <t>Disposed</t>
        </is>
      </c>
      <c r="W9" s="34" t="inlineStr">
        <is>
          <t>Not applicable</t>
        </is>
      </c>
      <c r="X9" s="34" t="n"/>
      <c r="Y9" s="37" t="n"/>
      <c r="Z9" s="38" t="n">
        <v>0</v>
      </c>
      <c r="AA9" s="38" t="n">
        <v>0</v>
      </c>
      <c r="AB9" s="35" t="n"/>
      <c r="AC9" s="34" t="inlineStr">
        <is>
          <t>Property-approved disposal</t>
        </is>
      </c>
      <c r="AD9" s="35" t="n">
        <v>46101</v>
      </c>
      <c r="AE9" s="34" t="inlineStr">
        <is>
          <t>Dana Foster</t>
        </is>
      </c>
      <c r="AF9" s="34" t="inlineStr">
        <is>
          <t>DIN-2026-0105</t>
        </is>
      </c>
      <c r="AG9" s="37" t="inlineStr">
        <is>
          <t>Disposition completed under approved property policy.</t>
        </is>
      </c>
      <c r="AH9" s="31">
        <f>IFERROR(IF(A9="","",MAX(0,IF(OR(V9="Returned",V9="Disposed"),IF(V9="Returned",AB9,AD9),Dashboard!$B$4)-B9)),"")</f>
        <v/>
      </c>
      <c r="AI9" s="32">
        <f>IFERROR(IF(A9="","",MAX(0,Z9-AA9)),0)</f>
        <v/>
      </c>
      <c r="AJ9" s="33">
        <f>IFERROR(IF(A9="","",IF(B9="","Missing date found",IF(D9="","Missing found area",IF(G9="","Missing item description",IF(L9="","Missing receiving employee",IF(N9="","Missing storage location",IF(AND(V9="Returned",AB9=""),"Returned status needs date",IF(AND(V9="Disposed",AD9=""),"Disposed status needs date",IF(AND(W9="Shipped",Y9=""),"Shipped item needs tracking",IF(AND(V9="Claimed",S9=""),"Claimed item needs verification","Complete")))))))))),"")</f>
        <v/>
      </c>
      <c r="AK9" s="33">
        <f>IFERROR(IF(A9="","",IF(AND(I9="Yes",V9&lt;&gt;"Returned",V9&lt;&gt;"Disposed"),"Secure sensitive item",IF(AJ9&lt;&gt;"Complete",AJ9,IF(AND(J9&gt;=Dashboard!$H$4,V9&lt;&gt;"Returned",V9&lt;&gt;"Disposed"),"Manager review: high-value item",IF(AND(AH9&gt;=Dashboard!$E$4,V9&lt;&gt;"Returned",V9&lt;&gt;"Disposed"),"Review aging and property policy",IF(AND(V9="Return Arranged",W9="Shipped",Y9=""),"Add shipping tracking","No immediate action")))))),"")</f>
        <v/>
      </c>
    </row>
    <row r="10" ht="34" customHeight="1">
      <c r="A10" s="25" t="inlineStr">
        <is>
          <t>LF-2026-0005</t>
        </is>
      </c>
      <c r="B10" s="26" t="n">
        <v>46099</v>
      </c>
      <c r="C10" s="27" t="n">
        <v>0.4791666666666667</v>
      </c>
      <c r="D10" s="25" t="inlineStr">
        <is>
          <t>Guest Room</t>
        </is>
      </c>
      <c r="E10" s="28" t="inlineStr">
        <is>
          <t>Room 526 in-room safe</t>
        </is>
      </c>
      <c r="F10" s="25" t="inlineStr">
        <is>
          <t>Identification and Cards</t>
        </is>
      </c>
      <c r="G10" s="28" t="inlineStr">
        <is>
          <t>Passport booklet</t>
        </is>
      </c>
      <c r="H10" s="28" t="inlineStr">
        <is>
          <t>Dark blue travel document booklet</t>
        </is>
      </c>
      <c r="I10" s="25" t="inlineStr">
        <is>
          <t>Yes</t>
        </is>
      </c>
      <c r="J10" s="29" t="n">
        <v>0</v>
      </c>
      <c r="K10" s="25" t="inlineStr">
        <is>
          <t>Robin Patel</t>
        </is>
      </c>
      <c r="L10" s="25" t="inlineStr">
        <is>
          <t>Dana Foster</t>
        </is>
      </c>
      <c r="M10" s="26" t="n">
        <v>46099</v>
      </c>
      <c r="N10" s="28" t="inlineStr">
        <is>
          <t>Security Safe ID-01</t>
        </is>
      </c>
      <c r="O10" s="25" t="inlineStr">
        <is>
          <t>Taylor Brooks</t>
        </is>
      </c>
      <c r="P10" s="28" t="inlineStr">
        <is>
          <t>taylor.brooks@example.invalid</t>
        </is>
      </c>
      <c r="Q10" s="25" t="inlineStr">
        <is>
          <t>Room 526</t>
        </is>
      </c>
      <c r="R10" s="26" t="n">
        <v>46099</v>
      </c>
      <c r="S10" s="28" t="inlineStr">
        <is>
          <t>Room or event confirmation</t>
        </is>
      </c>
      <c r="T10" s="30" t="n">
        <v>1</v>
      </c>
      <c r="U10" s="26" t="n">
        <v>46099</v>
      </c>
      <c r="V10" s="25" t="inlineStr">
        <is>
          <t>Contact Attempted</t>
        </is>
      </c>
      <c r="W10" s="25" t="inlineStr">
        <is>
          <t>Not applicable</t>
        </is>
      </c>
      <c r="X10" s="25" t="n"/>
      <c r="Y10" s="28" t="n"/>
      <c r="Z10" s="29" t="n">
        <v>0</v>
      </c>
      <c r="AA10" s="29" t="n">
        <v>0</v>
      </c>
      <c r="AB10" s="26" t="n"/>
      <c r="AC10" s="25" t="inlineStr">
        <is>
          <t>Not applicable</t>
        </is>
      </c>
      <c r="AD10" s="26" t="n"/>
      <c r="AE10" s="25" t="n"/>
      <c r="AF10" s="25" t="inlineStr">
        <is>
          <t>GR-526-0318</t>
        </is>
      </c>
      <c r="AG10" s="28" t="inlineStr">
        <is>
          <t>Contact message requested a return call; no document number recorded.</t>
        </is>
      </c>
      <c r="AH10" s="31">
        <f>IFERROR(IF(A10="","",MAX(0,IF(OR(V10="Returned",V10="Disposed"),IF(V10="Returned",AB10,AD10),Dashboard!$B$4)-B10)),"")</f>
        <v/>
      </c>
      <c r="AI10" s="32">
        <f>IFERROR(IF(A10="","",MAX(0,Z10-AA10)),0)</f>
        <v/>
      </c>
      <c r="AJ10" s="33">
        <f>IFERROR(IF(A10="","",IF(B10="","Missing date found",IF(D10="","Missing found area",IF(G10="","Missing item description",IF(L10="","Missing receiving employee",IF(N10="","Missing storage location",IF(AND(V10="Returned",AB10=""),"Returned status needs date",IF(AND(V10="Disposed",AD10=""),"Disposed status needs date",IF(AND(W10="Shipped",Y10=""),"Shipped item needs tracking",IF(AND(V10="Claimed",S10=""),"Claimed item needs verification","Complete")))))))))),"")</f>
        <v/>
      </c>
      <c r="AK10" s="33">
        <f>IFERROR(IF(A10="","",IF(AND(I10="Yes",V10&lt;&gt;"Returned",V10&lt;&gt;"Disposed"),"Secure sensitive item",IF(AJ10&lt;&gt;"Complete",AJ10,IF(AND(J10&gt;=Dashboard!$H$4,V10&lt;&gt;"Returned",V10&lt;&gt;"Disposed"),"Manager review: high-value item",IF(AND(AH10&gt;=Dashboard!$E$4,V10&lt;&gt;"Returned",V10&lt;&gt;"Disposed"),"Review aging and property policy",IF(AND(V10="Return Arranged",W10="Shipped",Y10=""),"Add shipping tracking","No immediate action")))))),"")</f>
        <v/>
      </c>
    </row>
    <row r="11" ht="34" customHeight="1">
      <c r="A11" s="34" t="inlineStr">
        <is>
          <t>LF-2026-0006</t>
        </is>
      </c>
      <c r="B11" s="35" t="n">
        <v>46102</v>
      </c>
      <c r="C11" s="36" t="n">
        <v>0.6319444444444444</v>
      </c>
      <c r="D11" s="34" t="inlineStr">
        <is>
          <t>Pool Area</t>
        </is>
      </c>
      <c r="E11" s="37" t="inlineStr">
        <is>
          <t>North pool towel station</t>
        </is>
      </c>
      <c r="F11" s="34" t="inlineStr">
        <is>
          <t>Children's Items</t>
        </is>
      </c>
      <c r="G11" s="37" t="inlineStr">
        <is>
          <t>Child's stuffed sea turtle</t>
        </is>
      </c>
      <c r="H11" s="37" t="inlineStr">
        <is>
          <t>Green plush toy with yellow shell</t>
        </is>
      </c>
      <c r="I11" s="34" t="inlineStr">
        <is>
          <t>No</t>
        </is>
      </c>
      <c r="J11" s="38" t="n">
        <v>18</v>
      </c>
      <c r="K11" s="34" t="inlineStr">
        <is>
          <t>Cameron Reed</t>
        </is>
      </c>
      <c r="L11" s="34" t="inlineStr">
        <is>
          <t>Riley Grant</t>
        </is>
      </c>
      <c r="M11" s="35" t="n">
        <v>46102</v>
      </c>
      <c r="N11" s="37" t="inlineStr">
        <is>
          <t>Front Desk Bin C-07</t>
        </is>
      </c>
      <c r="O11" s="34" t="inlineStr">
        <is>
          <t>Casey Miller</t>
        </is>
      </c>
      <c r="P11" s="37" t="inlineStr">
        <is>
          <t>(202) 555-0103</t>
        </is>
      </c>
      <c r="Q11" s="34" t="inlineStr">
        <is>
          <t>Pool Area</t>
        </is>
      </c>
      <c r="R11" s="35" t="n">
        <v>46102</v>
      </c>
      <c r="S11" s="37" t="inlineStr">
        <is>
          <t>Unique identifying feature</t>
        </is>
      </c>
      <c r="T11" s="39" t="n">
        <v>1</v>
      </c>
      <c r="U11" s="35" t="n">
        <v>46102</v>
      </c>
      <c r="V11" s="34" t="inlineStr">
        <is>
          <t>Returned</t>
        </is>
      </c>
      <c r="W11" s="34" t="inlineStr">
        <is>
          <t>Guest pickup</t>
        </is>
      </c>
      <c r="X11" s="34" t="n"/>
      <c r="Y11" s="37" t="inlineStr">
        <is>
          <t>FD-REC-0321</t>
        </is>
      </c>
      <c r="Z11" s="38" t="n">
        <v>0</v>
      </c>
      <c r="AA11" s="38" t="n">
        <v>0</v>
      </c>
      <c r="AB11" s="35" t="n">
        <v>46102</v>
      </c>
      <c r="AC11" s="34" t="inlineStr">
        <is>
          <t>Not applicable</t>
        </is>
      </c>
      <c r="AD11" s="35" t="n"/>
      <c r="AE11" s="34" t="inlineStr">
        <is>
          <t>Riley Grant</t>
        </is>
      </c>
      <c r="AF11" s="34" t="inlineStr">
        <is>
          <t>REQ-2026-221</t>
        </is>
      </c>
      <c r="AG11" s="37" t="inlineStr">
        <is>
          <t>Released at front desk after description match.</t>
        </is>
      </c>
      <c r="AH11" s="31">
        <f>IFERROR(IF(A11="","",MAX(0,IF(OR(V11="Returned",V11="Disposed"),IF(V11="Returned",AB11,AD11),Dashboard!$B$4)-B11)),"")</f>
        <v/>
      </c>
      <c r="AI11" s="32">
        <f>IFERROR(IF(A11="","",MAX(0,Z11-AA11)),0)</f>
        <v/>
      </c>
      <c r="AJ11" s="33">
        <f>IFERROR(IF(A11="","",IF(B11="","Missing date found",IF(D11="","Missing found area",IF(G11="","Missing item description",IF(L11="","Missing receiving employee",IF(N11="","Missing storage location",IF(AND(V11="Returned",AB11=""),"Returned status needs date",IF(AND(V11="Disposed",AD11=""),"Disposed status needs date",IF(AND(W11="Shipped",Y11=""),"Shipped item needs tracking",IF(AND(V11="Claimed",S11=""),"Claimed item needs verification","Complete")))))))))),"")</f>
        <v/>
      </c>
      <c r="AK11" s="33">
        <f>IFERROR(IF(A11="","",IF(AND(I11="Yes",V11&lt;&gt;"Returned",V11&lt;&gt;"Disposed"),"Secure sensitive item",IF(AJ11&lt;&gt;"Complete",AJ11,IF(AND(J11&gt;=Dashboard!$H$4,V11&lt;&gt;"Returned",V11&lt;&gt;"Disposed"),"Manager review: high-value item",IF(AND(AH11&gt;=Dashboard!$E$4,V11&lt;&gt;"Returned",V11&lt;&gt;"Disposed"),"Review aging and property policy",IF(AND(V11="Return Arranged",W11="Shipped",Y11=""),"Add shipping tracking","No immediate action")))))),"")</f>
        <v/>
      </c>
    </row>
    <row r="12" ht="34" customHeight="1">
      <c r="A12" s="25" t="inlineStr">
        <is>
          <t>LF-2026-0007</t>
        </is>
      </c>
      <c r="B12" s="26" t="n">
        <v>46054</v>
      </c>
      <c r="C12" s="27" t="n">
        <v>0.7430555555555556</v>
      </c>
      <c r="D12" s="25" t="inlineStr">
        <is>
          <t>Meeting Room</t>
        </is>
      </c>
      <c r="E12" s="28" t="inlineStr">
        <is>
          <t>Bay Meeting Room table</t>
        </is>
      </c>
      <c r="F12" s="25" t="inlineStr">
        <is>
          <t>Electronics</t>
        </is>
      </c>
      <c r="G12" s="28" t="inlineStr">
        <is>
          <t>Laptop charger and cable</t>
        </is>
      </c>
      <c r="H12" s="28" t="inlineStr">
        <is>
          <t>Black 65W USB-C adapter</t>
        </is>
      </c>
      <c r="I12" s="25" t="inlineStr">
        <is>
          <t>No</t>
        </is>
      </c>
      <c r="J12" s="29" t="n">
        <v>75</v>
      </c>
      <c r="K12" s="25" t="inlineStr">
        <is>
          <t>Drew Collins</t>
        </is>
      </c>
      <c r="L12" s="25" t="inlineStr">
        <is>
          <t>Sam Rivera</t>
        </is>
      </c>
      <c r="M12" s="26" t="n">
        <v>46054</v>
      </c>
      <c r="N12" s="28" t="inlineStr">
        <is>
          <t>Electronics Locker L-05</t>
        </is>
      </c>
      <c r="O12" s="25" t="n"/>
      <c r="P12" s="28" t="n"/>
      <c r="Q12" s="25" t="inlineStr">
        <is>
          <t>Bay Meeting Room</t>
        </is>
      </c>
      <c r="R12" s="26" t="n"/>
      <c r="S12" s="28" t="inlineStr">
        <is>
          <t>Not yet verified</t>
        </is>
      </c>
      <c r="T12" s="30" t="n">
        <v>0</v>
      </c>
      <c r="U12" s="26" t="n"/>
      <c r="V12" s="25" t="inlineStr">
        <is>
          <t>Secured</t>
        </is>
      </c>
      <c r="W12" s="25" t="inlineStr">
        <is>
          <t>Not applicable</t>
        </is>
      </c>
      <c r="X12" s="25" t="n"/>
      <c r="Y12" s="28" t="n"/>
      <c r="Z12" s="29" t="n">
        <v>0</v>
      </c>
      <c r="AA12" s="29" t="n">
        <v>0</v>
      </c>
      <c r="AB12" s="26" t="n"/>
      <c r="AC12" s="25" t="inlineStr">
        <is>
          <t>Not applicable</t>
        </is>
      </c>
      <c r="AD12" s="26" t="n"/>
      <c r="AE12" s="25" t="n"/>
      <c r="AF12" s="25" t="inlineStr">
        <is>
          <t>MTG-2026-0201</t>
        </is>
      </c>
      <c r="AG12" s="28" t="inlineStr">
        <is>
          <t>No claimant identified; aging review needed.</t>
        </is>
      </c>
      <c r="AH12" s="31">
        <f>IFERROR(IF(A12="","",MAX(0,IF(OR(V12="Returned",V12="Disposed"),IF(V12="Returned",AB12,AD12),Dashboard!$B$4)-B12)),"")</f>
        <v/>
      </c>
      <c r="AI12" s="32">
        <f>IFERROR(IF(A12="","",MAX(0,Z12-AA12)),0)</f>
        <v/>
      </c>
      <c r="AJ12" s="33">
        <f>IFERROR(IF(A12="","",IF(B12="","Missing date found",IF(D12="","Missing found area",IF(G12="","Missing item description",IF(L12="","Missing receiving employee",IF(N12="","Missing storage location",IF(AND(V12="Returned",AB12=""),"Returned status needs date",IF(AND(V12="Disposed",AD12=""),"Disposed status needs date",IF(AND(W12="Shipped",Y12=""),"Shipped item needs tracking",IF(AND(V12="Claimed",S12=""),"Claimed item needs verification","Complete")))))))))),"")</f>
        <v/>
      </c>
      <c r="AK12" s="33">
        <f>IFERROR(IF(A12="","",IF(AND(I12="Yes",V12&lt;&gt;"Returned",V12&lt;&gt;"Disposed"),"Secure sensitive item",IF(AJ12&lt;&gt;"Complete",AJ12,IF(AND(J12&gt;=Dashboard!$H$4,V12&lt;&gt;"Returned",V12&lt;&gt;"Disposed"),"Manager review: high-value item",IF(AND(AH12&gt;=Dashboard!$E$4,V12&lt;&gt;"Returned",V12&lt;&gt;"Disposed"),"Review aging and property policy",IF(AND(V12="Return Arranged",W12="Shipped",Y12=""),"Add shipping tracking","No immediate action")))))),"")</f>
        <v/>
      </c>
    </row>
    <row r="13" ht="34" customHeight="1">
      <c r="A13" s="34" t="inlineStr">
        <is>
          <t>LF-2026-0008</t>
        </is>
      </c>
      <c r="B13" s="35" t="n">
        <v>46105</v>
      </c>
      <c r="C13" s="36" t="n">
        <v>0.8576388888888888</v>
      </c>
      <c r="D13" s="34" t="inlineStr">
        <is>
          <t>Restaurant or Bar</t>
        </is>
      </c>
      <c r="E13" s="37" t="inlineStr">
        <is>
          <t>Patio table 12</t>
        </is>
      </c>
      <c r="F13" s="34" t="inlineStr">
        <is>
          <t>Eyewear</t>
        </is>
      </c>
      <c r="G13" s="37" t="inlineStr">
        <is>
          <t>Prescription sunglasses</t>
        </is>
      </c>
      <c r="H13" s="37" t="inlineStr">
        <is>
          <t>Black frames with amber lenses</t>
        </is>
      </c>
      <c r="I13" s="34" t="inlineStr">
        <is>
          <t>No</t>
        </is>
      </c>
      <c r="J13" s="38" t="n">
        <v>220</v>
      </c>
      <c r="K13" s="34" t="inlineStr">
        <is>
          <t>Skyler Young</t>
        </is>
      </c>
      <c r="L13" s="34" t="inlineStr">
        <is>
          <t>Riley Grant</t>
        </is>
      </c>
      <c r="M13" s="35" t="n">
        <v>46105</v>
      </c>
      <c r="N13" s="37" t="inlineStr">
        <is>
          <t>Front Desk Drawer D-09</t>
        </is>
      </c>
      <c r="O13" s="34" t="inlineStr">
        <is>
          <t>Riley Johnson</t>
        </is>
      </c>
      <c r="P13" s="37" t="inlineStr">
        <is>
          <t>riley.johnson@example.invalid</t>
        </is>
      </c>
      <c r="Q13" s="34" t="inlineStr">
        <is>
          <t>Restaurant Patio</t>
        </is>
      </c>
      <c r="R13" s="35" t="n">
        <v>46106</v>
      </c>
      <c r="S13" s="37" t="inlineStr">
        <is>
          <t>Detailed item description</t>
        </is>
      </c>
      <c r="T13" s="39" t="n">
        <v>2</v>
      </c>
      <c r="U13" s="35" t="n">
        <v>46107</v>
      </c>
      <c r="V13" s="34" t="inlineStr">
        <is>
          <t>Return Arranged</t>
        </is>
      </c>
      <c r="W13" s="34" t="inlineStr">
        <is>
          <t>Local courier</t>
        </is>
      </c>
      <c r="X13" s="34" t="inlineStr">
        <is>
          <t>Local Courier Desk</t>
        </is>
      </c>
      <c r="Y13" s="37" t="inlineStr">
        <is>
          <t>COUR-2026-8821</t>
        </is>
      </c>
      <c r="Z13" s="38" t="n">
        <v>18</v>
      </c>
      <c r="AA13" s="38" t="n">
        <v>10</v>
      </c>
      <c r="AB13" s="35" t="n"/>
      <c r="AC13" s="34" t="inlineStr">
        <is>
          <t>Not applicable</t>
        </is>
      </c>
      <c r="AD13" s="35" t="n"/>
      <c r="AE13" s="34" t="inlineStr">
        <is>
          <t>Dana Foster</t>
        </is>
      </c>
      <c r="AF13" s="34" t="inlineStr">
        <is>
          <t>DIN-2026-0324</t>
        </is>
      </c>
      <c r="AG13" s="37" t="inlineStr">
        <is>
          <t>Courier delivery planned; partial cost collected.</t>
        </is>
      </c>
      <c r="AH13" s="31">
        <f>IFERROR(IF(A13="","",MAX(0,IF(OR(V13="Returned",V13="Disposed"),IF(V13="Returned",AB13,AD13),Dashboard!$B$4)-B13)),"")</f>
        <v/>
      </c>
      <c r="AI13" s="32">
        <f>IFERROR(IF(A13="","",MAX(0,Z13-AA13)),0)</f>
        <v/>
      </c>
      <c r="AJ13" s="33">
        <f>IFERROR(IF(A13="","",IF(B13="","Missing date found",IF(D13="","Missing found area",IF(G13="","Missing item description",IF(L13="","Missing receiving employee",IF(N13="","Missing storage location",IF(AND(V13="Returned",AB13=""),"Returned status needs date",IF(AND(V13="Disposed",AD13=""),"Disposed status needs date",IF(AND(W13="Shipped",Y13=""),"Shipped item needs tracking",IF(AND(V13="Claimed",S13=""),"Claimed item needs verification","Complete")))))))))),"")</f>
        <v/>
      </c>
      <c r="AK13" s="33">
        <f>IFERROR(IF(A13="","",IF(AND(I13="Yes",V13&lt;&gt;"Returned",V13&lt;&gt;"Disposed"),"Secure sensitive item",IF(AJ13&lt;&gt;"Complete",AJ13,IF(AND(J13&gt;=Dashboard!$H$4,V13&lt;&gt;"Returned",V13&lt;&gt;"Disposed"),"Manager review: high-value item",IF(AND(AH13&gt;=Dashboard!$E$4,V13&lt;&gt;"Returned",V13&lt;&gt;"Disposed"),"Review aging and property policy",IF(AND(V13="Return Arranged",W13="Shipped",Y13=""),"Add shipping tracking","No immediate action")))))),"")</f>
        <v/>
      </c>
    </row>
    <row r="14" ht="34" customHeight="1">
      <c r="A14" s="25" t="inlineStr">
        <is>
          <t>LF-2026-0009</t>
        </is>
      </c>
      <c r="B14" s="26" t="n">
        <v>46108</v>
      </c>
      <c r="C14" s="27" t="n">
        <v>0.3229166666666667</v>
      </c>
      <c r="D14" s="25" t="inlineStr">
        <is>
          <t>Parking Area</t>
        </is>
      </c>
      <c r="E14" s="28" t="inlineStr">
        <is>
          <t>Level 2 elevator lobby</t>
        </is>
      </c>
      <c r="F14" s="25" t="inlineStr">
        <is>
          <t>Keys</t>
        </is>
      </c>
      <c r="G14" s="28" t="inlineStr">
        <is>
          <t>Set of car keys</t>
        </is>
      </c>
      <c r="H14" s="28" t="inlineStr">
        <is>
          <t>Black fob with three metal keys</t>
        </is>
      </c>
      <c r="I14" s="25" t="inlineStr">
        <is>
          <t>Yes</t>
        </is>
      </c>
      <c r="J14" s="29" t="n">
        <v>180</v>
      </c>
      <c r="K14" s="25" t="inlineStr">
        <is>
          <t>Quinn Adams</t>
        </is>
      </c>
      <c r="L14" s="25" t="inlineStr">
        <is>
          <t>Dana Foster</t>
        </is>
      </c>
      <c r="M14" s="26" t="n">
        <v>46108</v>
      </c>
      <c r="N14" s="28" t="inlineStr">
        <is>
          <t>Locked Key Cabinet K-04</t>
        </is>
      </c>
      <c r="O14" s="25" t="n"/>
      <c r="P14" s="28" t="n"/>
      <c r="Q14" s="25" t="inlineStr">
        <is>
          <t>Parking Level 2</t>
        </is>
      </c>
      <c r="R14" s="26" t="n"/>
      <c r="S14" s="28" t="inlineStr">
        <is>
          <t>Not yet verified</t>
        </is>
      </c>
      <c r="T14" s="30" t="n">
        <v>0</v>
      </c>
      <c r="U14" s="26" t="n"/>
      <c r="V14" s="25" t="inlineStr">
        <is>
          <t>Secured</t>
        </is>
      </c>
      <c r="W14" s="25" t="inlineStr">
        <is>
          <t>Not applicable</t>
        </is>
      </c>
      <c r="X14" s="25" t="n"/>
      <c r="Y14" s="28" t="n"/>
      <c r="Z14" s="29" t="n">
        <v>0</v>
      </c>
      <c r="AA14" s="29" t="n">
        <v>0</v>
      </c>
      <c r="AB14" s="26" t="n"/>
      <c r="AC14" s="25" t="inlineStr">
        <is>
          <t>Not applicable</t>
        </is>
      </c>
      <c r="AD14" s="26" t="n"/>
      <c r="AE14" s="25" t="n"/>
      <c r="AF14" s="25" t="inlineStr">
        <is>
          <t>SEC-2026-0327</t>
        </is>
      </c>
      <c r="AG14" s="28" t="inlineStr">
        <is>
          <t>Secured in locked key cabinet.</t>
        </is>
      </c>
      <c r="AH14" s="31">
        <f>IFERROR(IF(A14="","",MAX(0,IF(OR(V14="Returned",V14="Disposed"),IF(V14="Returned",AB14,AD14),Dashboard!$B$4)-B14)),"")</f>
        <v/>
      </c>
      <c r="AI14" s="32">
        <f>IFERROR(IF(A14="","",MAX(0,Z14-AA14)),0)</f>
        <v/>
      </c>
      <c r="AJ14" s="33">
        <f>IFERROR(IF(A14="","",IF(B14="","Missing date found",IF(D14="","Missing found area",IF(G14="","Missing item description",IF(L14="","Missing receiving employee",IF(N14="","Missing storage location",IF(AND(V14="Returned",AB14=""),"Returned status needs date",IF(AND(V14="Disposed",AD14=""),"Disposed status needs date",IF(AND(W14="Shipped",Y14=""),"Shipped item needs tracking",IF(AND(V14="Claimed",S14=""),"Claimed item needs verification","Complete")))))))))),"")</f>
        <v/>
      </c>
      <c r="AK14" s="33">
        <f>IFERROR(IF(A14="","",IF(AND(I14="Yes",V14&lt;&gt;"Returned",V14&lt;&gt;"Disposed"),"Secure sensitive item",IF(AJ14&lt;&gt;"Complete",AJ14,IF(AND(J14&gt;=Dashboard!$H$4,V14&lt;&gt;"Returned",V14&lt;&gt;"Disposed"),"Manager review: high-value item",IF(AND(AH14&gt;=Dashboard!$E$4,V14&lt;&gt;"Returned",V14&lt;&gt;"Disposed"),"Review aging and property policy",IF(AND(V14="Return Arranged",W14="Shipped",Y14=""),"Add shipping tracking","No immediate action")))))),"")</f>
        <v/>
      </c>
    </row>
    <row r="15" ht="34" customHeight="1">
      <c r="A15" s="34" t="inlineStr">
        <is>
          <t>LF-2026-0010</t>
        </is>
      </c>
      <c r="B15" s="35" t="n">
        <v>46110</v>
      </c>
      <c r="C15" s="36" t="n">
        <v>0.2881944444444444</v>
      </c>
      <c r="D15" s="34" t="inlineStr">
        <is>
          <t>Fitness Center</t>
        </is>
      </c>
      <c r="E15" s="37" t="inlineStr">
        <is>
          <t>Bench near locker 18</t>
        </is>
      </c>
      <c r="F15" s="34" t="inlineStr">
        <is>
          <t>Bags and Luggage</t>
        </is>
      </c>
      <c r="G15" s="37" t="inlineStr">
        <is>
          <t>Small day backpack</t>
        </is>
      </c>
      <c r="H15" s="37" t="inlineStr">
        <is>
          <t>Gray backpack with orange zipper pulls</t>
        </is>
      </c>
      <c r="I15" s="34" t="inlineStr">
        <is>
          <t>No</t>
        </is>
      </c>
      <c r="J15" s="38" t="n">
        <v>95</v>
      </c>
      <c r="K15" s="34" t="inlineStr">
        <is>
          <t>Emerson Clark</t>
        </is>
      </c>
      <c r="L15" s="34" t="inlineStr">
        <is>
          <t>Sam Rivera</t>
        </is>
      </c>
      <c r="M15" s="35" t="n">
        <v>46110</v>
      </c>
      <c r="N15" s="37" t="inlineStr">
        <is>
          <t>Storage Shelf B-11</t>
        </is>
      </c>
      <c r="O15" s="34" t="inlineStr">
        <is>
          <t>Jordan Lee</t>
        </is>
      </c>
      <c r="P15" s="37" t="inlineStr">
        <is>
          <t>(202) 555-0101</t>
        </is>
      </c>
      <c r="Q15" s="34" t="inlineStr">
        <is>
          <t>Fitness Center</t>
        </is>
      </c>
      <c r="R15" s="35" t="n">
        <v>46111</v>
      </c>
      <c r="S15" s="37" t="inlineStr">
        <is>
          <t>Unique identifying feature</t>
        </is>
      </c>
      <c r="T15" s="39" t="n">
        <v>2</v>
      </c>
      <c r="U15" s="35" t="n">
        <v>46112</v>
      </c>
      <c r="V15" s="34" t="inlineStr">
        <is>
          <t>Return Arranged</t>
        </is>
      </c>
      <c r="W15" s="34" t="inlineStr">
        <is>
          <t>Shipped</t>
        </is>
      </c>
      <c r="X15" s="34" t="inlineStr">
        <is>
          <t>Parcel Service</t>
        </is>
      </c>
      <c r="Y15" s="37" t="n"/>
      <c r="Z15" s="38" t="n">
        <v>19.5</v>
      </c>
      <c r="AA15" s="38" t="n">
        <v>0</v>
      </c>
      <c r="AB15" s="35" t="n"/>
      <c r="AC15" s="34" t="inlineStr">
        <is>
          <t>Not applicable</t>
        </is>
      </c>
      <c r="AD15" s="35" t="n"/>
      <c r="AE15" s="34" t="inlineStr">
        <is>
          <t>Dana Foster</t>
        </is>
      </c>
      <c r="AF15" s="34" t="inlineStr">
        <is>
          <t>FIT-2026-0329</t>
        </is>
      </c>
      <c r="AG15" s="37" t="inlineStr">
        <is>
          <t>Shipment prepared; tracking number must be added.</t>
        </is>
      </c>
      <c r="AH15" s="31">
        <f>IFERROR(IF(A15="","",MAX(0,IF(OR(V15="Returned",V15="Disposed"),IF(V15="Returned",AB15,AD15),Dashboard!$B$4)-B15)),"")</f>
        <v/>
      </c>
      <c r="AI15" s="32">
        <f>IFERROR(IF(A15="","",MAX(0,Z15-AA15)),0)</f>
        <v/>
      </c>
      <c r="AJ15" s="33">
        <f>IFERROR(IF(A15="","",IF(B15="","Missing date found",IF(D15="","Missing found area",IF(G15="","Missing item description",IF(L15="","Missing receiving employee",IF(N15="","Missing storage location",IF(AND(V15="Returned",AB15=""),"Returned status needs date",IF(AND(V15="Disposed",AD15=""),"Disposed status needs date",IF(AND(W15="Shipped",Y15=""),"Shipped item needs tracking",IF(AND(V15="Claimed",S15=""),"Claimed item needs verification","Complete")))))))))),"")</f>
        <v/>
      </c>
      <c r="AK15" s="33">
        <f>IFERROR(IF(A15="","",IF(AND(I15="Yes",V15&lt;&gt;"Returned",V15&lt;&gt;"Disposed"),"Secure sensitive item",IF(AJ15&lt;&gt;"Complete",AJ15,IF(AND(J15&gt;=Dashboard!$H$4,V15&lt;&gt;"Returned",V15&lt;&gt;"Disposed"),"Manager review: high-value item",IF(AND(AH15&gt;=Dashboard!$E$4,V15&lt;&gt;"Returned",V15&lt;&gt;"Disposed"),"Review aging and property policy",IF(AND(V15="Return Arranged",W15="Shipped",Y15=""),"Add shipping tracking","No immediate action")))))),"")</f>
        <v/>
      </c>
    </row>
    <row r="16" ht="34" customHeight="1">
      <c r="A16" s="25" t="n"/>
      <c r="B16" s="26" t="n"/>
      <c r="C16" s="27" t="n"/>
      <c r="D16" s="25" t="n"/>
      <c r="E16" s="28" t="n"/>
      <c r="F16" s="25" t="n"/>
      <c r="G16" s="28" t="n"/>
      <c r="H16" s="28" t="n"/>
      <c r="I16" s="25" t="n"/>
      <c r="J16" s="29" t="n"/>
      <c r="K16" s="25" t="n"/>
      <c r="L16" s="25" t="n"/>
      <c r="M16" s="26" t="n"/>
      <c r="N16" s="28" t="n"/>
      <c r="O16" s="25" t="n"/>
      <c r="P16" s="28" t="n"/>
      <c r="Q16" s="25" t="n"/>
      <c r="R16" s="26" t="n"/>
      <c r="S16" s="28" t="n"/>
      <c r="T16" s="30" t="n"/>
      <c r="U16" s="26" t="n"/>
      <c r="V16" s="25" t="n"/>
      <c r="W16" s="25" t="n"/>
      <c r="X16" s="25" t="n"/>
      <c r="Y16" s="28" t="n"/>
      <c r="Z16" s="29" t="n"/>
      <c r="AA16" s="29" t="n"/>
      <c r="AB16" s="26" t="n"/>
      <c r="AC16" s="25" t="n"/>
      <c r="AD16" s="26" t="n"/>
      <c r="AE16" s="25" t="n"/>
      <c r="AF16" s="25" t="n"/>
      <c r="AG16" s="28" t="n"/>
      <c r="AH16" s="31">
        <f>IFERROR(IF(A16="","",MAX(0,IF(OR(V16="Returned",V16="Disposed"),IF(V16="Returned",AB16,AD16),Dashboard!$B$4)-B16)),"")</f>
        <v/>
      </c>
      <c r="AI16" s="32">
        <f>IFERROR(IF(A16="","",MAX(0,Z16-AA16)),0)</f>
        <v/>
      </c>
      <c r="AJ16" s="33">
        <f>IFERROR(IF(A16="","",IF(B16="","Missing date found",IF(D16="","Missing found area",IF(G16="","Missing item description",IF(L16="","Missing receiving employee",IF(N16="","Missing storage location",IF(AND(V16="Returned",AB16=""),"Returned status needs date",IF(AND(V16="Disposed",AD16=""),"Disposed status needs date",IF(AND(W16="Shipped",Y16=""),"Shipped item needs tracking",IF(AND(V16="Claimed",S16=""),"Claimed item needs verification","Complete")))))))))),"")</f>
        <v/>
      </c>
      <c r="AK16" s="33">
        <f>IFERROR(IF(A16="","",IF(AND(I16="Yes",V16&lt;&gt;"Returned",V16&lt;&gt;"Disposed"),"Secure sensitive item",IF(AJ16&lt;&gt;"Complete",AJ16,IF(AND(J16&gt;=Dashboard!$H$4,V16&lt;&gt;"Returned",V16&lt;&gt;"Disposed"),"Manager review: high-value item",IF(AND(AH16&gt;=Dashboard!$E$4,V16&lt;&gt;"Returned",V16&lt;&gt;"Disposed"),"Review aging and property policy",IF(AND(V16="Return Arranged",W16="Shipped",Y16=""),"Add shipping tracking","No immediate action")))))),"")</f>
        <v/>
      </c>
    </row>
    <row r="17" ht="34" customHeight="1">
      <c r="A17" s="34" t="n"/>
      <c r="B17" s="35" t="n"/>
      <c r="C17" s="36" t="n"/>
      <c r="D17" s="34" t="n"/>
      <c r="E17" s="37" t="n"/>
      <c r="F17" s="34" t="n"/>
      <c r="G17" s="37" t="n"/>
      <c r="H17" s="37" t="n"/>
      <c r="I17" s="34" t="n"/>
      <c r="J17" s="38" t="n"/>
      <c r="K17" s="34" t="n"/>
      <c r="L17" s="34" t="n"/>
      <c r="M17" s="35" t="n"/>
      <c r="N17" s="37" t="n"/>
      <c r="O17" s="34" t="n"/>
      <c r="P17" s="37" t="n"/>
      <c r="Q17" s="34" t="n"/>
      <c r="R17" s="35" t="n"/>
      <c r="S17" s="37" t="n"/>
      <c r="T17" s="39" t="n"/>
      <c r="U17" s="35" t="n"/>
      <c r="V17" s="34" t="n"/>
      <c r="W17" s="34" t="n"/>
      <c r="X17" s="34" t="n"/>
      <c r="Y17" s="37" t="n"/>
      <c r="Z17" s="38" t="n"/>
      <c r="AA17" s="38" t="n"/>
      <c r="AB17" s="35" t="n"/>
      <c r="AC17" s="34" t="n"/>
      <c r="AD17" s="35" t="n"/>
      <c r="AE17" s="34" t="n"/>
      <c r="AF17" s="34" t="n"/>
      <c r="AG17" s="37" t="n"/>
      <c r="AH17" s="31">
        <f>IFERROR(IF(A17="","",MAX(0,IF(OR(V17="Returned",V17="Disposed"),IF(V17="Returned",AB17,AD17),Dashboard!$B$4)-B17)),"")</f>
        <v/>
      </c>
      <c r="AI17" s="32">
        <f>IFERROR(IF(A17="","",MAX(0,Z17-AA17)),0)</f>
        <v/>
      </c>
      <c r="AJ17" s="33">
        <f>IFERROR(IF(A17="","",IF(B17="","Missing date found",IF(D17="","Missing found area",IF(G17="","Missing item description",IF(L17="","Missing receiving employee",IF(N17="","Missing storage location",IF(AND(V17="Returned",AB17=""),"Returned status needs date",IF(AND(V17="Disposed",AD17=""),"Disposed status needs date",IF(AND(W17="Shipped",Y17=""),"Shipped item needs tracking",IF(AND(V17="Claimed",S17=""),"Claimed item needs verification","Complete")))))))))),"")</f>
        <v/>
      </c>
      <c r="AK17" s="33">
        <f>IFERROR(IF(A17="","",IF(AND(I17="Yes",V17&lt;&gt;"Returned",V17&lt;&gt;"Disposed"),"Secure sensitive item",IF(AJ17&lt;&gt;"Complete",AJ17,IF(AND(J17&gt;=Dashboard!$H$4,V17&lt;&gt;"Returned",V17&lt;&gt;"Disposed"),"Manager review: high-value item",IF(AND(AH17&gt;=Dashboard!$E$4,V17&lt;&gt;"Returned",V17&lt;&gt;"Disposed"),"Review aging and property policy",IF(AND(V17="Return Arranged",W17="Shipped",Y17=""),"Add shipping tracking","No immediate action")))))),"")</f>
        <v/>
      </c>
    </row>
    <row r="18" ht="34" customHeight="1">
      <c r="A18" s="25" t="n"/>
      <c r="B18" s="26" t="n"/>
      <c r="C18" s="27" t="n"/>
      <c r="D18" s="25" t="n"/>
      <c r="E18" s="28" t="n"/>
      <c r="F18" s="25" t="n"/>
      <c r="G18" s="28" t="n"/>
      <c r="H18" s="28" t="n"/>
      <c r="I18" s="25" t="n"/>
      <c r="J18" s="29" t="n"/>
      <c r="K18" s="25" t="n"/>
      <c r="L18" s="25" t="n"/>
      <c r="M18" s="26" t="n"/>
      <c r="N18" s="28" t="n"/>
      <c r="O18" s="25" t="n"/>
      <c r="P18" s="28" t="n"/>
      <c r="Q18" s="25" t="n"/>
      <c r="R18" s="26" t="n"/>
      <c r="S18" s="28" t="n"/>
      <c r="T18" s="30" t="n"/>
      <c r="U18" s="26" t="n"/>
      <c r="V18" s="25" t="n"/>
      <c r="W18" s="25" t="n"/>
      <c r="X18" s="25" t="n"/>
      <c r="Y18" s="28" t="n"/>
      <c r="Z18" s="29" t="n"/>
      <c r="AA18" s="29" t="n"/>
      <c r="AB18" s="26" t="n"/>
      <c r="AC18" s="25" t="n"/>
      <c r="AD18" s="26" t="n"/>
      <c r="AE18" s="25" t="n"/>
      <c r="AF18" s="25" t="n"/>
      <c r="AG18" s="28" t="n"/>
      <c r="AH18" s="31">
        <f>IFERROR(IF(A18="","",MAX(0,IF(OR(V18="Returned",V18="Disposed"),IF(V18="Returned",AB18,AD18),Dashboard!$B$4)-B18)),"")</f>
        <v/>
      </c>
      <c r="AI18" s="32">
        <f>IFERROR(IF(A18="","",MAX(0,Z18-AA18)),0)</f>
        <v/>
      </c>
      <c r="AJ18" s="33">
        <f>IFERROR(IF(A18="","",IF(B18="","Missing date found",IF(D18="","Missing found area",IF(G18="","Missing item description",IF(L18="","Missing receiving employee",IF(N18="","Missing storage location",IF(AND(V18="Returned",AB18=""),"Returned status needs date",IF(AND(V18="Disposed",AD18=""),"Disposed status needs date",IF(AND(W18="Shipped",Y18=""),"Shipped item needs tracking",IF(AND(V18="Claimed",S18=""),"Claimed item needs verification","Complete")))))))))),"")</f>
        <v/>
      </c>
      <c r="AK18" s="33">
        <f>IFERROR(IF(A18="","",IF(AND(I18="Yes",V18&lt;&gt;"Returned",V18&lt;&gt;"Disposed"),"Secure sensitive item",IF(AJ18&lt;&gt;"Complete",AJ18,IF(AND(J18&gt;=Dashboard!$H$4,V18&lt;&gt;"Returned",V18&lt;&gt;"Disposed"),"Manager review: high-value item",IF(AND(AH18&gt;=Dashboard!$E$4,V18&lt;&gt;"Returned",V18&lt;&gt;"Disposed"),"Review aging and property policy",IF(AND(V18="Return Arranged",W18="Shipped",Y18=""),"Add shipping tracking","No immediate action")))))),"")</f>
        <v/>
      </c>
    </row>
    <row r="19" ht="34" customHeight="1">
      <c r="A19" s="34" t="n"/>
      <c r="B19" s="35" t="n"/>
      <c r="C19" s="36" t="n"/>
      <c r="D19" s="34" t="n"/>
      <c r="E19" s="37" t="n"/>
      <c r="F19" s="34" t="n"/>
      <c r="G19" s="37" t="n"/>
      <c r="H19" s="37" t="n"/>
      <c r="I19" s="34" t="n"/>
      <c r="J19" s="38" t="n"/>
      <c r="K19" s="34" t="n"/>
      <c r="L19" s="34" t="n"/>
      <c r="M19" s="35" t="n"/>
      <c r="N19" s="37" t="n"/>
      <c r="O19" s="34" t="n"/>
      <c r="P19" s="37" t="n"/>
      <c r="Q19" s="34" t="n"/>
      <c r="R19" s="35" t="n"/>
      <c r="S19" s="37" t="n"/>
      <c r="T19" s="39" t="n"/>
      <c r="U19" s="35" t="n"/>
      <c r="V19" s="34" t="n"/>
      <c r="W19" s="34" t="n"/>
      <c r="X19" s="34" t="n"/>
      <c r="Y19" s="37" t="n"/>
      <c r="Z19" s="38" t="n"/>
      <c r="AA19" s="38" t="n"/>
      <c r="AB19" s="35" t="n"/>
      <c r="AC19" s="34" t="n"/>
      <c r="AD19" s="35" t="n"/>
      <c r="AE19" s="34" t="n"/>
      <c r="AF19" s="34" t="n"/>
      <c r="AG19" s="37" t="n"/>
      <c r="AH19" s="31">
        <f>IFERROR(IF(A19="","",MAX(0,IF(OR(V19="Returned",V19="Disposed"),IF(V19="Returned",AB19,AD19),Dashboard!$B$4)-B19)),"")</f>
        <v/>
      </c>
      <c r="AI19" s="32">
        <f>IFERROR(IF(A19="","",MAX(0,Z19-AA19)),0)</f>
        <v/>
      </c>
      <c r="AJ19" s="33">
        <f>IFERROR(IF(A19="","",IF(B19="","Missing date found",IF(D19="","Missing found area",IF(G19="","Missing item description",IF(L19="","Missing receiving employee",IF(N19="","Missing storage location",IF(AND(V19="Returned",AB19=""),"Returned status needs date",IF(AND(V19="Disposed",AD19=""),"Disposed status needs date",IF(AND(W19="Shipped",Y19=""),"Shipped item needs tracking",IF(AND(V19="Claimed",S19=""),"Claimed item needs verification","Complete")))))))))),"")</f>
        <v/>
      </c>
      <c r="AK19" s="33">
        <f>IFERROR(IF(A19="","",IF(AND(I19="Yes",V19&lt;&gt;"Returned",V19&lt;&gt;"Disposed"),"Secure sensitive item",IF(AJ19&lt;&gt;"Complete",AJ19,IF(AND(J19&gt;=Dashboard!$H$4,V19&lt;&gt;"Returned",V19&lt;&gt;"Disposed"),"Manager review: high-value item",IF(AND(AH19&gt;=Dashboard!$E$4,V19&lt;&gt;"Returned",V19&lt;&gt;"Disposed"),"Review aging and property policy",IF(AND(V19="Return Arranged",W19="Shipped",Y19=""),"Add shipping tracking","No immediate action")))))),"")</f>
        <v/>
      </c>
    </row>
    <row r="20" ht="34" customHeight="1">
      <c r="A20" s="25" t="n"/>
      <c r="B20" s="26" t="n"/>
      <c r="C20" s="27" t="n"/>
      <c r="D20" s="25" t="n"/>
      <c r="E20" s="28" t="n"/>
      <c r="F20" s="25" t="n"/>
      <c r="G20" s="28" t="n"/>
      <c r="H20" s="28" t="n"/>
      <c r="I20" s="25" t="n"/>
      <c r="J20" s="29" t="n"/>
      <c r="K20" s="25" t="n"/>
      <c r="L20" s="25" t="n"/>
      <c r="M20" s="26" t="n"/>
      <c r="N20" s="28" t="n"/>
      <c r="O20" s="25" t="n"/>
      <c r="P20" s="28" t="n"/>
      <c r="Q20" s="25" t="n"/>
      <c r="R20" s="26" t="n"/>
      <c r="S20" s="28" t="n"/>
      <c r="T20" s="30" t="n"/>
      <c r="U20" s="26" t="n"/>
      <c r="V20" s="25" t="n"/>
      <c r="W20" s="25" t="n"/>
      <c r="X20" s="25" t="n"/>
      <c r="Y20" s="28" t="n"/>
      <c r="Z20" s="29" t="n"/>
      <c r="AA20" s="29" t="n"/>
      <c r="AB20" s="26" t="n"/>
      <c r="AC20" s="25" t="n"/>
      <c r="AD20" s="26" t="n"/>
      <c r="AE20" s="25" t="n"/>
      <c r="AF20" s="25" t="n"/>
      <c r="AG20" s="28" t="n"/>
      <c r="AH20" s="31">
        <f>IFERROR(IF(A20="","",MAX(0,IF(OR(V20="Returned",V20="Disposed"),IF(V20="Returned",AB20,AD20),Dashboard!$B$4)-B20)),"")</f>
        <v/>
      </c>
      <c r="AI20" s="32">
        <f>IFERROR(IF(A20="","",MAX(0,Z20-AA20)),0)</f>
        <v/>
      </c>
      <c r="AJ20" s="33">
        <f>IFERROR(IF(A20="","",IF(B20="","Missing date found",IF(D20="","Missing found area",IF(G20="","Missing item description",IF(L20="","Missing receiving employee",IF(N20="","Missing storage location",IF(AND(V20="Returned",AB20=""),"Returned status needs date",IF(AND(V20="Disposed",AD20=""),"Disposed status needs date",IF(AND(W20="Shipped",Y20=""),"Shipped item needs tracking",IF(AND(V20="Claimed",S20=""),"Claimed item needs verification","Complete")))))))))),"")</f>
        <v/>
      </c>
      <c r="AK20" s="33">
        <f>IFERROR(IF(A20="","",IF(AND(I20="Yes",V20&lt;&gt;"Returned",V20&lt;&gt;"Disposed"),"Secure sensitive item",IF(AJ20&lt;&gt;"Complete",AJ20,IF(AND(J20&gt;=Dashboard!$H$4,V20&lt;&gt;"Returned",V20&lt;&gt;"Disposed"),"Manager review: high-value item",IF(AND(AH20&gt;=Dashboard!$E$4,V20&lt;&gt;"Returned",V20&lt;&gt;"Disposed"),"Review aging and property policy",IF(AND(V20="Return Arranged",W20="Shipped",Y20=""),"Add shipping tracking","No immediate action")))))),"")</f>
        <v/>
      </c>
    </row>
    <row r="21" ht="34" customHeight="1">
      <c r="A21" s="34" t="n"/>
      <c r="B21" s="35" t="n"/>
      <c r="C21" s="36" t="n"/>
      <c r="D21" s="34" t="n"/>
      <c r="E21" s="37" t="n"/>
      <c r="F21" s="34" t="n"/>
      <c r="G21" s="37" t="n"/>
      <c r="H21" s="37" t="n"/>
      <c r="I21" s="34" t="n"/>
      <c r="J21" s="38" t="n"/>
      <c r="K21" s="34" t="n"/>
      <c r="L21" s="34" t="n"/>
      <c r="M21" s="35" t="n"/>
      <c r="N21" s="37" t="n"/>
      <c r="O21" s="34" t="n"/>
      <c r="P21" s="37" t="n"/>
      <c r="Q21" s="34" t="n"/>
      <c r="R21" s="35" t="n"/>
      <c r="S21" s="37" t="n"/>
      <c r="T21" s="39" t="n"/>
      <c r="U21" s="35" t="n"/>
      <c r="V21" s="34" t="n"/>
      <c r="W21" s="34" t="n"/>
      <c r="X21" s="34" t="n"/>
      <c r="Y21" s="37" t="n"/>
      <c r="Z21" s="38" t="n"/>
      <c r="AA21" s="38" t="n"/>
      <c r="AB21" s="35" t="n"/>
      <c r="AC21" s="34" t="n"/>
      <c r="AD21" s="35" t="n"/>
      <c r="AE21" s="34" t="n"/>
      <c r="AF21" s="34" t="n"/>
      <c r="AG21" s="37" t="n"/>
      <c r="AH21" s="31">
        <f>IFERROR(IF(A21="","",MAX(0,IF(OR(V21="Returned",V21="Disposed"),IF(V21="Returned",AB21,AD21),Dashboard!$B$4)-B21)),"")</f>
        <v/>
      </c>
      <c r="AI21" s="32">
        <f>IFERROR(IF(A21="","",MAX(0,Z21-AA21)),0)</f>
        <v/>
      </c>
      <c r="AJ21" s="33">
        <f>IFERROR(IF(A21="","",IF(B21="","Missing date found",IF(D21="","Missing found area",IF(G21="","Missing item description",IF(L21="","Missing receiving employee",IF(N21="","Missing storage location",IF(AND(V21="Returned",AB21=""),"Returned status needs date",IF(AND(V21="Disposed",AD21=""),"Disposed status needs date",IF(AND(W21="Shipped",Y21=""),"Shipped item needs tracking",IF(AND(V21="Claimed",S21=""),"Claimed item needs verification","Complete")))))))))),"")</f>
        <v/>
      </c>
      <c r="AK21" s="33">
        <f>IFERROR(IF(A21="","",IF(AND(I21="Yes",V21&lt;&gt;"Returned",V21&lt;&gt;"Disposed"),"Secure sensitive item",IF(AJ21&lt;&gt;"Complete",AJ21,IF(AND(J21&gt;=Dashboard!$H$4,V21&lt;&gt;"Returned",V21&lt;&gt;"Disposed"),"Manager review: high-value item",IF(AND(AH21&gt;=Dashboard!$E$4,V21&lt;&gt;"Returned",V21&lt;&gt;"Disposed"),"Review aging and property policy",IF(AND(V21="Return Arranged",W21="Shipped",Y21=""),"Add shipping tracking","No immediate action")))))),"")</f>
        <v/>
      </c>
    </row>
    <row r="22" ht="34" customHeight="1">
      <c r="A22" s="25" t="n"/>
      <c r="B22" s="26" t="n"/>
      <c r="C22" s="27" t="n"/>
      <c r="D22" s="25" t="n"/>
      <c r="E22" s="28" t="n"/>
      <c r="F22" s="25" t="n"/>
      <c r="G22" s="28" t="n"/>
      <c r="H22" s="28" t="n"/>
      <c r="I22" s="25" t="n"/>
      <c r="J22" s="29" t="n"/>
      <c r="K22" s="25" t="n"/>
      <c r="L22" s="25" t="n"/>
      <c r="M22" s="26" t="n"/>
      <c r="N22" s="28" t="n"/>
      <c r="O22" s="25" t="n"/>
      <c r="P22" s="28" t="n"/>
      <c r="Q22" s="25" t="n"/>
      <c r="R22" s="26" t="n"/>
      <c r="S22" s="28" t="n"/>
      <c r="T22" s="30" t="n"/>
      <c r="U22" s="26" t="n"/>
      <c r="V22" s="25" t="n"/>
      <c r="W22" s="25" t="n"/>
      <c r="X22" s="25" t="n"/>
      <c r="Y22" s="28" t="n"/>
      <c r="Z22" s="29" t="n"/>
      <c r="AA22" s="29" t="n"/>
      <c r="AB22" s="26" t="n"/>
      <c r="AC22" s="25" t="n"/>
      <c r="AD22" s="26" t="n"/>
      <c r="AE22" s="25" t="n"/>
      <c r="AF22" s="25" t="n"/>
      <c r="AG22" s="28" t="n"/>
      <c r="AH22" s="31">
        <f>IFERROR(IF(A22="","",MAX(0,IF(OR(V22="Returned",V22="Disposed"),IF(V22="Returned",AB22,AD22),Dashboard!$B$4)-B22)),"")</f>
        <v/>
      </c>
      <c r="AI22" s="32">
        <f>IFERROR(IF(A22="","",MAX(0,Z22-AA22)),0)</f>
        <v/>
      </c>
      <c r="AJ22" s="33">
        <f>IFERROR(IF(A22="","",IF(B22="","Missing date found",IF(D22="","Missing found area",IF(G22="","Missing item description",IF(L22="","Missing receiving employee",IF(N22="","Missing storage location",IF(AND(V22="Returned",AB22=""),"Returned status needs date",IF(AND(V22="Disposed",AD22=""),"Disposed status needs date",IF(AND(W22="Shipped",Y22=""),"Shipped item needs tracking",IF(AND(V22="Claimed",S22=""),"Claimed item needs verification","Complete")))))))))),"")</f>
        <v/>
      </c>
      <c r="AK22" s="33">
        <f>IFERROR(IF(A22="","",IF(AND(I22="Yes",V22&lt;&gt;"Returned",V22&lt;&gt;"Disposed"),"Secure sensitive item",IF(AJ22&lt;&gt;"Complete",AJ22,IF(AND(J22&gt;=Dashboard!$H$4,V22&lt;&gt;"Returned",V22&lt;&gt;"Disposed"),"Manager review: high-value item",IF(AND(AH22&gt;=Dashboard!$E$4,V22&lt;&gt;"Returned",V22&lt;&gt;"Disposed"),"Review aging and property policy",IF(AND(V22="Return Arranged",W22="Shipped",Y22=""),"Add shipping tracking","No immediate action")))))),"")</f>
        <v/>
      </c>
    </row>
    <row r="23" ht="34" customHeight="1">
      <c r="A23" s="34" t="n"/>
      <c r="B23" s="35" t="n"/>
      <c r="C23" s="36" t="n"/>
      <c r="D23" s="34" t="n"/>
      <c r="E23" s="37" t="n"/>
      <c r="F23" s="34" t="n"/>
      <c r="G23" s="37" t="n"/>
      <c r="H23" s="37" t="n"/>
      <c r="I23" s="34" t="n"/>
      <c r="J23" s="38" t="n"/>
      <c r="K23" s="34" t="n"/>
      <c r="L23" s="34" t="n"/>
      <c r="M23" s="35" t="n"/>
      <c r="N23" s="37" t="n"/>
      <c r="O23" s="34" t="n"/>
      <c r="P23" s="37" t="n"/>
      <c r="Q23" s="34" t="n"/>
      <c r="R23" s="35" t="n"/>
      <c r="S23" s="37" t="n"/>
      <c r="T23" s="39" t="n"/>
      <c r="U23" s="35" t="n"/>
      <c r="V23" s="34" t="n"/>
      <c r="W23" s="34" t="n"/>
      <c r="X23" s="34" t="n"/>
      <c r="Y23" s="37" t="n"/>
      <c r="Z23" s="38" t="n"/>
      <c r="AA23" s="38" t="n"/>
      <c r="AB23" s="35" t="n"/>
      <c r="AC23" s="34" t="n"/>
      <c r="AD23" s="35" t="n"/>
      <c r="AE23" s="34" t="n"/>
      <c r="AF23" s="34" t="n"/>
      <c r="AG23" s="37" t="n"/>
      <c r="AH23" s="31">
        <f>IFERROR(IF(A23="","",MAX(0,IF(OR(V23="Returned",V23="Disposed"),IF(V23="Returned",AB23,AD23),Dashboard!$B$4)-B23)),"")</f>
        <v/>
      </c>
      <c r="AI23" s="32">
        <f>IFERROR(IF(A23="","",MAX(0,Z23-AA23)),0)</f>
        <v/>
      </c>
      <c r="AJ23" s="33">
        <f>IFERROR(IF(A23="","",IF(B23="","Missing date found",IF(D23="","Missing found area",IF(G23="","Missing item description",IF(L23="","Missing receiving employee",IF(N23="","Missing storage location",IF(AND(V23="Returned",AB23=""),"Returned status needs date",IF(AND(V23="Disposed",AD23=""),"Disposed status needs date",IF(AND(W23="Shipped",Y23=""),"Shipped item needs tracking",IF(AND(V23="Claimed",S23=""),"Claimed item needs verification","Complete")))))))))),"")</f>
        <v/>
      </c>
      <c r="AK23" s="33">
        <f>IFERROR(IF(A23="","",IF(AND(I23="Yes",V23&lt;&gt;"Returned",V23&lt;&gt;"Disposed"),"Secure sensitive item",IF(AJ23&lt;&gt;"Complete",AJ23,IF(AND(J23&gt;=Dashboard!$H$4,V23&lt;&gt;"Returned",V23&lt;&gt;"Disposed"),"Manager review: high-value item",IF(AND(AH23&gt;=Dashboard!$E$4,V23&lt;&gt;"Returned",V23&lt;&gt;"Disposed"),"Review aging and property policy",IF(AND(V23="Return Arranged",W23="Shipped",Y23=""),"Add shipping tracking","No immediate action")))))),"")</f>
        <v/>
      </c>
    </row>
    <row r="24" ht="34" customHeight="1">
      <c r="A24" s="25" t="n"/>
      <c r="B24" s="26" t="n"/>
      <c r="C24" s="27" t="n"/>
      <c r="D24" s="25" t="n"/>
      <c r="E24" s="28" t="n"/>
      <c r="F24" s="25" t="n"/>
      <c r="G24" s="28" t="n"/>
      <c r="H24" s="28" t="n"/>
      <c r="I24" s="25" t="n"/>
      <c r="J24" s="29" t="n"/>
      <c r="K24" s="25" t="n"/>
      <c r="L24" s="25" t="n"/>
      <c r="M24" s="26" t="n"/>
      <c r="N24" s="28" t="n"/>
      <c r="O24" s="25" t="n"/>
      <c r="P24" s="28" t="n"/>
      <c r="Q24" s="25" t="n"/>
      <c r="R24" s="26" t="n"/>
      <c r="S24" s="28" t="n"/>
      <c r="T24" s="30" t="n"/>
      <c r="U24" s="26" t="n"/>
      <c r="V24" s="25" t="n"/>
      <c r="W24" s="25" t="n"/>
      <c r="X24" s="25" t="n"/>
      <c r="Y24" s="28" t="n"/>
      <c r="Z24" s="29" t="n"/>
      <c r="AA24" s="29" t="n"/>
      <c r="AB24" s="26" t="n"/>
      <c r="AC24" s="25" t="n"/>
      <c r="AD24" s="26" t="n"/>
      <c r="AE24" s="25" t="n"/>
      <c r="AF24" s="25" t="n"/>
      <c r="AG24" s="28" t="n"/>
      <c r="AH24" s="31">
        <f>IFERROR(IF(A24="","",MAX(0,IF(OR(V24="Returned",V24="Disposed"),IF(V24="Returned",AB24,AD24),Dashboard!$B$4)-B24)),"")</f>
        <v/>
      </c>
      <c r="AI24" s="32">
        <f>IFERROR(IF(A24="","",MAX(0,Z24-AA24)),0)</f>
        <v/>
      </c>
      <c r="AJ24" s="33">
        <f>IFERROR(IF(A24="","",IF(B24="","Missing date found",IF(D24="","Missing found area",IF(G24="","Missing item description",IF(L24="","Missing receiving employee",IF(N24="","Missing storage location",IF(AND(V24="Returned",AB24=""),"Returned status needs date",IF(AND(V24="Disposed",AD24=""),"Disposed status needs date",IF(AND(W24="Shipped",Y24=""),"Shipped item needs tracking",IF(AND(V24="Claimed",S24=""),"Claimed item needs verification","Complete")))))))))),"")</f>
        <v/>
      </c>
      <c r="AK24" s="33">
        <f>IFERROR(IF(A24="","",IF(AND(I24="Yes",V24&lt;&gt;"Returned",V24&lt;&gt;"Disposed"),"Secure sensitive item",IF(AJ24&lt;&gt;"Complete",AJ24,IF(AND(J24&gt;=Dashboard!$H$4,V24&lt;&gt;"Returned",V24&lt;&gt;"Disposed"),"Manager review: high-value item",IF(AND(AH24&gt;=Dashboard!$E$4,V24&lt;&gt;"Returned",V24&lt;&gt;"Disposed"),"Review aging and property policy",IF(AND(V24="Return Arranged",W24="Shipped",Y24=""),"Add shipping tracking","No immediate action")))))),"")</f>
        <v/>
      </c>
    </row>
    <row r="25" ht="34" customHeight="1">
      <c r="A25" s="34" t="n"/>
      <c r="B25" s="35" t="n"/>
      <c r="C25" s="36" t="n"/>
      <c r="D25" s="34" t="n"/>
      <c r="E25" s="37" t="n"/>
      <c r="F25" s="34" t="n"/>
      <c r="G25" s="37" t="n"/>
      <c r="H25" s="37" t="n"/>
      <c r="I25" s="34" t="n"/>
      <c r="J25" s="38" t="n"/>
      <c r="K25" s="34" t="n"/>
      <c r="L25" s="34" t="n"/>
      <c r="M25" s="35" t="n"/>
      <c r="N25" s="37" t="n"/>
      <c r="O25" s="34" t="n"/>
      <c r="P25" s="37" t="n"/>
      <c r="Q25" s="34" t="n"/>
      <c r="R25" s="35" t="n"/>
      <c r="S25" s="37" t="n"/>
      <c r="T25" s="39" t="n"/>
      <c r="U25" s="35" t="n"/>
      <c r="V25" s="34" t="n"/>
      <c r="W25" s="34" t="n"/>
      <c r="X25" s="34" t="n"/>
      <c r="Y25" s="37" t="n"/>
      <c r="Z25" s="38" t="n"/>
      <c r="AA25" s="38" t="n"/>
      <c r="AB25" s="35" t="n"/>
      <c r="AC25" s="34" t="n"/>
      <c r="AD25" s="35" t="n"/>
      <c r="AE25" s="34" t="n"/>
      <c r="AF25" s="34" t="n"/>
      <c r="AG25" s="37" t="n"/>
      <c r="AH25" s="31">
        <f>IFERROR(IF(A25="","",MAX(0,IF(OR(V25="Returned",V25="Disposed"),IF(V25="Returned",AB25,AD25),Dashboard!$B$4)-B25)),"")</f>
        <v/>
      </c>
      <c r="AI25" s="32">
        <f>IFERROR(IF(A25="","",MAX(0,Z25-AA25)),0)</f>
        <v/>
      </c>
      <c r="AJ25" s="33">
        <f>IFERROR(IF(A25="","",IF(B25="","Missing date found",IF(D25="","Missing found area",IF(G25="","Missing item description",IF(L25="","Missing receiving employee",IF(N25="","Missing storage location",IF(AND(V25="Returned",AB25=""),"Returned status needs date",IF(AND(V25="Disposed",AD25=""),"Disposed status needs date",IF(AND(W25="Shipped",Y25=""),"Shipped item needs tracking",IF(AND(V25="Claimed",S25=""),"Claimed item needs verification","Complete")))))))))),"")</f>
        <v/>
      </c>
      <c r="AK25" s="33">
        <f>IFERROR(IF(A25="","",IF(AND(I25="Yes",V25&lt;&gt;"Returned",V25&lt;&gt;"Disposed"),"Secure sensitive item",IF(AJ25&lt;&gt;"Complete",AJ25,IF(AND(J25&gt;=Dashboard!$H$4,V25&lt;&gt;"Returned",V25&lt;&gt;"Disposed"),"Manager review: high-value item",IF(AND(AH25&gt;=Dashboard!$E$4,V25&lt;&gt;"Returned",V25&lt;&gt;"Disposed"),"Review aging and property policy",IF(AND(V25="Return Arranged",W25="Shipped",Y25=""),"Add shipping tracking","No immediate action")))))),"")</f>
        <v/>
      </c>
    </row>
    <row r="26" ht="34" customHeight="1">
      <c r="A26" s="25" t="n"/>
      <c r="B26" s="26" t="n"/>
      <c r="C26" s="27" t="n"/>
      <c r="D26" s="25" t="n"/>
      <c r="E26" s="28" t="n"/>
      <c r="F26" s="25" t="n"/>
      <c r="G26" s="28" t="n"/>
      <c r="H26" s="28" t="n"/>
      <c r="I26" s="25" t="n"/>
      <c r="J26" s="29" t="n"/>
      <c r="K26" s="25" t="n"/>
      <c r="L26" s="25" t="n"/>
      <c r="M26" s="26" t="n"/>
      <c r="N26" s="28" t="n"/>
      <c r="O26" s="25" t="n"/>
      <c r="P26" s="28" t="n"/>
      <c r="Q26" s="25" t="n"/>
      <c r="R26" s="26" t="n"/>
      <c r="S26" s="28" t="n"/>
      <c r="T26" s="30" t="n"/>
      <c r="U26" s="26" t="n"/>
      <c r="V26" s="25" t="n"/>
      <c r="W26" s="25" t="n"/>
      <c r="X26" s="25" t="n"/>
      <c r="Y26" s="28" t="n"/>
      <c r="Z26" s="29" t="n"/>
      <c r="AA26" s="29" t="n"/>
      <c r="AB26" s="26" t="n"/>
      <c r="AC26" s="25" t="n"/>
      <c r="AD26" s="26" t="n"/>
      <c r="AE26" s="25" t="n"/>
      <c r="AF26" s="25" t="n"/>
      <c r="AG26" s="28" t="n"/>
      <c r="AH26" s="31">
        <f>IFERROR(IF(A26="","",MAX(0,IF(OR(V26="Returned",V26="Disposed"),IF(V26="Returned",AB26,AD26),Dashboard!$B$4)-B26)),"")</f>
        <v/>
      </c>
      <c r="AI26" s="32">
        <f>IFERROR(IF(A26="","",MAX(0,Z26-AA26)),0)</f>
        <v/>
      </c>
      <c r="AJ26" s="33">
        <f>IFERROR(IF(A26="","",IF(B26="","Missing date found",IF(D26="","Missing found area",IF(G26="","Missing item description",IF(L26="","Missing receiving employee",IF(N26="","Missing storage location",IF(AND(V26="Returned",AB26=""),"Returned status needs date",IF(AND(V26="Disposed",AD26=""),"Disposed status needs date",IF(AND(W26="Shipped",Y26=""),"Shipped item needs tracking",IF(AND(V26="Claimed",S26=""),"Claimed item needs verification","Complete")))))))))),"")</f>
        <v/>
      </c>
      <c r="AK26" s="33">
        <f>IFERROR(IF(A26="","",IF(AND(I26="Yes",V26&lt;&gt;"Returned",V26&lt;&gt;"Disposed"),"Secure sensitive item",IF(AJ26&lt;&gt;"Complete",AJ26,IF(AND(J26&gt;=Dashboard!$H$4,V26&lt;&gt;"Returned",V26&lt;&gt;"Disposed"),"Manager review: high-value item",IF(AND(AH26&gt;=Dashboard!$E$4,V26&lt;&gt;"Returned",V26&lt;&gt;"Disposed"),"Review aging and property policy",IF(AND(V26="Return Arranged",W26="Shipped",Y26=""),"Add shipping tracking","No immediate action")))))),"")</f>
        <v/>
      </c>
    </row>
    <row r="27" ht="34" customHeight="1">
      <c r="A27" s="34" t="n"/>
      <c r="B27" s="35" t="n"/>
      <c r="C27" s="36" t="n"/>
      <c r="D27" s="34" t="n"/>
      <c r="E27" s="37" t="n"/>
      <c r="F27" s="34" t="n"/>
      <c r="G27" s="37" t="n"/>
      <c r="H27" s="37" t="n"/>
      <c r="I27" s="34" t="n"/>
      <c r="J27" s="38" t="n"/>
      <c r="K27" s="34" t="n"/>
      <c r="L27" s="34" t="n"/>
      <c r="M27" s="35" t="n"/>
      <c r="N27" s="37" t="n"/>
      <c r="O27" s="34" t="n"/>
      <c r="P27" s="37" t="n"/>
      <c r="Q27" s="34" t="n"/>
      <c r="R27" s="35" t="n"/>
      <c r="S27" s="37" t="n"/>
      <c r="T27" s="39" t="n"/>
      <c r="U27" s="35" t="n"/>
      <c r="V27" s="34" t="n"/>
      <c r="W27" s="34" t="n"/>
      <c r="X27" s="34" t="n"/>
      <c r="Y27" s="37" t="n"/>
      <c r="Z27" s="38" t="n"/>
      <c r="AA27" s="38" t="n"/>
      <c r="AB27" s="35" t="n"/>
      <c r="AC27" s="34" t="n"/>
      <c r="AD27" s="35" t="n"/>
      <c r="AE27" s="34" t="n"/>
      <c r="AF27" s="34" t="n"/>
      <c r="AG27" s="37" t="n"/>
      <c r="AH27" s="31">
        <f>IFERROR(IF(A27="","",MAX(0,IF(OR(V27="Returned",V27="Disposed"),IF(V27="Returned",AB27,AD27),Dashboard!$B$4)-B27)),"")</f>
        <v/>
      </c>
      <c r="AI27" s="32">
        <f>IFERROR(IF(A27="","",MAX(0,Z27-AA27)),0)</f>
        <v/>
      </c>
      <c r="AJ27" s="33">
        <f>IFERROR(IF(A27="","",IF(B27="","Missing date found",IF(D27="","Missing found area",IF(G27="","Missing item description",IF(L27="","Missing receiving employee",IF(N27="","Missing storage location",IF(AND(V27="Returned",AB27=""),"Returned status needs date",IF(AND(V27="Disposed",AD27=""),"Disposed status needs date",IF(AND(W27="Shipped",Y27=""),"Shipped item needs tracking",IF(AND(V27="Claimed",S27=""),"Claimed item needs verification","Complete")))))))))),"")</f>
        <v/>
      </c>
      <c r="AK27" s="33">
        <f>IFERROR(IF(A27="","",IF(AND(I27="Yes",V27&lt;&gt;"Returned",V27&lt;&gt;"Disposed"),"Secure sensitive item",IF(AJ27&lt;&gt;"Complete",AJ27,IF(AND(J27&gt;=Dashboard!$H$4,V27&lt;&gt;"Returned",V27&lt;&gt;"Disposed"),"Manager review: high-value item",IF(AND(AH27&gt;=Dashboard!$E$4,V27&lt;&gt;"Returned",V27&lt;&gt;"Disposed"),"Review aging and property policy",IF(AND(V27="Return Arranged",W27="Shipped",Y27=""),"Add shipping tracking","No immediate action")))))),"")</f>
        <v/>
      </c>
    </row>
    <row r="28" ht="34" customHeight="1">
      <c r="A28" s="25" t="n"/>
      <c r="B28" s="26" t="n"/>
      <c r="C28" s="27" t="n"/>
      <c r="D28" s="25" t="n"/>
      <c r="E28" s="28" t="n"/>
      <c r="F28" s="25" t="n"/>
      <c r="G28" s="28" t="n"/>
      <c r="H28" s="28" t="n"/>
      <c r="I28" s="25" t="n"/>
      <c r="J28" s="29" t="n"/>
      <c r="K28" s="25" t="n"/>
      <c r="L28" s="25" t="n"/>
      <c r="M28" s="26" t="n"/>
      <c r="N28" s="28" t="n"/>
      <c r="O28" s="25" t="n"/>
      <c r="P28" s="28" t="n"/>
      <c r="Q28" s="25" t="n"/>
      <c r="R28" s="26" t="n"/>
      <c r="S28" s="28" t="n"/>
      <c r="T28" s="30" t="n"/>
      <c r="U28" s="26" t="n"/>
      <c r="V28" s="25" t="n"/>
      <c r="W28" s="25" t="n"/>
      <c r="X28" s="25" t="n"/>
      <c r="Y28" s="28" t="n"/>
      <c r="Z28" s="29" t="n"/>
      <c r="AA28" s="29" t="n"/>
      <c r="AB28" s="26" t="n"/>
      <c r="AC28" s="25" t="n"/>
      <c r="AD28" s="26" t="n"/>
      <c r="AE28" s="25" t="n"/>
      <c r="AF28" s="25" t="n"/>
      <c r="AG28" s="28" t="n"/>
      <c r="AH28" s="31">
        <f>IFERROR(IF(A28="","",MAX(0,IF(OR(V28="Returned",V28="Disposed"),IF(V28="Returned",AB28,AD28),Dashboard!$B$4)-B28)),"")</f>
        <v/>
      </c>
      <c r="AI28" s="32">
        <f>IFERROR(IF(A28="","",MAX(0,Z28-AA28)),0)</f>
        <v/>
      </c>
      <c r="AJ28" s="33">
        <f>IFERROR(IF(A28="","",IF(B28="","Missing date found",IF(D28="","Missing found area",IF(G28="","Missing item description",IF(L28="","Missing receiving employee",IF(N28="","Missing storage location",IF(AND(V28="Returned",AB28=""),"Returned status needs date",IF(AND(V28="Disposed",AD28=""),"Disposed status needs date",IF(AND(W28="Shipped",Y28=""),"Shipped item needs tracking",IF(AND(V28="Claimed",S28=""),"Claimed item needs verification","Complete")))))))))),"")</f>
        <v/>
      </c>
      <c r="AK28" s="33">
        <f>IFERROR(IF(A28="","",IF(AND(I28="Yes",V28&lt;&gt;"Returned",V28&lt;&gt;"Disposed"),"Secure sensitive item",IF(AJ28&lt;&gt;"Complete",AJ28,IF(AND(J28&gt;=Dashboard!$H$4,V28&lt;&gt;"Returned",V28&lt;&gt;"Disposed"),"Manager review: high-value item",IF(AND(AH28&gt;=Dashboard!$E$4,V28&lt;&gt;"Returned",V28&lt;&gt;"Disposed"),"Review aging and property policy",IF(AND(V28="Return Arranged",W28="Shipped",Y28=""),"Add shipping tracking","No immediate action")))))),"")</f>
        <v/>
      </c>
    </row>
    <row r="29" ht="34" customHeight="1">
      <c r="A29" s="34" t="n"/>
      <c r="B29" s="35" t="n"/>
      <c r="C29" s="36" t="n"/>
      <c r="D29" s="34" t="n"/>
      <c r="E29" s="37" t="n"/>
      <c r="F29" s="34" t="n"/>
      <c r="G29" s="37" t="n"/>
      <c r="H29" s="37" t="n"/>
      <c r="I29" s="34" t="n"/>
      <c r="J29" s="38" t="n"/>
      <c r="K29" s="34" t="n"/>
      <c r="L29" s="34" t="n"/>
      <c r="M29" s="35" t="n"/>
      <c r="N29" s="37" t="n"/>
      <c r="O29" s="34" t="n"/>
      <c r="P29" s="37" t="n"/>
      <c r="Q29" s="34" t="n"/>
      <c r="R29" s="35" t="n"/>
      <c r="S29" s="37" t="n"/>
      <c r="T29" s="39" t="n"/>
      <c r="U29" s="35" t="n"/>
      <c r="V29" s="34" t="n"/>
      <c r="W29" s="34" t="n"/>
      <c r="X29" s="34" t="n"/>
      <c r="Y29" s="37" t="n"/>
      <c r="Z29" s="38" t="n"/>
      <c r="AA29" s="38" t="n"/>
      <c r="AB29" s="35" t="n"/>
      <c r="AC29" s="34" t="n"/>
      <c r="AD29" s="35" t="n"/>
      <c r="AE29" s="34" t="n"/>
      <c r="AF29" s="34" t="n"/>
      <c r="AG29" s="37" t="n"/>
      <c r="AH29" s="31">
        <f>IFERROR(IF(A29="","",MAX(0,IF(OR(V29="Returned",V29="Disposed"),IF(V29="Returned",AB29,AD29),Dashboard!$B$4)-B29)),"")</f>
        <v/>
      </c>
      <c r="AI29" s="32">
        <f>IFERROR(IF(A29="","",MAX(0,Z29-AA29)),0)</f>
        <v/>
      </c>
      <c r="AJ29" s="33">
        <f>IFERROR(IF(A29="","",IF(B29="","Missing date found",IF(D29="","Missing found area",IF(G29="","Missing item description",IF(L29="","Missing receiving employee",IF(N29="","Missing storage location",IF(AND(V29="Returned",AB29=""),"Returned status needs date",IF(AND(V29="Disposed",AD29=""),"Disposed status needs date",IF(AND(W29="Shipped",Y29=""),"Shipped item needs tracking",IF(AND(V29="Claimed",S29=""),"Claimed item needs verification","Complete")))))))))),"")</f>
        <v/>
      </c>
      <c r="AK29" s="33">
        <f>IFERROR(IF(A29="","",IF(AND(I29="Yes",V29&lt;&gt;"Returned",V29&lt;&gt;"Disposed"),"Secure sensitive item",IF(AJ29&lt;&gt;"Complete",AJ29,IF(AND(J29&gt;=Dashboard!$H$4,V29&lt;&gt;"Returned",V29&lt;&gt;"Disposed"),"Manager review: high-value item",IF(AND(AH29&gt;=Dashboard!$E$4,V29&lt;&gt;"Returned",V29&lt;&gt;"Disposed"),"Review aging and property policy",IF(AND(V29="Return Arranged",W29="Shipped",Y29=""),"Add shipping tracking","No immediate action")))))),"")</f>
        <v/>
      </c>
    </row>
    <row r="30" ht="34" customHeight="1">
      <c r="A30" s="25" t="n"/>
      <c r="B30" s="26" t="n"/>
      <c r="C30" s="27" t="n"/>
      <c r="D30" s="25" t="n"/>
      <c r="E30" s="28" t="n"/>
      <c r="F30" s="25" t="n"/>
      <c r="G30" s="28" t="n"/>
      <c r="H30" s="28" t="n"/>
      <c r="I30" s="25" t="n"/>
      <c r="J30" s="29" t="n"/>
      <c r="K30" s="25" t="n"/>
      <c r="L30" s="25" t="n"/>
      <c r="M30" s="26" t="n"/>
      <c r="N30" s="28" t="n"/>
      <c r="O30" s="25" t="n"/>
      <c r="P30" s="28" t="n"/>
      <c r="Q30" s="25" t="n"/>
      <c r="R30" s="26" t="n"/>
      <c r="S30" s="28" t="n"/>
      <c r="T30" s="30" t="n"/>
      <c r="U30" s="26" t="n"/>
      <c r="V30" s="25" t="n"/>
      <c r="W30" s="25" t="n"/>
      <c r="X30" s="25" t="n"/>
      <c r="Y30" s="28" t="n"/>
      <c r="Z30" s="29" t="n"/>
      <c r="AA30" s="29" t="n"/>
      <c r="AB30" s="26" t="n"/>
      <c r="AC30" s="25" t="n"/>
      <c r="AD30" s="26" t="n"/>
      <c r="AE30" s="25" t="n"/>
      <c r="AF30" s="25" t="n"/>
      <c r="AG30" s="28" t="n"/>
      <c r="AH30" s="31">
        <f>IFERROR(IF(A30="","",MAX(0,IF(OR(V30="Returned",V30="Disposed"),IF(V30="Returned",AB30,AD30),Dashboard!$B$4)-B30)),"")</f>
        <v/>
      </c>
      <c r="AI30" s="32">
        <f>IFERROR(IF(A30="","",MAX(0,Z30-AA30)),0)</f>
        <v/>
      </c>
      <c r="AJ30" s="33">
        <f>IFERROR(IF(A30="","",IF(B30="","Missing date found",IF(D30="","Missing found area",IF(G30="","Missing item description",IF(L30="","Missing receiving employee",IF(N30="","Missing storage location",IF(AND(V30="Returned",AB30=""),"Returned status needs date",IF(AND(V30="Disposed",AD30=""),"Disposed status needs date",IF(AND(W30="Shipped",Y30=""),"Shipped item needs tracking",IF(AND(V30="Claimed",S30=""),"Claimed item needs verification","Complete")))))))))),"")</f>
        <v/>
      </c>
      <c r="AK30" s="33">
        <f>IFERROR(IF(A30="","",IF(AND(I30="Yes",V30&lt;&gt;"Returned",V30&lt;&gt;"Disposed"),"Secure sensitive item",IF(AJ30&lt;&gt;"Complete",AJ30,IF(AND(J30&gt;=Dashboard!$H$4,V30&lt;&gt;"Returned",V30&lt;&gt;"Disposed"),"Manager review: high-value item",IF(AND(AH30&gt;=Dashboard!$E$4,V30&lt;&gt;"Returned",V30&lt;&gt;"Disposed"),"Review aging and property policy",IF(AND(V30="Return Arranged",W30="Shipped",Y30=""),"Add shipping tracking","No immediate action")))))),"")</f>
        <v/>
      </c>
    </row>
    <row r="31" ht="34" customHeight="1">
      <c r="A31" s="34" t="n"/>
      <c r="B31" s="35" t="n"/>
      <c r="C31" s="36" t="n"/>
      <c r="D31" s="34" t="n"/>
      <c r="E31" s="37" t="n"/>
      <c r="F31" s="34" t="n"/>
      <c r="G31" s="37" t="n"/>
      <c r="H31" s="37" t="n"/>
      <c r="I31" s="34" t="n"/>
      <c r="J31" s="38" t="n"/>
      <c r="K31" s="34" t="n"/>
      <c r="L31" s="34" t="n"/>
      <c r="M31" s="35" t="n"/>
      <c r="N31" s="37" t="n"/>
      <c r="O31" s="34" t="n"/>
      <c r="P31" s="37" t="n"/>
      <c r="Q31" s="34" t="n"/>
      <c r="R31" s="35" t="n"/>
      <c r="S31" s="37" t="n"/>
      <c r="T31" s="39" t="n"/>
      <c r="U31" s="35" t="n"/>
      <c r="V31" s="34" t="n"/>
      <c r="W31" s="34" t="n"/>
      <c r="X31" s="34" t="n"/>
      <c r="Y31" s="37" t="n"/>
      <c r="Z31" s="38" t="n"/>
      <c r="AA31" s="38" t="n"/>
      <c r="AB31" s="35" t="n"/>
      <c r="AC31" s="34" t="n"/>
      <c r="AD31" s="35" t="n"/>
      <c r="AE31" s="34" t="n"/>
      <c r="AF31" s="34" t="n"/>
      <c r="AG31" s="37" t="n"/>
      <c r="AH31" s="31">
        <f>IFERROR(IF(A31="","",MAX(0,IF(OR(V31="Returned",V31="Disposed"),IF(V31="Returned",AB31,AD31),Dashboard!$B$4)-B31)),"")</f>
        <v/>
      </c>
      <c r="AI31" s="32">
        <f>IFERROR(IF(A31="","",MAX(0,Z31-AA31)),0)</f>
        <v/>
      </c>
      <c r="AJ31" s="33">
        <f>IFERROR(IF(A31="","",IF(B31="","Missing date found",IF(D31="","Missing found area",IF(G31="","Missing item description",IF(L31="","Missing receiving employee",IF(N31="","Missing storage location",IF(AND(V31="Returned",AB31=""),"Returned status needs date",IF(AND(V31="Disposed",AD31=""),"Disposed status needs date",IF(AND(W31="Shipped",Y31=""),"Shipped item needs tracking",IF(AND(V31="Claimed",S31=""),"Claimed item needs verification","Complete")))))))))),"")</f>
        <v/>
      </c>
      <c r="AK31" s="33">
        <f>IFERROR(IF(A31="","",IF(AND(I31="Yes",V31&lt;&gt;"Returned",V31&lt;&gt;"Disposed"),"Secure sensitive item",IF(AJ31&lt;&gt;"Complete",AJ31,IF(AND(J31&gt;=Dashboard!$H$4,V31&lt;&gt;"Returned",V31&lt;&gt;"Disposed"),"Manager review: high-value item",IF(AND(AH31&gt;=Dashboard!$E$4,V31&lt;&gt;"Returned",V31&lt;&gt;"Disposed"),"Review aging and property policy",IF(AND(V31="Return Arranged",W31="Shipped",Y31=""),"Add shipping tracking","No immediate action")))))),"")</f>
        <v/>
      </c>
    </row>
    <row r="32" ht="34" customHeight="1">
      <c r="A32" s="25" t="n"/>
      <c r="B32" s="26" t="n"/>
      <c r="C32" s="27" t="n"/>
      <c r="D32" s="25" t="n"/>
      <c r="E32" s="28" t="n"/>
      <c r="F32" s="25" t="n"/>
      <c r="G32" s="28" t="n"/>
      <c r="H32" s="28" t="n"/>
      <c r="I32" s="25" t="n"/>
      <c r="J32" s="29" t="n"/>
      <c r="K32" s="25" t="n"/>
      <c r="L32" s="25" t="n"/>
      <c r="M32" s="26" t="n"/>
      <c r="N32" s="28" t="n"/>
      <c r="O32" s="25" t="n"/>
      <c r="P32" s="28" t="n"/>
      <c r="Q32" s="25" t="n"/>
      <c r="R32" s="26" t="n"/>
      <c r="S32" s="28" t="n"/>
      <c r="T32" s="30" t="n"/>
      <c r="U32" s="26" t="n"/>
      <c r="V32" s="25" t="n"/>
      <c r="W32" s="25" t="n"/>
      <c r="X32" s="25" t="n"/>
      <c r="Y32" s="28" t="n"/>
      <c r="Z32" s="29" t="n"/>
      <c r="AA32" s="29" t="n"/>
      <c r="AB32" s="26" t="n"/>
      <c r="AC32" s="25" t="n"/>
      <c r="AD32" s="26" t="n"/>
      <c r="AE32" s="25" t="n"/>
      <c r="AF32" s="25" t="n"/>
      <c r="AG32" s="28" t="n"/>
      <c r="AH32" s="31">
        <f>IFERROR(IF(A32="","",MAX(0,IF(OR(V32="Returned",V32="Disposed"),IF(V32="Returned",AB32,AD32),Dashboard!$B$4)-B32)),"")</f>
        <v/>
      </c>
      <c r="AI32" s="32">
        <f>IFERROR(IF(A32="","",MAX(0,Z32-AA32)),0)</f>
        <v/>
      </c>
      <c r="AJ32" s="33">
        <f>IFERROR(IF(A32="","",IF(B32="","Missing date found",IF(D32="","Missing found area",IF(G32="","Missing item description",IF(L32="","Missing receiving employee",IF(N32="","Missing storage location",IF(AND(V32="Returned",AB32=""),"Returned status needs date",IF(AND(V32="Disposed",AD32=""),"Disposed status needs date",IF(AND(W32="Shipped",Y32=""),"Shipped item needs tracking",IF(AND(V32="Claimed",S32=""),"Claimed item needs verification","Complete")))))))))),"")</f>
        <v/>
      </c>
      <c r="AK32" s="33">
        <f>IFERROR(IF(A32="","",IF(AND(I32="Yes",V32&lt;&gt;"Returned",V32&lt;&gt;"Disposed"),"Secure sensitive item",IF(AJ32&lt;&gt;"Complete",AJ32,IF(AND(J32&gt;=Dashboard!$H$4,V32&lt;&gt;"Returned",V32&lt;&gt;"Disposed"),"Manager review: high-value item",IF(AND(AH32&gt;=Dashboard!$E$4,V32&lt;&gt;"Returned",V32&lt;&gt;"Disposed"),"Review aging and property policy",IF(AND(V32="Return Arranged",W32="Shipped",Y32=""),"Add shipping tracking","No immediate action")))))),"")</f>
        <v/>
      </c>
    </row>
    <row r="33" ht="34" customHeight="1">
      <c r="A33" s="34" t="n"/>
      <c r="B33" s="35" t="n"/>
      <c r="C33" s="36" t="n"/>
      <c r="D33" s="34" t="n"/>
      <c r="E33" s="37" t="n"/>
      <c r="F33" s="34" t="n"/>
      <c r="G33" s="37" t="n"/>
      <c r="H33" s="37" t="n"/>
      <c r="I33" s="34" t="n"/>
      <c r="J33" s="38" t="n"/>
      <c r="K33" s="34" t="n"/>
      <c r="L33" s="34" t="n"/>
      <c r="M33" s="35" t="n"/>
      <c r="N33" s="37" t="n"/>
      <c r="O33" s="34" t="n"/>
      <c r="P33" s="37" t="n"/>
      <c r="Q33" s="34" t="n"/>
      <c r="R33" s="35" t="n"/>
      <c r="S33" s="37" t="n"/>
      <c r="T33" s="39" t="n"/>
      <c r="U33" s="35" t="n"/>
      <c r="V33" s="34" t="n"/>
      <c r="W33" s="34" t="n"/>
      <c r="X33" s="34" t="n"/>
      <c r="Y33" s="37" t="n"/>
      <c r="Z33" s="38" t="n"/>
      <c r="AA33" s="38" t="n"/>
      <c r="AB33" s="35" t="n"/>
      <c r="AC33" s="34" t="n"/>
      <c r="AD33" s="35" t="n"/>
      <c r="AE33" s="34" t="n"/>
      <c r="AF33" s="34" t="n"/>
      <c r="AG33" s="37" t="n"/>
      <c r="AH33" s="31">
        <f>IFERROR(IF(A33="","",MAX(0,IF(OR(V33="Returned",V33="Disposed"),IF(V33="Returned",AB33,AD33),Dashboard!$B$4)-B33)),"")</f>
        <v/>
      </c>
      <c r="AI33" s="32">
        <f>IFERROR(IF(A33="","",MAX(0,Z33-AA33)),0)</f>
        <v/>
      </c>
      <c r="AJ33" s="33">
        <f>IFERROR(IF(A33="","",IF(B33="","Missing date found",IF(D33="","Missing found area",IF(G33="","Missing item description",IF(L33="","Missing receiving employee",IF(N33="","Missing storage location",IF(AND(V33="Returned",AB33=""),"Returned status needs date",IF(AND(V33="Disposed",AD33=""),"Disposed status needs date",IF(AND(W33="Shipped",Y33=""),"Shipped item needs tracking",IF(AND(V33="Claimed",S33=""),"Claimed item needs verification","Complete")))))))))),"")</f>
        <v/>
      </c>
      <c r="AK33" s="33">
        <f>IFERROR(IF(A33="","",IF(AND(I33="Yes",V33&lt;&gt;"Returned",V33&lt;&gt;"Disposed"),"Secure sensitive item",IF(AJ33&lt;&gt;"Complete",AJ33,IF(AND(J33&gt;=Dashboard!$H$4,V33&lt;&gt;"Returned",V33&lt;&gt;"Disposed"),"Manager review: high-value item",IF(AND(AH33&gt;=Dashboard!$E$4,V33&lt;&gt;"Returned",V33&lt;&gt;"Disposed"),"Review aging and property policy",IF(AND(V33="Return Arranged",W33="Shipped",Y33=""),"Add shipping tracking","No immediate action")))))),"")</f>
        <v/>
      </c>
    </row>
    <row r="34" ht="34" customHeight="1">
      <c r="A34" s="25" t="n"/>
      <c r="B34" s="26" t="n"/>
      <c r="C34" s="27" t="n"/>
      <c r="D34" s="25" t="n"/>
      <c r="E34" s="28" t="n"/>
      <c r="F34" s="25" t="n"/>
      <c r="G34" s="28" t="n"/>
      <c r="H34" s="28" t="n"/>
      <c r="I34" s="25" t="n"/>
      <c r="J34" s="29" t="n"/>
      <c r="K34" s="25" t="n"/>
      <c r="L34" s="25" t="n"/>
      <c r="M34" s="26" t="n"/>
      <c r="N34" s="28" t="n"/>
      <c r="O34" s="25" t="n"/>
      <c r="P34" s="28" t="n"/>
      <c r="Q34" s="25" t="n"/>
      <c r="R34" s="26" t="n"/>
      <c r="S34" s="28" t="n"/>
      <c r="T34" s="30" t="n"/>
      <c r="U34" s="26" t="n"/>
      <c r="V34" s="25" t="n"/>
      <c r="W34" s="25" t="n"/>
      <c r="X34" s="25" t="n"/>
      <c r="Y34" s="28" t="n"/>
      <c r="Z34" s="29" t="n"/>
      <c r="AA34" s="29" t="n"/>
      <c r="AB34" s="26" t="n"/>
      <c r="AC34" s="25" t="n"/>
      <c r="AD34" s="26" t="n"/>
      <c r="AE34" s="25" t="n"/>
      <c r="AF34" s="25" t="n"/>
      <c r="AG34" s="28" t="n"/>
      <c r="AH34" s="31">
        <f>IFERROR(IF(A34="","",MAX(0,IF(OR(V34="Returned",V34="Disposed"),IF(V34="Returned",AB34,AD34),Dashboard!$B$4)-B34)),"")</f>
        <v/>
      </c>
      <c r="AI34" s="32">
        <f>IFERROR(IF(A34="","",MAX(0,Z34-AA34)),0)</f>
        <v/>
      </c>
      <c r="AJ34" s="33">
        <f>IFERROR(IF(A34="","",IF(B34="","Missing date found",IF(D34="","Missing found area",IF(G34="","Missing item description",IF(L34="","Missing receiving employee",IF(N34="","Missing storage location",IF(AND(V34="Returned",AB34=""),"Returned status needs date",IF(AND(V34="Disposed",AD34=""),"Disposed status needs date",IF(AND(W34="Shipped",Y34=""),"Shipped item needs tracking",IF(AND(V34="Claimed",S34=""),"Claimed item needs verification","Complete")))))))))),"")</f>
        <v/>
      </c>
      <c r="AK34" s="33">
        <f>IFERROR(IF(A34="","",IF(AND(I34="Yes",V34&lt;&gt;"Returned",V34&lt;&gt;"Disposed"),"Secure sensitive item",IF(AJ34&lt;&gt;"Complete",AJ34,IF(AND(J34&gt;=Dashboard!$H$4,V34&lt;&gt;"Returned",V34&lt;&gt;"Disposed"),"Manager review: high-value item",IF(AND(AH34&gt;=Dashboard!$E$4,V34&lt;&gt;"Returned",V34&lt;&gt;"Disposed"),"Review aging and property policy",IF(AND(V34="Return Arranged",W34="Shipped",Y34=""),"Add shipping tracking","No immediate action")))))),"")</f>
        <v/>
      </c>
    </row>
    <row r="35" ht="34" customHeight="1">
      <c r="A35" s="34" t="n"/>
      <c r="B35" s="35" t="n"/>
      <c r="C35" s="36" t="n"/>
      <c r="D35" s="34" t="n"/>
      <c r="E35" s="37" t="n"/>
      <c r="F35" s="34" t="n"/>
      <c r="G35" s="37" t="n"/>
      <c r="H35" s="37" t="n"/>
      <c r="I35" s="34" t="n"/>
      <c r="J35" s="38" t="n"/>
      <c r="K35" s="34" t="n"/>
      <c r="L35" s="34" t="n"/>
      <c r="M35" s="35" t="n"/>
      <c r="N35" s="37" t="n"/>
      <c r="O35" s="34" t="n"/>
      <c r="P35" s="37" t="n"/>
      <c r="Q35" s="34" t="n"/>
      <c r="R35" s="35" t="n"/>
      <c r="S35" s="37" t="n"/>
      <c r="T35" s="39" t="n"/>
      <c r="U35" s="35" t="n"/>
      <c r="V35" s="34" t="n"/>
      <c r="W35" s="34" t="n"/>
      <c r="X35" s="34" t="n"/>
      <c r="Y35" s="37" t="n"/>
      <c r="Z35" s="38" t="n"/>
      <c r="AA35" s="38" t="n"/>
      <c r="AB35" s="35" t="n"/>
      <c r="AC35" s="34" t="n"/>
      <c r="AD35" s="35" t="n"/>
      <c r="AE35" s="34" t="n"/>
      <c r="AF35" s="34" t="n"/>
      <c r="AG35" s="37" t="n"/>
      <c r="AH35" s="31">
        <f>IFERROR(IF(A35="","",MAX(0,IF(OR(V35="Returned",V35="Disposed"),IF(V35="Returned",AB35,AD35),Dashboard!$B$4)-B35)),"")</f>
        <v/>
      </c>
      <c r="AI35" s="32">
        <f>IFERROR(IF(A35="","",MAX(0,Z35-AA35)),0)</f>
        <v/>
      </c>
      <c r="AJ35" s="33">
        <f>IFERROR(IF(A35="","",IF(B35="","Missing date found",IF(D35="","Missing found area",IF(G35="","Missing item description",IF(L35="","Missing receiving employee",IF(N35="","Missing storage location",IF(AND(V35="Returned",AB35=""),"Returned status needs date",IF(AND(V35="Disposed",AD35=""),"Disposed status needs date",IF(AND(W35="Shipped",Y35=""),"Shipped item needs tracking",IF(AND(V35="Claimed",S35=""),"Claimed item needs verification","Complete")))))))))),"")</f>
        <v/>
      </c>
      <c r="AK35" s="33">
        <f>IFERROR(IF(A35="","",IF(AND(I35="Yes",V35&lt;&gt;"Returned",V35&lt;&gt;"Disposed"),"Secure sensitive item",IF(AJ35&lt;&gt;"Complete",AJ35,IF(AND(J35&gt;=Dashboard!$H$4,V35&lt;&gt;"Returned",V35&lt;&gt;"Disposed"),"Manager review: high-value item",IF(AND(AH35&gt;=Dashboard!$E$4,V35&lt;&gt;"Returned",V35&lt;&gt;"Disposed"),"Review aging and property policy",IF(AND(V35="Return Arranged",W35="Shipped",Y35=""),"Add shipping tracking","No immediate action")))))),"")</f>
        <v/>
      </c>
    </row>
    <row r="36" ht="34" customHeight="1">
      <c r="A36" s="25" t="n"/>
      <c r="B36" s="26" t="n"/>
      <c r="C36" s="27" t="n"/>
      <c r="D36" s="25" t="n"/>
      <c r="E36" s="28" t="n"/>
      <c r="F36" s="25" t="n"/>
      <c r="G36" s="28" t="n"/>
      <c r="H36" s="28" t="n"/>
      <c r="I36" s="25" t="n"/>
      <c r="J36" s="29" t="n"/>
      <c r="K36" s="25" t="n"/>
      <c r="L36" s="25" t="n"/>
      <c r="M36" s="26" t="n"/>
      <c r="N36" s="28" t="n"/>
      <c r="O36" s="25" t="n"/>
      <c r="P36" s="28" t="n"/>
      <c r="Q36" s="25" t="n"/>
      <c r="R36" s="26" t="n"/>
      <c r="S36" s="28" t="n"/>
      <c r="T36" s="30" t="n"/>
      <c r="U36" s="26" t="n"/>
      <c r="V36" s="25" t="n"/>
      <c r="W36" s="25" t="n"/>
      <c r="X36" s="25" t="n"/>
      <c r="Y36" s="28" t="n"/>
      <c r="Z36" s="29" t="n"/>
      <c r="AA36" s="29" t="n"/>
      <c r="AB36" s="26" t="n"/>
      <c r="AC36" s="25" t="n"/>
      <c r="AD36" s="26" t="n"/>
      <c r="AE36" s="25" t="n"/>
      <c r="AF36" s="25" t="n"/>
      <c r="AG36" s="28" t="n"/>
      <c r="AH36" s="31">
        <f>IFERROR(IF(A36="","",MAX(0,IF(OR(V36="Returned",V36="Disposed"),IF(V36="Returned",AB36,AD36),Dashboard!$B$4)-B36)),"")</f>
        <v/>
      </c>
      <c r="AI36" s="32">
        <f>IFERROR(IF(A36="","",MAX(0,Z36-AA36)),0)</f>
        <v/>
      </c>
      <c r="AJ36" s="33">
        <f>IFERROR(IF(A36="","",IF(B36="","Missing date found",IF(D36="","Missing found area",IF(G36="","Missing item description",IF(L36="","Missing receiving employee",IF(N36="","Missing storage location",IF(AND(V36="Returned",AB36=""),"Returned status needs date",IF(AND(V36="Disposed",AD36=""),"Disposed status needs date",IF(AND(W36="Shipped",Y36=""),"Shipped item needs tracking",IF(AND(V36="Claimed",S36=""),"Claimed item needs verification","Complete")))))))))),"")</f>
        <v/>
      </c>
      <c r="AK36" s="33">
        <f>IFERROR(IF(A36="","",IF(AND(I36="Yes",V36&lt;&gt;"Returned",V36&lt;&gt;"Disposed"),"Secure sensitive item",IF(AJ36&lt;&gt;"Complete",AJ36,IF(AND(J36&gt;=Dashboard!$H$4,V36&lt;&gt;"Returned",V36&lt;&gt;"Disposed"),"Manager review: high-value item",IF(AND(AH36&gt;=Dashboard!$E$4,V36&lt;&gt;"Returned",V36&lt;&gt;"Disposed"),"Review aging and property policy",IF(AND(V36="Return Arranged",W36="Shipped",Y36=""),"Add shipping tracking","No immediate action")))))),"")</f>
        <v/>
      </c>
    </row>
    <row r="37" ht="34" customHeight="1">
      <c r="A37" s="34" t="n"/>
      <c r="B37" s="35" t="n"/>
      <c r="C37" s="36" t="n"/>
      <c r="D37" s="34" t="n"/>
      <c r="E37" s="37" t="n"/>
      <c r="F37" s="34" t="n"/>
      <c r="G37" s="37" t="n"/>
      <c r="H37" s="37" t="n"/>
      <c r="I37" s="34" t="n"/>
      <c r="J37" s="38" t="n"/>
      <c r="K37" s="34" t="n"/>
      <c r="L37" s="34" t="n"/>
      <c r="M37" s="35" t="n"/>
      <c r="N37" s="37" t="n"/>
      <c r="O37" s="34" t="n"/>
      <c r="P37" s="37" t="n"/>
      <c r="Q37" s="34" t="n"/>
      <c r="R37" s="35" t="n"/>
      <c r="S37" s="37" t="n"/>
      <c r="T37" s="39" t="n"/>
      <c r="U37" s="35" t="n"/>
      <c r="V37" s="34" t="n"/>
      <c r="W37" s="34" t="n"/>
      <c r="X37" s="34" t="n"/>
      <c r="Y37" s="37" t="n"/>
      <c r="Z37" s="38" t="n"/>
      <c r="AA37" s="38" t="n"/>
      <c r="AB37" s="35" t="n"/>
      <c r="AC37" s="34" t="n"/>
      <c r="AD37" s="35" t="n"/>
      <c r="AE37" s="34" t="n"/>
      <c r="AF37" s="34" t="n"/>
      <c r="AG37" s="37" t="n"/>
      <c r="AH37" s="31">
        <f>IFERROR(IF(A37="","",MAX(0,IF(OR(V37="Returned",V37="Disposed"),IF(V37="Returned",AB37,AD37),Dashboard!$B$4)-B37)),"")</f>
        <v/>
      </c>
      <c r="AI37" s="32">
        <f>IFERROR(IF(A37="","",MAX(0,Z37-AA37)),0)</f>
        <v/>
      </c>
      <c r="AJ37" s="33">
        <f>IFERROR(IF(A37="","",IF(B37="","Missing date found",IF(D37="","Missing found area",IF(G37="","Missing item description",IF(L37="","Missing receiving employee",IF(N37="","Missing storage location",IF(AND(V37="Returned",AB37=""),"Returned status needs date",IF(AND(V37="Disposed",AD37=""),"Disposed status needs date",IF(AND(W37="Shipped",Y37=""),"Shipped item needs tracking",IF(AND(V37="Claimed",S37=""),"Claimed item needs verification","Complete")))))))))),"")</f>
        <v/>
      </c>
      <c r="AK37" s="33">
        <f>IFERROR(IF(A37="","",IF(AND(I37="Yes",V37&lt;&gt;"Returned",V37&lt;&gt;"Disposed"),"Secure sensitive item",IF(AJ37&lt;&gt;"Complete",AJ37,IF(AND(J37&gt;=Dashboard!$H$4,V37&lt;&gt;"Returned",V37&lt;&gt;"Disposed"),"Manager review: high-value item",IF(AND(AH37&gt;=Dashboard!$E$4,V37&lt;&gt;"Returned",V37&lt;&gt;"Disposed"),"Review aging and property policy",IF(AND(V37="Return Arranged",W37="Shipped",Y37=""),"Add shipping tracking","No immediate action")))))),"")</f>
        <v/>
      </c>
    </row>
    <row r="38" ht="34" customHeight="1">
      <c r="A38" s="25" t="n"/>
      <c r="B38" s="26" t="n"/>
      <c r="C38" s="27" t="n"/>
      <c r="D38" s="25" t="n"/>
      <c r="E38" s="28" t="n"/>
      <c r="F38" s="25" t="n"/>
      <c r="G38" s="28" t="n"/>
      <c r="H38" s="28" t="n"/>
      <c r="I38" s="25" t="n"/>
      <c r="J38" s="29" t="n"/>
      <c r="K38" s="25" t="n"/>
      <c r="L38" s="25" t="n"/>
      <c r="M38" s="26" t="n"/>
      <c r="N38" s="28" t="n"/>
      <c r="O38" s="25" t="n"/>
      <c r="P38" s="28" t="n"/>
      <c r="Q38" s="25" t="n"/>
      <c r="R38" s="26" t="n"/>
      <c r="S38" s="28" t="n"/>
      <c r="T38" s="30" t="n"/>
      <c r="U38" s="26" t="n"/>
      <c r="V38" s="25" t="n"/>
      <c r="W38" s="25" t="n"/>
      <c r="X38" s="25" t="n"/>
      <c r="Y38" s="28" t="n"/>
      <c r="Z38" s="29" t="n"/>
      <c r="AA38" s="29" t="n"/>
      <c r="AB38" s="26" t="n"/>
      <c r="AC38" s="25" t="n"/>
      <c r="AD38" s="26" t="n"/>
      <c r="AE38" s="25" t="n"/>
      <c r="AF38" s="25" t="n"/>
      <c r="AG38" s="28" t="n"/>
      <c r="AH38" s="31">
        <f>IFERROR(IF(A38="","",MAX(0,IF(OR(V38="Returned",V38="Disposed"),IF(V38="Returned",AB38,AD38),Dashboard!$B$4)-B38)),"")</f>
        <v/>
      </c>
      <c r="AI38" s="32">
        <f>IFERROR(IF(A38="","",MAX(0,Z38-AA38)),0)</f>
        <v/>
      </c>
      <c r="AJ38" s="33">
        <f>IFERROR(IF(A38="","",IF(B38="","Missing date found",IF(D38="","Missing found area",IF(G38="","Missing item description",IF(L38="","Missing receiving employee",IF(N38="","Missing storage location",IF(AND(V38="Returned",AB38=""),"Returned status needs date",IF(AND(V38="Disposed",AD38=""),"Disposed status needs date",IF(AND(W38="Shipped",Y38=""),"Shipped item needs tracking",IF(AND(V38="Claimed",S38=""),"Claimed item needs verification","Complete")))))))))),"")</f>
        <v/>
      </c>
      <c r="AK38" s="33">
        <f>IFERROR(IF(A38="","",IF(AND(I38="Yes",V38&lt;&gt;"Returned",V38&lt;&gt;"Disposed"),"Secure sensitive item",IF(AJ38&lt;&gt;"Complete",AJ38,IF(AND(J38&gt;=Dashboard!$H$4,V38&lt;&gt;"Returned",V38&lt;&gt;"Disposed"),"Manager review: high-value item",IF(AND(AH38&gt;=Dashboard!$E$4,V38&lt;&gt;"Returned",V38&lt;&gt;"Disposed"),"Review aging and property policy",IF(AND(V38="Return Arranged",W38="Shipped",Y38=""),"Add shipping tracking","No immediate action")))))),"")</f>
        <v/>
      </c>
    </row>
    <row r="39" ht="34" customHeight="1">
      <c r="A39" s="34" t="n"/>
      <c r="B39" s="35" t="n"/>
      <c r="C39" s="36" t="n"/>
      <c r="D39" s="34" t="n"/>
      <c r="E39" s="37" t="n"/>
      <c r="F39" s="34" t="n"/>
      <c r="G39" s="37" t="n"/>
      <c r="H39" s="37" t="n"/>
      <c r="I39" s="34" t="n"/>
      <c r="J39" s="38" t="n"/>
      <c r="K39" s="34" t="n"/>
      <c r="L39" s="34" t="n"/>
      <c r="M39" s="35" t="n"/>
      <c r="N39" s="37" t="n"/>
      <c r="O39" s="34" t="n"/>
      <c r="P39" s="37" t="n"/>
      <c r="Q39" s="34" t="n"/>
      <c r="R39" s="35" t="n"/>
      <c r="S39" s="37" t="n"/>
      <c r="T39" s="39" t="n"/>
      <c r="U39" s="35" t="n"/>
      <c r="V39" s="34" t="n"/>
      <c r="W39" s="34" t="n"/>
      <c r="X39" s="34" t="n"/>
      <c r="Y39" s="37" t="n"/>
      <c r="Z39" s="38" t="n"/>
      <c r="AA39" s="38" t="n"/>
      <c r="AB39" s="35" t="n"/>
      <c r="AC39" s="34" t="n"/>
      <c r="AD39" s="35" t="n"/>
      <c r="AE39" s="34" t="n"/>
      <c r="AF39" s="34" t="n"/>
      <c r="AG39" s="37" t="n"/>
      <c r="AH39" s="31">
        <f>IFERROR(IF(A39="","",MAX(0,IF(OR(V39="Returned",V39="Disposed"),IF(V39="Returned",AB39,AD39),Dashboard!$B$4)-B39)),"")</f>
        <v/>
      </c>
      <c r="AI39" s="32">
        <f>IFERROR(IF(A39="","",MAX(0,Z39-AA39)),0)</f>
        <v/>
      </c>
      <c r="AJ39" s="33">
        <f>IFERROR(IF(A39="","",IF(B39="","Missing date found",IF(D39="","Missing found area",IF(G39="","Missing item description",IF(L39="","Missing receiving employee",IF(N39="","Missing storage location",IF(AND(V39="Returned",AB39=""),"Returned status needs date",IF(AND(V39="Disposed",AD39=""),"Disposed status needs date",IF(AND(W39="Shipped",Y39=""),"Shipped item needs tracking",IF(AND(V39="Claimed",S39=""),"Claimed item needs verification","Complete")))))))))),"")</f>
        <v/>
      </c>
      <c r="AK39" s="33">
        <f>IFERROR(IF(A39="","",IF(AND(I39="Yes",V39&lt;&gt;"Returned",V39&lt;&gt;"Disposed"),"Secure sensitive item",IF(AJ39&lt;&gt;"Complete",AJ39,IF(AND(J39&gt;=Dashboard!$H$4,V39&lt;&gt;"Returned",V39&lt;&gt;"Disposed"),"Manager review: high-value item",IF(AND(AH39&gt;=Dashboard!$E$4,V39&lt;&gt;"Returned",V39&lt;&gt;"Disposed"),"Review aging and property policy",IF(AND(V39="Return Arranged",W39="Shipped",Y39=""),"Add shipping tracking","No immediate action")))))),"")</f>
        <v/>
      </c>
    </row>
    <row r="40" ht="34" customHeight="1">
      <c r="A40" s="25" t="n"/>
      <c r="B40" s="26" t="n"/>
      <c r="C40" s="27" t="n"/>
      <c r="D40" s="25" t="n"/>
      <c r="E40" s="28" t="n"/>
      <c r="F40" s="25" t="n"/>
      <c r="G40" s="28" t="n"/>
      <c r="H40" s="28" t="n"/>
      <c r="I40" s="25" t="n"/>
      <c r="J40" s="29" t="n"/>
      <c r="K40" s="25" t="n"/>
      <c r="L40" s="25" t="n"/>
      <c r="M40" s="26" t="n"/>
      <c r="N40" s="28" t="n"/>
      <c r="O40" s="25" t="n"/>
      <c r="P40" s="28" t="n"/>
      <c r="Q40" s="25" t="n"/>
      <c r="R40" s="26" t="n"/>
      <c r="S40" s="28" t="n"/>
      <c r="T40" s="30" t="n"/>
      <c r="U40" s="26" t="n"/>
      <c r="V40" s="25" t="n"/>
      <c r="W40" s="25" t="n"/>
      <c r="X40" s="25" t="n"/>
      <c r="Y40" s="28" t="n"/>
      <c r="Z40" s="29" t="n"/>
      <c r="AA40" s="29" t="n"/>
      <c r="AB40" s="26" t="n"/>
      <c r="AC40" s="25" t="n"/>
      <c r="AD40" s="26" t="n"/>
      <c r="AE40" s="25" t="n"/>
      <c r="AF40" s="25" t="n"/>
      <c r="AG40" s="28" t="n"/>
      <c r="AH40" s="31">
        <f>IFERROR(IF(A40="","",MAX(0,IF(OR(V40="Returned",V40="Disposed"),IF(V40="Returned",AB40,AD40),Dashboard!$B$4)-B40)),"")</f>
        <v/>
      </c>
      <c r="AI40" s="32">
        <f>IFERROR(IF(A40="","",MAX(0,Z40-AA40)),0)</f>
        <v/>
      </c>
      <c r="AJ40" s="33">
        <f>IFERROR(IF(A40="","",IF(B40="","Missing date found",IF(D40="","Missing found area",IF(G40="","Missing item description",IF(L40="","Missing receiving employee",IF(N40="","Missing storage location",IF(AND(V40="Returned",AB40=""),"Returned status needs date",IF(AND(V40="Disposed",AD40=""),"Disposed status needs date",IF(AND(W40="Shipped",Y40=""),"Shipped item needs tracking",IF(AND(V40="Claimed",S40=""),"Claimed item needs verification","Complete")))))))))),"")</f>
        <v/>
      </c>
      <c r="AK40" s="33">
        <f>IFERROR(IF(A40="","",IF(AND(I40="Yes",V40&lt;&gt;"Returned",V40&lt;&gt;"Disposed"),"Secure sensitive item",IF(AJ40&lt;&gt;"Complete",AJ40,IF(AND(J40&gt;=Dashboard!$H$4,V40&lt;&gt;"Returned",V40&lt;&gt;"Disposed"),"Manager review: high-value item",IF(AND(AH40&gt;=Dashboard!$E$4,V40&lt;&gt;"Returned",V40&lt;&gt;"Disposed"),"Review aging and property policy",IF(AND(V40="Return Arranged",W40="Shipped",Y40=""),"Add shipping tracking","No immediate action")))))),"")</f>
        <v/>
      </c>
    </row>
    <row r="41" ht="34" customHeight="1">
      <c r="A41" s="34" t="n"/>
      <c r="B41" s="35" t="n"/>
      <c r="C41" s="36" t="n"/>
      <c r="D41" s="34" t="n"/>
      <c r="E41" s="37" t="n"/>
      <c r="F41" s="34" t="n"/>
      <c r="G41" s="37" t="n"/>
      <c r="H41" s="37" t="n"/>
      <c r="I41" s="34" t="n"/>
      <c r="J41" s="38" t="n"/>
      <c r="K41" s="34" t="n"/>
      <c r="L41" s="34" t="n"/>
      <c r="M41" s="35" t="n"/>
      <c r="N41" s="37" t="n"/>
      <c r="O41" s="34" t="n"/>
      <c r="P41" s="37" t="n"/>
      <c r="Q41" s="34" t="n"/>
      <c r="R41" s="35" t="n"/>
      <c r="S41" s="37" t="n"/>
      <c r="T41" s="39" t="n"/>
      <c r="U41" s="35" t="n"/>
      <c r="V41" s="34" t="n"/>
      <c r="W41" s="34" t="n"/>
      <c r="X41" s="34" t="n"/>
      <c r="Y41" s="37" t="n"/>
      <c r="Z41" s="38" t="n"/>
      <c r="AA41" s="38" t="n"/>
      <c r="AB41" s="35" t="n"/>
      <c r="AC41" s="34" t="n"/>
      <c r="AD41" s="35" t="n"/>
      <c r="AE41" s="34" t="n"/>
      <c r="AF41" s="34" t="n"/>
      <c r="AG41" s="37" t="n"/>
      <c r="AH41" s="31">
        <f>IFERROR(IF(A41="","",MAX(0,IF(OR(V41="Returned",V41="Disposed"),IF(V41="Returned",AB41,AD41),Dashboard!$B$4)-B41)),"")</f>
        <v/>
      </c>
      <c r="AI41" s="32">
        <f>IFERROR(IF(A41="","",MAX(0,Z41-AA41)),0)</f>
        <v/>
      </c>
      <c r="AJ41" s="33">
        <f>IFERROR(IF(A41="","",IF(B41="","Missing date found",IF(D41="","Missing found area",IF(G41="","Missing item description",IF(L41="","Missing receiving employee",IF(N41="","Missing storage location",IF(AND(V41="Returned",AB41=""),"Returned status needs date",IF(AND(V41="Disposed",AD41=""),"Disposed status needs date",IF(AND(W41="Shipped",Y41=""),"Shipped item needs tracking",IF(AND(V41="Claimed",S41=""),"Claimed item needs verification","Complete")))))))))),"")</f>
        <v/>
      </c>
      <c r="AK41" s="33">
        <f>IFERROR(IF(A41="","",IF(AND(I41="Yes",V41&lt;&gt;"Returned",V41&lt;&gt;"Disposed"),"Secure sensitive item",IF(AJ41&lt;&gt;"Complete",AJ41,IF(AND(J41&gt;=Dashboard!$H$4,V41&lt;&gt;"Returned",V41&lt;&gt;"Disposed"),"Manager review: high-value item",IF(AND(AH41&gt;=Dashboard!$E$4,V41&lt;&gt;"Returned",V41&lt;&gt;"Disposed"),"Review aging and property policy",IF(AND(V41="Return Arranged",W41="Shipped",Y41=""),"Add shipping tracking","No immediate action")))))),"")</f>
        <v/>
      </c>
    </row>
    <row r="42" ht="34" customHeight="1">
      <c r="A42" s="25" t="n"/>
      <c r="B42" s="26" t="n"/>
      <c r="C42" s="27" t="n"/>
      <c r="D42" s="25" t="n"/>
      <c r="E42" s="28" t="n"/>
      <c r="F42" s="25" t="n"/>
      <c r="G42" s="28" t="n"/>
      <c r="H42" s="28" t="n"/>
      <c r="I42" s="25" t="n"/>
      <c r="J42" s="29" t="n"/>
      <c r="K42" s="25" t="n"/>
      <c r="L42" s="25" t="n"/>
      <c r="M42" s="26" t="n"/>
      <c r="N42" s="28" t="n"/>
      <c r="O42" s="25" t="n"/>
      <c r="P42" s="28" t="n"/>
      <c r="Q42" s="25" t="n"/>
      <c r="R42" s="26" t="n"/>
      <c r="S42" s="28" t="n"/>
      <c r="T42" s="30" t="n"/>
      <c r="U42" s="26" t="n"/>
      <c r="V42" s="25" t="n"/>
      <c r="W42" s="25" t="n"/>
      <c r="X42" s="25" t="n"/>
      <c r="Y42" s="28" t="n"/>
      <c r="Z42" s="29" t="n"/>
      <c r="AA42" s="29" t="n"/>
      <c r="AB42" s="26" t="n"/>
      <c r="AC42" s="25" t="n"/>
      <c r="AD42" s="26" t="n"/>
      <c r="AE42" s="25" t="n"/>
      <c r="AF42" s="25" t="n"/>
      <c r="AG42" s="28" t="n"/>
      <c r="AH42" s="31">
        <f>IFERROR(IF(A42="","",MAX(0,IF(OR(V42="Returned",V42="Disposed"),IF(V42="Returned",AB42,AD42),Dashboard!$B$4)-B42)),"")</f>
        <v/>
      </c>
      <c r="AI42" s="32">
        <f>IFERROR(IF(A42="","",MAX(0,Z42-AA42)),0)</f>
        <v/>
      </c>
      <c r="AJ42" s="33">
        <f>IFERROR(IF(A42="","",IF(B42="","Missing date found",IF(D42="","Missing found area",IF(G42="","Missing item description",IF(L42="","Missing receiving employee",IF(N42="","Missing storage location",IF(AND(V42="Returned",AB42=""),"Returned status needs date",IF(AND(V42="Disposed",AD42=""),"Disposed status needs date",IF(AND(W42="Shipped",Y42=""),"Shipped item needs tracking",IF(AND(V42="Claimed",S42=""),"Claimed item needs verification","Complete")))))))))),"")</f>
        <v/>
      </c>
      <c r="AK42" s="33">
        <f>IFERROR(IF(A42="","",IF(AND(I42="Yes",V42&lt;&gt;"Returned",V42&lt;&gt;"Disposed"),"Secure sensitive item",IF(AJ42&lt;&gt;"Complete",AJ42,IF(AND(J42&gt;=Dashboard!$H$4,V42&lt;&gt;"Returned",V42&lt;&gt;"Disposed"),"Manager review: high-value item",IF(AND(AH42&gt;=Dashboard!$E$4,V42&lt;&gt;"Returned",V42&lt;&gt;"Disposed"),"Review aging and property policy",IF(AND(V42="Return Arranged",W42="Shipped",Y42=""),"Add shipping tracking","No immediate action")))))),"")</f>
        <v/>
      </c>
    </row>
    <row r="43" ht="34" customHeight="1">
      <c r="A43" s="34" t="n"/>
      <c r="B43" s="35" t="n"/>
      <c r="C43" s="36" t="n"/>
      <c r="D43" s="34" t="n"/>
      <c r="E43" s="37" t="n"/>
      <c r="F43" s="34" t="n"/>
      <c r="G43" s="37" t="n"/>
      <c r="H43" s="37" t="n"/>
      <c r="I43" s="34" t="n"/>
      <c r="J43" s="38" t="n"/>
      <c r="K43" s="34" t="n"/>
      <c r="L43" s="34" t="n"/>
      <c r="M43" s="35" t="n"/>
      <c r="N43" s="37" t="n"/>
      <c r="O43" s="34" t="n"/>
      <c r="P43" s="37" t="n"/>
      <c r="Q43" s="34" t="n"/>
      <c r="R43" s="35" t="n"/>
      <c r="S43" s="37" t="n"/>
      <c r="T43" s="39" t="n"/>
      <c r="U43" s="35" t="n"/>
      <c r="V43" s="34" t="n"/>
      <c r="W43" s="34" t="n"/>
      <c r="X43" s="34" t="n"/>
      <c r="Y43" s="37" t="n"/>
      <c r="Z43" s="38" t="n"/>
      <c r="AA43" s="38" t="n"/>
      <c r="AB43" s="35" t="n"/>
      <c r="AC43" s="34" t="n"/>
      <c r="AD43" s="35" t="n"/>
      <c r="AE43" s="34" t="n"/>
      <c r="AF43" s="34" t="n"/>
      <c r="AG43" s="37" t="n"/>
      <c r="AH43" s="31">
        <f>IFERROR(IF(A43="","",MAX(0,IF(OR(V43="Returned",V43="Disposed"),IF(V43="Returned",AB43,AD43),Dashboard!$B$4)-B43)),"")</f>
        <v/>
      </c>
      <c r="AI43" s="32">
        <f>IFERROR(IF(A43="","",MAX(0,Z43-AA43)),0)</f>
        <v/>
      </c>
      <c r="AJ43" s="33">
        <f>IFERROR(IF(A43="","",IF(B43="","Missing date found",IF(D43="","Missing found area",IF(G43="","Missing item description",IF(L43="","Missing receiving employee",IF(N43="","Missing storage location",IF(AND(V43="Returned",AB43=""),"Returned status needs date",IF(AND(V43="Disposed",AD43=""),"Disposed status needs date",IF(AND(W43="Shipped",Y43=""),"Shipped item needs tracking",IF(AND(V43="Claimed",S43=""),"Claimed item needs verification","Complete")))))))))),"")</f>
        <v/>
      </c>
      <c r="AK43" s="33">
        <f>IFERROR(IF(A43="","",IF(AND(I43="Yes",V43&lt;&gt;"Returned",V43&lt;&gt;"Disposed"),"Secure sensitive item",IF(AJ43&lt;&gt;"Complete",AJ43,IF(AND(J43&gt;=Dashboard!$H$4,V43&lt;&gt;"Returned",V43&lt;&gt;"Disposed"),"Manager review: high-value item",IF(AND(AH43&gt;=Dashboard!$E$4,V43&lt;&gt;"Returned",V43&lt;&gt;"Disposed"),"Review aging and property policy",IF(AND(V43="Return Arranged",W43="Shipped",Y43=""),"Add shipping tracking","No immediate action")))))),"")</f>
        <v/>
      </c>
    </row>
    <row r="44" ht="34" customHeight="1">
      <c r="A44" s="25" t="n"/>
      <c r="B44" s="26" t="n"/>
      <c r="C44" s="27" t="n"/>
      <c r="D44" s="25" t="n"/>
      <c r="E44" s="28" t="n"/>
      <c r="F44" s="25" t="n"/>
      <c r="G44" s="28" t="n"/>
      <c r="H44" s="28" t="n"/>
      <c r="I44" s="25" t="n"/>
      <c r="J44" s="29" t="n"/>
      <c r="K44" s="25" t="n"/>
      <c r="L44" s="25" t="n"/>
      <c r="M44" s="26" t="n"/>
      <c r="N44" s="28" t="n"/>
      <c r="O44" s="25" t="n"/>
      <c r="P44" s="28" t="n"/>
      <c r="Q44" s="25" t="n"/>
      <c r="R44" s="26" t="n"/>
      <c r="S44" s="28" t="n"/>
      <c r="T44" s="30" t="n"/>
      <c r="U44" s="26" t="n"/>
      <c r="V44" s="25" t="n"/>
      <c r="W44" s="25" t="n"/>
      <c r="X44" s="25" t="n"/>
      <c r="Y44" s="28" t="n"/>
      <c r="Z44" s="29" t="n"/>
      <c r="AA44" s="29" t="n"/>
      <c r="AB44" s="26" t="n"/>
      <c r="AC44" s="25" t="n"/>
      <c r="AD44" s="26" t="n"/>
      <c r="AE44" s="25" t="n"/>
      <c r="AF44" s="25" t="n"/>
      <c r="AG44" s="28" t="n"/>
      <c r="AH44" s="31">
        <f>IFERROR(IF(A44="","",MAX(0,IF(OR(V44="Returned",V44="Disposed"),IF(V44="Returned",AB44,AD44),Dashboard!$B$4)-B44)),"")</f>
        <v/>
      </c>
      <c r="AI44" s="32">
        <f>IFERROR(IF(A44="","",MAX(0,Z44-AA44)),0)</f>
        <v/>
      </c>
      <c r="AJ44" s="33">
        <f>IFERROR(IF(A44="","",IF(B44="","Missing date found",IF(D44="","Missing found area",IF(G44="","Missing item description",IF(L44="","Missing receiving employee",IF(N44="","Missing storage location",IF(AND(V44="Returned",AB44=""),"Returned status needs date",IF(AND(V44="Disposed",AD44=""),"Disposed status needs date",IF(AND(W44="Shipped",Y44=""),"Shipped item needs tracking",IF(AND(V44="Claimed",S44=""),"Claimed item needs verification","Complete")))))))))),"")</f>
        <v/>
      </c>
      <c r="AK44" s="33">
        <f>IFERROR(IF(A44="","",IF(AND(I44="Yes",V44&lt;&gt;"Returned",V44&lt;&gt;"Disposed"),"Secure sensitive item",IF(AJ44&lt;&gt;"Complete",AJ44,IF(AND(J44&gt;=Dashboard!$H$4,V44&lt;&gt;"Returned",V44&lt;&gt;"Disposed"),"Manager review: high-value item",IF(AND(AH44&gt;=Dashboard!$E$4,V44&lt;&gt;"Returned",V44&lt;&gt;"Disposed"),"Review aging and property policy",IF(AND(V44="Return Arranged",W44="Shipped",Y44=""),"Add shipping tracking","No immediate action")))))),"")</f>
        <v/>
      </c>
    </row>
    <row r="45" ht="34" customHeight="1">
      <c r="A45" s="34" t="n"/>
      <c r="B45" s="35" t="n"/>
      <c r="C45" s="36" t="n"/>
      <c r="D45" s="34" t="n"/>
      <c r="E45" s="37" t="n"/>
      <c r="F45" s="34" t="n"/>
      <c r="G45" s="37" t="n"/>
      <c r="H45" s="37" t="n"/>
      <c r="I45" s="34" t="n"/>
      <c r="J45" s="38" t="n"/>
      <c r="K45" s="34" t="n"/>
      <c r="L45" s="34" t="n"/>
      <c r="M45" s="35" t="n"/>
      <c r="N45" s="37" t="n"/>
      <c r="O45" s="34" t="n"/>
      <c r="P45" s="37" t="n"/>
      <c r="Q45" s="34" t="n"/>
      <c r="R45" s="35" t="n"/>
      <c r="S45" s="37" t="n"/>
      <c r="T45" s="39" t="n"/>
      <c r="U45" s="35" t="n"/>
      <c r="V45" s="34" t="n"/>
      <c r="W45" s="34" t="n"/>
      <c r="X45" s="34" t="n"/>
      <c r="Y45" s="37" t="n"/>
      <c r="Z45" s="38" t="n"/>
      <c r="AA45" s="38" t="n"/>
      <c r="AB45" s="35" t="n"/>
      <c r="AC45" s="34" t="n"/>
      <c r="AD45" s="35" t="n"/>
      <c r="AE45" s="34" t="n"/>
      <c r="AF45" s="34" t="n"/>
      <c r="AG45" s="37" t="n"/>
      <c r="AH45" s="31">
        <f>IFERROR(IF(A45="","",MAX(0,IF(OR(V45="Returned",V45="Disposed"),IF(V45="Returned",AB45,AD45),Dashboard!$B$4)-B45)),"")</f>
        <v/>
      </c>
      <c r="AI45" s="32">
        <f>IFERROR(IF(A45="","",MAX(0,Z45-AA45)),0)</f>
        <v/>
      </c>
      <c r="AJ45" s="33">
        <f>IFERROR(IF(A45="","",IF(B45="","Missing date found",IF(D45="","Missing found area",IF(G45="","Missing item description",IF(L45="","Missing receiving employee",IF(N45="","Missing storage location",IF(AND(V45="Returned",AB45=""),"Returned status needs date",IF(AND(V45="Disposed",AD45=""),"Disposed status needs date",IF(AND(W45="Shipped",Y45=""),"Shipped item needs tracking",IF(AND(V45="Claimed",S45=""),"Claimed item needs verification","Complete")))))))))),"")</f>
        <v/>
      </c>
      <c r="AK45" s="33">
        <f>IFERROR(IF(A45="","",IF(AND(I45="Yes",V45&lt;&gt;"Returned",V45&lt;&gt;"Disposed"),"Secure sensitive item",IF(AJ45&lt;&gt;"Complete",AJ45,IF(AND(J45&gt;=Dashboard!$H$4,V45&lt;&gt;"Returned",V45&lt;&gt;"Disposed"),"Manager review: high-value item",IF(AND(AH45&gt;=Dashboard!$E$4,V45&lt;&gt;"Returned",V45&lt;&gt;"Disposed"),"Review aging and property policy",IF(AND(V45="Return Arranged",W45="Shipped",Y45=""),"Add shipping tracking","No immediate action")))))),"")</f>
        <v/>
      </c>
    </row>
    <row r="46" ht="34" customHeight="1">
      <c r="A46" s="25" t="n"/>
      <c r="B46" s="26" t="n"/>
      <c r="C46" s="27" t="n"/>
      <c r="D46" s="25" t="n"/>
      <c r="E46" s="28" t="n"/>
      <c r="F46" s="25" t="n"/>
      <c r="G46" s="28" t="n"/>
      <c r="H46" s="28" t="n"/>
      <c r="I46" s="25" t="n"/>
      <c r="J46" s="29" t="n"/>
      <c r="K46" s="25" t="n"/>
      <c r="L46" s="25" t="n"/>
      <c r="M46" s="26" t="n"/>
      <c r="N46" s="28" t="n"/>
      <c r="O46" s="25" t="n"/>
      <c r="P46" s="28" t="n"/>
      <c r="Q46" s="25" t="n"/>
      <c r="R46" s="26" t="n"/>
      <c r="S46" s="28" t="n"/>
      <c r="T46" s="30" t="n"/>
      <c r="U46" s="26" t="n"/>
      <c r="V46" s="25" t="n"/>
      <c r="W46" s="25" t="n"/>
      <c r="X46" s="25" t="n"/>
      <c r="Y46" s="28" t="n"/>
      <c r="Z46" s="29" t="n"/>
      <c r="AA46" s="29" t="n"/>
      <c r="AB46" s="26" t="n"/>
      <c r="AC46" s="25" t="n"/>
      <c r="AD46" s="26" t="n"/>
      <c r="AE46" s="25" t="n"/>
      <c r="AF46" s="25" t="n"/>
      <c r="AG46" s="28" t="n"/>
      <c r="AH46" s="31">
        <f>IFERROR(IF(A46="","",MAX(0,IF(OR(V46="Returned",V46="Disposed"),IF(V46="Returned",AB46,AD46),Dashboard!$B$4)-B46)),"")</f>
        <v/>
      </c>
      <c r="AI46" s="32">
        <f>IFERROR(IF(A46="","",MAX(0,Z46-AA46)),0)</f>
        <v/>
      </c>
      <c r="AJ46" s="33">
        <f>IFERROR(IF(A46="","",IF(B46="","Missing date found",IF(D46="","Missing found area",IF(G46="","Missing item description",IF(L46="","Missing receiving employee",IF(N46="","Missing storage location",IF(AND(V46="Returned",AB46=""),"Returned status needs date",IF(AND(V46="Disposed",AD46=""),"Disposed status needs date",IF(AND(W46="Shipped",Y46=""),"Shipped item needs tracking",IF(AND(V46="Claimed",S46=""),"Claimed item needs verification","Complete")))))))))),"")</f>
        <v/>
      </c>
      <c r="AK46" s="33">
        <f>IFERROR(IF(A46="","",IF(AND(I46="Yes",V46&lt;&gt;"Returned",V46&lt;&gt;"Disposed"),"Secure sensitive item",IF(AJ46&lt;&gt;"Complete",AJ46,IF(AND(J46&gt;=Dashboard!$H$4,V46&lt;&gt;"Returned",V46&lt;&gt;"Disposed"),"Manager review: high-value item",IF(AND(AH46&gt;=Dashboard!$E$4,V46&lt;&gt;"Returned",V46&lt;&gt;"Disposed"),"Review aging and property policy",IF(AND(V46="Return Arranged",W46="Shipped",Y46=""),"Add shipping tracking","No immediate action")))))),"")</f>
        <v/>
      </c>
    </row>
    <row r="47" ht="34" customHeight="1">
      <c r="A47" s="34" t="n"/>
      <c r="B47" s="35" t="n"/>
      <c r="C47" s="36" t="n"/>
      <c r="D47" s="34" t="n"/>
      <c r="E47" s="37" t="n"/>
      <c r="F47" s="34" t="n"/>
      <c r="G47" s="37" t="n"/>
      <c r="H47" s="37" t="n"/>
      <c r="I47" s="34" t="n"/>
      <c r="J47" s="38" t="n"/>
      <c r="K47" s="34" t="n"/>
      <c r="L47" s="34" t="n"/>
      <c r="M47" s="35" t="n"/>
      <c r="N47" s="37" t="n"/>
      <c r="O47" s="34" t="n"/>
      <c r="P47" s="37" t="n"/>
      <c r="Q47" s="34" t="n"/>
      <c r="R47" s="35" t="n"/>
      <c r="S47" s="37" t="n"/>
      <c r="T47" s="39" t="n"/>
      <c r="U47" s="35" t="n"/>
      <c r="V47" s="34" t="n"/>
      <c r="W47" s="34" t="n"/>
      <c r="X47" s="34" t="n"/>
      <c r="Y47" s="37" t="n"/>
      <c r="Z47" s="38" t="n"/>
      <c r="AA47" s="38" t="n"/>
      <c r="AB47" s="35" t="n"/>
      <c r="AC47" s="34" t="n"/>
      <c r="AD47" s="35" t="n"/>
      <c r="AE47" s="34" t="n"/>
      <c r="AF47" s="34" t="n"/>
      <c r="AG47" s="37" t="n"/>
      <c r="AH47" s="31">
        <f>IFERROR(IF(A47="","",MAX(0,IF(OR(V47="Returned",V47="Disposed"),IF(V47="Returned",AB47,AD47),Dashboard!$B$4)-B47)),"")</f>
        <v/>
      </c>
      <c r="AI47" s="32">
        <f>IFERROR(IF(A47="","",MAX(0,Z47-AA47)),0)</f>
        <v/>
      </c>
      <c r="AJ47" s="33">
        <f>IFERROR(IF(A47="","",IF(B47="","Missing date found",IF(D47="","Missing found area",IF(G47="","Missing item description",IF(L47="","Missing receiving employee",IF(N47="","Missing storage location",IF(AND(V47="Returned",AB47=""),"Returned status needs date",IF(AND(V47="Disposed",AD47=""),"Disposed status needs date",IF(AND(W47="Shipped",Y47=""),"Shipped item needs tracking",IF(AND(V47="Claimed",S47=""),"Claimed item needs verification","Complete")))))))))),"")</f>
        <v/>
      </c>
      <c r="AK47" s="33">
        <f>IFERROR(IF(A47="","",IF(AND(I47="Yes",V47&lt;&gt;"Returned",V47&lt;&gt;"Disposed"),"Secure sensitive item",IF(AJ47&lt;&gt;"Complete",AJ47,IF(AND(J47&gt;=Dashboard!$H$4,V47&lt;&gt;"Returned",V47&lt;&gt;"Disposed"),"Manager review: high-value item",IF(AND(AH47&gt;=Dashboard!$E$4,V47&lt;&gt;"Returned",V47&lt;&gt;"Disposed"),"Review aging and property policy",IF(AND(V47="Return Arranged",W47="Shipped",Y47=""),"Add shipping tracking","No immediate action")))))),"")</f>
        <v/>
      </c>
    </row>
    <row r="48" ht="34" customHeight="1">
      <c r="A48" s="25" t="n"/>
      <c r="B48" s="26" t="n"/>
      <c r="C48" s="27" t="n"/>
      <c r="D48" s="25" t="n"/>
      <c r="E48" s="28" t="n"/>
      <c r="F48" s="25" t="n"/>
      <c r="G48" s="28" t="n"/>
      <c r="H48" s="28" t="n"/>
      <c r="I48" s="25" t="n"/>
      <c r="J48" s="29" t="n"/>
      <c r="K48" s="25" t="n"/>
      <c r="L48" s="25" t="n"/>
      <c r="M48" s="26" t="n"/>
      <c r="N48" s="28" t="n"/>
      <c r="O48" s="25" t="n"/>
      <c r="P48" s="28" t="n"/>
      <c r="Q48" s="25" t="n"/>
      <c r="R48" s="26" t="n"/>
      <c r="S48" s="28" t="n"/>
      <c r="T48" s="30" t="n"/>
      <c r="U48" s="26" t="n"/>
      <c r="V48" s="25" t="n"/>
      <c r="W48" s="25" t="n"/>
      <c r="X48" s="25" t="n"/>
      <c r="Y48" s="28" t="n"/>
      <c r="Z48" s="29" t="n"/>
      <c r="AA48" s="29" t="n"/>
      <c r="AB48" s="26" t="n"/>
      <c r="AC48" s="25" t="n"/>
      <c r="AD48" s="26" t="n"/>
      <c r="AE48" s="25" t="n"/>
      <c r="AF48" s="25" t="n"/>
      <c r="AG48" s="28" t="n"/>
      <c r="AH48" s="31">
        <f>IFERROR(IF(A48="","",MAX(0,IF(OR(V48="Returned",V48="Disposed"),IF(V48="Returned",AB48,AD48),Dashboard!$B$4)-B48)),"")</f>
        <v/>
      </c>
      <c r="AI48" s="32">
        <f>IFERROR(IF(A48="","",MAX(0,Z48-AA48)),0)</f>
        <v/>
      </c>
      <c r="AJ48" s="33">
        <f>IFERROR(IF(A48="","",IF(B48="","Missing date found",IF(D48="","Missing found area",IF(G48="","Missing item description",IF(L48="","Missing receiving employee",IF(N48="","Missing storage location",IF(AND(V48="Returned",AB48=""),"Returned status needs date",IF(AND(V48="Disposed",AD48=""),"Disposed status needs date",IF(AND(W48="Shipped",Y48=""),"Shipped item needs tracking",IF(AND(V48="Claimed",S48=""),"Claimed item needs verification","Complete")))))))))),"")</f>
        <v/>
      </c>
      <c r="AK48" s="33">
        <f>IFERROR(IF(A48="","",IF(AND(I48="Yes",V48&lt;&gt;"Returned",V48&lt;&gt;"Disposed"),"Secure sensitive item",IF(AJ48&lt;&gt;"Complete",AJ48,IF(AND(J48&gt;=Dashboard!$H$4,V48&lt;&gt;"Returned",V48&lt;&gt;"Disposed"),"Manager review: high-value item",IF(AND(AH48&gt;=Dashboard!$E$4,V48&lt;&gt;"Returned",V48&lt;&gt;"Disposed"),"Review aging and property policy",IF(AND(V48="Return Arranged",W48="Shipped",Y48=""),"Add shipping tracking","No immediate action")))))),"")</f>
        <v/>
      </c>
    </row>
    <row r="49" ht="34" customHeight="1">
      <c r="A49" s="34" t="n"/>
      <c r="B49" s="35" t="n"/>
      <c r="C49" s="36" t="n"/>
      <c r="D49" s="34" t="n"/>
      <c r="E49" s="37" t="n"/>
      <c r="F49" s="34" t="n"/>
      <c r="G49" s="37" t="n"/>
      <c r="H49" s="37" t="n"/>
      <c r="I49" s="34" t="n"/>
      <c r="J49" s="38" t="n"/>
      <c r="K49" s="34" t="n"/>
      <c r="L49" s="34" t="n"/>
      <c r="M49" s="35" t="n"/>
      <c r="N49" s="37" t="n"/>
      <c r="O49" s="34" t="n"/>
      <c r="P49" s="37" t="n"/>
      <c r="Q49" s="34" t="n"/>
      <c r="R49" s="35" t="n"/>
      <c r="S49" s="37" t="n"/>
      <c r="T49" s="39" t="n"/>
      <c r="U49" s="35" t="n"/>
      <c r="V49" s="34" t="n"/>
      <c r="W49" s="34" t="n"/>
      <c r="X49" s="34" t="n"/>
      <c r="Y49" s="37" t="n"/>
      <c r="Z49" s="38" t="n"/>
      <c r="AA49" s="38" t="n"/>
      <c r="AB49" s="35" t="n"/>
      <c r="AC49" s="34" t="n"/>
      <c r="AD49" s="35" t="n"/>
      <c r="AE49" s="34" t="n"/>
      <c r="AF49" s="34" t="n"/>
      <c r="AG49" s="37" t="n"/>
      <c r="AH49" s="31">
        <f>IFERROR(IF(A49="","",MAX(0,IF(OR(V49="Returned",V49="Disposed"),IF(V49="Returned",AB49,AD49),Dashboard!$B$4)-B49)),"")</f>
        <v/>
      </c>
      <c r="AI49" s="32">
        <f>IFERROR(IF(A49="","",MAX(0,Z49-AA49)),0)</f>
        <v/>
      </c>
      <c r="AJ49" s="33">
        <f>IFERROR(IF(A49="","",IF(B49="","Missing date found",IF(D49="","Missing found area",IF(G49="","Missing item description",IF(L49="","Missing receiving employee",IF(N49="","Missing storage location",IF(AND(V49="Returned",AB49=""),"Returned status needs date",IF(AND(V49="Disposed",AD49=""),"Disposed status needs date",IF(AND(W49="Shipped",Y49=""),"Shipped item needs tracking",IF(AND(V49="Claimed",S49=""),"Claimed item needs verification","Complete")))))))))),"")</f>
        <v/>
      </c>
      <c r="AK49" s="33">
        <f>IFERROR(IF(A49="","",IF(AND(I49="Yes",V49&lt;&gt;"Returned",V49&lt;&gt;"Disposed"),"Secure sensitive item",IF(AJ49&lt;&gt;"Complete",AJ49,IF(AND(J49&gt;=Dashboard!$H$4,V49&lt;&gt;"Returned",V49&lt;&gt;"Disposed"),"Manager review: high-value item",IF(AND(AH49&gt;=Dashboard!$E$4,V49&lt;&gt;"Returned",V49&lt;&gt;"Disposed"),"Review aging and property policy",IF(AND(V49="Return Arranged",W49="Shipped",Y49=""),"Add shipping tracking","No immediate action")))))),"")</f>
        <v/>
      </c>
    </row>
    <row r="50" ht="34" customHeight="1">
      <c r="A50" s="25" t="n"/>
      <c r="B50" s="26" t="n"/>
      <c r="C50" s="27" t="n"/>
      <c r="D50" s="25" t="n"/>
      <c r="E50" s="28" t="n"/>
      <c r="F50" s="25" t="n"/>
      <c r="G50" s="28" t="n"/>
      <c r="H50" s="28" t="n"/>
      <c r="I50" s="25" t="n"/>
      <c r="J50" s="29" t="n"/>
      <c r="K50" s="25" t="n"/>
      <c r="L50" s="25" t="n"/>
      <c r="M50" s="26" t="n"/>
      <c r="N50" s="28" t="n"/>
      <c r="O50" s="25" t="n"/>
      <c r="P50" s="28" t="n"/>
      <c r="Q50" s="25" t="n"/>
      <c r="R50" s="26" t="n"/>
      <c r="S50" s="28" t="n"/>
      <c r="T50" s="30" t="n"/>
      <c r="U50" s="26" t="n"/>
      <c r="V50" s="25" t="n"/>
      <c r="W50" s="25" t="n"/>
      <c r="X50" s="25" t="n"/>
      <c r="Y50" s="28" t="n"/>
      <c r="Z50" s="29" t="n"/>
      <c r="AA50" s="29" t="n"/>
      <c r="AB50" s="26" t="n"/>
      <c r="AC50" s="25" t="n"/>
      <c r="AD50" s="26" t="n"/>
      <c r="AE50" s="25" t="n"/>
      <c r="AF50" s="25" t="n"/>
      <c r="AG50" s="28" t="n"/>
      <c r="AH50" s="31">
        <f>IFERROR(IF(A50="","",MAX(0,IF(OR(V50="Returned",V50="Disposed"),IF(V50="Returned",AB50,AD50),Dashboard!$B$4)-B50)),"")</f>
        <v/>
      </c>
      <c r="AI50" s="32">
        <f>IFERROR(IF(A50="","",MAX(0,Z50-AA50)),0)</f>
        <v/>
      </c>
      <c r="AJ50" s="33">
        <f>IFERROR(IF(A50="","",IF(B50="","Missing date found",IF(D50="","Missing found area",IF(G50="","Missing item description",IF(L50="","Missing receiving employee",IF(N50="","Missing storage location",IF(AND(V50="Returned",AB50=""),"Returned status needs date",IF(AND(V50="Disposed",AD50=""),"Disposed status needs date",IF(AND(W50="Shipped",Y50=""),"Shipped item needs tracking",IF(AND(V50="Claimed",S50=""),"Claimed item needs verification","Complete")))))))))),"")</f>
        <v/>
      </c>
      <c r="AK50" s="33">
        <f>IFERROR(IF(A50="","",IF(AND(I50="Yes",V50&lt;&gt;"Returned",V50&lt;&gt;"Disposed"),"Secure sensitive item",IF(AJ50&lt;&gt;"Complete",AJ50,IF(AND(J50&gt;=Dashboard!$H$4,V50&lt;&gt;"Returned",V50&lt;&gt;"Disposed"),"Manager review: high-value item",IF(AND(AH50&gt;=Dashboard!$E$4,V50&lt;&gt;"Returned",V50&lt;&gt;"Disposed"),"Review aging and property policy",IF(AND(V50="Return Arranged",W50="Shipped",Y50=""),"Add shipping tracking","No immediate action")))))),"")</f>
        <v/>
      </c>
    </row>
    <row r="51" ht="34" customHeight="1">
      <c r="A51" s="34" t="n"/>
      <c r="B51" s="35" t="n"/>
      <c r="C51" s="36" t="n"/>
      <c r="D51" s="34" t="n"/>
      <c r="E51" s="37" t="n"/>
      <c r="F51" s="34" t="n"/>
      <c r="G51" s="37" t="n"/>
      <c r="H51" s="37" t="n"/>
      <c r="I51" s="34" t="n"/>
      <c r="J51" s="38" t="n"/>
      <c r="K51" s="34" t="n"/>
      <c r="L51" s="34" t="n"/>
      <c r="M51" s="35" t="n"/>
      <c r="N51" s="37" t="n"/>
      <c r="O51" s="34" t="n"/>
      <c r="P51" s="37" t="n"/>
      <c r="Q51" s="34" t="n"/>
      <c r="R51" s="35" t="n"/>
      <c r="S51" s="37" t="n"/>
      <c r="T51" s="39" t="n"/>
      <c r="U51" s="35" t="n"/>
      <c r="V51" s="34" t="n"/>
      <c r="W51" s="34" t="n"/>
      <c r="X51" s="34" t="n"/>
      <c r="Y51" s="37" t="n"/>
      <c r="Z51" s="38" t="n"/>
      <c r="AA51" s="38" t="n"/>
      <c r="AB51" s="35" t="n"/>
      <c r="AC51" s="34" t="n"/>
      <c r="AD51" s="35" t="n"/>
      <c r="AE51" s="34" t="n"/>
      <c r="AF51" s="34" t="n"/>
      <c r="AG51" s="37" t="n"/>
      <c r="AH51" s="31">
        <f>IFERROR(IF(A51="","",MAX(0,IF(OR(V51="Returned",V51="Disposed"),IF(V51="Returned",AB51,AD51),Dashboard!$B$4)-B51)),"")</f>
        <v/>
      </c>
      <c r="AI51" s="32">
        <f>IFERROR(IF(A51="","",MAX(0,Z51-AA51)),0)</f>
        <v/>
      </c>
      <c r="AJ51" s="33">
        <f>IFERROR(IF(A51="","",IF(B51="","Missing date found",IF(D51="","Missing found area",IF(G51="","Missing item description",IF(L51="","Missing receiving employee",IF(N51="","Missing storage location",IF(AND(V51="Returned",AB51=""),"Returned status needs date",IF(AND(V51="Disposed",AD51=""),"Disposed status needs date",IF(AND(W51="Shipped",Y51=""),"Shipped item needs tracking",IF(AND(V51="Claimed",S51=""),"Claimed item needs verification","Complete")))))))))),"")</f>
        <v/>
      </c>
      <c r="AK51" s="33">
        <f>IFERROR(IF(A51="","",IF(AND(I51="Yes",V51&lt;&gt;"Returned",V51&lt;&gt;"Disposed"),"Secure sensitive item",IF(AJ51&lt;&gt;"Complete",AJ51,IF(AND(J51&gt;=Dashboard!$H$4,V51&lt;&gt;"Returned",V51&lt;&gt;"Disposed"),"Manager review: high-value item",IF(AND(AH51&gt;=Dashboard!$E$4,V51&lt;&gt;"Returned",V51&lt;&gt;"Disposed"),"Review aging and property policy",IF(AND(V51="Return Arranged",W51="Shipped",Y51=""),"Add shipping tracking","No immediate action")))))),"")</f>
        <v/>
      </c>
    </row>
    <row r="52" ht="34" customHeight="1">
      <c r="A52" s="25" t="n"/>
      <c r="B52" s="26" t="n"/>
      <c r="C52" s="27" t="n"/>
      <c r="D52" s="25" t="n"/>
      <c r="E52" s="28" t="n"/>
      <c r="F52" s="25" t="n"/>
      <c r="G52" s="28" t="n"/>
      <c r="H52" s="28" t="n"/>
      <c r="I52" s="25" t="n"/>
      <c r="J52" s="29" t="n"/>
      <c r="K52" s="25" t="n"/>
      <c r="L52" s="25" t="n"/>
      <c r="M52" s="26" t="n"/>
      <c r="N52" s="28" t="n"/>
      <c r="O52" s="25" t="n"/>
      <c r="P52" s="28" t="n"/>
      <c r="Q52" s="25" t="n"/>
      <c r="R52" s="26" t="n"/>
      <c r="S52" s="28" t="n"/>
      <c r="T52" s="30" t="n"/>
      <c r="U52" s="26" t="n"/>
      <c r="V52" s="25" t="n"/>
      <c r="W52" s="25" t="n"/>
      <c r="X52" s="25" t="n"/>
      <c r="Y52" s="28" t="n"/>
      <c r="Z52" s="29" t="n"/>
      <c r="AA52" s="29" t="n"/>
      <c r="AB52" s="26" t="n"/>
      <c r="AC52" s="25" t="n"/>
      <c r="AD52" s="26" t="n"/>
      <c r="AE52" s="25" t="n"/>
      <c r="AF52" s="25" t="n"/>
      <c r="AG52" s="28" t="n"/>
      <c r="AH52" s="31">
        <f>IFERROR(IF(A52="","",MAX(0,IF(OR(V52="Returned",V52="Disposed"),IF(V52="Returned",AB52,AD52),Dashboard!$B$4)-B52)),"")</f>
        <v/>
      </c>
      <c r="AI52" s="32">
        <f>IFERROR(IF(A52="","",MAX(0,Z52-AA52)),0)</f>
        <v/>
      </c>
      <c r="AJ52" s="33">
        <f>IFERROR(IF(A52="","",IF(B52="","Missing date found",IF(D52="","Missing found area",IF(G52="","Missing item description",IF(L52="","Missing receiving employee",IF(N52="","Missing storage location",IF(AND(V52="Returned",AB52=""),"Returned status needs date",IF(AND(V52="Disposed",AD52=""),"Disposed status needs date",IF(AND(W52="Shipped",Y52=""),"Shipped item needs tracking",IF(AND(V52="Claimed",S52=""),"Claimed item needs verification","Complete")))))))))),"")</f>
        <v/>
      </c>
      <c r="AK52" s="33">
        <f>IFERROR(IF(A52="","",IF(AND(I52="Yes",V52&lt;&gt;"Returned",V52&lt;&gt;"Disposed"),"Secure sensitive item",IF(AJ52&lt;&gt;"Complete",AJ52,IF(AND(J52&gt;=Dashboard!$H$4,V52&lt;&gt;"Returned",V52&lt;&gt;"Disposed"),"Manager review: high-value item",IF(AND(AH52&gt;=Dashboard!$E$4,V52&lt;&gt;"Returned",V52&lt;&gt;"Disposed"),"Review aging and property policy",IF(AND(V52="Return Arranged",W52="Shipped",Y52=""),"Add shipping tracking","No immediate action")))))),"")</f>
        <v/>
      </c>
    </row>
    <row r="53" ht="34" customHeight="1">
      <c r="A53" s="34" t="n"/>
      <c r="B53" s="35" t="n"/>
      <c r="C53" s="36" t="n"/>
      <c r="D53" s="34" t="n"/>
      <c r="E53" s="37" t="n"/>
      <c r="F53" s="34" t="n"/>
      <c r="G53" s="37" t="n"/>
      <c r="H53" s="37" t="n"/>
      <c r="I53" s="34" t="n"/>
      <c r="J53" s="38" t="n"/>
      <c r="K53" s="34" t="n"/>
      <c r="L53" s="34" t="n"/>
      <c r="M53" s="35" t="n"/>
      <c r="N53" s="37" t="n"/>
      <c r="O53" s="34" t="n"/>
      <c r="P53" s="37" t="n"/>
      <c r="Q53" s="34" t="n"/>
      <c r="R53" s="35" t="n"/>
      <c r="S53" s="37" t="n"/>
      <c r="T53" s="39" t="n"/>
      <c r="U53" s="35" t="n"/>
      <c r="V53" s="34" t="n"/>
      <c r="W53" s="34" t="n"/>
      <c r="X53" s="34" t="n"/>
      <c r="Y53" s="37" t="n"/>
      <c r="Z53" s="38" t="n"/>
      <c r="AA53" s="38" t="n"/>
      <c r="AB53" s="35" t="n"/>
      <c r="AC53" s="34" t="n"/>
      <c r="AD53" s="35" t="n"/>
      <c r="AE53" s="34" t="n"/>
      <c r="AF53" s="34" t="n"/>
      <c r="AG53" s="37" t="n"/>
      <c r="AH53" s="31">
        <f>IFERROR(IF(A53="","",MAX(0,IF(OR(V53="Returned",V53="Disposed"),IF(V53="Returned",AB53,AD53),Dashboard!$B$4)-B53)),"")</f>
        <v/>
      </c>
      <c r="AI53" s="32">
        <f>IFERROR(IF(A53="","",MAX(0,Z53-AA53)),0)</f>
        <v/>
      </c>
      <c r="AJ53" s="33">
        <f>IFERROR(IF(A53="","",IF(B53="","Missing date found",IF(D53="","Missing found area",IF(G53="","Missing item description",IF(L53="","Missing receiving employee",IF(N53="","Missing storage location",IF(AND(V53="Returned",AB53=""),"Returned status needs date",IF(AND(V53="Disposed",AD53=""),"Disposed status needs date",IF(AND(W53="Shipped",Y53=""),"Shipped item needs tracking",IF(AND(V53="Claimed",S53=""),"Claimed item needs verification","Complete")))))))))),"")</f>
        <v/>
      </c>
      <c r="AK53" s="33">
        <f>IFERROR(IF(A53="","",IF(AND(I53="Yes",V53&lt;&gt;"Returned",V53&lt;&gt;"Disposed"),"Secure sensitive item",IF(AJ53&lt;&gt;"Complete",AJ53,IF(AND(J53&gt;=Dashboard!$H$4,V53&lt;&gt;"Returned",V53&lt;&gt;"Disposed"),"Manager review: high-value item",IF(AND(AH53&gt;=Dashboard!$E$4,V53&lt;&gt;"Returned",V53&lt;&gt;"Disposed"),"Review aging and property policy",IF(AND(V53="Return Arranged",W53="Shipped",Y53=""),"Add shipping tracking","No immediate action")))))),"")</f>
        <v/>
      </c>
    </row>
    <row r="54" ht="34" customHeight="1">
      <c r="A54" s="25" t="n"/>
      <c r="B54" s="26" t="n"/>
      <c r="C54" s="27" t="n"/>
      <c r="D54" s="25" t="n"/>
      <c r="E54" s="28" t="n"/>
      <c r="F54" s="25" t="n"/>
      <c r="G54" s="28" t="n"/>
      <c r="H54" s="28" t="n"/>
      <c r="I54" s="25" t="n"/>
      <c r="J54" s="29" t="n"/>
      <c r="K54" s="25" t="n"/>
      <c r="L54" s="25" t="n"/>
      <c r="M54" s="26" t="n"/>
      <c r="N54" s="28" t="n"/>
      <c r="O54" s="25" t="n"/>
      <c r="P54" s="28" t="n"/>
      <c r="Q54" s="25" t="n"/>
      <c r="R54" s="26" t="n"/>
      <c r="S54" s="28" t="n"/>
      <c r="T54" s="30" t="n"/>
      <c r="U54" s="26" t="n"/>
      <c r="V54" s="25" t="n"/>
      <c r="W54" s="25" t="n"/>
      <c r="X54" s="25" t="n"/>
      <c r="Y54" s="28" t="n"/>
      <c r="Z54" s="29" t="n"/>
      <c r="AA54" s="29" t="n"/>
      <c r="AB54" s="26" t="n"/>
      <c r="AC54" s="25" t="n"/>
      <c r="AD54" s="26" t="n"/>
      <c r="AE54" s="25" t="n"/>
      <c r="AF54" s="25" t="n"/>
      <c r="AG54" s="28" t="n"/>
      <c r="AH54" s="31">
        <f>IFERROR(IF(A54="","",MAX(0,IF(OR(V54="Returned",V54="Disposed"),IF(V54="Returned",AB54,AD54),Dashboard!$B$4)-B54)),"")</f>
        <v/>
      </c>
      <c r="AI54" s="32">
        <f>IFERROR(IF(A54="","",MAX(0,Z54-AA54)),0)</f>
        <v/>
      </c>
      <c r="AJ54" s="33">
        <f>IFERROR(IF(A54="","",IF(B54="","Missing date found",IF(D54="","Missing found area",IF(G54="","Missing item description",IF(L54="","Missing receiving employee",IF(N54="","Missing storage location",IF(AND(V54="Returned",AB54=""),"Returned status needs date",IF(AND(V54="Disposed",AD54=""),"Disposed status needs date",IF(AND(W54="Shipped",Y54=""),"Shipped item needs tracking",IF(AND(V54="Claimed",S54=""),"Claimed item needs verification","Complete")))))))))),"")</f>
        <v/>
      </c>
      <c r="AK54" s="33">
        <f>IFERROR(IF(A54="","",IF(AND(I54="Yes",V54&lt;&gt;"Returned",V54&lt;&gt;"Disposed"),"Secure sensitive item",IF(AJ54&lt;&gt;"Complete",AJ54,IF(AND(J54&gt;=Dashboard!$H$4,V54&lt;&gt;"Returned",V54&lt;&gt;"Disposed"),"Manager review: high-value item",IF(AND(AH54&gt;=Dashboard!$E$4,V54&lt;&gt;"Returned",V54&lt;&gt;"Disposed"),"Review aging and property policy",IF(AND(V54="Return Arranged",W54="Shipped",Y54=""),"Add shipping tracking","No immediate action")))))),"")</f>
        <v/>
      </c>
    </row>
    <row r="55" ht="34" customHeight="1">
      <c r="A55" s="34" t="n"/>
      <c r="B55" s="35" t="n"/>
      <c r="C55" s="36" t="n"/>
      <c r="D55" s="34" t="n"/>
      <c r="E55" s="37" t="n"/>
      <c r="F55" s="34" t="n"/>
      <c r="G55" s="37" t="n"/>
      <c r="H55" s="37" t="n"/>
      <c r="I55" s="34" t="n"/>
      <c r="J55" s="38" t="n"/>
      <c r="K55" s="34" t="n"/>
      <c r="L55" s="34" t="n"/>
      <c r="M55" s="35" t="n"/>
      <c r="N55" s="37" t="n"/>
      <c r="O55" s="34" t="n"/>
      <c r="P55" s="37" t="n"/>
      <c r="Q55" s="34" t="n"/>
      <c r="R55" s="35" t="n"/>
      <c r="S55" s="37" t="n"/>
      <c r="T55" s="39" t="n"/>
      <c r="U55" s="35" t="n"/>
      <c r="V55" s="34" t="n"/>
      <c r="W55" s="34" t="n"/>
      <c r="X55" s="34" t="n"/>
      <c r="Y55" s="37" t="n"/>
      <c r="Z55" s="38" t="n"/>
      <c r="AA55" s="38" t="n"/>
      <c r="AB55" s="35" t="n"/>
      <c r="AC55" s="34" t="n"/>
      <c r="AD55" s="35" t="n"/>
      <c r="AE55" s="34" t="n"/>
      <c r="AF55" s="34" t="n"/>
      <c r="AG55" s="37" t="n"/>
      <c r="AH55" s="31">
        <f>IFERROR(IF(A55="","",MAX(0,IF(OR(V55="Returned",V55="Disposed"),IF(V55="Returned",AB55,AD55),Dashboard!$B$4)-B55)),"")</f>
        <v/>
      </c>
      <c r="AI55" s="32">
        <f>IFERROR(IF(A55="","",MAX(0,Z55-AA55)),0)</f>
        <v/>
      </c>
      <c r="AJ55" s="33">
        <f>IFERROR(IF(A55="","",IF(B55="","Missing date found",IF(D55="","Missing found area",IF(G55="","Missing item description",IF(L55="","Missing receiving employee",IF(N55="","Missing storage location",IF(AND(V55="Returned",AB55=""),"Returned status needs date",IF(AND(V55="Disposed",AD55=""),"Disposed status needs date",IF(AND(W55="Shipped",Y55=""),"Shipped item needs tracking",IF(AND(V55="Claimed",S55=""),"Claimed item needs verification","Complete")))))))))),"")</f>
        <v/>
      </c>
      <c r="AK55" s="33">
        <f>IFERROR(IF(A55="","",IF(AND(I55="Yes",V55&lt;&gt;"Returned",V55&lt;&gt;"Disposed"),"Secure sensitive item",IF(AJ55&lt;&gt;"Complete",AJ55,IF(AND(J55&gt;=Dashboard!$H$4,V55&lt;&gt;"Returned",V55&lt;&gt;"Disposed"),"Manager review: high-value item",IF(AND(AH55&gt;=Dashboard!$E$4,V55&lt;&gt;"Returned",V55&lt;&gt;"Disposed"),"Review aging and property policy",IF(AND(V55="Return Arranged",W55="Shipped",Y55=""),"Add shipping tracking","No immediate action")))))),"")</f>
        <v/>
      </c>
    </row>
    <row r="56" ht="34" customHeight="1">
      <c r="A56" s="25" t="n"/>
      <c r="B56" s="26" t="n"/>
      <c r="C56" s="27" t="n"/>
      <c r="D56" s="25" t="n"/>
      <c r="E56" s="28" t="n"/>
      <c r="F56" s="25" t="n"/>
      <c r="G56" s="28" t="n"/>
      <c r="H56" s="28" t="n"/>
      <c r="I56" s="25" t="n"/>
      <c r="J56" s="29" t="n"/>
      <c r="K56" s="25" t="n"/>
      <c r="L56" s="25" t="n"/>
      <c r="M56" s="26" t="n"/>
      <c r="N56" s="28" t="n"/>
      <c r="O56" s="25" t="n"/>
      <c r="P56" s="28" t="n"/>
      <c r="Q56" s="25" t="n"/>
      <c r="R56" s="26" t="n"/>
      <c r="S56" s="28" t="n"/>
      <c r="T56" s="30" t="n"/>
      <c r="U56" s="26" t="n"/>
      <c r="V56" s="25" t="n"/>
      <c r="W56" s="25" t="n"/>
      <c r="X56" s="25" t="n"/>
      <c r="Y56" s="28" t="n"/>
      <c r="Z56" s="29" t="n"/>
      <c r="AA56" s="29" t="n"/>
      <c r="AB56" s="26" t="n"/>
      <c r="AC56" s="25" t="n"/>
      <c r="AD56" s="26" t="n"/>
      <c r="AE56" s="25" t="n"/>
      <c r="AF56" s="25" t="n"/>
      <c r="AG56" s="28" t="n"/>
      <c r="AH56" s="31">
        <f>IFERROR(IF(A56="","",MAX(0,IF(OR(V56="Returned",V56="Disposed"),IF(V56="Returned",AB56,AD56),Dashboard!$B$4)-B56)),"")</f>
        <v/>
      </c>
      <c r="AI56" s="32">
        <f>IFERROR(IF(A56="","",MAX(0,Z56-AA56)),0)</f>
        <v/>
      </c>
      <c r="AJ56" s="33">
        <f>IFERROR(IF(A56="","",IF(B56="","Missing date found",IF(D56="","Missing found area",IF(G56="","Missing item description",IF(L56="","Missing receiving employee",IF(N56="","Missing storage location",IF(AND(V56="Returned",AB56=""),"Returned status needs date",IF(AND(V56="Disposed",AD56=""),"Disposed status needs date",IF(AND(W56="Shipped",Y56=""),"Shipped item needs tracking",IF(AND(V56="Claimed",S56=""),"Claimed item needs verification","Complete")))))))))),"")</f>
        <v/>
      </c>
      <c r="AK56" s="33">
        <f>IFERROR(IF(A56="","",IF(AND(I56="Yes",V56&lt;&gt;"Returned",V56&lt;&gt;"Disposed"),"Secure sensitive item",IF(AJ56&lt;&gt;"Complete",AJ56,IF(AND(J56&gt;=Dashboard!$H$4,V56&lt;&gt;"Returned",V56&lt;&gt;"Disposed"),"Manager review: high-value item",IF(AND(AH56&gt;=Dashboard!$E$4,V56&lt;&gt;"Returned",V56&lt;&gt;"Disposed"),"Review aging and property policy",IF(AND(V56="Return Arranged",W56="Shipped",Y56=""),"Add shipping tracking","No immediate action")))))),"")</f>
        <v/>
      </c>
    </row>
    <row r="57" ht="34" customHeight="1">
      <c r="A57" s="34" t="n"/>
      <c r="B57" s="35" t="n"/>
      <c r="C57" s="36" t="n"/>
      <c r="D57" s="34" t="n"/>
      <c r="E57" s="37" t="n"/>
      <c r="F57" s="34" t="n"/>
      <c r="G57" s="37" t="n"/>
      <c r="H57" s="37" t="n"/>
      <c r="I57" s="34" t="n"/>
      <c r="J57" s="38" t="n"/>
      <c r="K57" s="34" t="n"/>
      <c r="L57" s="34" t="n"/>
      <c r="M57" s="35" t="n"/>
      <c r="N57" s="37" t="n"/>
      <c r="O57" s="34" t="n"/>
      <c r="P57" s="37" t="n"/>
      <c r="Q57" s="34" t="n"/>
      <c r="R57" s="35" t="n"/>
      <c r="S57" s="37" t="n"/>
      <c r="T57" s="39" t="n"/>
      <c r="U57" s="35" t="n"/>
      <c r="V57" s="34" t="n"/>
      <c r="W57" s="34" t="n"/>
      <c r="X57" s="34" t="n"/>
      <c r="Y57" s="37" t="n"/>
      <c r="Z57" s="38" t="n"/>
      <c r="AA57" s="38" t="n"/>
      <c r="AB57" s="35" t="n"/>
      <c r="AC57" s="34" t="n"/>
      <c r="AD57" s="35" t="n"/>
      <c r="AE57" s="34" t="n"/>
      <c r="AF57" s="34" t="n"/>
      <c r="AG57" s="37" t="n"/>
      <c r="AH57" s="31">
        <f>IFERROR(IF(A57="","",MAX(0,IF(OR(V57="Returned",V57="Disposed"),IF(V57="Returned",AB57,AD57),Dashboard!$B$4)-B57)),"")</f>
        <v/>
      </c>
      <c r="AI57" s="32">
        <f>IFERROR(IF(A57="","",MAX(0,Z57-AA57)),0)</f>
        <v/>
      </c>
      <c r="AJ57" s="33">
        <f>IFERROR(IF(A57="","",IF(B57="","Missing date found",IF(D57="","Missing found area",IF(G57="","Missing item description",IF(L57="","Missing receiving employee",IF(N57="","Missing storage location",IF(AND(V57="Returned",AB57=""),"Returned status needs date",IF(AND(V57="Disposed",AD57=""),"Disposed status needs date",IF(AND(W57="Shipped",Y57=""),"Shipped item needs tracking",IF(AND(V57="Claimed",S57=""),"Claimed item needs verification","Complete")))))))))),"")</f>
        <v/>
      </c>
      <c r="AK57" s="33">
        <f>IFERROR(IF(A57="","",IF(AND(I57="Yes",V57&lt;&gt;"Returned",V57&lt;&gt;"Disposed"),"Secure sensitive item",IF(AJ57&lt;&gt;"Complete",AJ57,IF(AND(J57&gt;=Dashboard!$H$4,V57&lt;&gt;"Returned",V57&lt;&gt;"Disposed"),"Manager review: high-value item",IF(AND(AH57&gt;=Dashboard!$E$4,V57&lt;&gt;"Returned",V57&lt;&gt;"Disposed"),"Review aging and property policy",IF(AND(V57="Return Arranged",W57="Shipped",Y57=""),"Add shipping tracking","No immediate action")))))),"")</f>
        <v/>
      </c>
    </row>
    <row r="58" ht="34" customHeight="1">
      <c r="A58" s="25" t="n"/>
      <c r="B58" s="26" t="n"/>
      <c r="C58" s="27" t="n"/>
      <c r="D58" s="25" t="n"/>
      <c r="E58" s="28" t="n"/>
      <c r="F58" s="25" t="n"/>
      <c r="G58" s="28" t="n"/>
      <c r="H58" s="28" t="n"/>
      <c r="I58" s="25" t="n"/>
      <c r="J58" s="29" t="n"/>
      <c r="K58" s="25" t="n"/>
      <c r="L58" s="25" t="n"/>
      <c r="M58" s="26" t="n"/>
      <c r="N58" s="28" t="n"/>
      <c r="O58" s="25" t="n"/>
      <c r="P58" s="28" t="n"/>
      <c r="Q58" s="25" t="n"/>
      <c r="R58" s="26" t="n"/>
      <c r="S58" s="28" t="n"/>
      <c r="T58" s="30" t="n"/>
      <c r="U58" s="26" t="n"/>
      <c r="V58" s="25" t="n"/>
      <c r="W58" s="25" t="n"/>
      <c r="X58" s="25" t="n"/>
      <c r="Y58" s="28" t="n"/>
      <c r="Z58" s="29" t="n"/>
      <c r="AA58" s="29" t="n"/>
      <c r="AB58" s="26" t="n"/>
      <c r="AC58" s="25" t="n"/>
      <c r="AD58" s="26" t="n"/>
      <c r="AE58" s="25" t="n"/>
      <c r="AF58" s="25" t="n"/>
      <c r="AG58" s="28" t="n"/>
      <c r="AH58" s="31">
        <f>IFERROR(IF(A58="","",MAX(0,IF(OR(V58="Returned",V58="Disposed"),IF(V58="Returned",AB58,AD58),Dashboard!$B$4)-B58)),"")</f>
        <v/>
      </c>
      <c r="AI58" s="32">
        <f>IFERROR(IF(A58="","",MAX(0,Z58-AA58)),0)</f>
        <v/>
      </c>
      <c r="AJ58" s="33">
        <f>IFERROR(IF(A58="","",IF(B58="","Missing date found",IF(D58="","Missing found area",IF(G58="","Missing item description",IF(L58="","Missing receiving employee",IF(N58="","Missing storage location",IF(AND(V58="Returned",AB58=""),"Returned status needs date",IF(AND(V58="Disposed",AD58=""),"Disposed status needs date",IF(AND(W58="Shipped",Y58=""),"Shipped item needs tracking",IF(AND(V58="Claimed",S58=""),"Claimed item needs verification","Complete")))))))))),"")</f>
        <v/>
      </c>
      <c r="AK58" s="33">
        <f>IFERROR(IF(A58="","",IF(AND(I58="Yes",V58&lt;&gt;"Returned",V58&lt;&gt;"Disposed"),"Secure sensitive item",IF(AJ58&lt;&gt;"Complete",AJ58,IF(AND(J58&gt;=Dashboard!$H$4,V58&lt;&gt;"Returned",V58&lt;&gt;"Disposed"),"Manager review: high-value item",IF(AND(AH58&gt;=Dashboard!$E$4,V58&lt;&gt;"Returned",V58&lt;&gt;"Disposed"),"Review aging and property policy",IF(AND(V58="Return Arranged",W58="Shipped",Y58=""),"Add shipping tracking","No immediate action")))))),"")</f>
        <v/>
      </c>
    </row>
    <row r="59" ht="34" customHeight="1">
      <c r="A59" s="34" t="n"/>
      <c r="B59" s="35" t="n"/>
      <c r="C59" s="36" t="n"/>
      <c r="D59" s="34" t="n"/>
      <c r="E59" s="37" t="n"/>
      <c r="F59" s="34" t="n"/>
      <c r="G59" s="37" t="n"/>
      <c r="H59" s="37" t="n"/>
      <c r="I59" s="34" t="n"/>
      <c r="J59" s="38" t="n"/>
      <c r="K59" s="34" t="n"/>
      <c r="L59" s="34" t="n"/>
      <c r="M59" s="35" t="n"/>
      <c r="N59" s="37" t="n"/>
      <c r="O59" s="34" t="n"/>
      <c r="P59" s="37" t="n"/>
      <c r="Q59" s="34" t="n"/>
      <c r="R59" s="35" t="n"/>
      <c r="S59" s="37" t="n"/>
      <c r="T59" s="39" t="n"/>
      <c r="U59" s="35" t="n"/>
      <c r="V59" s="34" t="n"/>
      <c r="W59" s="34" t="n"/>
      <c r="X59" s="34" t="n"/>
      <c r="Y59" s="37" t="n"/>
      <c r="Z59" s="38" t="n"/>
      <c r="AA59" s="38" t="n"/>
      <c r="AB59" s="35" t="n"/>
      <c r="AC59" s="34" t="n"/>
      <c r="AD59" s="35" t="n"/>
      <c r="AE59" s="34" t="n"/>
      <c r="AF59" s="34" t="n"/>
      <c r="AG59" s="37" t="n"/>
      <c r="AH59" s="31">
        <f>IFERROR(IF(A59="","",MAX(0,IF(OR(V59="Returned",V59="Disposed"),IF(V59="Returned",AB59,AD59),Dashboard!$B$4)-B59)),"")</f>
        <v/>
      </c>
      <c r="AI59" s="32">
        <f>IFERROR(IF(A59="","",MAX(0,Z59-AA59)),0)</f>
        <v/>
      </c>
      <c r="AJ59" s="33">
        <f>IFERROR(IF(A59="","",IF(B59="","Missing date found",IF(D59="","Missing found area",IF(G59="","Missing item description",IF(L59="","Missing receiving employee",IF(N59="","Missing storage location",IF(AND(V59="Returned",AB59=""),"Returned status needs date",IF(AND(V59="Disposed",AD59=""),"Disposed status needs date",IF(AND(W59="Shipped",Y59=""),"Shipped item needs tracking",IF(AND(V59="Claimed",S59=""),"Claimed item needs verification","Complete")))))))))),"")</f>
        <v/>
      </c>
      <c r="AK59" s="33">
        <f>IFERROR(IF(A59="","",IF(AND(I59="Yes",V59&lt;&gt;"Returned",V59&lt;&gt;"Disposed"),"Secure sensitive item",IF(AJ59&lt;&gt;"Complete",AJ59,IF(AND(J59&gt;=Dashboard!$H$4,V59&lt;&gt;"Returned",V59&lt;&gt;"Disposed"),"Manager review: high-value item",IF(AND(AH59&gt;=Dashboard!$E$4,V59&lt;&gt;"Returned",V59&lt;&gt;"Disposed"),"Review aging and property policy",IF(AND(V59="Return Arranged",W59="Shipped",Y59=""),"Add shipping tracking","No immediate action")))))),"")</f>
        <v/>
      </c>
    </row>
    <row r="60" ht="34" customHeight="1">
      <c r="A60" s="25" t="n"/>
      <c r="B60" s="26" t="n"/>
      <c r="C60" s="27" t="n"/>
      <c r="D60" s="25" t="n"/>
      <c r="E60" s="28" t="n"/>
      <c r="F60" s="25" t="n"/>
      <c r="G60" s="28" t="n"/>
      <c r="H60" s="28" t="n"/>
      <c r="I60" s="25" t="n"/>
      <c r="J60" s="29" t="n"/>
      <c r="K60" s="25" t="n"/>
      <c r="L60" s="25" t="n"/>
      <c r="M60" s="26" t="n"/>
      <c r="N60" s="28" t="n"/>
      <c r="O60" s="25" t="n"/>
      <c r="P60" s="28" t="n"/>
      <c r="Q60" s="25" t="n"/>
      <c r="R60" s="26" t="n"/>
      <c r="S60" s="28" t="n"/>
      <c r="T60" s="30" t="n"/>
      <c r="U60" s="26" t="n"/>
      <c r="V60" s="25" t="n"/>
      <c r="W60" s="25" t="n"/>
      <c r="X60" s="25" t="n"/>
      <c r="Y60" s="28" t="n"/>
      <c r="Z60" s="29" t="n"/>
      <c r="AA60" s="29" t="n"/>
      <c r="AB60" s="26" t="n"/>
      <c r="AC60" s="25" t="n"/>
      <c r="AD60" s="26" t="n"/>
      <c r="AE60" s="25" t="n"/>
      <c r="AF60" s="25" t="n"/>
      <c r="AG60" s="28" t="n"/>
      <c r="AH60" s="31">
        <f>IFERROR(IF(A60="","",MAX(0,IF(OR(V60="Returned",V60="Disposed"),IF(V60="Returned",AB60,AD60),Dashboard!$B$4)-B60)),"")</f>
        <v/>
      </c>
      <c r="AI60" s="32">
        <f>IFERROR(IF(A60="","",MAX(0,Z60-AA60)),0)</f>
        <v/>
      </c>
      <c r="AJ60" s="33">
        <f>IFERROR(IF(A60="","",IF(B60="","Missing date found",IF(D60="","Missing found area",IF(G60="","Missing item description",IF(L60="","Missing receiving employee",IF(N60="","Missing storage location",IF(AND(V60="Returned",AB60=""),"Returned status needs date",IF(AND(V60="Disposed",AD60=""),"Disposed status needs date",IF(AND(W60="Shipped",Y60=""),"Shipped item needs tracking",IF(AND(V60="Claimed",S60=""),"Claimed item needs verification","Complete")))))))))),"")</f>
        <v/>
      </c>
      <c r="AK60" s="33">
        <f>IFERROR(IF(A60="","",IF(AND(I60="Yes",V60&lt;&gt;"Returned",V60&lt;&gt;"Disposed"),"Secure sensitive item",IF(AJ60&lt;&gt;"Complete",AJ60,IF(AND(J60&gt;=Dashboard!$H$4,V60&lt;&gt;"Returned",V60&lt;&gt;"Disposed"),"Manager review: high-value item",IF(AND(AH60&gt;=Dashboard!$E$4,V60&lt;&gt;"Returned",V60&lt;&gt;"Disposed"),"Review aging and property policy",IF(AND(V60="Return Arranged",W60="Shipped",Y60=""),"Add shipping tracking","No immediate action")))))),"")</f>
        <v/>
      </c>
    </row>
    <row r="61" ht="34" customHeight="1">
      <c r="A61" s="34" t="n"/>
      <c r="B61" s="35" t="n"/>
      <c r="C61" s="36" t="n"/>
      <c r="D61" s="34" t="n"/>
      <c r="E61" s="37" t="n"/>
      <c r="F61" s="34" t="n"/>
      <c r="G61" s="37" t="n"/>
      <c r="H61" s="37" t="n"/>
      <c r="I61" s="34" t="n"/>
      <c r="J61" s="38" t="n"/>
      <c r="K61" s="34" t="n"/>
      <c r="L61" s="34" t="n"/>
      <c r="M61" s="35" t="n"/>
      <c r="N61" s="37" t="n"/>
      <c r="O61" s="34" t="n"/>
      <c r="P61" s="37" t="n"/>
      <c r="Q61" s="34" t="n"/>
      <c r="R61" s="35" t="n"/>
      <c r="S61" s="37" t="n"/>
      <c r="T61" s="39" t="n"/>
      <c r="U61" s="35" t="n"/>
      <c r="V61" s="34" t="n"/>
      <c r="W61" s="34" t="n"/>
      <c r="X61" s="34" t="n"/>
      <c r="Y61" s="37" t="n"/>
      <c r="Z61" s="38" t="n"/>
      <c r="AA61" s="38" t="n"/>
      <c r="AB61" s="35" t="n"/>
      <c r="AC61" s="34" t="n"/>
      <c r="AD61" s="35" t="n"/>
      <c r="AE61" s="34" t="n"/>
      <c r="AF61" s="34" t="n"/>
      <c r="AG61" s="37" t="n"/>
      <c r="AH61" s="31">
        <f>IFERROR(IF(A61="","",MAX(0,IF(OR(V61="Returned",V61="Disposed"),IF(V61="Returned",AB61,AD61),Dashboard!$B$4)-B61)),"")</f>
        <v/>
      </c>
      <c r="AI61" s="32">
        <f>IFERROR(IF(A61="","",MAX(0,Z61-AA61)),0)</f>
        <v/>
      </c>
      <c r="AJ61" s="33">
        <f>IFERROR(IF(A61="","",IF(B61="","Missing date found",IF(D61="","Missing found area",IF(G61="","Missing item description",IF(L61="","Missing receiving employee",IF(N61="","Missing storage location",IF(AND(V61="Returned",AB61=""),"Returned status needs date",IF(AND(V61="Disposed",AD61=""),"Disposed status needs date",IF(AND(W61="Shipped",Y61=""),"Shipped item needs tracking",IF(AND(V61="Claimed",S61=""),"Claimed item needs verification","Complete")))))))))),"")</f>
        <v/>
      </c>
      <c r="AK61" s="33">
        <f>IFERROR(IF(A61="","",IF(AND(I61="Yes",V61&lt;&gt;"Returned",V61&lt;&gt;"Disposed"),"Secure sensitive item",IF(AJ61&lt;&gt;"Complete",AJ61,IF(AND(J61&gt;=Dashboard!$H$4,V61&lt;&gt;"Returned",V61&lt;&gt;"Disposed"),"Manager review: high-value item",IF(AND(AH61&gt;=Dashboard!$E$4,V61&lt;&gt;"Returned",V61&lt;&gt;"Disposed"),"Review aging and property policy",IF(AND(V61="Return Arranged",W61="Shipped",Y61=""),"Add shipping tracking","No immediate action")))))),"")</f>
        <v/>
      </c>
    </row>
    <row r="62" ht="34" customHeight="1">
      <c r="A62" s="25" t="n"/>
      <c r="B62" s="26" t="n"/>
      <c r="C62" s="27" t="n"/>
      <c r="D62" s="25" t="n"/>
      <c r="E62" s="28" t="n"/>
      <c r="F62" s="25" t="n"/>
      <c r="G62" s="28" t="n"/>
      <c r="H62" s="28" t="n"/>
      <c r="I62" s="25" t="n"/>
      <c r="J62" s="29" t="n"/>
      <c r="K62" s="25" t="n"/>
      <c r="L62" s="25" t="n"/>
      <c r="M62" s="26" t="n"/>
      <c r="N62" s="28" t="n"/>
      <c r="O62" s="25" t="n"/>
      <c r="P62" s="28" t="n"/>
      <c r="Q62" s="25" t="n"/>
      <c r="R62" s="26" t="n"/>
      <c r="S62" s="28" t="n"/>
      <c r="T62" s="30" t="n"/>
      <c r="U62" s="26" t="n"/>
      <c r="V62" s="25" t="n"/>
      <c r="W62" s="25" t="n"/>
      <c r="X62" s="25" t="n"/>
      <c r="Y62" s="28" t="n"/>
      <c r="Z62" s="29" t="n"/>
      <c r="AA62" s="29" t="n"/>
      <c r="AB62" s="26" t="n"/>
      <c r="AC62" s="25" t="n"/>
      <c r="AD62" s="26" t="n"/>
      <c r="AE62" s="25" t="n"/>
      <c r="AF62" s="25" t="n"/>
      <c r="AG62" s="28" t="n"/>
      <c r="AH62" s="31">
        <f>IFERROR(IF(A62="","",MAX(0,IF(OR(V62="Returned",V62="Disposed"),IF(V62="Returned",AB62,AD62),Dashboard!$B$4)-B62)),"")</f>
        <v/>
      </c>
      <c r="AI62" s="32">
        <f>IFERROR(IF(A62="","",MAX(0,Z62-AA62)),0)</f>
        <v/>
      </c>
      <c r="AJ62" s="33">
        <f>IFERROR(IF(A62="","",IF(B62="","Missing date found",IF(D62="","Missing found area",IF(G62="","Missing item description",IF(L62="","Missing receiving employee",IF(N62="","Missing storage location",IF(AND(V62="Returned",AB62=""),"Returned status needs date",IF(AND(V62="Disposed",AD62=""),"Disposed status needs date",IF(AND(W62="Shipped",Y62=""),"Shipped item needs tracking",IF(AND(V62="Claimed",S62=""),"Claimed item needs verification","Complete")))))))))),"")</f>
        <v/>
      </c>
      <c r="AK62" s="33">
        <f>IFERROR(IF(A62="","",IF(AND(I62="Yes",V62&lt;&gt;"Returned",V62&lt;&gt;"Disposed"),"Secure sensitive item",IF(AJ62&lt;&gt;"Complete",AJ62,IF(AND(J62&gt;=Dashboard!$H$4,V62&lt;&gt;"Returned",V62&lt;&gt;"Disposed"),"Manager review: high-value item",IF(AND(AH62&gt;=Dashboard!$E$4,V62&lt;&gt;"Returned",V62&lt;&gt;"Disposed"),"Review aging and property policy",IF(AND(V62="Return Arranged",W62="Shipped",Y62=""),"Add shipping tracking","No immediate action")))))),"")</f>
        <v/>
      </c>
    </row>
    <row r="63" ht="34" customHeight="1">
      <c r="A63" s="34" t="n"/>
      <c r="B63" s="35" t="n"/>
      <c r="C63" s="36" t="n"/>
      <c r="D63" s="34" t="n"/>
      <c r="E63" s="37" t="n"/>
      <c r="F63" s="34" t="n"/>
      <c r="G63" s="37" t="n"/>
      <c r="H63" s="37" t="n"/>
      <c r="I63" s="34" t="n"/>
      <c r="J63" s="38" t="n"/>
      <c r="K63" s="34" t="n"/>
      <c r="L63" s="34" t="n"/>
      <c r="M63" s="35" t="n"/>
      <c r="N63" s="37" t="n"/>
      <c r="O63" s="34" t="n"/>
      <c r="P63" s="37" t="n"/>
      <c r="Q63" s="34" t="n"/>
      <c r="R63" s="35" t="n"/>
      <c r="S63" s="37" t="n"/>
      <c r="T63" s="39" t="n"/>
      <c r="U63" s="35" t="n"/>
      <c r="V63" s="34" t="n"/>
      <c r="W63" s="34" t="n"/>
      <c r="X63" s="34" t="n"/>
      <c r="Y63" s="37" t="n"/>
      <c r="Z63" s="38" t="n"/>
      <c r="AA63" s="38" t="n"/>
      <c r="AB63" s="35" t="n"/>
      <c r="AC63" s="34" t="n"/>
      <c r="AD63" s="35" t="n"/>
      <c r="AE63" s="34" t="n"/>
      <c r="AF63" s="34" t="n"/>
      <c r="AG63" s="37" t="n"/>
      <c r="AH63" s="31">
        <f>IFERROR(IF(A63="","",MAX(0,IF(OR(V63="Returned",V63="Disposed"),IF(V63="Returned",AB63,AD63),Dashboard!$B$4)-B63)),"")</f>
        <v/>
      </c>
      <c r="AI63" s="32">
        <f>IFERROR(IF(A63="","",MAX(0,Z63-AA63)),0)</f>
        <v/>
      </c>
      <c r="AJ63" s="33">
        <f>IFERROR(IF(A63="","",IF(B63="","Missing date found",IF(D63="","Missing found area",IF(G63="","Missing item description",IF(L63="","Missing receiving employee",IF(N63="","Missing storage location",IF(AND(V63="Returned",AB63=""),"Returned status needs date",IF(AND(V63="Disposed",AD63=""),"Disposed status needs date",IF(AND(W63="Shipped",Y63=""),"Shipped item needs tracking",IF(AND(V63="Claimed",S63=""),"Claimed item needs verification","Complete")))))))))),"")</f>
        <v/>
      </c>
      <c r="AK63" s="33">
        <f>IFERROR(IF(A63="","",IF(AND(I63="Yes",V63&lt;&gt;"Returned",V63&lt;&gt;"Disposed"),"Secure sensitive item",IF(AJ63&lt;&gt;"Complete",AJ63,IF(AND(J63&gt;=Dashboard!$H$4,V63&lt;&gt;"Returned",V63&lt;&gt;"Disposed"),"Manager review: high-value item",IF(AND(AH63&gt;=Dashboard!$E$4,V63&lt;&gt;"Returned",V63&lt;&gt;"Disposed"),"Review aging and property policy",IF(AND(V63="Return Arranged",W63="Shipped",Y63=""),"Add shipping tracking","No immediate action")))))),"")</f>
        <v/>
      </c>
    </row>
    <row r="64" ht="34" customHeight="1">
      <c r="A64" s="25" t="n"/>
      <c r="B64" s="26" t="n"/>
      <c r="C64" s="27" t="n"/>
      <c r="D64" s="25" t="n"/>
      <c r="E64" s="28" t="n"/>
      <c r="F64" s="25" t="n"/>
      <c r="G64" s="28" t="n"/>
      <c r="H64" s="28" t="n"/>
      <c r="I64" s="25" t="n"/>
      <c r="J64" s="29" t="n"/>
      <c r="K64" s="25" t="n"/>
      <c r="L64" s="25" t="n"/>
      <c r="M64" s="26" t="n"/>
      <c r="N64" s="28" t="n"/>
      <c r="O64" s="25" t="n"/>
      <c r="P64" s="28" t="n"/>
      <c r="Q64" s="25" t="n"/>
      <c r="R64" s="26" t="n"/>
      <c r="S64" s="28" t="n"/>
      <c r="T64" s="30" t="n"/>
      <c r="U64" s="26" t="n"/>
      <c r="V64" s="25" t="n"/>
      <c r="W64" s="25" t="n"/>
      <c r="X64" s="25" t="n"/>
      <c r="Y64" s="28" t="n"/>
      <c r="Z64" s="29" t="n"/>
      <c r="AA64" s="29" t="n"/>
      <c r="AB64" s="26" t="n"/>
      <c r="AC64" s="25" t="n"/>
      <c r="AD64" s="26" t="n"/>
      <c r="AE64" s="25" t="n"/>
      <c r="AF64" s="25" t="n"/>
      <c r="AG64" s="28" t="n"/>
      <c r="AH64" s="31">
        <f>IFERROR(IF(A64="","",MAX(0,IF(OR(V64="Returned",V64="Disposed"),IF(V64="Returned",AB64,AD64),Dashboard!$B$4)-B64)),"")</f>
        <v/>
      </c>
      <c r="AI64" s="32">
        <f>IFERROR(IF(A64="","",MAX(0,Z64-AA64)),0)</f>
        <v/>
      </c>
      <c r="AJ64" s="33">
        <f>IFERROR(IF(A64="","",IF(B64="","Missing date found",IF(D64="","Missing found area",IF(G64="","Missing item description",IF(L64="","Missing receiving employee",IF(N64="","Missing storage location",IF(AND(V64="Returned",AB64=""),"Returned status needs date",IF(AND(V64="Disposed",AD64=""),"Disposed status needs date",IF(AND(W64="Shipped",Y64=""),"Shipped item needs tracking",IF(AND(V64="Claimed",S64=""),"Claimed item needs verification","Complete")))))))))),"")</f>
        <v/>
      </c>
      <c r="AK64" s="33">
        <f>IFERROR(IF(A64="","",IF(AND(I64="Yes",V64&lt;&gt;"Returned",V64&lt;&gt;"Disposed"),"Secure sensitive item",IF(AJ64&lt;&gt;"Complete",AJ64,IF(AND(J64&gt;=Dashboard!$H$4,V64&lt;&gt;"Returned",V64&lt;&gt;"Disposed"),"Manager review: high-value item",IF(AND(AH64&gt;=Dashboard!$E$4,V64&lt;&gt;"Returned",V64&lt;&gt;"Disposed"),"Review aging and property policy",IF(AND(V64="Return Arranged",W64="Shipped",Y64=""),"Add shipping tracking","No immediate action")))))),"")</f>
        <v/>
      </c>
    </row>
    <row r="65" ht="34" customHeight="1">
      <c r="A65" s="34" t="n"/>
      <c r="B65" s="35" t="n"/>
      <c r="C65" s="36" t="n"/>
      <c r="D65" s="34" t="n"/>
      <c r="E65" s="37" t="n"/>
      <c r="F65" s="34" t="n"/>
      <c r="G65" s="37" t="n"/>
      <c r="H65" s="37" t="n"/>
      <c r="I65" s="34" t="n"/>
      <c r="J65" s="38" t="n"/>
      <c r="K65" s="34" t="n"/>
      <c r="L65" s="34" t="n"/>
      <c r="M65" s="35" t="n"/>
      <c r="N65" s="37" t="n"/>
      <c r="O65" s="34" t="n"/>
      <c r="P65" s="37" t="n"/>
      <c r="Q65" s="34" t="n"/>
      <c r="R65" s="35" t="n"/>
      <c r="S65" s="37" t="n"/>
      <c r="T65" s="39" t="n"/>
      <c r="U65" s="35" t="n"/>
      <c r="V65" s="34" t="n"/>
      <c r="W65" s="34" t="n"/>
      <c r="X65" s="34" t="n"/>
      <c r="Y65" s="37" t="n"/>
      <c r="Z65" s="38" t="n"/>
      <c r="AA65" s="38" t="n"/>
      <c r="AB65" s="35" t="n"/>
      <c r="AC65" s="34" t="n"/>
      <c r="AD65" s="35" t="n"/>
      <c r="AE65" s="34" t="n"/>
      <c r="AF65" s="34" t="n"/>
      <c r="AG65" s="37" t="n"/>
      <c r="AH65" s="31">
        <f>IFERROR(IF(A65="","",MAX(0,IF(OR(V65="Returned",V65="Disposed"),IF(V65="Returned",AB65,AD65),Dashboard!$B$4)-B65)),"")</f>
        <v/>
      </c>
      <c r="AI65" s="32">
        <f>IFERROR(IF(A65="","",MAX(0,Z65-AA65)),0)</f>
        <v/>
      </c>
      <c r="AJ65" s="33">
        <f>IFERROR(IF(A65="","",IF(B65="","Missing date found",IF(D65="","Missing found area",IF(G65="","Missing item description",IF(L65="","Missing receiving employee",IF(N65="","Missing storage location",IF(AND(V65="Returned",AB65=""),"Returned status needs date",IF(AND(V65="Disposed",AD65=""),"Disposed status needs date",IF(AND(W65="Shipped",Y65=""),"Shipped item needs tracking",IF(AND(V65="Claimed",S65=""),"Claimed item needs verification","Complete")))))))))),"")</f>
        <v/>
      </c>
      <c r="AK65" s="33">
        <f>IFERROR(IF(A65="","",IF(AND(I65="Yes",V65&lt;&gt;"Returned",V65&lt;&gt;"Disposed"),"Secure sensitive item",IF(AJ65&lt;&gt;"Complete",AJ65,IF(AND(J65&gt;=Dashboard!$H$4,V65&lt;&gt;"Returned",V65&lt;&gt;"Disposed"),"Manager review: high-value item",IF(AND(AH65&gt;=Dashboard!$E$4,V65&lt;&gt;"Returned",V65&lt;&gt;"Disposed"),"Review aging and property policy",IF(AND(V65="Return Arranged",W65="Shipped",Y65=""),"Add shipping tracking","No immediate action")))))),"")</f>
        <v/>
      </c>
    </row>
    <row r="66" ht="34" customHeight="1">
      <c r="A66" s="25" t="n"/>
      <c r="B66" s="26" t="n"/>
      <c r="C66" s="27" t="n"/>
      <c r="D66" s="25" t="n"/>
      <c r="E66" s="28" t="n"/>
      <c r="F66" s="25" t="n"/>
      <c r="G66" s="28" t="n"/>
      <c r="H66" s="28" t="n"/>
      <c r="I66" s="25" t="n"/>
      <c r="J66" s="29" t="n"/>
      <c r="K66" s="25" t="n"/>
      <c r="L66" s="25" t="n"/>
      <c r="M66" s="26" t="n"/>
      <c r="N66" s="28" t="n"/>
      <c r="O66" s="25" t="n"/>
      <c r="P66" s="28" t="n"/>
      <c r="Q66" s="25" t="n"/>
      <c r="R66" s="26" t="n"/>
      <c r="S66" s="28" t="n"/>
      <c r="T66" s="30" t="n"/>
      <c r="U66" s="26" t="n"/>
      <c r="V66" s="25" t="n"/>
      <c r="W66" s="25" t="n"/>
      <c r="X66" s="25" t="n"/>
      <c r="Y66" s="28" t="n"/>
      <c r="Z66" s="29" t="n"/>
      <c r="AA66" s="29" t="n"/>
      <c r="AB66" s="26" t="n"/>
      <c r="AC66" s="25" t="n"/>
      <c r="AD66" s="26" t="n"/>
      <c r="AE66" s="25" t="n"/>
      <c r="AF66" s="25" t="n"/>
      <c r="AG66" s="28" t="n"/>
      <c r="AH66" s="31">
        <f>IFERROR(IF(A66="","",MAX(0,IF(OR(V66="Returned",V66="Disposed"),IF(V66="Returned",AB66,AD66),Dashboard!$B$4)-B66)),"")</f>
        <v/>
      </c>
      <c r="AI66" s="32">
        <f>IFERROR(IF(A66="","",MAX(0,Z66-AA66)),0)</f>
        <v/>
      </c>
      <c r="AJ66" s="33">
        <f>IFERROR(IF(A66="","",IF(B66="","Missing date found",IF(D66="","Missing found area",IF(G66="","Missing item description",IF(L66="","Missing receiving employee",IF(N66="","Missing storage location",IF(AND(V66="Returned",AB66=""),"Returned status needs date",IF(AND(V66="Disposed",AD66=""),"Disposed status needs date",IF(AND(W66="Shipped",Y66=""),"Shipped item needs tracking",IF(AND(V66="Claimed",S66=""),"Claimed item needs verification","Complete")))))))))),"")</f>
        <v/>
      </c>
      <c r="AK66" s="33">
        <f>IFERROR(IF(A66="","",IF(AND(I66="Yes",V66&lt;&gt;"Returned",V66&lt;&gt;"Disposed"),"Secure sensitive item",IF(AJ66&lt;&gt;"Complete",AJ66,IF(AND(J66&gt;=Dashboard!$H$4,V66&lt;&gt;"Returned",V66&lt;&gt;"Disposed"),"Manager review: high-value item",IF(AND(AH66&gt;=Dashboard!$E$4,V66&lt;&gt;"Returned",V66&lt;&gt;"Disposed"),"Review aging and property policy",IF(AND(V66="Return Arranged",W66="Shipped",Y66=""),"Add shipping tracking","No immediate action")))))),"")</f>
        <v/>
      </c>
    </row>
    <row r="67" ht="34" customHeight="1">
      <c r="A67" s="34" t="n"/>
      <c r="B67" s="35" t="n"/>
      <c r="C67" s="36" t="n"/>
      <c r="D67" s="34" t="n"/>
      <c r="E67" s="37" t="n"/>
      <c r="F67" s="34" t="n"/>
      <c r="G67" s="37" t="n"/>
      <c r="H67" s="37" t="n"/>
      <c r="I67" s="34" t="n"/>
      <c r="J67" s="38" t="n"/>
      <c r="K67" s="34" t="n"/>
      <c r="L67" s="34" t="n"/>
      <c r="M67" s="35" t="n"/>
      <c r="N67" s="37" t="n"/>
      <c r="O67" s="34" t="n"/>
      <c r="P67" s="37" t="n"/>
      <c r="Q67" s="34" t="n"/>
      <c r="R67" s="35" t="n"/>
      <c r="S67" s="37" t="n"/>
      <c r="T67" s="39" t="n"/>
      <c r="U67" s="35" t="n"/>
      <c r="V67" s="34" t="n"/>
      <c r="W67" s="34" t="n"/>
      <c r="X67" s="34" t="n"/>
      <c r="Y67" s="37" t="n"/>
      <c r="Z67" s="38" t="n"/>
      <c r="AA67" s="38" t="n"/>
      <c r="AB67" s="35" t="n"/>
      <c r="AC67" s="34" t="n"/>
      <c r="AD67" s="35" t="n"/>
      <c r="AE67" s="34" t="n"/>
      <c r="AF67" s="34" t="n"/>
      <c r="AG67" s="37" t="n"/>
      <c r="AH67" s="31">
        <f>IFERROR(IF(A67="","",MAX(0,IF(OR(V67="Returned",V67="Disposed"),IF(V67="Returned",AB67,AD67),Dashboard!$B$4)-B67)),"")</f>
        <v/>
      </c>
      <c r="AI67" s="32">
        <f>IFERROR(IF(A67="","",MAX(0,Z67-AA67)),0)</f>
        <v/>
      </c>
      <c r="AJ67" s="33">
        <f>IFERROR(IF(A67="","",IF(B67="","Missing date found",IF(D67="","Missing found area",IF(G67="","Missing item description",IF(L67="","Missing receiving employee",IF(N67="","Missing storage location",IF(AND(V67="Returned",AB67=""),"Returned status needs date",IF(AND(V67="Disposed",AD67=""),"Disposed status needs date",IF(AND(W67="Shipped",Y67=""),"Shipped item needs tracking",IF(AND(V67="Claimed",S67=""),"Claimed item needs verification","Complete")))))))))),"")</f>
        <v/>
      </c>
      <c r="AK67" s="33">
        <f>IFERROR(IF(A67="","",IF(AND(I67="Yes",V67&lt;&gt;"Returned",V67&lt;&gt;"Disposed"),"Secure sensitive item",IF(AJ67&lt;&gt;"Complete",AJ67,IF(AND(J67&gt;=Dashboard!$H$4,V67&lt;&gt;"Returned",V67&lt;&gt;"Disposed"),"Manager review: high-value item",IF(AND(AH67&gt;=Dashboard!$E$4,V67&lt;&gt;"Returned",V67&lt;&gt;"Disposed"),"Review aging and property policy",IF(AND(V67="Return Arranged",W67="Shipped",Y67=""),"Add shipping tracking","No immediate action")))))),"")</f>
        <v/>
      </c>
    </row>
    <row r="68" ht="34" customHeight="1">
      <c r="A68" s="25" t="n"/>
      <c r="B68" s="26" t="n"/>
      <c r="C68" s="27" t="n"/>
      <c r="D68" s="25" t="n"/>
      <c r="E68" s="28" t="n"/>
      <c r="F68" s="25" t="n"/>
      <c r="G68" s="28" t="n"/>
      <c r="H68" s="28" t="n"/>
      <c r="I68" s="25" t="n"/>
      <c r="J68" s="29" t="n"/>
      <c r="K68" s="25" t="n"/>
      <c r="L68" s="25" t="n"/>
      <c r="M68" s="26" t="n"/>
      <c r="N68" s="28" t="n"/>
      <c r="O68" s="25" t="n"/>
      <c r="P68" s="28" t="n"/>
      <c r="Q68" s="25" t="n"/>
      <c r="R68" s="26" t="n"/>
      <c r="S68" s="28" t="n"/>
      <c r="T68" s="30" t="n"/>
      <c r="U68" s="26" t="n"/>
      <c r="V68" s="25" t="n"/>
      <c r="W68" s="25" t="n"/>
      <c r="X68" s="25" t="n"/>
      <c r="Y68" s="28" t="n"/>
      <c r="Z68" s="29" t="n"/>
      <c r="AA68" s="29" t="n"/>
      <c r="AB68" s="26" t="n"/>
      <c r="AC68" s="25" t="n"/>
      <c r="AD68" s="26" t="n"/>
      <c r="AE68" s="25" t="n"/>
      <c r="AF68" s="25" t="n"/>
      <c r="AG68" s="28" t="n"/>
      <c r="AH68" s="31">
        <f>IFERROR(IF(A68="","",MAX(0,IF(OR(V68="Returned",V68="Disposed"),IF(V68="Returned",AB68,AD68),Dashboard!$B$4)-B68)),"")</f>
        <v/>
      </c>
      <c r="AI68" s="32">
        <f>IFERROR(IF(A68="","",MAX(0,Z68-AA68)),0)</f>
        <v/>
      </c>
      <c r="AJ68" s="33">
        <f>IFERROR(IF(A68="","",IF(B68="","Missing date found",IF(D68="","Missing found area",IF(G68="","Missing item description",IF(L68="","Missing receiving employee",IF(N68="","Missing storage location",IF(AND(V68="Returned",AB68=""),"Returned status needs date",IF(AND(V68="Disposed",AD68=""),"Disposed status needs date",IF(AND(W68="Shipped",Y68=""),"Shipped item needs tracking",IF(AND(V68="Claimed",S68=""),"Claimed item needs verification","Complete")))))))))),"")</f>
        <v/>
      </c>
      <c r="AK68" s="33">
        <f>IFERROR(IF(A68="","",IF(AND(I68="Yes",V68&lt;&gt;"Returned",V68&lt;&gt;"Disposed"),"Secure sensitive item",IF(AJ68&lt;&gt;"Complete",AJ68,IF(AND(J68&gt;=Dashboard!$H$4,V68&lt;&gt;"Returned",V68&lt;&gt;"Disposed"),"Manager review: high-value item",IF(AND(AH68&gt;=Dashboard!$E$4,V68&lt;&gt;"Returned",V68&lt;&gt;"Disposed"),"Review aging and property policy",IF(AND(V68="Return Arranged",W68="Shipped",Y68=""),"Add shipping tracking","No immediate action")))))),"")</f>
        <v/>
      </c>
    </row>
    <row r="69" ht="34" customHeight="1">
      <c r="A69" s="34" t="n"/>
      <c r="B69" s="35" t="n"/>
      <c r="C69" s="36" t="n"/>
      <c r="D69" s="34" t="n"/>
      <c r="E69" s="37" t="n"/>
      <c r="F69" s="34" t="n"/>
      <c r="G69" s="37" t="n"/>
      <c r="H69" s="37" t="n"/>
      <c r="I69" s="34" t="n"/>
      <c r="J69" s="38" t="n"/>
      <c r="K69" s="34" t="n"/>
      <c r="L69" s="34" t="n"/>
      <c r="M69" s="35" t="n"/>
      <c r="N69" s="37" t="n"/>
      <c r="O69" s="34" t="n"/>
      <c r="P69" s="37" t="n"/>
      <c r="Q69" s="34" t="n"/>
      <c r="R69" s="35" t="n"/>
      <c r="S69" s="37" t="n"/>
      <c r="T69" s="39" t="n"/>
      <c r="U69" s="35" t="n"/>
      <c r="V69" s="34" t="n"/>
      <c r="W69" s="34" t="n"/>
      <c r="X69" s="34" t="n"/>
      <c r="Y69" s="37" t="n"/>
      <c r="Z69" s="38" t="n"/>
      <c r="AA69" s="38" t="n"/>
      <c r="AB69" s="35" t="n"/>
      <c r="AC69" s="34" t="n"/>
      <c r="AD69" s="35" t="n"/>
      <c r="AE69" s="34" t="n"/>
      <c r="AF69" s="34" t="n"/>
      <c r="AG69" s="37" t="n"/>
      <c r="AH69" s="31">
        <f>IFERROR(IF(A69="","",MAX(0,IF(OR(V69="Returned",V69="Disposed"),IF(V69="Returned",AB69,AD69),Dashboard!$B$4)-B69)),"")</f>
        <v/>
      </c>
      <c r="AI69" s="32">
        <f>IFERROR(IF(A69="","",MAX(0,Z69-AA69)),0)</f>
        <v/>
      </c>
      <c r="AJ69" s="33">
        <f>IFERROR(IF(A69="","",IF(B69="","Missing date found",IF(D69="","Missing found area",IF(G69="","Missing item description",IF(L69="","Missing receiving employee",IF(N69="","Missing storage location",IF(AND(V69="Returned",AB69=""),"Returned status needs date",IF(AND(V69="Disposed",AD69=""),"Disposed status needs date",IF(AND(W69="Shipped",Y69=""),"Shipped item needs tracking",IF(AND(V69="Claimed",S69=""),"Claimed item needs verification","Complete")))))))))),"")</f>
        <v/>
      </c>
      <c r="AK69" s="33">
        <f>IFERROR(IF(A69="","",IF(AND(I69="Yes",V69&lt;&gt;"Returned",V69&lt;&gt;"Disposed"),"Secure sensitive item",IF(AJ69&lt;&gt;"Complete",AJ69,IF(AND(J69&gt;=Dashboard!$H$4,V69&lt;&gt;"Returned",V69&lt;&gt;"Disposed"),"Manager review: high-value item",IF(AND(AH69&gt;=Dashboard!$E$4,V69&lt;&gt;"Returned",V69&lt;&gt;"Disposed"),"Review aging and property policy",IF(AND(V69="Return Arranged",W69="Shipped",Y69=""),"Add shipping tracking","No immediate action")))))),"")</f>
        <v/>
      </c>
    </row>
    <row r="70" ht="34" customHeight="1">
      <c r="A70" s="25" t="n"/>
      <c r="B70" s="26" t="n"/>
      <c r="C70" s="27" t="n"/>
      <c r="D70" s="25" t="n"/>
      <c r="E70" s="28" t="n"/>
      <c r="F70" s="25" t="n"/>
      <c r="G70" s="28" t="n"/>
      <c r="H70" s="28" t="n"/>
      <c r="I70" s="25" t="n"/>
      <c r="J70" s="29" t="n"/>
      <c r="K70" s="25" t="n"/>
      <c r="L70" s="25" t="n"/>
      <c r="M70" s="26" t="n"/>
      <c r="N70" s="28" t="n"/>
      <c r="O70" s="25" t="n"/>
      <c r="P70" s="28" t="n"/>
      <c r="Q70" s="25" t="n"/>
      <c r="R70" s="26" t="n"/>
      <c r="S70" s="28" t="n"/>
      <c r="T70" s="30" t="n"/>
      <c r="U70" s="26" t="n"/>
      <c r="V70" s="25" t="n"/>
      <c r="W70" s="25" t="n"/>
      <c r="X70" s="25" t="n"/>
      <c r="Y70" s="28" t="n"/>
      <c r="Z70" s="29" t="n"/>
      <c r="AA70" s="29" t="n"/>
      <c r="AB70" s="26" t="n"/>
      <c r="AC70" s="25" t="n"/>
      <c r="AD70" s="26" t="n"/>
      <c r="AE70" s="25" t="n"/>
      <c r="AF70" s="25" t="n"/>
      <c r="AG70" s="28" t="n"/>
      <c r="AH70" s="31">
        <f>IFERROR(IF(A70="","",MAX(0,IF(OR(V70="Returned",V70="Disposed"),IF(V70="Returned",AB70,AD70),Dashboard!$B$4)-B70)),"")</f>
        <v/>
      </c>
      <c r="AI70" s="32">
        <f>IFERROR(IF(A70="","",MAX(0,Z70-AA70)),0)</f>
        <v/>
      </c>
      <c r="AJ70" s="33">
        <f>IFERROR(IF(A70="","",IF(B70="","Missing date found",IF(D70="","Missing found area",IF(G70="","Missing item description",IF(L70="","Missing receiving employee",IF(N70="","Missing storage location",IF(AND(V70="Returned",AB70=""),"Returned status needs date",IF(AND(V70="Disposed",AD70=""),"Disposed status needs date",IF(AND(W70="Shipped",Y70=""),"Shipped item needs tracking",IF(AND(V70="Claimed",S70=""),"Claimed item needs verification","Complete")))))))))),"")</f>
        <v/>
      </c>
      <c r="AK70" s="33">
        <f>IFERROR(IF(A70="","",IF(AND(I70="Yes",V70&lt;&gt;"Returned",V70&lt;&gt;"Disposed"),"Secure sensitive item",IF(AJ70&lt;&gt;"Complete",AJ70,IF(AND(J70&gt;=Dashboard!$H$4,V70&lt;&gt;"Returned",V70&lt;&gt;"Disposed"),"Manager review: high-value item",IF(AND(AH70&gt;=Dashboard!$E$4,V70&lt;&gt;"Returned",V70&lt;&gt;"Disposed"),"Review aging and property policy",IF(AND(V70="Return Arranged",W70="Shipped",Y70=""),"Add shipping tracking","No immediate action")))))),"")</f>
        <v/>
      </c>
    </row>
    <row r="71" ht="34" customHeight="1">
      <c r="A71" s="34" t="n"/>
      <c r="B71" s="35" t="n"/>
      <c r="C71" s="36" t="n"/>
      <c r="D71" s="34" t="n"/>
      <c r="E71" s="37" t="n"/>
      <c r="F71" s="34" t="n"/>
      <c r="G71" s="37" t="n"/>
      <c r="H71" s="37" t="n"/>
      <c r="I71" s="34" t="n"/>
      <c r="J71" s="38" t="n"/>
      <c r="K71" s="34" t="n"/>
      <c r="L71" s="34" t="n"/>
      <c r="M71" s="35" t="n"/>
      <c r="N71" s="37" t="n"/>
      <c r="O71" s="34" t="n"/>
      <c r="P71" s="37" t="n"/>
      <c r="Q71" s="34" t="n"/>
      <c r="R71" s="35" t="n"/>
      <c r="S71" s="37" t="n"/>
      <c r="T71" s="39" t="n"/>
      <c r="U71" s="35" t="n"/>
      <c r="V71" s="34" t="n"/>
      <c r="W71" s="34" t="n"/>
      <c r="X71" s="34" t="n"/>
      <c r="Y71" s="37" t="n"/>
      <c r="Z71" s="38" t="n"/>
      <c r="AA71" s="38" t="n"/>
      <c r="AB71" s="35" t="n"/>
      <c r="AC71" s="34" t="n"/>
      <c r="AD71" s="35" t="n"/>
      <c r="AE71" s="34" t="n"/>
      <c r="AF71" s="34" t="n"/>
      <c r="AG71" s="37" t="n"/>
      <c r="AH71" s="31">
        <f>IFERROR(IF(A71="","",MAX(0,IF(OR(V71="Returned",V71="Disposed"),IF(V71="Returned",AB71,AD71),Dashboard!$B$4)-B71)),"")</f>
        <v/>
      </c>
      <c r="AI71" s="32">
        <f>IFERROR(IF(A71="","",MAX(0,Z71-AA71)),0)</f>
        <v/>
      </c>
      <c r="AJ71" s="33">
        <f>IFERROR(IF(A71="","",IF(B71="","Missing date found",IF(D71="","Missing found area",IF(G71="","Missing item description",IF(L71="","Missing receiving employee",IF(N71="","Missing storage location",IF(AND(V71="Returned",AB71=""),"Returned status needs date",IF(AND(V71="Disposed",AD71=""),"Disposed status needs date",IF(AND(W71="Shipped",Y71=""),"Shipped item needs tracking",IF(AND(V71="Claimed",S71=""),"Claimed item needs verification","Complete")))))))))),"")</f>
        <v/>
      </c>
      <c r="AK71" s="33">
        <f>IFERROR(IF(A71="","",IF(AND(I71="Yes",V71&lt;&gt;"Returned",V71&lt;&gt;"Disposed"),"Secure sensitive item",IF(AJ71&lt;&gt;"Complete",AJ71,IF(AND(J71&gt;=Dashboard!$H$4,V71&lt;&gt;"Returned",V71&lt;&gt;"Disposed"),"Manager review: high-value item",IF(AND(AH71&gt;=Dashboard!$E$4,V71&lt;&gt;"Returned",V71&lt;&gt;"Disposed"),"Review aging and property policy",IF(AND(V71="Return Arranged",W71="Shipped",Y71=""),"Add shipping tracking","No immediate action")))))),"")</f>
        <v/>
      </c>
    </row>
    <row r="72" ht="34" customHeight="1">
      <c r="A72" s="25" t="n"/>
      <c r="B72" s="26" t="n"/>
      <c r="C72" s="27" t="n"/>
      <c r="D72" s="25" t="n"/>
      <c r="E72" s="28" t="n"/>
      <c r="F72" s="25" t="n"/>
      <c r="G72" s="28" t="n"/>
      <c r="H72" s="28" t="n"/>
      <c r="I72" s="25" t="n"/>
      <c r="J72" s="29" t="n"/>
      <c r="K72" s="25" t="n"/>
      <c r="L72" s="25" t="n"/>
      <c r="M72" s="26" t="n"/>
      <c r="N72" s="28" t="n"/>
      <c r="O72" s="25" t="n"/>
      <c r="P72" s="28" t="n"/>
      <c r="Q72" s="25" t="n"/>
      <c r="R72" s="26" t="n"/>
      <c r="S72" s="28" t="n"/>
      <c r="T72" s="30" t="n"/>
      <c r="U72" s="26" t="n"/>
      <c r="V72" s="25" t="n"/>
      <c r="W72" s="25" t="n"/>
      <c r="X72" s="25" t="n"/>
      <c r="Y72" s="28" t="n"/>
      <c r="Z72" s="29" t="n"/>
      <c r="AA72" s="29" t="n"/>
      <c r="AB72" s="26" t="n"/>
      <c r="AC72" s="25" t="n"/>
      <c r="AD72" s="26" t="n"/>
      <c r="AE72" s="25" t="n"/>
      <c r="AF72" s="25" t="n"/>
      <c r="AG72" s="28" t="n"/>
      <c r="AH72" s="31">
        <f>IFERROR(IF(A72="","",MAX(0,IF(OR(V72="Returned",V72="Disposed"),IF(V72="Returned",AB72,AD72),Dashboard!$B$4)-B72)),"")</f>
        <v/>
      </c>
      <c r="AI72" s="32">
        <f>IFERROR(IF(A72="","",MAX(0,Z72-AA72)),0)</f>
        <v/>
      </c>
      <c r="AJ72" s="33">
        <f>IFERROR(IF(A72="","",IF(B72="","Missing date found",IF(D72="","Missing found area",IF(G72="","Missing item description",IF(L72="","Missing receiving employee",IF(N72="","Missing storage location",IF(AND(V72="Returned",AB72=""),"Returned status needs date",IF(AND(V72="Disposed",AD72=""),"Disposed status needs date",IF(AND(W72="Shipped",Y72=""),"Shipped item needs tracking",IF(AND(V72="Claimed",S72=""),"Claimed item needs verification","Complete")))))))))),"")</f>
        <v/>
      </c>
      <c r="AK72" s="33">
        <f>IFERROR(IF(A72="","",IF(AND(I72="Yes",V72&lt;&gt;"Returned",V72&lt;&gt;"Disposed"),"Secure sensitive item",IF(AJ72&lt;&gt;"Complete",AJ72,IF(AND(J72&gt;=Dashboard!$H$4,V72&lt;&gt;"Returned",V72&lt;&gt;"Disposed"),"Manager review: high-value item",IF(AND(AH72&gt;=Dashboard!$E$4,V72&lt;&gt;"Returned",V72&lt;&gt;"Disposed"),"Review aging and property policy",IF(AND(V72="Return Arranged",W72="Shipped",Y72=""),"Add shipping tracking","No immediate action")))))),"")</f>
        <v/>
      </c>
    </row>
    <row r="73" ht="34" customHeight="1">
      <c r="A73" s="34" t="n"/>
      <c r="B73" s="35" t="n"/>
      <c r="C73" s="36" t="n"/>
      <c r="D73" s="34" t="n"/>
      <c r="E73" s="37" t="n"/>
      <c r="F73" s="34" t="n"/>
      <c r="G73" s="37" t="n"/>
      <c r="H73" s="37" t="n"/>
      <c r="I73" s="34" t="n"/>
      <c r="J73" s="38" t="n"/>
      <c r="K73" s="34" t="n"/>
      <c r="L73" s="34" t="n"/>
      <c r="M73" s="35" t="n"/>
      <c r="N73" s="37" t="n"/>
      <c r="O73" s="34" t="n"/>
      <c r="P73" s="37" t="n"/>
      <c r="Q73" s="34" t="n"/>
      <c r="R73" s="35" t="n"/>
      <c r="S73" s="37" t="n"/>
      <c r="T73" s="39" t="n"/>
      <c r="U73" s="35" t="n"/>
      <c r="V73" s="34" t="n"/>
      <c r="W73" s="34" t="n"/>
      <c r="X73" s="34" t="n"/>
      <c r="Y73" s="37" t="n"/>
      <c r="Z73" s="38" t="n"/>
      <c r="AA73" s="38" t="n"/>
      <c r="AB73" s="35" t="n"/>
      <c r="AC73" s="34" t="n"/>
      <c r="AD73" s="35" t="n"/>
      <c r="AE73" s="34" t="n"/>
      <c r="AF73" s="34" t="n"/>
      <c r="AG73" s="37" t="n"/>
      <c r="AH73" s="31">
        <f>IFERROR(IF(A73="","",MAX(0,IF(OR(V73="Returned",V73="Disposed"),IF(V73="Returned",AB73,AD73),Dashboard!$B$4)-B73)),"")</f>
        <v/>
      </c>
      <c r="AI73" s="32">
        <f>IFERROR(IF(A73="","",MAX(0,Z73-AA73)),0)</f>
        <v/>
      </c>
      <c r="AJ73" s="33">
        <f>IFERROR(IF(A73="","",IF(B73="","Missing date found",IF(D73="","Missing found area",IF(G73="","Missing item description",IF(L73="","Missing receiving employee",IF(N73="","Missing storage location",IF(AND(V73="Returned",AB73=""),"Returned status needs date",IF(AND(V73="Disposed",AD73=""),"Disposed status needs date",IF(AND(W73="Shipped",Y73=""),"Shipped item needs tracking",IF(AND(V73="Claimed",S73=""),"Claimed item needs verification","Complete")))))))))),"")</f>
        <v/>
      </c>
      <c r="AK73" s="33">
        <f>IFERROR(IF(A73="","",IF(AND(I73="Yes",V73&lt;&gt;"Returned",V73&lt;&gt;"Disposed"),"Secure sensitive item",IF(AJ73&lt;&gt;"Complete",AJ73,IF(AND(J73&gt;=Dashboard!$H$4,V73&lt;&gt;"Returned",V73&lt;&gt;"Disposed"),"Manager review: high-value item",IF(AND(AH73&gt;=Dashboard!$E$4,V73&lt;&gt;"Returned",V73&lt;&gt;"Disposed"),"Review aging and property policy",IF(AND(V73="Return Arranged",W73="Shipped",Y73=""),"Add shipping tracking","No immediate action")))))),"")</f>
        <v/>
      </c>
    </row>
    <row r="74" ht="34" customHeight="1">
      <c r="A74" s="25" t="n"/>
      <c r="B74" s="26" t="n"/>
      <c r="C74" s="27" t="n"/>
      <c r="D74" s="25" t="n"/>
      <c r="E74" s="28" t="n"/>
      <c r="F74" s="25" t="n"/>
      <c r="G74" s="28" t="n"/>
      <c r="H74" s="28" t="n"/>
      <c r="I74" s="25" t="n"/>
      <c r="J74" s="29" t="n"/>
      <c r="K74" s="25" t="n"/>
      <c r="L74" s="25" t="n"/>
      <c r="M74" s="26" t="n"/>
      <c r="N74" s="28" t="n"/>
      <c r="O74" s="25" t="n"/>
      <c r="P74" s="28" t="n"/>
      <c r="Q74" s="25" t="n"/>
      <c r="R74" s="26" t="n"/>
      <c r="S74" s="28" t="n"/>
      <c r="T74" s="30" t="n"/>
      <c r="U74" s="26" t="n"/>
      <c r="V74" s="25" t="n"/>
      <c r="W74" s="25" t="n"/>
      <c r="X74" s="25" t="n"/>
      <c r="Y74" s="28" t="n"/>
      <c r="Z74" s="29" t="n"/>
      <c r="AA74" s="29" t="n"/>
      <c r="AB74" s="26" t="n"/>
      <c r="AC74" s="25" t="n"/>
      <c r="AD74" s="26" t="n"/>
      <c r="AE74" s="25" t="n"/>
      <c r="AF74" s="25" t="n"/>
      <c r="AG74" s="28" t="n"/>
      <c r="AH74" s="31">
        <f>IFERROR(IF(A74="","",MAX(0,IF(OR(V74="Returned",V74="Disposed"),IF(V74="Returned",AB74,AD74),Dashboard!$B$4)-B74)),"")</f>
        <v/>
      </c>
      <c r="AI74" s="32">
        <f>IFERROR(IF(A74="","",MAX(0,Z74-AA74)),0)</f>
        <v/>
      </c>
      <c r="AJ74" s="33">
        <f>IFERROR(IF(A74="","",IF(B74="","Missing date found",IF(D74="","Missing found area",IF(G74="","Missing item description",IF(L74="","Missing receiving employee",IF(N74="","Missing storage location",IF(AND(V74="Returned",AB74=""),"Returned status needs date",IF(AND(V74="Disposed",AD74=""),"Disposed status needs date",IF(AND(W74="Shipped",Y74=""),"Shipped item needs tracking",IF(AND(V74="Claimed",S74=""),"Claimed item needs verification","Complete")))))))))),"")</f>
        <v/>
      </c>
      <c r="AK74" s="33">
        <f>IFERROR(IF(A74="","",IF(AND(I74="Yes",V74&lt;&gt;"Returned",V74&lt;&gt;"Disposed"),"Secure sensitive item",IF(AJ74&lt;&gt;"Complete",AJ74,IF(AND(J74&gt;=Dashboard!$H$4,V74&lt;&gt;"Returned",V74&lt;&gt;"Disposed"),"Manager review: high-value item",IF(AND(AH74&gt;=Dashboard!$E$4,V74&lt;&gt;"Returned",V74&lt;&gt;"Disposed"),"Review aging and property policy",IF(AND(V74="Return Arranged",W74="Shipped",Y74=""),"Add shipping tracking","No immediate action")))))),"")</f>
        <v/>
      </c>
    </row>
    <row r="75" ht="34" customHeight="1">
      <c r="A75" s="34" t="n"/>
      <c r="B75" s="35" t="n"/>
      <c r="C75" s="36" t="n"/>
      <c r="D75" s="34" t="n"/>
      <c r="E75" s="37" t="n"/>
      <c r="F75" s="34" t="n"/>
      <c r="G75" s="37" t="n"/>
      <c r="H75" s="37" t="n"/>
      <c r="I75" s="34" t="n"/>
      <c r="J75" s="38" t="n"/>
      <c r="K75" s="34" t="n"/>
      <c r="L75" s="34" t="n"/>
      <c r="M75" s="35" t="n"/>
      <c r="N75" s="37" t="n"/>
      <c r="O75" s="34" t="n"/>
      <c r="P75" s="37" t="n"/>
      <c r="Q75" s="34" t="n"/>
      <c r="R75" s="35" t="n"/>
      <c r="S75" s="37" t="n"/>
      <c r="T75" s="39" t="n"/>
      <c r="U75" s="35" t="n"/>
      <c r="V75" s="34" t="n"/>
      <c r="W75" s="34" t="n"/>
      <c r="X75" s="34" t="n"/>
      <c r="Y75" s="37" t="n"/>
      <c r="Z75" s="38" t="n"/>
      <c r="AA75" s="38" t="n"/>
      <c r="AB75" s="35" t="n"/>
      <c r="AC75" s="34" t="n"/>
      <c r="AD75" s="35" t="n"/>
      <c r="AE75" s="34" t="n"/>
      <c r="AF75" s="34" t="n"/>
      <c r="AG75" s="37" t="n"/>
      <c r="AH75" s="31">
        <f>IFERROR(IF(A75="","",MAX(0,IF(OR(V75="Returned",V75="Disposed"),IF(V75="Returned",AB75,AD75),Dashboard!$B$4)-B75)),"")</f>
        <v/>
      </c>
      <c r="AI75" s="32">
        <f>IFERROR(IF(A75="","",MAX(0,Z75-AA75)),0)</f>
        <v/>
      </c>
      <c r="AJ75" s="33">
        <f>IFERROR(IF(A75="","",IF(B75="","Missing date found",IF(D75="","Missing found area",IF(G75="","Missing item description",IF(L75="","Missing receiving employee",IF(N75="","Missing storage location",IF(AND(V75="Returned",AB75=""),"Returned status needs date",IF(AND(V75="Disposed",AD75=""),"Disposed status needs date",IF(AND(W75="Shipped",Y75=""),"Shipped item needs tracking",IF(AND(V75="Claimed",S75=""),"Claimed item needs verification","Complete")))))))))),"")</f>
        <v/>
      </c>
      <c r="AK75" s="33">
        <f>IFERROR(IF(A75="","",IF(AND(I75="Yes",V75&lt;&gt;"Returned",V75&lt;&gt;"Disposed"),"Secure sensitive item",IF(AJ75&lt;&gt;"Complete",AJ75,IF(AND(J75&gt;=Dashboard!$H$4,V75&lt;&gt;"Returned",V75&lt;&gt;"Disposed"),"Manager review: high-value item",IF(AND(AH75&gt;=Dashboard!$E$4,V75&lt;&gt;"Returned",V75&lt;&gt;"Disposed"),"Review aging and property policy",IF(AND(V75="Return Arranged",W75="Shipped",Y75=""),"Add shipping tracking","No immediate action")))))),"")</f>
        <v/>
      </c>
    </row>
    <row r="76" ht="34" customHeight="1">
      <c r="A76" s="25" t="n"/>
      <c r="B76" s="26" t="n"/>
      <c r="C76" s="27" t="n"/>
      <c r="D76" s="25" t="n"/>
      <c r="E76" s="28" t="n"/>
      <c r="F76" s="25" t="n"/>
      <c r="G76" s="28" t="n"/>
      <c r="H76" s="28" t="n"/>
      <c r="I76" s="25" t="n"/>
      <c r="J76" s="29" t="n"/>
      <c r="K76" s="25" t="n"/>
      <c r="L76" s="25" t="n"/>
      <c r="M76" s="26" t="n"/>
      <c r="N76" s="28" t="n"/>
      <c r="O76" s="25" t="n"/>
      <c r="P76" s="28" t="n"/>
      <c r="Q76" s="25" t="n"/>
      <c r="R76" s="26" t="n"/>
      <c r="S76" s="28" t="n"/>
      <c r="T76" s="30" t="n"/>
      <c r="U76" s="26" t="n"/>
      <c r="V76" s="25" t="n"/>
      <c r="W76" s="25" t="n"/>
      <c r="X76" s="25" t="n"/>
      <c r="Y76" s="28" t="n"/>
      <c r="Z76" s="29" t="n"/>
      <c r="AA76" s="29" t="n"/>
      <c r="AB76" s="26" t="n"/>
      <c r="AC76" s="25" t="n"/>
      <c r="AD76" s="26" t="n"/>
      <c r="AE76" s="25" t="n"/>
      <c r="AF76" s="25" t="n"/>
      <c r="AG76" s="28" t="n"/>
      <c r="AH76" s="31">
        <f>IFERROR(IF(A76="","",MAX(0,IF(OR(V76="Returned",V76="Disposed"),IF(V76="Returned",AB76,AD76),Dashboard!$B$4)-B76)),"")</f>
        <v/>
      </c>
      <c r="AI76" s="32">
        <f>IFERROR(IF(A76="","",MAX(0,Z76-AA76)),0)</f>
        <v/>
      </c>
      <c r="AJ76" s="33">
        <f>IFERROR(IF(A76="","",IF(B76="","Missing date found",IF(D76="","Missing found area",IF(G76="","Missing item description",IF(L76="","Missing receiving employee",IF(N76="","Missing storage location",IF(AND(V76="Returned",AB76=""),"Returned status needs date",IF(AND(V76="Disposed",AD76=""),"Disposed status needs date",IF(AND(W76="Shipped",Y76=""),"Shipped item needs tracking",IF(AND(V76="Claimed",S76=""),"Claimed item needs verification","Complete")))))))))),"")</f>
        <v/>
      </c>
      <c r="AK76" s="33">
        <f>IFERROR(IF(A76="","",IF(AND(I76="Yes",V76&lt;&gt;"Returned",V76&lt;&gt;"Disposed"),"Secure sensitive item",IF(AJ76&lt;&gt;"Complete",AJ76,IF(AND(J76&gt;=Dashboard!$H$4,V76&lt;&gt;"Returned",V76&lt;&gt;"Disposed"),"Manager review: high-value item",IF(AND(AH76&gt;=Dashboard!$E$4,V76&lt;&gt;"Returned",V76&lt;&gt;"Disposed"),"Review aging and property policy",IF(AND(V76="Return Arranged",W76="Shipped",Y76=""),"Add shipping tracking","No immediate action")))))),"")</f>
        <v/>
      </c>
    </row>
    <row r="77" ht="34" customHeight="1">
      <c r="A77" s="34" t="n"/>
      <c r="B77" s="35" t="n"/>
      <c r="C77" s="36" t="n"/>
      <c r="D77" s="34" t="n"/>
      <c r="E77" s="37" t="n"/>
      <c r="F77" s="34" t="n"/>
      <c r="G77" s="37" t="n"/>
      <c r="H77" s="37" t="n"/>
      <c r="I77" s="34" t="n"/>
      <c r="J77" s="38" t="n"/>
      <c r="K77" s="34" t="n"/>
      <c r="L77" s="34" t="n"/>
      <c r="M77" s="35" t="n"/>
      <c r="N77" s="37" t="n"/>
      <c r="O77" s="34" t="n"/>
      <c r="P77" s="37" t="n"/>
      <c r="Q77" s="34" t="n"/>
      <c r="R77" s="35" t="n"/>
      <c r="S77" s="37" t="n"/>
      <c r="T77" s="39" t="n"/>
      <c r="U77" s="35" t="n"/>
      <c r="V77" s="34" t="n"/>
      <c r="W77" s="34" t="n"/>
      <c r="X77" s="34" t="n"/>
      <c r="Y77" s="37" t="n"/>
      <c r="Z77" s="38" t="n"/>
      <c r="AA77" s="38" t="n"/>
      <c r="AB77" s="35" t="n"/>
      <c r="AC77" s="34" t="n"/>
      <c r="AD77" s="35" t="n"/>
      <c r="AE77" s="34" t="n"/>
      <c r="AF77" s="34" t="n"/>
      <c r="AG77" s="37" t="n"/>
      <c r="AH77" s="31">
        <f>IFERROR(IF(A77="","",MAX(0,IF(OR(V77="Returned",V77="Disposed"),IF(V77="Returned",AB77,AD77),Dashboard!$B$4)-B77)),"")</f>
        <v/>
      </c>
      <c r="AI77" s="32">
        <f>IFERROR(IF(A77="","",MAX(0,Z77-AA77)),0)</f>
        <v/>
      </c>
      <c r="AJ77" s="33">
        <f>IFERROR(IF(A77="","",IF(B77="","Missing date found",IF(D77="","Missing found area",IF(G77="","Missing item description",IF(L77="","Missing receiving employee",IF(N77="","Missing storage location",IF(AND(V77="Returned",AB77=""),"Returned status needs date",IF(AND(V77="Disposed",AD77=""),"Disposed status needs date",IF(AND(W77="Shipped",Y77=""),"Shipped item needs tracking",IF(AND(V77="Claimed",S77=""),"Claimed item needs verification","Complete")))))))))),"")</f>
        <v/>
      </c>
      <c r="AK77" s="33">
        <f>IFERROR(IF(A77="","",IF(AND(I77="Yes",V77&lt;&gt;"Returned",V77&lt;&gt;"Disposed"),"Secure sensitive item",IF(AJ77&lt;&gt;"Complete",AJ77,IF(AND(J77&gt;=Dashboard!$H$4,V77&lt;&gt;"Returned",V77&lt;&gt;"Disposed"),"Manager review: high-value item",IF(AND(AH77&gt;=Dashboard!$E$4,V77&lt;&gt;"Returned",V77&lt;&gt;"Disposed"),"Review aging and property policy",IF(AND(V77="Return Arranged",W77="Shipped",Y77=""),"Add shipping tracking","No immediate action")))))),"")</f>
        <v/>
      </c>
    </row>
    <row r="78" ht="34" customHeight="1">
      <c r="A78" s="25" t="n"/>
      <c r="B78" s="26" t="n"/>
      <c r="C78" s="27" t="n"/>
      <c r="D78" s="25" t="n"/>
      <c r="E78" s="28" t="n"/>
      <c r="F78" s="25" t="n"/>
      <c r="G78" s="28" t="n"/>
      <c r="H78" s="28" t="n"/>
      <c r="I78" s="25" t="n"/>
      <c r="J78" s="29" t="n"/>
      <c r="K78" s="25" t="n"/>
      <c r="L78" s="25" t="n"/>
      <c r="M78" s="26" t="n"/>
      <c r="N78" s="28" t="n"/>
      <c r="O78" s="25" t="n"/>
      <c r="P78" s="28" t="n"/>
      <c r="Q78" s="25" t="n"/>
      <c r="R78" s="26" t="n"/>
      <c r="S78" s="28" t="n"/>
      <c r="T78" s="30" t="n"/>
      <c r="U78" s="26" t="n"/>
      <c r="V78" s="25" t="n"/>
      <c r="W78" s="25" t="n"/>
      <c r="X78" s="25" t="n"/>
      <c r="Y78" s="28" t="n"/>
      <c r="Z78" s="29" t="n"/>
      <c r="AA78" s="29" t="n"/>
      <c r="AB78" s="26" t="n"/>
      <c r="AC78" s="25" t="n"/>
      <c r="AD78" s="26" t="n"/>
      <c r="AE78" s="25" t="n"/>
      <c r="AF78" s="25" t="n"/>
      <c r="AG78" s="28" t="n"/>
      <c r="AH78" s="31">
        <f>IFERROR(IF(A78="","",MAX(0,IF(OR(V78="Returned",V78="Disposed"),IF(V78="Returned",AB78,AD78),Dashboard!$B$4)-B78)),"")</f>
        <v/>
      </c>
      <c r="AI78" s="32">
        <f>IFERROR(IF(A78="","",MAX(0,Z78-AA78)),0)</f>
        <v/>
      </c>
      <c r="AJ78" s="33">
        <f>IFERROR(IF(A78="","",IF(B78="","Missing date found",IF(D78="","Missing found area",IF(G78="","Missing item description",IF(L78="","Missing receiving employee",IF(N78="","Missing storage location",IF(AND(V78="Returned",AB78=""),"Returned status needs date",IF(AND(V78="Disposed",AD78=""),"Disposed status needs date",IF(AND(W78="Shipped",Y78=""),"Shipped item needs tracking",IF(AND(V78="Claimed",S78=""),"Claimed item needs verification","Complete")))))))))),"")</f>
        <v/>
      </c>
      <c r="AK78" s="33">
        <f>IFERROR(IF(A78="","",IF(AND(I78="Yes",V78&lt;&gt;"Returned",V78&lt;&gt;"Disposed"),"Secure sensitive item",IF(AJ78&lt;&gt;"Complete",AJ78,IF(AND(J78&gt;=Dashboard!$H$4,V78&lt;&gt;"Returned",V78&lt;&gt;"Disposed"),"Manager review: high-value item",IF(AND(AH78&gt;=Dashboard!$E$4,V78&lt;&gt;"Returned",V78&lt;&gt;"Disposed"),"Review aging and property policy",IF(AND(V78="Return Arranged",W78="Shipped",Y78=""),"Add shipping tracking","No immediate action")))))),"")</f>
        <v/>
      </c>
    </row>
    <row r="79" ht="34" customHeight="1">
      <c r="A79" s="34" t="n"/>
      <c r="B79" s="35" t="n"/>
      <c r="C79" s="36" t="n"/>
      <c r="D79" s="34" t="n"/>
      <c r="E79" s="37" t="n"/>
      <c r="F79" s="34" t="n"/>
      <c r="G79" s="37" t="n"/>
      <c r="H79" s="37" t="n"/>
      <c r="I79" s="34" t="n"/>
      <c r="J79" s="38" t="n"/>
      <c r="K79" s="34" t="n"/>
      <c r="L79" s="34" t="n"/>
      <c r="M79" s="35" t="n"/>
      <c r="N79" s="37" t="n"/>
      <c r="O79" s="34" t="n"/>
      <c r="P79" s="37" t="n"/>
      <c r="Q79" s="34" t="n"/>
      <c r="R79" s="35" t="n"/>
      <c r="S79" s="37" t="n"/>
      <c r="T79" s="39" t="n"/>
      <c r="U79" s="35" t="n"/>
      <c r="V79" s="34" t="n"/>
      <c r="W79" s="34" t="n"/>
      <c r="X79" s="34" t="n"/>
      <c r="Y79" s="37" t="n"/>
      <c r="Z79" s="38" t="n"/>
      <c r="AA79" s="38" t="n"/>
      <c r="AB79" s="35" t="n"/>
      <c r="AC79" s="34" t="n"/>
      <c r="AD79" s="35" t="n"/>
      <c r="AE79" s="34" t="n"/>
      <c r="AF79" s="34" t="n"/>
      <c r="AG79" s="37" t="n"/>
      <c r="AH79" s="31">
        <f>IFERROR(IF(A79="","",MAX(0,IF(OR(V79="Returned",V79="Disposed"),IF(V79="Returned",AB79,AD79),Dashboard!$B$4)-B79)),"")</f>
        <v/>
      </c>
      <c r="AI79" s="32">
        <f>IFERROR(IF(A79="","",MAX(0,Z79-AA79)),0)</f>
        <v/>
      </c>
      <c r="AJ79" s="33">
        <f>IFERROR(IF(A79="","",IF(B79="","Missing date found",IF(D79="","Missing found area",IF(G79="","Missing item description",IF(L79="","Missing receiving employee",IF(N79="","Missing storage location",IF(AND(V79="Returned",AB79=""),"Returned status needs date",IF(AND(V79="Disposed",AD79=""),"Disposed status needs date",IF(AND(W79="Shipped",Y79=""),"Shipped item needs tracking",IF(AND(V79="Claimed",S79=""),"Claimed item needs verification","Complete")))))))))),"")</f>
        <v/>
      </c>
      <c r="AK79" s="33">
        <f>IFERROR(IF(A79="","",IF(AND(I79="Yes",V79&lt;&gt;"Returned",V79&lt;&gt;"Disposed"),"Secure sensitive item",IF(AJ79&lt;&gt;"Complete",AJ79,IF(AND(J79&gt;=Dashboard!$H$4,V79&lt;&gt;"Returned",V79&lt;&gt;"Disposed"),"Manager review: high-value item",IF(AND(AH79&gt;=Dashboard!$E$4,V79&lt;&gt;"Returned",V79&lt;&gt;"Disposed"),"Review aging and property policy",IF(AND(V79="Return Arranged",W79="Shipped",Y79=""),"Add shipping tracking","No immediate action")))))),"")</f>
        <v/>
      </c>
    </row>
    <row r="80" ht="34" customHeight="1">
      <c r="A80" s="25" t="n"/>
      <c r="B80" s="26" t="n"/>
      <c r="C80" s="27" t="n"/>
      <c r="D80" s="25" t="n"/>
      <c r="E80" s="28" t="n"/>
      <c r="F80" s="25" t="n"/>
      <c r="G80" s="28" t="n"/>
      <c r="H80" s="28" t="n"/>
      <c r="I80" s="25" t="n"/>
      <c r="J80" s="29" t="n"/>
      <c r="K80" s="25" t="n"/>
      <c r="L80" s="25" t="n"/>
      <c r="M80" s="26" t="n"/>
      <c r="N80" s="28" t="n"/>
      <c r="O80" s="25" t="n"/>
      <c r="P80" s="28" t="n"/>
      <c r="Q80" s="25" t="n"/>
      <c r="R80" s="26" t="n"/>
      <c r="S80" s="28" t="n"/>
      <c r="T80" s="30" t="n"/>
      <c r="U80" s="26" t="n"/>
      <c r="V80" s="25" t="n"/>
      <c r="W80" s="25" t="n"/>
      <c r="X80" s="25" t="n"/>
      <c r="Y80" s="28" t="n"/>
      <c r="Z80" s="29" t="n"/>
      <c r="AA80" s="29" t="n"/>
      <c r="AB80" s="26" t="n"/>
      <c r="AC80" s="25" t="n"/>
      <c r="AD80" s="26" t="n"/>
      <c r="AE80" s="25" t="n"/>
      <c r="AF80" s="25" t="n"/>
      <c r="AG80" s="28" t="n"/>
      <c r="AH80" s="31">
        <f>IFERROR(IF(A80="","",MAX(0,IF(OR(V80="Returned",V80="Disposed"),IF(V80="Returned",AB80,AD80),Dashboard!$B$4)-B80)),"")</f>
        <v/>
      </c>
      <c r="AI80" s="32">
        <f>IFERROR(IF(A80="","",MAX(0,Z80-AA80)),0)</f>
        <v/>
      </c>
      <c r="AJ80" s="33">
        <f>IFERROR(IF(A80="","",IF(B80="","Missing date found",IF(D80="","Missing found area",IF(G80="","Missing item description",IF(L80="","Missing receiving employee",IF(N80="","Missing storage location",IF(AND(V80="Returned",AB80=""),"Returned status needs date",IF(AND(V80="Disposed",AD80=""),"Disposed status needs date",IF(AND(W80="Shipped",Y80=""),"Shipped item needs tracking",IF(AND(V80="Claimed",S80=""),"Claimed item needs verification","Complete")))))))))),"")</f>
        <v/>
      </c>
      <c r="AK80" s="33">
        <f>IFERROR(IF(A80="","",IF(AND(I80="Yes",V80&lt;&gt;"Returned",V80&lt;&gt;"Disposed"),"Secure sensitive item",IF(AJ80&lt;&gt;"Complete",AJ80,IF(AND(J80&gt;=Dashboard!$H$4,V80&lt;&gt;"Returned",V80&lt;&gt;"Disposed"),"Manager review: high-value item",IF(AND(AH80&gt;=Dashboard!$E$4,V80&lt;&gt;"Returned",V80&lt;&gt;"Disposed"),"Review aging and property policy",IF(AND(V80="Return Arranged",W80="Shipped",Y80=""),"Add shipping tracking","No immediate action")))))),"")</f>
        <v/>
      </c>
    </row>
    <row r="81" ht="34" customHeight="1">
      <c r="A81" s="34" t="n"/>
      <c r="B81" s="35" t="n"/>
      <c r="C81" s="36" t="n"/>
      <c r="D81" s="34" t="n"/>
      <c r="E81" s="37" t="n"/>
      <c r="F81" s="34" t="n"/>
      <c r="G81" s="37" t="n"/>
      <c r="H81" s="37" t="n"/>
      <c r="I81" s="34" t="n"/>
      <c r="J81" s="38" t="n"/>
      <c r="K81" s="34" t="n"/>
      <c r="L81" s="34" t="n"/>
      <c r="M81" s="35" t="n"/>
      <c r="N81" s="37" t="n"/>
      <c r="O81" s="34" t="n"/>
      <c r="P81" s="37" t="n"/>
      <c r="Q81" s="34" t="n"/>
      <c r="R81" s="35" t="n"/>
      <c r="S81" s="37" t="n"/>
      <c r="T81" s="39" t="n"/>
      <c r="U81" s="35" t="n"/>
      <c r="V81" s="34" t="n"/>
      <c r="W81" s="34" t="n"/>
      <c r="X81" s="34" t="n"/>
      <c r="Y81" s="37" t="n"/>
      <c r="Z81" s="38" t="n"/>
      <c r="AA81" s="38" t="n"/>
      <c r="AB81" s="35" t="n"/>
      <c r="AC81" s="34" t="n"/>
      <c r="AD81" s="35" t="n"/>
      <c r="AE81" s="34" t="n"/>
      <c r="AF81" s="34" t="n"/>
      <c r="AG81" s="37" t="n"/>
      <c r="AH81" s="31">
        <f>IFERROR(IF(A81="","",MAX(0,IF(OR(V81="Returned",V81="Disposed"),IF(V81="Returned",AB81,AD81),Dashboard!$B$4)-B81)),"")</f>
        <v/>
      </c>
      <c r="AI81" s="32">
        <f>IFERROR(IF(A81="","",MAX(0,Z81-AA81)),0)</f>
        <v/>
      </c>
      <c r="AJ81" s="33">
        <f>IFERROR(IF(A81="","",IF(B81="","Missing date found",IF(D81="","Missing found area",IF(G81="","Missing item description",IF(L81="","Missing receiving employee",IF(N81="","Missing storage location",IF(AND(V81="Returned",AB81=""),"Returned status needs date",IF(AND(V81="Disposed",AD81=""),"Disposed status needs date",IF(AND(W81="Shipped",Y81=""),"Shipped item needs tracking",IF(AND(V81="Claimed",S81=""),"Claimed item needs verification","Complete")))))))))),"")</f>
        <v/>
      </c>
      <c r="AK81" s="33">
        <f>IFERROR(IF(A81="","",IF(AND(I81="Yes",V81&lt;&gt;"Returned",V81&lt;&gt;"Disposed"),"Secure sensitive item",IF(AJ81&lt;&gt;"Complete",AJ81,IF(AND(J81&gt;=Dashboard!$H$4,V81&lt;&gt;"Returned",V81&lt;&gt;"Disposed"),"Manager review: high-value item",IF(AND(AH81&gt;=Dashboard!$E$4,V81&lt;&gt;"Returned",V81&lt;&gt;"Disposed"),"Review aging and property policy",IF(AND(V81="Return Arranged",W81="Shipped",Y81=""),"Add shipping tracking","No immediate action")))))),"")</f>
        <v/>
      </c>
    </row>
    <row r="82" ht="34" customHeight="1">
      <c r="A82" s="25" t="n"/>
      <c r="B82" s="26" t="n"/>
      <c r="C82" s="27" t="n"/>
      <c r="D82" s="25" t="n"/>
      <c r="E82" s="28" t="n"/>
      <c r="F82" s="25" t="n"/>
      <c r="G82" s="28" t="n"/>
      <c r="H82" s="28" t="n"/>
      <c r="I82" s="25" t="n"/>
      <c r="J82" s="29" t="n"/>
      <c r="K82" s="25" t="n"/>
      <c r="L82" s="25" t="n"/>
      <c r="M82" s="26" t="n"/>
      <c r="N82" s="28" t="n"/>
      <c r="O82" s="25" t="n"/>
      <c r="P82" s="28" t="n"/>
      <c r="Q82" s="25" t="n"/>
      <c r="R82" s="26" t="n"/>
      <c r="S82" s="28" t="n"/>
      <c r="T82" s="30" t="n"/>
      <c r="U82" s="26" t="n"/>
      <c r="V82" s="25" t="n"/>
      <c r="W82" s="25" t="n"/>
      <c r="X82" s="25" t="n"/>
      <c r="Y82" s="28" t="n"/>
      <c r="Z82" s="29" t="n"/>
      <c r="AA82" s="29" t="n"/>
      <c r="AB82" s="26" t="n"/>
      <c r="AC82" s="25" t="n"/>
      <c r="AD82" s="26" t="n"/>
      <c r="AE82" s="25" t="n"/>
      <c r="AF82" s="25" t="n"/>
      <c r="AG82" s="28" t="n"/>
      <c r="AH82" s="31">
        <f>IFERROR(IF(A82="","",MAX(0,IF(OR(V82="Returned",V82="Disposed"),IF(V82="Returned",AB82,AD82),Dashboard!$B$4)-B82)),"")</f>
        <v/>
      </c>
      <c r="AI82" s="32">
        <f>IFERROR(IF(A82="","",MAX(0,Z82-AA82)),0)</f>
        <v/>
      </c>
      <c r="AJ82" s="33">
        <f>IFERROR(IF(A82="","",IF(B82="","Missing date found",IF(D82="","Missing found area",IF(G82="","Missing item description",IF(L82="","Missing receiving employee",IF(N82="","Missing storage location",IF(AND(V82="Returned",AB82=""),"Returned status needs date",IF(AND(V82="Disposed",AD82=""),"Disposed status needs date",IF(AND(W82="Shipped",Y82=""),"Shipped item needs tracking",IF(AND(V82="Claimed",S82=""),"Claimed item needs verification","Complete")))))))))),"")</f>
        <v/>
      </c>
      <c r="AK82" s="33">
        <f>IFERROR(IF(A82="","",IF(AND(I82="Yes",V82&lt;&gt;"Returned",V82&lt;&gt;"Disposed"),"Secure sensitive item",IF(AJ82&lt;&gt;"Complete",AJ82,IF(AND(J82&gt;=Dashboard!$H$4,V82&lt;&gt;"Returned",V82&lt;&gt;"Disposed"),"Manager review: high-value item",IF(AND(AH82&gt;=Dashboard!$E$4,V82&lt;&gt;"Returned",V82&lt;&gt;"Disposed"),"Review aging and property policy",IF(AND(V82="Return Arranged",W82="Shipped",Y82=""),"Add shipping tracking","No immediate action")))))),"")</f>
        <v/>
      </c>
    </row>
    <row r="83" ht="34" customHeight="1">
      <c r="A83" s="34" t="n"/>
      <c r="B83" s="35" t="n"/>
      <c r="C83" s="36" t="n"/>
      <c r="D83" s="34" t="n"/>
      <c r="E83" s="37" t="n"/>
      <c r="F83" s="34" t="n"/>
      <c r="G83" s="37" t="n"/>
      <c r="H83" s="37" t="n"/>
      <c r="I83" s="34" t="n"/>
      <c r="J83" s="38" t="n"/>
      <c r="K83" s="34" t="n"/>
      <c r="L83" s="34" t="n"/>
      <c r="M83" s="35" t="n"/>
      <c r="N83" s="37" t="n"/>
      <c r="O83" s="34" t="n"/>
      <c r="P83" s="37" t="n"/>
      <c r="Q83" s="34" t="n"/>
      <c r="R83" s="35" t="n"/>
      <c r="S83" s="37" t="n"/>
      <c r="T83" s="39" t="n"/>
      <c r="U83" s="35" t="n"/>
      <c r="V83" s="34" t="n"/>
      <c r="W83" s="34" t="n"/>
      <c r="X83" s="34" t="n"/>
      <c r="Y83" s="37" t="n"/>
      <c r="Z83" s="38" t="n"/>
      <c r="AA83" s="38" t="n"/>
      <c r="AB83" s="35" t="n"/>
      <c r="AC83" s="34" t="n"/>
      <c r="AD83" s="35" t="n"/>
      <c r="AE83" s="34" t="n"/>
      <c r="AF83" s="34" t="n"/>
      <c r="AG83" s="37" t="n"/>
      <c r="AH83" s="31">
        <f>IFERROR(IF(A83="","",MAX(0,IF(OR(V83="Returned",V83="Disposed"),IF(V83="Returned",AB83,AD83),Dashboard!$B$4)-B83)),"")</f>
        <v/>
      </c>
      <c r="AI83" s="32">
        <f>IFERROR(IF(A83="","",MAX(0,Z83-AA83)),0)</f>
        <v/>
      </c>
      <c r="AJ83" s="33">
        <f>IFERROR(IF(A83="","",IF(B83="","Missing date found",IF(D83="","Missing found area",IF(G83="","Missing item description",IF(L83="","Missing receiving employee",IF(N83="","Missing storage location",IF(AND(V83="Returned",AB83=""),"Returned status needs date",IF(AND(V83="Disposed",AD83=""),"Disposed status needs date",IF(AND(W83="Shipped",Y83=""),"Shipped item needs tracking",IF(AND(V83="Claimed",S83=""),"Claimed item needs verification","Complete")))))))))),"")</f>
        <v/>
      </c>
      <c r="AK83" s="33">
        <f>IFERROR(IF(A83="","",IF(AND(I83="Yes",V83&lt;&gt;"Returned",V83&lt;&gt;"Disposed"),"Secure sensitive item",IF(AJ83&lt;&gt;"Complete",AJ83,IF(AND(J83&gt;=Dashboard!$H$4,V83&lt;&gt;"Returned",V83&lt;&gt;"Disposed"),"Manager review: high-value item",IF(AND(AH83&gt;=Dashboard!$E$4,V83&lt;&gt;"Returned",V83&lt;&gt;"Disposed"),"Review aging and property policy",IF(AND(V83="Return Arranged",W83="Shipped",Y83=""),"Add shipping tracking","No immediate action")))))),"")</f>
        <v/>
      </c>
    </row>
    <row r="84" ht="34" customHeight="1">
      <c r="A84" s="25" t="n"/>
      <c r="B84" s="26" t="n"/>
      <c r="C84" s="27" t="n"/>
      <c r="D84" s="25" t="n"/>
      <c r="E84" s="28" t="n"/>
      <c r="F84" s="25" t="n"/>
      <c r="G84" s="28" t="n"/>
      <c r="H84" s="28" t="n"/>
      <c r="I84" s="25" t="n"/>
      <c r="J84" s="29" t="n"/>
      <c r="K84" s="25" t="n"/>
      <c r="L84" s="25" t="n"/>
      <c r="M84" s="26" t="n"/>
      <c r="N84" s="28" t="n"/>
      <c r="O84" s="25" t="n"/>
      <c r="P84" s="28" t="n"/>
      <c r="Q84" s="25" t="n"/>
      <c r="R84" s="26" t="n"/>
      <c r="S84" s="28" t="n"/>
      <c r="T84" s="30" t="n"/>
      <c r="U84" s="26" t="n"/>
      <c r="V84" s="25" t="n"/>
      <c r="W84" s="25" t="n"/>
      <c r="X84" s="25" t="n"/>
      <c r="Y84" s="28" t="n"/>
      <c r="Z84" s="29" t="n"/>
      <c r="AA84" s="29" t="n"/>
      <c r="AB84" s="26" t="n"/>
      <c r="AC84" s="25" t="n"/>
      <c r="AD84" s="26" t="n"/>
      <c r="AE84" s="25" t="n"/>
      <c r="AF84" s="25" t="n"/>
      <c r="AG84" s="28" t="n"/>
      <c r="AH84" s="31">
        <f>IFERROR(IF(A84="","",MAX(0,IF(OR(V84="Returned",V84="Disposed"),IF(V84="Returned",AB84,AD84),Dashboard!$B$4)-B84)),"")</f>
        <v/>
      </c>
      <c r="AI84" s="32">
        <f>IFERROR(IF(A84="","",MAX(0,Z84-AA84)),0)</f>
        <v/>
      </c>
      <c r="AJ84" s="33">
        <f>IFERROR(IF(A84="","",IF(B84="","Missing date found",IF(D84="","Missing found area",IF(G84="","Missing item description",IF(L84="","Missing receiving employee",IF(N84="","Missing storage location",IF(AND(V84="Returned",AB84=""),"Returned status needs date",IF(AND(V84="Disposed",AD84=""),"Disposed status needs date",IF(AND(W84="Shipped",Y84=""),"Shipped item needs tracking",IF(AND(V84="Claimed",S84=""),"Claimed item needs verification","Complete")))))))))),"")</f>
        <v/>
      </c>
      <c r="AK84" s="33">
        <f>IFERROR(IF(A84="","",IF(AND(I84="Yes",V84&lt;&gt;"Returned",V84&lt;&gt;"Disposed"),"Secure sensitive item",IF(AJ84&lt;&gt;"Complete",AJ84,IF(AND(J84&gt;=Dashboard!$H$4,V84&lt;&gt;"Returned",V84&lt;&gt;"Disposed"),"Manager review: high-value item",IF(AND(AH84&gt;=Dashboard!$E$4,V84&lt;&gt;"Returned",V84&lt;&gt;"Disposed"),"Review aging and property policy",IF(AND(V84="Return Arranged",W84="Shipped",Y84=""),"Add shipping tracking","No immediate action")))))),"")</f>
        <v/>
      </c>
    </row>
    <row r="85" ht="34" customHeight="1">
      <c r="A85" s="34" t="n"/>
      <c r="B85" s="35" t="n"/>
      <c r="C85" s="36" t="n"/>
      <c r="D85" s="34" t="n"/>
      <c r="E85" s="37" t="n"/>
      <c r="F85" s="34" t="n"/>
      <c r="G85" s="37" t="n"/>
      <c r="H85" s="37" t="n"/>
      <c r="I85" s="34" t="n"/>
      <c r="J85" s="38" t="n"/>
      <c r="K85" s="34" t="n"/>
      <c r="L85" s="34" t="n"/>
      <c r="M85" s="35" t="n"/>
      <c r="N85" s="37" t="n"/>
      <c r="O85" s="34" t="n"/>
      <c r="P85" s="37" t="n"/>
      <c r="Q85" s="34" t="n"/>
      <c r="R85" s="35" t="n"/>
      <c r="S85" s="37" t="n"/>
      <c r="T85" s="39" t="n"/>
      <c r="U85" s="35" t="n"/>
      <c r="V85" s="34" t="n"/>
      <c r="W85" s="34" t="n"/>
      <c r="X85" s="34" t="n"/>
      <c r="Y85" s="37" t="n"/>
      <c r="Z85" s="38" t="n"/>
      <c r="AA85" s="38" t="n"/>
      <c r="AB85" s="35" t="n"/>
      <c r="AC85" s="34" t="n"/>
      <c r="AD85" s="35" t="n"/>
      <c r="AE85" s="34" t="n"/>
      <c r="AF85" s="34" t="n"/>
      <c r="AG85" s="37" t="n"/>
      <c r="AH85" s="31">
        <f>IFERROR(IF(A85="","",MAX(0,IF(OR(V85="Returned",V85="Disposed"),IF(V85="Returned",AB85,AD85),Dashboard!$B$4)-B85)),"")</f>
        <v/>
      </c>
      <c r="AI85" s="32">
        <f>IFERROR(IF(A85="","",MAX(0,Z85-AA85)),0)</f>
        <v/>
      </c>
      <c r="AJ85" s="33">
        <f>IFERROR(IF(A85="","",IF(B85="","Missing date found",IF(D85="","Missing found area",IF(G85="","Missing item description",IF(L85="","Missing receiving employee",IF(N85="","Missing storage location",IF(AND(V85="Returned",AB85=""),"Returned status needs date",IF(AND(V85="Disposed",AD85=""),"Disposed status needs date",IF(AND(W85="Shipped",Y85=""),"Shipped item needs tracking",IF(AND(V85="Claimed",S85=""),"Claimed item needs verification","Complete")))))))))),"")</f>
        <v/>
      </c>
      <c r="AK85" s="33">
        <f>IFERROR(IF(A85="","",IF(AND(I85="Yes",V85&lt;&gt;"Returned",V85&lt;&gt;"Disposed"),"Secure sensitive item",IF(AJ85&lt;&gt;"Complete",AJ85,IF(AND(J85&gt;=Dashboard!$H$4,V85&lt;&gt;"Returned",V85&lt;&gt;"Disposed"),"Manager review: high-value item",IF(AND(AH85&gt;=Dashboard!$E$4,V85&lt;&gt;"Returned",V85&lt;&gt;"Disposed"),"Review aging and property policy",IF(AND(V85="Return Arranged",W85="Shipped",Y85=""),"Add shipping tracking","No immediate action")))))),"")</f>
        <v/>
      </c>
    </row>
    <row r="86" ht="34" customHeight="1">
      <c r="A86" s="25" t="n"/>
      <c r="B86" s="26" t="n"/>
      <c r="C86" s="27" t="n"/>
      <c r="D86" s="25" t="n"/>
      <c r="E86" s="28" t="n"/>
      <c r="F86" s="25" t="n"/>
      <c r="G86" s="28" t="n"/>
      <c r="H86" s="28" t="n"/>
      <c r="I86" s="25" t="n"/>
      <c r="J86" s="29" t="n"/>
      <c r="K86" s="25" t="n"/>
      <c r="L86" s="25" t="n"/>
      <c r="M86" s="26" t="n"/>
      <c r="N86" s="28" t="n"/>
      <c r="O86" s="25" t="n"/>
      <c r="P86" s="28" t="n"/>
      <c r="Q86" s="25" t="n"/>
      <c r="R86" s="26" t="n"/>
      <c r="S86" s="28" t="n"/>
      <c r="T86" s="30" t="n"/>
      <c r="U86" s="26" t="n"/>
      <c r="V86" s="25" t="n"/>
      <c r="W86" s="25" t="n"/>
      <c r="X86" s="25" t="n"/>
      <c r="Y86" s="28" t="n"/>
      <c r="Z86" s="29" t="n"/>
      <c r="AA86" s="29" t="n"/>
      <c r="AB86" s="26" t="n"/>
      <c r="AC86" s="25" t="n"/>
      <c r="AD86" s="26" t="n"/>
      <c r="AE86" s="25" t="n"/>
      <c r="AF86" s="25" t="n"/>
      <c r="AG86" s="28" t="n"/>
      <c r="AH86" s="31">
        <f>IFERROR(IF(A86="","",MAX(0,IF(OR(V86="Returned",V86="Disposed"),IF(V86="Returned",AB86,AD86),Dashboard!$B$4)-B86)),"")</f>
        <v/>
      </c>
      <c r="AI86" s="32">
        <f>IFERROR(IF(A86="","",MAX(0,Z86-AA86)),0)</f>
        <v/>
      </c>
      <c r="AJ86" s="33">
        <f>IFERROR(IF(A86="","",IF(B86="","Missing date found",IF(D86="","Missing found area",IF(G86="","Missing item description",IF(L86="","Missing receiving employee",IF(N86="","Missing storage location",IF(AND(V86="Returned",AB86=""),"Returned status needs date",IF(AND(V86="Disposed",AD86=""),"Disposed status needs date",IF(AND(W86="Shipped",Y86=""),"Shipped item needs tracking",IF(AND(V86="Claimed",S86=""),"Claimed item needs verification","Complete")))))))))),"")</f>
        <v/>
      </c>
      <c r="AK86" s="33">
        <f>IFERROR(IF(A86="","",IF(AND(I86="Yes",V86&lt;&gt;"Returned",V86&lt;&gt;"Disposed"),"Secure sensitive item",IF(AJ86&lt;&gt;"Complete",AJ86,IF(AND(J86&gt;=Dashboard!$H$4,V86&lt;&gt;"Returned",V86&lt;&gt;"Disposed"),"Manager review: high-value item",IF(AND(AH86&gt;=Dashboard!$E$4,V86&lt;&gt;"Returned",V86&lt;&gt;"Disposed"),"Review aging and property policy",IF(AND(V86="Return Arranged",W86="Shipped",Y86=""),"Add shipping tracking","No immediate action")))))),"")</f>
        <v/>
      </c>
    </row>
    <row r="87" ht="34" customHeight="1">
      <c r="A87" s="34" t="n"/>
      <c r="B87" s="35" t="n"/>
      <c r="C87" s="36" t="n"/>
      <c r="D87" s="34" t="n"/>
      <c r="E87" s="37" t="n"/>
      <c r="F87" s="34" t="n"/>
      <c r="G87" s="37" t="n"/>
      <c r="H87" s="37" t="n"/>
      <c r="I87" s="34" t="n"/>
      <c r="J87" s="38" t="n"/>
      <c r="K87" s="34" t="n"/>
      <c r="L87" s="34" t="n"/>
      <c r="M87" s="35" t="n"/>
      <c r="N87" s="37" t="n"/>
      <c r="O87" s="34" t="n"/>
      <c r="P87" s="37" t="n"/>
      <c r="Q87" s="34" t="n"/>
      <c r="R87" s="35" t="n"/>
      <c r="S87" s="37" t="n"/>
      <c r="T87" s="39" t="n"/>
      <c r="U87" s="35" t="n"/>
      <c r="V87" s="34" t="n"/>
      <c r="W87" s="34" t="n"/>
      <c r="X87" s="34" t="n"/>
      <c r="Y87" s="37" t="n"/>
      <c r="Z87" s="38" t="n"/>
      <c r="AA87" s="38" t="n"/>
      <c r="AB87" s="35" t="n"/>
      <c r="AC87" s="34" t="n"/>
      <c r="AD87" s="35" t="n"/>
      <c r="AE87" s="34" t="n"/>
      <c r="AF87" s="34" t="n"/>
      <c r="AG87" s="37" t="n"/>
      <c r="AH87" s="31">
        <f>IFERROR(IF(A87="","",MAX(0,IF(OR(V87="Returned",V87="Disposed"),IF(V87="Returned",AB87,AD87),Dashboard!$B$4)-B87)),"")</f>
        <v/>
      </c>
      <c r="AI87" s="32">
        <f>IFERROR(IF(A87="","",MAX(0,Z87-AA87)),0)</f>
        <v/>
      </c>
      <c r="AJ87" s="33">
        <f>IFERROR(IF(A87="","",IF(B87="","Missing date found",IF(D87="","Missing found area",IF(G87="","Missing item description",IF(L87="","Missing receiving employee",IF(N87="","Missing storage location",IF(AND(V87="Returned",AB87=""),"Returned status needs date",IF(AND(V87="Disposed",AD87=""),"Disposed status needs date",IF(AND(W87="Shipped",Y87=""),"Shipped item needs tracking",IF(AND(V87="Claimed",S87=""),"Claimed item needs verification","Complete")))))))))),"")</f>
        <v/>
      </c>
      <c r="AK87" s="33">
        <f>IFERROR(IF(A87="","",IF(AND(I87="Yes",V87&lt;&gt;"Returned",V87&lt;&gt;"Disposed"),"Secure sensitive item",IF(AJ87&lt;&gt;"Complete",AJ87,IF(AND(J87&gt;=Dashboard!$H$4,V87&lt;&gt;"Returned",V87&lt;&gt;"Disposed"),"Manager review: high-value item",IF(AND(AH87&gt;=Dashboard!$E$4,V87&lt;&gt;"Returned",V87&lt;&gt;"Disposed"),"Review aging and property policy",IF(AND(V87="Return Arranged",W87="Shipped",Y87=""),"Add shipping tracking","No immediate action")))))),"")</f>
        <v/>
      </c>
    </row>
    <row r="88" ht="34" customHeight="1">
      <c r="A88" s="25" t="n"/>
      <c r="B88" s="26" t="n"/>
      <c r="C88" s="27" t="n"/>
      <c r="D88" s="25" t="n"/>
      <c r="E88" s="28" t="n"/>
      <c r="F88" s="25" t="n"/>
      <c r="G88" s="28" t="n"/>
      <c r="H88" s="28" t="n"/>
      <c r="I88" s="25" t="n"/>
      <c r="J88" s="29" t="n"/>
      <c r="K88" s="25" t="n"/>
      <c r="L88" s="25" t="n"/>
      <c r="M88" s="26" t="n"/>
      <c r="N88" s="28" t="n"/>
      <c r="O88" s="25" t="n"/>
      <c r="P88" s="28" t="n"/>
      <c r="Q88" s="25" t="n"/>
      <c r="R88" s="26" t="n"/>
      <c r="S88" s="28" t="n"/>
      <c r="T88" s="30" t="n"/>
      <c r="U88" s="26" t="n"/>
      <c r="V88" s="25" t="n"/>
      <c r="W88" s="25" t="n"/>
      <c r="X88" s="25" t="n"/>
      <c r="Y88" s="28" t="n"/>
      <c r="Z88" s="29" t="n"/>
      <c r="AA88" s="29" t="n"/>
      <c r="AB88" s="26" t="n"/>
      <c r="AC88" s="25" t="n"/>
      <c r="AD88" s="26" t="n"/>
      <c r="AE88" s="25" t="n"/>
      <c r="AF88" s="25" t="n"/>
      <c r="AG88" s="28" t="n"/>
      <c r="AH88" s="31">
        <f>IFERROR(IF(A88="","",MAX(0,IF(OR(V88="Returned",V88="Disposed"),IF(V88="Returned",AB88,AD88),Dashboard!$B$4)-B88)),"")</f>
        <v/>
      </c>
      <c r="AI88" s="32">
        <f>IFERROR(IF(A88="","",MAX(0,Z88-AA88)),0)</f>
        <v/>
      </c>
      <c r="AJ88" s="33">
        <f>IFERROR(IF(A88="","",IF(B88="","Missing date found",IF(D88="","Missing found area",IF(G88="","Missing item description",IF(L88="","Missing receiving employee",IF(N88="","Missing storage location",IF(AND(V88="Returned",AB88=""),"Returned status needs date",IF(AND(V88="Disposed",AD88=""),"Disposed status needs date",IF(AND(W88="Shipped",Y88=""),"Shipped item needs tracking",IF(AND(V88="Claimed",S88=""),"Claimed item needs verification","Complete")))))))))),"")</f>
        <v/>
      </c>
      <c r="AK88" s="33">
        <f>IFERROR(IF(A88="","",IF(AND(I88="Yes",V88&lt;&gt;"Returned",V88&lt;&gt;"Disposed"),"Secure sensitive item",IF(AJ88&lt;&gt;"Complete",AJ88,IF(AND(J88&gt;=Dashboard!$H$4,V88&lt;&gt;"Returned",V88&lt;&gt;"Disposed"),"Manager review: high-value item",IF(AND(AH88&gt;=Dashboard!$E$4,V88&lt;&gt;"Returned",V88&lt;&gt;"Disposed"),"Review aging and property policy",IF(AND(V88="Return Arranged",W88="Shipped",Y88=""),"Add shipping tracking","No immediate action")))))),"")</f>
        <v/>
      </c>
    </row>
    <row r="89" ht="34" customHeight="1">
      <c r="A89" s="34" t="n"/>
      <c r="B89" s="35" t="n"/>
      <c r="C89" s="36" t="n"/>
      <c r="D89" s="34" t="n"/>
      <c r="E89" s="37" t="n"/>
      <c r="F89" s="34" t="n"/>
      <c r="G89" s="37" t="n"/>
      <c r="H89" s="37" t="n"/>
      <c r="I89" s="34" t="n"/>
      <c r="J89" s="38" t="n"/>
      <c r="K89" s="34" t="n"/>
      <c r="L89" s="34" t="n"/>
      <c r="M89" s="35" t="n"/>
      <c r="N89" s="37" t="n"/>
      <c r="O89" s="34" t="n"/>
      <c r="P89" s="37" t="n"/>
      <c r="Q89" s="34" t="n"/>
      <c r="R89" s="35" t="n"/>
      <c r="S89" s="37" t="n"/>
      <c r="T89" s="39" t="n"/>
      <c r="U89" s="35" t="n"/>
      <c r="V89" s="34" t="n"/>
      <c r="W89" s="34" t="n"/>
      <c r="X89" s="34" t="n"/>
      <c r="Y89" s="37" t="n"/>
      <c r="Z89" s="38" t="n"/>
      <c r="AA89" s="38" t="n"/>
      <c r="AB89" s="35" t="n"/>
      <c r="AC89" s="34" t="n"/>
      <c r="AD89" s="35" t="n"/>
      <c r="AE89" s="34" t="n"/>
      <c r="AF89" s="34" t="n"/>
      <c r="AG89" s="37" t="n"/>
      <c r="AH89" s="31">
        <f>IFERROR(IF(A89="","",MAX(0,IF(OR(V89="Returned",V89="Disposed"),IF(V89="Returned",AB89,AD89),Dashboard!$B$4)-B89)),"")</f>
        <v/>
      </c>
      <c r="AI89" s="32">
        <f>IFERROR(IF(A89="","",MAX(0,Z89-AA89)),0)</f>
        <v/>
      </c>
      <c r="AJ89" s="33">
        <f>IFERROR(IF(A89="","",IF(B89="","Missing date found",IF(D89="","Missing found area",IF(G89="","Missing item description",IF(L89="","Missing receiving employee",IF(N89="","Missing storage location",IF(AND(V89="Returned",AB89=""),"Returned status needs date",IF(AND(V89="Disposed",AD89=""),"Disposed status needs date",IF(AND(W89="Shipped",Y89=""),"Shipped item needs tracking",IF(AND(V89="Claimed",S89=""),"Claimed item needs verification","Complete")))))))))),"")</f>
        <v/>
      </c>
      <c r="AK89" s="33">
        <f>IFERROR(IF(A89="","",IF(AND(I89="Yes",V89&lt;&gt;"Returned",V89&lt;&gt;"Disposed"),"Secure sensitive item",IF(AJ89&lt;&gt;"Complete",AJ89,IF(AND(J89&gt;=Dashboard!$H$4,V89&lt;&gt;"Returned",V89&lt;&gt;"Disposed"),"Manager review: high-value item",IF(AND(AH89&gt;=Dashboard!$E$4,V89&lt;&gt;"Returned",V89&lt;&gt;"Disposed"),"Review aging and property policy",IF(AND(V89="Return Arranged",W89="Shipped",Y89=""),"Add shipping tracking","No immediate action")))))),"")</f>
        <v/>
      </c>
    </row>
    <row r="90" ht="34" customHeight="1">
      <c r="A90" s="25" t="n"/>
      <c r="B90" s="26" t="n"/>
      <c r="C90" s="27" t="n"/>
      <c r="D90" s="25" t="n"/>
      <c r="E90" s="28" t="n"/>
      <c r="F90" s="25" t="n"/>
      <c r="G90" s="28" t="n"/>
      <c r="H90" s="28" t="n"/>
      <c r="I90" s="25" t="n"/>
      <c r="J90" s="29" t="n"/>
      <c r="K90" s="25" t="n"/>
      <c r="L90" s="25" t="n"/>
      <c r="M90" s="26" t="n"/>
      <c r="N90" s="28" t="n"/>
      <c r="O90" s="25" t="n"/>
      <c r="P90" s="28" t="n"/>
      <c r="Q90" s="25" t="n"/>
      <c r="R90" s="26" t="n"/>
      <c r="S90" s="28" t="n"/>
      <c r="T90" s="30" t="n"/>
      <c r="U90" s="26" t="n"/>
      <c r="V90" s="25" t="n"/>
      <c r="W90" s="25" t="n"/>
      <c r="X90" s="25" t="n"/>
      <c r="Y90" s="28" t="n"/>
      <c r="Z90" s="29" t="n"/>
      <c r="AA90" s="29" t="n"/>
      <c r="AB90" s="26" t="n"/>
      <c r="AC90" s="25" t="n"/>
      <c r="AD90" s="26" t="n"/>
      <c r="AE90" s="25" t="n"/>
      <c r="AF90" s="25" t="n"/>
      <c r="AG90" s="28" t="n"/>
      <c r="AH90" s="31">
        <f>IFERROR(IF(A90="","",MAX(0,IF(OR(V90="Returned",V90="Disposed"),IF(V90="Returned",AB90,AD90),Dashboard!$B$4)-B90)),"")</f>
        <v/>
      </c>
      <c r="AI90" s="32">
        <f>IFERROR(IF(A90="","",MAX(0,Z90-AA90)),0)</f>
        <v/>
      </c>
      <c r="AJ90" s="33">
        <f>IFERROR(IF(A90="","",IF(B90="","Missing date found",IF(D90="","Missing found area",IF(G90="","Missing item description",IF(L90="","Missing receiving employee",IF(N90="","Missing storage location",IF(AND(V90="Returned",AB90=""),"Returned status needs date",IF(AND(V90="Disposed",AD90=""),"Disposed status needs date",IF(AND(W90="Shipped",Y90=""),"Shipped item needs tracking",IF(AND(V90="Claimed",S90=""),"Claimed item needs verification","Complete")))))))))),"")</f>
        <v/>
      </c>
      <c r="AK90" s="33">
        <f>IFERROR(IF(A90="","",IF(AND(I90="Yes",V90&lt;&gt;"Returned",V90&lt;&gt;"Disposed"),"Secure sensitive item",IF(AJ90&lt;&gt;"Complete",AJ90,IF(AND(J90&gt;=Dashboard!$H$4,V90&lt;&gt;"Returned",V90&lt;&gt;"Disposed"),"Manager review: high-value item",IF(AND(AH90&gt;=Dashboard!$E$4,V90&lt;&gt;"Returned",V90&lt;&gt;"Disposed"),"Review aging and property policy",IF(AND(V90="Return Arranged",W90="Shipped",Y90=""),"Add shipping tracking","No immediate action")))))),"")</f>
        <v/>
      </c>
    </row>
    <row r="91" ht="34" customHeight="1">
      <c r="A91" s="34" t="n"/>
      <c r="B91" s="35" t="n"/>
      <c r="C91" s="36" t="n"/>
      <c r="D91" s="34" t="n"/>
      <c r="E91" s="37" t="n"/>
      <c r="F91" s="34" t="n"/>
      <c r="G91" s="37" t="n"/>
      <c r="H91" s="37" t="n"/>
      <c r="I91" s="34" t="n"/>
      <c r="J91" s="38" t="n"/>
      <c r="K91" s="34" t="n"/>
      <c r="L91" s="34" t="n"/>
      <c r="M91" s="35" t="n"/>
      <c r="N91" s="37" t="n"/>
      <c r="O91" s="34" t="n"/>
      <c r="P91" s="37" t="n"/>
      <c r="Q91" s="34" t="n"/>
      <c r="R91" s="35" t="n"/>
      <c r="S91" s="37" t="n"/>
      <c r="T91" s="39" t="n"/>
      <c r="U91" s="35" t="n"/>
      <c r="V91" s="34" t="n"/>
      <c r="W91" s="34" t="n"/>
      <c r="X91" s="34" t="n"/>
      <c r="Y91" s="37" t="n"/>
      <c r="Z91" s="38" t="n"/>
      <c r="AA91" s="38" t="n"/>
      <c r="AB91" s="35" t="n"/>
      <c r="AC91" s="34" t="n"/>
      <c r="AD91" s="35" t="n"/>
      <c r="AE91" s="34" t="n"/>
      <c r="AF91" s="34" t="n"/>
      <c r="AG91" s="37" t="n"/>
      <c r="AH91" s="31">
        <f>IFERROR(IF(A91="","",MAX(0,IF(OR(V91="Returned",V91="Disposed"),IF(V91="Returned",AB91,AD91),Dashboard!$B$4)-B91)),"")</f>
        <v/>
      </c>
      <c r="AI91" s="32">
        <f>IFERROR(IF(A91="","",MAX(0,Z91-AA91)),0)</f>
        <v/>
      </c>
      <c r="AJ91" s="33">
        <f>IFERROR(IF(A91="","",IF(B91="","Missing date found",IF(D91="","Missing found area",IF(G91="","Missing item description",IF(L91="","Missing receiving employee",IF(N91="","Missing storage location",IF(AND(V91="Returned",AB91=""),"Returned status needs date",IF(AND(V91="Disposed",AD91=""),"Disposed status needs date",IF(AND(W91="Shipped",Y91=""),"Shipped item needs tracking",IF(AND(V91="Claimed",S91=""),"Claimed item needs verification","Complete")))))))))),"")</f>
        <v/>
      </c>
      <c r="AK91" s="33">
        <f>IFERROR(IF(A91="","",IF(AND(I91="Yes",V91&lt;&gt;"Returned",V91&lt;&gt;"Disposed"),"Secure sensitive item",IF(AJ91&lt;&gt;"Complete",AJ91,IF(AND(J91&gt;=Dashboard!$H$4,V91&lt;&gt;"Returned",V91&lt;&gt;"Disposed"),"Manager review: high-value item",IF(AND(AH91&gt;=Dashboard!$E$4,V91&lt;&gt;"Returned",V91&lt;&gt;"Disposed"),"Review aging and property policy",IF(AND(V91="Return Arranged",W91="Shipped",Y91=""),"Add shipping tracking","No immediate action")))))),"")</f>
        <v/>
      </c>
    </row>
    <row r="92" ht="34" customHeight="1">
      <c r="A92" s="25" t="n"/>
      <c r="B92" s="26" t="n"/>
      <c r="C92" s="27" t="n"/>
      <c r="D92" s="25" t="n"/>
      <c r="E92" s="28" t="n"/>
      <c r="F92" s="25" t="n"/>
      <c r="G92" s="28" t="n"/>
      <c r="H92" s="28" t="n"/>
      <c r="I92" s="25" t="n"/>
      <c r="J92" s="29" t="n"/>
      <c r="K92" s="25" t="n"/>
      <c r="L92" s="25" t="n"/>
      <c r="M92" s="26" t="n"/>
      <c r="N92" s="28" t="n"/>
      <c r="O92" s="25" t="n"/>
      <c r="P92" s="28" t="n"/>
      <c r="Q92" s="25" t="n"/>
      <c r="R92" s="26" t="n"/>
      <c r="S92" s="28" t="n"/>
      <c r="T92" s="30" t="n"/>
      <c r="U92" s="26" t="n"/>
      <c r="V92" s="25" t="n"/>
      <c r="W92" s="25" t="n"/>
      <c r="X92" s="25" t="n"/>
      <c r="Y92" s="28" t="n"/>
      <c r="Z92" s="29" t="n"/>
      <c r="AA92" s="29" t="n"/>
      <c r="AB92" s="26" t="n"/>
      <c r="AC92" s="25" t="n"/>
      <c r="AD92" s="26" t="n"/>
      <c r="AE92" s="25" t="n"/>
      <c r="AF92" s="25" t="n"/>
      <c r="AG92" s="28" t="n"/>
      <c r="AH92" s="31">
        <f>IFERROR(IF(A92="","",MAX(0,IF(OR(V92="Returned",V92="Disposed"),IF(V92="Returned",AB92,AD92),Dashboard!$B$4)-B92)),"")</f>
        <v/>
      </c>
      <c r="AI92" s="32">
        <f>IFERROR(IF(A92="","",MAX(0,Z92-AA92)),0)</f>
        <v/>
      </c>
      <c r="AJ92" s="33">
        <f>IFERROR(IF(A92="","",IF(B92="","Missing date found",IF(D92="","Missing found area",IF(G92="","Missing item description",IF(L92="","Missing receiving employee",IF(N92="","Missing storage location",IF(AND(V92="Returned",AB92=""),"Returned status needs date",IF(AND(V92="Disposed",AD92=""),"Disposed status needs date",IF(AND(W92="Shipped",Y92=""),"Shipped item needs tracking",IF(AND(V92="Claimed",S92=""),"Claimed item needs verification","Complete")))))))))),"")</f>
        <v/>
      </c>
      <c r="AK92" s="33">
        <f>IFERROR(IF(A92="","",IF(AND(I92="Yes",V92&lt;&gt;"Returned",V92&lt;&gt;"Disposed"),"Secure sensitive item",IF(AJ92&lt;&gt;"Complete",AJ92,IF(AND(J92&gt;=Dashboard!$H$4,V92&lt;&gt;"Returned",V92&lt;&gt;"Disposed"),"Manager review: high-value item",IF(AND(AH92&gt;=Dashboard!$E$4,V92&lt;&gt;"Returned",V92&lt;&gt;"Disposed"),"Review aging and property policy",IF(AND(V92="Return Arranged",W92="Shipped",Y92=""),"Add shipping tracking","No immediate action")))))),"")</f>
        <v/>
      </c>
    </row>
    <row r="93" ht="34" customHeight="1">
      <c r="A93" s="34" t="n"/>
      <c r="B93" s="35" t="n"/>
      <c r="C93" s="36" t="n"/>
      <c r="D93" s="34" t="n"/>
      <c r="E93" s="37" t="n"/>
      <c r="F93" s="34" t="n"/>
      <c r="G93" s="37" t="n"/>
      <c r="H93" s="37" t="n"/>
      <c r="I93" s="34" t="n"/>
      <c r="J93" s="38" t="n"/>
      <c r="K93" s="34" t="n"/>
      <c r="L93" s="34" t="n"/>
      <c r="M93" s="35" t="n"/>
      <c r="N93" s="37" t="n"/>
      <c r="O93" s="34" t="n"/>
      <c r="P93" s="37" t="n"/>
      <c r="Q93" s="34" t="n"/>
      <c r="R93" s="35" t="n"/>
      <c r="S93" s="37" t="n"/>
      <c r="T93" s="39" t="n"/>
      <c r="U93" s="35" t="n"/>
      <c r="V93" s="34" t="n"/>
      <c r="W93" s="34" t="n"/>
      <c r="X93" s="34" t="n"/>
      <c r="Y93" s="37" t="n"/>
      <c r="Z93" s="38" t="n"/>
      <c r="AA93" s="38" t="n"/>
      <c r="AB93" s="35" t="n"/>
      <c r="AC93" s="34" t="n"/>
      <c r="AD93" s="35" t="n"/>
      <c r="AE93" s="34" t="n"/>
      <c r="AF93" s="34" t="n"/>
      <c r="AG93" s="37" t="n"/>
      <c r="AH93" s="31">
        <f>IFERROR(IF(A93="","",MAX(0,IF(OR(V93="Returned",V93="Disposed"),IF(V93="Returned",AB93,AD93),Dashboard!$B$4)-B93)),"")</f>
        <v/>
      </c>
      <c r="AI93" s="32">
        <f>IFERROR(IF(A93="","",MAX(0,Z93-AA93)),0)</f>
        <v/>
      </c>
      <c r="AJ93" s="33">
        <f>IFERROR(IF(A93="","",IF(B93="","Missing date found",IF(D93="","Missing found area",IF(G93="","Missing item description",IF(L93="","Missing receiving employee",IF(N93="","Missing storage location",IF(AND(V93="Returned",AB93=""),"Returned status needs date",IF(AND(V93="Disposed",AD93=""),"Disposed status needs date",IF(AND(W93="Shipped",Y93=""),"Shipped item needs tracking",IF(AND(V93="Claimed",S93=""),"Claimed item needs verification","Complete")))))))))),"")</f>
        <v/>
      </c>
      <c r="AK93" s="33">
        <f>IFERROR(IF(A93="","",IF(AND(I93="Yes",V93&lt;&gt;"Returned",V93&lt;&gt;"Disposed"),"Secure sensitive item",IF(AJ93&lt;&gt;"Complete",AJ93,IF(AND(J93&gt;=Dashboard!$H$4,V93&lt;&gt;"Returned",V93&lt;&gt;"Disposed"),"Manager review: high-value item",IF(AND(AH93&gt;=Dashboard!$E$4,V93&lt;&gt;"Returned",V93&lt;&gt;"Disposed"),"Review aging and property policy",IF(AND(V93="Return Arranged",W93="Shipped",Y93=""),"Add shipping tracking","No immediate action")))))),"")</f>
        <v/>
      </c>
    </row>
    <row r="94" ht="34" customHeight="1">
      <c r="A94" s="25" t="n"/>
      <c r="B94" s="26" t="n"/>
      <c r="C94" s="27" t="n"/>
      <c r="D94" s="25" t="n"/>
      <c r="E94" s="28" t="n"/>
      <c r="F94" s="25" t="n"/>
      <c r="G94" s="28" t="n"/>
      <c r="H94" s="28" t="n"/>
      <c r="I94" s="25" t="n"/>
      <c r="J94" s="29" t="n"/>
      <c r="K94" s="25" t="n"/>
      <c r="L94" s="25" t="n"/>
      <c r="M94" s="26" t="n"/>
      <c r="N94" s="28" t="n"/>
      <c r="O94" s="25" t="n"/>
      <c r="P94" s="28" t="n"/>
      <c r="Q94" s="25" t="n"/>
      <c r="R94" s="26" t="n"/>
      <c r="S94" s="28" t="n"/>
      <c r="T94" s="30" t="n"/>
      <c r="U94" s="26" t="n"/>
      <c r="V94" s="25" t="n"/>
      <c r="W94" s="25" t="n"/>
      <c r="X94" s="25" t="n"/>
      <c r="Y94" s="28" t="n"/>
      <c r="Z94" s="29" t="n"/>
      <c r="AA94" s="29" t="n"/>
      <c r="AB94" s="26" t="n"/>
      <c r="AC94" s="25" t="n"/>
      <c r="AD94" s="26" t="n"/>
      <c r="AE94" s="25" t="n"/>
      <c r="AF94" s="25" t="n"/>
      <c r="AG94" s="28" t="n"/>
      <c r="AH94" s="31">
        <f>IFERROR(IF(A94="","",MAX(0,IF(OR(V94="Returned",V94="Disposed"),IF(V94="Returned",AB94,AD94),Dashboard!$B$4)-B94)),"")</f>
        <v/>
      </c>
      <c r="AI94" s="32">
        <f>IFERROR(IF(A94="","",MAX(0,Z94-AA94)),0)</f>
        <v/>
      </c>
      <c r="AJ94" s="33">
        <f>IFERROR(IF(A94="","",IF(B94="","Missing date found",IF(D94="","Missing found area",IF(G94="","Missing item description",IF(L94="","Missing receiving employee",IF(N94="","Missing storage location",IF(AND(V94="Returned",AB94=""),"Returned status needs date",IF(AND(V94="Disposed",AD94=""),"Disposed status needs date",IF(AND(W94="Shipped",Y94=""),"Shipped item needs tracking",IF(AND(V94="Claimed",S94=""),"Claimed item needs verification","Complete")))))))))),"")</f>
        <v/>
      </c>
      <c r="AK94" s="33">
        <f>IFERROR(IF(A94="","",IF(AND(I94="Yes",V94&lt;&gt;"Returned",V94&lt;&gt;"Disposed"),"Secure sensitive item",IF(AJ94&lt;&gt;"Complete",AJ94,IF(AND(J94&gt;=Dashboard!$H$4,V94&lt;&gt;"Returned",V94&lt;&gt;"Disposed"),"Manager review: high-value item",IF(AND(AH94&gt;=Dashboard!$E$4,V94&lt;&gt;"Returned",V94&lt;&gt;"Disposed"),"Review aging and property policy",IF(AND(V94="Return Arranged",W94="Shipped",Y94=""),"Add shipping tracking","No immediate action")))))),"")</f>
        <v/>
      </c>
    </row>
    <row r="95" ht="34" customHeight="1">
      <c r="A95" s="34" t="n"/>
      <c r="B95" s="35" t="n"/>
      <c r="C95" s="36" t="n"/>
      <c r="D95" s="34" t="n"/>
      <c r="E95" s="37" t="n"/>
      <c r="F95" s="34" t="n"/>
      <c r="G95" s="37" t="n"/>
      <c r="H95" s="37" t="n"/>
      <c r="I95" s="34" t="n"/>
      <c r="J95" s="38" t="n"/>
      <c r="K95" s="34" t="n"/>
      <c r="L95" s="34" t="n"/>
      <c r="M95" s="35" t="n"/>
      <c r="N95" s="37" t="n"/>
      <c r="O95" s="34" t="n"/>
      <c r="P95" s="37" t="n"/>
      <c r="Q95" s="34" t="n"/>
      <c r="R95" s="35" t="n"/>
      <c r="S95" s="37" t="n"/>
      <c r="T95" s="39" t="n"/>
      <c r="U95" s="35" t="n"/>
      <c r="V95" s="34" t="n"/>
      <c r="W95" s="34" t="n"/>
      <c r="X95" s="34" t="n"/>
      <c r="Y95" s="37" t="n"/>
      <c r="Z95" s="38" t="n"/>
      <c r="AA95" s="38" t="n"/>
      <c r="AB95" s="35" t="n"/>
      <c r="AC95" s="34" t="n"/>
      <c r="AD95" s="35" t="n"/>
      <c r="AE95" s="34" t="n"/>
      <c r="AF95" s="34" t="n"/>
      <c r="AG95" s="37" t="n"/>
      <c r="AH95" s="31">
        <f>IFERROR(IF(A95="","",MAX(0,IF(OR(V95="Returned",V95="Disposed"),IF(V95="Returned",AB95,AD95),Dashboard!$B$4)-B95)),"")</f>
        <v/>
      </c>
      <c r="AI95" s="32">
        <f>IFERROR(IF(A95="","",MAX(0,Z95-AA95)),0)</f>
        <v/>
      </c>
      <c r="AJ95" s="33">
        <f>IFERROR(IF(A95="","",IF(B95="","Missing date found",IF(D95="","Missing found area",IF(G95="","Missing item description",IF(L95="","Missing receiving employee",IF(N95="","Missing storage location",IF(AND(V95="Returned",AB95=""),"Returned status needs date",IF(AND(V95="Disposed",AD95=""),"Disposed status needs date",IF(AND(W95="Shipped",Y95=""),"Shipped item needs tracking",IF(AND(V95="Claimed",S95=""),"Claimed item needs verification","Complete")))))))))),"")</f>
        <v/>
      </c>
      <c r="AK95" s="33">
        <f>IFERROR(IF(A95="","",IF(AND(I95="Yes",V95&lt;&gt;"Returned",V95&lt;&gt;"Disposed"),"Secure sensitive item",IF(AJ95&lt;&gt;"Complete",AJ95,IF(AND(J95&gt;=Dashboard!$H$4,V95&lt;&gt;"Returned",V95&lt;&gt;"Disposed"),"Manager review: high-value item",IF(AND(AH95&gt;=Dashboard!$E$4,V95&lt;&gt;"Returned",V95&lt;&gt;"Disposed"),"Review aging and property policy",IF(AND(V95="Return Arranged",W95="Shipped",Y95=""),"Add shipping tracking","No immediate action")))))),"")</f>
        <v/>
      </c>
    </row>
    <row r="96" ht="34" customHeight="1">
      <c r="A96" s="25" t="n"/>
      <c r="B96" s="26" t="n"/>
      <c r="C96" s="27" t="n"/>
      <c r="D96" s="25" t="n"/>
      <c r="E96" s="28" t="n"/>
      <c r="F96" s="25" t="n"/>
      <c r="G96" s="28" t="n"/>
      <c r="H96" s="28" t="n"/>
      <c r="I96" s="25" t="n"/>
      <c r="J96" s="29" t="n"/>
      <c r="K96" s="25" t="n"/>
      <c r="L96" s="25" t="n"/>
      <c r="M96" s="26" t="n"/>
      <c r="N96" s="28" t="n"/>
      <c r="O96" s="25" t="n"/>
      <c r="P96" s="28" t="n"/>
      <c r="Q96" s="25" t="n"/>
      <c r="R96" s="26" t="n"/>
      <c r="S96" s="28" t="n"/>
      <c r="T96" s="30" t="n"/>
      <c r="U96" s="26" t="n"/>
      <c r="V96" s="25" t="n"/>
      <c r="W96" s="25" t="n"/>
      <c r="X96" s="25" t="n"/>
      <c r="Y96" s="28" t="n"/>
      <c r="Z96" s="29" t="n"/>
      <c r="AA96" s="29" t="n"/>
      <c r="AB96" s="26" t="n"/>
      <c r="AC96" s="25" t="n"/>
      <c r="AD96" s="26" t="n"/>
      <c r="AE96" s="25" t="n"/>
      <c r="AF96" s="25" t="n"/>
      <c r="AG96" s="28" t="n"/>
      <c r="AH96" s="31">
        <f>IFERROR(IF(A96="","",MAX(0,IF(OR(V96="Returned",V96="Disposed"),IF(V96="Returned",AB96,AD96),Dashboard!$B$4)-B96)),"")</f>
        <v/>
      </c>
      <c r="AI96" s="32">
        <f>IFERROR(IF(A96="","",MAX(0,Z96-AA96)),0)</f>
        <v/>
      </c>
      <c r="AJ96" s="33">
        <f>IFERROR(IF(A96="","",IF(B96="","Missing date found",IF(D96="","Missing found area",IF(G96="","Missing item description",IF(L96="","Missing receiving employee",IF(N96="","Missing storage location",IF(AND(V96="Returned",AB96=""),"Returned status needs date",IF(AND(V96="Disposed",AD96=""),"Disposed status needs date",IF(AND(W96="Shipped",Y96=""),"Shipped item needs tracking",IF(AND(V96="Claimed",S96=""),"Claimed item needs verification","Complete")))))))))),"")</f>
        <v/>
      </c>
      <c r="AK96" s="33">
        <f>IFERROR(IF(A96="","",IF(AND(I96="Yes",V96&lt;&gt;"Returned",V96&lt;&gt;"Disposed"),"Secure sensitive item",IF(AJ96&lt;&gt;"Complete",AJ96,IF(AND(J96&gt;=Dashboard!$H$4,V96&lt;&gt;"Returned",V96&lt;&gt;"Disposed"),"Manager review: high-value item",IF(AND(AH96&gt;=Dashboard!$E$4,V96&lt;&gt;"Returned",V96&lt;&gt;"Disposed"),"Review aging and property policy",IF(AND(V96="Return Arranged",W96="Shipped",Y96=""),"Add shipping tracking","No immediate action")))))),"")</f>
        <v/>
      </c>
    </row>
    <row r="97" ht="34" customHeight="1">
      <c r="A97" s="34" t="n"/>
      <c r="B97" s="35" t="n"/>
      <c r="C97" s="36" t="n"/>
      <c r="D97" s="34" t="n"/>
      <c r="E97" s="37" t="n"/>
      <c r="F97" s="34" t="n"/>
      <c r="G97" s="37" t="n"/>
      <c r="H97" s="37" t="n"/>
      <c r="I97" s="34" t="n"/>
      <c r="J97" s="38" t="n"/>
      <c r="K97" s="34" t="n"/>
      <c r="L97" s="34" t="n"/>
      <c r="M97" s="35" t="n"/>
      <c r="N97" s="37" t="n"/>
      <c r="O97" s="34" t="n"/>
      <c r="P97" s="37" t="n"/>
      <c r="Q97" s="34" t="n"/>
      <c r="R97" s="35" t="n"/>
      <c r="S97" s="37" t="n"/>
      <c r="T97" s="39" t="n"/>
      <c r="U97" s="35" t="n"/>
      <c r="V97" s="34" t="n"/>
      <c r="W97" s="34" t="n"/>
      <c r="X97" s="34" t="n"/>
      <c r="Y97" s="37" t="n"/>
      <c r="Z97" s="38" t="n"/>
      <c r="AA97" s="38" t="n"/>
      <c r="AB97" s="35" t="n"/>
      <c r="AC97" s="34" t="n"/>
      <c r="AD97" s="35" t="n"/>
      <c r="AE97" s="34" t="n"/>
      <c r="AF97" s="34" t="n"/>
      <c r="AG97" s="37" t="n"/>
      <c r="AH97" s="31">
        <f>IFERROR(IF(A97="","",MAX(0,IF(OR(V97="Returned",V97="Disposed"),IF(V97="Returned",AB97,AD97),Dashboard!$B$4)-B97)),"")</f>
        <v/>
      </c>
      <c r="AI97" s="32">
        <f>IFERROR(IF(A97="","",MAX(0,Z97-AA97)),0)</f>
        <v/>
      </c>
      <c r="AJ97" s="33">
        <f>IFERROR(IF(A97="","",IF(B97="","Missing date found",IF(D97="","Missing found area",IF(G97="","Missing item description",IF(L97="","Missing receiving employee",IF(N97="","Missing storage location",IF(AND(V97="Returned",AB97=""),"Returned status needs date",IF(AND(V97="Disposed",AD97=""),"Disposed status needs date",IF(AND(W97="Shipped",Y97=""),"Shipped item needs tracking",IF(AND(V97="Claimed",S97=""),"Claimed item needs verification","Complete")))))))))),"")</f>
        <v/>
      </c>
      <c r="AK97" s="33">
        <f>IFERROR(IF(A97="","",IF(AND(I97="Yes",V97&lt;&gt;"Returned",V97&lt;&gt;"Disposed"),"Secure sensitive item",IF(AJ97&lt;&gt;"Complete",AJ97,IF(AND(J97&gt;=Dashboard!$H$4,V97&lt;&gt;"Returned",V97&lt;&gt;"Disposed"),"Manager review: high-value item",IF(AND(AH97&gt;=Dashboard!$E$4,V97&lt;&gt;"Returned",V97&lt;&gt;"Disposed"),"Review aging and property policy",IF(AND(V97="Return Arranged",W97="Shipped",Y97=""),"Add shipping tracking","No immediate action")))))),"")</f>
        <v/>
      </c>
    </row>
    <row r="98" ht="34" customHeight="1">
      <c r="A98" s="25" t="n"/>
      <c r="B98" s="26" t="n"/>
      <c r="C98" s="27" t="n"/>
      <c r="D98" s="25" t="n"/>
      <c r="E98" s="28" t="n"/>
      <c r="F98" s="25" t="n"/>
      <c r="G98" s="28" t="n"/>
      <c r="H98" s="28" t="n"/>
      <c r="I98" s="25" t="n"/>
      <c r="J98" s="29" t="n"/>
      <c r="K98" s="25" t="n"/>
      <c r="L98" s="25" t="n"/>
      <c r="M98" s="26" t="n"/>
      <c r="N98" s="28" t="n"/>
      <c r="O98" s="25" t="n"/>
      <c r="P98" s="28" t="n"/>
      <c r="Q98" s="25" t="n"/>
      <c r="R98" s="26" t="n"/>
      <c r="S98" s="28" t="n"/>
      <c r="T98" s="30" t="n"/>
      <c r="U98" s="26" t="n"/>
      <c r="V98" s="25" t="n"/>
      <c r="W98" s="25" t="n"/>
      <c r="X98" s="25" t="n"/>
      <c r="Y98" s="28" t="n"/>
      <c r="Z98" s="29" t="n"/>
      <c r="AA98" s="29" t="n"/>
      <c r="AB98" s="26" t="n"/>
      <c r="AC98" s="25" t="n"/>
      <c r="AD98" s="26" t="n"/>
      <c r="AE98" s="25" t="n"/>
      <c r="AF98" s="25" t="n"/>
      <c r="AG98" s="28" t="n"/>
      <c r="AH98" s="31">
        <f>IFERROR(IF(A98="","",MAX(0,IF(OR(V98="Returned",V98="Disposed"),IF(V98="Returned",AB98,AD98),Dashboard!$B$4)-B98)),"")</f>
        <v/>
      </c>
      <c r="AI98" s="32">
        <f>IFERROR(IF(A98="","",MAX(0,Z98-AA98)),0)</f>
        <v/>
      </c>
      <c r="AJ98" s="33">
        <f>IFERROR(IF(A98="","",IF(B98="","Missing date found",IF(D98="","Missing found area",IF(G98="","Missing item description",IF(L98="","Missing receiving employee",IF(N98="","Missing storage location",IF(AND(V98="Returned",AB98=""),"Returned status needs date",IF(AND(V98="Disposed",AD98=""),"Disposed status needs date",IF(AND(W98="Shipped",Y98=""),"Shipped item needs tracking",IF(AND(V98="Claimed",S98=""),"Claimed item needs verification","Complete")))))))))),"")</f>
        <v/>
      </c>
      <c r="AK98" s="33">
        <f>IFERROR(IF(A98="","",IF(AND(I98="Yes",V98&lt;&gt;"Returned",V98&lt;&gt;"Disposed"),"Secure sensitive item",IF(AJ98&lt;&gt;"Complete",AJ98,IF(AND(J98&gt;=Dashboard!$H$4,V98&lt;&gt;"Returned",V98&lt;&gt;"Disposed"),"Manager review: high-value item",IF(AND(AH98&gt;=Dashboard!$E$4,V98&lt;&gt;"Returned",V98&lt;&gt;"Disposed"),"Review aging and property policy",IF(AND(V98="Return Arranged",W98="Shipped",Y98=""),"Add shipping tracking","No immediate action")))))),"")</f>
        <v/>
      </c>
    </row>
    <row r="99" ht="34" customHeight="1">
      <c r="A99" s="34" t="n"/>
      <c r="B99" s="35" t="n"/>
      <c r="C99" s="36" t="n"/>
      <c r="D99" s="34" t="n"/>
      <c r="E99" s="37" t="n"/>
      <c r="F99" s="34" t="n"/>
      <c r="G99" s="37" t="n"/>
      <c r="H99" s="37" t="n"/>
      <c r="I99" s="34" t="n"/>
      <c r="J99" s="38" t="n"/>
      <c r="K99" s="34" t="n"/>
      <c r="L99" s="34" t="n"/>
      <c r="M99" s="35" t="n"/>
      <c r="N99" s="37" t="n"/>
      <c r="O99" s="34" t="n"/>
      <c r="P99" s="37" t="n"/>
      <c r="Q99" s="34" t="n"/>
      <c r="R99" s="35" t="n"/>
      <c r="S99" s="37" t="n"/>
      <c r="T99" s="39" t="n"/>
      <c r="U99" s="35" t="n"/>
      <c r="V99" s="34" t="n"/>
      <c r="W99" s="34" t="n"/>
      <c r="X99" s="34" t="n"/>
      <c r="Y99" s="37" t="n"/>
      <c r="Z99" s="38" t="n"/>
      <c r="AA99" s="38" t="n"/>
      <c r="AB99" s="35" t="n"/>
      <c r="AC99" s="34" t="n"/>
      <c r="AD99" s="35" t="n"/>
      <c r="AE99" s="34" t="n"/>
      <c r="AF99" s="34" t="n"/>
      <c r="AG99" s="37" t="n"/>
      <c r="AH99" s="31">
        <f>IFERROR(IF(A99="","",MAX(0,IF(OR(V99="Returned",V99="Disposed"),IF(V99="Returned",AB99,AD99),Dashboard!$B$4)-B99)),"")</f>
        <v/>
      </c>
      <c r="AI99" s="32">
        <f>IFERROR(IF(A99="","",MAX(0,Z99-AA99)),0)</f>
        <v/>
      </c>
      <c r="AJ99" s="33">
        <f>IFERROR(IF(A99="","",IF(B99="","Missing date found",IF(D99="","Missing found area",IF(G99="","Missing item description",IF(L99="","Missing receiving employee",IF(N99="","Missing storage location",IF(AND(V99="Returned",AB99=""),"Returned status needs date",IF(AND(V99="Disposed",AD99=""),"Disposed status needs date",IF(AND(W99="Shipped",Y99=""),"Shipped item needs tracking",IF(AND(V99="Claimed",S99=""),"Claimed item needs verification","Complete")))))))))),"")</f>
        <v/>
      </c>
      <c r="AK99" s="33">
        <f>IFERROR(IF(A99="","",IF(AND(I99="Yes",V99&lt;&gt;"Returned",V99&lt;&gt;"Disposed"),"Secure sensitive item",IF(AJ99&lt;&gt;"Complete",AJ99,IF(AND(J99&gt;=Dashboard!$H$4,V99&lt;&gt;"Returned",V99&lt;&gt;"Disposed"),"Manager review: high-value item",IF(AND(AH99&gt;=Dashboard!$E$4,V99&lt;&gt;"Returned",V99&lt;&gt;"Disposed"),"Review aging and property policy",IF(AND(V99="Return Arranged",W99="Shipped",Y99=""),"Add shipping tracking","No immediate action")))))),"")</f>
        <v/>
      </c>
    </row>
    <row r="100" ht="34" customHeight="1">
      <c r="A100" s="25" t="n"/>
      <c r="B100" s="26" t="n"/>
      <c r="C100" s="27" t="n"/>
      <c r="D100" s="25" t="n"/>
      <c r="E100" s="28" t="n"/>
      <c r="F100" s="25" t="n"/>
      <c r="G100" s="28" t="n"/>
      <c r="H100" s="28" t="n"/>
      <c r="I100" s="25" t="n"/>
      <c r="J100" s="29" t="n"/>
      <c r="K100" s="25" t="n"/>
      <c r="L100" s="25" t="n"/>
      <c r="M100" s="26" t="n"/>
      <c r="N100" s="28" t="n"/>
      <c r="O100" s="25" t="n"/>
      <c r="P100" s="28" t="n"/>
      <c r="Q100" s="25" t="n"/>
      <c r="R100" s="26" t="n"/>
      <c r="S100" s="28" t="n"/>
      <c r="T100" s="30" t="n"/>
      <c r="U100" s="26" t="n"/>
      <c r="V100" s="25" t="n"/>
      <c r="W100" s="25" t="n"/>
      <c r="X100" s="25" t="n"/>
      <c r="Y100" s="28" t="n"/>
      <c r="Z100" s="29" t="n"/>
      <c r="AA100" s="29" t="n"/>
      <c r="AB100" s="26" t="n"/>
      <c r="AC100" s="25" t="n"/>
      <c r="AD100" s="26" t="n"/>
      <c r="AE100" s="25" t="n"/>
      <c r="AF100" s="25" t="n"/>
      <c r="AG100" s="28" t="n"/>
      <c r="AH100" s="31">
        <f>IFERROR(IF(A100="","",MAX(0,IF(OR(V100="Returned",V100="Disposed"),IF(V100="Returned",AB100,AD100),Dashboard!$B$4)-B100)),"")</f>
        <v/>
      </c>
      <c r="AI100" s="32">
        <f>IFERROR(IF(A100="","",MAX(0,Z100-AA100)),0)</f>
        <v/>
      </c>
      <c r="AJ100" s="33">
        <f>IFERROR(IF(A100="","",IF(B100="","Missing date found",IF(D100="","Missing found area",IF(G100="","Missing item description",IF(L100="","Missing receiving employee",IF(N100="","Missing storage location",IF(AND(V100="Returned",AB100=""),"Returned status needs date",IF(AND(V100="Disposed",AD100=""),"Disposed status needs date",IF(AND(W100="Shipped",Y100=""),"Shipped item needs tracking",IF(AND(V100="Claimed",S100=""),"Claimed item needs verification","Complete")))))))))),"")</f>
        <v/>
      </c>
      <c r="AK100" s="33">
        <f>IFERROR(IF(A100="","",IF(AND(I100="Yes",V100&lt;&gt;"Returned",V100&lt;&gt;"Disposed"),"Secure sensitive item",IF(AJ100&lt;&gt;"Complete",AJ100,IF(AND(J100&gt;=Dashboard!$H$4,V100&lt;&gt;"Returned",V100&lt;&gt;"Disposed"),"Manager review: high-value item",IF(AND(AH100&gt;=Dashboard!$E$4,V100&lt;&gt;"Returned",V100&lt;&gt;"Disposed"),"Review aging and property policy",IF(AND(V100="Return Arranged",W100="Shipped",Y100=""),"Add shipping tracking","No immediate action")))))),"")</f>
        <v/>
      </c>
    </row>
    <row r="101" ht="34" customHeight="1">
      <c r="A101" s="34" t="n"/>
      <c r="B101" s="35" t="n"/>
      <c r="C101" s="36" t="n"/>
      <c r="D101" s="34" t="n"/>
      <c r="E101" s="37" t="n"/>
      <c r="F101" s="34" t="n"/>
      <c r="G101" s="37" t="n"/>
      <c r="H101" s="37" t="n"/>
      <c r="I101" s="34" t="n"/>
      <c r="J101" s="38" t="n"/>
      <c r="K101" s="34" t="n"/>
      <c r="L101" s="34" t="n"/>
      <c r="M101" s="35" t="n"/>
      <c r="N101" s="37" t="n"/>
      <c r="O101" s="34" t="n"/>
      <c r="P101" s="37" t="n"/>
      <c r="Q101" s="34" t="n"/>
      <c r="R101" s="35" t="n"/>
      <c r="S101" s="37" t="n"/>
      <c r="T101" s="39" t="n"/>
      <c r="U101" s="35" t="n"/>
      <c r="V101" s="34" t="n"/>
      <c r="W101" s="34" t="n"/>
      <c r="X101" s="34" t="n"/>
      <c r="Y101" s="37" t="n"/>
      <c r="Z101" s="38" t="n"/>
      <c r="AA101" s="38" t="n"/>
      <c r="AB101" s="35" t="n"/>
      <c r="AC101" s="34" t="n"/>
      <c r="AD101" s="35" t="n"/>
      <c r="AE101" s="34" t="n"/>
      <c r="AF101" s="34" t="n"/>
      <c r="AG101" s="37" t="n"/>
      <c r="AH101" s="31">
        <f>IFERROR(IF(A101="","",MAX(0,IF(OR(V101="Returned",V101="Disposed"),IF(V101="Returned",AB101,AD101),Dashboard!$B$4)-B101)),"")</f>
        <v/>
      </c>
      <c r="AI101" s="32">
        <f>IFERROR(IF(A101="","",MAX(0,Z101-AA101)),0)</f>
        <v/>
      </c>
      <c r="AJ101" s="33">
        <f>IFERROR(IF(A101="","",IF(B101="","Missing date found",IF(D101="","Missing found area",IF(G101="","Missing item description",IF(L101="","Missing receiving employee",IF(N101="","Missing storage location",IF(AND(V101="Returned",AB101=""),"Returned status needs date",IF(AND(V101="Disposed",AD101=""),"Disposed status needs date",IF(AND(W101="Shipped",Y101=""),"Shipped item needs tracking",IF(AND(V101="Claimed",S101=""),"Claimed item needs verification","Complete")))))))))),"")</f>
        <v/>
      </c>
      <c r="AK101" s="33">
        <f>IFERROR(IF(A101="","",IF(AND(I101="Yes",V101&lt;&gt;"Returned",V101&lt;&gt;"Disposed"),"Secure sensitive item",IF(AJ101&lt;&gt;"Complete",AJ101,IF(AND(J101&gt;=Dashboard!$H$4,V101&lt;&gt;"Returned",V101&lt;&gt;"Disposed"),"Manager review: high-value item",IF(AND(AH101&gt;=Dashboard!$E$4,V101&lt;&gt;"Returned",V101&lt;&gt;"Disposed"),"Review aging and property policy",IF(AND(V101="Return Arranged",W101="Shipped",Y101=""),"Add shipping tracking","No immediate action")))))),"")</f>
        <v/>
      </c>
    </row>
    <row r="102" ht="34" customHeight="1">
      <c r="A102" s="25" t="n"/>
      <c r="B102" s="26" t="n"/>
      <c r="C102" s="27" t="n"/>
      <c r="D102" s="25" t="n"/>
      <c r="E102" s="28" t="n"/>
      <c r="F102" s="25" t="n"/>
      <c r="G102" s="28" t="n"/>
      <c r="H102" s="28" t="n"/>
      <c r="I102" s="25" t="n"/>
      <c r="J102" s="29" t="n"/>
      <c r="K102" s="25" t="n"/>
      <c r="L102" s="25" t="n"/>
      <c r="M102" s="26" t="n"/>
      <c r="N102" s="28" t="n"/>
      <c r="O102" s="25" t="n"/>
      <c r="P102" s="28" t="n"/>
      <c r="Q102" s="25" t="n"/>
      <c r="R102" s="26" t="n"/>
      <c r="S102" s="28" t="n"/>
      <c r="T102" s="30" t="n"/>
      <c r="U102" s="26" t="n"/>
      <c r="V102" s="25" t="n"/>
      <c r="W102" s="25" t="n"/>
      <c r="X102" s="25" t="n"/>
      <c r="Y102" s="28" t="n"/>
      <c r="Z102" s="29" t="n"/>
      <c r="AA102" s="29" t="n"/>
      <c r="AB102" s="26" t="n"/>
      <c r="AC102" s="25" t="n"/>
      <c r="AD102" s="26" t="n"/>
      <c r="AE102" s="25" t="n"/>
      <c r="AF102" s="25" t="n"/>
      <c r="AG102" s="28" t="n"/>
      <c r="AH102" s="31">
        <f>IFERROR(IF(A102="","",MAX(0,IF(OR(V102="Returned",V102="Disposed"),IF(V102="Returned",AB102,AD102),Dashboard!$B$4)-B102)),"")</f>
        <v/>
      </c>
      <c r="AI102" s="32">
        <f>IFERROR(IF(A102="","",MAX(0,Z102-AA102)),0)</f>
        <v/>
      </c>
      <c r="AJ102" s="33">
        <f>IFERROR(IF(A102="","",IF(B102="","Missing date found",IF(D102="","Missing found area",IF(G102="","Missing item description",IF(L102="","Missing receiving employee",IF(N102="","Missing storage location",IF(AND(V102="Returned",AB102=""),"Returned status needs date",IF(AND(V102="Disposed",AD102=""),"Disposed status needs date",IF(AND(W102="Shipped",Y102=""),"Shipped item needs tracking",IF(AND(V102="Claimed",S102=""),"Claimed item needs verification","Complete")))))))))),"")</f>
        <v/>
      </c>
      <c r="AK102" s="33">
        <f>IFERROR(IF(A102="","",IF(AND(I102="Yes",V102&lt;&gt;"Returned",V102&lt;&gt;"Disposed"),"Secure sensitive item",IF(AJ102&lt;&gt;"Complete",AJ102,IF(AND(J102&gt;=Dashboard!$H$4,V102&lt;&gt;"Returned",V102&lt;&gt;"Disposed"),"Manager review: high-value item",IF(AND(AH102&gt;=Dashboard!$E$4,V102&lt;&gt;"Returned",V102&lt;&gt;"Disposed"),"Review aging and property policy",IF(AND(V102="Return Arranged",W102="Shipped",Y102=""),"Add shipping tracking","No immediate action")))))),"")</f>
        <v/>
      </c>
    </row>
    <row r="103" ht="34" customHeight="1">
      <c r="A103" s="34" t="n"/>
      <c r="B103" s="35" t="n"/>
      <c r="C103" s="36" t="n"/>
      <c r="D103" s="34" t="n"/>
      <c r="E103" s="37" t="n"/>
      <c r="F103" s="34" t="n"/>
      <c r="G103" s="37" t="n"/>
      <c r="H103" s="37" t="n"/>
      <c r="I103" s="34" t="n"/>
      <c r="J103" s="38" t="n"/>
      <c r="K103" s="34" t="n"/>
      <c r="L103" s="34" t="n"/>
      <c r="M103" s="35" t="n"/>
      <c r="N103" s="37" t="n"/>
      <c r="O103" s="34" t="n"/>
      <c r="P103" s="37" t="n"/>
      <c r="Q103" s="34" t="n"/>
      <c r="R103" s="35" t="n"/>
      <c r="S103" s="37" t="n"/>
      <c r="T103" s="39" t="n"/>
      <c r="U103" s="35" t="n"/>
      <c r="V103" s="34" t="n"/>
      <c r="W103" s="34" t="n"/>
      <c r="X103" s="34" t="n"/>
      <c r="Y103" s="37" t="n"/>
      <c r="Z103" s="38" t="n"/>
      <c r="AA103" s="38" t="n"/>
      <c r="AB103" s="35" t="n"/>
      <c r="AC103" s="34" t="n"/>
      <c r="AD103" s="35" t="n"/>
      <c r="AE103" s="34" t="n"/>
      <c r="AF103" s="34" t="n"/>
      <c r="AG103" s="37" t="n"/>
      <c r="AH103" s="31">
        <f>IFERROR(IF(A103="","",MAX(0,IF(OR(V103="Returned",V103="Disposed"),IF(V103="Returned",AB103,AD103),Dashboard!$B$4)-B103)),"")</f>
        <v/>
      </c>
      <c r="AI103" s="32">
        <f>IFERROR(IF(A103="","",MAX(0,Z103-AA103)),0)</f>
        <v/>
      </c>
      <c r="AJ103" s="33">
        <f>IFERROR(IF(A103="","",IF(B103="","Missing date found",IF(D103="","Missing found area",IF(G103="","Missing item description",IF(L103="","Missing receiving employee",IF(N103="","Missing storage location",IF(AND(V103="Returned",AB103=""),"Returned status needs date",IF(AND(V103="Disposed",AD103=""),"Disposed status needs date",IF(AND(W103="Shipped",Y103=""),"Shipped item needs tracking",IF(AND(V103="Claimed",S103=""),"Claimed item needs verification","Complete")))))))))),"")</f>
        <v/>
      </c>
      <c r="AK103" s="33">
        <f>IFERROR(IF(A103="","",IF(AND(I103="Yes",V103&lt;&gt;"Returned",V103&lt;&gt;"Disposed"),"Secure sensitive item",IF(AJ103&lt;&gt;"Complete",AJ103,IF(AND(J103&gt;=Dashboard!$H$4,V103&lt;&gt;"Returned",V103&lt;&gt;"Disposed"),"Manager review: high-value item",IF(AND(AH103&gt;=Dashboard!$E$4,V103&lt;&gt;"Returned",V103&lt;&gt;"Disposed"),"Review aging and property policy",IF(AND(V103="Return Arranged",W103="Shipped",Y103=""),"Add shipping tracking","No immediate action")))))),"")</f>
        <v/>
      </c>
    </row>
    <row r="104" ht="34" customHeight="1">
      <c r="A104" s="25" t="n"/>
      <c r="B104" s="26" t="n"/>
      <c r="C104" s="27" t="n"/>
      <c r="D104" s="25" t="n"/>
      <c r="E104" s="28" t="n"/>
      <c r="F104" s="25" t="n"/>
      <c r="G104" s="28" t="n"/>
      <c r="H104" s="28" t="n"/>
      <c r="I104" s="25" t="n"/>
      <c r="J104" s="29" t="n"/>
      <c r="K104" s="25" t="n"/>
      <c r="L104" s="25" t="n"/>
      <c r="M104" s="26" t="n"/>
      <c r="N104" s="28" t="n"/>
      <c r="O104" s="25" t="n"/>
      <c r="P104" s="28" t="n"/>
      <c r="Q104" s="25" t="n"/>
      <c r="R104" s="26" t="n"/>
      <c r="S104" s="28" t="n"/>
      <c r="T104" s="30" t="n"/>
      <c r="U104" s="26" t="n"/>
      <c r="V104" s="25" t="n"/>
      <c r="W104" s="25" t="n"/>
      <c r="X104" s="25" t="n"/>
      <c r="Y104" s="28" t="n"/>
      <c r="Z104" s="29" t="n"/>
      <c r="AA104" s="29" t="n"/>
      <c r="AB104" s="26" t="n"/>
      <c r="AC104" s="25" t="n"/>
      <c r="AD104" s="26" t="n"/>
      <c r="AE104" s="25" t="n"/>
      <c r="AF104" s="25" t="n"/>
      <c r="AG104" s="28" t="n"/>
      <c r="AH104" s="31">
        <f>IFERROR(IF(A104="","",MAX(0,IF(OR(V104="Returned",V104="Disposed"),IF(V104="Returned",AB104,AD104),Dashboard!$B$4)-B104)),"")</f>
        <v/>
      </c>
      <c r="AI104" s="32">
        <f>IFERROR(IF(A104="","",MAX(0,Z104-AA104)),0)</f>
        <v/>
      </c>
      <c r="AJ104" s="33">
        <f>IFERROR(IF(A104="","",IF(B104="","Missing date found",IF(D104="","Missing found area",IF(G104="","Missing item description",IF(L104="","Missing receiving employee",IF(N104="","Missing storage location",IF(AND(V104="Returned",AB104=""),"Returned status needs date",IF(AND(V104="Disposed",AD104=""),"Disposed status needs date",IF(AND(W104="Shipped",Y104=""),"Shipped item needs tracking",IF(AND(V104="Claimed",S104=""),"Claimed item needs verification","Complete")))))))))),"")</f>
        <v/>
      </c>
      <c r="AK104" s="33">
        <f>IFERROR(IF(A104="","",IF(AND(I104="Yes",V104&lt;&gt;"Returned",V104&lt;&gt;"Disposed"),"Secure sensitive item",IF(AJ104&lt;&gt;"Complete",AJ104,IF(AND(J104&gt;=Dashboard!$H$4,V104&lt;&gt;"Returned",V104&lt;&gt;"Disposed"),"Manager review: high-value item",IF(AND(AH104&gt;=Dashboard!$E$4,V104&lt;&gt;"Returned",V104&lt;&gt;"Disposed"),"Review aging and property policy",IF(AND(V104="Return Arranged",W104="Shipped",Y104=""),"Add shipping tracking","No immediate action")))))),"")</f>
        <v/>
      </c>
    </row>
    <row r="105" ht="34" customHeight="1">
      <c r="A105" s="34" t="n"/>
      <c r="B105" s="35" t="n"/>
      <c r="C105" s="36" t="n"/>
      <c r="D105" s="34" t="n"/>
      <c r="E105" s="37" t="n"/>
      <c r="F105" s="34" t="n"/>
      <c r="G105" s="37" t="n"/>
      <c r="H105" s="37" t="n"/>
      <c r="I105" s="34" t="n"/>
      <c r="J105" s="38" t="n"/>
      <c r="K105" s="34" t="n"/>
      <c r="L105" s="34" t="n"/>
      <c r="M105" s="35" t="n"/>
      <c r="N105" s="37" t="n"/>
      <c r="O105" s="34" t="n"/>
      <c r="P105" s="37" t="n"/>
      <c r="Q105" s="34" t="n"/>
      <c r="R105" s="35" t="n"/>
      <c r="S105" s="37" t="n"/>
      <c r="T105" s="39" t="n"/>
      <c r="U105" s="35" t="n"/>
      <c r="V105" s="34" t="n"/>
      <c r="W105" s="34" t="n"/>
      <c r="X105" s="34" t="n"/>
      <c r="Y105" s="37" t="n"/>
      <c r="Z105" s="38" t="n"/>
      <c r="AA105" s="38" t="n"/>
      <c r="AB105" s="35" t="n"/>
      <c r="AC105" s="34" t="n"/>
      <c r="AD105" s="35" t="n"/>
      <c r="AE105" s="34" t="n"/>
      <c r="AF105" s="34" t="n"/>
      <c r="AG105" s="37" t="n"/>
      <c r="AH105" s="31">
        <f>IFERROR(IF(A105="","",MAX(0,IF(OR(V105="Returned",V105="Disposed"),IF(V105="Returned",AB105,AD105),Dashboard!$B$4)-B105)),"")</f>
        <v/>
      </c>
      <c r="AI105" s="32">
        <f>IFERROR(IF(A105="","",MAX(0,Z105-AA105)),0)</f>
        <v/>
      </c>
      <c r="AJ105" s="33">
        <f>IFERROR(IF(A105="","",IF(B105="","Missing date found",IF(D105="","Missing found area",IF(G105="","Missing item description",IF(L105="","Missing receiving employee",IF(N105="","Missing storage location",IF(AND(V105="Returned",AB105=""),"Returned status needs date",IF(AND(V105="Disposed",AD105=""),"Disposed status needs date",IF(AND(W105="Shipped",Y105=""),"Shipped item needs tracking",IF(AND(V105="Claimed",S105=""),"Claimed item needs verification","Complete")))))))))),"")</f>
        <v/>
      </c>
      <c r="AK105" s="33">
        <f>IFERROR(IF(A105="","",IF(AND(I105="Yes",V105&lt;&gt;"Returned",V105&lt;&gt;"Disposed"),"Secure sensitive item",IF(AJ105&lt;&gt;"Complete",AJ105,IF(AND(J105&gt;=Dashboard!$H$4,V105&lt;&gt;"Returned",V105&lt;&gt;"Disposed"),"Manager review: high-value item",IF(AND(AH105&gt;=Dashboard!$E$4,V105&lt;&gt;"Returned",V105&lt;&gt;"Disposed"),"Review aging and property policy",IF(AND(V105="Return Arranged",W105="Shipped",Y105=""),"Add shipping tracking","No immediate action")))))),"")</f>
        <v/>
      </c>
    </row>
    <row r="106" ht="34" customHeight="1">
      <c r="A106" s="25" t="n"/>
      <c r="B106" s="26" t="n"/>
      <c r="C106" s="27" t="n"/>
      <c r="D106" s="25" t="n"/>
      <c r="E106" s="28" t="n"/>
      <c r="F106" s="25" t="n"/>
      <c r="G106" s="28" t="n"/>
      <c r="H106" s="28" t="n"/>
      <c r="I106" s="25" t="n"/>
      <c r="J106" s="29" t="n"/>
      <c r="K106" s="25" t="n"/>
      <c r="L106" s="25" t="n"/>
      <c r="M106" s="26" t="n"/>
      <c r="N106" s="28" t="n"/>
      <c r="O106" s="25" t="n"/>
      <c r="P106" s="28" t="n"/>
      <c r="Q106" s="25" t="n"/>
      <c r="R106" s="26" t="n"/>
      <c r="S106" s="28" t="n"/>
      <c r="T106" s="30" t="n"/>
      <c r="U106" s="26" t="n"/>
      <c r="V106" s="25" t="n"/>
      <c r="W106" s="25" t="n"/>
      <c r="X106" s="25" t="n"/>
      <c r="Y106" s="28" t="n"/>
      <c r="Z106" s="29" t="n"/>
      <c r="AA106" s="29" t="n"/>
      <c r="AB106" s="26" t="n"/>
      <c r="AC106" s="25" t="n"/>
      <c r="AD106" s="26" t="n"/>
      <c r="AE106" s="25" t="n"/>
      <c r="AF106" s="25" t="n"/>
      <c r="AG106" s="28" t="n"/>
      <c r="AH106" s="31">
        <f>IFERROR(IF(A106="","",MAX(0,IF(OR(V106="Returned",V106="Disposed"),IF(V106="Returned",AB106,AD106),Dashboard!$B$4)-B106)),"")</f>
        <v/>
      </c>
      <c r="AI106" s="32">
        <f>IFERROR(IF(A106="","",MAX(0,Z106-AA106)),0)</f>
        <v/>
      </c>
      <c r="AJ106" s="33">
        <f>IFERROR(IF(A106="","",IF(B106="","Missing date found",IF(D106="","Missing found area",IF(G106="","Missing item description",IF(L106="","Missing receiving employee",IF(N106="","Missing storage location",IF(AND(V106="Returned",AB106=""),"Returned status needs date",IF(AND(V106="Disposed",AD106=""),"Disposed status needs date",IF(AND(W106="Shipped",Y106=""),"Shipped item needs tracking",IF(AND(V106="Claimed",S106=""),"Claimed item needs verification","Complete")))))))))),"")</f>
        <v/>
      </c>
      <c r="AK106" s="33">
        <f>IFERROR(IF(A106="","",IF(AND(I106="Yes",V106&lt;&gt;"Returned",V106&lt;&gt;"Disposed"),"Secure sensitive item",IF(AJ106&lt;&gt;"Complete",AJ106,IF(AND(J106&gt;=Dashboard!$H$4,V106&lt;&gt;"Returned",V106&lt;&gt;"Disposed"),"Manager review: high-value item",IF(AND(AH106&gt;=Dashboard!$E$4,V106&lt;&gt;"Returned",V106&lt;&gt;"Disposed"),"Review aging and property policy",IF(AND(V106="Return Arranged",W106="Shipped",Y106=""),"Add shipping tracking","No immediate action")))))),"")</f>
        <v/>
      </c>
    </row>
    <row r="107" ht="34" customHeight="1">
      <c r="A107" s="34" t="n"/>
      <c r="B107" s="35" t="n"/>
      <c r="C107" s="36" t="n"/>
      <c r="D107" s="34" t="n"/>
      <c r="E107" s="37" t="n"/>
      <c r="F107" s="34" t="n"/>
      <c r="G107" s="37" t="n"/>
      <c r="H107" s="37" t="n"/>
      <c r="I107" s="34" t="n"/>
      <c r="J107" s="38" t="n"/>
      <c r="K107" s="34" t="n"/>
      <c r="L107" s="34" t="n"/>
      <c r="M107" s="35" t="n"/>
      <c r="N107" s="37" t="n"/>
      <c r="O107" s="34" t="n"/>
      <c r="P107" s="37" t="n"/>
      <c r="Q107" s="34" t="n"/>
      <c r="R107" s="35" t="n"/>
      <c r="S107" s="37" t="n"/>
      <c r="T107" s="39" t="n"/>
      <c r="U107" s="35" t="n"/>
      <c r="V107" s="34" t="n"/>
      <c r="W107" s="34" t="n"/>
      <c r="X107" s="34" t="n"/>
      <c r="Y107" s="37" t="n"/>
      <c r="Z107" s="38" t="n"/>
      <c r="AA107" s="38" t="n"/>
      <c r="AB107" s="35" t="n"/>
      <c r="AC107" s="34" t="n"/>
      <c r="AD107" s="35" t="n"/>
      <c r="AE107" s="34" t="n"/>
      <c r="AF107" s="34" t="n"/>
      <c r="AG107" s="37" t="n"/>
      <c r="AH107" s="31">
        <f>IFERROR(IF(A107="","",MAX(0,IF(OR(V107="Returned",V107="Disposed"),IF(V107="Returned",AB107,AD107),Dashboard!$B$4)-B107)),"")</f>
        <v/>
      </c>
      <c r="AI107" s="32">
        <f>IFERROR(IF(A107="","",MAX(0,Z107-AA107)),0)</f>
        <v/>
      </c>
      <c r="AJ107" s="33">
        <f>IFERROR(IF(A107="","",IF(B107="","Missing date found",IF(D107="","Missing found area",IF(G107="","Missing item description",IF(L107="","Missing receiving employee",IF(N107="","Missing storage location",IF(AND(V107="Returned",AB107=""),"Returned status needs date",IF(AND(V107="Disposed",AD107=""),"Disposed status needs date",IF(AND(W107="Shipped",Y107=""),"Shipped item needs tracking",IF(AND(V107="Claimed",S107=""),"Claimed item needs verification","Complete")))))))))),"")</f>
        <v/>
      </c>
      <c r="AK107" s="33">
        <f>IFERROR(IF(A107="","",IF(AND(I107="Yes",V107&lt;&gt;"Returned",V107&lt;&gt;"Disposed"),"Secure sensitive item",IF(AJ107&lt;&gt;"Complete",AJ107,IF(AND(J107&gt;=Dashboard!$H$4,V107&lt;&gt;"Returned",V107&lt;&gt;"Disposed"),"Manager review: high-value item",IF(AND(AH107&gt;=Dashboard!$E$4,V107&lt;&gt;"Returned",V107&lt;&gt;"Disposed"),"Review aging and property policy",IF(AND(V107="Return Arranged",W107="Shipped",Y107=""),"Add shipping tracking","No immediate action")))))),"")</f>
        <v/>
      </c>
    </row>
    <row r="108" ht="34" customHeight="1">
      <c r="A108" s="25" t="n"/>
      <c r="B108" s="26" t="n"/>
      <c r="C108" s="27" t="n"/>
      <c r="D108" s="25" t="n"/>
      <c r="E108" s="28" t="n"/>
      <c r="F108" s="25" t="n"/>
      <c r="G108" s="28" t="n"/>
      <c r="H108" s="28" t="n"/>
      <c r="I108" s="25" t="n"/>
      <c r="J108" s="29" t="n"/>
      <c r="K108" s="25" t="n"/>
      <c r="L108" s="25" t="n"/>
      <c r="M108" s="26" t="n"/>
      <c r="N108" s="28" t="n"/>
      <c r="O108" s="25" t="n"/>
      <c r="P108" s="28" t="n"/>
      <c r="Q108" s="25" t="n"/>
      <c r="R108" s="26" t="n"/>
      <c r="S108" s="28" t="n"/>
      <c r="T108" s="30" t="n"/>
      <c r="U108" s="26" t="n"/>
      <c r="V108" s="25" t="n"/>
      <c r="W108" s="25" t="n"/>
      <c r="X108" s="25" t="n"/>
      <c r="Y108" s="28" t="n"/>
      <c r="Z108" s="29" t="n"/>
      <c r="AA108" s="29" t="n"/>
      <c r="AB108" s="26" t="n"/>
      <c r="AC108" s="25" t="n"/>
      <c r="AD108" s="26" t="n"/>
      <c r="AE108" s="25" t="n"/>
      <c r="AF108" s="25" t="n"/>
      <c r="AG108" s="28" t="n"/>
      <c r="AH108" s="31">
        <f>IFERROR(IF(A108="","",MAX(0,IF(OR(V108="Returned",V108="Disposed"),IF(V108="Returned",AB108,AD108),Dashboard!$B$4)-B108)),"")</f>
        <v/>
      </c>
      <c r="AI108" s="32">
        <f>IFERROR(IF(A108="","",MAX(0,Z108-AA108)),0)</f>
        <v/>
      </c>
      <c r="AJ108" s="33">
        <f>IFERROR(IF(A108="","",IF(B108="","Missing date found",IF(D108="","Missing found area",IF(G108="","Missing item description",IF(L108="","Missing receiving employee",IF(N108="","Missing storage location",IF(AND(V108="Returned",AB108=""),"Returned status needs date",IF(AND(V108="Disposed",AD108=""),"Disposed status needs date",IF(AND(W108="Shipped",Y108=""),"Shipped item needs tracking",IF(AND(V108="Claimed",S108=""),"Claimed item needs verification","Complete")))))))))),"")</f>
        <v/>
      </c>
      <c r="AK108" s="33">
        <f>IFERROR(IF(A108="","",IF(AND(I108="Yes",V108&lt;&gt;"Returned",V108&lt;&gt;"Disposed"),"Secure sensitive item",IF(AJ108&lt;&gt;"Complete",AJ108,IF(AND(J108&gt;=Dashboard!$H$4,V108&lt;&gt;"Returned",V108&lt;&gt;"Disposed"),"Manager review: high-value item",IF(AND(AH108&gt;=Dashboard!$E$4,V108&lt;&gt;"Returned",V108&lt;&gt;"Disposed"),"Review aging and property policy",IF(AND(V108="Return Arranged",W108="Shipped",Y108=""),"Add shipping tracking","No immediate action")))))),"")</f>
        <v/>
      </c>
    </row>
    <row r="109" ht="34" customHeight="1">
      <c r="A109" s="34" t="n"/>
      <c r="B109" s="35" t="n"/>
      <c r="C109" s="36" t="n"/>
      <c r="D109" s="34" t="n"/>
      <c r="E109" s="37" t="n"/>
      <c r="F109" s="34" t="n"/>
      <c r="G109" s="37" t="n"/>
      <c r="H109" s="37" t="n"/>
      <c r="I109" s="34" t="n"/>
      <c r="J109" s="38" t="n"/>
      <c r="K109" s="34" t="n"/>
      <c r="L109" s="34" t="n"/>
      <c r="M109" s="35" t="n"/>
      <c r="N109" s="37" t="n"/>
      <c r="O109" s="34" t="n"/>
      <c r="P109" s="37" t="n"/>
      <c r="Q109" s="34" t="n"/>
      <c r="R109" s="35" t="n"/>
      <c r="S109" s="37" t="n"/>
      <c r="T109" s="39" t="n"/>
      <c r="U109" s="35" t="n"/>
      <c r="V109" s="34" t="n"/>
      <c r="W109" s="34" t="n"/>
      <c r="X109" s="34" t="n"/>
      <c r="Y109" s="37" t="n"/>
      <c r="Z109" s="38" t="n"/>
      <c r="AA109" s="38" t="n"/>
      <c r="AB109" s="35" t="n"/>
      <c r="AC109" s="34" t="n"/>
      <c r="AD109" s="35" t="n"/>
      <c r="AE109" s="34" t="n"/>
      <c r="AF109" s="34" t="n"/>
      <c r="AG109" s="37" t="n"/>
      <c r="AH109" s="31">
        <f>IFERROR(IF(A109="","",MAX(0,IF(OR(V109="Returned",V109="Disposed"),IF(V109="Returned",AB109,AD109),Dashboard!$B$4)-B109)),"")</f>
        <v/>
      </c>
      <c r="AI109" s="32">
        <f>IFERROR(IF(A109="","",MAX(0,Z109-AA109)),0)</f>
        <v/>
      </c>
      <c r="AJ109" s="33">
        <f>IFERROR(IF(A109="","",IF(B109="","Missing date found",IF(D109="","Missing found area",IF(G109="","Missing item description",IF(L109="","Missing receiving employee",IF(N109="","Missing storage location",IF(AND(V109="Returned",AB109=""),"Returned status needs date",IF(AND(V109="Disposed",AD109=""),"Disposed status needs date",IF(AND(W109="Shipped",Y109=""),"Shipped item needs tracking",IF(AND(V109="Claimed",S109=""),"Claimed item needs verification","Complete")))))))))),"")</f>
        <v/>
      </c>
      <c r="AK109" s="33">
        <f>IFERROR(IF(A109="","",IF(AND(I109="Yes",V109&lt;&gt;"Returned",V109&lt;&gt;"Disposed"),"Secure sensitive item",IF(AJ109&lt;&gt;"Complete",AJ109,IF(AND(J109&gt;=Dashboard!$H$4,V109&lt;&gt;"Returned",V109&lt;&gt;"Disposed"),"Manager review: high-value item",IF(AND(AH109&gt;=Dashboard!$E$4,V109&lt;&gt;"Returned",V109&lt;&gt;"Disposed"),"Review aging and property policy",IF(AND(V109="Return Arranged",W109="Shipped",Y109=""),"Add shipping tracking","No immediate action")))))),"")</f>
        <v/>
      </c>
    </row>
    <row r="110" ht="34" customHeight="1">
      <c r="A110" s="25" t="n"/>
      <c r="B110" s="26" t="n"/>
      <c r="C110" s="27" t="n"/>
      <c r="D110" s="25" t="n"/>
      <c r="E110" s="28" t="n"/>
      <c r="F110" s="25" t="n"/>
      <c r="G110" s="28" t="n"/>
      <c r="H110" s="28" t="n"/>
      <c r="I110" s="25" t="n"/>
      <c r="J110" s="29" t="n"/>
      <c r="K110" s="25" t="n"/>
      <c r="L110" s="25" t="n"/>
      <c r="M110" s="26" t="n"/>
      <c r="N110" s="28" t="n"/>
      <c r="O110" s="25" t="n"/>
      <c r="P110" s="28" t="n"/>
      <c r="Q110" s="25" t="n"/>
      <c r="R110" s="26" t="n"/>
      <c r="S110" s="28" t="n"/>
      <c r="T110" s="30" t="n"/>
      <c r="U110" s="26" t="n"/>
      <c r="V110" s="25" t="n"/>
      <c r="W110" s="25" t="n"/>
      <c r="X110" s="25" t="n"/>
      <c r="Y110" s="28" t="n"/>
      <c r="Z110" s="29" t="n"/>
      <c r="AA110" s="29" t="n"/>
      <c r="AB110" s="26" t="n"/>
      <c r="AC110" s="25" t="n"/>
      <c r="AD110" s="26" t="n"/>
      <c r="AE110" s="25" t="n"/>
      <c r="AF110" s="25" t="n"/>
      <c r="AG110" s="28" t="n"/>
      <c r="AH110" s="31">
        <f>IFERROR(IF(A110="","",MAX(0,IF(OR(V110="Returned",V110="Disposed"),IF(V110="Returned",AB110,AD110),Dashboard!$B$4)-B110)),"")</f>
        <v/>
      </c>
      <c r="AI110" s="32">
        <f>IFERROR(IF(A110="","",MAX(0,Z110-AA110)),0)</f>
        <v/>
      </c>
      <c r="AJ110" s="33">
        <f>IFERROR(IF(A110="","",IF(B110="","Missing date found",IF(D110="","Missing found area",IF(G110="","Missing item description",IF(L110="","Missing receiving employee",IF(N110="","Missing storage location",IF(AND(V110="Returned",AB110=""),"Returned status needs date",IF(AND(V110="Disposed",AD110=""),"Disposed status needs date",IF(AND(W110="Shipped",Y110=""),"Shipped item needs tracking",IF(AND(V110="Claimed",S110=""),"Claimed item needs verification","Complete")))))))))),"")</f>
        <v/>
      </c>
      <c r="AK110" s="33">
        <f>IFERROR(IF(A110="","",IF(AND(I110="Yes",V110&lt;&gt;"Returned",V110&lt;&gt;"Disposed"),"Secure sensitive item",IF(AJ110&lt;&gt;"Complete",AJ110,IF(AND(J110&gt;=Dashboard!$H$4,V110&lt;&gt;"Returned",V110&lt;&gt;"Disposed"),"Manager review: high-value item",IF(AND(AH110&gt;=Dashboard!$E$4,V110&lt;&gt;"Returned",V110&lt;&gt;"Disposed"),"Review aging and property policy",IF(AND(V110="Return Arranged",W110="Shipped",Y110=""),"Add shipping tracking","No immediate action")))))),"")</f>
        <v/>
      </c>
    </row>
    <row r="111" ht="34" customHeight="1">
      <c r="A111" s="34" t="n"/>
      <c r="B111" s="35" t="n"/>
      <c r="C111" s="36" t="n"/>
      <c r="D111" s="34" t="n"/>
      <c r="E111" s="37" t="n"/>
      <c r="F111" s="34" t="n"/>
      <c r="G111" s="37" t="n"/>
      <c r="H111" s="37" t="n"/>
      <c r="I111" s="34" t="n"/>
      <c r="J111" s="38" t="n"/>
      <c r="K111" s="34" t="n"/>
      <c r="L111" s="34" t="n"/>
      <c r="M111" s="35" t="n"/>
      <c r="N111" s="37" t="n"/>
      <c r="O111" s="34" t="n"/>
      <c r="P111" s="37" t="n"/>
      <c r="Q111" s="34" t="n"/>
      <c r="R111" s="35" t="n"/>
      <c r="S111" s="37" t="n"/>
      <c r="T111" s="39" t="n"/>
      <c r="U111" s="35" t="n"/>
      <c r="V111" s="34" t="n"/>
      <c r="W111" s="34" t="n"/>
      <c r="X111" s="34" t="n"/>
      <c r="Y111" s="37" t="n"/>
      <c r="Z111" s="38" t="n"/>
      <c r="AA111" s="38" t="n"/>
      <c r="AB111" s="35" t="n"/>
      <c r="AC111" s="34" t="n"/>
      <c r="AD111" s="35" t="n"/>
      <c r="AE111" s="34" t="n"/>
      <c r="AF111" s="34" t="n"/>
      <c r="AG111" s="37" t="n"/>
      <c r="AH111" s="31">
        <f>IFERROR(IF(A111="","",MAX(0,IF(OR(V111="Returned",V111="Disposed"),IF(V111="Returned",AB111,AD111),Dashboard!$B$4)-B111)),"")</f>
        <v/>
      </c>
      <c r="AI111" s="32">
        <f>IFERROR(IF(A111="","",MAX(0,Z111-AA111)),0)</f>
        <v/>
      </c>
      <c r="AJ111" s="33">
        <f>IFERROR(IF(A111="","",IF(B111="","Missing date found",IF(D111="","Missing found area",IF(G111="","Missing item description",IF(L111="","Missing receiving employee",IF(N111="","Missing storage location",IF(AND(V111="Returned",AB111=""),"Returned status needs date",IF(AND(V111="Disposed",AD111=""),"Disposed status needs date",IF(AND(W111="Shipped",Y111=""),"Shipped item needs tracking",IF(AND(V111="Claimed",S111=""),"Claimed item needs verification","Complete")))))))))),"")</f>
        <v/>
      </c>
      <c r="AK111" s="33">
        <f>IFERROR(IF(A111="","",IF(AND(I111="Yes",V111&lt;&gt;"Returned",V111&lt;&gt;"Disposed"),"Secure sensitive item",IF(AJ111&lt;&gt;"Complete",AJ111,IF(AND(J111&gt;=Dashboard!$H$4,V111&lt;&gt;"Returned",V111&lt;&gt;"Disposed"),"Manager review: high-value item",IF(AND(AH111&gt;=Dashboard!$E$4,V111&lt;&gt;"Returned",V111&lt;&gt;"Disposed"),"Review aging and property policy",IF(AND(V111="Return Arranged",W111="Shipped",Y111=""),"Add shipping tracking","No immediate action")))))),"")</f>
        <v/>
      </c>
    </row>
    <row r="112" ht="34" customHeight="1">
      <c r="A112" s="25" t="n"/>
      <c r="B112" s="26" t="n"/>
      <c r="C112" s="27" t="n"/>
      <c r="D112" s="25" t="n"/>
      <c r="E112" s="28" t="n"/>
      <c r="F112" s="25" t="n"/>
      <c r="G112" s="28" t="n"/>
      <c r="H112" s="28" t="n"/>
      <c r="I112" s="25" t="n"/>
      <c r="J112" s="29" t="n"/>
      <c r="K112" s="25" t="n"/>
      <c r="L112" s="25" t="n"/>
      <c r="M112" s="26" t="n"/>
      <c r="N112" s="28" t="n"/>
      <c r="O112" s="25" t="n"/>
      <c r="P112" s="28" t="n"/>
      <c r="Q112" s="25" t="n"/>
      <c r="R112" s="26" t="n"/>
      <c r="S112" s="28" t="n"/>
      <c r="T112" s="30" t="n"/>
      <c r="U112" s="26" t="n"/>
      <c r="V112" s="25" t="n"/>
      <c r="W112" s="25" t="n"/>
      <c r="X112" s="25" t="n"/>
      <c r="Y112" s="28" t="n"/>
      <c r="Z112" s="29" t="n"/>
      <c r="AA112" s="29" t="n"/>
      <c r="AB112" s="26" t="n"/>
      <c r="AC112" s="25" t="n"/>
      <c r="AD112" s="26" t="n"/>
      <c r="AE112" s="25" t="n"/>
      <c r="AF112" s="25" t="n"/>
      <c r="AG112" s="28" t="n"/>
      <c r="AH112" s="31">
        <f>IFERROR(IF(A112="","",MAX(0,IF(OR(V112="Returned",V112="Disposed"),IF(V112="Returned",AB112,AD112),Dashboard!$B$4)-B112)),"")</f>
        <v/>
      </c>
      <c r="AI112" s="32">
        <f>IFERROR(IF(A112="","",MAX(0,Z112-AA112)),0)</f>
        <v/>
      </c>
      <c r="AJ112" s="33">
        <f>IFERROR(IF(A112="","",IF(B112="","Missing date found",IF(D112="","Missing found area",IF(G112="","Missing item description",IF(L112="","Missing receiving employee",IF(N112="","Missing storage location",IF(AND(V112="Returned",AB112=""),"Returned status needs date",IF(AND(V112="Disposed",AD112=""),"Disposed status needs date",IF(AND(W112="Shipped",Y112=""),"Shipped item needs tracking",IF(AND(V112="Claimed",S112=""),"Claimed item needs verification","Complete")))))))))),"")</f>
        <v/>
      </c>
      <c r="AK112" s="33">
        <f>IFERROR(IF(A112="","",IF(AND(I112="Yes",V112&lt;&gt;"Returned",V112&lt;&gt;"Disposed"),"Secure sensitive item",IF(AJ112&lt;&gt;"Complete",AJ112,IF(AND(J112&gt;=Dashboard!$H$4,V112&lt;&gt;"Returned",V112&lt;&gt;"Disposed"),"Manager review: high-value item",IF(AND(AH112&gt;=Dashboard!$E$4,V112&lt;&gt;"Returned",V112&lt;&gt;"Disposed"),"Review aging and property policy",IF(AND(V112="Return Arranged",W112="Shipped",Y112=""),"Add shipping tracking","No immediate action")))))),"")</f>
        <v/>
      </c>
    </row>
    <row r="113" ht="34" customHeight="1">
      <c r="A113" s="34" t="n"/>
      <c r="B113" s="35" t="n"/>
      <c r="C113" s="36" t="n"/>
      <c r="D113" s="34" t="n"/>
      <c r="E113" s="37" t="n"/>
      <c r="F113" s="34" t="n"/>
      <c r="G113" s="37" t="n"/>
      <c r="H113" s="37" t="n"/>
      <c r="I113" s="34" t="n"/>
      <c r="J113" s="38" t="n"/>
      <c r="K113" s="34" t="n"/>
      <c r="L113" s="34" t="n"/>
      <c r="M113" s="35" t="n"/>
      <c r="N113" s="37" t="n"/>
      <c r="O113" s="34" t="n"/>
      <c r="P113" s="37" t="n"/>
      <c r="Q113" s="34" t="n"/>
      <c r="R113" s="35" t="n"/>
      <c r="S113" s="37" t="n"/>
      <c r="T113" s="39" t="n"/>
      <c r="U113" s="35" t="n"/>
      <c r="V113" s="34" t="n"/>
      <c r="W113" s="34" t="n"/>
      <c r="X113" s="34" t="n"/>
      <c r="Y113" s="37" t="n"/>
      <c r="Z113" s="38" t="n"/>
      <c r="AA113" s="38" t="n"/>
      <c r="AB113" s="35" t="n"/>
      <c r="AC113" s="34" t="n"/>
      <c r="AD113" s="35" t="n"/>
      <c r="AE113" s="34" t="n"/>
      <c r="AF113" s="34" t="n"/>
      <c r="AG113" s="37" t="n"/>
      <c r="AH113" s="31">
        <f>IFERROR(IF(A113="","",MAX(0,IF(OR(V113="Returned",V113="Disposed"),IF(V113="Returned",AB113,AD113),Dashboard!$B$4)-B113)),"")</f>
        <v/>
      </c>
      <c r="AI113" s="32">
        <f>IFERROR(IF(A113="","",MAX(0,Z113-AA113)),0)</f>
        <v/>
      </c>
      <c r="AJ113" s="33">
        <f>IFERROR(IF(A113="","",IF(B113="","Missing date found",IF(D113="","Missing found area",IF(G113="","Missing item description",IF(L113="","Missing receiving employee",IF(N113="","Missing storage location",IF(AND(V113="Returned",AB113=""),"Returned status needs date",IF(AND(V113="Disposed",AD113=""),"Disposed status needs date",IF(AND(W113="Shipped",Y113=""),"Shipped item needs tracking",IF(AND(V113="Claimed",S113=""),"Claimed item needs verification","Complete")))))))))),"")</f>
        <v/>
      </c>
      <c r="AK113" s="33">
        <f>IFERROR(IF(A113="","",IF(AND(I113="Yes",V113&lt;&gt;"Returned",V113&lt;&gt;"Disposed"),"Secure sensitive item",IF(AJ113&lt;&gt;"Complete",AJ113,IF(AND(J113&gt;=Dashboard!$H$4,V113&lt;&gt;"Returned",V113&lt;&gt;"Disposed"),"Manager review: high-value item",IF(AND(AH113&gt;=Dashboard!$E$4,V113&lt;&gt;"Returned",V113&lt;&gt;"Disposed"),"Review aging and property policy",IF(AND(V113="Return Arranged",W113="Shipped",Y113=""),"Add shipping tracking","No immediate action")))))),"")</f>
        <v/>
      </c>
    </row>
    <row r="114" ht="34" customHeight="1">
      <c r="A114" s="25" t="n"/>
      <c r="B114" s="26" t="n"/>
      <c r="C114" s="27" t="n"/>
      <c r="D114" s="25" t="n"/>
      <c r="E114" s="28" t="n"/>
      <c r="F114" s="25" t="n"/>
      <c r="G114" s="28" t="n"/>
      <c r="H114" s="28" t="n"/>
      <c r="I114" s="25" t="n"/>
      <c r="J114" s="29" t="n"/>
      <c r="K114" s="25" t="n"/>
      <c r="L114" s="25" t="n"/>
      <c r="M114" s="26" t="n"/>
      <c r="N114" s="28" t="n"/>
      <c r="O114" s="25" t="n"/>
      <c r="P114" s="28" t="n"/>
      <c r="Q114" s="25" t="n"/>
      <c r="R114" s="26" t="n"/>
      <c r="S114" s="28" t="n"/>
      <c r="T114" s="30" t="n"/>
      <c r="U114" s="26" t="n"/>
      <c r="V114" s="25" t="n"/>
      <c r="W114" s="25" t="n"/>
      <c r="X114" s="25" t="n"/>
      <c r="Y114" s="28" t="n"/>
      <c r="Z114" s="29" t="n"/>
      <c r="AA114" s="29" t="n"/>
      <c r="AB114" s="26" t="n"/>
      <c r="AC114" s="25" t="n"/>
      <c r="AD114" s="26" t="n"/>
      <c r="AE114" s="25" t="n"/>
      <c r="AF114" s="25" t="n"/>
      <c r="AG114" s="28" t="n"/>
      <c r="AH114" s="31">
        <f>IFERROR(IF(A114="","",MAX(0,IF(OR(V114="Returned",V114="Disposed"),IF(V114="Returned",AB114,AD114),Dashboard!$B$4)-B114)),"")</f>
        <v/>
      </c>
      <c r="AI114" s="32">
        <f>IFERROR(IF(A114="","",MAX(0,Z114-AA114)),0)</f>
        <v/>
      </c>
      <c r="AJ114" s="33">
        <f>IFERROR(IF(A114="","",IF(B114="","Missing date found",IF(D114="","Missing found area",IF(G114="","Missing item description",IF(L114="","Missing receiving employee",IF(N114="","Missing storage location",IF(AND(V114="Returned",AB114=""),"Returned status needs date",IF(AND(V114="Disposed",AD114=""),"Disposed status needs date",IF(AND(W114="Shipped",Y114=""),"Shipped item needs tracking",IF(AND(V114="Claimed",S114=""),"Claimed item needs verification","Complete")))))))))),"")</f>
        <v/>
      </c>
      <c r="AK114" s="33">
        <f>IFERROR(IF(A114="","",IF(AND(I114="Yes",V114&lt;&gt;"Returned",V114&lt;&gt;"Disposed"),"Secure sensitive item",IF(AJ114&lt;&gt;"Complete",AJ114,IF(AND(J114&gt;=Dashboard!$H$4,V114&lt;&gt;"Returned",V114&lt;&gt;"Disposed"),"Manager review: high-value item",IF(AND(AH114&gt;=Dashboard!$E$4,V114&lt;&gt;"Returned",V114&lt;&gt;"Disposed"),"Review aging and property policy",IF(AND(V114="Return Arranged",W114="Shipped",Y114=""),"Add shipping tracking","No immediate action")))))),"")</f>
        <v/>
      </c>
    </row>
    <row r="115" ht="34" customHeight="1">
      <c r="A115" s="34" t="n"/>
      <c r="B115" s="35" t="n"/>
      <c r="C115" s="36" t="n"/>
      <c r="D115" s="34" t="n"/>
      <c r="E115" s="37" t="n"/>
      <c r="F115" s="34" t="n"/>
      <c r="G115" s="37" t="n"/>
      <c r="H115" s="37" t="n"/>
      <c r="I115" s="34" t="n"/>
      <c r="J115" s="38" t="n"/>
      <c r="K115" s="34" t="n"/>
      <c r="L115" s="34" t="n"/>
      <c r="M115" s="35" t="n"/>
      <c r="N115" s="37" t="n"/>
      <c r="O115" s="34" t="n"/>
      <c r="P115" s="37" t="n"/>
      <c r="Q115" s="34" t="n"/>
      <c r="R115" s="35" t="n"/>
      <c r="S115" s="37" t="n"/>
      <c r="T115" s="39" t="n"/>
      <c r="U115" s="35" t="n"/>
      <c r="V115" s="34" t="n"/>
      <c r="W115" s="34" t="n"/>
      <c r="X115" s="34" t="n"/>
      <c r="Y115" s="37" t="n"/>
      <c r="Z115" s="38" t="n"/>
      <c r="AA115" s="38" t="n"/>
      <c r="AB115" s="35" t="n"/>
      <c r="AC115" s="34" t="n"/>
      <c r="AD115" s="35" t="n"/>
      <c r="AE115" s="34" t="n"/>
      <c r="AF115" s="34" t="n"/>
      <c r="AG115" s="37" t="n"/>
      <c r="AH115" s="31">
        <f>IFERROR(IF(A115="","",MAX(0,IF(OR(V115="Returned",V115="Disposed"),IF(V115="Returned",AB115,AD115),Dashboard!$B$4)-B115)),"")</f>
        <v/>
      </c>
      <c r="AI115" s="32">
        <f>IFERROR(IF(A115="","",MAX(0,Z115-AA115)),0)</f>
        <v/>
      </c>
      <c r="AJ115" s="33">
        <f>IFERROR(IF(A115="","",IF(B115="","Missing date found",IF(D115="","Missing found area",IF(G115="","Missing item description",IF(L115="","Missing receiving employee",IF(N115="","Missing storage location",IF(AND(V115="Returned",AB115=""),"Returned status needs date",IF(AND(V115="Disposed",AD115=""),"Disposed status needs date",IF(AND(W115="Shipped",Y115=""),"Shipped item needs tracking",IF(AND(V115="Claimed",S115=""),"Claimed item needs verification","Complete")))))))))),"")</f>
        <v/>
      </c>
      <c r="AK115" s="33">
        <f>IFERROR(IF(A115="","",IF(AND(I115="Yes",V115&lt;&gt;"Returned",V115&lt;&gt;"Disposed"),"Secure sensitive item",IF(AJ115&lt;&gt;"Complete",AJ115,IF(AND(J115&gt;=Dashboard!$H$4,V115&lt;&gt;"Returned",V115&lt;&gt;"Disposed"),"Manager review: high-value item",IF(AND(AH115&gt;=Dashboard!$E$4,V115&lt;&gt;"Returned",V115&lt;&gt;"Disposed"),"Review aging and property policy",IF(AND(V115="Return Arranged",W115="Shipped",Y115=""),"Add shipping tracking","No immediate action")))))),"")</f>
        <v/>
      </c>
    </row>
    <row r="116" ht="34" customHeight="1">
      <c r="A116" s="25" t="n"/>
      <c r="B116" s="26" t="n"/>
      <c r="C116" s="27" t="n"/>
      <c r="D116" s="25" t="n"/>
      <c r="E116" s="28" t="n"/>
      <c r="F116" s="25" t="n"/>
      <c r="G116" s="28" t="n"/>
      <c r="H116" s="28" t="n"/>
      <c r="I116" s="25" t="n"/>
      <c r="J116" s="29" t="n"/>
      <c r="K116" s="25" t="n"/>
      <c r="L116" s="25" t="n"/>
      <c r="M116" s="26" t="n"/>
      <c r="N116" s="28" t="n"/>
      <c r="O116" s="25" t="n"/>
      <c r="P116" s="28" t="n"/>
      <c r="Q116" s="25" t="n"/>
      <c r="R116" s="26" t="n"/>
      <c r="S116" s="28" t="n"/>
      <c r="T116" s="30" t="n"/>
      <c r="U116" s="26" t="n"/>
      <c r="V116" s="25" t="n"/>
      <c r="W116" s="25" t="n"/>
      <c r="X116" s="25" t="n"/>
      <c r="Y116" s="28" t="n"/>
      <c r="Z116" s="29" t="n"/>
      <c r="AA116" s="29" t="n"/>
      <c r="AB116" s="26" t="n"/>
      <c r="AC116" s="25" t="n"/>
      <c r="AD116" s="26" t="n"/>
      <c r="AE116" s="25" t="n"/>
      <c r="AF116" s="25" t="n"/>
      <c r="AG116" s="28" t="n"/>
      <c r="AH116" s="31">
        <f>IFERROR(IF(A116="","",MAX(0,IF(OR(V116="Returned",V116="Disposed"),IF(V116="Returned",AB116,AD116),Dashboard!$B$4)-B116)),"")</f>
        <v/>
      </c>
      <c r="AI116" s="32">
        <f>IFERROR(IF(A116="","",MAX(0,Z116-AA116)),0)</f>
        <v/>
      </c>
      <c r="AJ116" s="33">
        <f>IFERROR(IF(A116="","",IF(B116="","Missing date found",IF(D116="","Missing found area",IF(G116="","Missing item description",IF(L116="","Missing receiving employee",IF(N116="","Missing storage location",IF(AND(V116="Returned",AB116=""),"Returned status needs date",IF(AND(V116="Disposed",AD116=""),"Disposed status needs date",IF(AND(W116="Shipped",Y116=""),"Shipped item needs tracking",IF(AND(V116="Claimed",S116=""),"Claimed item needs verification","Complete")))))))))),"")</f>
        <v/>
      </c>
      <c r="AK116" s="33">
        <f>IFERROR(IF(A116="","",IF(AND(I116="Yes",V116&lt;&gt;"Returned",V116&lt;&gt;"Disposed"),"Secure sensitive item",IF(AJ116&lt;&gt;"Complete",AJ116,IF(AND(J116&gt;=Dashboard!$H$4,V116&lt;&gt;"Returned",V116&lt;&gt;"Disposed"),"Manager review: high-value item",IF(AND(AH116&gt;=Dashboard!$E$4,V116&lt;&gt;"Returned",V116&lt;&gt;"Disposed"),"Review aging and property policy",IF(AND(V116="Return Arranged",W116="Shipped",Y116=""),"Add shipping tracking","No immediate action")))))),"")</f>
        <v/>
      </c>
    </row>
    <row r="117" ht="34" customHeight="1">
      <c r="A117" s="34" t="n"/>
      <c r="B117" s="35" t="n"/>
      <c r="C117" s="36" t="n"/>
      <c r="D117" s="34" t="n"/>
      <c r="E117" s="37" t="n"/>
      <c r="F117" s="34" t="n"/>
      <c r="G117" s="37" t="n"/>
      <c r="H117" s="37" t="n"/>
      <c r="I117" s="34" t="n"/>
      <c r="J117" s="38" t="n"/>
      <c r="K117" s="34" t="n"/>
      <c r="L117" s="34" t="n"/>
      <c r="M117" s="35" t="n"/>
      <c r="N117" s="37" t="n"/>
      <c r="O117" s="34" t="n"/>
      <c r="P117" s="37" t="n"/>
      <c r="Q117" s="34" t="n"/>
      <c r="R117" s="35" t="n"/>
      <c r="S117" s="37" t="n"/>
      <c r="T117" s="39" t="n"/>
      <c r="U117" s="35" t="n"/>
      <c r="V117" s="34" t="n"/>
      <c r="W117" s="34" t="n"/>
      <c r="X117" s="34" t="n"/>
      <c r="Y117" s="37" t="n"/>
      <c r="Z117" s="38" t="n"/>
      <c r="AA117" s="38" t="n"/>
      <c r="AB117" s="35" t="n"/>
      <c r="AC117" s="34" t="n"/>
      <c r="AD117" s="35" t="n"/>
      <c r="AE117" s="34" t="n"/>
      <c r="AF117" s="34" t="n"/>
      <c r="AG117" s="37" t="n"/>
      <c r="AH117" s="31">
        <f>IFERROR(IF(A117="","",MAX(0,IF(OR(V117="Returned",V117="Disposed"),IF(V117="Returned",AB117,AD117),Dashboard!$B$4)-B117)),"")</f>
        <v/>
      </c>
      <c r="AI117" s="32">
        <f>IFERROR(IF(A117="","",MAX(0,Z117-AA117)),0)</f>
        <v/>
      </c>
      <c r="AJ117" s="33">
        <f>IFERROR(IF(A117="","",IF(B117="","Missing date found",IF(D117="","Missing found area",IF(G117="","Missing item description",IF(L117="","Missing receiving employee",IF(N117="","Missing storage location",IF(AND(V117="Returned",AB117=""),"Returned status needs date",IF(AND(V117="Disposed",AD117=""),"Disposed status needs date",IF(AND(W117="Shipped",Y117=""),"Shipped item needs tracking",IF(AND(V117="Claimed",S117=""),"Claimed item needs verification","Complete")))))))))),"")</f>
        <v/>
      </c>
      <c r="AK117" s="33">
        <f>IFERROR(IF(A117="","",IF(AND(I117="Yes",V117&lt;&gt;"Returned",V117&lt;&gt;"Disposed"),"Secure sensitive item",IF(AJ117&lt;&gt;"Complete",AJ117,IF(AND(J117&gt;=Dashboard!$H$4,V117&lt;&gt;"Returned",V117&lt;&gt;"Disposed"),"Manager review: high-value item",IF(AND(AH117&gt;=Dashboard!$E$4,V117&lt;&gt;"Returned",V117&lt;&gt;"Disposed"),"Review aging and property policy",IF(AND(V117="Return Arranged",W117="Shipped",Y117=""),"Add shipping tracking","No immediate action")))))),"")</f>
        <v/>
      </c>
    </row>
    <row r="118" ht="34" customHeight="1">
      <c r="A118" s="25" t="n"/>
      <c r="B118" s="26" t="n"/>
      <c r="C118" s="27" t="n"/>
      <c r="D118" s="25" t="n"/>
      <c r="E118" s="28" t="n"/>
      <c r="F118" s="25" t="n"/>
      <c r="G118" s="28" t="n"/>
      <c r="H118" s="28" t="n"/>
      <c r="I118" s="25" t="n"/>
      <c r="J118" s="29" t="n"/>
      <c r="K118" s="25" t="n"/>
      <c r="L118" s="25" t="n"/>
      <c r="M118" s="26" t="n"/>
      <c r="N118" s="28" t="n"/>
      <c r="O118" s="25" t="n"/>
      <c r="P118" s="28" t="n"/>
      <c r="Q118" s="25" t="n"/>
      <c r="R118" s="26" t="n"/>
      <c r="S118" s="28" t="n"/>
      <c r="T118" s="30" t="n"/>
      <c r="U118" s="26" t="n"/>
      <c r="V118" s="25" t="n"/>
      <c r="W118" s="25" t="n"/>
      <c r="X118" s="25" t="n"/>
      <c r="Y118" s="28" t="n"/>
      <c r="Z118" s="29" t="n"/>
      <c r="AA118" s="29" t="n"/>
      <c r="AB118" s="26" t="n"/>
      <c r="AC118" s="25" t="n"/>
      <c r="AD118" s="26" t="n"/>
      <c r="AE118" s="25" t="n"/>
      <c r="AF118" s="25" t="n"/>
      <c r="AG118" s="28" t="n"/>
      <c r="AH118" s="31">
        <f>IFERROR(IF(A118="","",MAX(0,IF(OR(V118="Returned",V118="Disposed"),IF(V118="Returned",AB118,AD118),Dashboard!$B$4)-B118)),"")</f>
        <v/>
      </c>
      <c r="AI118" s="32">
        <f>IFERROR(IF(A118="","",MAX(0,Z118-AA118)),0)</f>
        <v/>
      </c>
      <c r="AJ118" s="33">
        <f>IFERROR(IF(A118="","",IF(B118="","Missing date found",IF(D118="","Missing found area",IF(G118="","Missing item description",IF(L118="","Missing receiving employee",IF(N118="","Missing storage location",IF(AND(V118="Returned",AB118=""),"Returned status needs date",IF(AND(V118="Disposed",AD118=""),"Disposed status needs date",IF(AND(W118="Shipped",Y118=""),"Shipped item needs tracking",IF(AND(V118="Claimed",S118=""),"Claimed item needs verification","Complete")))))))))),"")</f>
        <v/>
      </c>
      <c r="AK118" s="33">
        <f>IFERROR(IF(A118="","",IF(AND(I118="Yes",V118&lt;&gt;"Returned",V118&lt;&gt;"Disposed"),"Secure sensitive item",IF(AJ118&lt;&gt;"Complete",AJ118,IF(AND(J118&gt;=Dashboard!$H$4,V118&lt;&gt;"Returned",V118&lt;&gt;"Disposed"),"Manager review: high-value item",IF(AND(AH118&gt;=Dashboard!$E$4,V118&lt;&gt;"Returned",V118&lt;&gt;"Disposed"),"Review aging and property policy",IF(AND(V118="Return Arranged",W118="Shipped",Y118=""),"Add shipping tracking","No immediate action")))))),"")</f>
        <v/>
      </c>
    </row>
    <row r="119" ht="34" customHeight="1">
      <c r="A119" s="34" t="n"/>
      <c r="B119" s="35" t="n"/>
      <c r="C119" s="36" t="n"/>
      <c r="D119" s="34" t="n"/>
      <c r="E119" s="37" t="n"/>
      <c r="F119" s="34" t="n"/>
      <c r="G119" s="37" t="n"/>
      <c r="H119" s="37" t="n"/>
      <c r="I119" s="34" t="n"/>
      <c r="J119" s="38" t="n"/>
      <c r="K119" s="34" t="n"/>
      <c r="L119" s="34" t="n"/>
      <c r="M119" s="35" t="n"/>
      <c r="N119" s="37" t="n"/>
      <c r="O119" s="34" t="n"/>
      <c r="P119" s="37" t="n"/>
      <c r="Q119" s="34" t="n"/>
      <c r="R119" s="35" t="n"/>
      <c r="S119" s="37" t="n"/>
      <c r="T119" s="39" t="n"/>
      <c r="U119" s="35" t="n"/>
      <c r="V119" s="34" t="n"/>
      <c r="W119" s="34" t="n"/>
      <c r="X119" s="34" t="n"/>
      <c r="Y119" s="37" t="n"/>
      <c r="Z119" s="38" t="n"/>
      <c r="AA119" s="38" t="n"/>
      <c r="AB119" s="35" t="n"/>
      <c r="AC119" s="34" t="n"/>
      <c r="AD119" s="35" t="n"/>
      <c r="AE119" s="34" t="n"/>
      <c r="AF119" s="34" t="n"/>
      <c r="AG119" s="37" t="n"/>
      <c r="AH119" s="31">
        <f>IFERROR(IF(A119="","",MAX(0,IF(OR(V119="Returned",V119="Disposed"),IF(V119="Returned",AB119,AD119),Dashboard!$B$4)-B119)),"")</f>
        <v/>
      </c>
      <c r="AI119" s="32">
        <f>IFERROR(IF(A119="","",MAX(0,Z119-AA119)),0)</f>
        <v/>
      </c>
      <c r="AJ119" s="33">
        <f>IFERROR(IF(A119="","",IF(B119="","Missing date found",IF(D119="","Missing found area",IF(G119="","Missing item description",IF(L119="","Missing receiving employee",IF(N119="","Missing storage location",IF(AND(V119="Returned",AB119=""),"Returned status needs date",IF(AND(V119="Disposed",AD119=""),"Disposed status needs date",IF(AND(W119="Shipped",Y119=""),"Shipped item needs tracking",IF(AND(V119="Claimed",S119=""),"Claimed item needs verification","Complete")))))))))),"")</f>
        <v/>
      </c>
      <c r="AK119" s="33">
        <f>IFERROR(IF(A119="","",IF(AND(I119="Yes",V119&lt;&gt;"Returned",V119&lt;&gt;"Disposed"),"Secure sensitive item",IF(AJ119&lt;&gt;"Complete",AJ119,IF(AND(J119&gt;=Dashboard!$H$4,V119&lt;&gt;"Returned",V119&lt;&gt;"Disposed"),"Manager review: high-value item",IF(AND(AH119&gt;=Dashboard!$E$4,V119&lt;&gt;"Returned",V119&lt;&gt;"Disposed"),"Review aging and property policy",IF(AND(V119="Return Arranged",W119="Shipped",Y119=""),"Add shipping tracking","No immediate action")))))),"")</f>
        <v/>
      </c>
    </row>
    <row r="120" ht="34" customHeight="1">
      <c r="A120" s="25" t="n"/>
      <c r="B120" s="26" t="n"/>
      <c r="C120" s="27" t="n"/>
      <c r="D120" s="25" t="n"/>
      <c r="E120" s="28" t="n"/>
      <c r="F120" s="25" t="n"/>
      <c r="G120" s="28" t="n"/>
      <c r="H120" s="28" t="n"/>
      <c r="I120" s="25" t="n"/>
      <c r="J120" s="29" t="n"/>
      <c r="K120" s="25" t="n"/>
      <c r="L120" s="25" t="n"/>
      <c r="M120" s="26" t="n"/>
      <c r="N120" s="28" t="n"/>
      <c r="O120" s="25" t="n"/>
      <c r="P120" s="28" t="n"/>
      <c r="Q120" s="25" t="n"/>
      <c r="R120" s="26" t="n"/>
      <c r="S120" s="28" t="n"/>
      <c r="T120" s="30" t="n"/>
      <c r="U120" s="26" t="n"/>
      <c r="V120" s="25" t="n"/>
      <c r="W120" s="25" t="n"/>
      <c r="X120" s="25" t="n"/>
      <c r="Y120" s="28" t="n"/>
      <c r="Z120" s="29" t="n"/>
      <c r="AA120" s="29" t="n"/>
      <c r="AB120" s="26" t="n"/>
      <c r="AC120" s="25" t="n"/>
      <c r="AD120" s="26" t="n"/>
      <c r="AE120" s="25" t="n"/>
      <c r="AF120" s="25" t="n"/>
      <c r="AG120" s="28" t="n"/>
      <c r="AH120" s="31">
        <f>IFERROR(IF(A120="","",MAX(0,IF(OR(V120="Returned",V120="Disposed"),IF(V120="Returned",AB120,AD120),Dashboard!$B$4)-B120)),"")</f>
        <v/>
      </c>
      <c r="AI120" s="32">
        <f>IFERROR(IF(A120="","",MAX(0,Z120-AA120)),0)</f>
        <v/>
      </c>
      <c r="AJ120" s="33">
        <f>IFERROR(IF(A120="","",IF(B120="","Missing date found",IF(D120="","Missing found area",IF(G120="","Missing item description",IF(L120="","Missing receiving employee",IF(N120="","Missing storage location",IF(AND(V120="Returned",AB120=""),"Returned status needs date",IF(AND(V120="Disposed",AD120=""),"Disposed status needs date",IF(AND(W120="Shipped",Y120=""),"Shipped item needs tracking",IF(AND(V120="Claimed",S120=""),"Claimed item needs verification","Complete")))))))))),"")</f>
        <v/>
      </c>
      <c r="AK120" s="33">
        <f>IFERROR(IF(A120="","",IF(AND(I120="Yes",V120&lt;&gt;"Returned",V120&lt;&gt;"Disposed"),"Secure sensitive item",IF(AJ120&lt;&gt;"Complete",AJ120,IF(AND(J120&gt;=Dashboard!$H$4,V120&lt;&gt;"Returned",V120&lt;&gt;"Disposed"),"Manager review: high-value item",IF(AND(AH120&gt;=Dashboard!$E$4,V120&lt;&gt;"Returned",V120&lt;&gt;"Disposed"),"Review aging and property policy",IF(AND(V120="Return Arranged",W120="Shipped",Y120=""),"Add shipping tracking","No immediate action")))))),"")</f>
        <v/>
      </c>
    </row>
    <row r="121" ht="34" customHeight="1">
      <c r="A121" s="34" t="n"/>
      <c r="B121" s="35" t="n"/>
      <c r="C121" s="36" t="n"/>
      <c r="D121" s="34" t="n"/>
      <c r="E121" s="37" t="n"/>
      <c r="F121" s="34" t="n"/>
      <c r="G121" s="37" t="n"/>
      <c r="H121" s="37" t="n"/>
      <c r="I121" s="34" t="n"/>
      <c r="J121" s="38" t="n"/>
      <c r="K121" s="34" t="n"/>
      <c r="L121" s="34" t="n"/>
      <c r="M121" s="35" t="n"/>
      <c r="N121" s="37" t="n"/>
      <c r="O121" s="34" t="n"/>
      <c r="P121" s="37" t="n"/>
      <c r="Q121" s="34" t="n"/>
      <c r="R121" s="35" t="n"/>
      <c r="S121" s="37" t="n"/>
      <c r="T121" s="39" t="n"/>
      <c r="U121" s="35" t="n"/>
      <c r="V121" s="34" t="n"/>
      <c r="W121" s="34" t="n"/>
      <c r="X121" s="34" t="n"/>
      <c r="Y121" s="37" t="n"/>
      <c r="Z121" s="38" t="n"/>
      <c r="AA121" s="38" t="n"/>
      <c r="AB121" s="35" t="n"/>
      <c r="AC121" s="34" t="n"/>
      <c r="AD121" s="35" t="n"/>
      <c r="AE121" s="34" t="n"/>
      <c r="AF121" s="34" t="n"/>
      <c r="AG121" s="37" t="n"/>
      <c r="AH121" s="31">
        <f>IFERROR(IF(A121="","",MAX(0,IF(OR(V121="Returned",V121="Disposed"),IF(V121="Returned",AB121,AD121),Dashboard!$B$4)-B121)),"")</f>
        <v/>
      </c>
      <c r="AI121" s="32">
        <f>IFERROR(IF(A121="","",MAX(0,Z121-AA121)),0)</f>
        <v/>
      </c>
      <c r="AJ121" s="33">
        <f>IFERROR(IF(A121="","",IF(B121="","Missing date found",IF(D121="","Missing found area",IF(G121="","Missing item description",IF(L121="","Missing receiving employee",IF(N121="","Missing storage location",IF(AND(V121="Returned",AB121=""),"Returned status needs date",IF(AND(V121="Disposed",AD121=""),"Disposed status needs date",IF(AND(W121="Shipped",Y121=""),"Shipped item needs tracking",IF(AND(V121="Claimed",S121=""),"Claimed item needs verification","Complete")))))))))),"")</f>
        <v/>
      </c>
      <c r="AK121" s="33">
        <f>IFERROR(IF(A121="","",IF(AND(I121="Yes",V121&lt;&gt;"Returned",V121&lt;&gt;"Disposed"),"Secure sensitive item",IF(AJ121&lt;&gt;"Complete",AJ121,IF(AND(J121&gt;=Dashboard!$H$4,V121&lt;&gt;"Returned",V121&lt;&gt;"Disposed"),"Manager review: high-value item",IF(AND(AH121&gt;=Dashboard!$E$4,V121&lt;&gt;"Returned",V121&lt;&gt;"Disposed"),"Review aging and property policy",IF(AND(V121="Return Arranged",W121="Shipped",Y121=""),"Add shipping tracking","No immediate action")))))),"")</f>
        <v/>
      </c>
    </row>
    <row r="122" ht="34" customHeight="1">
      <c r="A122" s="25" t="n"/>
      <c r="B122" s="26" t="n"/>
      <c r="C122" s="27" t="n"/>
      <c r="D122" s="25" t="n"/>
      <c r="E122" s="28" t="n"/>
      <c r="F122" s="25" t="n"/>
      <c r="G122" s="28" t="n"/>
      <c r="H122" s="28" t="n"/>
      <c r="I122" s="25" t="n"/>
      <c r="J122" s="29" t="n"/>
      <c r="K122" s="25" t="n"/>
      <c r="L122" s="25" t="n"/>
      <c r="M122" s="26" t="n"/>
      <c r="N122" s="28" t="n"/>
      <c r="O122" s="25" t="n"/>
      <c r="P122" s="28" t="n"/>
      <c r="Q122" s="25" t="n"/>
      <c r="R122" s="26" t="n"/>
      <c r="S122" s="28" t="n"/>
      <c r="T122" s="30" t="n"/>
      <c r="U122" s="26" t="n"/>
      <c r="V122" s="25" t="n"/>
      <c r="W122" s="25" t="n"/>
      <c r="X122" s="25" t="n"/>
      <c r="Y122" s="28" t="n"/>
      <c r="Z122" s="29" t="n"/>
      <c r="AA122" s="29" t="n"/>
      <c r="AB122" s="26" t="n"/>
      <c r="AC122" s="25" t="n"/>
      <c r="AD122" s="26" t="n"/>
      <c r="AE122" s="25" t="n"/>
      <c r="AF122" s="25" t="n"/>
      <c r="AG122" s="28" t="n"/>
      <c r="AH122" s="31">
        <f>IFERROR(IF(A122="","",MAX(0,IF(OR(V122="Returned",V122="Disposed"),IF(V122="Returned",AB122,AD122),Dashboard!$B$4)-B122)),"")</f>
        <v/>
      </c>
      <c r="AI122" s="32">
        <f>IFERROR(IF(A122="","",MAX(0,Z122-AA122)),0)</f>
        <v/>
      </c>
      <c r="AJ122" s="33">
        <f>IFERROR(IF(A122="","",IF(B122="","Missing date found",IF(D122="","Missing found area",IF(G122="","Missing item description",IF(L122="","Missing receiving employee",IF(N122="","Missing storage location",IF(AND(V122="Returned",AB122=""),"Returned status needs date",IF(AND(V122="Disposed",AD122=""),"Disposed status needs date",IF(AND(W122="Shipped",Y122=""),"Shipped item needs tracking",IF(AND(V122="Claimed",S122=""),"Claimed item needs verification","Complete")))))))))),"")</f>
        <v/>
      </c>
      <c r="AK122" s="33">
        <f>IFERROR(IF(A122="","",IF(AND(I122="Yes",V122&lt;&gt;"Returned",V122&lt;&gt;"Disposed"),"Secure sensitive item",IF(AJ122&lt;&gt;"Complete",AJ122,IF(AND(J122&gt;=Dashboard!$H$4,V122&lt;&gt;"Returned",V122&lt;&gt;"Disposed"),"Manager review: high-value item",IF(AND(AH122&gt;=Dashboard!$E$4,V122&lt;&gt;"Returned",V122&lt;&gt;"Disposed"),"Review aging and property policy",IF(AND(V122="Return Arranged",W122="Shipped",Y122=""),"Add shipping tracking","No immediate action")))))),"")</f>
        <v/>
      </c>
    </row>
    <row r="123" ht="34" customHeight="1">
      <c r="A123" s="34" t="n"/>
      <c r="B123" s="35" t="n"/>
      <c r="C123" s="36" t="n"/>
      <c r="D123" s="34" t="n"/>
      <c r="E123" s="37" t="n"/>
      <c r="F123" s="34" t="n"/>
      <c r="G123" s="37" t="n"/>
      <c r="H123" s="37" t="n"/>
      <c r="I123" s="34" t="n"/>
      <c r="J123" s="38" t="n"/>
      <c r="K123" s="34" t="n"/>
      <c r="L123" s="34" t="n"/>
      <c r="M123" s="35" t="n"/>
      <c r="N123" s="37" t="n"/>
      <c r="O123" s="34" t="n"/>
      <c r="P123" s="37" t="n"/>
      <c r="Q123" s="34" t="n"/>
      <c r="R123" s="35" t="n"/>
      <c r="S123" s="37" t="n"/>
      <c r="T123" s="39" t="n"/>
      <c r="U123" s="35" t="n"/>
      <c r="V123" s="34" t="n"/>
      <c r="W123" s="34" t="n"/>
      <c r="X123" s="34" t="n"/>
      <c r="Y123" s="37" t="n"/>
      <c r="Z123" s="38" t="n"/>
      <c r="AA123" s="38" t="n"/>
      <c r="AB123" s="35" t="n"/>
      <c r="AC123" s="34" t="n"/>
      <c r="AD123" s="35" t="n"/>
      <c r="AE123" s="34" t="n"/>
      <c r="AF123" s="34" t="n"/>
      <c r="AG123" s="37" t="n"/>
      <c r="AH123" s="31">
        <f>IFERROR(IF(A123="","",MAX(0,IF(OR(V123="Returned",V123="Disposed"),IF(V123="Returned",AB123,AD123),Dashboard!$B$4)-B123)),"")</f>
        <v/>
      </c>
      <c r="AI123" s="32">
        <f>IFERROR(IF(A123="","",MAX(0,Z123-AA123)),0)</f>
        <v/>
      </c>
      <c r="AJ123" s="33">
        <f>IFERROR(IF(A123="","",IF(B123="","Missing date found",IF(D123="","Missing found area",IF(G123="","Missing item description",IF(L123="","Missing receiving employee",IF(N123="","Missing storage location",IF(AND(V123="Returned",AB123=""),"Returned status needs date",IF(AND(V123="Disposed",AD123=""),"Disposed status needs date",IF(AND(W123="Shipped",Y123=""),"Shipped item needs tracking",IF(AND(V123="Claimed",S123=""),"Claimed item needs verification","Complete")))))))))),"")</f>
        <v/>
      </c>
      <c r="AK123" s="33">
        <f>IFERROR(IF(A123="","",IF(AND(I123="Yes",V123&lt;&gt;"Returned",V123&lt;&gt;"Disposed"),"Secure sensitive item",IF(AJ123&lt;&gt;"Complete",AJ123,IF(AND(J123&gt;=Dashboard!$H$4,V123&lt;&gt;"Returned",V123&lt;&gt;"Disposed"),"Manager review: high-value item",IF(AND(AH123&gt;=Dashboard!$E$4,V123&lt;&gt;"Returned",V123&lt;&gt;"Disposed"),"Review aging and property policy",IF(AND(V123="Return Arranged",W123="Shipped",Y123=""),"Add shipping tracking","No immediate action")))))),"")</f>
        <v/>
      </c>
    </row>
    <row r="124" ht="34" customHeight="1">
      <c r="A124" s="25" t="n"/>
      <c r="B124" s="26" t="n"/>
      <c r="C124" s="27" t="n"/>
      <c r="D124" s="25" t="n"/>
      <c r="E124" s="28" t="n"/>
      <c r="F124" s="25" t="n"/>
      <c r="G124" s="28" t="n"/>
      <c r="H124" s="28" t="n"/>
      <c r="I124" s="25" t="n"/>
      <c r="J124" s="29" t="n"/>
      <c r="K124" s="25" t="n"/>
      <c r="L124" s="25" t="n"/>
      <c r="M124" s="26" t="n"/>
      <c r="N124" s="28" t="n"/>
      <c r="O124" s="25" t="n"/>
      <c r="P124" s="28" t="n"/>
      <c r="Q124" s="25" t="n"/>
      <c r="R124" s="26" t="n"/>
      <c r="S124" s="28" t="n"/>
      <c r="T124" s="30" t="n"/>
      <c r="U124" s="26" t="n"/>
      <c r="V124" s="25" t="n"/>
      <c r="W124" s="25" t="n"/>
      <c r="X124" s="25" t="n"/>
      <c r="Y124" s="28" t="n"/>
      <c r="Z124" s="29" t="n"/>
      <c r="AA124" s="29" t="n"/>
      <c r="AB124" s="26" t="n"/>
      <c r="AC124" s="25" t="n"/>
      <c r="AD124" s="26" t="n"/>
      <c r="AE124" s="25" t="n"/>
      <c r="AF124" s="25" t="n"/>
      <c r="AG124" s="28" t="n"/>
      <c r="AH124" s="31">
        <f>IFERROR(IF(A124="","",MAX(0,IF(OR(V124="Returned",V124="Disposed"),IF(V124="Returned",AB124,AD124),Dashboard!$B$4)-B124)),"")</f>
        <v/>
      </c>
      <c r="AI124" s="32">
        <f>IFERROR(IF(A124="","",MAX(0,Z124-AA124)),0)</f>
        <v/>
      </c>
      <c r="AJ124" s="33">
        <f>IFERROR(IF(A124="","",IF(B124="","Missing date found",IF(D124="","Missing found area",IF(G124="","Missing item description",IF(L124="","Missing receiving employee",IF(N124="","Missing storage location",IF(AND(V124="Returned",AB124=""),"Returned status needs date",IF(AND(V124="Disposed",AD124=""),"Disposed status needs date",IF(AND(W124="Shipped",Y124=""),"Shipped item needs tracking",IF(AND(V124="Claimed",S124=""),"Claimed item needs verification","Complete")))))))))),"")</f>
        <v/>
      </c>
      <c r="AK124" s="33">
        <f>IFERROR(IF(A124="","",IF(AND(I124="Yes",V124&lt;&gt;"Returned",V124&lt;&gt;"Disposed"),"Secure sensitive item",IF(AJ124&lt;&gt;"Complete",AJ124,IF(AND(J124&gt;=Dashboard!$H$4,V124&lt;&gt;"Returned",V124&lt;&gt;"Disposed"),"Manager review: high-value item",IF(AND(AH124&gt;=Dashboard!$E$4,V124&lt;&gt;"Returned",V124&lt;&gt;"Disposed"),"Review aging and property policy",IF(AND(V124="Return Arranged",W124="Shipped",Y124=""),"Add shipping tracking","No immediate action")))))),"")</f>
        <v/>
      </c>
    </row>
    <row r="125" ht="34" customHeight="1">
      <c r="A125" s="34" t="n"/>
      <c r="B125" s="35" t="n"/>
      <c r="C125" s="36" t="n"/>
      <c r="D125" s="34" t="n"/>
      <c r="E125" s="37" t="n"/>
      <c r="F125" s="34" t="n"/>
      <c r="G125" s="37" t="n"/>
      <c r="H125" s="37" t="n"/>
      <c r="I125" s="34" t="n"/>
      <c r="J125" s="38" t="n"/>
      <c r="K125" s="34" t="n"/>
      <c r="L125" s="34" t="n"/>
      <c r="M125" s="35" t="n"/>
      <c r="N125" s="37" t="n"/>
      <c r="O125" s="34" t="n"/>
      <c r="P125" s="37" t="n"/>
      <c r="Q125" s="34" t="n"/>
      <c r="R125" s="35" t="n"/>
      <c r="S125" s="37" t="n"/>
      <c r="T125" s="39" t="n"/>
      <c r="U125" s="35" t="n"/>
      <c r="V125" s="34" t="n"/>
      <c r="W125" s="34" t="n"/>
      <c r="X125" s="34" t="n"/>
      <c r="Y125" s="37" t="n"/>
      <c r="Z125" s="38" t="n"/>
      <c r="AA125" s="38" t="n"/>
      <c r="AB125" s="35" t="n"/>
      <c r="AC125" s="34" t="n"/>
      <c r="AD125" s="35" t="n"/>
      <c r="AE125" s="34" t="n"/>
      <c r="AF125" s="34" t="n"/>
      <c r="AG125" s="37" t="n"/>
      <c r="AH125" s="31">
        <f>IFERROR(IF(A125="","",MAX(0,IF(OR(V125="Returned",V125="Disposed"),IF(V125="Returned",AB125,AD125),Dashboard!$B$4)-B125)),"")</f>
        <v/>
      </c>
      <c r="AI125" s="32">
        <f>IFERROR(IF(A125="","",MAX(0,Z125-AA125)),0)</f>
        <v/>
      </c>
      <c r="AJ125" s="33">
        <f>IFERROR(IF(A125="","",IF(B125="","Missing date found",IF(D125="","Missing found area",IF(G125="","Missing item description",IF(L125="","Missing receiving employee",IF(N125="","Missing storage location",IF(AND(V125="Returned",AB125=""),"Returned status needs date",IF(AND(V125="Disposed",AD125=""),"Disposed status needs date",IF(AND(W125="Shipped",Y125=""),"Shipped item needs tracking",IF(AND(V125="Claimed",S125=""),"Claimed item needs verification","Complete")))))))))),"")</f>
        <v/>
      </c>
      <c r="AK125" s="33">
        <f>IFERROR(IF(A125="","",IF(AND(I125="Yes",V125&lt;&gt;"Returned",V125&lt;&gt;"Disposed"),"Secure sensitive item",IF(AJ125&lt;&gt;"Complete",AJ125,IF(AND(J125&gt;=Dashboard!$H$4,V125&lt;&gt;"Returned",V125&lt;&gt;"Disposed"),"Manager review: high-value item",IF(AND(AH125&gt;=Dashboard!$E$4,V125&lt;&gt;"Returned",V125&lt;&gt;"Disposed"),"Review aging and property policy",IF(AND(V125="Return Arranged",W125="Shipped",Y125=""),"Add shipping tracking","No immediate action")))))),"")</f>
        <v/>
      </c>
    </row>
    <row r="126" ht="34" customHeight="1">
      <c r="A126" s="25" t="n"/>
      <c r="B126" s="26" t="n"/>
      <c r="C126" s="27" t="n"/>
      <c r="D126" s="25" t="n"/>
      <c r="E126" s="28" t="n"/>
      <c r="F126" s="25" t="n"/>
      <c r="G126" s="28" t="n"/>
      <c r="H126" s="28" t="n"/>
      <c r="I126" s="25" t="n"/>
      <c r="J126" s="29" t="n"/>
      <c r="K126" s="25" t="n"/>
      <c r="L126" s="25" t="n"/>
      <c r="M126" s="26" t="n"/>
      <c r="N126" s="28" t="n"/>
      <c r="O126" s="25" t="n"/>
      <c r="P126" s="28" t="n"/>
      <c r="Q126" s="25" t="n"/>
      <c r="R126" s="26" t="n"/>
      <c r="S126" s="28" t="n"/>
      <c r="T126" s="30" t="n"/>
      <c r="U126" s="26" t="n"/>
      <c r="V126" s="25" t="n"/>
      <c r="W126" s="25" t="n"/>
      <c r="X126" s="25" t="n"/>
      <c r="Y126" s="28" t="n"/>
      <c r="Z126" s="29" t="n"/>
      <c r="AA126" s="29" t="n"/>
      <c r="AB126" s="26" t="n"/>
      <c r="AC126" s="25" t="n"/>
      <c r="AD126" s="26" t="n"/>
      <c r="AE126" s="25" t="n"/>
      <c r="AF126" s="25" t="n"/>
      <c r="AG126" s="28" t="n"/>
      <c r="AH126" s="31">
        <f>IFERROR(IF(A126="","",MAX(0,IF(OR(V126="Returned",V126="Disposed"),IF(V126="Returned",AB126,AD126),Dashboard!$B$4)-B126)),"")</f>
        <v/>
      </c>
      <c r="AI126" s="32">
        <f>IFERROR(IF(A126="","",MAX(0,Z126-AA126)),0)</f>
        <v/>
      </c>
      <c r="AJ126" s="33">
        <f>IFERROR(IF(A126="","",IF(B126="","Missing date found",IF(D126="","Missing found area",IF(G126="","Missing item description",IF(L126="","Missing receiving employee",IF(N126="","Missing storage location",IF(AND(V126="Returned",AB126=""),"Returned status needs date",IF(AND(V126="Disposed",AD126=""),"Disposed status needs date",IF(AND(W126="Shipped",Y126=""),"Shipped item needs tracking",IF(AND(V126="Claimed",S126=""),"Claimed item needs verification","Complete")))))))))),"")</f>
        <v/>
      </c>
      <c r="AK126" s="33">
        <f>IFERROR(IF(A126="","",IF(AND(I126="Yes",V126&lt;&gt;"Returned",V126&lt;&gt;"Disposed"),"Secure sensitive item",IF(AJ126&lt;&gt;"Complete",AJ126,IF(AND(J126&gt;=Dashboard!$H$4,V126&lt;&gt;"Returned",V126&lt;&gt;"Disposed"),"Manager review: high-value item",IF(AND(AH126&gt;=Dashboard!$E$4,V126&lt;&gt;"Returned",V126&lt;&gt;"Disposed"),"Review aging and property policy",IF(AND(V126="Return Arranged",W126="Shipped",Y126=""),"Add shipping tracking","No immediate action")))))),"")</f>
        <v/>
      </c>
    </row>
    <row r="127" ht="34" customHeight="1">
      <c r="A127" s="34" t="n"/>
      <c r="B127" s="35" t="n"/>
      <c r="C127" s="36" t="n"/>
      <c r="D127" s="34" t="n"/>
      <c r="E127" s="37" t="n"/>
      <c r="F127" s="34" t="n"/>
      <c r="G127" s="37" t="n"/>
      <c r="H127" s="37" t="n"/>
      <c r="I127" s="34" t="n"/>
      <c r="J127" s="38" t="n"/>
      <c r="K127" s="34" t="n"/>
      <c r="L127" s="34" t="n"/>
      <c r="M127" s="35" t="n"/>
      <c r="N127" s="37" t="n"/>
      <c r="O127" s="34" t="n"/>
      <c r="P127" s="37" t="n"/>
      <c r="Q127" s="34" t="n"/>
      <c r="R127" s="35" t="n"/>
      <c r="S127" s="37" t="n"/>
      <c r="T127" s="39" t="n"/>
      <c r="U127" s="35" t="n"/>
      <c r="V127" s="34" t="n"/>
      <c r="W127" s="34" t="n"/>
      <c r="X127" s="34" t="n"/>
      <c r="Y127" s="37" t="n"/>
      <c r="Z127" s="38" t="n"/>
      <c r="AA127" s="38" t="n"/>
      <c r="AB127" s="35" t="n"/>
      <c r="AC127" s="34" t="n"/>
      <c r="AD127" s="35" t="n"/>
      <c r="AE127" s="34" t="n"/>
      <c r="AF127" s="34" t="n"/>
      <c r="AG127" s="37" t="n"/>
      <c r="AH127" s="31">
        <f>IFERROR(IF(A127="","",MAX(0,IF(OR(V127="Returned",V127="Disposed"),IF(V127="Returned",AB127,AD127),Dashboard!$B$4)-B127)),"")</f>
        <v/>
      </c>
      <c r="AI127" s="32">
        <f>IFERROR(IF(A127="","",MAX(0,Z127-AA127)),0)</f>
        <v/>
      </c>
      <c r="AJ127" s="33">
        <f>IFERROR(IF(A127="","",IF(B127="","Missing date found",IF(D127="","Missing found area",IF(G127="","Missing item description",IF(L127="","Missing receiving employee",IF(N127="","Missing storage location",IF(AND(V127="Returned",AB127=""),"Returned status needs date",IF(AND(V127="Disposed",AD127=""),"Disposed status needs date",IF(AND(W127="Shipped",Y127=""),"Shipped item needs tracking",IF(AND(V127="Claimed",S127=""),"Claimed item needs verification","Complete")))))))))),"")</f>
        <v/>
      </c>
      <c r="AK127" s="33">
        <f>IFERROR(IF(A127="","",IF(AND(I127="Yes",V127&lt;&gt;"Returned",V127&lt;&gt;"Disposed"),"Secure sensitive item",IF(AJ127&lt;&gt;"Complete",AJ127,IF(AND(J127&gt;=Dashboard!$H$4,V127&lt;&gt;"Returned",V127&lt;&gt;"Disposed"),"Manager review: high-value item",IF(AND(AH127&gt;=Dashboard!$E$4,V127&lt;&gt;"Returned",V127&lt;&gt;"Disposed"),"Review aging and property policy",IF(AND(V127="Return Arranged",W127="Shipped",Y127=""),"Add shipping tracking","No immediate action")))))),"")</f>
        <v/>
      </c>
    </row>
    <row r="128" ht="34" customHeight="1">
      <c r="A128" s="25" t="n"/>
      <c r="B128" s="26" t="n"/>
      <c r="C128" s="27" t="n"/>
      <c r="D128" s="25" t="n"/>
      <c r="E128" s="28" t="n"/>
      <c r="F128" s="25" t="n"/>
      <c r="G128" s="28" t="n"/>
      <c r="H128" s="28" t="n"/>
      <c r="I128" s="25" t="n"/>
      <c r="J128" s="29" t="n"/>
      <c r="K128" s="25" t="n"/>
      <c r="L128" s="25" t="n"/>
      <c r="M128" s="26" t="n"/>
      <c r="N128" s="28" t="n"/>
      <c r="O128" s="25" t="n"/>
      <c r="P128" s="28" t="n"/>
      <c r="Q128" s="25" t="n"/>
      <c r="R128" s="26" t="n"/>
      <c r="S128" s="28" t="n"/>
      <c r="T128" s="30" t="n"/>
      <c r="U128" s="26" t="n"/>
      <c r="V128" s="25" t="n"/>
      <c r="W128" s="25" t="n"/>
      <c r="X128" s="25" t="n"/>
      <c r="Y128" s="28" t="n"/>
      <c r="Z128" s="29" t="n"/>
      <c r="AA128" s="29" t="n"/>
      <c r="AB128" s="26" t="n"/>
      <c r="AC128" s="25" t="n"/>
      <c r="AD128" s="26" t="n"/>
      <c r="AE128" s="25" t="n"/>
      <c r="AF128" s="25" t="n"/>
      <c r="AG128" s="28" t="n"/>
      <c r="AH128" s="31">
        <f>IFERROR(IF(A128="","",MAX(0,IF(OR(V128="Returned",V128="Disposed"),IF(V128="Returned",AB128,AD128),Dashboard!$B$4)-B128)),"")</f>
        <v/>
      </c>
      <c r="AI128" s="32">
        <f>IFERROR(IF(A128="","",MAX(0,Z128-AA128)),0)</f>
        <v/>
      </c>
      <c r="AJ128" s="33">
        <f>IFERROR(IF(A128="","",IF(B128="","Missing date found",IF(D128="","Missing found area",IF(G128="","Missing item description",IF(L128="","Missing receiving employee",IF(N128="","Missing storage location",IF(AND(V128="Returned",AB128=""),"Returned status needs date",IF(AND(V128="Disposed",AD128=""),"Disposed status needs date",IF(AND(W128="Shipped",Y128=""),"Shipped item needs tracking",IF(AND(V128="Claimed",S128=""),"Claimed item needs verification","Complete")))))))))),"")</f>
        <v/>
      </c>
      <c r="AK128" s="33">
        <f>IFERROR(IF(A128="","",IF(AND(I128="Yes",V128&lt;&gt;"Returned",V128&lt;&gt;"Disposed"),"Secure sensitive item",IF(AJ128&lt;&gt;"Complete",AJ128,IF(AND(J128&gt;=Dashboard!$H$4,V128&lt;&gt;"Returned",V128&lt;&gt;"Disposed"),"Manager review: high-value item",IF(AND(AH128&gt;=Dashboard!$E$4,V128&lt;&gt;"Returned",V128&lt;&gt;"Disposed"),"Review aging and property policy",IF(AND(V128="Return Arranged",W128="Shipped",Y128=""),"Add shipping tracking","No immediate action")))))),"")</f>
        <v/>
      </c>
    </row>
    <row r="129" ht="34" customHeight="1">
      <c r="A129" s="34" t="n"/>
      <c r="B129" s="35" t="n"/>
      <c r="C129" s="36" t="n"/>
      <c r="D129" s="34" t="n"/>
      <c r="E129" s="37" t="n"/>
      <c r="F129" s="34" t="n"/>
      <c r="G129" s="37" t="n"/>
      <c r="H129" s="37" t="n"/>
      <c r="I129" s="34" t="n"/>
      <c r="J129" s="38" t="n"/>
      <c r="K129" s="34" t="n"/>
      <c r="L129" s="34" t="n"/>
      <c r="M129" s="35" t="n"/>
      <c r="N129" s="37" t="n"/>
      <c r="O129" s="34" t="n"/>
      <c r="P129" s="37" t="n"/>
      <c r="Q129" s="34" t="n"/>
      <c r="R129" s="35" t="n"/>
      <c r="S129" s="37" t="n"/>
      <c r="T129" s="39" t="n"/>
      <c r="U129" s="35" t="n"/>
      <c r="V129" s="34" t="n"/>
      <c r="W129" s="34" t="n"/>
      <c r="X129" s="34" t="n"/>
      <c r="Y129" s="37" t="n"/>
      <c r="Z129" s="38" t="n"/>
      <c r="AA129" s="38" t="n"/>
      <c r="AB129" s="35" t="n"/>
      <c r="AC129" s="34" t="n"/>
      <c r="AD129" s="35" t="n"/>
      <c r="AE129" s="34" t="n"/>
      <c r="AF129" s="34" t="n"/>
      <c r="AG129" s="37" t="n"/>
      <c r="AH129" s="31">
        <f>IFERROR(IF(A129="","",MAX(0,IF(OR(V129="Returned",V129="Disposed"),IF(V129="Returned",AB129,AD129),Dashboard!$B$4)-B129)),"")</f>
        <v/>
      </c>
      <c r="AI129" s="32">
        <f>IFERROR(IF(A129="","",MAX(0,Z129-AA129)),0)</f>
        <v/>
      </c>
      <c r="AJ129" s="33">
        <f>IFERROR(IF(A129="","",IF(B129="","Missing date found",IF(D129="","Missing found area",IF(G129="","Missing item description",IF(L129="","Missing receiving employee",IF(N129="","Missing storage location",IF(AND(V129="Returned",AB129=""),"Returned status needs date",IF(AND(V129="Disposed",AD129=""),"Disposed status needs date",IF(AND(W129="Shipped",Y129=""),"Shipped item needs tracking",IF(AND(V129="Claimed",S129=""),"Claimed item needs verification","Complete")))))))))),"")</f>
        <v/>
      </c>
      <c r="AK129" s="33">
        <f>IFERROR(IF(A129="","",IF(AND(I129="Yes",V129&lt;&gt;"Returned",V129&lt;&gt;"Disposed"),"Secure sensitive item",IF(AJ129&lt;&gt;"Complete",AJ129,IF(AND(J129&gt;=Dashboard!$H$4,V129&lt;&gt;"Returned",V129&lt;&gt;"Disposed"),"Manager review: high-value item",IF(AND(AH129&gt;=Dashboard!$E$4,V129&lt;&gt;"Returned",V129&lt;&gt;"Disposed"),"Review aging and property policy",IF(AND(V129="Return Arranged",W129="Shipped",Y129=""),"Add shipping tracking","No immediate action")))))),"")</f>
        <v/>
      </c>
    </row>
    <row r="130" ht="34" customHeight="1">
      <c r="A130" s="25" t="n"/>
      <c r="B130" s="26" t="n"/>
      <c r="C130" s="27" t="n"/>
      <c r="D130" s="25" t="n"/>
      <c r="E130" s="28" t="n"/>
      <c r="F130" s="25" t="n"/>
      <c r="G130" s="28" t="n"/>
      <c r="H130" s="28" t="n"/>
      <c r="I130" s="25" t="n"/>
      <c r="J130" s="29" t="n"/>
      <c r="K130" s="25" t="n"/>
      <c r="L130" s="25" t="n"/>
      <c r="M130" s="26" t="n"/>
      <c r="N130" s="28" t="n"/>
      <c r="O130" s="25" t="n"/>
      <c r="P130" s="28" t="n"/>
      <c r="Q130" s="25" t="n"/>
      <c r="R130" s="26" t="n"/>
      <c r="S130" s="28" t="n"/>
      <c r="T130" s="30" t="n"/>
      <c r="U130" s="26" t="n"/>
      <c r="V130" s="25" t="n"/>
      <c r="W130" s="25" t="n"/>
      <c r="X130" s="25" t="n"/>
      <c r="Y130" s="28" t="n"/>
      <c r="Z130" s="29" t="n"/>
      <c r="AA130" s="29" t="n"/>
      <c r="AB130" s="26" t="n"/>
      <c r="AC130" s="25" t="n"/>
      <c r="AD130" s="26" t="n"/>
      <c r="AE130" s="25" t="n"/>
      <c r="AF130" s="25" t="n"/>
      <c r="AG130" s="28" t="n"/>
      <c r="AH130" s="31">
        <f>IFERROR(IF(A130="","",MAX(0,IF(OR(V130="Returned",V130="Disposed"),IF(V130="Returned",AB130,AD130),Dashboard!$B$4)-B130)),"")</f>
        <v/>
      </c>
      <c r="AI130" s="32">
        <f>IFERROR(IF(A130="","",MAX(0,Z130-AA130)),0)</f>
        <v/>
      </c>
      <c r="AJ130" s="33">
        <f>IFERROR(IF(A130="","",IF(B130="","Missing date found",IF(D130="","Missing found area",IF(G130="","Missing item description",IF(L130="","Missing receiving employee",IF(N130="","Missing storage location",IF(AND(V130="Returned",AB130=""),"Returned status needs date",IF(AND(V130="Disposed",AD130=""),"Disposed status needs date",IF(AND(W130="Shipped",Y130=""),"Shipped item needs tracking",IF(AND(V130="Claimed",S130=""),"Claimed item needs verification","Complete")))))))))),"")</f>
        <v/>
      </c>
      <c r="AK130" s="33">
        <f>IFERROR(IF(A130="","",IF(AND(I130="Yes",V130&lt;&gt;"Returned",V130&lt;&gt;"Disposed"),"Secure sensitive item",IF(AJ130&lt;&gt;"Complete",AJ130,IF(AND(J130&gt;=Dashboard!$H$4,V130&lt;&gt;"Returned",V130&lt;&gt;"Disposed"),"Manager review: high-value item",IF(AND(AH130&gt;=Dashboard!$E$4,V130&lt;&gt;"Returned",V130&lt;&gt;"Disposed"),"Review aging and property policy",IF(AND(V130="Return Arranged",W130="Shipped",Y130=""),"Add shipping tracking","No immediate action")))))),"")</f>
        <v/>
      </c>
    </row>
    <row r="131" ht="34" customHeight="1">
      <c r="A131" s="34" t="n"/>
      <c r="B131" s="35" t="n"/>
      <c r="C131" s="36" t="n"/>
      <c r="D131" s="34" t="n"/>
      <c r="E131" s="37" t="n"/>
      <c r="F131" s="34" t="n"/>
      <c r="G131" s="37" t="n"/>
      <c r="H131" s="37" t="n"/>
      <c r="I131" s="34" t="n"/>
      <c r="J131" s="38" t="n"/>
      <c r="K131" s="34" t="n"/>
      <c r="L131" s="34" t="n"/>
      <c r="M131" s="35" t="n"/>
      <c r="N131" s="37" t="n"/>
      <c r="O131" s="34" t="n"/>
      <c r="P131" s="37" t="n"/>
      <c r="Q131" s="34" t="n"/>
      <c r="R131" s="35" t="n"/>
      <c r="S131" s="37" t="n"/>
      <c r="T131" s="39" t="n"/>
      <c r="U131" s="35" t="n"/>
      <c r="V131" s="34" t="n"/>
      <c r="W131" s="34" t="n"/>
      <c r="X131" s="34" t="n"/>
      <c r="Y131" s="37" t="n"/>
      <c r="Z131" s="38" t="n"/>
      <c r="AA131" s="38" t="n"/>
      <c r="AB131" s="35" t="n"/>
      <c r="AC131" s="34" t="n"/>
      <c r="AD131" s="35" t="n"/>
      <c r="AE131" s="34" t="n"/>
      <c r="AF131" s="34" t="n"/>
      <c r="AG131" s="37" t="n"/>
      <c r="AH131" s="31">
        <f>IFERROR(IF(A131="","",MAX(0,IF(OR(V131="Returned",V131="Disposed"),IF(V131="Returned",AB131,AD131),Dashboard!$B$4)-B131)),"")</f>
        <v/>
      </c>
      <c r="AI131" s="32">
        <f>IFERROR(IF(A131="","",MAX(0,Z131-AA131)),0)</f>
        <v/>
      </c>
      <c r="AJ131" s="33">
        <f>IFERROR(IF(A131="","",IF(B131="","Missing date found",IF(D131="","Missing found area",IF(G131="","Missing item description",IF(L131="","Missing receiving employee",IF(N131="","Missing storage location",IF(AND(V131="Returned",AB131=""),"Returned status needs date",IF(AND(V131="Disposed",AD131=""),"Disposed status needs date",IF(AND(W131="Shipped",Y131=""),"Shipped item needs tracking",IF(AND(V131="Claimed",S131=""),"Claimed item needs verification","Complete")))))))))),"")</f>
        <v/>
      </c>
      <c r="AK131" s="33">
        <f>IFERROR(IF(A131="","",IF(AND(I131="Yes",V131&lt;&gt;"Returned",V131&lt;&gt;"Disposed"),"Secure sensitive item",IF(AJ131&lt;&gt;"Complete",AJ131,IF(AND(J131&gt;=Dashboard!$H$4,V131&lt;&gt;"Returned",V131&lt;&gt;"Disposed"),"Manager review: high-value item",IF(AND(AH131&gt;=Dashboard!$E$4,V131&lt;&gt;"Returned",V131&lt;&gt;"Disposed"),"Review aging and property policy",IF(AND(V131="Return Arranged",W131="Shipped",Y131=""),"Add shipping tracking","No immediate action")))))),"")</f>
        <v/>
      </c>
    </row>
    <row r="132" ht="34" customHeight="1">
      <c r="A132" s="25" t="n"/>
      <c r="B132" s="26" t="n"/>
      <c r="C132" s="27" t="n"/>
      <c r="D132" s="25" t="n"/>
      <c r="E132" s="28" t="n"/>
      <c r="F132" s="25" t="n"/>
      <c r="G132" s="28" t="n"/>
      <c r="H132" s="28" t="n"/>
      <c r="I132" s="25" t="n"/>
      <c r="J132" s="29" t="n"/>
      <c r="K132" s="25" t="n"/>
      <c r="L132" s="25" t="n"/>
      <c r="M132" s="26" t="n"/>
      <c r="N132" s="28" t="n"/>
      <c r="O132" s="25" t="n"/>
      <c r="P132" s="28" t="n"/>
      <c r="Q132" s="25" t="n"/>
      <c r="R132" s="26" t="n"/>
      <c r="S132" s="28" t="n"/>
      <c r="T132" s="30" t="n"/>
      <c r="U132" s="26" t="n"/>
      <c r="V132" s="25" t="n"/>
      <c r="W132" s="25" t="n"/>
      <c r="X132" s="25" t="n"/>
      <c r="Y132" s="28" t="n"/>
      <c r="Z132" s="29" t="n"/>
      <c r="AA132" s="29" t="n"/>
      <c r="AB132" s="26" t="n"/>
      <c r="AC132" s="25" t="n"/>
      <c r="AD132" s="26" t="n"/>
      <c r="AE132" s="25" t="n"/>
      <c r="AF132" s="25" t="n"/>
      <c r="AG132" s="28" t="n"/>
      <c r="AH132" s="31">
        <f>IFERROR(IF(A132="","",MAX(0,IF(OR(V132="Returned",V132="Disposed"),IF(V132="Returned",AB132,AD132),Dashboard!$B$4)-B132)),"")</f>
        <v/>
      </c>
      <c r="AI132" s="32">
        <f>IFERROR(IF(A132="","",MAX(0,Z132-AA132)),0)</f>
        <v/>
      </c>
      <c r="AJ132" s="33">
        <f>IFERROR(IF(A132="","",IF(B132="","Missing date found",IF(D132="","Missing found area",IF(G132="","Missing item description",IF(L132="","Missing receiving employee",IF(N132="","Missing storage location",IF(AND(V132="Returned",AB132=""),"Returned status needs date",IF(AND(V132="Disposed",AD132=""),"Disposed status needs date",IF(AND(W132="Shipped",Y132=""),"Shipped item needs tracking",IF(AND(V132="Claimed",S132=""),"Claimed item needs verification","Complete")))))))))),"")</f>
        <v/>
      </c>
      <c r="AK132" s="33">
        <f>IFERROR(IF(A132="","",IF(AND(I132="Yes",V132&lt;&gt;"Returned",V132&lt;&gt;"Disposed"),"Secure sensitive item",IF(AJ132&lt;&gt;"Complete",AJ132,IF(AND(J132&gt;=Dashboard!$H$4,V132&lt;&gt;"Returned",V132&lt;&gt;"Disposed"),"Manager review: high-value item",IF(AND(AH132&gt;=Dashboard!$E$4,V132&lt;&gt;"Returned",V132&lt;&gt;"Disposed"),"Review aging and property policy",IF(AND(V132="Return Arranged",W132="Shipped",Y132=""),"Add shipping tracking","No immediate action")))))),"")</f>
        <v/>
      </c>
    </row>
    <row r="133" ht="34" customHeight="1">
      <c r="A133" s="34" t="n"/>
      <c r="B133" s="35" t="n"/>
      <c r="C133" s="36" t="n"/>
      <c r="D133" s="34" t="n"/>
      <c r="E133" s="37" t="n"/>
      <c r="F133" s="34" t="n"/>
      <c r="G133" s="37" t="n"/>
      <c r="H133" s="37" t="n"/>
      <c r="I133" s="34" t="n"/>
      <c r="J133" s="38" t="n"/>
      <c r="K133" s="34" t="n"/>
      <c r="L133" s="34" t="n"/>
      <c r="M133" s="35" t="n"/>
      <c r="N133" s="37" t="n"/>
      <c r="O133" s="34" t="n"/>
      <c r="P133" s="37" t="n"/>
      <c r="Q133" s="34" t="n"/>
      <c r="R133" s="35" t="n"/>
      <c r="S133" s="37" t="n"/>
      <c r="T133" s="39" t="n"/>
      <c r="U133" s="35" t="n"/>
      <c r="V133" s="34" t="n"/>
      <c r="W133" s="34" t="n"/>
      <c r="X133" s="34" t="n"/>
      <c r="Y133" s="37" t="n"/>
      <c r="Z133" s="38" t="n"/>
      <c r="AA133" s="38" t="n"/>
      <c r="AB133" s="35" t="n"/>
      <c r="AC133" s="34" t="n"/>
      <c r="AD133" s="35" t="n"/>
      <c r="AE133" s="34" t="n"/>
      <c r="AF133" s="34" t="n"/>
      <c r="AG133" s="37" t="n"/>
      <c r="AH133" s="31">
        <f>IFERROR(IF(A133="","",MAX(0,IF(OR(V133="Returned",V133="Disposed"),IF(V133="Returned",AB133,AD133),Dashboard!$B$4)-B133)),"")</f>
        <v/>
      </c>
      <c r="AI133" s="32">
        <f>IFERROR(IF(A133="","",MAX(0,Z133-AA133)),0)</f>
        <v/>
      </c>
      <c r="AJ133" s="33">
        <f>IFERROR(IF(A133="","",IF(B133="","Missing date found",IF(D133="","Missing found area",IF(G133="","Missing item description",IF(L133="","Missing receiving employee",IF(N133="","Missing storage location",IF(AND(V133="Returned",AB133=""),"Returned status needs date",IF(AND(V133="Disposed",AD133=""),"Disposed status needs date",IF(AND(W133="Shipped",Y133=""),"Shipped item needs tracking",IF(AND(V133="Claimed",S133=""),"Claimed item needs verification","Complete")))))))))),"")</f>
        <v/>
      </c>
      <c r="AK133" s="33">
        <f>IFERROR(IF(A133="","",IF(AND(I133="Yes",V133&lt;&gt;"Returned",V133&lt;&gt;"Disposed"),"Secure sensitive item",IF(AJ133&lt;&gt;"Complete",AJ133,IF(AND(J133&gt;=Dashboard!$H$4,V133&lt;&gt;"Returned",V133&lt;&gt;"Disposed"),"Manager review: high-value item",IF(AND(AH133&gt;=Dashboard!$E$4,V133&lt;&gt;"Returned",V133&lt;&gt;"Disposed"),"Review aging and property policy",IF(AND(V133="Return Arranged",W133="Shipped",Y133=""),"Add shipping tracking","No immediate action")))))),"")</f>
        <v/>
      </c>
    </row>
    <row r="134" ht="34" customHeight="1">
      <c r="A134" s="25" t="n"/>
      <c r="B134" s="26" t="n"/>
      <c r="C134" s="27" t="n"/>
      <c r="D134" s="25" t="n"/>
      <c r="E134" s="28" t="n"/>
      <c r="F134" s="25" t="n"/>
      <c r="G134" s="28" t="n"/>
      <c r="H134" s="28" t="n"/>
      <c r="I134" s="25" t="n"/>
      <c r="J134" s="29" t="n"/>
      <c r="K134" s="25" t="n"/>
      <c r="L134" s="25" t="n"/>
      <c r="M134" s="26" t="n"/>
      <c r="N134" s="28" t="n"/>
      <c r="O134" s="25" t="n"/>
      <c r="P134" s="28" t="n"/>
      <c r="Q134" s="25" t="n"/>
      <c r="R134" s="26" t="n"/>
      <c r="S134" s="28" t="n"/>
      <c r="T134" s="30" t="n"/>
      <c r="U134" s="26" t="n"/>
      <c r="V134" s="25" t="n"/>
      <c r="W134" s="25" t="n"/>
      <c r="X134" s="25" t="n"/>
      <c r="Y134" s="28" t="n"/>
      <c r="Z134" s="29" t="n"/>
      <c r="AA134" s="29" t="n"/>
      <c r="AB134" s="26" t="n"/>
      <c r="AC134" s="25" t="n"/>
      <c r="AD134" s="26" t="n"/>
      <c r="AE134" s="25" t="n"/>
      <c r="AF134" s="25" t="n"/>
      <c r="AG134" s="28" t="n"/>
      <c r="AH134" s="31">
        <f>IFERROR(IF(A134="","",MAX(0,IF(OR(V134="Returned",V134="Disposed"),IF(V134="Returned",AB134,AD134),Dashboard!$B$4)-B134)),"")</f>
        <v/>
      </c>
      <c r="AI134" s="32">
        <f>IFERROR(IF(A134="","",MAX(0,Z134-AA134)),0)</f>
        <v/>
      </c>
      <c r="AJ134" s="33">
        <f>IFERROR(IF(A134="","",IF(B134="","Missing date found",IF(D134="","Missing found area",IF(G134="","Missing item description",IF(L134="","Missing receiving employee",IF(N134="","Missing storage location",IF(AND(V134="Returned",AB134=""),"Returned status needs date",IF(AND(V134="Disposed",AD134=""),"Disposed status needs date",IF(AND(W134="Shipped",Y134=""),"Shipped item needs tracking",IF(AND(V134="Claimed",S134=""),"Claimed item needs verification","Complete")))))))))),"")</f>
        <v/>
      </c>
      <c r="AK134" s="33">
        <f>IFERROR(IF(A134="","",IF(AND(I134="Yes",V134&lt;&gt;"Returned",V134&lt;&gt;"Disposed"),"Secure sensitive item",IF(AJ134&lt;&gt;"Complete",AJ134,IF(AND(J134&gt;=Dashboard!$H$4,V134&lt;&gt;"Returned",V134&lt;&gt;"Disposed"),"Manager review: high-value item",IF(AND(AH134&gt;=Dashboard!$E$4,V134&lt;&gt;"Returned",V134&lt;&gt;"Disposed"),"Review aging and property policy",IF(AND(V134="Return Arranged",W134="Shipped",Y134=""),"Add shipping tracking","No immediate action")))))),"")</f>
        <v/>
      </c>
    </row>
    <row r="135" ht="34" customHeight="1">
      <c r="A135" s="34" t="n"/>
      <c r="B135" s="35" t="n"/>
      <c r="C135" s="36" t="n"/>
      <c r="D135" s="34" t="n"/>
      <c r="E135" s="37" t="n"/>
      <c r="F135" s="34" t="n"/>
      <c r="G135" s="37" t="n"/>
      <c r="H135" s="37" t="n"/>
      <c r="I135" s="34" t="n"/>
      <c r="J135" s="38" t="n"/>
      <c r="K135" s="34" t="n"/>
      <c r="L135" s="34" t="n"/>
      <c r="M135" s="35" t="n"/>
      <c r="N135" s="37" t="n"/>
      <c r="O135" s="34" t="n"/>
      <c r="P135" s="37" t="n"/>
      <c r="Q135" s="34" t="n"/>
      <c r="R135" s="35" t="n"/>
      <c r="S135" s="37" t="n"/>
      <c r="T135" s="39" t="n"/>
      <c r="U135" s="35" t="n"/>
      <c r="V135" s="34" t="n"/>
      <c r="W135" s="34" t="n"/>
      <c r="X135" s="34" t="n"/>
      <c r="Y135" s="37" t="n"/>
      <c r="Z135" s="38" t="n"/>
      <c r="AA135" s="38" t="n"/>
      <c r="AB135" s="35" t="n"/>
      <c r="AC135" s="34" t="n"/>
      <c r="AD135" s="35" t="n"/>
      <c r="AE135" s="34" t="n"/>
      <c r="AF135" s="34" t="n"/>
      <c r="AG135" s="37" t="n"/>
      <c r="AH135" s="31">
        <f>IFERROR(IF(A135="","",MAX(0,IF(OR(V135="Returned",V135="Disposed"),IF(V135="Returned",AB135,AD135),Dashboard!$B$4)-B135)),"")</f>
        <v/>
      </c>
      <c r="AI135" s="32">
        <f>IFERROR(IF(A135="","",MAX(0,Z135-AA135)),0)</f>
        <v/>
      </c>
      <c r="AJ135" s="33">
        <f>IFERROR(IF(A135="","",IF(B135="","Missing date found",IF(D135="","Missing found area",IF(G135="","Missing item description",IF(L135="","Missing receiving employee",IF(N135="","Missing storage location",IF(AND(V135="Returned",AB135=""),"Returned status needs date",IF(AND(V135="Disposed",AD135=""),"Disposed status needs date",IF(AND(W135="Shipped",Y135=""),"Shipped item needs tracking",IF(AND(V135="Claimed",S135=""),"Claimed item needs verification","Complete")))))))))),"")</f>
        <v/>
      </c>
      <c r="AK135" s="33">
        <f>IFERROR(IF(A135="","",IF(AND(I135="Yes",V135&lt;&gt;"Returned",V135&lt;&gt;"Disposed"),"Secure sensitive item",IF(AJ135&lt;&gt;"Complete",AJ135,IF(AND(J135&gt;=Dashboard!$H$4,V135&lt;&gt;"Returned",V135&lt;&gt;"Disposed"),"Manager review: high-value item",IF(AND(AH135&gt;=Dashboard!$E$4,V135&lt;&gt;"Returned",V135&lt;&gt;"Disposed"),"Review aging and property policy",IF(AND(V135="Return Arranged",W135="Shipped",Y135=""),"Add shipping tracking","No immediate action")))))),"")</f>
        <v/>
      </c>
    </row>
    <row r="136" ht="34" customHeight="1">
      <c r="A136" s="25" t="n"/>
      <c r="B136" s="26" t="n"/>
      <c r="C136" s="27" t="n"/>
      <c r="D136" s="25" t="n"/>
      <c r="E136" s="28" t="n"/>
      <c r="F136" s="25" t="n"/>
      <c r="G136" s="28" t="n"/>
      <c r="H136" s="28" t="n"/>
      <c r="I136" s="25" t="n"/>
      <c r="J136" s="29" t="n"/>
      <c r="K136" s="25" t="n"/>
      <c r="L136" s="25" t="n"/>
      <c r="M136" s="26" t="n"/>
      <c r="N136" s="28" t="n"/>
      <c r="O136" s="25" t="n"/>
      <c r="P136" s="28" t="n"/>
      <c r="Q136" s="25" t="n"/>
      <c r="R136" s="26" t="n"/>
      <c r="S136" s="28" t="n"/>
      <c r="T136" s="30" t="n"/>
      <c r="U136" s="26" t="n"/>
      <c r="V136" s="25" t="n"/>
      <c r="W136" s="25" t="n"/>
      <c r="X136" s="25" t="n"/>
      <c r="Y136" s="28" t="n"/>
      <c r="Z136" s="29" t="n"/>
      <c r="AA136" s="29" t="n"/>
      <c r="AB136" s="26" t="n"/>
      <c r="AC136" s="25" t="n"/>
      <c r="AD136" s="26" t="n"/>
      <c r="AE136" s="25" t="n"/>
      <c r="AF136" s="25" t="n"/>
      <c r="AG136" s="28" t="n"/>
      <c r="AH136" s="31">
        <f>IFERROR(IF(A136="","",MAX(0,IF(OR(V136="Returned",V136="Disposed"),IF(V136="Returned",AB136,AD136),Dashboard!$B$4)-B136)),"")</f>
        <v/>
      </c>
      <c r="AI136" s="32">
        <f>IFERROR(IF(A136="","",MAX(0,Z136-AA136)),0)</f>
        <v/>
      </c>
      <c r="AJ136" s="33">
        <f>IFERROR(IF(A136="","",IF(B136="","Missing date found",IF(D136="","Missing found area",IF(G136="","Missing item description",IF(L136="","Missing receiving employee",IF(N136="","Missing storage location",IF(AND(V136="Returned",AB136=""),"Returned status needs date",IF(AND(V136="Disposed",AD136=""),"Disposed status needs date",IF(AND(W136="Shipped",Y136=""),"Shipped item needs tracking",IF(AND(V136="Claimed",S136=""),"Claimed item needs verification","Complete")))))))))),"")</f>
        <v/>
      </c>
      <c r="AK136" s="33">
        <f>IFERROR(IF(A136="","",IF(AND(I136="Yes",V136&lt;&gt;"Returned",V136&lt;&gt;"Disposed"),"Secure sensitive item",IF(AJ136&lt;&gt;"Complete",AJ136,IF(AND(J136&gt;=Dashboard!$H$4,V136&lt;&gt;"Returned",V136&lt;&gt;"Disposed"),"Manager review: high-value item",IF(AND(AH136&gt;=Dashboard!$E$4,V136&lt;&gt;"Returned",V136&lt;&gt;"Disposed"),"Review aging and property policy",IF(AND(V136="Return Arranged",W136="Shipped",Y136=""),"Add shipping tracking","No immediate action")))))),"")</f>
        <v/>
      </c>
    </row>
    <row r="137" ht="34" customHeight="1">
      <c r="A137" s="34" t="n"/>
      <c r="B137" s="35" t="n"/>
      <c r="C137" s="36" t="n"/>
      <c r="D137" s="34" t="n"/>
      <c r="E137" s="37" t="n"/>
      <c r="F137" s="34" t="n"/>
      <c r="G137" s="37" t="n"/>
      <c r="H137" s="37" t="n"/>
      <c r="I137" s="34" t="n"/>
      <c r="J137" s="38" t="n"/>
      <c r="K137" s="34" t="n"/>
      <c r="L137" s="34" t="n"/>
      <c r="M137" s="35" t="n"/>
      <c r="N137" s="37" t="n"/>
      <c r="O137" s="34" t="n"/>
      <c r="P137" s="37" t="n"/>
      <c r="Q137" s="34" t="n"/>
      <c r="R137" s="35" t="n"/>
      <c r="S137" s="37" t="n"/>
      <c r="T137" s="39" t="n"/>
      <c r="U137" s="35" t="n"/>
      <c r="V137" s="34" t="n"/>
      <c r="W137" s="34" t="n"/>
      <c r="X137" s="34" t="n"/>
      <c r="Y137" s="37" t="n"/>
      <c r="Z137" s="38" t="n"/>
      <c r="AA137" s="38" t="n"/>
      <c r="AB137" s="35" t="n"/>
      <c r="AC137" s="34" t="n"/>
      <c r="AD137" s="35" t="n"/>
      <c r="AE137" s="34" t="n"/>
      <c r="AF137" s="34" t="n"/>
      <c r="AG137" s="37" t="n"/>
      <c r="AH137" s="31">
        <f>IFERROR(IF(A137="","",MAX(0,IF(OR(V137="Returned",V137="Disposed"),IF(V137="Returned",AB137,AD137),Dashboard!$B$4)-B137)),"")</f>
        <v/>
      </c>
      <c r="AI137" s="32">
        <f>IFERROR(IF(A137="","",MAX(0,Z137-AA137)),0)</f>
        <v/>
      </c>
      <c r="AJ137" s="33">
        <f>IFERROR(IF(A137="","",IF(B137="","Missing date found",IF(D137="","Missing found area",IF(G137="","Missing item description",IF(L137="","Missing receiving employee",IF(N137="","Missing storage location",IF(AND(V137="Returned",AB137=""),"Returned status needs date",IF(AND(V137="Disposed",AD137=""),"Disposed status needs date",IF(AND(W137="Shipped",Y137=""),"Shipped item needs tracking",IF(AND(V137="Claimed",S137=""),"Claimed item needs verification","Complete")))))))))),"")</f>
        <v/>
      </c>
      <c r="AK137" s="33">
        <f>IFERROR(IF(A137="","",IF(AND(I137="Yes",V137&lt;&gt;"Returned",V137&lt;&gt;"Disposed"),"Secure sensitive item",IF(AJ137&lt;&gt;"Complete",AJ137,IF(AND(J137&gt;=Dashboard!$H$4,V137&lt;&gt;"Returned",V137&lt;&gt;"Disposed"),"Manager review: high-value item",IF(AND(AH137&gt;=Dashboard!$E$4,V137&lt;&gt;"Returned",V137&lt;&gt;"Disposed"),"Review aging and property policy",IF(AND(V137="Return Arranged",W137="Shipped",Y137=""),"Add shipping tracking","No immediate action")))))),"")</f>
        <v/>
      </c>
    </row>
    <row r="138" ht="34" customHeight="1">
      <c r="A138" s="25" t="n"/>
      <c r="B138" s="26" t="n"/>
      <c r="C138" s="27" t="n"/>
      <c r="D138" s="25" t="n"/>
      <c r="E138" s="28" t="n"/>
      <c r="F138" s="25" t="n"/>
      <c r="G138" s="28" t="n"/>
      <c r="H138" s="28" t="n"/>
      <c r="I138" s="25" t="n"/>
      <c r="J138" s="29" t="n"/>
      <c r="K138" s="25" t="n"/>
      <c r="L138" s="25" t="n"/>
      <c r="M138" s="26" t="n"/>
      <c r="N138" s="28" t="n"/>
      <c r="O138" s="25" t="n"/>
      <c r="P138" s="28" t="n"/>
      <c r="Q138" s="25" t="n"/>
      <c r="R138" s="26" t="n"/>
      <c r="S138" s="28" t="n"/>
      <c r="T138" s="30" t="n"/>
      <c r="U138" s="26" t="n"/>
      <c r="V138" s="25" t="n"/>
      <c r="W138" s="25" t="n"/>
      <c r="X138" s="25" t="n"/>
      <c r="Y138" s="28" t="n"/>
      <c r="Z138" s="29" t="n"/>
      <c r="AA138" s="29" t="n"/>
      <c r="AB138" s="26" t="n"/>
      <c r="AC138" s="25" t="n"/>
      <c r="AD138" s="26" t="n"/>
      <c r="AE138" s="25" t="n"/>
      <c r="AF138" s="25" t="n"/>
      <c r="AG138" s="28" t="n"/>
      <c r="AH138" s="31">
        <f>IFERROR(IF(A138="","",MAX(0,IF(OR(V138="Returned",V138="Disposed"),IF(V138="Returned",AB138,AD138),Dashboard!$B$4)-B138)),"")</f>
        <v/>
      </c>
      <c r="AI138" s="32">
        <f>IFERROR(IF(A138="","",MAX(0,Z138-AA138)),0)</f>
        <v/>
      </c>
      <c r="AJ138" s="33">
        <f>IFERROR(IF(A138="","",IF(B138="","Missing date found",IF(D138="","Missing found area",IF(G138="","Missing item description",IF(L138="","Missing receiving employee",IF(N138="","Missing storage location",IF(AND(V138="Returned",AB138=""),"Returned status needs date",IF(AND(V138="Disposed",AD138=""),"Disposed status needs date",IF(AND(W138="Shipped",Y138=""),"Shipped item needs tracking",IF(AND(V138="Claimed",S138=""),"Claimed item needs verification","Complete")))))))))),"")</f>
        <v/>
      </c>
      <c r="AK138" s="33">
        <f>IFERROR(IF(A138="","",IF(AND(I138="Yes",V138&lt;&gt;"Returned",V138&lt;&gt;"Disposed"),"Secure sensitive item",IF(AJ138&lt;&gt;"Complete",AJ138,IF(AND(J138&gt;=Dashboard!$H$4,V138&lt;&gt;"Returned",V138&lt;&gt;"Disposed"),"Manager review: high-value item",IF(AND(AH138&gt;=Dashboard!$E$4,V138&lt;&gt;"Returned",V138&lt;&gt;"Disposed"),"Review aging and property policy",IF(AND(V138="Return Arranged",W138="Shipped",Y138=""),"Add shipping tracking","No immediate action")))))),"")</f>
        <v/>
      </c>
    </row>
    <row r="139" ht="34" customHeight="1">
      <c r="A139" s="34" t="n"/>
      <c r="B139" s="35" t="n"/>
      <c r="C139" s="36" t="n"/>
      <c r="D139" s="34" t="n"/>
      <c r="E139" s="37" t="n"/>
      <c r="F139" s="34" t="n"/>
      <c r="G139" s="37" t="n"/>
      <c r="H139" s="37" t="n"/>
      <c r="I139" s="34" t="n"/>
      <c r="J139" s="38" t="n"/>
      <c r="K139" s="34" t="n"/>
      <c r="L139" s="34" t="n"/>
      <c r="M139" s="35" t="n"/>
      <c r="N139" s="37" t="n"/>
      <c r="O139" s="34" t="n"/>
      <c r="P139" s="37" t="n"/>
      <c r="Q139" s="34" t="n"/>
      <c r="R139" s="35" t="n"/>
      <c r="S139" s="37" t="n"/>
      <c r="T139" s="39" t="n"/>
      <c r="U139" s="35" t="n"/>
      <c r="V139" s="34" t="n"/>
      <c r="W139" s="34" t="n"/>
      <c r="X139" s="34" t="n"/>
      <c r="Y139" s="37" t="n"/>
      <c r="Z139" s="38" t="n"/>
      <c r="AA139" s="38" t="n"/>
      <c r="AB139" s="35" t="n"/>
      <c r="AC139" s="34" t="n"/>
      <c r="AD139" s="35" t="n"/>
      <c r="AE139" s="34" t="n"/>
      <c r="AF139" s="34" t="n"/>
      <c r="AG139" s="37" t="n"/>
      <c r="AH139" s="31">
        <f>IFERROR(IF(A139="","",MAX(0,IF(OR(V139="Returned",V139="Disposed"),IF(V139="Returned",AB139,AD139),Dashboard!$B$4)-B139)),"")</f>
        <v/>
      </c>
      <c r="AI139" s="32">
        <f>IFERROR(IF(A139="","",MAX(0,Z139-AA139)),0)</f>
        <v/>
      </c>
      <c r="AJ139" s="33">
        <f>IFERROR(IF(A139="","",IF(B139="","Missing date found",IF(D139="","Missing found area",IF(G139="","Missing item description",IF(L139="","Missing receiving employee",IF(N139="","Missing storage location",IF(AND(V139="Returned",AB139=""),"Returned status needs date",IF(AND(V139="Disposed",AD139=""),"Disposed status needs date",IF(AND(W139="Shipped",Y139=""),"Shipped item needs tracking",IF(AND(V139="Claimed",S139=""),"Claimed item needs verification","Complete")))))))))),"")</f>
        <v/>
      </c>
      <c r="AK139" s="33">
        <f>IFERROR(IF(A139="","",IF(AND(I139="Yes",V139&lt;&gt;"Returned",V139&lt;&gt;"Disposed"),"Secure sensitive item",IF(AJ139&lt;&gt;"Complete",AJ139,IF(AND(J139&gt;=Dashboard!$H$4,V139&lt;&gt;"Returned",V139&lt;&gt;"Disposed"),"Manager review: high-value item",IF(AND(AH139&gt;=Dashboard!$E$4,V139&lt;&gt;"Returned",V139&lt;&gt;"Disposed"),"Review aging and property policy",IF(AND(V139="Return Arranged",W139="Shipped",Y139=""),"Add shipping tracking","No immediate action")))))),"")</f>
        <v/>
      </c>
    </row>
    <row r="140" ht="34" customHeight="1">
      <c r="A140" s="25" t="n"/>
      <c r="B140" s="26" t="n"/>
      <c r="C140" s="27" t="n"/>
      <c r="D140" s="25" t="n"/>
      <c r="E140" s="28" t="n"/>
      <c r="F140" s="25" t="n"/>
      <c r="G140" s="28" t="n"/>
      <c r="H140" s="28" t="n"/>
      <c r="I140" s="25" t="n"/>
      <c r="J140" s="29" t="n"/>
      <c r="K140" s="25" t="n"/>
      <c r="L140" s="25" t="n"/>
      <c r="M140" s="26" t="n"/>
      <c r="N140" s="28" t="n"/>
      <c r="O140" s="25" t="n"/>
      <c r="P140" s="28" t="n"/>
      <c r="Q140" s="25" t="n"/>
      <c r="R140" s="26" t="n"/>
      <c r="S140" s="28" t="n"/>
      <c r="T140" s="30" t="n"/>
      <c r="U140" s="26" t="n"/>
      <c r="V140" s="25" t="n"/>
      <c r="W140" s="25" t="n"/>
      <c r="X140" s="25" t="n"/>
      <c r="Y140" s="28" t="n"/>
      <c r="Z140" s="29" t="n"/>
      <c r="AA140" s="29" t="n"/>
      <c r="AB140" s="26" t="n"/>
      <c r="AC140" s="25" t="n"/>
      <c r="AD140" s="26" t="n"/>
      <c r="AE140" s="25" t="n"/>
      <c r="AF140" s="25" t="n"/>
      <c r="AG140" s="28" t="n"/>
      <c r="AH140" s="31">
        <f>IFERROR(IF(A140="","",MAX(0,IF(OR(V140="Returned",V140="Disposed"),IF(V140="Returned",AB140,AD140),Dashboard!$B$4)-B140)),"")</f>
        <v/>
      </c>
      <c r="AI140" s="32">
        <f>IFERROR(IF(A140="","",MAX(0,Z140-AA140)),0)</f>
        <v/>
      </c>
      <c r="AJ140" s="33">
        <f>IFERROR(IF(A140="","",IF(B140="","Missing date found",IF(D140="","Missing found area",IF(G140="","Missing item description",IF(L140="","Missing receiving employee",IF(N140="","Missing storage location",IF(AND(V140="Returned",AB140=""),"Returned status needs date",IF(AND(V140="Disposed",AD140=""),"Disposed status needs date",IF(AND(W140="Shipped",Y140=""),"Shipped item needs tracking",IF(AND(V140="Claimed",S140=""),"Claimed item needs verification","Complete")))))))))),"")</f>
        <v/>
      </c>
      <c r="AK140" s="33">
        <f>IFERROR(IF(A140="","",IF(AND(I140="Yes",V140&lt;&gt;"Returned",V140&lt;&gt;"Disposed"),"Secure sensitive item",IF(AJ140&lt;&gt;"Complete",AJ140,IF(AND(J140&gt;=Dashboard!$H$4,V140&lt;&gt;"Returned",V140&lt;&gt;"Disposed"),"Manager review: high-value item",IF(AND(AH140&gt;=Dashboard!$E$4,V140&lt;&gt;"Returned",V140&lt;&gt;"Disposed"),"Review aging and property policy",IF(AND(V140="Return Arranged",W140="Shipped",Y140=""),"Add shipping tracking","No immediate action")))))),"")</f>
        <v/>
      </c>
    </row>
    <row r="141" ht="34" customHeight="1">
      <c r="A141" s="34" t="n"/>
      <c r="B141" s="35" t="n"/>
      <c r="C141" s="36" t="n"/>
      <c r="D141" s="34" t="n"/>
      <c r="E141" s="37" t="n"/>
      <c r="F141" s="34" t="n"/>
      <c r="G141" s="37" t="n"/>
      <c r="H141" s="37" t="n"/>
      <c r="I141" s="34" t="n"/>
      <c r="J141" s="38" t="n"/>
      <c r="K141" s="34" t="n"/>
      <c r="L141" s="34" t="n"/>
      <c r="M141" s="35" t="n"/>
      <c r="N141" s="37" t="n"/>
      <c r="O141" s="34" t="n"/>
      <c r="P141" s="37" t="n"/>
      <c r="Q141" s="34" t="n"/>
      <c r="R141" s="35" t="n"/>
      <c r="S141" s="37" t="n"/>
      <c r="T141" s="39" t="n"/>
      <c r="U141" s="35" t="n"/>
      <c r="V141" s="34" t="n"/>
      <c r="W141" s="34" t="n"/>
      <c r="X141" s="34" t="n"/>
      <c r="Y141" s="37" t="n"/>
      <c r="Z141" s="38" t="n"/>
      <c r="AA141" s="38" t="n"/>
      <c r="AB141" s="35" t="n"/>
      <c r="AC141" s="34" t="n"/>
      <c r="AD141" s="35" t="n"/>
      <c r="AE141" s="34" t="n"/>
      <c r="AF141" s="34" t="n"/>
      <c r="AG141" s="37" t="n"/>
      <c r="AH141" s="31">
        <f>IFERROR(IF(A141="","",MAX(0,IF(OR(V141="Returned",V141="Disposed"),IF(V141="Returned",AB141,AD141),Dashboard!$B$4)-B141)),"")</f>
        <v/>
      </c>
      <c r="AI141" s="32">
        <f>IFERROR(IF(A141="","",MAX(0,Z141-AA141)),0)</f>
        <v/>
      </c>
      <c r="AJ141" s="33">
        <f>IFERROR(IF(A141="","",IF(B141="","Missing date found",IF(D141="","Missing found area",IF(G141="","Missing item description",IF(L141="","Missing receiving employee",IF(N141="","Missing storage location",IF(AND(V141="Returned",AB141=""),"Returned status needs date",IF(AND(V141="Disposed",AD141=""),"Disposed status needs date",IF(AND(W141="Shipped",Y141=""),"Shipped item needs tracking",IF(AND(V141="Claimed",S141=""),"Claimed item needs verification","Complete")))))))))),"")</f>
        <v/>
      </c>
      <c r="AK141" s="33">
        <f>IFERROR(IF(A141="","",IF(AND(I141="Yes",V141&lt;&gt;"Returned",V141&lt;&gt;"Disposed"),"Secure sensitive item",IF(AJ141&lt;&gt;"Complete",AJ141,IF(AND(J141&gt;=Dashboard!$H$4,V141&lt;&gt;"Returned",V141&lt;&gt;"Disposed"),"Manager review: high-value item",IF(AND(AH141&gt;=Dashboard!$E$4,V141&lt;&gt;"Returned",V141&lt;&gt;"Disposed"),"Review aging and property policy",IF(AND(V141="Return Arranged",W141="Shipped",Y141=""),"Add shipping tracking","No immediate action")))))),"")</f>
        <v/>
      </c>
    </row>
    <row r="142" ht="34" customHeight="1">
      <c r="A142" s="25" t="n"/>
      <c r="B142" s="26" t="n"/>
      <c r="C142" s="27" t="n"/>
      <c r="D142" s="25" t="n"/>
      <c r="E142" s="28" t="n"/>
      <c r="F142" s="25" t="n"/>
      <c r="G142" s="28" t="n"/>
      <c r="H142" s="28" t="n"/>
      <c r="I142" s="25" t="n"/>
      <c r="J142" s="29" t="n"/>
      <c r="K142" s="25" t="n"/>
      <c r="L142" s="25" t="n"/>
      <c r="M142" s="26" t="n"/>
      <c r="N142" s="28" t="n"/>
      <c r="O142" s="25" t="n"/>
      <c r="P142" s="28" t="n"/>
      <c r="Q142" s="25" t="n"/>
      <c r="R142" s="26" t="n"/>
      <c r="S142" s="28" t="n"/>
      <c r="T142" s="30" t="n"/>
      <c r="U142" s="26" t="n"/>
      <c r="V142" s="25" t="n"/>
      <c r="W142" s="25" t="n"/>
      <c r="X142" s="25" t="n"/>
      <c r="Y142" s="28" t="n"/>
      <c r="Z142" s="29" t="n"/>
      <c r="AA142" s="29" t="n"/>
      <c r="AB142" s="26" t="n"/>
      <c r="AC142" s="25" t="n"/>
      <c r="AD142" s="26" t="n"/>
      <c r="AE142" s="25" t="n"/>
      <c r="AF142" s="25" t="n"/>
      <c r="AG142" s="28" t="n"/>
      <c r="AH142" s="31">
        <f>IFERROR(IF(A142="","",MAX(0,IF(OR(V142="Returned",V142="Disposed"),IF(V142="Returned",AB142,AD142),Dashboard!$B$4)-B142)),"")</f>
        <v/>
      </c>
      <c r="AI142" s="32">
        <f>IFERROR(IF(A142="","",MAX(0,Z142-AA142)),0)</f>
        <v/>
      </c>
      <c r="AJ142" s="33">
        <f>IFERROR(IF(A142="","",IF(B142="","Missing date found",IF(D142="","Missing found area",IF(G142="","Missing item description",IF(L142="","Missing receiving employee",IF(N142="","Missing storage location",IF(AND(V142="Returned",AB142=""),"Returned status needs date",IF(AND(V142="Disposed",AD142=""),"Disposed status needs date",IF(AND(W142="Shipped",Y142=""),"Shipped item needs tracking",IF(AND(V142="Claimed",S142=""),"Claimed item needs verification","Complete")))))))))),"")</f>
        <v/>
      </c>
      <c r="AK142" s="33">
        <f>IFERROR(IF(A142="","",IF(AND(I142="Yes",V142&lt;&gt;"Returned",V142&lt;&gt;"Disposed"),"Secure sensitive item",IF(AJ142&lt;&gt;"Complete",AJ142,IF(AND(J142&gt;=Dashboard!$H$4,V142&lt;&gt;"Returned",V142&lt;&gt;"Disposed"),"Manager review: high-value item",IF(AND(AH142&gt;=Dashboard!$E$4,V142&lt;&gt;"Returned",V142&lt;&gt;"Disposed"),"Review aging and property policy",IF(AND(V142="Return Arranged",W142="Shipped",Y142=""),"Add shipping tracking","No immediate action")))))),"")</f>
        <v/>
      </c>
    </row>
    <row r="143" ht="34" customHeight="1">
      <c r="A143" s="34" t="n"/>
      <c r="B143" s="35" t="n"/>
      <c r="C143" s="36" t="n"/>
      <c r="D143" s="34" t="n"/>
      <c r="E143" s="37" t="n"/>
      <c r="F143" s="34" t="n"/>
      <c r="G143" s="37" t="n"/>
      <c r="H143" s="37" t="n"/>
      <c r="I143" s="34" t="n"/>
      <c r="J143" s="38" t="n"/>
      <c r="K143" s="34" t="n"/>
      <c r="L143" s="34" t="n"/>
      <c r="M143" s="35" t="n"/>
      <c r="N143" s="37" t="n"/>
      <c r="O143" s="34" t="n"/>
      <c r="P143" s="37" t="n"/>
      <c r="Q143" s="34" t="n"/>
      <c r="R143" s="35" t="n"/>
      <c r="S143" s="37" t="n"/>
      <c r="T143" s="39" t="n"/>
      <c r="U143" s="35" t="n"/>
      <c r="V143" s="34" t="n"/>
      <c r="W143" s="34" t="n"/>
      <c r="X143" s="34" t="n"/>
      <c r="Y143" s="37" t="n"/>
      <c r="Z143" s="38" t="n"/>
      <c r="AA143" s="38" t="n"/>
      <c r="AB143" s="35" t="n"/>
      <c r="AC143" s="34" t="n"/>
      <c r="AD143" s="35" t="n"/>
      <c r="AE143" s="34" t="n"/>
      <c r="AF143" s="34" t="n"/>
      <c r="AG143" s="37" t="n"/>
      <c r="AH143" s="31">
        <f>IFERROR(IF(A143="","",MAX(0,IF(OR(V143="Returned",V143="Disposed"),IF(V143="Returned",AB143,AD143),Dashboard!$B$4)-B143)),"")</f>
        <v/>
      </c>
      <c r="AI143" s="32">
        <f>IFERROR(IF(A143="","",MAX(0,Z143-AA143)),0)</f>
        <v/>
      </c>
      <c r="AJ143" s="33">
        <f>IFERROR(IF(A143="","",IF(B143="","Missing date found",IF(D143="","Missing found area",IF(G143="","Missing item description",IF(L143="","Missing receiving employee",IF(N143="","Missing storage location",IF(AND(V143="Returned",AB143=""),"Returned status needs date",IF(AND(V143="Disposed",AD143=""),"Disposed status needs date",IF(AND(W143="Shipped",Y143=""),"Shipped item needs tracking",IF(AND(V143="Claimed",S143=""),"Claimed item needs verification","Complete")))))))))),"")</f>
        <v/>
      </c>
      <c r="AK143" s="33">
        <f>IFERROR(IF(A143="","",IF(AND(I143="Yes",V143&lt;&gt;"Returned",V143&lt;&gt;"Disposed"),"Secure sensitive item",IF(AJ143&lt;&gt;"Complete",AJ143,IF(AND(J143&gt;=Dashboard!$H$4,V143&lt;&gt;"Returned",V143&lt;&gt;"Disposed"),"Manager review: high-value item",IF(AND(AH143&gt;=Dashboard!$E$4,V143&lt;&gt;"Returned",V143&lt;&gt;"Disposed"),"Review aging and property policy",IF(AND(V143="Return Arranged",W143="Shipped",Y143=""),"Add shipping tracking","No immediate action")))))),"")</f>
        <v/>
      </c>
    </row>
    <row r="144" ht="34" customHeight="1">
      <c r="A144" s="25" t="n"/>
      <c r="B144" s="26" t="n"/>
      <c r="C144" s="27" t="n"/>
      <c r="D144" s="25" t="n"/>
      <c r="E144" s="28" t="n"/>
      <c r="F144" s="25" t="n"/>
      <c r="G144" s="28" t="n"/>
      <c r="H144" s="28" t="n"/>
      <c r="I144" s="25" t="n"/>
      <c r="J144" s="29" t="n"/>
      <c r="K144" s="25" t="n"/>
      <c r="L144" s="25" t="n"/>
      <c r="M144" s="26" t="n"/>
      <c r="N144" s="28" t="n"/>
      <c r="O144" s="25" t="n"/>
      <c r="P144" s="28" t="n"/>
      <c r="Q144" s="25" t="n"/>
      <c r="R144" s="26" t="n"/>
      <c r="S144" s="28" t="n"/>
      <c r="T144" s="30" t="n"/>
      <c r="U144" s="26" t="n"/>
      <c r="V144" s="25" t="n"/>
      <c r="W144" s="25" t="n"/>
      <c r="X144" s="25" t="n"/>
      <c r="Y144" s="28" t="n"/>
      <c r="Z144" s="29" t="n"/>
      <c r="AA144" s="29" t="n"/>
      <c r="AB144" s="26" t="n"/>
      <c r="AC144" s="25" t="n"/>
      <c r="AD144" s="26" t="n"/>
      <c r="AE144" s="25" t="n"/>
      <c r="AF144" s="25" t="n"/>
      <c r="AG144" s="28" t="n"/>
      <c r="AH144" s="31">
        <f>IFERROR(IF(A144="","",MAX(0,IF(OR(V144="Returned",V144="Disposed"),IF(V144="Returned",AB144,AD144),Dashboard!$B$4)-B144)),"")</f>
        <v/>
      </c>
      <c r="AI144" s="32">
        <f>IFERROR(IF(A144="","",MAX(0,Z144-AA144)),0)</f>
        <v/>
      </c>
      <c r="AJ144" s="33">
        <f>IFERROR(IF(A144="","",IF(B144="","Missing date found",IF(D144="","Missing found area",IF(G144="","Missing item description",IF(L144="","Missing receiving employee",IF(N144="","Missing storage location",IF(AND(V144="Returned",AB144=""),"Returned status needs date",IF(AND(V144="Disposed",AD144=""),"Disposed status needs date",IF(AND(W144="Shipped",Y144=""),"Shipped item needs tracking",IF(AND(V144="Claimed",S144=""),"Claimed item needs verification","Complete")))))))))),"")</f>
        <v/>
      </c>
      <c r="AK144" s="33">
        <f>IFERROR(IF(A144="","",IF(AND(I144="Yes",V144&lt;&gt;"Returned",V144&lt;&gt;"Disposed"),"Secure sensitive item",IF(AJ144&lt;&gt;"Complete",AJ144,IF(AND(J144&gt;=Dashboard!$H$4,V144&lt;&gt;"Returned",V144&lt;&gt;"Disposed"),"Manager review: high-value item",IF(AND(AH144&gt;=Dashboard!$E$4,V144&lt;&gt;"Returned",V144&lt;&gt;"Disposed"),"Review aging and property policy",IF(AND(V144="Return Arranged",W144="Shipped",Y144=""),"Add shipping tracking","No immediate action")))))),"")</f>
        <v/>
      </c>
    </row>
    <row r="145" ht="34" customHeight="1">
      <c r="A145" s="34" t="n"/>
      <c r="B145" s="35" t="n"/>
      <c r="C145" s="36" t="n"/>
      <c r="D145" s="34" t="n"/>
      <c r="E145" s="37" t="n"/>
      <c r="F145" s="34" t="n"/>
      <c r="G145" s="37" t="n"/>
      <c r="H145" s="37" t="n"/>
      <c r="I145" s="34" t="n"/>
      <c r="J145" s="38" t="n"/>
      <c r="K145" s="34" t="n"/>
      <c r="L145" s="34" t="n"/>
      <c r="M145" s="35" t="n"/>
      <c r="N145" s="37" t="n"/>
      <c r="O145" s="34" t="n"/>
      <c r="P145" s="37" t="n"/>
      <c r="Q145" s="34" t="n"/>
      <c r="R145" s="35" t="n"/>
      <c r="S145" s="37" t="n"/>
      <c r="T145" s="39" t="n"/>
      <c r="U145" s="35" t="n"/>
      <c r="V145" s="34" t="n"/>
      <c r="W145" s="34" t="n"/>
      <c r="X145" s="34" t="n"/>
      <c r="Y145" s="37" t="n"/>
      <c r="Z145" s="38" t="n"/>
      <c r="AA145" s="38" t="n"/>
      <c r="AB145" s="35" t="n"/>
      <c r="AC145" s="34" t="n"/>
      <c r="AD145" s="35" t="n"/>
      <c r="AE145" s="34" t="n"/>
      <c r="AF145" s="34" t="n"/>
      <c r="AG145" s="37" t="n"/>
      <c r="AH145" s="31">
        <f>IFERROR(IF(A145="","",MAX(0,IF(OR(V145="Returned",V145="Disposed"),IF(V145="Returned",AB145,AD145),Dashboard!$B$4)-B145)),"")</f>
        <v/>
      </c>
      <c r="AI145" s="32">
        <f>IFERROR(IF(A145="","",MAX(0,Z145-AA145)),0)</f>
        <v/>
      </c>
      <c r="AJ145" s="33">
        <f>IFERROR(IF(A145="","",IF(B145="","Missing date found",IF(D145="","Missing found area",IF(G145="","Missing item description",IF(L145="","Missing receiving employee",IF(N145="","Missing storage location",IF(AND(V145="Returned",AB145=""),"Returned status needs date",IF(AND(V145="Disposed",AD145=""),"Disposed status needs date",IF(AND(W145="Shipped",Y145=""),"Shipped item needs tracking",IF(AND(V145="Claimed",S145=""),"Claimed item needs verification","Complete")))))))))),"")</f>
        <v/>
      </c>
      <c r="AK145" s="33">
        <f>IFERROR(IF(A145="","",IF(AND(I145="Yes",V145&lt;&gt;"Returned",V145&lt;&gt;"Disposed"),"Secure sensitive item",IF(AJ145&lt;&gt;"Complete",AJ145,IF(AND(J145&gt;=Dashboard!$H$4,V145&lt;&gt;"Returned",V145&lt;&gt;"Disposed"),"Manager review: high-value item",IF(AND(AH145&gt;=Dashboard!$E$4,V145&lt;&gt;"Returned",V145&lt;&gt;"Disposed"),"Review aging and property policy",IF(AND(V145="Return Arranged",W145="Shipped",Y145=""),"Add shipping tracking","No immediate action")))))),"")</f>
        <v/>
      </c>
    </row>
    <row r="146" ht="34" customHeight="1">
      <c r="A146" s="25" t="n"/>
      <c r="B146" s="26" t="n"/>
      <c r="C146" s="27" t="n"/>
      <c r="D146" s="25" t="n"/>
      <c r="E146" s="28" t="n"/>
      <c r="F146" s="25" t="n"/>
      <c r="G146" s="28" t="n"/>
      <c r="H146" s="28" t="n"/>
      <c r="I146" s="25" t="n"/>
      <c r="J146" s="29" t="n"/>
      <c r="K146" s="25" t="n"/>
      <c r="L146" s="25" t="n"/>
      <c r="M146" s="26" t="n"/>
      <c r="N146" s="28" t="n"/>
      <c r="O146" s="25" t="n"/>
      <c r="P146" s="28" t="n"/>
      <c r="Q146" s="25" t="n"/>
      <c r="R146" s="26" t="n"/>
      <c r="S146" s="28" t="n"/>
      <c r="T146" s="30" t="n"/>
      <c r="U146" s="26" t="n"/>
      <c r="V146" s="25" t="n"/>
      <c r="W146" s="25" t="n"/>
      <c r="X146" s="25" t="n"/>
      <c r="Y146" s="28" t="n"/>
      <c r="Z146" s="29" t="n"/>
      <c r="AA146" s="29" t="n"/>
      <c r="AB146" s="26" t="n"/>
      <c r="AC146" s="25" t="n"/>
      <c r="AD146" s="26" t="n"/>
      <c r="AE146" s="25" t="n"/>
      <c r="AF146" s="25" t="n"/>
      <c r="AG146" s="28" t="n"/>
      <c r="AH146" s="31">
        <f>IFERROR(IF(A146="","",MAX(0,IF(OR(V146="Returned",V146="Disposed"),IF(V146="Returned",AB146,AD146),Dashboard!$B$4)-B146)),"")</f>
        <v/>
      </c>
      <c r="AI146" s="32">
        <f>IFERROR(IF(A146="","",MAX(0,Z146-AA146)),0)</f>
        <v/>
      </c>
      <c r="AJ146" s="33">
        <f>IFERROR(IF(A146="","",IF(B146="","Missing date found",IF(D146="","Missing found area",IF(G146="","Missing item description",IF(L146="","Missing receiving employee",IF(N146="","Missing storage location",IF(AND(V146="Returned",AB146=""),"Returned status needs date",IF(AND(V146="Disposed",AD146=""),"Disposed status needs date",IF(AND(W146="Shipped",Y146=""),"Shipped item needs tracking",IF(AND(V146="Claimed",S146=""),"Claimed item needs verification","Complete")))))))))),"")</f>
        <v/>
      </c>
      <c r="AK146" s="33">
        <f>IFERROR(IF(A146="","",IF(AND(I146="Yes",V146&lt;&gt;"Returned",V146&lt;&gt;"Disposed"),"Secure sensitive item",IF(AJ146&lt;&gt;"Complete",AJ146,IF(AND(J146&gt;=Dashboard!$H$4,V146&lt;&gt;"Returned",V146&lt;&gt;"Disposed"),"Manager review: high-value item",IF(AND(AH146&gt;=Dashboard!$E$4,V146&lt;&gt;"Returned",V146&lt;&gt;"Disposed"),"Review aging and property policy",IF(AND(V146="Return Arranged",W146="Shipped",Y146=""),"Add shipping tracking","No immediate action")))))),"")</f>
        <v/>
      </c>
    </row>
    <row r="147" ht="34" customHeight="1">
      <c r="A147" s="34" t="n"/>
      <c r="B147" s="35" t="n"/>
      <c r="C147" s="36" t="n"/>
      <c r="D147" s="34" t="n"/>
      <c r="E147" s="37" t="n"/>
      <c r="F147" s="34" t="n"/>
      <c r="G147" s="37" t="n"/>
      <c r="H147" s="37" t="n"/>
      <c r="I147" s="34" t="n"/>
      <c r="J147" s="38" t="n"/>
      <c r="K147" s="34" t="n"/>
      <c r="L147" s="34" t="n"/>
      <c r="M147" s="35" t="n"/>
      <c r="N147" s="37" t="n"/>
      <c r="O147" s="34" t="n"/>
      <c r="P147" s="37" t="n"/>
      <c r="Q147" s="34" t="n"/>
      <c r="R147" s="35" t="n"/>
      <c r="S147" s="37" t="n"/>
      <c r="T147" s="39" t="n"/>
      <c r="U147" s="35" t="n"/>
      <c r="V147" s="34" t="n"/>
      <c r="W147" s="34" t="n"/>
      <c r="X147" s="34" t="n"/>
      <c r="Y147" s="37" t="n"/>
      <c r="Z147" s="38" t="n"/>
      <c r="AA147" s="38" t="n"/>
      <c r="AB147" s="35" t="n"/>
      <c r="AC147" s="34" t="n"/>
      <c r="AD147" s="35" t="n"/>
      <c r="AE147" s="34" t="n"/>
      <c r="AF147" s="34" t="n"/>
      <c r="AG147" s="37" t="n"/>
      <c r="AH147" s="31">
        <f>IFERROR(IF(A147="","",MAX(0,IF(OR(V147="Returned",V147="Disposed"),IF(V147="Returned",AB147,AD147),Dashboard!$B$4)-B147)),"")</f>
        <v/>
      </c>
      <c r="AI147" s="32">
        <f>IFERROR(IF(A147="","",MAX(0,Z147-AA147)),0)</f>
        <v/>
      </c>
      <c r="AJ147" s="33">
        <f>IFERROR(IF(A147="","",IF(B147="","Missing date found",IF(D147="","Missing found area",IF(G147="","Missing item description",IF(L147="","Missing receiving employee",IF(N147="","Missing storage location",IF(AND(V147="Returned",AB147=""),"Returned status needs date",IF(AND(V147="Disposed",AD147=""),"Disposed status needs date",IF(AND(W147="Shipped",Y147=""),"Shipped item needs tracking",IF(AND(V147="Claimed",S147=""),"Claimed item needs verification","Complete")))))))))),"")</f>
        <v/>
      </c>
      <c r="AK147" s="33">
        <f>IFERROR(IF(A147="","",IF(AND(I147="Yes",V147&lt;&gt;"Returned",V147&lt;&gt;"Disposed"),"Secure sensitive item",IF(AJ147&lt;&gt;"Complete",AJ147,IF(AND(J147&gt;=Dashboard!$H$4,V147&lt;&gt;"Returned",V147&lt;&gt;"Disposed"),"Manager review: high-value item",IF(AND(AH147&gt;=Dashboard!$E$4,V147&lt;&gt;"Returned",V147&lt;&gt;"Disposed"),"Review aging and property policy",IF(AND(V147="Return Arranged",W147="Shipped",Y147=""),"Add shipping tracking","No immediate action")))))),"")</f>
        <v/>
      </c>
    </row>
    <row r="148" ht="34" customHeight="1">
      <c r="A148" s="25" t="n"/>
      <c r="B148" s="26" t="n"/>
      <c r="C148" s="27" t="n"/>
      <c r="D148" s="25" t="n"/>
      <c r="E148" s="28" t="n"/>
      <c r="F148" s="25" t="n"/>
      <c r="G148" s="28" t="n"/>
      <c r="H148" s="28" t="n"/>
      <c r="I148" s="25" t="n"/>
      <c r="J148" s="29" t="n"/>
      <c r="K148" s="25" t="n"/>
      <c r="L148" s="25" t="n"/>
      <c r="M148" s="26" t="n"/>
      <c r="N148" s="28" t="n"/>
      <c r="O148" s="25" t="n"/>
      <c r="P148" s="28" t="n"/>
      <c r="Q148" s="25" t="n"/>
      <c r="R148" s="26" t="n"/>
      <c r="S148" s="28" t="n"/>
      <c r="T148" s="30" t="n"/>
      <c r="U148" s="26" t="n"/>
      <c r="V148" s="25" t="n"/>
      <c r="W148" s="25" t="n"/>
      <c r="X148" s="25" t="n"/>
      <c r="Y148" s="28" t="n"/>
      <c r="Z148" s="29" t="n"/>
      <c r="AA148" s="29" t="n"/>
      <c r="AB148" s="26" t="n"/>
      <c r="AC148" s="25" t="n"/>
      <c r="AD148" s="26" t="n"/>
      <c r="AE148" s="25" t="n"/>
      <c r="AF148" s="25" t="n"/>
      <c r="AG148" s="28" t="n"/>
      <c r="AH148" s="31">
        <f>IFERROR(IF(A148="","",MAX(0,IF(OR(V148="Returned",V148="Disposed"),IF(V148="Returned",AB148,AD148),Dashboard!$B$4)-B148)),"")</f>
        <v/>
      </c>
      <c r="AI148" s="32">
        <f>IFERROR(IF(A148="","",MAX(0,Z148-AA148)),0)</f>
        <v/>
      </c>
      <c r="AJ148" s="33">
        <f>IFERROR(IF(A148="","",IF(B148="","Missing date found",IF(D148="","Missing found area",IF(G148="","Missing item description",IF(L148="","Missing receiving employee",IF(N148="","Missing storage location",IF(AND(V148="Returned",AB148=""),"Returned status needs date",IF(AND(V148="Disposed",AD148=""),"Disposed status needs date",IF(AND(W148="Shipped",Y148=""),"Shipped item needs tracking",IF(AND(V148="Claimed",S148=""),"Claimed item needs verification","Complete")))))))))),"")</f>
        <v/>
      </c>
      <c r="AK148" s="33">
        <f>IFERROR(IF(A148="","",IF(AND(I148="Yes",V148&lt;&gt;"Returned",V148&lt;&gt;"Disposed"),"Secure sensitive item",IF(AJ148&lt;&gt;"Complete",AJ148,IF(AND(J148&gt;=Dashboard!$H$4,V148&lt;&gt;"Returned",V148&lt;&gt;"Disposed"),"Manager review: high-value item",IF(AND(AH148&gt;=Dashboard!$E$4,V148&lt;&gt;"Returned",V148&lt;&gt;"Disposed"),"Review aging and property policy",IF(AND(V148="Return Arranged",W148="Shipped",Y148=""),"Add shipping tracking","No immediate action")))))),"")</f>
        <v/>
      </c>
    </row>
    <row r="149" ht="34" customHeight="1">
      <c r="A149" s="34" t="n"/>
      <c r="B149" s="35" t="n"/>
      <c r="C149" s="36" t="n"/>
      <c r="D149" s="34" t="n"/>
      <c r="E149" s="37" t="n"/>
      <c r="F149" s="34" t="n"/>
      <c r="G149" s="37" t="n"/>
      <c r="H149" s="37" t="n"/>
      <c r="I149" s="34" t="n"/>
      <c r="J149" s="38" t="n"/>
      <c r="K149" s="34" t="n"/>
      <c r="L149" s="34" t="n"/>
      <c r="M149" s="35" t="n"/>
      <c r="N149" s="37" t="n"/>
      <c r="O149" s="34" t="n"/>
      <c r="P149" s="37" t="n"/>
      <c r="Q149" s="34" t="n"/>
      <c r="R149" s="35" t="n"/>
      <c r="S149" s="37" t="n"/>
      <c r="T149" s="39" t="n"/>
      <c r="U149" s="35" t="n"/>
      <c r="V149" s="34" t="n"/>
      <c r="W149" s="34" t="n"/>
      <c r="X149" s="34" t="n"/>
      <c r="Y149" s="37" t="n"/>
      <c r="Z149" s="38" t="n"/>
      <c r="AA149" s="38" t="n"/>
      <c r="AB149" s="35" t="n"/>
      <c r="AC149" s="34" t="n"/>
      <c r="AD149" s="35" t="n"/>
      <c r="AE149" s="34" t="n"/>
      <c r="AF149" s="34" t="n"/>
      <c r="AG149" s="37" t="n"/>
      <c r="AH149" s="31">
        <f>IFERROR(IF(A149="","",MAX(0,IF(OR(V149="Returned",V149="Disposed"),IF(V149="Returned",AB149,AD149),Dashboard!$B$4)-B149)),"")</f>
        <v/>
      </c>
      <c r="AI149" s="32">
        <f>IFERROR(IF(A149="","",MAX(0,Z149-AA149)),0)</f>
        <v/>
      </c>
      <c r="AJ149" s="33">
        <f>IFERROR(IF(A149="","",IF(B149="","Missing date found",IF(D149="","Missing found area",IF(G149="","Missing item description",IF(L149="","Missing receiving employee",IF(N149="","Missing storage location",IF(AND(V149="Returned",AB149=""),"Returned status needs date",IF(AND(V149="Disposed",AD149=""),"Disposed status needs date",IF(AND(W149="Shipped",Y149=""),"Shipped item needs tracking",IF(AND(V149="Claimed",S149=""),"Claimed item needs verification","Complete")))))))))),"")</f>
        <v/>
      </c>
      <c r="AK149" s="33">
        <f>IFERROR(IF(A149="","",IF(AND(I149="Yes",V149&lt;&gt;"Returned",V149&lt;&gt;"Disposed"),"Secure sensitive item",IF(AJ149&lt;&gt;"Complete",AJ149,IF(AND(J149&gt;=Dashboard!$H$4,V149&lt;&gt;"Returned",V149&lt;&gt;"Disposed"),"Manager review: high-value item",IF(AND(AH149&gt;=Dashboard!$E$4,V149&lt;&gt;"Returned",V149&lt;&gt;"Disposed"),"Review aging and property policy",IF(AND(V149="Return Arranged",W149="Shipped",Y149=""),"Add shipping tracking","No immediate action")))))),"")</f>
        <v/>
      </c>
    </row>
    <row r="150" ht="34" customHeight="1">
      <c r="A150" s="25" t="n"/>
      <c r="B150" s="26" t="n"/>
      <c r="C150" s="27" t="n"/>
      <c r="D150" s="25" t="n"/>
      <c r="E150" s="28" t="n"/>
      <c r="F150" s="25" t="n"/>
      <c r="G150" s="28" t="n"/>
      <c r="H150" s="28" t="n"/>
      <c r="I150" s="25" t="n"/>
      <c r="J150" s="29" t="n"/>
      <c r="K150" s="25" t="n"/>
      <c r="L150" s="25" t="n"/>
      <c r="M150" s="26" t="n"/>
      <c r="N150" s="28" t="n"/>
      <c r="O150" s="25" t="n"/>
      <c r="P150" s="28" t="n"/>
      <c r="Q150" s="25" t="n"/>
      <c r="R150" s="26" t="n"/>
      <c r="S150" s="28" t="n"/>
      <c r="T150" s="30" t="n"/>
      <c r="U150" s="26" t="n"/>
      <c r="V150" s="25" t="n"/>
      <c r="W150" s="25" t="n"/>
      <c r="X150" s="25" t="n"/>
      <c r="Y150" s="28" t="n"/>
      <c r="Z150" s="29" t="n"/>
      <c r="AA150" s="29" t="n"/>
      <c r="AB150" s="26" t="n"/>
      <c r="AC150" s="25" t="n"/>
      <c r="AD150" s="26" t="n"/>
      <c r="AE150" s="25" t="n"/>
      <c r="AF150" s="25" t="n"/>
      <c r="AG150" s="28" t="n"/>
      <c r="AH150" s="31">
        <f>IFERROR(IF(A150="","",MAX(0,IF(OR(V150="Returned",V150="Disposed"),IF(V150="Returned",AB150,AD150),Dashboard!$B$4)-B150)),"")</f>
        <v/>
      </c>
      <c r="AI150" s="32">
        <f>IFERROR(IF(A150="","",MAX(0,Z150-AA150)),0)</f>
        <v/>
      </c>
      <c r="AJ150" s="33">
        <f>IFERROR(IF(A150="","",IF(B150="","Missing date found",IF(D150="","Missing found area",IF(G150="","Missing item description",IF(L150="","Missing receiving employee",IF(N150="","Missing storage location",IF(AND(V150="Returned",AB150=""),"Returned status needs date",IF(AND(V150="Disposed",AD150=""),"Disposed status needs date",IF(AND(W150="Shipped",Y150=""),"Shipped item needs tracking",IF(AND(V150="Claimed",S150=""),"Claimed item needs verification","Complete")))))))))),"")</f>
        <v/>
      </c>
      <c r="AK150" s="33">
        <f>IFERROR(IF(A150="","",IF(AND(I150="Yes",V150&lt;&gt;"Returned",V150&lt;&gt;"Disposed"),"Secure sensitive item",IF(AJ150&lt;&gt;"Complete",AJ150,IF(AND(J150&gt;=Dashboard!$H$4,V150&lt;&gt;"Returned",V150&lt;&gt;"Disposed"),"Manager review: high-value item",IF(AND(AH150&gt;=Dashboard!$E$4,V150&lt;&gt;"Returned",V150&lt;&gt;"Disposed"),"Review aging and property policy",IF(AND(V150="Return Arranged",W150="Shipped",Y150=""),"Add shipping tracking","No immediate action")))))),"")</f>
        <v/>
      </c>
    </row>
    <row r="151" ht="34" customHeight="1">
      <c r="A151" s="34" t="n"/>
      <c r="B151" s="35" t="n"/>
      <c r="C151" s="36" t="n"/>
      <c r="D151" s="34" t="n"/>
      <c r="E151" s="37" t="n"/>
      <c r="F151" s="34" t="n"/>
      <c r="G151" s="37" t="n"/>
      <c r="H151" s="37" t="n"/>
      <c r="I151" s="34" t="n"/>
      <c r="J151" s="38" t="n"/>
      <c r="K151" s="34" t="n"/>
      <c r="L151" s="34" t="n"/>
      <c r="M151" s="35" t="n"/>
      <c r="N151" s="37" t="n"/>
      <c r="O151" s="34" t="n"/>
      <c r="P151" s="37" t="n"/>
      <c r="Q151" s="34" t="n"/>
      <c r="R151" s="35" t="n"/>
      <c r="S151" s="37" t="n"/>
      <c r="T151" s="39" t="n"/>
      <c r="U151" s="35" t="n"/>
      <c r="V151" s="34" t="n"/>
      <c r="W151" s="34" t="n"/>
      <c r="X151" s="34" t="n"/>
      <c r="Y151" s="37" t="n"/>
      <c r="Z151" s="38" t="n"/>
      <c r="AA151" s="38" t="n"/>
      <c r="AB151" s="35" t="n"/>
      <c r="AC151" s="34" t="n"/>
      <c r="AD151" s="35" t="n"/>
      <c r="AE151" s="34" t="n"/>
      <c r="AF151" s="34" t="n"/>
      <c r="AG151" s="37" t="n"/>
      <c r="AH151" s="31">
        <f>IFERROR(IF(A151="","",MAX(0,IF(OR(V151="Returned",V151="Disposed"),IF(V151="Returned",AB151,AD151),Dashboard!$B$4)-B151)),"")</f>
        <v/>
      </c>
      <c r="AI151" s="32">
        <f>IFERROR(IF(A151="","",MAX(0,Z151-AA151)),0)</f>
        <v/>
      </c>
      <c r="AJ151" s="33">
        <f>IFERROR(IF(A151="","",IF(B151="","Missing date found",IF(D151="","Missing found area",IF(G151="","Missing item description",IF(L151="","Missing receiving employee",IF(N151="","Missing storage location",IF(AND(V151="Returned",AB151=""),"Returned status needs date",IF(AND(V151="Disposed",AD151=""),"Disposed status needs date",IF(AND(W151="Shipped",Y151=""),"Shipped item needs tracking",IF(AND(V151="Claimed",S151=""),"Claimed item needs verification","Complete")))))))))),"")</f>
        <v/>
      </c>
      <c r="AK151" s="33">
        <f>IFERROR(IF(A151="","",IF(AND(I151="Yes",V151&lt;&gt;"Returned",V151&lt;&gt;"Disposed"),"Secure sensitive item",IF(AJ151&lt;&gt;"Complete",AJ151,IF(AND(J151&gt;=Dashboard!$H$4,V151&lt;&gt;"Returned",V151&lt;&gt;"Disposed"),"Manager review: high-value item",IF(AND(AH151&gt;=Dashboard!$E$4,V151&lt;&gt;"Returned",V151&lt;&gt;"Disposed"),"Review aging and property policy",IF(AND(V151="Return Arranged",W151="Shipped",Y151=""),"Add shipping tracking","No immediate action")))))),"")</f>
        <v/>
      </c>
    </row>
    <row r="152" ht="34" customHeight="1">
      <c r="A152" s="25" t="n"/>
      <c r="B152" s="26" t="n"/>
      <c r="C152" s="27" t="n"/>
      <c r="D152" s="25" t="n"/>
      <c r="E152" s="28" t="n"/>
      <c r="F152" s="25" t="n"/>
      <c r="G152" s="28" t="n"/>
      <c r="H152" s="28" t="n"/>
      <c r="I152" s="25" t="n"/>
      <c r="J152" s="29" t="n"/>
      <c r="K152" s="25" t="n"/>
      <c r="L152" s="25" t="n"/>
      <c r="M152" s="26" t="n"/>
      <c r="N152" s="28" t="n"/>
      <c r="O152" s="25" t="n"/>
      <c r="P152" s="28" t="n"/>
      <c r="Q152" s="25" t="n"/>
      <c r="R152" s="26" t="n"/>
      <c r="S152" s="28" t="n"/>
      <c r="T152" s="30" t="n"/>
      <c r="U152" s="26" t="n"/>
      <c r="V152" s="25" t="n"/>
      <c r="W152" s="25" t="n"/>
      <c r="X152" s="25" t="n"/>
      <c r="Y152" s="28" t="n"/>
      <c r="Z152" s="29" t="n"/>
      <c r="AA152" s="29" t="n"/>
      <c r="AB152" s="26" t="n"/>
      <c r="AC152" s="25" t="n"/>
      <c r="AD152" s="26" t="n"/>
      <c r="AE152" s="25" t="n"/>
      <c r="AF152" s="25" t="n"/>
      <c r="AG152" s="28" t="n"/>
      <c r="AH152" s="31">
        <f>IFERROR(IF(A152="","",MAX(0,IF(OR(V152="Returned",V152="Disposed"),IF(V152="Returned",AB152,AD152),Dashboard!$B$4)-B152)),"")</f>
        <v/>
      </c>
      <c r="AI152" s="32">
        <f>IFERROR(IF(A152="","",MAX(0,Z152-AA152)),0)</f>
        <v/>
      </c>
      <c r="AJ152" s="33">
        <f>IFERROR(IF(A152="","",IF(B152="","Missing date found",IF(D152="","Missing found area",IF(G152="","Missing item description",IF(L152="","Missing receiving employee",IF(N152="","Missing storage location",IF(AND(V152="Returned",AB152=""),"Returned status needs date",IF(AND(V152="Disposed",AD152=""),"Disposed status needs date",IF(AND(W152="Shipped",Y152=""),"Shipped item needs tracking",IF(AND(V152="Claimed",S152=""),"Claimed item needs verification","Complete")))))))))),"")</f>
        <v/>
      </c>
      <c r="AK152" s="33">
        <f>IFERROR(IF(A152="","",IF(AND(I152="Yes",V152&lt;&gt;"Returned",V152&lt;&gt;"Disposed"),"Secure sensitive item",IF(AJ152&lt;&gt;"Complete",AJ152,IF(AND(J152&gt;=Dashboard!$H$4,V152&lt;&gt;"Returned",V152&lt;&gt;"Disposed"),"Manager review: high-value item",IF(AND(AH152&gt;=Dashboard!$E$4,V152&lt;&gt;"Returned",V152&lt;&gt;"Disposed"),"Review aging and property policy",IF(AND(V152="Return Arranged",W152="Shipped",Y152=""),"Add shipping tracking","No immediate action")))))),"")</f>
        <v/>
      </c>
    </row>
    <row r="153" ht="34" customHeight="1">
      <c r="A153" s="34" t="n"/>
      <c r="B153" s="35" t="n"/>
      <c r="C153" s="36" t="n"/>
      <c r="D153" s="34" t="n"/>
      <c r="E153" s="37" t="n"/>
      <c r="F153" s="34" t="n"/>
      <c r="G153" s="37" t="n"/>
      <c r="H153" s="37" t="n"/>
      <c r="I153" s="34" t="n"/>
      <c r="J153" s="38" t="n"/>
      <c r="K153" s="34" t="n"/>
      <c r="L153" s="34" t="n"/>
      <c r="M153" s="35" t="n"/>
      <c r="N153" s="37" t="n"/>
      <c r="O153" s="34" t="n"/>
      <c r="P153" s="37" t="n"/>
      <c r="Q153" s="34" t="n"/>
      <c r="R153" s="35" t="n"/>
      <c r="S153" s="37" t="n"/>
      <c r="T153" s="39" t="n"/>
      <c r="U153" s="35" t="n"/>
      <c r="V153" s="34" t="n"/>
      <c r="W153" s="34" t="n"/>
      <c r="X153" s="34" t="n"/>
      <c r="Y153" s="37" t="n"/>
      <c r="Z153" s="38" t="n"/>
      <c r="AA153" s="38" t="n"/>
      <c r="AB153" s="35" t="n"/>
      <c r="AC153" s="34" t="n"/>
      <c r="AD153" s="35" t="n"/>
      <c r="AE153" s="34" t="n"/>
      <c r="AF153" s="34" t="n"/>
      <c r="AG153" s="37" t="n"/>
      <c r="AH153" s="31">
        <f>IFERROR(IF(A153="","",MAX(0,IF(OR(V153="Returned",V153="Disposed"),IF(V153="Returned",AB153,AD153),Dashboard!$B$4)-B153)),"")</f>
        <v/>
      </c>
      <c r="AI153" s="32">
        <f>IFERROR(IF(A153="","",MAX(0,Z153-AA153)),0)</f>
        <v/>
      </c>
      <c r="AJ153" s="33">
        <f>IFERROR(IF(A153="","",IF(B153="","Missing date found",IF(D153="","Missing found area",IF(G153="","Missing item description",IF(L153="","Missing receiving employee",IF(N153="","Missing storage location",IF(AND(V153="Returned",AB153=""),"Returned status needs date",IF(AND(V153="Disposed",AD153=""),"Disposed status needs date",IF(AND(W153="Shipped",Y153=""),"Shipped item needs tracking",IF(AND(V153="Claimed",S153=""),"Claimed item needs verification","Complete")))))))))),"")</f>
        <v/>
      </c>
      <c r="AK153" s="33">
        <f>IFERROR(IF(A153="","",IF(AND(I153="Yes",V153&lt;&gt;"Returned",V153&lt;&gt;"Disposed"),"Secure sensitive item",IF(AJ153&lt;&gt;"Complete",AJ153,IF(AND(J153&gt;=Dashboard!$H$4,V153&lt;&gt;"Returned",V153&lt;&gt;"Disposed"),"Manager review: high-value item",IF(AND(AH153&gt;=Dashboard!$E$4,V153&lt;&gt;"Returned",V153&lt;&gt;"Disposed"),"Review aging and property policy",IF(AND(V153="Return Arranged",W153="Shipped",Y153=""),"Add shipping tracking","No immediate action")))))),"")</f>
        <v/>
      </c>
    </row>
    <row r="154" ht="34" customHeight="1">
      <c r="A154" s="25" t="n"/>
      <c r="B154" s="26" t="n"/>
      <c r="C154" s="27" t="n"/>
      <c r="D154" s="25" t="n"/>
      <c r="E154" s="28" t="n"/>
      <c r="F154" s="25" t="n"/>
      <c r="G154" s="28" t="n"/>
      <c r="H154" s="28" t="n"/>
      <c r="I154" s="25" t="n"/>
      <c r="J154" s="29" t="n"/>
      <c r="K154" s="25" t="n"/>
      <c r="L154" s="25" t="n"/>
      <c r="M154" s="26" t="n"/>
      <c r="N154" s="28" t="n"/>
      <c r="O154" s="25" t="n"/>
      <c r="P154" s="28" t="n"/>
      <c r="Q154" s="25" t="n"/>
      <c r="R154" s="26" t="n"/>
      <c r="S154" s="28" t="n"/>
      <c r="T154" s="30" t="n"/>
      <c r="U154" s="26" t="n"/>
      <c r="V154" s="25" t="n"/>
      <c r="W154" s="25" t="n"/>
      <c r="X154" s="25" t="n"/>
      <c r="Y154" s="28" t="n"/>
      <c r="Z154" s="29" t="n"/>
      <c r="AA154" s="29" t="n"/>
      <c r="AB154" s="26" t="n"/>
      <c r="AC154" s="25" t="n"/>
      <c r="AD154" s="26" t="n"/>
      <c r="AE154" s="25" t="n"/>
      <c r="AF154" s="25" t="n"/>
      <c r="AG154" s="28" t="n"/>
      <c r="AH154" s="31">
        <f>IFERROR(IF(A154="","",MAX(0,IF(OR(V154="Returned",V154="Disposed"),IF(V154="Returned",AB154,AD154),Dashboard!$B$4)-B154)),"")</f>
        <v/>
      </c>
      <c r="AI154" s="32">
        <f>IFERROR(IF(A154="","",MAX(0,Z154-AA154)),0)</f>
        <v/>
      </c>
      <c r="AJ154" s="33">
        <f>IFERROR(IF(A154="","",IF(B154="","Missing date found",IF(D154="","Missing found area",IF(G154="","Missing item description",IF(L154="","Missing receiving employee",IF(N154="","Missing storage location",IF(AND(V154="Returned",AB154=""),"Returned status needs date",IF(AND(V154="Disposed",AD154=""),"Disposed status needs date",IF(AND(W154="Shipped",Y154=""),"Shipped item needs tracking",IF(AND(V154="Claimed",S154=""),"Claimed item needs verification","Complete")))))))))),"")</f>
        <v/>
      </c>
      <c r="AK154" s="33">
        <f>IFERROR(IF(A154="","",IF(AND(I154="Yes",V154&lt;&gt;"Returned",V154&lt;&gt;"Disposed"),"Secure sensitive item",IF(AJ154&lt;&gt;"Complete",AJ154,IF(AND(J154&gt;=Dashboard!$H$4,V154&lt;&gt;"Returned",V154&lt;&gt;"Disposed"),"Manager review: high-value item",IF(AND(AH154&gt;=Dashboard!$E$4,V154&lt;&gt;"Returned",V154&lt;&gt;"Disposed"),"Review aging and property policy",IF(AND(V154="Return Arranged",W154="Shipped",Y154=""),"Add shipping tracking","No immediate action")))))),"")</f>
        <v/>
      </c>
    </row>
    <row r="155" ht="34" customHeight="1">
      <c r="A155" s="34" t="n"/>
      <c r="B155" s="35" t="n"/>
      <c r="C155" s="36" t="n"/>
      <c r="D155" s="34" t="n"/>
      <c r="E155" s="37" t="n"/>
      <c r="F155" s="34" t="n"/>
      <c r="G155" s="37" t="n"/>
      <c r="H155" s="37" t="n"/>
      <c r="I155" s="34" t="n"/>
      <c r="J155" s="38" t="n"/>
      <c r="K155" s="34" t="n"/>
      <c r="L155" s="34" t="n"/>
      <c r="M155" s="35" t="n"/>
      <c r="N155" s="37" t="n"/>
      <c r="O155" s="34" t="n"/>
      <c r="P155" s="37" t="n"/>
      <c r="Q155" s="34" t="n"/>
      <c r="R155" s="35" t="n"/>
      <c r="S155" s="37" t="n"/>
      <c r="T155" s="39" t="n"/>
      <c r="U155" s="35" t="n"/>
      <c r="V155" s="34" t="n"/>
      <c r="W155" s="34" t="n"/>
      <c r="X155" s="34" t="n"/>
      <c r="Y155" s="37" t="n"/>
      <c r="Z155" s="38" t="n"/>
      <c r="AA155" s="38" t="n"/>
      <c r="AB155" s="35" t="n"/>
      <c r="AC155" s="34" t="n"/>
      <c r="AD155" s="35" t="n"/>
      <c r="AE155" s="34" t="n"/>
      <c r="AF155" s="34" t="n"/>
      <c r="AG155" s="37" t="n"/>
      <c r="AH155" s="31">
        <f>IFERROR(IF(A155="","",MAX(0,IF(OR(V155="Returned",V155="Disposed"),IF(V155="Returned",AB155,AD155),Dashboard!$B$4)-B155)),"")</f>
        <v/>
      </c>
      <c r="AI155" s="32">
        <f>IFERROR(IF(A155="","",MAX(0,Z155-AA155)),0)</f>
        <v/>
      </c>
      <c r="AJ155" s="33">
        <f>IFERROR(IF(A155="","",IF(B155="","Missing date found",IF(D155="","Missing found area",IF(G155="","Missing item description",IF(L155="","Missing receiving employee",IF(N155="","Missing storage location",IF(AND(V155="Returned",AB155=""),"Returned status needs date",IF(AND(V155="Disposed",AD155=""),"Disposed status needs date",IF(AND(W155="Shipped",Y155=""),"Shipped item needs tracking",IF(AND(V155="Claimed",S155=""),"Claimed item needs verification","Complete")))))))))),"")</f>
        <v/>
      </c>
      <c r="AK155" s="33">
        <f>IFERROR(IF(A155="","",IF(AND(I155="Yes",V155&lt;&gt;"Returned",V155&lt;&gt;"Disposed"),"Secure sensitive item",IF(AJ155&lt;&gt;"Complete",AJ155,IF(AND(J155&gt;=Dashboard!$H$4,V155&lt;&gt;"Returned",V155&lt;&gt;"Disposed"),"Manager review: high-value item",IF(AND(AH155&gt;=Dashboard!$E$4,V155&lt;&gt;"Returned",V155&lt;&gt;"Disposed"),"Review aging and property policy",IF(AND(V155="Return Arranged",W155="Shipped",Y155=""),"Add shipping tracking","No immediate action")))))),"")</f>
        <v/>
      </c>
    </row>
    <row r="156" ht="34" customHeight="1">
      <c r="A156" s="25" t="n"/>
      <c r="B156" s="26" t="n"/>
      <c r="C156" s="27" t="n"/>
      <c r="D156" s="25" t="n"/>
      <c r="E156" s="28" t="n"/>
      <c r="F156" s="25" t="n"/>
      <c r="G156" s="28" t="n"/>
      <c r="H156" s="28" t="n"/>
      <c r="I156" s="25" t="n"/>
      <c r="J156" s="29" t="n"/>
      <c r="K156" s="25" t="n"/>
      <c r="L156" s="25" t="n"/>
      <c r="M156" s="26" t="n"/>
      <c r="N156" s="28" t="n"/>
      <c r="O156" s="25" t="n"/>
      <c r="P156" s="28" t="n"/>
      <c r="Q156" s="25" t="n"/>
      <c r="R156" s="26" t="n"/>
      <c r="S156" s="28" t="n"/>
      <c r="T156" s="30" t="n"/>
      <c r="U156" s="26" t="n"/>
      <c r="V156" s="25" t="n"/>
      <c r="W156" s="25" t="n"/>
      <c r="X156" s="25" t="n"/>
      <c r="Y156" s="28" t="n"/>
      <c r="Z156" s="29" t="n"/>
      <c r="AA156" s="29" t="n"/>
      <c r="AB156" s="26" t="n"/>
      <c r="AC156" s="25" t="n"/>
      <c r="AD156" s="26" t="n"/>
      <c r="AE156" s="25" t="n"/>
      <c r="AF156" s="25" t="n"/>
      <c r="AG156" s="28" t="n"/>
      <c r="AH156" s="31">
        <f>IFERROR(IF(A156="","",MAX(0,IF(OR(V156="Returned",V156="Disposed"),IF(V156="Returned",AB156,AD156),Dashboard!$B$4)-B156)),"")</f>
        <v/>
      </c>
      <c r="AI156" s="32">
        <f>IFERROR(IF(A156="","",MAX(0,Z156-AA156)),0)</f>
        <v/>
      </c>
      <c r="AJ156" s="33">
        <f>IFERROR(IF(A156="","",IF(B156="","Missing date found",IF(D156="","Missing found area",IF(G156="","Missing item description",IF(L156="","Missing receiving employee",IF(N156="","Missing storage location",IF(AND(V156="Returned",AB156=""),"Returned status needs date",IF(AND(V156="Disposed",AD156=""),"Disposed status needs date",IF(AND(W156="Shipped",Y156=""),"Shipped item needs tracking",IF(AND(V156="Claimed",S156=""),"Claimed item needs verification","Complete")))))))))),"")</f>
        <v/>
      </c>
      <c r="AK156" s="33">
        <f>IFERROR(IF(A156="","",IF(AND(I156="Yes",V156&lt;&gt;"Returned",V156&lt;&gt;"Disposed"),"Secure sensitive item",IF(AJ156&lt;&gt;"Complete",AJ156,IF(AND(J156&gt;=Dashboard!$H$4,V156&lt;&gt;"Returned",V156&lt;&gt;"Disposed"),"Manager review: high-value item",IF(AND(AH156&gt;=Dashboard!$E$4,V156&lt;&gt;"Returned",V156&lt;&gt;"Disposed"),"Review aging and property policy",IF(AND(V156="Return Arranged",W156="Shipped",Y156=""),"Add shipping tracking","No immediate action")))))),"")</f>
        <v/>
      </c>
    </row>
    <row r="157" ht="34" customHeight="1">
      <c r="A157" s="34" t="n"/>
      <c r="B157" s="35" t="n"/>
      <c r="C157" s="36" t="n"/>
      <c r="D157" s="34" t="n"/>
      <c r="E157" s="37" t="n"/>
      <c r="F157" s="34" t="n"/>
      <c r="G157" s="37" t="n"/>
      <c r="H157" s="37" t="n"/>
      <c r="I157" s="34" t="n"/>
      <c r="J157" s="38" t="n"/>
      <c r="K157" s="34" t="n"/>
      <c r="L157" s="34" t="n"/>
      <c r="M157" s="35" t="n"/>
      <c r="N157" s="37" t="n"/>
      <c r="O157" s="34" t="n"/>
      <c r="P157" s="37" t="n"/>
      <c r="Q157" s="34" t="n"/>
      <c r="R157" s="35" t="n"/>
      <c r="S157" s="37" t="n"/>
      <c r="T157" s="39" t="n"/>
      <c r="U157" s="35" t="n"/>
      <c r="V157" s="34" t="n"/>
      <c r="W157" s="34" t="n"/>
      <c r="X157" s="34" t="n"/>
      <c r="Y157" s="37" t="n"/>
      <c r="Z157" s="38" t="n"/>
      <c r="AA157" s="38" t="n"/>
      <c r="AB157" s="35" t="n"/>
      <c r="AC157" s="34" t="n"/>
      <c r="AD157" s="35" t="n"/>
      <c r="AE157" s="34" t="n"/>
      <c r="AF157" s="34" t="n"/>
      <c r="AG157" s="37" t="n"/>
      <c r="AH157" s="31">
        <f>IFERROR(IF(A157="","",MAX(0,IF(OR(V157="Returned",V157="Disposed"),IF(V157="Returned",AB157,AD157),Dashboard!$B$4)-B157)),"")</f>
        <v/>
      </c>
      <c r="AI157" s="32">
        <f>IFERROR(IF(A157="","",MAX(0,Z157-AA157)),0)</f>
        <v/>
      </c>
      <c r="AJ157" s="33">
        <f>IFERROR(IF(A157="","",IF(B157="","Missing date found",IF(D157="","Missing found area",IF(G157="","Missing item description",IF(L157="","Missing receiving employee",IF(N157="","Missing storage location",IF(AND(V157="Returned",AB157=""),"Returned status needs date",IF(AND(V157="Disposed",AD157=""),"Disposed status needs date",IF(AND(W157="Shipped",Y157=""),"Shipped item needs tracking",IF(AND(V157="Claimed",S157=""),"Claimed item needs verification","Complete")))))))))),"")</f>
        <v/>
      </c>
      <c r="AK157" s="33">
        <f>IFERROR(IF(A157="","",IF(AND(I157="Yes",V157&lt;&gt;"Returned",V157&lt;&gt;"Disposed"),"Secure sensitive item",IF(AJ157&lt;&gt;"Complete",AJ157,IF(AND(J157&gt;=Dashboard!$H$4,V157&lt;&gt;"Returned",V157&lt;&gt;"Disposed"),"Manager review: high-value item",IF(AND(AH157&gt;=Dashboard!$E$4,V157&lt;&gt;"Returned",V157&lt;&gt;"Disposed"),"Review aging and property policy",IF(AND(V157="Return Arranged",W157="Shipped",Y157=""),"Add shipping tracking","No immediate action")))))),"")</f>
        <v/>
      </c>
    </row>
    <row r="158" ht="34" customHeight="1">
      <c r="A158" s="25" t="n"/>
      <c r="B158" s="26" t="n"/>
      <c r="C158" s="27" t="n"/>
      <c r="D158" s="25" t="n"/>
      <c r="E158" s="28" t="n"/>
      <c r="F158" s="25" t="n"/>
      <c r="G158" s="28" t="n"/>
      <c r="H158" s="28" t="n"/>
      <c r="I158" s="25" t="n"/>
      <c r="J158" s="29" t="n"/>
      <c r="K158" s="25" t="n"/>
      <c r="L158" s="25" t="n"/>
      <c r="M158" s="26" t="n"/>
      <c r="N158" s="28" t="n"/>
      <c r="O158" s="25" t="n"/>
      <c r="P158" s="28" t="n"/>
      <c r="Q158" s="25" t="n"/>
      <c r="R158" s="26" t="n"/>
      <c r="S158" s="28" t="n"/>
      <c r="T158" s="30" t="n"/>
      <c r="U158" s="26" t="n"/>
      <c r="V158" s="25" t="n"/>
      <c r="W158" s="25" t="n"/>
      <c r="X158" s="25" t="n"/>
      <c r="Y158" s="28" t="n"/>
      <c r="Z158" s="29" t="n"/>
      <c r="AA158" s="29" t="n"/>
      <c r="AB158" s="26" t="n"/>
      <c r="AC158" s="25" t="n"/>
      <c r="AD158" s="26" t="n"/>
      <c r="AE158" s="25" t="n"/>
      <c r="AF158" s="25" t="n"/>
      <c r="AG158" s="28" t="n"/>
      <c r="AH158" s="31">
        <f>IFERROR(IF(A158="","",MAX(0,IF(OR(V158="Returned",V158="Disposed"),IF(V158="Returned",AB158,AD158),Dashboard!$B$4)-B158)),"")</f>
        <v/>
      </c>
      <c r="AI158" s="32">
        <f>IFERROR(IF(A158="","",MAX(0,Z158-AA158)),0)</f>
        <v/>
      </c>
      <c r="AJ158" s="33">
        <f>IFERROR(IF(A158="","",IF(B158="","Missing date found",IF(D158="","Missing found area",IF(G158="","Missing item description",IF(L158="","Missing receiving employee",IF(N158="","Missing storage location",IF(AND(V158="Returned",AB158=""),"Returned status needs date",IF(AND(V158="Disposed",AD158=""),"Disposed status needs date",IF(AND(W158="Shipped",Y158=""),"Shipped item needs tracking",IF(AND(V158="Claimed",S158=""),"Claimed item needs verification","Complete")))))))))),"")</f>
        <v/>
      </c>
      <c r="AK158" s="33">
        <f>IFERROR(IF(A158="","",IF(AND(I158="Yes",V158&lt;&gt;"Returned",V158&lt;&gt;"Disposed"),"Secure sensitive item",IF(AJ158&lt;&gt;"Complete",AJ158,IF(AND(J158&gt;=Dashboard!$H$4,V158&lt;&gt;"Returned",V158&lt;&gt;"Disposed"),"Manager review: high-value item",IF(AND(AH158&gt;=Dashboard!$E$4,V158&lt;&gt;"Returned",V158&lt;&gt;"Disposed"),"Review aging and property policy",IF(AND(V158="Return Arranged",W158="Shipped",Y158=""),"Add shipping tracking","No immediate action")))))),"")</f>
        <v/>
      </c>
    </row>
    <row r="159" ht="34" customHeight="1">
      <c r="A159" s="34" t="n"/>
      <c r="B159" s="35" t="n"/>
      <c r="C159" s="36" t="n"/>
      <c r="D159" s="34" t="n"/>
      <c r="E159" s="37" t="n"/>
      <c r="F159" s="34" t="n"/>
      <c r="G159" s="37" t="n"/>
      <c r="H159" s="37" t="n"/>
      <c r="I159" s="34" t="n"/>
      <c r="J159" s="38" t="n"/>
      <c r="K159" s="34" t="n"/>
      <c r="L159" s="34" t="n"/>
      <c r="M159" s="35" t="n"/>
      <c r="N159" s="37" t="n"/>
      <c r="O159" s="34" t="n"/>
      <c r="P159" s="37" t="n"/>
      <c r="Q159" s="34" t="n"/>
      <c r="R159" s="35" t="n"/>
      <c r="S159" s="37" t="n"/>
      <c r="T159" s="39" t="n"/>
      <c r="U159" s="35" t="n"/>
      <c r="V159" s="34" t="n"/>
      <c r="W159" s="34" t="n"/>
      <c r="X159" s="34" t="n"/>
      <c r="Y159" s="37" t="n"/>
      <c r="Z159" s="38" t="n"/>
      <c r="AA159" s="38" t="n"/>
      <c r="AB159" s="35" t="n"/>
      <c r="AC159" s="34" t="n"/>
      <c r="AD159" s="35" t="n"/>
      <c r="AE159" s="34" t="n"/>
      <c r="AF159" s="34" t="n"/>
      <c r="AG159" s="37" t="n"/>
      <c r="AH159" s="31">
        <f>IFERROR(IF(A159="","",MAX(0,IF(OR(V159="Returned",V159="Disposed"),IF(V159="Returned",AB159,AD159),Dashboard!$B$4)-B159)),"")</f>
        <v/>
      </c>
      <c r="AI159" s="32">
        <f>IFERROR(IF(A159="","",MAX(0,Z159-AA159)),0)</f>
        <v/>
      </c>
      <c r="AJ159" s="33">
        <f>IFERROR(IF(A159="","",IF(B159="","Missing date found",IF(D159="","Missing found area",IF(G159="","Missing item description",IF(L159="","Missing receiving employee",IF(N159="","Missing storage location",IF(AND(V159="Returned",AB159=""),"Returned status needs date",IF(AND(V159="Disposed",AD159=""),"Disposed status needs date",IF(AND(W159="Shipped",Y159=""),"Shipped item needs tracking",IF(AND(V159="Claimed",S159=""),"Claimed item needs verification","Complete")))))))))),"")</f>
        <v/>
      </c>
      <c r="AK159" s="33">
        <f>IFERROR(IF(A159="","",IF(AND(I159="Yes",V159&lt;&gt;"Returned",V159&lt;&gt;"Disposed"),"Secure sensitive item",IF(AJ159&lt;&gt;"Complete",AJ159,IF(AND(J159&gt;=Dashboard!$H$4,V159&lt;&gt;"Returned",V159&lt;&gt;"Disposed"),"Manager review: high-value item",IF(AND(AH159&gt;=Dashboard!$E$4,V159&lt;&gt;"Returned",V159&lt;&gt;"Disposed"),"Review aging and property policy",IF(AND(V159="Return Arranged",W159="Shipped",Y159=""),"Add shipping tracking","No immediate action")))))),"")</f>
        <v/>
      </c>
    </row>
    <row r="160" ht="34" customHeight="1">
      <c r="A160" s="25" t="n"/>
      <c r="B160" s="26" t="n"/>
      <c r="C160" s="27" t="n"/>
      <c r="D160" s="25" t="n"/>
      <c r="E160" s="28" t="n"/>
      <c r="F160" s="25" t="n"/>
      <c r="G160" s="28" t="n"/>
      <c r="H160" s="28" t="n"/>
      <c r="I160" s="25" t="n"/>
      <c r="J160" s="29" t="n"/>
      <c r="K160" s="25" t="n"/>
      <c r="L160" s="25" t="n"/>
      <c r="M160" s="26" t="n"/>
      <c r="N160" s="28" t="n"/>
      <c r="O160" s="25" t="n"/>
      <c r="P160" s="28" t="n"/>
      <c r="Q160" s="25" t="n"/>
      <c r="R160" s="26" t="n"/>
      <c r="S160" s="28" t="n"/>
      <c r="T160" s="30" t="n"/>
      <c r="U160" s="26" t="n"/>
      <c r="V160" s="25" t="n"/>
      <c r="W160" s="25" t="n"/>
      <c r="X160" s="25" t="n"/>
      <c r="Y160" s="28" t="n"/>
      <c r="Z160" s="29" t="n"/>
      <c r="AA160" s="29" t="n"/>
      <c r="AB160" s="26" t="n"/>
      <c r="AC160" s="25" t="n"/>
      <c r="AD160" s="26" t="n"/>
      <c r="AE160" s="25" t="n"/>
      <c r="AF160" s="25" t="n"/>
      <c r="AG160" s="28" t="n"/>
      <c r="AH160" s="31">
        <f>IFERROR(IF(A160="","",MAX(0,IF(OR(V160="Returned",V160="Disposed"),IF(V160="Returned",AB160,AD160),Dashboard!$B$4)-B160)),"")</f>
        <v/>
      </c>
      <c r="AI160" s="32">
        <f>IFERROR(IF(A160="","",MAX(0,Z160-AA160)),0)</f>
        <v/>
      </c>
      <c r="AJ160" s="33">
        <f>IFERROR(IF(A160="","",IF(B160="","Missing date found",IF(D160="","Missing found area",IF(G160="","Missing item description",IF(L160="","Missing receiving employee",IF(N160="","Missing storage location",IF(AND(V160="Returned",AB160=""),"Returned status needs date",IF(AND(V160="Disposed",AD160=""),"Disposed status needs date",IF(AND(W160="Shipped",Y160=""),"Shipped item needs tracking",IF(AND(V160="Claimed",S160=""),"Claimed item needs verification","Complete")))))))))),"")</f>
        <v/>
      </c>
      <c r="AK160" s="33">
        <f>IFERROR(IF(A160="","",IF(AND(I160="Yes",V160&lt;&gt;"Returned",V160&lt;&gt;"Disposed"),"Secure sensitive item",IF(AJ160&lt;&gt;"Complete",AJ160,IF(AND(J160&gt;=Dashboard!$H$4,V160&lt;&gt;"Returned",V160&lt;&gt;"Disposed"),"Manager review: high-value item",IF(AND(AH160&gt;=Dashboard!$E$4,V160&lt;&gt;"Returned",V160&lt;&gt;"Disposed"),"Review aging and property policy",IF(AND(V160="Return Arranged",W160="Shipped",Y160=""),"Add shipping tracking","No immediate action")))))),"")</f>
        <v/>
      </c>
    </row>
    <row r="161" ht="34" customHeight="1">
      <c r="A161" s="34" t="n"/>
      <c r="B161" s="35" t="n"/>
      <c r="C161" s="36" t="n"/>
      <c r="D161" s="34" t="n"/>
      <c r="E161" s="37" t="n"/>
      <c r="F161" s="34" t="n"/>
      <c r="G161" s="37" t="n"/>
      <c r="H161" s="37" t="n"/>
      <c r="I161" s="34" t="n"/>
      <c r="J161" s="38" t="n"/>
      <c r="K161" s="34" t="n"/>
      <c r="L161" s="34" t="n"/>
      <c r="M161" s="35" t="n"/>
      <c r="N161" s="37" t="n"/>
      <c r="O161" s="34" t="n"/>
      <c r="P161" s="37" t="n"/>
      <c r="Q161" s="34" t="n"/>
      <c r="R161" s="35" t="n"/>
      <c r="S161" s="37" t="n"/>
      <c r="T161" s="39" t="n"/>
      <c r="U161" s="35" t="n"/>
      <c r="V161" s="34" t="n"/>
      <c r="W161" s="34" t="n"/>
      <c r="X161" s="34" t="n"/>
      <c r="Y161" s="37" t="n"/>
      <c r="Z161" s="38" t="n"/>
      <c r="AA161" s="38" t="n"/>
      <c r="AB161" s="35" t="n"/>
      <c r="AC161" s="34" t="n"/>
      <c r="AD161" s="35" t="n"/>
      <c r="AE161" s="34" t="n"/>
      <c r="AF161" s="34" t="n"/>
      <c r="AG161" s="37" t="n"/>
      <c r="AH161" s="31">
        <f>IFERROR(IF(A161="","",MAX(0,IF(OR(V161="Returned",V161="Disposed"),IF(V161="Returned",AB161,AD161),Dashboard!$B$4)-B161)),"")</f>
        <v/>
      </c>
      <c r="AI161" s="32">
        <f>IFERROR(IF(A161="","",MAX(0,Z161-AA161)),0)</f>
        <v/>
      </c>
      <c r="AJ161" s="33">
        <f>IFERROR(IF(A161="","",IF(B161="","Missing date found",IF(D161="","Missing found area",IF(G161="","Missing item description",IF(L161="","Missing receiving employee",IF(N161="","Missing storage location",IF(AND(V161="Returned",AB161=""),"Returned status needs date",IF(AND(V161="Disposed",AD161=""),"Disposed status needs date",IF(AND(W161="Shipped",Y161=""),"Shipped item needs tracking",IF(AND(V161="Claimed",S161=""),"Claimed item needs verification","Complete")))))))))),"")</f>
        <v/>
      </c>
      <c r="AK161" s="33">
        <f>IFERROR(IF(A161="","",IF(AND(I161="Yes",V161&lt;&gt;"Returned",V161&lt;&gt;"Disposed"),"Secure sensitive item",IF(AJ161&lt;&gt;"Complete",AJ161,IF(AND(J161&gt;=Dashboard!$H$4,V161&lt;&gt;"Returned",V161&lt;&gt;"Disposed"),"Manager review: high-value item",IF(AND(AH161&gt;=Dashboard!$E$4,V161&lt;&gt;"Returned",V161&lt;&gt;"Disposed"),"Review aging and property policy",IF(AND(V161="Return Arranged",W161="Shipped",Y161=""),"Add shipping tracking","No immediate action")))))),"")</f>
        <v/>
      </c>
    </row>
    <row r="162" ht="34" customHeight="1">
      <c r="A162" s="25" t="n"/>
      <c r="B162" s="26" t="n"/>
      <c r="C162" s="27" t="n"/>
      <c r="D162" s="25" t="n"/>
      <c r="E162" s="28" t="n"/>
      <c r="F162" s="25" t="n"/>
      <c r="G162" s="28" t="n"/>
      <c r="H162" s="28" t="n"/>
      <c r="I162" s="25" t="n"/>
      <c r="J162" s="29" t="n"/>
      <c r="K162" s="25" t="n"/>
      <c r="L162" s="25" t="n"/>
      <c r="M162" s="26" t="n"/>
      <c r="N162" s="28" t="n"/>
      <c r="O162" s="25" t="n"/>
      <c r="P162" s="28" t="n"/>
      <c r="Q162" s="25" t="n"/>
      <c r="R162" s="26" t="n"/>
      <c r="S162" s="28" t="n"/>
      <c r="T162" s="30" t="n"/>
      <c r="U162" s="26" t="n"/>
      <c r="V162" s="25" t="n"/>
      <c r="W162" s="25" t="n"/>
      <c r="X162" s="25" t="n"/>
      <c r="Y162" s="28" t="n"/>
      <c r="Z162" s="29" t="n"/>
      <c r="AA162" s="29" t="n"/>
      <c r="AB162" s="26" t="n"/>
      <c r="AC162" s="25" t="n"/>
      <c r="AD162" s="26" t="n"/>
      <c r="AE162" s="25" t="n"/>
      <c r="AF162" s="25" t="n"/>
      <c r="AG162" s="28" t="n"/>
      <c r="AH162" s="31">
        <f>IFERROR(IF(A162="","",MAX(0,IF(OR(V162="Returned",V162="Disposed"),IF(V162="Returned",AB162,AD162),Dashboard!$B$4)-B162)),"")</f>
        <v/>
      </c>
      <c r="AI162" s="32">
        <f>IFERROR(IF(A162="","",MAX(0,Z162-AA162)),0)</f>
        <v/>
      </c>
      <c r="AJ162" s="33">
        <f>IFERROR(IF(A162="","",IF(B162="","Missing date found",IF(D162="","Missing found area",IF(G162="","Missing item description",IF(L162="","Missing receiving employee",IF(N162="","Missing storage location",IF(AND(V162="Returned",AB162=""),"Returned status needs date",IF(AND(V162="Disposed",AD162=""),"Disposed status needs date",IF(AND(W162="Shipped",Y162=""),"Shipped item needs tracking",IF(AND(V162="Claimed",S162=""),"Claimed item needs verification","Complete")))))))))),"")</f>
        <v/>
      </c>
      <c r="AK162" s="33">
        <f>IFERROR(IF(A162="","",IF(AND(I162="Yes",V162&lt;&gt;"Returned",V162&lt;&gt;"Disposed"),"Secure sensitive item",IF(AJ162&lt;&gt;"Complete",AJ162,IF(AND(J162&gt;=Dashboard!$H$4,V162&lt;&gt;"Returned",V162&lt;&gt;"Disposed"),"Manager review: high-value item",IF(AND(AH162&gt;=Dashboard!$E$4,V162&lt;&gt;"Returned",V162&lt;&gt;"Disposed"),"Review aging and property policy",IF(AND(V162="Return Arranged",W162="Shipped",Y162=""),"Add shipping tracking","No immediate action")))))),"")</f>
        <v/>
      </c>
    </row>
    <row r="163" ht="34" customHeight="1">
      <c r="A163" s="34" t="n"/>
      <c r="B163" s="35" t="n"/>
      <c r="C163" s="36" t="n"/>
      <c r="D163" s="34" t="n"/>
      <c r="E163" s="37" t="n"/>
      <c r="F163" s="34" t="n"/>
      <c r="G163" s="37" t="n"/>
      <c r="H163" s="37" t="n"/>
      <c r="I163" s="34" t="n"/>
      <c r="J163" s="38" t="n"/>
      <c r="K163" s="34" t="n"/>
      <c r="L163" s="34" t="n"/>
      <c r="M163" s="35" t="n"/>
      <c r="N163" s="37" t="n"/>
      <c r="O163" s="34" t="n"/>
      <c r="P163" s="37" t="n"/>
      <c r="Q163" s="34" t="n"/>
      <c r="R163" s="35" t="n"/>
      <c r="S163" s="37" t="n"/>
      <c r="T163" s="39" t="n"/>
      <c r="U163" s="35" t="n"/>
      <c r="V163" s="34" t="n"/>
      <c r="W163" s="34" t="n"/>
      <c r="X163" s="34" t="n"/>
      <c r="Y163" s="37" t="n"/>
      <c r="Z163" s="38" t="n"/>
      <c r="AA163" s="38" t="n"/>
      <c r="AB163" s="35" t="n"/>
      <c r="AC163" s="34" t="n"/>
      <c r="AD163" s="35" t="n"/>
      <c r="AE163" s="34" t="n"/>
      <c r="AF163" s="34" t="n"/>
      <c r="AG163" s="37" t="n"/>
      <c r="AH163" s="31">
        <f>IFERROR(IF(A163="","",MAX(0,IF(OR(V163="Returned",V163="Disposed"),IF(V163="Returned",AB163,AD163),Dashboard!$B$4)-B163)),"")</f>
        <v/>
      </c>
      <c r="AI163" s="32">
        <f>IFERROR(IF(A163="","",MAX(0,Z163-AA163)),0)</f>
        <v/>
      </c>
      <c r="AJ163" s="33">
        <f>IFERROR(IF(A163="","",IF(B163="","Missing date found",IF(D163="","Missing found area",IF(G163="","Missing item description",IF(L163="","Missing receiving employee",IF(N163="","Missing storage location",IF(AND(V163="Returned",AB163=""),"Returned status needs date",IF(AND(V163="Disposed",AD163=""),"Disposed status needs date",IF(AND(W163="Shipped",Y163=""),"Shipped item needs tracking",IF(AND(V163="Claimed",S163=""),"Claimed item needs verification","Complete")))))))))),"")</f>
        <v/>
      </c>
      <c r="AK163" s="33">
        <f>IFERROR(IF(A163="","",IF(AND(I163="Yes",V163&lt;&gt;"Returned",V163&lt;&gt;"Disposed"),"Secure sensitive item",IF(AJ163&lt;&gt;"Complete",AJ163,IF(AND(J163&gt;=Dashboard!$H$4,V163&lt;&gt;"Returned",V163&lt;&gt;"Disposed"),"Manager review: high-value item",IF(AND(AH163&gt;=Dashboard!$E$4,V163&lt;&gt;"Returned",V163&lt;&gt;"Disposed"),"Review aging and property policy",IF(AND(V163="Return Arranged",W163="Shipped",Y163=""),"Add shipping tracking","No immediate action")))))),"")</f>
        <v/>
      </c>
    </row>
    <row r="164" ht="34" customHeight="1">
      <c r="A164" s="25" t="n"/>
      <c r="B164" s="26" t="n"/>
      <c r="C164" s="27" t="n"/>
      <c r="D164" s="25" t="n"/>
      <c r="E164" s="28" t="n"/>
      <c r="F164" s="25" t="n"/>
      <c r="G164" s="28" t="n"/>
      <c r="H164" s="28" t="n"/>
      <c r="I164" s="25" t="n"/>
      <c r="J164" s="29" t="n"/>
      <c r="K164" s="25" t="n"/>
      <c r="L164" s="25" t="n"/>
      <c r="M164" s="26" t="n"/>
      <c r="N164" s="28" t="n"/>
      <c r="O164" s="25" t="n"/>
      <c r="P164" s="28" t="n"/>
      <c r="Q164" s="25" t="n"/>
      <c r="R164" s="26" t="n"/>
      <c r="S164" s="28" t="n"/>
      <c r="T164" s="30" t="n"/>
      <c r="U164" s="26" t="n"/>
      <c r="V164" s="25" t="n"/>
      <c r="W164" s="25" t="n"/>
      <c r="X164" s="25" t="n"/>
      <c r="Y164" s="28" t="n"/>
      <c r="Z164" s="29" t="n"/>
      <c r="AA164" s="29" t="n"/>
      <c r="AB164" s="26" t="n"/>
      <c r="AC164" s="25" t="n"/>
      <c r="AD164" s="26" t="n"/>
      <c r="AE164" s="25" t="n"/>
      <c r="AF164" s="25" t="n"/>
      <c r="AG164" s="28" t="n"/>
      <c r="AH164" s="31">
        <f>IFERROR(IF(A164="","",MAX(0,IF(OR(V164="Returned",V164="Disposed"),IF(V164="Returned",AB164,AD164),Dashboard!$B$4)-B164)),"")</f>
        <v/>
      </c>
      <c r="AI164" s="32">
        <f>IFERROR(IF(A164="","",MAX(0,Z164-AA164)),0)</f>
        <v/>
      </c>
      <c r="AJ164" s="33">
        <f>IFERROR(IF(A164="","",IF(B164="","Missing date found",IF(D164="","Missing found area",IF(G164="","Missing item description",IF(L164="","Missing receiving employee",IF(N164="","Missing storage location",IF(AND(V164="Returned",AB164=""),"Returned status needs date",IF(AND(V164="Disposed",AD164=""),"Disposed status needs date",IF(AND(W164="Shipped",Y164=""),"Shipped item needs tracking",IF(AND(V164="Claimed",S164=""),"Claimed item needs verification","Complete")))))))))),"")</f>
        <v/>
      </c>
      <c r="AK164" s="33">
        <f>IFERROR(IF(A164="","",IF(AND(I164="Yes",V164&lt;&gt;"Returned",V164&lt;&gt;"Disposed"),"Secure sensitive item",IF(AJ164&lt;&gt;"Complete",AJ164,IF(AND(J164&gt;=Dashboard!$H$4,V164&lt;&gt;"Returned",V164&lt;&gt;"Disposed"),"Manager review: high-value item",IF(AND(AH164&gt;=Dashboard!$E$4,V164&lt;&gt;"Returned",V164&lt;&gt;"Disposed"),"Review aging and property policy",IF(AND(V164="Return Arranged",W164="Shipped",Y164=""),"Add shipping tracking","No immediate action")))))),"")</f>
        <v/>
      </c>
    </row>
    <row r="165" ht="34" customHeight="1">
      <c r="A165" s="34" t="n"/>
      <c r="B165" s="35" t="n"/>
      <c r="C165" s="36" t="n"/>
      <c r="D165" s="34" t="n"/>
      <c r="E165" s="37" t="n"/>
      <c r="F165" s="34" t="n"/>
      <c r="G165" s="37" t="n"/>
      <c r="H165" s="37" t="n"/>
      <c r="I165" s="34" t="n"/>
      <c r="J165" s="38" t="n"/>
      <c r="K165" s="34" t="n"/>
      <c r="L165" s="34" t="n"/>
      <c r="M165" s="35" t="n"/>
      <c r="N165" s="37" t="n"/>
      <c r="O165" s="34" t="n"/>
      <c r="P165" s="37" t="n"/>
      <c r="Q165" s="34" t="n"/>
      <c r="R165" s="35" t="n"/>
      <c r="S165" s="37" t="n"/>
      <c r="T165" s="39" t="n"/>
      <c r="U165" s="35" t="n"/>
      <c r="V165" s="34" t="n"/>
      <c r="W165" s="34" t="n"/>
      <c r="X165" s="34" t="n"/>
      <c r="Y165" s="37" t="n"/>
      <c r="Z165" s="38" t="n"/>
      <c r="AA165" s="38" t="n"/>
      <c r="AB165" s="35" t="n"/>
      <c r="AC165" s="34" t="n"/>
      <c r="AD165" s="35" t="n"/>
      <c r="AE165" s="34" t="n"/>
      <c r="AF165" s="34" t="n"/>
      <c r="AG165" s="37" t="n"/>
      <c r="AH165" s="31">
        <f>IFERROR(IF(A165="","",MAX(0,IF(OR(V165="Returned",V165="Disposed"),IF(V165="Returned",AB165,AD165),Dashboard!$B$4)-B165)),"")</f>
        <v/>
      </c>
      <c r="AI165" s="32">
        <f>IFERROR(IF(A165="","",MAX(0,Z165-AA165)),0)</f>
        <v/>
      </c>
      <c r="AJ165" s="33">
        <f>IFERROR(IF(A165="","",IF(B165="","Missing date found",IF(D165="","Missing found area",IF(G165="","Missing item description",IF(L165="","Missing receiving employee",IF(N165="","Missing storage location",IF(AND(V165="Returned",AB165=""),"Returned status needs date",IF(AND(V165="Disposed",AD165=""),"Disposed status needs date",IF(AND(W165="Shipped",Y165=""),"Shipped item needs tracking",IF(AND(V165="Claimed",S165=""),"Claimed item needs verification","Complete")))))))))),"")</f>
        <v/>
      </c>
      <c r="AK165" s="33">
        <f>IFERROR(IF(A165="","",IF(AND(I165="Yes",V165&lt;&gt;"Returned",V165&lt;&gt;"Disposed"),"Secure sensitive item",IF(AJ165&lt;&gt;"Complete",AJ165,IF(AND(J165&gt;=Dashboard!$H$4,V165&lt;&gt;"Returned",V165&lt;&gt;"Disposed"),"Manager review: high-value item",IF(AND(AH165&gt;=Dashboard!$E$4,V165&lt;&gt;"Returned",V165&lt;&gt;"Disposed"),"Review aging and property policy",IF(AND(V165="Return Arranged",W165="Shipped",Y165=""),"Add shipping tracking","No immediate action")))))),"")</f>
        <v/>
      </c>
    </row>
    <row r="166" ht="34" customHeight="1">
      <c r="A166" s="25" t="n"/>
      <c r="B166" s="26" t="n"/>
      <c r="C166" s="27" t="n"/>
      <c r="D166" s="25" t="n"/>
      <c r="E166" s="28" t="n"/>
      <c r="F166" s="25" t="n"/>
      <c r="G166" s="28" t="n"/>
      <c r="H166" s="28" t="n"/>
      <c r="I166" s="25" t="n"/>
      <c r="J166" s="29" t="n"/>
      <c r="K166" s="25" t="n"/>
      <c r="L166" s="25" t="n"/>
      <c r="M166" s="26" t="n"/>
      <c r="N166" s="28" t="n"/>
      <c r="O166" s="25" t="n"/>
      <c r="P166" s="28" t="n"/>
      <c r="Q166" s="25" t="n"/>
      <c r="R166" s="26" t="n"/>
      <c r="S166" s="28" t="n"/>
      <c r="T166" s="30" t="n"/>
      <c r="U166" s="26" t="n"/>
      <c r="V166" s="25" t="n"/>
      <c r="W166" s="25" t="n"/>
      <c r="X166" s="25" t="n"/>
      <c r="Y166" s="28" t="n"/>
      <c r="Z166" s="29" t="n"/>
      <c r="AA166" s="29" t="n"/>
      <c r="AB166" s="26" t="n"/>
      <c r="AC166" s="25" t="n"/>
      <c r="AD166" s="26" t="n"/>
      <c r="AE166" s="25" t="n"/>
      <c r="AF166" s="25" t="n"/>
      <c r="AG166" s="28" t="n"/>
      <c r="AH166" s="31">
        <f>IFERROR(IF(A166="","",MAX(0,IF(OR(V166="Returned",V166="Disposed"),IF(V166="Returned",AB166,AD166),Dashboard!$B$4)-B166)),"")</f>
        <v/>
      </c>
      <c r="AI166" s="32">
        <f>IFERROR(IF(A166="","",MAX(0,Z166-AA166)),0)</f>
        <v/>
      </c>
      <c r="AJ166" s="33">
        <f>IFERROR(IF(A166="","",IF(B166="","Missing date found",IF(D166="","Missing found area",IF(G166="","Missing item description",IF(L166="","Missing receiving employee",IF(N166="","Missing storage location",IF(AND(V166="Returned",AB166=""),"Returned status needs date",IF(AND(V166="Disposed",AD166=""),"Disposed status needs date",IF(AND(W166="Shipped",Y166=""),"Shipped item needs tracking",IF(AND(V166="Claimed",S166=""),"Claimed item needs verification","Complete")))))))))),"")</f>
        <v/>
      </c>
      <c r="AK166" s="33">
        <f>IFERROR(IF(A166="","",IF(AND(I166="Yes",V166&lt;&gt;"Returned",V166&lt;&gt;"Disposed"),"Secure sensitive item",IF(AJ166&lt;&gt;"Complete",AJ166,IF(AND(J166&gt;=Dashboard!$H$4,V166&lt;&gt;"Returned",V166&lt;&gt;"Disposed"),"Manager review: high-value item",IF(AND(AH166&gt;=Dashboard!$E$4,V166&lt;&gt;"Returned",V166&lt;&gt;"Disposed"),"Review aging and property policy",IF(AND(V166="Return Arranged",W166="Shipped",Y166=""),"Add shipping tracking","No immediate action")))))),"")</f>
        <v/>
      </c>
    </row>
    <row r="167" ht="34" customHeight="1">
      <c r="A167" s="34" t="n"/>
      <c r="B167" s="35" t="n"/>
      <c r="C167" s="36" t="n"/>
      <c r="D167" s="34" t="n"/>
      <c r="E167" s="37" t="n"/>
      <c r="F167" s="34" t="n"/>
      <c r="G167" s="37" t="n"/>
      <c r="H167" s="37" t="n"/>
      <c r="I167" s="34" t="n"/>
      <c r="J167" s="38" t="n"/>
      <c r="K167" s="34" t="n"/>
      <c r="L167" s="34" t="n"/>
      <c r="M167" s="35" t="n"/>
      <c r="N167" s="37" t="n"/>
      <c r="O167" s="34" t="n"/>
      <c r="P167" s="37" t="n"/>
      <c r="Q167" s="34" t="n"/>
      <c r="R167" s="35" t="n"/>
      <c r="S167" s="37" t="n"/>
      <c r="T167" s="39" t="n"/>
      <c r="U167" s="35" t="n"/>
      <c r="V167" s="34" t="n"/>
      <c r="W167" s="34" t="n"/>
      <c r="X167" s="34" t="n"/>
      <c r="Y167" s="37" t="n"/>
      <c r="Z167" s="38" t="n"/>
      <c r="AA167" s="38" t="n"/>
      <c r="AB167" s="35" t="n"/>
      <c r="AC167" s="34" t="n"/>
      <c r="AD167" s="35" t="n"/>
      <c r="AE167" s="34" t="n"/>
      <c r="AF167" s="34" t="n"/>
      <c r="AG167" s="37" t="n"/>
      <c r="AH167" s="31">
        <f>IFERROR(IF(A167="","",MAX(0,IF(OR(V167="Returned",V167="Disposed"),IF(V167="Returned",AB167,AD167),Dashboard!$B$4)-B167)),"")</f>
        <v/>
      </c>
      <c r="AI167" s="32">
        <f>IFERROR(IF(A167="","",MAX(0,Z167-AA167)),0)</f>
        <v/>
      </c>
      <c r="AJ167" s="33">
        <f>IFERROR(IF(A167="","",IF(B167="","Missing date found",IF(D167="","Missing found area",IF(G167="","Missing item description",IF(L167="","Missing receiving employee",IF(N167="","Missing storage location",IF(AND(V167="Returned",AB167=""),"Returned status needs date",IF(AND(V167="Disposed",AD167=""),"Disposed status needs date",IF(AND(W167="Shipped",Y167=""),"Shipped item needs tracking",IF(AND(V167="Claimed",S167=""),"Claimed item needs verification","Complete")))))))))),"")</f>
        <v/>
      </c>
      <c r="AK167" s="33">
        <f>IFERROR(IF(A167="","",IF(AND(I167="Yes",V167&lt;&gt;"Returned",V167&lt;&gt;"Disposed"),"Secure sensitive item",IF(AJ167&lt;&gt;"Complete",AJ167,IF(AND(J167&gt;=Dashboard!$H$4,V167&lt;&gt;"Returned",V167&lt;&gt;"Disposed"),"Manager review: high-value item",IF(AND(AH167&gt;=Dashboard!$E$4,V167&lt;&gt;"Returned",V167&lt;&gt;"Disposed"),"Review aging and property policy",IF(AND(V167="Return Arranged",W167="Shipped",Y167=""),"Add shipping tracking","No immediate action")))))),"")</f>
        <v/>
      </c>
    </row>
    <row r="168" ht="34" customHeight="1">
      <c r="A168" s="25" t="n"/>
      <c r="B168" s="26" t="n"/>
      <c r="C168" s="27" t="n"/>
      <c r="D168" s="25" t="n"/>
      <c r="E168" s="28" t="n"/>
      <c r="F168" s="25" t="n"/>
      <c r="G168" s="28" t="n"/>
      <c r="H168" s="28" t="n"/>
      <c r="I168" s="25" t="n"/>
      <c r="J168" s="29" t="n"/>
      <c r="K168" s="25" t="n"/>
      <c r="L168" s="25" t="n"/>
      <c r="M168" s="26" t="n"/>
      <c r="N168" s="28" t="n"/>
      <c r="O168" s="25" t="n"/>
      <c r="P168" s="28" t="n"/>
      <c r="Q168" s="25" t="n"/>
      <c r="R168" s="26" t="n"/>
      <c r="S168" s="28" t="n"/>
      <c r="T168" s="30" t="n"/>
      <c r="U168" s="26" t="n"/>
      <c r="V168" s="25" t="n"/>
      <c r="W168" s="25" t="n"/>
      <c r="X168" s="25" t="n"/>
      <c r="Y168" s="28" t="n"/>
      <c r="Z168" s="29" t="n"/>
      <c r="AA168" s="29" t="n"/>
      <c r="AB168" s="26" t="n"/>
      <c r="AC168" s="25" t="n"/>
      <c r="AD168" s="26" t="n"/>
      <c r="AE168" s="25" t="n"/>
      <c r="AF168" s="25" t="n"/>
      <c r="AG168" s="28" t="n"/>
      <c r="AH168" s="31">
        <f>IFERROR(IF(A168="","",MAX(0,IF(OR(V168="Returned",V168="Disposed"),IF(V168="Returned",AB168,AD168),Dashboard!$B$4)-B168)),"")</f>
        <v/>
      </c>
      <c r="AI168" s="32">
        <f>IFERROR(IF(A168="","",MAX(0,Z168-AA168)),0)</f>
        <v/>
      </c>
      <c r="AJ168" s="33">
        <f>IFERROR(IF(A168="","",IF(B168="","Missing date found",IF(D168="","Missing found area",IF(G168="","Missing item description",IF(L168="","Missing receiving employee",IF(N168="","Missing storage location",IF(AND(V168="Returned",AB168=""),"Returned status needs date",IF(AND(V168="Disposed",AD168=""),"Disposed status needs date",IF(AND(W168="Shipped",Y168=""),"Shipped item needs tracking",IF(AND(V168="Claimed",S168=""),"Claimed item needs verification","Complete")))))))))),"")</f>
        <v/>
      </c>
      <c r="AK168" s="33">
        <f>IFERROR(IF(A168="","",IF(AND(I168="Yes",V168&lt;&gt;"Returned",V168&lt;&gt;"Disposed"),"Secure sensitive item",IF(AJ168&lt;&gt;"Complete",AJ168,IF(AND(J168&gt;=Dashboard!$H$4,V168&lt;&gt;"Returned",V168&lt;&gt;"Disposed"),"Manager review: high-value item",IF(AND(AH168&gt;=Dashboard!$E$4,V168&lt;&gt;"Returned",V168&lt;&gt;"Disposed"),"Review aging and property policy",IF(AND(V168="Return Arranged",W168="Shipped",Y168=""),"Add shipping tracking","No immediate action")))))),"")</f>
        <v/>
      </c>
    </row>
    <row r="169" ht="34" customHeight="1">
      <c r="A169" s="34" t="n"/>
      <c r="B169" s="35" t="n"/>
      <c r="C169" s="36" t="n"/>
      <c r="D169" s="34" t="n"/>
      <c r="E169" s="37" t="n"/>
      <c r="F169" s="34" t="n"/>
      <c r="G169" s="37" t="n"/>
      <c r="H169" s="37" t="n"/>
      <c r="I169" s="34" t="n"/>
      <c r="J169" s="38" t="n"/>
      <c r="K169" s="34" t="n"/>
      <c r="L169" s="34" t="n"/>
      <c r="M169" s="35" t="n"/>
      <c r="N169" s="37" t="n"/>
      <c r="O169" s="34" t="n"/>
      <c r="P169" s="37" t="n"/>
      <c r="Q169" s="34" t="n"/>
      <c r="R169" s="35" t="n"/>
      <c r="S169" s="37" t="n"/>
      <c r="T169" s="39" t="n"/>
      <c r="U169" s="35" t="n"/>
      <c r="V169" s="34" t="n"/>
      <c r="W169" s="34" t="n"/>
      <c r="X169" s="34" t="n"/>
      <c r="Y169" s="37" t="n"/>
      <c r="Z169" s="38" t="n"/>
      <c r="AA169" s="38" t="n"/>
      <c r="AB169" s="35" t="n"/>
      <c r="AC169" s="34" t="n"/>
      <c r="AD169" s="35" t="n"/>
      <c r="AE169" s="34" t="n"/>
      <c r="AF169" s="34" t="n"/>
      <c r="AG169" s="37" t="n"/>
      <c r="AH169" s="31">
        <f>IFERROR(IF(A169="","",MAX(0,IF(OR(V169="Returned",V169="Disposed"),IF(V169="Returned",AB169,AD169),Dashboard!$B$4)-B169)),"")</f>
        <v/>
      </c>
      <c r="AI169" s="32">
        <f>IFERROR(IF(A169="","",MAX(0,Z169-AA169)),0)</f>
        <v/>
      </c>
      <c r="AJ169" s="33">
        <f>IFERROR(IF(A169="","",IF(B169="","Missing date found",IF(D169="","Missing found area",IF(G169="","Missing item description",IF(L169="","Missing receiving employee",IF(N169="","Missing storage location",IF(AND(V169="Returned",AB169=""),"Returned status needs date",IF(AND(V169="Disposed",AD169=""),"Disposed status needs date",IF(AND(W169="Shipped",Y169=""),"Shipped item needs tracking",IF(AND(V169="Claimed",S169=""),"Claimed item needs verification","Complete")))))))))),"")</f>
        <v/>
      </c>
      <c r="AK169" s="33">
        <f>IFERROR(IF(A169="","",IF(AND(I169="Yes",V169&lt;&gt;"Returned",V169&lt;&gt;"Disposed"),"Secure sensitive item",IF(AJ169&lt;&gt;"Complete",AJ169,IF(AND(J169&gt;=Dashboard!$H$4,V169&lt;&gt;"Returned",V169&lt;&gt;"Disposed"),"Manager review: high-value item",IF(AND(AH169&gt;=Dashboard!$E$4,V169&lt;&gt;"Returned",V169&lt;&gt;"Disposed"),"Review aging and property policy",IF(AND(V169="Return Arranged",W169="Shipped",Y169=""),"Add shipping tracking","No immediate action")))))),"")</f>
        <v/>
      </c>
    </row>
    <row r="170" ht="34" customHeight="1">
      <c r="A170" s="25" t="n"/>
      <c r="B170" s="26" t="n"/>
      <c r="C170" s="27" t="n"/>
      <c r="D170" s="25" t="n"/>
      <c r="E170" s="28" t="n"/>
      <c r="F170" s="25" t="n"/>
      <c r="G170" s="28" t="n"/>
      <c r="H170" s="28" t="n"/>
      <c r="I170" s="25" t="n"/>
      <c r="J170" s="29" t="n"/>
      <c r="K170" s="25" t="n"/>
      <c r="L170" s="25" t="n"/>
      <c r="M170" s="26" t="n"/>
      <c r="N170" s="28" t="n"/>
      <c r="O170" s="25" t="n"/>
      <c r="P170" s="28" t="n"/>
      <c r="Q170" s="25" t="n"/>
      <c r="R170" s="26" t="n"/>
      <c r="S170" s="28" t="n"/>
      <c r="T170" s="30" t="n"/>
      <c r="U170" s="26" t="n"/>
      <c r="V170" s="25" t="n"/>
      <c r="W170" s="25" t="n"/>
      <c r="X170" s="25" t="n"/>
      <c r="Y170" s="28" t="n"/>
      <c r="Z170" s="29" t="n"/>
      <c r="AA170" s="29" t="n"/>
      <c r="AB170" s="26" t="n"/>
      <c r="AC170" s="25" t="n"/>
      <c r="AD170" s="26" t="n"/>
      <c r="AE170" s="25" t="n"/>
      <c r="AF170" s="25" t="n"/>
      <c r="AG170" s="28" t="n"/>
      <c r="AH170" s="31">
        <f>IFERROR(IF(A170="","",MAX(0,IF(OR(V170="Returned",V170="Disposed"),IF(V170="Returned",AB170,AD170),Dashboard!$B$4)-B170)),"")</f>
        <v/>
      </c>
      <c r="AI170" s="32">
        <f>IFERROR(IF(A170="","",MAX(0,Z170-AA170)),0)</f>
        <v/>
      </c>
      <c r="AJ170" s="33">
        <f>IFERROR(IF(A170="","",IF(B170="","Missing date found",IF(D170="","Missing found area",IF(G170="","Missing item description",IF(L170="","Missing receiving employee",IF(N170="","Missing storage location",IF(AND(V170="Returned",AB170=""),"Returned status needs date",IF(AND(V170="Disposed",AD170=""),"Disposed status needs date",IF(AND(W170="Shipped",Y170=""),"Shipped item needs tracking",IF(AND(V170="Claimed",S170=""),"Claimed item needs verification","Complete")))))))))),"")</f>
        <v/>
      </c>
      <c r="AK170" s="33">
        <f>IFERROR(IF(A170="","",IF(AND(I170="Yes",V170&lt;&gt;"Returned",V170&lt;&gt;"Disposed"),"Secure sensitive item",IF(AJ170&lt;&gt;"Complete",AJ170,IF(AND(J170&gt;=Dashboard!$H$4,V170&lt;&gt;"Returned",V170&lt;&gt;"Disposed"),"Manager review: high-value item",IF(AND(AH170&gt;=Dashboard!$E$4,V170&lt;&gt;"Returned",V170&lt;&gt;"Disposed"),"Review aging and property policy",IF(AND(V170="Return Arranged",W170="Shipped",Y170=""),"Add shipping tracking","No immediate action")))))),"")</f>
        <v/>
      </c>
    </row>
    <row r="171" ht="34" customHeight="1">
      <c r="A171" s="34" t="n"/>
      <c r="B171" s="35" t="n"/>
      <c r="C171" s="36" t="n"/>
      <c r="D171" s="34" t="n"/>
      <c r="E171" s="37" t="n"/>
      <c r="F171" s="34" t="n"/>
      <c r="G171" s="37" t="n"/>
      <c r="H171" s="37" t="n"/>
      <c r="I171" s="34" t="n"/>
      <c r="J171" s="38" t="n"/>
      <c r="K171" s="34" t="n"/>
      <c r="L171" s="34" t="n"/>
      <c r="M171" s="35" t="n"/>
      <c r="N171" s="37" t="n"/>
      <c r="O171" s="34" t="n"/>
      <c r="P171" s="37" t="n"/>
      <c r="Q171" s="34" t="n"/>
      <c r="R171" s="35" t="n"/>
      <c r="S171" s="37" t="n"/>
      <c r="T171" s="39" t="n"/>
      <c r="U171" s="35" t="n"/>
      <c r="V171" s="34" t="n"/>
      <c r="W171" s="34" t="n"/>
      <c r="X171" s="34" t="n"/>
      <c r="Y171" s="37" t="n"/>
      <c r="Z171" s="38" t="n"/>
      <c r="AA171" s="38" t="n"/>
      <c r="AB171" s="35" t="n"/>
      <c r="AC171" s="34" t="n"/>
      <c r="AD171" s="35" t="n"/>
      <c r="AE171" s="34" t="n"/>
      <c r="AF171" s="34" t="n"/>
      <c r="AG171" s="37" t="n"/>
      <c r="AH171" s="31">
        <f>IFERROR(IF(A171="","",MAX(0,IF(OR(V171="Returned",V171="Disposed"),IF(V171="Returned",AB171,AD171),Dashboard!$B$4)-B171)),"")</f>
        <v/>
      </c>
      <c r="AI171" s="32">
        <f>IFERROR(IF(A171="","",MAX(0,Z171-AA171)),0)</f>
        <v/>
      </c>
      <c r="AJ171" s="33">
        <f>IFERROR(IF(A171="","",IF(B171="","Missing date found",IF(D171="","Missing found area",IF(G171="","Missing item description",IF(L171="","Missing receiving employee",IF(N171="","Missing storage location",IF(AND(V171="Returned",AB171=""),"Returned status needs date",IF(AND(V171="Disposed",AD171=""),"Disposed status needs date",IF(AND(W171="Shipped",Y171=""),"Shipped item needs tracking",IF(AND(V171="Claimed",S171=""),"Claimed item needs verification","Complete")))))))))),"")</f>
        <v/>
      </c>
      <c r="AK171" s="33">
        <f>IFERROR(IF(A171="","",IF(AND(I171="Yes",V171&lt;&gt;"Returned",V171&lt;&gt;"Disposed"),"Secure sensitive item",IF(AJ171&lt;&gt;"Complete",AJ171,IF(AND(J171&gt;=Dashboard!$H$4,V171&lt;&gt;"Returned",V171&lt;&gt;"Disposed"),"Manager review: high-value item",IF(AND(AH171&gt;=Dashboard!$E$4,V171&lt;&gt;"Returned",V171&lt;&gt;"Disposed"),"Review aging and property policy",IF(AND(V171="Return Arranged",W171="Shipped",Y171=""),"Add shipping tracking","No immediate action")))))),"")</f>
        <v/>
      </c>
    </row>
    <row r="172" ht="34" customHeight="1">
      <c r="A172" s="25" t="n"/>
      <c r="B172" s="26" t="n"/>
      <c r="C172" s="27" t="n"/>
      <c r="D172" s="25" t="n"/>
      <c r="E172" s="28" t="n"/>
      <c r="F172" s="25" t="n"/>
      <c r="G172" s="28" t="n"/>
      <c r="H172" s="28" t="n"/>
      <c r="I172" s="25" t="n"/>
      <c r="J172" s="29" t="n"/>
      <c r="K172" s="25" t="n"/>
      <c r="L172" s="25" t="n"/>
      <c r="M172" s="26" t="n"/>
      <c r="N172" s="28" t="n"/>
      <c r="O172" s="25" t="n"/>
      <c r="P172" s="28" t="n"/>
      <c r="Q172" s="25" t="n"/>
      <c r="R172" s="26" t="n"/>
      <c r="S172" s="28" t="n"/>
      <c r="T172" s="30" t="n"/>
      <c r="U172" s="26" t="n"/>
      <c r="V172" s="25" t="n"/>
      <c r="W172" s="25" t="n"/>
      <c r="X172" s="25" t="n"/>
      <c r="Y172" s="28" t="n"/>
      <c r="Z172" s="29" t="n"/>
      <c r="AA172" s="29" t="n"/>
      <c r="AB172" s="26" t="n"/>
      <c r="AC172" s="25" t="n"/>
      <c r="AD172" s="26" t="n"/>
      <c r="AE172" s="25" t="n"/>
      <c r="AF172" s="25" t="n"/>
      <c r="AG172" s="28" t="n"/>
      <c r="AH172" s="31">
        <f>IFERROR(IF(A172="","",MAX(0,IF(OR(V172="Returned",V172="Disposed"),IF(V172="Returned",AB172,AD172),Dashboard!$B$4)-B172)),"")</f>
        <v/>
      </c>
      <c r="AI172" s="32">
        <f>IFERROR(IF(A172="","",MAX(0,Z172-AA172)),0)</f>
        <v/>
      </c>
      <c r="AJ172" s="33">
        <f>IFERROR(IF(A172="","",IF(B172="","Missing date found",IF(D172="","Missing found area",IF(G172="","Missing item description",IF(L172="","Missing receiving employee",IF(N172="","Missing storage location",IF(AND(V172="Returned",AB172=""),"Returned status needs date",IF(AND(V172="Disposed",AD172=""),"Disposed status needs date",IF(AND(W172="Shipped",Y172=""),"Shipped item needs tracking",IF(AND(V172="Claimed",S172=""),"Claimed item needs verification","Complete")))))))))),"")</f>
        <v/>
      </c>
      <c r="AK172" s="33">
        <f>IFERROR(IF(A172="","",IF(AND(I172="Yes",V172&lt;&gt;"Returned",V172&lt;&gt;"Disposed"),"Secure sensitive item",IF(AJ172&lt;&gt;"Complete",AJ172,IF(AND(J172&gt;=Dashboard!$H$4,V172&lt;&gt;"Returned",V172&lt;&gt;"Disposed"),"Manager review: high-value item",IF(AND(AH172&gt;=Dashboard!$E$4,V172&lt;&gt;"Returned",V172&lt;&gt;"Disposed"),"Review aging and property policy",IF(AND(V172="Return Arranged",W172="Shipped",Y172=""),"Add shipping tracking","No immediate action")))))),"")</f>
        <v/>
      </c>
    </row>
    <row r="173" ht="34" customHeight="1">
      <c r="A173" s="34" t="n"/>
      <c r="B173" s="35" t="n"/>
      <c r="C173" s="36" t="n"/>
      <c r="D173" s="34" t="n"/>
      <c r="E173" s="37" t="n"/>
      <c r="F173" s="34" t="n"/>
      <c r="G173" s="37" t="n"/>
      <c r="H173" s="37" t="n"/>
      <c r="I173" s="34" t="n"/>
      <c r="J173" s="38" t="n"/>
      <c r="K173" s="34" t="n"/>
      <c r="L173" s="34" t="n"/>
      <c r="M173" s="35" t="n"/>
      <c r="N173" s="37" t="n"/>
      <c r="O173" s="34" t="n"/>
      <c r="P173" s="37" t="n"/>
      <c r="Q173" s="34" t="n"/>
      <c r="R173" s="35" t="n"/>
      <c r="S173" s="37" t="n"/>
      <c r="T173" s="39" t="n"/>
      <c r="U173" s="35" t="n"/>
      <c r="V173" s="34" t="n"/>
      <c r="W173" s="34" t="n"/>
      <c r="X173" s="34" t="n"/>
      <c r="Y173" s="37" t="n"/>
      <c r="Z173" s="38" t="n"/>
      <c r="AA173" s="38" t="n"/>
      <c r="AB173" s="35" t="n"/>
      <c r="AC173" s="34" t="n"/>
      <c r="AD173" s="35" t="n"/>
      <c r="AE173" s="34" t="n"/>
      <c r="AF173" s="34" t="n"/>
      <c r="AG173" s="37" t="n"/>
      <c r="AH173" s="31">
        <f>IFERROR(IF(A173="","",MAX(0,IF(OR(V173="Returned",V173="Disposed"),IF(V173="Returned",AB173,AD173),Dashboard!$B$4)-B173)),"")</f>
        <v/>
      </c>
      <c r="AI173" s="32">
        <f>IFERROR(IF(A173="","",MAX(0,Z173-AA173)),0)</f>
        <v/>
      </c>
      <c r="AJ173" s="33">
        <f>IFERROR(IF(A173="","",IF(B173="","Missing date found",IF(D173="","Missing found area",IF(G173="","Missing item description",IF(L173="","Missing receiving employee",IF(N173="","Missing storage location",IF(AND(V173="Returned",AB173=""),"Returned status needs date",IF(AND(V173="Disposed",AD173=""),"Disposed status needs date",IF(AND(W173="Shipped",Y173=""),"Shipped item needs tracking",IF(AND(V173="Claimed",S173=""),"Claimed item needs verification","Complete")))))))))),"")</f>
        <v/>
      </c>
      <c r="AK173" s="33">
        <f>IFERROR(IF(A173="","",IF(AND(I173="Yes",V173&lt;&gt;"Returned",V173&lt;&gt;"Disposed"),"Secure sensitive item",IF(AJ173&lt;&gt;"Complete",AJ173,IF(AND(J173&gt;=Dashboard!$H$4,V173&lt;&gt;"Returned",V173&lt;&gt;"Disposed"),"Manager review: high-value item",IF(AND(AH173&gt;=Dashboard!$E$4,V173&lt;&gt;"Returned",V173&lt;&gt;"Disposed"),"Review aging and property policy",IF(AND(V173="Return Arranged",W173="Shipped",Y173=""),"Add shipping tracking","No immediate action")))))),"")</f>
        <v/>
      </c>
    </row>
    <row r="174" ht="34" customHeight="1">
      <c r="A174" s="25" t="n"/>
      <c r="B174" s="26" t="n"/>
      <c r="C174" s="27" t="n"/>
      <c r="D174" s="25" t="n"/>
      <c r="E174" s="28" t="n"/>
      <c r="F174" s="25" t="n"/>
      <c r="G174" s="28" t="n"/>
      <c r="H174" s="28" t="n"/>
      <c r="I174" s="25" t="n"/>
      <c r="J174" s="29" t="n"/>
      <c r="K174" s="25" t="n"/>
      <c r="L174" s="25" t="n"/>
      <c r="M174" s="26" t="n"/>
      <c r="N174" s="28" t="n"/>
      <c r="O174" s="25" t="n"/>
      <c r="P174" s="28" t="n"/>
      <c r="Q174" s="25" t="n"/>
      <c r="R174" s="26" t="n"/>
      <c r="S174" s="28" t="n"/>
      <c r="T174" s="30" t="n"/>
      <c r="U174" s="26" t="n"/>
      <c r="V174" s="25" t="n"/>
      <c r="W174" s="25" t="n"/>
      <c r="X174" s="25" t="n"/>
      <c r="Y174" s="28" t="n"/>
      <c r="Z174" s="29" t="n"/>
      <c r="AA174" s="29" t="n"/>
      <c r="AB174" s="26" t="n"/>
      <c r="AC174" s="25" t="n"/>
      <c r="AD174" s="26" t="n"/>
      <c r="AE174" s="25" t="n"/>
      <c r="AF174" s="25" t="n"/>
      <c r="AG174" s="28" t="n"/>
      <c r="AH174" s="31">
        <f>IFERROR(IF(A174="","",MAX(0,IF(OR(V174="Returned",V174="Disposed"),IF(V174="Returned",AB174,AD174),Dashboard!$B$4)-B174)),"")</f>
        <v/>
      </c>
      <c r="AI174" s="32">
        <f>IFERROR(IF(A174="","",MAX(0,Z174-AA174)),0)</f>
        <v/>
      </c>
      <c r="AJ174" s="33">
        <f>IFERROR(IF(A174="","",IF(B174="","Missing date found",IF(D174="","Missing found area",IF(G174="","Missing item description",IF(L174="","Missing receiving employee",IF(N174="","Missing storage location",IF(AND(V174="Returned",AB174=""),"Returned status needs date",IF(AND(V174="Disposed",AD174=""),"Disposed status needs date",IF(AND(W174="Shipped",Y174=""),"Shipped item needs tracking",IF(AND(V174="Claimed",S174=""),"Claimed item needs verification","Complete")))))))))),"")</f>
        <v/>
      </c>
      <c r="AK174" s="33">
        <f>IFERROR(IF(A174="","",IF(AND(I174="Yes",V174&lt;&gt;"Returned",V174&lt;&gt;"Disposed"),"Secure sensitive item",IF(AJ174&lt;&gt;"Complete",AJ174,IF(AND(J174&gt;=Dashboard!$H$4,V174&lt;&gt;"Returned",V174&lt;&gt;"Disposed"),"Manager review: high-value item",IF(AND(AH174&gt;=Dashboard!$E$4,V174&lt;&gt;"Returned",V174&lt;&gt;"Disposed"),"Review aging and property policy",IF(AND(V174="Return Arranged",W174="Shipped",Y174=""),"Add shipping tracking","No immediate action")))))),"")</f>
        <v/>
      </c>
    </row>
    <row r="175" ht="34" customHeight="1">
      <c r="A175" s="34" t="n"/>
      <c r="B175" s="35" t="n"/>
      <c r="C175" s="36" t="n"/>
      <c r="D175" s="34" t="n"/>
      <c r="E175" s="37" t="n"/>
      <c r="F175" s="34" t="n"/>
      <c r="G175" s="37" t="n"/>
      <c r="H175" s="37" t="n"/>
      <c r="I175" s="34" t="n"/>
      <c r="J175" s="38" t="n"/>
      <c r="K175" s="34" t="n"/>
      <c r="L175" s="34" t="n"/>
      <c r="M175" s="35" t="n"/>
      <c r="N175" s="37" t="n"/>
      <c r="O175" s="34" t="n"/>
      <c r="P175" s="37" t="n"/>
      <c r="Q175" s="34" t="n"/>
      <c r="R175" s="35" t="n"/>
      <c r="S175" s="37" t="n"/>
      <c r="T175" s="39" t="n"/>
      <c r="U175" s="35" t="n"/>
      <c r="V175" s="34" t="n"/>
      <c r="W175" s="34" t="n"/>
      <c r="X175" s="34" t="n"/>
      <c r="Y175" s="37" t="n"/>
      <c r="Z175" s="38" t="n"/>
      <c r="AA175" s="38" t="n"/>
      <c r="AB175" s="35" t="n"/>
      <c r="AC175" s="34" t="n"/>
      <c r="AD175" s="35" t="n"/>
      <c r="AE175" s="34" t="n"/>
      <c r="AF175" s="34" t="n"/>
      <c r="AG175" s="37" t="n"/>
      <c r="AH175" s="31">
        <f>IFERROR(IF(A175="","",MAX(0,IF(OR(V175="Returned",V175="Disposed"),IF(V175="Returned",AB175,AD175),Dashboard!$B$4)-B175)),"")</f>
        <v/>
      </c>
      <c r="AI175" s="32">
        <f>IFERROR(IF(A175="","",MAX(0,Z175-AA175)),0)</f>
        <v/>
      </c>
      <c r="AJ175" s="33">
        <f>IFERROR(IF(A175="","",IF(B175="","Missing date found",IF(D175="","Missing found area",IF(G175="","Missing item description",IF(L175="","Missing receiving employee",IF(N175="","Missing storage location",IF(AND(V175="Returned",AB175=""),"Returned status needs date",IF(AND(V175="Disposed",AD175=""),"Disposed status needs date",IF(AND(W175="Shipped",Y175=""),"Shipped item needs tracking",IF(AND(V175="Claimed",S175=""),"Claimed item needs verification","Complete")))))))))),"")</f>
        <v/>
      </c>
      <c r="AK175" s="33">
        <f>IFERROR(IF(A175="","",IF(AND(I175="Yes",V175&lt;&gt;"Returned",V175&lt;&gt;"Disposed"),"Secure sensitive item",IF(AJ175&lt;&gt;"Complete",AJ175,IF(AND(J175&gt;=Dashboard!$H$4,V175&lt;&gt;"Returned",V175&lt;&gt;"Disposed"),"Manager review: high-value item",IF(AND(AH175&gt;=Dashboard!$E$4,V175&lt;&gt;"Returned",V175&lt;&gt;"Disposed"),"Review aging and property policy",IF(AND(V175="Return Arranged",W175="Shipped",Y175=""),"Add shipping tracking","No immediate action")))))),"")</f>
        <v/>
      </c>
    </row>
    <row r="176" ht="34" customHeight="1">
      <c r="A176" s="25" t="n"/>
      <c r="B176" s="26" t="n"/>
      <c r="C176" s="27" t="n"/>
      <c r="D176" s="25" t="n"/>
      <c r="E176" s="28" t="n"/>
      <c r="F176" s="25" t="n"/>
      <c r="G176" s="28" t="n"/>
      <c r="H176" s="28" t="n"/>
      <c r="I176" s="25" t="n"/>
      <c r="J176" s="29" t="n"/>
      <c r="K176" s="25" t="n"/>
      <c r="L176" s="25" t="n"/>
      <c r="M176" s="26" t="n"/>
      <c r="N176" s="28" t="n"/>
      <c r="O176" s="25" t="n"/>
      <c r="P176" s="28" t="n"/>
      <c r="Q176" s="25" t="n"/>
      <c r="R176" s="26" t="n"/>
      <c r="S176" s="28" t="n"/>
      <c r="T176" s="30" t="n"/>
      <c r="U176" s="26" t="n"/>
      <c r="V176" s="25" t="n"/>
      <c r="W176" s="25" t="n"/>
      <c r="X176" s="25" t="n"/>
      <c r="Y176" s="28" t="n"/>
      <c r="Z176" s="29" t="n"/>
      <c r="AA176" s="29" t="n"/>
      <c r="AB176" s="26" t="n"/>
      <c r="AC176" s="25" t="n"/>
      <c r="AD176" s="26" t="n"/>
      <c r="AE176" s="25" t="n"/>
      <c r="AF176" s="25" t="n"/>
      <c r="AG176" s="28" t="n"/>
      <c r="AH176" s="31">
        <f>IFERROR(IF(A176="","",MAX(0,IF(OR(V176="Returned",V176="Disposed"),IF(V176="Returned",AB176,AD176),Dashboard!$B$4)-B176)),"")</f>
        <v/>
      </c>
      <c r="AI176" s="32">
        <f>IFERROR(IF(A176="","",MAX(0,Z176-AA176)),0)</f>
        <v/>
      </c>
      <c r="AJ176" s="33">
        <f>IFERROR(IF(A176="","",IF(B176="","Missing date found",IF(D176="","Missing found area",IF(G176="","Missing item description",IF(L176="","Missing receiving employee",IF(N176="","Missing storage location",IF(AND(V176="Returned",AB176=""),"Returned status needs date",IF(AND(V176="Disposed",AD176=""),"Disposed status needs date",IF(AND(W176="Shipped",Y176=""),"Shipped item needs tracking",IF(AND(V176="Claimed",S176=""),"Claimed item needs verification","Complete")))))))))),"")</f>
        <v/>
      </c>
      <c r="AK176" s="33">
        <f>IFERROR(IF(A176="","",IF(AND(I176="Yes",V176&lt;&gt;"Returned",V176&lt;&gt;"Disposed"),"Secure sensitive item",IF(AJ176&lt;&gt;"Complete",AJ176,IF(AND(J176&gt;=Dashboard!$H$4,V176&lt;&gt;"Returned",V176&lt;&gt;"Disposed"),"Manager review: high-value item",IF(AND(AH176&gt;=Dashboard!$E$4,V176&lt;&gt;"Returned",V176&lt;&gt;"Disposed"),"Review aging and property policy",IF(AND(V176="Return Arranged",W176="Shipped",Y176=""),"Add shipping tracking","No immediate action")))))),"")</f>
        <v/>
      </c>
    </row>
    <row r="177" ht="34" customHeight="1">
      <c r="A177" s="34" t="n"/>
      <c r="B177" s="35" t="n"/>
      <c r="C177" s="36" t="n"/>
      <c r="D177" s="34" t="n"/>
      <c r="E177" s="37" t="n"/>
      <c r="F177" s="34" t="n"/>
      <c r="G177" s="37" t="n"/>
      <c r="H177" s="37" t="n"/>
      <c r="I177" s="34" t="n"/>
      <c r="J177" s="38" t="n"/>
      <c r="K177" s="34" t="n"/>
      <c r="L177" s="34" t="n"/>
      <c r="M177" s="35" t="n"/>
      <c r="N177" s="37" t="n"/>
      <c r="O177" s="34" t="n"/>
      <c r="P177" s="37" t="n"/>
      <c r="Q177" s="34" t="n"/>
      <c r="R177" s="35" t="n"/>
      <c r="S177" s="37" t="n"/>
      <c r="T177" s="39" t="n"/>
      <c r="U177" s="35" t="n"/>
      <c r="V177" s="34" t="n"/>
      <c r="W177" s="34" t="n"/>
      <c r="X177" s="34" t="n"/>
      <c r="Y177" s="37" t="n"/>
      <c r="Z177" s="38" t="n"/>
      <c r="AA177" s="38" t="n"/>
      <c r="AB177" s="35" t="n"/>
      <c r="AC177" s="34" t="n"/>
      <c r="AD177" s="35" t="n"/>
      <c r="AE177" s="34" t="n"/>
      <c r="AF177" s="34" t="n"/>
      <c r="AG177" s="37" t="n"/>
      <c r="AH177" s="31">
        <f>IFERROR(IF(A177="","",MAX(0,IF(OR(V177="Returned",V177="Disposed"),IF(V177="Returned",AB177,AD177),Dashboard!$B$4)-B177)),"")</f>
        <v/>
      </c>
      <c r="AI177" s="32">
        <f>IFERROR(IF(A177="","",MAX(0,Z177-AA177)),0)</f>
        <v/>
      </c>
      <c r="AJ177" s="33">
        <f>IFERROR(IF(A177="","",IF(B177="","Missing date found",IF(D177="","Missing found area",IF(G177="","Missing item description",IF(L177="","Missing receiving employee",IF(N177="","Missing storage location",IF(AND(V177="Returned",AB177=""),"Returned status needs date",IF(AND(V177="Disposed",AD177=""),"Disposed status needs date",IF(AND(W177="Shipped",Y177=""),"Shipped item needs tracking",IF(AND(V177="Claimed",S177=""),"Claimed item needs verification","Complete")))))))))),"")</f>
        <v/>
      </c>
      <c r="AK177" s="33">
        <f>IFERROR(IF(A177="","",IF(AND(I177="Yes",V177&lt;&gt;"Returned",V177&lt;&gt;"Disposed"),"Secure sensitive item",IF(AJ177&lt;&gt;"Complete",AJ177,IF(AND(J177&gt;=Dashboard!$H$4,V177&lt;&gt;"Returned",V177&lt;&gt;"Disposed"),"Manager review: high-value item",IF(AND(AH177&gt;=Dashboard!$E$4,V177&lt;&gt;"Returned",V177&lt;&gt;"Disposed"),"Review aging and property policy",IF(AND(V177="Return Arranged",W177="Shipped",Y177=""),"Add shipping tracking","No immediate action")))))),"")</f>
        <v/>
      </c>
    </row>
    <row r="178" ht="34" customHeight="1">
      <c r="A178" s="25" t="n"/>
      <c r="B178" s="26" t="n"/>
      <c r="C178" s="27" t="n"/>
      <c r="D178" s="25" t="n"/>
      <c r="E178" s="28" t="n"/>
      <c r="F178" s="25" t="n"/>
      <c r="G178" s="28" t="n"/>
      <c r="H178" s="28" t="n"/>
      <c r="I178" s="25" t="n"/>
      <c r="J178" s="29" t="n"/>
      <c r="K178" s="25" t="n"/>
      <c r="L178" s="25" t="n"/>
      <c r="M178" s="26" t="n"/>
      <c r="N178" s="28" t="n"/>
      <c r="O178" s="25" t="n"/>
      <c r="P178" s="28" t="n"/>
      <c r="Q178" s="25" t="n"/>
      <c r="R178" s="26" t="n"/>
      <c r="S178" s="28" t="n"/>
      <c r="T178" s="30" t="n"/>
      <c r="U178" s="26" t="n"/>
      <c r="V178" s="25" t="n"/>
      <c r="W178" s="25" t="n"/>
      <c r="X178" s="25" t="n"/>
      <c r="Y178" s="28" t="n"/>
      <c r="Z178" s="29" t="n"/>
      <c r="AA178" s="29" t="n"/>
      <c r="AB178" s="26" t="n"/>
      <c r="AC178" s="25" t="n"/>
      <c r="AD178" s="26" t="n"/>
      <c r="AE178" s="25" t="n"/>
      <c r="AF178" s="25" t="n"/>
      <c r="AG178" s="28" t="n"/>
      <c r="AH178" s="31">
        <f>IFERROR(IF(A178="","",MAX(0,IF(OR(V178="Returned",V178="Disposed"),IF(V178="Returned",AB178,AD178),Dashboard!$B$4)-B178)),"")</f>
        <v/>
      </c>
      <c r="AI178" s="32">
        <f>IFERROR(IF(A178="","",MAX(0,Z178-AA178)),0)</f>
        <v/>
      </c>
      <c r="AJ178" s="33">
        <f>IFERROR(IF(A178="","",IF(B178="","Missing date found",IF(D178="","Missing found area",IF(G178="","Missing item description",IF(L178="","Missing receiving employee",IF(N178="","Missing storage location",IF(AND(V178="Returned",AB178=""),"Returned status needs date",IF(AND(V178="Disposed",AD178=""),"Disposed status needs date",IF(AND(W178="Shipped",Y178=""),"Shipped item needs tracking",IF(AND(V178="Claimed",S178=""),"Claimed item needs verification","Complete")))))))))),"")</f>
        <v/>
      </c>
      <c r="AK178" s="33">
        <f>IFERROR(IF(A178="","",IF(AND(I178="Yes",V178&lt;&gt;"Returned",V178&lt;&gt;"Disposed"),"Secure sensitive item",IF(AJ178&lt;&gt;"Complete",AJ178,IF(AND(J178&gt;=Dashboard!$H$4,V178&lt;&gt;"Returned",V178&lt;&gt;"Disposed"),"Manager review: high-value item",IF(AND(AH178&gt;=Dashboard!$E$4,V178&lt;&gt;"Returned",V178&lt;&gt;"Disposed"),"Review aging and property policy",IF(AND(V178="Return Arranged",W178="Shipped",Y178=""),"Add shipping tracking","No immediate action")))))),"")</f>
        <v/>
      </c>
    </row>
    <row r="179" ht="34" customHeight="1">
      <c r="A179" s="34" t="n"/>
      <c r="B179" s="35" t="n"/>
      <c r="C179" s="36" t="n"/>
      <c r="D179" s="34" t="n"/>
      <c r="E179" s="37" t="n"/>
      <c r="F179" s="34" t="n"/>
      <c r="G179" s="37" t="n"/>
      <c r="H179" s="37" t="n"/>
      <c r="I179" s="34" t="n"/>
      <c r="J179" s="38" t="n"/>
      <c r="K179" s="34" t="n"/>
      <c r="L179" s="34" t="n"/>
      <c r="M179" s="35" t="n"/>
      <c r="N179" s="37" t="n"/>
      <c r="O179" s="34" t="n"/>
      <c r="P179" s="37" t="n"/>
      <c r="Q179" s="34" t="n"/>
      <c r="R179" s="35" t="n"/>
      <c r="S179" s="37" t="n"/>
      <c r="T179" s="39" t="n"/>
      <c r="U179" s="35" t="n"/>
      <c r="V179" s="34" t="n"/>
      <c r="W179" s="34" t="n"/>
      <c r="X179" s="34" t="n"/>
      <c r="Y179" s="37" t="n"/>
      <c r="Z179" s="38" t="n"/>
      <c r="AA179" s="38" t="n"/>
      <c r="AB179" s="35" t="n"/>
      <c r="AC179" s="34" t="n"/>
      <c r="AD179" s="35" t="n"/>
      <c r="AE179" s="34" t="n"/>
      <c r="AF179" s="34" t="n"/>
      <c r="AG179" s="37" t="n"/>
      <c r="AH179" s="31">
        <f>IFERROR(IF(A179="","",MAX(0,IF(OR(V179="Returned",V179="Disposed"),IF(V179="Returned",AB179,AD179),Dashboard!$B$4)-B179)),"")</f>
        <v/>
      </c>
      <c r="AI179" s="32">
        <f>IFERROR(IF(A179="","",MAX(0,Z179-AA179)),0)</f>
        <v/>
      </c>
      <c r="AJ179" s="33">
        <f>IFERROR(IF(A179="","",IF(B179="","Missing date found",IF(D179="","Missing found area",IF(G179="","Missing item description",IF(L179="","Missing receiving employee",IF(N179="","Missing storage location",IF(AND(V179="Returned",AB179=""),"Returned status needs date",IF(AND(V179="Disposed",AD179=""),"Disposed status needs date",IF(AND(W179="Shipped",Y179=""),"Shipped item needs tracking",IF(AND(V179="Claimed",S179=""),"Claimed item needs verification","Complete")))))))))),"")</f>
        <v/>
      </c>
      <c r="AK179" s="33">
        <f>IFERROR(IF(A179="","",IF(AND(I179="Yes",V179&lt;&gt;"Returned",V179&lt;&gt;"Disposed"),"Secure sensitive item",IF(AJ179&lt;&gt;"Complete",AJ179,IF(AND(J179&gt;=Dashboard!$H$4,V179&lt;&gt;"Returned",V179&lt;&gt;"Disposed"),"Manager review: high-value item",IF(AND(AH179&gt;=Dashboard!$E$4,V179&lt;&gt;"Returned",V179&lt;&gt;"Disposed"),"Review aging and property policy",IF(AND(V179="Return Arranged",W179="Shipped",Y179=""),"Add shipping tracking","No immediate action")))))),"")</f>
        <v/>
      </c>
    </row>
    <row r="180" ht="34" customHeight="1">
      <c r="A180" s="25" t="n"/>
      <c r="B180" s="26" t="n"/>
      <c r="C180" s="27" t="n"/>
      <c r="D180" s="25" t="n"/>
      <c r="E180" s="28" t="n"/>
      <c r="F180" s="25" t="n"/>
      <c r="G180" s="28" t="n"/>
      <c r="H180" s="28" t="n"/>
      <c r="I180" s="25" t="n"/>
      <c r="J180" s="29" t="n"/>
      <c r="K180" s="25" t="n"/>
      <c r="L180" s="25" t="n"/>
      <c r="M180" s="26" t="n"/>
      <c r="N180" s="28" t="n"/>
      <c r="O180" s="25" t="n"/>
      <c r="P180" s="28" t="n"/>
      <c r="Q180" s="25" t="n"/>
      <c r="R180" s="26" t="n"/>
      <c r="S180" s="28" t="n"/>
      <c r="T180" s="30" t="n"/>
      <c r="U180" s="26" t="n"/>
      <c r="V180" s="25" t="n"/>
      <c r="W180" s="25" t="n"/>
      <c r="X180" s="25" t="n"/>
      <c r="Y180" s="28" t="n"/>
      <c r="Z180" s="29" t="n"/>
      <c r="AA180" s="29" t="n"/>
      <c r="AB180" s="26" t="n"/>
      <c r="AC180" s="25" t="n"/>
      <c r="AD180" s="26" t="n"/>
      <c r="AE180" s="25" t="n"/>
      <c r="AF180" s="25" t="n"/>
      <c r="AG180" s="28" t="n"/>
      <c r="AH180" s="31">
        <f>IFERROR(IF(A180="","",MAX(0,IF(OR(V180="Returned",V180="Disposed"),IF(V180="Returned",AB180,AD180),Dashboard!$B$4)-B180)),"")</f>
        <v/>
      </c>
      <c r="AI180" s="32">
        <f>IFERROR(IF(A180="","",MAX(0,Z180-AA180)),0)</f>
        <v/>
      </c>
      <c r="AJ180" s="33">
        <f>IFERROR(IF(A180="","",IF(B180="","Missing date found",IF(D180="","Missing found area",IF(G180="","Missing item description",IF(L180="","Missing receiving employee",IF(N180="","Missing storage location",IF(AND(V180="Returned",AB180=""),"Returned status needs date",IF(AND(V180="Disposed",AD180=""),"Disposed status needs date",IF(AND(W180="Shipped",Y180=""),"Shipped item needs tracking",IF(AND(V180="Claimed",S180=""),"Claimed item needs verification","Complete")))))))))),"")</f>
        <v/>
      </c>
      <c r="AK180" s="33">
        <f>IFERROR(IF(A180="","",IF(AND(I180="Yes",V180&lt;&gt;"Returned",V180&lt;&gt;"Disposed"),"Secure sensitive item",IF(AJ180&lt;&gt;"Complete",AJ180,IF(AND(J180&gt;=Dashboard!$H$4,V180&lt;&gt;"Returned",V180&lt;&gt;"Disposed"),"Manager review: high-value item",IF(AND(AH180&gt;=Dashboard!$E$4,V180&lt;&gt;"Returned",V180&lt;&gt;"Disposed"),"Review aging and property policy",IF(AND(V180="Return Arranged",W180="Shipped",Y180=""),"Add shipping tracking","No immediate action")))))),"")</f>
        <v/>
      </c>
    </row>
    <row r="181" ht="34" customHeight="1">
      <c r="A181" s="34" t="n"/>
      <c r="B181" s="35" t="n"/>
      <c r="C181" s="36" t="n"/>
      <c r="D181" s="34" t="n"/>
      <c r="E181" s="37" t="n"/>
      <c r="F181" s="34" t="n"/>
      <c r="G181" s="37" t="n"/>
      <c r="H181" s="37" t="n"/>
      <c r="I181" s="34" t="n"/>
      <c r="J181" s="38" t="n"/>
      <c r="K181" s="34" t="n"/>
      <c r="L181" s="34" t="n"/>
      <c r="M181" s="35" t="n"/>
      <c r="N181" s="37" t="n"/>
      <c r="O181" s="34" t="n"/>
      <c r="P181" s="37" t="n"/>
      <c r="Q181" s="34" t="n"/>
      <c r="R181" s="35" t="n"/>
      <c r="S181" s="37" t="n"/>
      <c r="T181" s="39" t="n"/>
      <c r="U181" s="35" t="n"/>
      <c r="V181" s="34" t="n"/>
      <c r="W181" s="34" t="n"/>
      <c r="X181" s="34" t="n"/>
      <c r="Y181" s="37" t="n"/>
      <c r="Z181" s="38" t="n"/>
      <c r="AA181" s="38" t="n"/>
      <c r="AB181" s="35" t="n"/>
      <c r="AC181" s="34" t="n"/>
      <c r="AD181" s="35" t="n"/>
      <c r="AE181" s="34" t="n"/>
      <c r="AF181" s="34" t="n"/>
      <c r="AG181" s="37" t="n"/>
      <c r="AH181" s="31">
        <f>IFERROR(IF(A181="","",MAX(0,IF(OR(V181="Returned",V181="Disposed"),IF(V181="Returned",AB181,AD181),Dashboard!$B$4)-B181)),"")</f>
        <v/>
      </c>
      <c r="AI181" s="32">
        <f>IFERROR(IF(A181="","",MAX(0,Z181-AA181)),0)</f>
        <v/>
      </c>
      <c r="AJ181" s="33">
        <f>IFERROR(IF(A181="","",IF(B181="","Missing date found",IF(D181="","Missing found area",IF(G181="","Missing item description",IF(L181="","Missing receiving employee",IF(N181="","Missing storage location",IF(AND(V181="Returned",AB181=""),"Returned status needs date",IF(AND(V181="Disposed",AD181=""),"Disposed status needs date",IF(AND(W181="Shipped",Y181=""),"Shipped item needs tracking",IF(AND(V181="Claimed",S181=""),"Claimed item needs verification","Complete")))))))))),"")</f>
        <v/>
      </c>
      <c r="AK181" s="33">
        <f>IFERROR(IF(A181="","",IF(AND(I181="Yes",V181&lt;&gt;"Returned",V181&lt;&gt;"Disposed"),"Secure sensitive item",IF(AJ181&lt;&gt;"Complete",AJ181,IF(AND(J181&gt;=Dashboard!$H$4,V181&lt;&gt;"Returned",V181&lt;&gt;"Disposed"),"Manager review: high-value item",IF(AND(AH181&gt;=Dashboard!$E$4,V181&lt;&gt;"Returned",V181&lt;&gt;"Disposed"),"Review aging and property policy",IF(AND(V181="Return Arranged",W181="Shipped",Y181=""),"Add shipping tracking","No immediate action")))))),"")</f>
        <v/>
      </c>
    </row>
    <row r="182" ht="34" customHeight="1">
      <c r="A182" s="25" t="n"/>
      <c r="B182" s="26" t="n"/>
      <c r="C182" s="27" t="n"/>
      <c r="D182" s="25" t="n"/>
      <c r="E182" s="28" t="n"/>
      <c r="F182" s="25" t="n"/>
      <c r="G182" s="28" t="n"/>
      <c r="H182" s="28" t="n"/>
      <c r="I182" s="25" t="n"/>
      <c r="J182" s="29" t="n"/>
      <c r="K182" s="25" t="n"/>
      <c r="L182" s="25" t="n"/>
      <c r="M182" s="26" t="n"/>
      <c r="N182" s="28" t="n"/>
      <c r="O182" s="25" t="n"/>
      <c r="P182" s="28" t="n"/>
      <c r="Q182" s="25" t="n"/>
      <c r="R182" s="26" t="n"/>
      <c r="S182" s="28" t="n"/>
      <c r="T182" s="30" t="n"/>
      <c r="U182" s="26" t="n"/>
      <c r="V182" s="25" t="n"/>
      <c r="W182" s="25" t="n"/>
      <c r="X182" s="25" t="n"/>
      <c r="Y182" s="28" t="n"/>
      <c r="Z182" s="29" t="n"/>
      <c r="AA182" s="29" t="n"/>
      <c r="AB182" s="26" t="n"/>
      <c r="AC182" s="25" t="n"/>
      <c r="AD182" s="26" t="n"/>
      <c r="AE182" s="25" t="n"/>
      <c r="AF182" s="25" t="n"/>
      <c r="AG182" s="28" t="n"/>
      <c r="AH182" s="31">
        <f>IFERROR(IF(A182="","",MAX(0,IF(OR(V182="Returned",V182="Disposed"),IF(V182="Returned",AB182,AD182),Dashboard!$B$4)-B182)),"")</f>
        <v/>
      </c>
      <c r="AI182" s="32">
        <f>IFERROR(IF(A182="","",MAX(0,Z182-AA182)),0)</f>
        <v/>
      </c>
      <c r="AJ182" s="33">
        <f>IFERROR(IF(A182="","",IF(B182="","Missing date found",IF(D182="","Missing found area",IF(G182="","Missing item description",IF(L182="","Missing receiving employee",IF(N182="","Missing storage location",IF(AND(V182="Returned",AB182=""),"Returned status needs date",IF(AND(V182="Disposed",AD182=""),"Disposed status needs date",IF(AND(W182="Shipped",Y182=""),"Shipped item needs tracking",IF(AND(V182="Claimed",S182=""),"Claimed item needs verification","Complete")))))))))),"")</f>
        <v/>
      </c>
      <c r="AK182" s="33">
        <f>IFERROR(IF(A182="","",IF(AND(I182="Yes",V182&lt;&gt;"Returned",V182&lt;&gt;"Disposed"),"Secure sensitive item",IF(AJ182&lt;&gt;"Complete",AJ182,IF(AND(J182&gt;=Dashboard!$H$4,V182&lt;&gt;"Returned",V182&lt;&gt;"Disposed"),"Manager review: high-value item",IF(AND(AH182&gt;=Dashboard!$E$4,V182&lt;&gt;"Returned",V182&lt;&gt;"Disposed"),"Review aging and property policy",IF(AND(V182="Return Arranged",W182="Shipped",Y182=""),"Add shipping tracking","No immediate action")))))),"")</f>
        <v/>
      </c>
    </row>
    <row r="183" ht="34" customHeight="1">
      <c r="A183" s="34" t="n"/>
      <c r="B183" s="35" t="n"/>
      <c r="C183" s="36" t="n"/>
      <c r="D183" s="34" t="n"/>
      <c r="E183" s="37" t="n"/>
      <c r="F183" s="34" t="n"/>
      <c r="G183" s="37" t="n"/>
      <c r="H183" s="37" t="n"/>
      <c r="I183" s="34" t="n"/>
      <c r="J183" s="38" t="n"/>
      <c r="K183" s="34" t="n"/>
      <c r="L183" s="34" t="n"/>
      <c r="M183" s="35" t="n"/>
      <c r="N183" s="37" t="n"/>
      <c r="O183" s="34" t="n"/>
      <c r="P183" s="37" t="n"/>
      <c r="Q183" s="34" t="n"/>
      <c r="R183" s="35" t="n"/>
      <c r="S183" s="37" t="n"/>
      <c r="T183" s="39" t="n"/>
      <c r="U183" s="35" t="n"/>
      <c r="V183" s="34" t="n"/>
      <c r="W183" s="34" t="n"/>
      <c r="X183" s="34" t="n"/>
      <c r="Y183" s="37" t="n"/>
      <c r="Z183" s="38" t="n"/>
      <c r="AA183" s="38" t="n"/>
      <c r="AB183" s="35" t="n"/>
      <c r="AC183" s="34" t="n"/>
      <c r="AD183" s="35" t="n"/>
      <c r="AE183" s="34" t="n"/>
      <c r="AF183" s="34" t="n"/>
      <c r="AG183" s="37" t="n"/>
      <c r="AH183" s="31">
        <f>IFERROR(IF(A183="","",MAX(0,IF(OR(V183="Returned",V183="Disposed"),IF(V183="Returned",AB183,AD183),Dashboard!$B$4)-B183)),"")</f>
        <v/>
      </c>
      <c r="AI183" s="32">
        <f>IFERROR(IF(A183="","",MAX(0,Z183-AA183)),0)</f>
        <v/>
      </c>
      <c r="AJ183" s="33">
        <f>IFERROR(IF(A183="","",IF(B183="","Missing date found",IF(D183="","Missing found area",IF(G183="","Missing item description",IF(L183="","Missing receiving employee",IF(N183="","Missing storage location",IF(AND(V183="Returned",AB183=""),"Returned status needs date",IF(AND(V183="Disposed",AD183=""),"Disposed status needs date",IF(AND(W183="Shipped",Y183=""),"Shipped item needs tracking",IF(AND(V183="Claimed",S183=""),"Claimed item needs verification","Complete")))))))))),"")</f>
        <v/>
      </c>
      <c r="AK183" s="33">
        <f>IFERROR(IF(A183="","",IF(AND(I183="Yes",V183&lt;&gt;"Returned",V183&lt;&gt;"Disposed"),"Secure sensitive item",IF(AJ183&lt;&gt;"Complete",AJ183,IF(AND(J183&gt;=Dashboard!$H$4,V183&lt;&gt;"Returned",V183&lt;&gt;"Disposed"),"Manager review: high-value item",IF(AND(AH183&gt;=Dashboard!$E$4,V183&lt;&gt;"Returned",V183&lt;&gt;"Disposed"),"Review aging and property policy",IF(AND(V183="Return Arranged",W183="Shipped",Y183=""),"Add shipping tracking","No immediate action")))))),"")</f>
        <v/>
      </c>
    </row>
    <row r="184" ht="34" customHeight="1">
      <c r="A184" s="25" t="n"/>
      <c r="B184" s="26" t="n"/>
      <c r="C184" s="27" t="n"/>
      <c r="D184" s="25" t="n"/>
      <c r="E184" s="28" t="n"/>
      <c r="F184" s="25" t="n"/>
      <c r="G184" s="28" t="n"/>
      <c r="H184" s="28" t="n"/>
      <c r="I184" s="25" t="n"/>
      <c r="J184" s="29" t="n"/>
      <c r="K184" s="25" t="n"/>
      <c r="L184" s="25" t="n"/>
      <c r="M184" s="26" t="n"/>
      <c r="N184" s="28" t="n"/>
      <c r="O184" s="25" t="n"/>
      <c r="P184" s="28" t="n"/>
      <c r="Q184" s="25" t="n"/>
      <c r="R184" s="26" t="n"/>
      <c r="S184" s="28" t="n"/>
      <c r="T184" s="30" t="n"/>
      <c r="U184" s="26" t="n"/>
      <c r="V184" s="25" t="n"/>
      <c r="W184" s="25" t="n"/>
      <c r="X184" s="25" t="n"/>
      <c r="Y184" s="28" t="n"/>
      <c r="Z184" s="29" t="n"/>
      <c r="AA184" s="29" t="n"/>
      <c r="AB184" s="26" t="n"/>
      <c r="AC184" s="25" t="n"/>
      <c r="AD184" s="26" t="n"/>
      <c r="AE184" s="25" t="n"/>
      <c r="AF184" s="25" t="n"/>
      <c r="AG184" s="28" t="n"/>
      <c r="AH184" s="31">
        <f>IFERROR(IF(A184="","",MAX(0,IF(OR(V184="Returned",V184="Disposed"),IF(V184="Returned",AB184,AD184),Dashboard!$B$4)-B184)),"")</f>
        <v/>
      </c>
      <c r="AI184" s="32">
        <f>IFERROR(IF(A184="","",MAX(0,Z184-AA184)),0)</f>
        <v/>
      </c>
      <c r="AJ184" s="33">
        <f>IFERROR(IF(A184="","",IF(B184="","Missing date found",IF(D184="","Missing found area",IF(G184="","Missing item description",IF(L184="","Missing receiving employee",IF(N184="","Missing storage location",IF(AND(V184="Returned",AB184=""),"Returned status needs date",IF(AND(V184="Disposed",AD184=""),"Disposed status needs date",IF(AND(W184="Shipped",Y184=""),"Shipped item needs tracking",IF(AND(V184="Claimed",S184=""),"Claimed item needs verification","Complete")))))))))),"")</f>
        <v/>
      </c>
      <c r="AK184" s="33">
        <f>IFERROR(IF(A184="","",IF(AND(I184="Yes",V184&lt;&gt;"Returned",V184&lt;&gt;"Disposed"),"Secure sensitive item",IF(AJ184&lt;&gt;"Complete",AJ184,IF(AND(J184&gt;=Dashboard!$H$4,V184&lt;&gt;"Returned",V184&lt;&gt;"Disposed"),"Manager review: high-value item",IF(AND(AH184&gt;=Dashboard!$E$4,V184&lt;&gt;"Returned",V184&lt;&gt;"Disposed"),"Review aging and property policy",IF(AND(V184="Return Arranged",W184="Shipped",Y184=""),"Add shipping tracking","No immediate action")))))),"")</f>
        <v/>
      </c>
    </row>
    <row r="185" ht="34" customHeight="1">
      <c r="A185" s="34" t="n"/>
      <c r="B185" s="35" t="n"/>
      <c r="C185" s="36" t="n"/>
      <c r="D185" s="34" t="n"/>
      <c r="E185" s="37" t="n"/>
      <c r="F185" s="34" t="n"/>
      <c r="G185" s="37" t="n"/>
      <c r="H185" s="37" t="n"/>
      <c r="I185" s="34" t="n"/>
      <c r="J185" s="38" t="n"/>
      <c r="K185" s="34" t="n"/>
      <c r="L185" s="34" t="n"/>
      <c r="M185" s="35" t="n"/>
      <c r="N185" s="37" t="n"/>
      <c r="O185" s="34" t="n"/>
      <c r="P185" s="37" t="n"/>
      <c r="Q185" s="34" t="n"/>
      <c r="R185" s="35" t="n"/>
      <c r="S185" s="37" t="n"/>
      <c r="T185" s="39" t="n"/>
      <c r="U185" s="35" t="n"/>
      <c r="V185" s="34" t="n"/>
      <c r="W185" s="34" t="n"/>
      <c r="X185" s="34" t="n"/>
      <c r="Y185" s="37" t="n"/>
      <c r="Z185" s="38" t="n"/>
      <c r="AA185" s="38" t="n"/>
      <c r="AB185" s="35" t="n"/>
      <c r="AC185" s="34" t="n"/>
      <c r="AD185" s="35" t="n"/>
      <c r="AE185" s="34" t="n"/>
      <c r="AF185" s="34" t="n"/>
      <c r="AG185" s="37" t="n"/>
      <c r="AH185" s="31">
        <f>IFERROR(IF(A185="","",MAX(0,IF(OR(V185="Returned",V185="Disposed"),IF(V185="Returned",AB185,AD185),Dashboard!$B$4)-B185)),"")</f>
        <v/>
      </c>
      <c r="AI185" s="32">
        <f>IFERROR(IF(A185="","",MAX(0,Z185-AA185)),0)</f>
        <v/>
      </c>
      <c r="AJ185" s="33">
        <f>IFERROR(IF(A185="","",IF(B185="","Missing date found",IF(D185="","Missing found area",IF(G185="","Missing item description",IF(L185="","Missing receiving employee",IF(N185="","Missing storage location",IF(AND(V185="Returned",AB185=""),"Returned status needs date",IF(AND(V185="Disposed",AD185=""),"Disposed status needs date",IF(AND(W185="Shipped",Y185=""),"Shipped item needs tracking",IF(AND(V185="Claimed",S185=""),"Claimed item needs verification","Complete")))))))))),"")</f>
        <v/>
      </c>
      <c r="AK185" s="33">
        <f>IFERROR(IF(A185="","",IF(AND(I185="Yes",V185&lt;&gt;"Returned",V185&lt;&gt;"Disposed"),"Secure sensitive item",IF(AJ185&lt;&gt;"Complete",AJ185,IF(AND(J185&gt;=Dashboard!$H$4,V185&lt;&gt;"Returned",V185&lt;&gt;"Disposed"),"Manager review: high-value item",IF(AND(AH185&gt;=Dashboard!$E$4,V185&lt;&gt;"Returned",V185&lt;&gt;"Disposed"),"Review aging and property policy",IF(AND(V185="Return Arranged",W185="Shipped",Y185=""),"Add shipping tracking","No immediate action")))))),"")</f>
        <v/>
      </c>
    </row>
    <row r="186" ht="34" customHeight="1">
      <c r="A186" s="25" t="n"/>
      <c r="B186" s="26" t="n"/>
      <c r="C186" s="27" t="n"/>
      <c r="D186" s="25" t="n"/>
      <c r="E186" s="28" t="n"/>
      <c r="F186" s="25" t="n"/>
      <c r="G186" s="28" t="n"/>
      <c r="H186" s="28" t="n"/>
      <c r="I186" s="25" t="n"/>
      <c r="J186" s="29" t="n"/>
      <c r="K186" s="25" t="n"/>
      <c r="L186" s="25" t="n"/>
      <c r="M186" s="26" t="n"/>
      <c r="N186" s="28" t="n"/>
      <c r="O186" s="25" t="n"/>
      <c r="P186" s="28" t="n"/>
      <c r="Q186" s="25" t="n"/>
      <c r="R186" s="26" t="n"/>
      <c r="S186" s="28" t="n"/>
      <c r="T186" s="30" t="n"/>
      <c r="U186" s="26" t="n"/>
      <c r="V186" s="25" t="n"/>
      <c r="W186" s="25" t="n"/>
      <c r="X186" s="25" t="n"/>
      <c r="Y186" s="28" t="n"/>
      <c r="Z186" s="29" t="n"/>
      <c r="AA186" s="29" t="n"/>
      <c r="AB186" s="26" t="n"/>
      <c r="AC186" s="25" t="n"/>
      <c r="AD186" s="26" t="n"/>
      <c r="AE186" s="25" t="n"/>
      <c r="AF186" s="25" t="n"/>
      <c r="AG186" s="28" t="n"/>
      <c r="AH186" s="31">
        <f>IFERROR(IF(A186="","",MAX(0,IF(OR(V186="Returned",V186="Disposed"),IF(V186="Returned",AB186,AD186),Dashboard!$B$4)-B186)),"")</f>
        <v/>
      </c>
      <c r="AI186" s="32">
        <f>IFERROR(IF(A186="","",MAX(0,Z186-AA186)),0)</f>
        <v/>
      </c>
      <c r="AJ186" s="33">
        <f>IFERROR(IF(A186="","",IF(B186="","Missing date found",IF(D186="","Missing found area",IF(G186="","Missing item description",IF(L186="","Missing receiving employee",IF(N186="","Missing storage location",IF(AND(V186="Returned",AB186=""),"Returned status needs date",IF(AND(V186="Disposed",AD186=""),"Disposed status needs date",IF(AND(W186="Shipped",Y186=""),"Shipped item needs tracking",IF(AND(V186="Claimed",S186=""),"Claimed item needs verification","Complete")))))))))),"")</f>
        <v/>
      </c>
      <c r="AK186" s="33">
        <f>IFERROR(IF(A186="","",IF(AND(I186="Yes",V186&lt;&gt;"Returned",V186&lt;&gt;"Disposed"),"Secure sensitive item",IF(AJ186&lt;&gt;"Complete",AJ186,IF(AND(J186&gt;=Dashboard!$H$4,V186&lt;&gt;"Returned",V186&lt;&gt;"Disposed"),"Manager review: high-value item",IF(AND(AH186&gt;=Dashboard!$E$4,V186&lt;&gt;"Returned",V186&lt;&gt;"Disposed"),"Review aging and property policy",IF(AND(V186="Return Arranged",W186="Shipped",Y186=""),"Add shipping tracking","No immediate action")))))),"")</f>
        <v/>
      </c>
    </row>
    <row r="187" ht="34" customHeight="1">
      <c r="A187" s="34" t="n"/>
      <c r="B187" s="35" t="n"/>
      <c r="C187" s="36" t="n"/>
      <c r="D187" s="34" t="n"/>
      <c r="E187" s="37" t="n"/>
      <c r="F187" s="34" t="n"/>
      <c r="G187" s="37" t="n"/>
      <c r="H187" s="37" t="n"/>
      <c r="I187" s="34" t="n"/>
      <c r="J187" s="38" t="n"/>
      <c r="K187" s="34" t="n"/>
      <c r="L187" s="34" t="n"/>
      <c r="M187" s="35" t="n"/>
      <c r="N187" s="37" t="n"/>
      <c r="O187" s="34" t="n"/>
      <c r="P187" s="37" t="n"/>
      <c r="Q187" s="34" t="n"/>
      <c r="R187" s="35" t="n"/>
      <c r="S187" s="37" t="n"/>
      <c r="T187" s="39" t="n"/>
      <c r="U187" s="35" t="n"/>
      <c r="V187" s="34" t="n"/>
      <c r="W187" s="34" t="n"/>
      <c r="X187" s="34" t="n"/>
      <c r="Y187" s="37" t="n"/>
      <c r="Z187" s="38" t="n"/>
      <c r="AA187" s="38" t="n"/>
      <c r="AB187" s="35" t="n"/>
      <c r="AC187" s="34" t="n"/>
      <c r="AD187" s="35" t="n"/>
      <c r="AE187" s="34" t="n"/>
      <c r="AF187" s="34" t="n"/>
      <c r="AG187" s="37" t="n"/>
      <c r="AH187" s="31">
        <f>IFERROR(IF(A187="","",MAX(0,IF(OR(V187="Returned",V187="Disposed"),IF(V187="Returned",AB187,AD187),Dashboard!$B$4)-B187)),"")</f>
        <v/>
      </c>
      <c r="AI187" s="32">
        <f>IFERROR(IF(A187="","",MAX(0,Z187-AA187)),0)</f>
        <v/>
      </c>
      <c r="AJ187" s="33">
        <f>IFERROR(IF(A187="","",IF(B187="","Missing date found",IF(D187="","Missing found area",IF(G187="","Missing item description",IF(L187="","Missing receiving employee",IF(N187="","Missing storage location",IF(AND(V187="Returned",AB187=""),"Returned status needs date",IF(AND(V187="Disposed",AD187=""),"Disposed status needs date",IF(AND(W187="Shipped",Y187=""),"Shipped item needs tracking",IF(AND(V187="Claimed",S187=""),"Claimed item needs verification","Complete")))))))))),"")</f>
        <v/>
      </c>
      <c r="AK187" s="33">
        <f>IFERROR(IF(A187="","",IF(AND(I187="Yes",V187&lt;&gt;"Returned",V187&lt;&gt;"Disposed"),"Secure sensitive item",IF(AJ187&lt;&gt;"Complete",AJ187,IF(AND(J187&gt;=Dashboard!$H$4,V187&lt;&gt;"Returned",V187&lt;&gt;"Disposed"),"Manager review: high-value item",IF(AND(AH187&gt;=Dashboard!$E$4,V187&lt;&gt;"Returned",V187&lt;&gt;"Disposed"),"Review aging and property policy",IF(AND(V187="Return Arranged",W187="Shipped",Y187=""),"Add shipping tracking","No immediate action")))))),"")</f>
        <v/>
      </c>
    </row>
    <row r="188" ht="34" customHeight="1">
      <c r="A188" s="25" t="n"/>
      <c r="B188" s="26" t="n"/>
      <c r="C188" s="27" t="n"/>
      <c r="D188" s="25" t="n"/>
      <c r="E188" s="28" t="n"/>
      <c r="F188" s="25" t="n"/>
      <c r="G188" s="28" t="n"/>
      <c r="H188" s="28" t="n"/>
      <c r="I188" s="25" t="n"/>
      <c r="J188" s="29" t="n"/>
      <c r="K188" s="25" t="n"/>
      <c r="L188" s="25" t="n"/>
      <c r="M188" s="26" t="n"/>
      <c r="N188" s="28" t="n"/>
      <c r="O188" s="25" t="n"/>
      <c r="P188" s="28" t="n"/>
      <c r="Q188" s="25" t="n"/>
      <c r="R188" s="26" t="n"/>
      <c r="S188" s="28" t="n"/>
      <c r="T188" s="30" t="n"/>
      <c r="U188" s="26" t="n"/>
      <c r="V188" s="25" t="n"/>
      <c r="W188" s="25" t="n"/>
      <c r="X188" s="25" t="n"/>
      <c r="Y188" s="28" t="n"/>
      <c r="Z188" s="29" t="n"/>
      <c r="AA188" s="29" t="n"/>
      <c r="AB188" s="26" t="n"/>
      <c r="AC188" s="25" t="n"/>
      <c r="AD188" s="26" t="n"/>
      <c r="AE188" s="25" t="n"/>
      <c r="AF188" s="25" t="n"/>
      <c r="AG188" s="28" t="n"/>
      <c r="AH188" s="31">
        <f>IFERROR(IF(A188="","",MAX(0,IF(OR(V188="Returned",V188="Disposed"),IF(V188="Returned",AB188,AD188),Dashboard!$B$4)-B188)),"")</f>
        <v/>
      </c>
      <c r="AI188" s="32">
        <f>IFERROR(IF(A188="","",MAX(0,Z188-AA188)),0)</f>
        <v/>
      </c>
      <c r="AJ188" s="33">
        <f>IFERROR(IF(A188="","",IF(B188="","Missing date found",IF(D188="","Missing found area",IF(G188="","Missing item description",IF(L188="","Missing receiving employee",IF(N188="","Missing storage location",IF(AND(V188="Returned",AB188=""),"Returned status needs date",IF(AND(V188="Disposed",AD188=""),"Disposed status needs date",IF(AND(W188="Shipped",Y188=""),"Shipped item needs tracking",IF(AND(V188="Claimed",S188=""),"Claimed item needs verification","Complete")))))))))),"")</f>
        <v/>
      </c>
      <c r="AK188" s="33">
        <f>IFERROR(IF(A188="","",IF(AND(I188="Yes",V188&lt;&gt;"Returned",V188&lt;&gt;"Disposed"),"Secure sensitive item",IF(AJ188&lt;&gt;"Complete",AJ188,IF(AND(J188&gt;=Dashboard!$H$4,V188&lt;&gt;"Returned",V188&lt;&gt;"Disposed"),"Manager review: high-value item",IF(AND(AH188&gt;=Dashboard!$E$4,V188&lt;&gt;"Returned",V188&lt;&gt;"Disposed"),"Review aging and property policy",IF(AND(V188="Return Arranged",W188="Shipped",Y188=""),"Add shipping tracking","No immediate action")))))),"")</f>
        <v/>
      </c>
    </row>
    <row r="189" ht="34" customHeight="1">
      <c r="A189" s="34" t="n"/>
      <c r="B189" s="35" t="n"/>
      <c r="C189" s="36" t="n"/>
      <c r="D189" s="34" t="n"/>
      <c r="E189" s="37" t="n"/>
      <c r="F189" s="34" t="n"/>
      <c r="G189" s="37" t="n"/>
      <c r="H189" s="37" t="n"/>
      <c r="I189" s="34" t="n"/>
      <c r="J189" s="38" t="n"/>
      <c r="K189" s="34" t="n"/>
      <c r="L189" s="34" t="n"/>
      <c r="M189" s="35" t="n"/>
      <c r="N189" s="37" t="n"/>
      <c r="O189" s="34" t="n"/>
      <c r="P189" s="37" t="n"/>
      <c r="Q189" s="34" t="n"/>
      <c r="R189" s="35" t="n"/>
      <c r="S189" s="37" t="n"/>
      <c r="T189" s="39" t="n"/>
      <c r="U189" s="35" t="n"/>
      <c r="V189" s="34" t="n"/>
      <c r="W189" s="34" t="n"/>
      <c r="X189" s="34" t="n"/>
      <c r="Y189" s="37" t="n"/>
      <c r="Z189" s="38" t="n"/>
      <c r="AA189" s="38" t="n"/>
      <c r="AB189" s="35" t="n"/>
      <c r="AC189" s="34" t="n"/>
      <c r="AD189" s="35" t="n"/>
      <c r="AE189" s="34" t="n"/>
      <c r="AF189" s="34" t="n"/>
      <c r="AG189" s="37" t="n"/>
      <c r="AH189" s="31">
        <f>IFERROR(IF(A189="","",MAX(0,IF(OR(V189="Returned",V189="Disposed"),IF(V189="Returned",AB189,AD189),Dashboard!$B$4)-B189)),"")</f>
        <v/>
      </c>
      <c r="AI189" s="32">
        <f>IFERROR(IF(A189="","",MAX(0,Z189-AA189)),0)</f>
        <v/>
      </c>
      <c r="AJ189" s="33">
        <f>IFERROR(IF(A189="","",IF(B189="","Missing date found",IF(D189="","Missing found area",IF(G189="","Missing item description",IF(L189="","Missing receiving employee",IF(N189="","Missing storage location",IF(AND(V189="Returned",AB189=""),"Returned status needs date",IF(AND(V189="Disposed",AD189=""),"Disposed status needs date",IF(AND(W189="Shipped",Y189=""),"Shipped item needs tracking",IF(AND(V189="Claimed",S189=""),"Claimed item needs verification","Complete")))))))))),"")</f>
        <v/>
      </c>
      <c r="AK189" s="33">
        <f>IFERROR(IF(A189="","",IF(AND(I189="Yes",V189&lt;&gt;"Returned",V189&lt;&gt;"Disposed"),"Secure sensitive item",IF(AJ189&lt;&gt;"Complete",AJ189,IF(AND(J189&gt;=Dashboard!$H$4,V189&lt;&gt;"Returned",V189&lt;&gt;"Disposed"),"Manager review: high-value item",IF(AND(AH189&gt;=Dashboard!$E$4,V189&lt;&gt;"Returned",V189&lt;&gt;"Disposed"),"Review aging and property policy",IF(AND(V189="Return Arranged",W189="Shipped",Y189=""),"Add shipping tracking","No immediate action")))))),"")</f>
        <v/>
      </c>
    </row>
    <row r="190" ht="34" customHeight="1">
      <c r="A190" s="25" t="n"/>
      <c r="B190" s="26" t="n"/>
      <c r="C190" s="27" t="n"/>
      <c r="D190" s="25" t="n"/>
      <c r="E190" s="28" t="n"/>
      <c r="F190" s="25" t="n"/>
      <c r="G190" s="28" t="n"/>
      <c r="H190" s="28" t="n"/>
      <c r="I190" s="25" t="n"/>
      <c r="J190" s="29" t="n"/>
      <c r="K190" s="25" t="n"/>
      <c r="L190" s="25" t="n"/>
      <c r="M190" s="26" t="n"/>
      <c r="N190" s="28" t="n"/>
      <c r="O190" s="25" t="n"/>
      <c r="P190" s="28" t="n"/>
      <c r="Q190" s="25" t="n"/>
      <c r="R190" s="26" t="n"/>
      <c r="S190" s="28" t="n"/>
      <c r="T190" s="30" t="n"/>
      <c r="U190" s="26" t="n"/>
      <c r="V190" s="25" t="n"/>
      <c r="W190" s="25" t="n"/>
      <c r="X190" s="25" t="n"/>
      <c r="Y190" s="28" t="n"/>
      <c r="Z190" s="29" t="n"/>
      <c r="AA190" s="29" t="n"/>
      <c r="AB190" s="26" t="n"/>
      <c r="AC190" s="25" t="n"/>
      <c r="AD190" s="26" t="n"/>
      <c r="AE190" s="25" t="n"/>
      <c r="AF190" s="25" t="n"/>
      <c r="AG190" s="28" t="n"/>
      <c r="AH190" s="31">
        <f>IFERROR(IF(A190="","",MAX(0,IF(OR(V190="Returned",V190="Disposed"),IF(V190="Returned",AB190,AD190),Dashboard!$B$4)-B190)),"")</f>
        <v/>
      </c>
      <c r="AI190" s="32">
        <f>IFERROR(IF(A190="","",MAX(0,Z190-AA190)),0)</f>
        <v/>
      </c>
      <c r="AJ190" s="33">
        <f>IFERROR(IF(A190="","",IF(B190="","Missing date found",IF(D190="","Missing found area",IF(G190="","Missing item description",IF(L190="","Missing receiving employee",IF(N190="","Missing storage location",IF(AND(V190="Returned",AB190=""),"Returned status needs date",IF(AND(V190="Disposed",AD190=""),"Disposed status needs date",IF(AND(W190="Shipped",Y190=""),"Shipped item needs tracking",IF(AND(V190="Claimed",S190=""),"Claimed item needs verification","Complete")))))))))),"")</f>
        <v/>
      </c>
      <c r="AK190" s="33">
        <f>IFERROR(IF(A190="","",IF(AND(I190="Yes",V190&lt;&gt;"Returned",V190&lt;&gt;"Disposed"),"Secure sensitive item",IF(AJ190&lt;&gt;"Complete",AJ190,IF(AND(J190&gt;=Dashboard!$H$4,V190&lt;&gt;"Returned",V190&lt;&gt;"Disposed"),"Manager review: high-value item",IF(AND(AH190&gt;=Dashboard!$E$4,V190&lt;&gt;"Returned",V190&lt;&gt;"Disposed"),"Review aging and property policy",IF(AND(V190="Return Arranged",W190="Shipped",Y190=""),"Add shipping tracking","No immediate action")))))),"")</f>
        <v/>
      </c>
    </row>
    <row r="191" ht="34" customHeight="1">
      <c r="A191" s="34" t="n"/>
      <c r="B191" s="35" t="n"/>
      <c r="C191" s="36" t="n"/>
      <c r="D191" s="34" t="n"/>
      <c r="E191" s="37" t="n"/>
      <c r="F191" s="34" t="n"/>
      <c r="G191" s="37" t="n"/>
      <c r="H191" s="37" t="n"/>
      <c r="I191" s="34" t="n"/>
      <c r="J191" s="38" t="n"/>
      <c r="K191" s="34" t="n"/>
      <c r="L191" s="34" t="n"/>
      <c r="M191" s="35" t="n"/>
      <c r="N191" s="37" t="n"/>
      <c r="O191" s="34" t="n"/>
      <c r="P191" s="37" t="n"/>
      <c r="Q191" s="34" t="n"/>
      <c r="R191" s="35" t="n"/>
      <c r="S191" s="37" t="n"/>
      <c r="T191" s="39" t="n"/>
      <c r="U191" s="35" t="n"/>
      <c r="V191" s="34" t="n"/>
      <c r="W191" s="34" t="n"/>
      <c r="X191" s="34" t="n"/>
      <c r="Y191" s="37" t="n"/>
      <c r="Z191" s="38" t="n"/>
      <c r="AA191" s="38" t="n"/>
      <c r="AB191" s="35" t="n"/>
      <c r="AC191" s="34" t="n"/>
      <c r="AD191" s="35" t="n"/>
      <c r="AE191" s="34" t="n"/>
      <c r="AF191" s="34" t="n"/>
      <c r="AG191" s="37" t="n"/>
      <c r="AH191" s="31">
        <f>IFERROR(IF(A191="","",MAX(0,IF(OR(V191="Returned",V191="Disposed"),IF(V191="Returned",AB191,AD191),Dashboard!$B$4)-B191)),"")</f>
        <v/>
      </c>
      <c r="AI191" s="32">
        <f>IFERROR(IF(A191="","",MAX(0,Z191-AA191)),0)</f>
        <v/>
      </c>
      <c r="AJ191" s="33">
        <f>IFERROR(IF(A191="","",IF(B191="","Missing date found",IF(D191="","Missing found area",IF(G191="","Missing item description",IF(L191="","Missing receiving employee",IF(N191="","Missing storage location",IF(AND(V191="Returned",AB191=""),"Returned status needs date",IF(AND(V191="Disposed",AD191=""),"Disposed status needs date",IF(AND(W191="Shipped",Y191=""),"Shipped item needs tracking",IF(AND(V191="Claimed",S191=""),"Claimed item needs verification","Complete")))))))))),"")</f>
        <v/>
      </c>
      <c r="AK191" s="33">
        <f>IFERROR(IF(A191="","",IF(AND(I191="Yes",V191&lt;&gt;"Returned",V191&lt;&gt;"Disposed"),"Secure sensitive item",IF(AJ191&lt;&gt;"Complete",AJ191,IF(AND(J191&gt;=Dashboard!$H$4,V191&lt;&gt;"Returned",V191&lt;&gt;"Disposed"),"Manager review: high-value item",IF(AND(AH191&gt;=Dashboard!$E$4,V191&lt;&gt;"Returned",V191&lt;&gt;"Disposed"),"Review aging and property policy",IF(AND(V191="Return Arranged",W191="Shipped",Y191=""),"Add shipping tracking","No immediate action")))))),"")</f>
        <v/>
      </c>
    </row>
    <row r="192" ht="34" customHeight="1">
      <c r="A192" s="25" t="n"/>
      <c r="B192" s="26" t="n"/>
      <c r="C192" s="27" t="n"/>
      <c r="D192" s="25" t="n"/>
      <c r="E192" s="28" t="n"/>
      <c r="F192" s="25" t="n"/>
      <c r="G192" s="28" t="n"/>
      <c r="H192" s="28" t="n"/>
      <c r="I192" s="25" t="n"/>
      <c r="J192" s="29" t="n"/>
      <c r="K192" s="25" t="n"/>
      <c r="L192" s="25" t="n"/>
      <c r="M192" s="26" t="n"/>
      <c r="N192" s="28" t="n"/>
      <c r="O192" s="25" t="n"/>
      <c r="P192" s="28" t="n"/>
      <c r="Q192" s="25" t="n"/>
      <c r="R192" s="26" t="n"/>
      <c r="S192" s="28" t="n"/>
      <c r="T192" s="30" t="n"/>
      <c r="U192" s="26" t="n"/>
      <c r="V192" s="25" t="n"/>
      <c r="W192" s="25" t="n"/>
      <c r="X192" s="25" t="n"/>
      <c r="Y192" s="28" t="n"/>
      <c r="Z192" s="29" t="n"/>
      <c r="AA192" s="29" t="n"/>
      <c r="AB192" s="26" t="n"/>
      <c r="AC192" s="25" t="n"/>
      <c r="AD192" s="26" t="n"/>
      <c r="AE192" s="25" t="n"/>
      <c r="AF192" s="25" t="n"/>
      <c r="AG192" s="28" t="n"/>
      <c r="AH192" s="31">
        <f>IFERROR(IF(A192="","",MAX(0,IF(OR(V192="Returned",V192="Disposed"),IF(V192="Returned",AB192,AD192),Dashboard!$B$4)-B192)),"")</f>
        <v/>
      </c>
      <c r="AI192" s="32">
        <f>IFERROR(IF(A192="","",MAX(0,Z192-AA192)),0)</f>
        <v/>
      </c>
      <c r="AJ192" s="33">
        <f>IFERROR(IF(A192="","",IF(B192="","Missing date found",IF(D192="","Missing found area",IF(G192="","Missing item description",IF(L192="","Missing receiving employee",IF(N192="","Missing storage location",IF(AND(V192="Returned",AB192=""),"Returned status needs date",IF(AND(V192="Disposed",AD192=""),"Disposed status needs date",IF(AND(W192="Shipped",Y192=""),"Shipped item needs tracking",IF(AND(V192="Claimed",S192=""),"Claimed item needs verification","Complete")))))))))),"")</f>
        <v/>
      </c>
      <c r="AK192" s="33">
        <f>IFERROR(IF(A192="","",IF(AND(I192="Yes",V192&lt;&gt;"Returned",V192&lt;&gt;"Disposed"),"Secure sensitive item",IF(AJ192&lt;&gt;"Complete",AJ192,IF(AND(J192&gt;=Dashboard!$H$4,V192&lt;&gt;"Returned",V192&lt;&gt;"Disposed"),"Manager review: high-value item",IF(AND(AH192&gt;=Dashboard!$E$4,V192&lt;&gt;"Returned",V192&lt;&gt;"Disposed"),"Review aging and property policy",IF(AND(V192="Return Arranged",W192="Shipped",Y192=""),"Add shipping tracking","No immediate action")))))),"")</f>
        <v/>
      </c>
    </row>
    <row r="193" ht="34" customHeight="1">
      <c r="A193" s="34" t="n"/>
      <c r="B193" s="35" t="n"/>
      <c r="C193" s="36" t="n"/>
      <c r="D193" s="34" t="n"/>
      <c r="E193" s="37" t="n"/>
      <c r="F193" s="34" t="n"/>
      <c r="G193" s="37" t="n"/>
      <c r="H193" s="37" t="n"/>
      <c r="I193" s="34" t="n"/>
      <c r="J193" s="38" t="n"/>
      <c r="K193" s="34" t="n"/>
      <c r="L193" s="34" t="n"/>
      <c r="M193" s="35" t="n"/>
      <c r="N193" s="37" t="n"/>
      <c r="O193" s="34" t="n"/>
      <c r="P193" s="37" t="n"/>
      <c r="Q193" s="34" t="n"/>
      <c r="R193" s="35" t="n"/>
      <c r="S193" s="37" t="n"/>
      <c r="T193" s="39" t="n"/>
      <c r="U193" s="35" t="n"/>
      <c r="V193" s="34" t="n"/>
      <c r="W193" s="34" t="n"/>
      <c r="X193" s="34" t="n"/>
      <c r="Y193" s="37" t="n"/>
      <c r="Z193" s="38" t="n"/>
      <c r="AA193" s="38" t="n"/>
      <c r="AB193" s="35" t="n"/>
      <c r="AC193" s="34" t="n"/>
      <c r="AD193" s="35" t="n"/>
      <c r="AE193" s="34" t="n"/>
      <c r="AF193" s="34" t="n"/>
      <c r="AG193" s="37" t="n"/>
      <c r="AH193" s="31">
        <f>IFERROR(IF(A193="","",MAX(0,IF(OR(V193="Returned",V193="Disposed"),IF(V193="Returned",AB193,AD193),Dashboard!$B$4)-B193)),"")</f>
        <v/>
      </c>
      <c r="AI193" s="32">
        <f>IFERROR(IF(A193="","",MAX(0,Z193-AA193)),0)</f>
        <v/>
      </c>
      <c r="AJ193" s="33">
        <f>IFERROR(IF(A193="","",IF(B193="","Missing date found",IF(D193="","Missing found area",IF(G193="","Missing item description",IF(L193="","Missing receiving employee",IF(N193="","Missing storage location",IF(AND(V193="Returned",AB193=""),"Returned status needs date",IF(AND(V193="Disposed",AD193=""),"Disposed status needs date",IF(AND(W193="Shipped",Y193=""),"Shipped item needs tracking",IF(AND(V193="Claimed",S193=""),"Claimed item needs verification","Complete")))))))))),"")</f>
        <v/>
      </c>
      <c r="AK193" s="33">
        <f>IFERROR(IF(A193="","",IF(AND(I193="Yes",V193&lt;&gt;"Returned",V193&lt;&gt;"Disposed"),"Secure sensitive item",IF(AJ193&lt;&gt;"Complete",AJ193,IF(AND(J193&gt;=Dashboard!$H$4,V193&lt;&gt;"Returned",V193&lt;&gt;"Disposed"),"Manager review: high-value item",IF(AND(AH193&gt;=Dashboard!$E$4,V193&lt;&gt;"Returned",V193&lt;&gt;"Disposed"),"Review aging and property policy",IF(AND(V193="Return Arranged",W193="Shipped",Y193=""),"Add shipping tracking","No immediate action")))))),"")</f>
        <v/>
      </c>
    </row>
    <row r="194" ht="34" customHeight="1">
      <c r="A194" s="25" t="n"/>
      <c r="B194" s="26" t="n"/>
      <c r="C194" s="27" t="n"/>
      <c r="D194" s="25" t="n"/>
      <c r="E194" s="28" t="n"/>
      <c r="F194" s="25" t="n"/>
      <c r="G194" s="28" t="n"/>
      <c r="H194" s="28" t="n"/>
      <c r="I194" s="25" t="n"/>
      <c r="J194" s="29" t="n"/>
      <c r="K194" s="25" t="n"/>
      <c r="L194" s="25" t="n"/>
      <c r="M194" s="26" t="n"/>
      <c r="N194" s="28" t="n"/>
      <c r="O194" s="25" t="n"/>
      <c r="P194" s="28" t="n"/>
      <c r="Q194" s="25" t="n"/>
      <c r="R194" s="26" t="n"/>
      <c r="S194" s="28" t="n"/>
      <c r="T194" s="30" t="n"/>
      <c r="U194" s="26" t="n"/>
      <c r="V194" s="25" t="n"/>
      <c r="W194" s="25" t="n"/>
      <c r="X194" s="25" t="n"/>
      <c r="Y194" s="28" t="n"/>
      <c r="Z194" s="29" t="n"/>
      <c r="AA194" s="29" t="n"/>
      <c r="AB194" s="26" t="n"/>
      <c r="AC194" s="25" t="n"/>
      <c r="AD194" s="26" t="n"/>
      <c r="AE194" s="25" t="n"/>
      <c r="AF194" s="25" t="n"/>
      <c r="AG194" s="28" t="n"/>
      <c r="AH194" s="31">
        <f>IFERROR(IF(A194="","",MAX(0,IF(OR(V194="Returned",V194="Disposed"),IF(V194="Returned",AB194,AD194),Dashboard!$B$4)-B194)),"")</f>
        <v/>
      </c>
      <c r="AI194" s="32">
        <f>IFERROR(IF(A194="","",MAX(0,Z194-AA194)),0)</f>
        <v/>
      </c>
      <c r="AJ194" s="33">
        <f>IFERROR(IF(A194="","",IF(B194="","Missing date found",IF(D194="","Missing found area",IF(G194="","Missing item description",IF(L194="","Missing receiving employee",IF(N194="","Missing storage location",IF(AND(V194="Returned",AB194=""),"Returned status needs date",IF(AND(V194="Disposed",AD194=""),"Disposed status needs date",IF(AND(W194="Shipped",Y194=""),"Shipped item needs tracking",IF(AND(V194="Claimed",S194=""),"Claimed item needs verification","Complete")))))))))),"")</f>
        <v/>
      </c>
      <c r="AK194" s="33">
        <f>IFERROR(IF(A194="","",IF(AND(I194="Yes",V194&lt;&gt;"Returned",V194&lt;&gt;"Disposed"),"Secure sensitive item",IF(AJ194&lt;&gt;"Complete",AJ194,IF(AND(J194&gt;=Dashboard!$H$4,V194&lt;&gt;"Returned",V194&lt;&gt;"Disposed"),"Manager review: high-value item",IF(AND(AH194&gt;=Dashboard!$E$4,V194&lt;&gt;"Returned",V194&lt;&gt;"Disposed"),"Review aging and property policy",IF(AND(V194="Return Arranged",W194="Shipped",Y194=""),"Add shipping tracking","No immediate action")))))),"")</f>
        <v/>
      </c>
    </row>
    <row r="195" ht="34" customHeight="1">
      <c r="A195" s="34" t="n"/>
      <c r="B195" s="35" t="n"/>
      <c r="C195" s="36" t="n"/>
      <c r="D195" s="34" t="n"/>
      <c r="E195" s="37" t="n"/>
      <c r="F195" s="34" t="n"/>
      <c r="G195" s="37" t="n"/>
      <c r="H195" s="37" t="n"/>
      <c r="I195" s="34" t="n"/>
      <c r="J195" s="38" t="n"/>
      <c r="K195" s="34" t="n"/>
      <c r="L195" s="34" t="n"/>
      <c r="M195" s="35" t="n"/>
      <c r="N195" s="37" t="n"/>
      <c r="O195" s="34" t="n"/>
      <c r="P195" s="37" t="n"/>
      <c r="Q195" s="34" t="n"/>
      <c r="R195" s="35" t="n"/>
      <c r="S195" s="37" t="n"/>
      <c r="T195" s="39" t="n"/>
      <c r="U195" s="35" t="n"/>
      <c r="V195" s="34" t="n"/>
      <c r="W195" s="34" t="n"/>
      <c r="X195" s="34" t="n"/>
      <c r="Y195" s="37" t="n"/>
      <c r="Z195" s="38" t="n"/>
      <c r="AA195" s="38" t="n"/>
      <c r="AB195" s="35" t="n"/>
      <c r="AC195" s="34" t="n"/>
      <c r="AD195" s="35" t="n"/>
      <c r="AE195" s="34" t="n"/>
      <c r="AF195" s="34" t="n"/>
      <c r="AG195" s="37" t="n"/>
      <c r="AH195" s="31">
        <f>IFERROR(IF(A195="","",MAX(0,IF(OR(V195="Returned",V195="Disposed"),IF(V195="Returned",AB195,AD195),Dashboard!$B$4)-B195)),"")</f>
        <v/>
      </c>
      <c r="AI195" s="32">
        <f>IFERROR(IF(A195="","",MAX(0,Z195-AA195)),0)</f>
        <v/>
      </c>
      <c r="AJ195" s="33">
        <f>IFERROR(IF(A195="","",IF(B195="","Missing date found",IF(D195="","Missing found area",IF(G195="","Missing item description",IF(L195="","Missing receiving employee",IF(N195="","Missing storage location",IF(AND(V195="Returned",AB195=""),"Returned status needs date",IF(AND(V195="Disposed",AD195=""),"Disposed status needs date",IF(AND(W195="Shipped",Y195=""),"Shipped item needs tracking",IF(AND(V195="Claimed",S195=""),"Claimed item needs verification","Complete")))))))))),"")</f>
        <v/>
      </c>
      <c r="AK195" s="33">
        <f>IFERROR(IF(A195="","",IF(AND(I195="Yes",V195&lt;&gt;"Returned",V195&lt;&gt;"Disposed"),"Secure sensitive item",IF(AJ195&lt;&gt;"Complete",AJ195,IF(AND(J195&gt;=Dashboard!$H$4,V195&lt;&gt;"Returned",V195&lt;&gt;"Disposed"),"Manager review: high-value item",IF(AND(AH195&gt;=Dashboard!$E$4,V195&lt;&gt;"Returned",V195&lt;&gt;"Disposed"),"Review aging and property policy",IF(AND(V195="Return Arranged",W195="Shipped",Y195=""),"Add shipping tracking","No immediate action")))))),"")</f>
        <v/>
      </c>
    </row>
    <row r="196" ht="34" customHeight="1">
      <c r="A196" s="25" t="n"/>
      <c r="B196" s="26" t="n"/>
      <c r="C196" s="27" t="n"/>
      <c r="D196" s="25" t="n"/>
      <c r="E196" s="28" t="n"/>
      <c r="F196" s="25" t="n"/>
      <c r="G196" s="28" t="n"/>
      <c r="H196" s="28" t="n"/>
      <c r="I196" s="25" t="n"/>
      <c r="J196" s="29" t="n"/>
      <c r="K196" s="25" t="n"/>
      <c r="L196" s="25" t="n"/>
      <c r="M196" s="26" t="n"/>
      <c r="N196" s="28" t="n"/>
      <c r="O196" s="25" t="n"/>
      <c r="P196" s="28" t="n"/>
      <c r="Q196" s="25" t="n"/>
      <c r="R196" s="26" t="n"/>
      <c r="S196" s="28" t="n"/>
      <c r="T196" s="30" t="n"/>
      <c r="U196" s="26" t="n"/>
      <c r="V196" s="25" t="n"/>
      <c r="W196" s="25" t="n"/>
      <c r="X196" s="25" t="n"/>
      <c r="Y196" s="28" t="n"/>
      <c r="Z196" s="29" t="n"/>
      <c r="AA196" s="29" t="n"/>
      <c r="AB196" s="26" t="n"/>
      <c r="AC196" s="25" t="n"/>
      <c r="AD196" s="26" t="n"/>
      <c r="AE196" s="25" t="n"/>
      <c r="AF196" s="25" t="n"/>
      <c r="AG196" s="28" t="n"/>
      <c r="AH196" s="31">
        <f>IFERROR(IF(A196="","",MAX(0,IF(OR(V196="Returned",V196="Disposed"),IF(V196="Returned",AB196,AD196),Dashboard!$B$4)-B196)),"")</f>
        <v/>
      </c>
      <c r="AI196" s="32">
        <f>IFERROR(IF(A196="","",MAX(0,Z196-AA196)),0)</f>
        <v/>
      </c>
      <c r="AJ196" s="33">
        <f>IFERROR(IF(A196="","",IF(B196="","Missing date found",IF(D196="","Missing found area",IF(G196="","Missing item description",IF(L196="","Missing receiving employee",IF(N196="","Missing storage location",IF(AND(V196="Returned",AB196=""),"Returned status needs date",IF(AND(V196="Disposed",AD196=""),"Disposed status needs date",IF(AND(W196="Shipped",Y196=""),"Shipped item needs tracking",IF(AND(V196="Claimed",S196=""),"Claimed item needs verification","Complete")))))))))),"")</f>
        <v/>
      </c>
      <c r="AK196" s="33">
        <f>IFERROR(IF(A196="","",IF(AND(I196="Yes",V196&lt;&gt;"Returned",V196&lt;&gt;"Disposed"),"Secure sensitive item",IF(AJ196&lt;&gt;"Complete",AJ196,IF(AND(J196&gt;=Dashboard!$H$4,V196&lt;&gt;"Returned",V196&lt;&gt;"Disposed"),"Manager review: high-value item",IF(AND(AH196&gt;=Dashboard!$E$4,V196&lt;&gt;"Returned",V196&lt;&gt;"Disposed"),"Review aging and property policy",IF(AND(V196="Return Arranged",W196="Shipped",Y196=""),"Add shipping tracking","No immediate action")))))),"")</f>
        <v/>
      </c>
    </row>
    <row r="197" ht="34" customHeight="1">
      <c r="A197" s="34" t="n"/>
      <c r="B197" s="35" t="n"/>
      <c r="C197" s="36" t="n"/>
      <c r="D197" s="34" t="n"/>
      <c r="E197" s="37" t="n"/>
      <c r="F197" s="34" t="n"/>
      <c r="G197" s="37" t="n"/>
      <c r="H197" s="37" t="n"/>
      <c r="I197" s="34" t="n"/>
      <c r="J197" s="38" t="n"/>
      <c r="K197" s="34" t="n"/>
      <c r="L197" s="34" t="n"/>
      <c r="M197" s="35" t="n"/>
      <c r="N197" s="37" t="n"/>
      <c r="O197" s="34" t="n"/>
      <c r="P197" s="37" t="n"/>
      <c r="Q197" s="34" t="n"/>
      <c r="R197" s="35" t="n"/>
      <c r="S197" s="37" t="n"/>
      <c r="T197" s="39" t="n"/>
      <c r="U197" s="35" t="n"/>
      <c r="V197" s="34" t="n"/>
      <c r="W197" s="34" t="n"/>
      <c r="X197" s="34" t="n"/>
      <c r="Y197" s="37" t="n"/>
      <c r="Z197" s="38" t="n"/>
      <c r="AA197" s="38" t="n"/>
      <c r="AB197" s="35" t="n"/>
      <c r="AC197" s="34" t="n"/>
      <c r="AD197" s="35" t="n"/>
      <c r="AE197" s="34" t="n"/>
      <c r="AF197" s="34" t="n"/>
      <c r="AG197" s="37" t="n"/>
      <c r="AH197" s="31">
        <f>IFERROR(IF(A197="","",MAX(0,IF(OR(V197="Returned",V197="Disposed"),IF(V197="Returned",AB197,AD197),Dashboard!$B$4)-B197)),"")</f>
        <v/>
      </c>
      <c r="AI197" s="32">
        <f>IFERROR(IF(A197="","",MAX(0,Z197-AA197)),0)</f>
        <v/>
      </c>
      <c r="AJ197" s="33">
        <f>IFERROR(IF(A197="","",IF(B197="","Missing date found",IF(D197="","Missing found area",IF(G197="","Missing item description",IF(L197="","Missing receiving employee",IF(N197="","Missing storage location",IF(AND(V197="Returned",AB197=""),"Returned status needs date",IF(AND(V197="Disposed",AD197=""),"Disposed status needs date",IF(AND(W197="Shipped",Y197=""),"Shipped item needs tracking",IF(AND(V197="Claimed",S197=""),"Claimed item needs verification","Complete")))))))))),"")</f>
        <v/>
      </c>
      <c r="AK197" s="33">
        <f>IFERROR(IF(A197="","",IF(AND(I197="Yes",V197&lt;&gt;"Returned",V197&lt;&gt;"Disposed"),"Secure sensitive item",IF(AJ197&lt;&gt;"Complete",AJ197,IF(AND(J197&gt;=Dashboard!$H$4,V197&lt;&gt;"Returned",V197&lt;&gt;"Disposed"),"Manager review: high-value item",IF(AND(AH197&gt;=Dashboard!$E$4,V197&lt;&gt;"Returned",V197&lt;&gt;"Disposed"),"Review aging and property policy",IF(AND(V197="Return Arranged",W197="Shipped",Y197=""),"Add shipping tracking","No immediate action")))))),"")</f>
        <v/>
      </c>
    </row>
    <row r="198" ht="34" customHeight="1">
      <c r="A198" s="25" t="n"/>
      <c r="B198" s="26" t="n"/>
      <c r="C198" s="27" t="n"/>
      <c r="D198" s="25" t="n"/>
      <c r="E198" s="28" t="n"/>
      <c r="F198" s="25" t="n"/>
      <c r="G198" s="28" t="n"/>
      <c r="H198" s="28" t="n"/>
      <c r="I198" s="25" t="n"/>
      <c r="J198" s="29" t="n"/>
      <c r="K198" s="25" t="n"/>
      <c r="L198" s="25" t="n"/>
      <c r="M198" s="26" t="n"/>
      <c r="N198" s="28" t="n"/>
      <c r="O198" s="25" t="n"/>
      <c r="P198" s="28" t="n"/>
      <c r="Q198" s="25" t="n"/>
      <c r="R198" s="26" t="n"/>
      <c r="S198" s="28" t="n"/>
      <c r="T198" s="30" t="n"/>
      <c r="U198" s="26" t="n"/>
      <c r="V198" s="25" t="n"/>
      <c r="W198" s="25" t="n"/>
      <c r="X198" s="25" t="n"/>
      <c r="Y198" s="28" t="n"/>
      <c r="Z198" s="29" t="n"/>
      <c r="AA198" s="29" t="n"/>
      <c r="AB198" s="26" t="n"/>
      <c r="AC198" s="25" t="n"/>
      <c r="AD198" s="26" t="n"/>
      <c r="AE198" s="25" t="n"/>
      <c r="AF198" s="25" t="n"/>
      <c r="AG198" s="28" t="n"/>
      <c r="AH198" s="31">
        <f>IFERROR(IF(A198="","",MAX(0,IF(OR(V198="Returned",V198="Disposed"),IF(V198="Returned",AB198,AD198),Dashboard!$B$4)-B198)),"")</f>
        <v/>
      </c>
      <c r="AI198" s="32">
        <f>IFERROR(IF(A198="","",MAX(0,Z198-AA198)),0)</f>
        <v/>
      </c>
      <c r="AJ198" s="33">
        <f>IFERROR(IF(A198="","",IF(B198="","Missing date found",IF(D198="","Missing found area",IF(G198="","Missing item description",IF(L198="","Missing receiving employee",IF(N198="","Missing storage location",IF(AND(V198="Returned",AB198=""),"Returned status needs date",IF(AND(V198="Disposed",AD198=""),"Disposed status needs date",IF(AND(W198="Shipped",Y198=""),"Shipped item needs tracking",IF(AND(V198="Claimed",S198=""),"Claimed item needs verification","Complete")))))))))),"")</f>
        <v/>
      </c>
      <c r="AK198" s="33">
        <f>IFERROR(IF(A198="","",IF(AND(I198="Yes",V198&lt;&gt;"Returned",V198&lt;&gt;"Disposed"),"Secure sensitive item",IF(AJ198&lt;&gt;"Complete",AJ198,IF(AND(J198&gt;=Dashboard!$H$4,V198&lt;&gt;"Returned",V198&lt;&gt;"Disposed"),"Manager review: high-value item",IF(AND(AH198&gt;=Dashboard!$E$4,V198&lt;&gt;"Returned",V198&lt;&gt;"Disposed"),"Review aging and property policy",IF(AND(V198="Return Arranged",W198="Shipped",Y198=""),"Add shipping tracking","No immediate action")))))),"")</f>
        <v/>
      </c>
    </row>
    <row r="199" ht="34" customHeight="1">
      <c r="A199" s="34" t="n"/>
      <c r="B199" s="35" t="n"/>
      <c r="C199" s="36" t="n"/>
      <c r="D199" s="34" t="n"/>
      <c r="E199" s="37" t="n"/>
      <c r="F199" s="34" t="n"/>
      <c r="G199" s="37" t="n"/>
      <c r="H199" s="37" t="n"/>
      <c r="I199" s="34" t="n"/>
      <c r="J199" s="38" t="n"/>
      <c r="K199" s="34" t="n"/>
      <c r="L199" s="34" t="n"/>
      <c r="M199" s="35" t="n"/>
      <c r="N199" s="37" t="n"/>
      <c r="O199" s="34" t="n"/>
      <c r="P199" s="37" t="n"/>
      <c r="Q199" s="34" t="n"/>
      <c r="R199" s="35" t="n"/>
      <c r="S199" s="37" t="n"/>
      <c r="T199" s="39" t="n"/>
      <c r="U199" s="35" t="n"/>
      <c r="V199" s="34" t="n"/>
      <c r="W199" s="34" t="n"/>
      <c r="X199" s="34" t="n"/>
      <c r="Y199" s="37" t="n"/>
      <c r="Z199" s="38" t="n"/>
      <c r="AA199" s="38" t="n"/>
      <c r="AB199" s="35" t="n"/>
      <c r="AC199" s="34" t="n"/>
      <c r="AD199" s="35" t="n"/>
      <c r="AE199" s="34" t="n"/>
      <c r="AF199" s="34" t="n"/>
      <c r="AG199" s="37" t="n"/>
      <c r="AH199" s="31">
        <f>IFERROR(IF(A199="","",MAX(0,IF(OR(V199="Returned",V199="Disposed"),IF(V199="Returned",AB199,AD199),Dashboard!$B$4)-B199)),"")</f>
        <v/>
      </c>
      <c r="AI199" s="32">
        <f>IFERROR(IF(A199="","",MAX(0,Z199-AA199)),0)</f>
        <v/>
      </c>
      <c r="AJ199" s="33">
        <f>IFERROR(IF(A199="","",IF(B199="","Missing date found",IF(D199="","Missing found area",IF(G199="","Missing item description",IF(L199="","Missing receiving employee",IF(N199="","Missing storage location",IF(AND(V199="Returned",AB199=""),"Returned status needs date",IF(AND(V199="Disposed",AD199=""),"Disposed status needs date",IF(AND(W199="Shipped",Y199=""),"Shipped item needs tracking",IF(AND(V199="Claimed",S199=""),"Claimed item needs verification","Complete")))))))))),"")</f>
        <v/>
      </c>
      <c r="AK199" s="33">
        <f>IFERROR(IF(A199="","",IF(AND(I199="Yes",V199&lt;&gt;"Returned",V199&lt;&gt;"Disposed"),"Secure sensitive item",IF(AJ199&lt;&gt;"Complete",AJ199,IF(AND(J199&gt;=Dashboard!$H$4,V199&lt;&gt;"Returned",V199&lt;&gt;"Disposed"),"Manager review: high-value item",IF(AND(AH199&gt;=Dashboard!$E$4,V199&lt;&gt;"Returned",V199&lt;&gt;"Disposed"),"Review aging and property policy",IF(AND(V199="Return Arranged",W199="Shipped",Y199=""),"Add shipping tracking","No immediate action")))))),"")</f>
        <v/>
      </c>
    </row>
    <row r="200" ht="34" customHeight="1">
      <c r="A200" s="25" t="n"/>
      <c r="B200" s="26" t="n"/>
      <c r="C200" s="27" t="n"/>
      <c r="D200" s="25" t="n"/>
      <c r="E200" s="28" t="n"/>
      <c r="F200" s="25" t="n"/>
      <c r="G200" s="28" t="n"/>
      <c r="H200" s="28" t="n"/>
      <c r="I200" s="25" t="n"/>
      <c r="J200" s="29" t="n"/>
      <c r="K200" s="25" t="n"/>
      <c r="L200" s="25" t="n"/>
      <c r="M200" s="26" t="n"/>
      <c r="N200" s="28" t="n"/>
      <c r="O200" s="25" t="n"/>
      <c r="P200" s="28" t="n"/>
      <c r="Q200" s="25" t="n"/>
      <c r="R200" s="26" t="n"/>
      <c r="S200" s="28" t="n"/>
      <c r="T200" s="30" t="n"/>
      <c r="U200" s="26" t="n"/>
      <c r="V200" s="25" t="n"/>
      <c r="W200" s="25" t="n"/>
      <c r="X200" s="25" t="n"/>
      <c r="Y200" s="28" t="n"/>
      <c r="Z200" s="29" t="n"/>
      <c r="AA200" s="29" t="n"/>
      <c r="AB200" s="26" t="n"/>
      <c r="AC200" s="25" t="n"/>
      <c r="AD200" s="26" t="n"/>
      <c r="AE200" s="25" t="n"/>
      <c r="AF200" s="25" t="n"/>
      <c r="AG200" s="28" t="n"/>
      <c r="AH200" s="31">
        <f>IFERROR(IF(A200="","",MAX(0,IF(OR(V200="Returned",V200="Disposed"),IF(V200="Returned",AB200,AD200),Dashboard!$B$4)-B200)),"")</f>
        <v/>
      </c>
      <c r="AI200" s="32">
        <f>IFERROR(IF(A200="","",MAX(0,Z200-AA200)),0)</f>
        <v/>
      </c>
      <c r="AJ200" s="33">
        <f>IFERROR(IF(A200="","",IF(B200="","Missing date found",IF(D200="","Missing found area",IF(G200="","Missing item description",IF(L200="","Missing receiving employee",IF(N200="","Missing storage location",IF(AND(V200="Returned",AB200=""),"Returned status needs date",IF(AND(V200="Disposed",AD200=""),"Disposed status needs date",IF(AND(W200="Shipped",Y200=""),"Shipped item needs tracking",IF(AND(V200="Claimed",S200=""),"Claimed item needs verification","Complete")))))))))),"")</f>
        <v/>
      </c>
      <c r="AK200" s="33">
        <f>IFERROR(IF(A200="","",IF(AND(I200="Yes",V200&lt;&gt;"Returned",V200&lt;&gt;"Disposed"),"Secure sensitive item",IF(AJ200&lt;&gt;"Complete",AJ200,IF(AND(J200&gt;=Dashboard!$H$4,V200&lt;&gt;"Returned",V200&lt;&gt;"Disposed"),"Manager review: high-value item",IF(AND(AH200&gt;=Dashboard!$E$4,V200&lt;&gt;"Returned",V200&lt;&gt;"Disposed"),"Review aging and property policy",IF(AND(V200="Return Arranged",W200="Shipped",Y200=""),"Add shipping tracking","No immediate action")))))),"")</f>
        <v/>
      </c>
    </row>
    <row r="201" ht="34" customHeight="1">
      <c r="A201" s="34" t="n"/>
      <c r="B201" s="35" t="n"/>
      <c r="C201" s="36" t="n"/>
      <c r="D201" s="34" t="n"/>
      <c r="E201" s="37" t="n"/>
      <c r="F201" s="34" t="n"/>
      <c r="G201" s="37" t="n"/>
      <c r="H201" s="37" t="n"/>
      <c r="I201" s="34" t="n"/>
      <c r="J201" s="38" t="n"/>
      <c r="K201" s="34" t="n"/>
      <c r="L201" s="34" t="n"/>
      <c r="M201" s="35" t="n"/>
      <c r="N201" s="37" t="n"/>
      <c r="O201" s="34" t="n"/>
      <c r="P201" s="37" t="n"/>
      <c r="Q201" s="34" t="n"/>
      <c r="R201" s="35" t="n"/>
      <c r="S201" s="37" t="n"/>
      <c r="T201" s="39" t="n"/>
      <c r="U201" s="35" t="n"/>
      <c r="V201" s="34" t="n"/>
      <c r="W201" s="34" t="n"/>
      <c r="X201" s="34" t="n"/>
      <c r="Y201" s="37" t="n"/>
      <c r="Z201" s="38" t="n"/>
      <c r="AA201" s="38" t="n"/>
      <c r="AB201" s="35" t="n"/>
      <c r="AC201" s="34" t="n"/>
      <c r="AD201" s="35" t="n"/>
      <c r="AE201" s="34" t="n"/>
      <c r="AF201" s="34" t="n"/>
      <c r="AG201" s="37" t="n"/>
      <c r="AH201" s="31">
        <f>IFERROR(IF(A201="","",MAX(0,IF(OR(V201="Returned",V201="Disposed"),IF(V201="Returned",AB201,AD201),Dashboard!$B$4)-B201)),"")</f>
        <v/>
      </c>
      <c r="AI201" s="32">
        <f>IFERROR(IF(A201="","",MAX(0,Z201-AA201)),0)</f>
        <v/>
      </c>
      <c r="AJ201" s="33">
        <f>IFERROR(IF(A201="","",IF(B201="","Missing date found",IF(D201="","Missing found area",IF(G201="","Missing item description",IF(L201="","Missing receiving employee",IF(N201="","Missing storage location",IF(AND(V201="Returned",AB201=""),"Returned status needs date",IF(AND(V201="Disposed",AD201=""),"Disposed status needs date",IF(AND(W201="Shipped",Y201=""),"Shipped item needs tracking",IF(AND(V201="Claimed",S201=""),"Claimed item needs verification","Complete")))))))))),"")</f>
        <v/>
      </c>
      <c r="AK201" s="33">
        <f>IFERROR(IF(A201="","",IF(AND(I201="Yes",V201&lt;&gt;"Returned",V201&lt;&gt;"Disposed"),"Secure sensitive item",IF(AJ201&lt;&gt;"Complete",AJ201,IF(AND(J201&gt;=Dashboard!$H$4,V201&lt;&gt;"Returned",V201&lt;&gt;"Disposed"),"Manager review: high-value item",IF(AND(AH201&gt;=Dashboard!$E$4,V201&lt;&gt;"Returned",V201&lt;&gt;"Disposed"),"Review aging and property policy",IF(AND(V201="Return Arranged",W201="Shipped",Y201=""),"Add shipping tracking","No immediate action")))))),"")</f>
        <v/>
      </c>
    </row>
    <row r="202" ht="34" customHeight="1">
      <c r="A202" s="25" t="n"/>
      <c r="B202" s="26" t="n"/>
      <c r="C202" s="27" t="n"/>
      <c r="D202" s="25" t="n"/>
      <c r="E202" s="28" t="n"/>
      <c r="F202" s="25" t="n"/>
      <c r="G202" s="28" t="n"/>
      <c r="H202" s="28" t="n"/>
      <c r="I202" s="25" t="n"/>
      <c r="J202" s="29" t="n"/>
      <c r="K202" s="25" t="n"/>
      <c r="L202" s="25" t="n"/>
      <c r="M202" s="26" t="n"/>
      <c r="N202" s="28" t="n"/>
      <c r="O202" s="25" t="n"/>
      <c r="P202" s="28" t="n"/>
      <c r="Q202" s="25" t="n"/>
      <c r="R202" s="26" t="n"/>
      <c r="S202" s="28" t="n"/>
      <c r="T202" s="30" t="n"/>
      <c r="U202" s="26" t="n"/>
      <c r="V202" s="25" t="n"/>
      <c r="W202" s="25" t="n"/>
      <c r="X202" s="25" t="n"/>
      <c r="Y202" s="28" t="n"/>
      <c r="Z202" s="29" t="n"/>
      <c r="AA202" s="29" t="n"/>
      <c r="AB202" s="26" t="n"/>
      <c r="AC202" s="25" t="n"/>
      <c r="AD202" s="26" t="n"/>
      <c r="AE202" s="25" t="n"/>
      <c r="AF202" s="25" t="n"/>
      <c r="AG202" s="28" t="n"/>
      <c r="AH202" s="31">
        <f>IFERROR(IF(A202="","",MAX(0,IF(OR(V202="Returned",V202="Disposed"),IF(V202="Returned",AB202,AD202),Dashboard!$B$4)-B202)),"")</f>
        <v/>
      </c>
      <c r="AI202" s="32">
        <f>IFERROR(IF(A202="","",MAX(0,Z202-AA202)),0)</f>
        <v/>
      </c>
      <c r="AJ202" s="33">
        <f>IFERROR(IF(A202="","",IF(B202="","Missing date found",IF(D202="","Missing found area",IF(G202="","Missing item description",IF(L202="","Missing receiving employee",IF(N202="","Missing storage location",IF(AND(V202="Returned",AB202=""),"Returned status needs date",IF(AND(V202="Disposed",AD202=""),"Disposed status needs date",IF(AND(W202="Shipped",Y202=""),"Shipped item needs tracking",IF(AND(V202="Claimed",S202=""),"Claimed item needs verification","Complete")))))))))),"")</f>
        <v/>
      </c>
      <c r="AK202" s="33">
        <f>IFERROR(IF(A202="","",IF(AND(I202="Yes",V202&lt;&gt;"Returned",V202&lt;&gt;"Disposed"),"Secure sensitive item",IF(AJ202&lt;&gt;"Complete",AJ202,IF(AND(J202&gt;=Dashboard!$H$4,V202&lt;&gt;"Returned",V202&lt;&gt;"Disposed"),"Manager review: high-value item",IF(AND(AH202&gt;=Dashboard!$E$4,V202&lt;&gt;"Returned",V202&lt;&gt;"Disposed"),"Review aging and property policy",IF(AND(V202="Return Arranged",W202="Shipped",Y202=""),"Add shipping tracking","No immediate action")))))),"")</f>
        <v/>
      </c>
    </row>
    <row r="203" ht="34" customHeight="1">
      <c r="A203" s="34" t="n"/>
      <c r="B203" s="35" t="n"/>
      <c r="C203" s="36" t="n"/>
      <c r="D203" s="34" t="n"/>
      <c r="E203" s="37" t="n"/>
      <c r="F203" s="34" t="n"/>
      <c r="G203" s="37" t="n"/>
      <c r="H203" s="37" t="n"/>
      <c r="I203" s="34" t="n"/>
      <c r="J203" s="38" t="n"/>
      <c r="K203" s="34" t="n"/>
      <c r="L203" s="34" t="n"/>
      <c r="M203" s="35" t="n"/>
      <c r="N203" s="37" t="n"/>
      <c r="O203" s="34" t="n"/>
      <c r="P203" s="37" t="n"/>
      <c r="Q203" s="34" t="n"/>
      <c r="R203" s="35" t="n"/>
      <c r="S203" s="37" t="n"/>
      <c r="T203" s="39" t="n"/>
      <c r="U203" s="35" t="n"/>
      <c r="V203" s="34" t="n"/>
      <c r="W203" s="34" t="n"/>
      <c r="X203" s="34" t="n"/>
      <c r="Y203" s="37" t="n"/>
      <c r="Z203" s="38" t="n"/>
      <c r="AA203" s="38" t="n"/>
      <c r="AB203" s="35" t="n"/>
      <c r="AC203" s="34" t="n"/>
      <c r="AD203" s="35" t="n"/>
      <c r="AE203" s="34" t="n"/>
      <c r="AF203" s="34" t="n"/>
      <c r="AG203" s="37" t="n"/>
      <c r="AH203" s="31">
        <f>IFERROR(IF(A203="","",MAX(0,IF(OR(V203="Returned",V203="Disposed"),IF(V203="Returned",AB203,AD203),Dashboard!$B$4)-B203)),"")</f>
        <v/>
      </c>
      <c r="AI203" s="32">
        <f>IFERROR(IF(A203="","",MAX(0,Z203-AA203)),0)</f>
        <v/>
      </c>
      <c r="AJ203" s="33">
        <f>IFERROR(IF(A203="","",IF(B203="","Missing date found",IF(D203="","Missing found area",IF(G203="","Missing item description",IF(L203="","Missing receiving employee",IF(N203="","Missing storage location",IF(AND(V203="Returned",AB203=""),"Returned status needs date",IF(AND(V203="Disposed",AD203=""),"Disposed status needs date",IF(AND(W203="Shipped",Y203=""),"Shipped item needs tracking",IF(AND(V203="Claimed",S203=""),"Claimed item needs verification","Complete")))))))))),"")</f>
        <v/>
      </c>
      <c r="AK203" s="33">
        <f>IFERROR(IF(A203="","",IF(AND(I203="Yes",V203&lt;&gt;"Returned",V203&lt;&gt;"Disposed"),"Secure sensitive item",IF(AJ203&lt;&gt;"Complete",AJ203,IF(AND(J203&gt;=Dashboard!$H$4,V203&lt;&gt;"Returned",V203&lt;&gt;"Disposed"),"Manager review: high-value item",IF(AND(AH203&gt;=Dashboard!$E$4,V203&lt;&gt;"Returned",V203&lt;&gt;"Disposed"),"Review aging and property policy",IF(AND(V203="Return Arranged",W203="Shipped",Y203=""),"Add shipping tracking","No immediate action")))))),"")</f>
        <v/>
      </c>
    </row>
    <row r="204" ht="34" customHeight="1">
      <c r="A204" s="25" t="n"/>
      <c r="B204" s="26" t="n"/>
      <c r="C204" s="27" t="n"/>
      <c r="D204" s="25" t="n"/>
      <c r="E204" s="28" t="n"/>
      <c r="F204" s="25" t="n"/>
      <c r="G204" s="28" t="n"/>
      <c r="H204" s="28" t="n"/>
      <c r="I204" s="25" t="n"/>
      <c r="J204" s="29" t="n"/>
      <c r="K204" s="25" t="n"/>
      <c r="L204" s="25" t="n"/>
      <c r="M204" s="26" t="n"/>
      <c r="N204" s="28" t="n"/>
      <c r="O204" s="25" t="n"/>
      <c r="P204" s="28" t="n"/>
      <c r="Q204" s="25" t="n"/>
      <c r="R204" s="26" t="n"/>
      <c r="S204" s="28" t="n"/>
      <c r="T204" s="30" t="n"/>
      <c r="U204" s="26" t="n"/>
      <c r="V204" s="25" t="n"/>
      <c r="W204" s="25" t="n"/>
      <c r="X204" s="25" t="n"/>
      <c r="Y204" s="28" t="n"/>
      <c r="Z204" s="29" t="n"/>
      <c r="AA204" s="29" t="n"/>
      <c r="AB204" s="26" t="n"/>
      <c r="AC204" s="25" t="n"/>
      <c r="AD204" s="26" t="n"/>
      <c r="AE204" s="25" t="n"/>
      <c r="AF204" s="25" t="n"/>
      <c r="AG204" s="28" t="n"/>
      <c r="AH204" s="31">
        <f>IFERROR(IF(A204="","",MAX(0,IF(OR(V204="Returned",V204="Disposed"),IF(V204="Returned",AB204,AD204),Dashboard!$B$4)-B204)),"")</f>
        <v/>
      </c>
      <c r="AI204" s="32">
        <f>IFERROR(IF(A204="","",MAX(0,Z204-AA204)),0)</f>
        <v/>
      </c>
      <c r="AJ204" s="33">
        <f>IFERROR(IF(A204="","",IF(B204="","Missing date found",IF(D204="","Missing found area",IF(G204="","Missing item description",IF(L204="","Missing receiving employee",IF(N204="","Missing storage location",IF(AND(V204="Returned",AB204=""),"Returned status needs date",IF(AND(V204="Disposed",AD204=""),"Disposed status needs date",IF(AND(W204="Shipped",Y204=""),"Shipped item needs tracking",IF(AND(V204="Claimed",S204=""),"Claimed item needs verification","Complete")))))))))),"")</f>
        <v/>
      </c>
      <c r="AK204" s="33">
        <f>IFERROR(IF(A204="","",IF(AND(I204="Yes",V204&lt;&gt;"Returned",V204&lt;&gt;"Disposed"),"Secure sensitive item",IF(AJ204&lt;&gt;"Complete",AJ204,IF(AND(J204&gt;=Dashboard!$H$4,V204&lt;&gt;"Returned",V204&lt;&gt;"Disposed"),"Manager review: high-value item",IF(AND(AH204&gt;=Dashboard!$E$4,V204&lt;&gt;"Returned",V204&lt;&gt;"Disposed"),"Review aging and property policy",IF(AND(V204="Return Arranged",W204="Shipped",Y204=""),"Add shipping tracking","No immediate action")))))),"")</f>
        <v/>
      </c>
    </row>
    <row r="205" ht="34" customHeight="1">
      <c r="A205" s="34" t="n"/>
      <c r="B205" s="35" t="n"/>
      <c r="C205" s="36" t="n"/>
      <c r="D205" s="34" t="n"/>
      <c r="E205" s="37" t="n"/>
      <c r="F205" s="34" t="n"/>
      <c r="G205" s="37" t="n"/>
      <c r="H205" s="37" t="n"/>
      <c r="I205" s="34" t="n"/>
      <c r="J205" s="38" t="n"/>
      <c r="K205" s="34" t="n"/>
      <c r="L205" s="34" t="n"/>
      <c r="M205" s="35" t="n"/>
      <c r="N205" s="37" t="n"/>
      <c r="O205" s="34" t="n"/>
      <c r="P205" s="37" t="n"/>
      <c r="Q205" s="34" t="n"/>
      <c r="R205" s="35" t="n"/>
      <c r="S205" s="37" t="n"/>
      <c r="T205" s="39" t="n"/>
      <c r="U205" s="35" t="n"/>
      <c r="V205" s="34" t="n"/>
      <c r="W205" s="34" t="n"/>
      <c r="X205" s="34" t="n"/>
      <c r="Y205" s="37" t="n"/>
      <c r="Z205" s="38" t="n"/>
      <c r="AA205" s="38" t="n"/>
      <c r="AB205" s="35" t="n"/>
      <c r="AC205" s="34" t="n"/>
      <c r="AD205" s="35" t="n"/>
      <c r="AE205" s="34" t="n"/>
      <c r="AF205" s="34" t="n"/>
      <c r="AG205" s="37" t="n"/>
      <c r="AH205" s="31">
        <f>IFERROR(IF(A205="","",MAX(0,IF(OR(V205="Returned",V205="Disposed"),IF(V205="Returned",AB205,AD205),Dashboard!$B$4)-B205)),"")</f>
        <v/>
      </c>
      <c r="AI205" s="32">
        <f>IFERROR(IF(A205="","",MAX(0,Z205-AA205)),0)</f>
        <v/>
      </c>
      <c r="AJ205" s="33">
        <f>IFERROR(IF(A205="","",IF(B205="","Missing date found",IF(D205="","Missing found area",IF(G205="","Missing item description",IF(L205="","Missing receiving employee",IF(N205="","Missing storage location",IF(AND(V205="Returned",AB205=""),"Returned status needs date",IF(AND(V205="Disposed",AD205=""),"Disposed status needs date",IF(AND(W205="Shipped",Y205=""),"Shipped item needs tracking",IF(AND(V205="Claimed",S205=""),"Claimed item needs verification","Complete")))))))))),"")</f>
        <v/>
      </c>
      <c r="AK205" s="33">
        <f>IFERROR(IF(A205="","",IF(AND(I205="Yes",V205&lt;&gt;"Returned",V205&lt;&gt;"Disposed"),"Secure sensitive item",IF(AJ205&lt;&gt;"Complete",AJ205,IF(AND(J205&gt;=Dashboard!$H$4,V205&lt;&gt;"Returned",V205&lt;&gt;"Disposed"),"Manager review: high-value item",IF(AND(AH205&gt;=Dashboard!$E$4,V205&lt;&gt;"Returned",V205&lt;&gt;"Disposed"),"Review aging and property policy",IF(AND(V205="Return Arranged",W205="Shipped",Y205=""),"Add shipping tracking","No immediate action")))))),"")</f>
        <v/>
      </c>
    </row>
    <row r="206" ht="34" customHeight="1">
      <c r="A206" s="25" t="n"/>
      <c r="B206" s="26" t="n"/>
      <c r="C206" s="27" t="n"/>
      <c r="D206" s="25" t="n"/>
      <c r="E206" s="28" t="n"/>
      <c r="F206" s="25" t="n"/>
      <c r="G206" s="28" t="n"/>
      <c r="H206" s="28" t="n"/>
      <c r="I206" s="25" t="n"/>
      <c r="J206" s="29" t="n"/>
      <c r="K206" s="25" t="n"/>
      <c r="L206" s="25" t="n"/>
      <c r="M206" s="26" t="n"/>
      <c r="N206" s="28" t="n"/>
      <c r="O206" s="25" t="n"/>
      <c r="P206" s="28" t="n"/>
      <c r="Q206" s="25" t="n"/>
      <c r="R206" s="26" t="n"/>
      <c r="S206" s="28" t="n"/>
      <c r="T206" s="30" t="n"/>
      <c r="U206" s="26" t="n"/>
      <c r="V206" s="25" t="n"/>
      <c r="W206" s="25" t="n"/>
      <c r="X206" s="25" t="n"/>
      <c r="Y206" s="28" t="n"/>
      <c r="Z206" s="29" t="n"/>
      <c r="AA206" s="29" t="n"/>
      <c r="AB206" s="26" t="n"/>
      <c r="AC206" s="25" t="n"/>
      <c r="AD206" s="26" t="n"/>
      <c r="AE206" s="25" t="n"/>
      <c r="AF206" s="25" t="n"/>
      <c r="AG206" s="28" t="n"/>
      <c r="AH206" s="31">
        <f>IFERROR(IF(A206="","",MAX(0,IF(OR(V206="Returned",V206="Disposed"),IF(V206="Returned",AB206,AD206),Dashboard!$B$4)-B206)),"")</f>
        <v/>
      </c>
      <c r="AI206" s="32">
        <f>IFERROR(IF(A206="","",MAX(0,Z206-AA206)),0)</f>
        <v/>
      </c>
      <c r="AJ206" s="33">
        <f>IFERROR(IF(A206="","",IF(B206="","Missing date found",IF(D206="","Missing found area",IF(G206="","Missing item description",IF(L206="","Missing receiving employee",IF(N206="","Missing storage location",IF(AND(V206="Returned",AB206=""),"Returned status needs date",IF(AND(V206="Disposed",AD206=""),"Disposed status needs date",IF(AND(W206="Shipped",Y206=""),"Shipped item needs tracking",IF(AND(V206="Claimed",S206=""),"Claimed item needs verification","Complete")))))))))),"")</f>
        <v/>
      </c>
      <c r="AK206" s="33">
        <f>IFERROR(IF(A206="","",IF(AND(I206="Yes",V206&lt;&gt;"Returned",V206&lt;&gt;"Disposed"),"Secure sensitive item",IF(AJ206&lt;&gt;"Complete",AJ206,IF(AND(J206&gt;=Dashboard!$H$4,V206&lt;&gt;"Returned",V206&lt;&gt;"Disposed"),"Manager review: high-value item",IF(AND(AH206&gt;=Dashboard!$E$4,V206&lt;&gt;"Returned",V206&lt;&gt;"Disposed"),"Review aging and property policy",IF(AND(V206="Return Arranged",W206="Shipped",Y206=""),"Add shipping tracking","No immediate action")))))),"")</f>
        <v/>
      </c>
    </row>
    <row r="207" ht="34" customHeight="1">
      <c r="A207" s="34" t="n"/>
      <c r="B207" s="35" t="n"/>
      <c r="C207" s="36" t="n"/>
      <c r="D207" s="34" t="n"/>
      <c r="E207" s="37" t="n"/>
      <c r="F207" s="34" t="n"/>
      <c r="G207" s="37" t="n"/>
      <c r="H207" s="37" t="n"/>
      <c r="I207" s="34" t="n"/>
      <c r="J207" s="38" t="n"/>
      <c r="K207" s="34" t="n"/>
      <c r="L207" s="34" t="n"/>
      <c r="M207" s="35" t="n"/>
      <c r="N207" s="37" t="n"/>
      <c r="O207" s="34" t="n"/>
      <c r="P207" s="37" t="n"/>
      <c r="Q207" s="34" t="n"/>
      <c r="R207" s="35" t="n"/>
      <c r="S207" s="37" t="n"/>
      <c r="T207" s="39" t="n"/>
      <c r="U207" s="35" t="n"/>
      <c r="V207" s="34" t="n"/>
      <c r="W207" s="34" t="n"/>
      <c r="X207" s="34" t="n"/>
      <c r="Y207" s="37" t="n"/>
      <c r="Z207" s="38" t="n"/>
      <c r="AA207" s="38" t="n"/>
      <c r="AB207" s="35" t="n"/>
      <c r="AC207" s="34" t="n"/>
      <c r="AD207" s="35" t="n"/>
      <c r="AE207" s="34" t="n"/>
      <c r="AF207" s="34" t="n"/>
      <c r="AG207" s="37" t="n"/>
      <c r="AH207" s="31">
        <f>IFERROR(IF(A207="","",MAX(0,IF(OR(V207="Returned",V207="Disposed"),IF(V207="Returned",AB207,AD207),Dashboard!$B$4)-B207)),"")</f>
        <v/>
      </c>
      <c r="AI207" s="32">
        <f>IFERROR(IF(A207="","",MAX(0,Z207-AA207)),0)</f>
        <v/>
      </c>
      <c r="AJ207" s="33">
        <f>IFERROR(IF(A207="","",IF(B207="","Missing date found",IF(D207="","Missing found area",IF(G207="","Missing item description",IF(L207="","Missing receiving employee",IF(N207="","Missing storage location",IF(AND(V207="Returned",AB207=""),"Returned status needs date",IF(AND(V207="Disposed",AD207=""),"Disposed status needs date",IF(AND(W207="Shipped",Y207=""),"Shipped item needs tracking",IF(AND(V207="Claimed",S207=""),"Claimed item needs verification","Complete")))))))))),"")</f>
        <v/>
      </c>
      <c r="AK207" s="33">
        <f>IFERROR(IF(A207="","",IF(AND(I207="Yes",V207&lt;&gt;"Returned",V207&lt;&gt;"Disposed"),"Secure sensitive item",IF(AJ207&lt;&gt;"Complete",AJ207,IF(AND(J207&gt;=Dashboard!$H$4,V207&lt;&gt;"Returned",V207&lt;&gt;"Disposed"),"Manager review: high-value item",IF(AND(AH207&gt;=Dashboard!$E$4,V207&lt;&gt;"Returned",V207&lt;&gt;"Disposed"),"Review aging and property policy",IF(AND(V207="Return Arranged",W207="Shipped",Y207=""),"Add shipping tracking","No immediate action")))))),"")</f>
        <v/>
      </c>
    </row>
    <row r="208" ht="34" customHeight="1">
      <c r="A208" s="25" t="n"/>
      <c r="B208" s="26" t="n"/>
      <c r="C208" s="27" t="n"/>
      <c r="D208" s="25" t="n"/>
      <c r="E208" s="28" t="n"/>
      <c r="F208" s="25" t="n"/>
      <c r="G208" s="28" t="n"/>
      <c r="H208" s="28" t="n"/>
      <c r="I208" s="25" t="n"/>
      <c r="J208" s="29" t="n"/>
      <c r="K208" s="25" t="n"/>
      <c r="L208" s="25" t="n"/>
      <c r="M208" s="26" t="n"/>
      <c r="N208" s="28" t="n"/>
      <c r="O208" s="25" t="n"/>
      <c r="P208" s="28" t="n"/>
      <c r="Q208" s="25" t="n"/>
      <c r="R208" s="26" t="n"/>
      <c r="S208" s="28" t="n"/>
      <c r="T208" s="30" t="n"/>
      <c r="U208" s="26" t="n"/>
      <c r="V208" s="25" t="n"/>
      <c r="W208" s="25" t="n"/>
      <c r="X208" s="25" t="n"/>
      <c r="Y208" s="28" t="n"/>
      <c r="Z208" s="29" t="n"/>
      <c r="AA208" s="29" t="n"/>
      <c r="AB208" s="26" t="n"/>
      <c r="AC208" s="25" t="n"/>
      <c r="AD208" s="26" t="n"/>
      <c r="AE208" s="25" t="n"/>
      <c r="AF208" s="25" t="n"/>
      <c r="AG208" s="28" t="n"/>
      <c r="AH208" s="31">
        <f>IFERROR(IF(A208="","",MAX(0,IF(OR(V208="Returned",V208="Disposed"),IF(V208="Returned",AB208,AD208),Dashboard!$B$4)-B208)),"")</f>
        <v/>
      </c>
      <c r="AI208" s="32">
        <f>IFERROR(IF(A208="","",MAX(0,Z208-AA208)),0)</f>
        <v/>
      </c>
      <c r="AJ208" s="33">
        <f>IFERROR(IF(A208="","",IF(B208="","Missing date found",IF(D208="","Missing found area",IF(G208="","Missing item description",IF(L208="","Missing receiving employee",IF(N208="","Missing storage location",IF(AND(V208="Returned",AB208=""),"Returned status needs date",IF(AND(V208="Disposed",AD208=""),"Disposed status needs date",IF(AND(W208="Shipped",Y208=""),"Shipped item needs tracking",IF(AND(V208="Claimed",S208=""),"Claimed item needs verification","Complete")))))))))),"")</f>
        <v/>
      </c>
      <c r="AK208" s="33">
        <f>IFERROR(IF(A208="","",IF(AND(I208="Yes",V208&lt;&gt;"Returned",V208&lt;&gt;"Disposed"),"Secure sensitive item",IF(AJ208&lt;&gt;"Complete",AJ208,IF(AND(J208&gt;=Dashboard!$H$4,V208&lt;&gt;"Returned",V208&lt;&gt;"Disposed"),"Manager review: high-value item",IF(AND(AH208&gt;=Dashboard!$E$4,V208&lt;&gt;"Returned",V208&lt;&gt;"Disposed"),"Review aging and property policy",IF(AND(V208="Return Arranged",W208="Shipped",Y208=""),"Add shipping tracking","No immediate action")))))),"")</f>
        <v/>
      </c>
    </row>
    <row r="209" ht="34" customHeight="1">
      <c r="A209" s="34" t="n"/>
      <c r="B209" s="35" t="n"/>
      <c r="C209" s="36" t="n"/>
      <c r="D209" s="34" t="n"/>
      <c r="E209" s="37" t="n"/>
      <c r="F209" s="34" t="n"/>
      <c r="G209" s="37" t="n"/>
      <c r="H209" s="37" t="n"/>
      <c r="I209" s="34" t="n"/>
      <c r="J209" s="38" t="n"/>
      <c r="K209" s="34" t="n"/>
      <c r="L209" s="34" t="n"/>
      <c r="M209" s="35" t="n"/>
      <c r="N209" s="37" t="n"/>
      <c r="O209" s="34" t="n"/>
      <c r="P209" s="37" t="n"/>
      <c r="Q209" s="34" t="n"/>
      <c r="R209" s="35" t="n"/>
      <c r="S209" s="37" t="n"/>
      <c r="T209" s="39" t="n"/>
      <c r="U209" s="35" t="n"/>
      <c r="V209" s="34" t="n"/>
      <c r="W209" s="34" t="n"/>
      <c r="X209" s="34" t="n"/>
      <c r="Y209" s="37" t="n"/>
      <c r="Z209" s="38" t="n"/>
      <c r="AA209" s="38" t="n"/>
      <c r="AB209" s="35" t="n"/>
      <c r="AC209" s="34" t="n"/>
      <c r="AD209" s="35" t="n"/>
      <c r="AE209" s="34" t="n"/>
      <c r="AF209" s="34" t="n"/>
      <c r="AG209" s="37" t="n"/>
      <c r="AH209" s="31">
        <f>IFERROR(IF(A209="","",MAX(0,IF(OR(V209="Returned",V209="Disposed"),IF(V209="Returned",AB209,AD209),Dashboard!$B$4)-B209)),"")</f>
        <v/>
      </c>
      <c r="AI209" s="32">
        <f>IFERROR(IF(A209="","",MAX(0,Z209-AA209)),0)</f>
        <v/>
      </c>
      <c r="AJ209" s="33">
        <f>IFERROR(IF(A209="","",IF(B209="","Missing date found",IF(D209="","Missing found area",IF(G209="","Missing item description",IF(L209="","Missing receiving employee",IF(N209="","Missing storage location",IF(AND(V209="Returned",AB209=""),"Returned status needs date",IF(AND(V209="Disposed",AD209=""),"Disposed status needs date",IF(AND(W209="Shipped",Y209=""),"Shipped item needs tracking",IF(AND(V209="Claimed",S209=""),"Claimed item needs verification","Complete")))))))))),"")</f>
        <v/>
      </c>
      <c r="AK209" s="33">
        <f>IFERROR(IF(A209="","",IF(AND(I209="Yes",V209&lt;&gt;"Returned",V209&lt;&gt;"Disposed"),"Secure sensitive item",IF(AJ209&lt;&gt;"Complete",AJ209,IF(AND(J209&gt;=Dashboard!$H$4,V209&lt;&gt;"Returned",V209&lt;&gt;"Disposed"),"Manager review: high-value item",IF(AND(AH209&gt;=Dashboard!$E$4,V209&lt;&gt;"Returned",V209&lt;&gt;"Disposed"),"Review aging and property policy",IF(AND(V209="Return Arranged",W209="Shipped",Y209=""),"Add shipping tracking","No immediate action")))))),"")</f>
        <v/>
      </c>
    </row>
    <row r="210" ht="34" customHeight="1">
      <c r="A210" s="25" t="n"/>
      <c r="B210" s="26" t="n"/>
      <c r="C210" s="27" t="n"/>
      <c r="D210" s="25" t="n"/>
      <c r="E210" s="28" t="n"/>
      <c r="F210" s="25" t="n"/>
      <c r="G210" s="28" t="n"/>
      <c r="H210" s="28" t="n"/>
      <c r="I210" s="25" t="n"/>
      <c r="J210" s="29" t="n"/>
      <c r="K210" s="25" t="n"/>
      <c r="L210" s="25" t="n"/>
      <c r="M210" s="26" t="n"/>
      <c r="N210" s="28" t="n"/>
      <c r="O210" s="25" t="n"/>
      <c r="P210" s="28" t="n"/>
      <c r="Q210" s="25" t="n"/>
      <c r="R210" s="26" t="n"/>
      <c r="S210" s="28" t="n"/>
      <c r="T210" s="30" t="n"/>
      <c r="U210" s="26" t="n"/>
      <c r="V210" s="25" t="n"/>
      <c r="W210" s="25" t="n"/>
      <c r="X210" s="25" t="n"/>
      <c r="Y210" s="28" t="n"/>
      <c r="Z210" s="29" t="n"/>
      <c r="AA210" s="29" t="n"/>
      <c r="AB210" s="26" t="n"/>
      <c r="AC210" s="25" t="n"/>
      <c r="AD210" s="26" t="n"/>
      <c r="AE210" s="25" t="n"/>
      <c r="AF210" s="25" t="n"/>
      <c r="AG210" s="28" t="n"/>
      <c r="AH210" s="31">
        <f>IFERROR(IF(A210="","",MAX(0,IF(OR(V210="Returned",V210="Disposed"),IF(V210="Returned",AB210,AD210),Dashboard!$B$4)-B210)),"")</f>
        <v/>
      </c>
      <c r="AI210" s="32">
        <f>IFERROR(IF(A210="","",MAX(0,Z210-AA210)),0)</f>
        <v/>
      </c>
      <c r="AJ210" s="33">
        <f>IFERROR(IF(A210="","",IF(B210="","Missing date found",IF(D210="","Missing found area",IF(G210="","Missing item description",IF(L210="","Missing receiving employee",IF(N210="","Missing storage location",IF(AND(V210="Returned",AB210=""),"Returned status needs date",IF(AND(V210="Disposed",AD210=""),"Disposed status needs date",IF(AND(W210="Shipped",Y210=""),"Shipped item needs tracking",IF(AND(V210="Claimed",S210=""),"Claimed item needs verification","Complete")))))))))),"")</f>
        <v/>
      </c>
      <c r="AK210" s="33">
        <f>IFERROR(IF(A210="","",IF(AND(I210="Yes",V210&lt;&gt;"Returned",V210&lt;&gt;"Disposed"),"Secure sensitive item",IF(AJ210&lt;&gt;"Complete",AJ210,IF(AND(J210&gt;=Dashboard!$H$4,V210&lt;&gt;"Returned",V210&lt;&gt;"Disposed"),"Manager review: high-value item",IF(AND(AH210&gt;=Dashboard!$E$4,V210&lt;&gt;"Returned",V210&lt;&gt;"Disposed"),"Review aging and property policy",IF(AND(V210="Return Arranged",W210="Shipped",Y210=""),"Add shipping tracking","No immediate action")))))),"")</f>
        <v/>
      </c>
    </row>
    <row r="211" ht="34" customHeight="1">
      <c r="A211" s="34" t="n"/>
      <c r="B211" s="35" t="n"/>
      <c r="C211" s="36" t="n"/>
      <c r="D211" s="34" t="n"/>
      <c r="E211" s="37" t="n"/>
      <c r="F211" s="34" t="n"/>
      <c r="G211" s="37" t="n"/>
      <c r="H211" s="37" t="n"/>
      <c r="I211" s="34" t="n"/>
      <c r="J211" s="38" t="n"/>
      <c r="K211" s="34" t="n"/>
      <c r="L211" s="34" t="n"/>
      <c r="M211" s="35" t="n"/>
      <c r="N211" s="37" t="n"/>
      <c r="O211" s="34" t="n"/>
      <c r="P211" s="37" t="n"/>
      <c r="Q211" s="34" t="n"/>
      <c r="R211" s="35" t="n"/>
      <c r="S211" s="37" t="n"/>
      <c r="T211" s="39" t="n"/>
      <c r="U211" s="35" t="n"/>
      <c r="V211" s="34" t="n"/>
      <c r="W211" s="34" t="n"/>
      <c r="X211" s="34" t="n"/>
      <c r="Y211" s="37" t="n"/>
      <c r="Z211" s="38" t="n"/>
      <c r="AA211" s="38" t="n"/>
      <c r="AB211" s="35" t="n"/>
      <c r="AC211" s="34" t="n"/>
      <c r="AD211" s="35" t="n"/>
      <c r="AE211" s="34" t="n"/>
      <c r="AF211" s="34" t="n"/>
      <c r="AG211" s="37" t="n"/>
      <c r="AH211" s="31">
        <f>IFERROR(IF(A211="","",MAX(0,IF(OR(V211="Returned",V211="Disposed"),IF(V211="Returned",AB211,AD211),Dashboard!$B$4)-B211)),"")</f>
        <v/>
      </c>
      <c r="AI211" s="32">
        <f>IFERROR(IF(A211="","",MAX(0,Z211-AA211)),0)</f>
        <v/>
      </c>
      <c r="AJ211" s="33">
        <f>IFERROR(IF(A211="","",IF(B211="","Missing date found",IF(D211="","Missing found area",IF(G211="","Missing item description",IF(L211="","Missing receiving employee",IF(N211="","Missing storage location",IF(AND(V211="Returned",AB211=""),"Returned status needs date",IF(AND(V211="Disposed",AD211=""),"Disposed status needs date",IF(AND(W211="Shipped",Y211=""),"Shipped item needs tracking",IF(AND(V211="Claimed",S211=""),"Claimed item needs verification","Complete")))))))))),"")</f>
        <v/>
      </c>
      <c r="AK211" s="33">
        <f>IFERROR(IF(A211="","",IF(AND(I211="Yes",V211&lt;&gt;"Returned",V211&lt;&gt;"Disposed"),"Secure sensitive item",IF(AJ211&lt;&gt;"Complete",AJ211,IF(AND(J211&gt;=Dashboard!$H$4,V211&lt;&gt;"Returned",V211&lt;&gt;"Disposed"),"Manager review: high-value item",IF(AND(AH211&gt;=Dashboard!$E$4,V211&lt;&gt;"Returned",V211&lt;&gt;"Disposed"),"Review aging and property policy",IF(AND(V211="Return Arranged",W211="Shipped",Y211=""),"Add shipping tracking","No immediate action")))))),"")</f>
        <v/>
      </c>
    </row>
    <row r="212" ht="34" customHeight="1">
      <c r="A212" s="25" t="n"/>
      <c r="B212" s="26" t="n"/>
      <c r="C212" s="27" t="n"/>
      <c r="D212" s="25" t="n"/>
      <c r="E212" s="28" t="n"/>
      <c r="F212" s="25" t="n"/>
      <c r="G212" s="28" t="n"/>
      <c r="H212" s="28" t="n"/>
      <c r="I212" s="25" t="n"/>
      <c r="J212" s="29" t="n"/>
      <c r="K212" s="25" t="n"/>
      <c r="L212" s="25" t="n"/>
      <c r="M212" s="26" t="n"/>
      <c r="N212" s="28" t="n"/>
      <c r="O212" s="25" t="n"/>
      <c r="P212" s="28" t="n"/>
      <c r="Q212" s="25" t="n"/>
      <c r="R212" s="26" t="n"/>
      <c r="S212" s="28" t="n"/>
      <c r="T212" s="30" t="n"/>
      <c r="U212" s="26" t="n"/>
      <c r="V212" s="25" t="n"/>
      <c r="W212" s="25" t="n"/>
      <c r="X212" s="25" t="n"/>
      <c r="Y212" s="28" t="n"/>
      <c r="Z212" s="29" t="n"/>
      <c r="AA212" s="29" t="n"/>
      <c r="AB212" s="26" t="n"/>
      <c r="AC212" s="25" t="n"/>
      <c r="AD212" s="26" t="n"/>
      <c r="AE212" s="25" t="n"/>
      <c r="AF212" s="25" t="n"/>
      <c r="AG212" s="28" t="n"/>
      <c r="AH212" s="31">
        <f>IFERROR(IF(A212="","",MAX(0,IF(OR(V212="Returned",V212="Disposed"),IF(V212="Returned",AB212,AD212),Dashboard!$B$4)-B212)),"")</f>
        <v/>
      </c>
      <c r="AI212" s="32">
        <f>IFERROR(IF(A212="","",MAX(0,Z212-AA212)),0)</f>
        <v/>
      </c>
      <c r="AJ212" s="33">
        <f>IFERROR(IF(A212="","",IF(B212="","Missing date found",IF(D212="","Missing found area",IF(G212="","Missing item description",IF(L212="","Missing receiving employee",IF(N212="","Missing storage location",IF(AND(V212="Returned",AB212=""),"Returned status needs date",IF(AND(V212="Disposed",AD212=""),"Disposed status needs date",IF(AND(W212="Shipped",Y212=""),"Shipped item needs tracking",IF(AND(V212="Claimed",S212=""),"Claimed item needs verification","Complete")))))))))),"")</f>
        <v/>
      </c>
      <c r="AK212" s="33">
        <f>IFERROR(IF(A212="","",IF(AND(I212="Yes",V212&lt;&gt;"Returned",V212&lt;&gt;"Disposed"),"Secure sensitive item",IF(AJ212&lt;&gt;"Complete",AJ212,IF(AND(J212&gt;=Dashboard!$H$4,V212&lt;&gt;"Returned",V212&lt;&gt;"Disposed"),"Manager review: high-value item",IF(AND(AH212&gt;=Dashboard!$E$4,V212&lt;&gt;"Returned",V212&lt;&gt;"Disposed"),"Review aging and property policy",IF(AND(V212="Return Arranged",W212="Shipped",Y212=""),"Add shipping tracking","No immediate action")))))),"")</f>
        <v/>
      </c>
    </row>
    <row r="213" ht="34" customHeight="1">
      <c r="A213" s="34" t="n"/>
      <c r="B213" s="35" t="n"/>
      <c r="C213" s="36" t="n"/>
      <c r="D213" s="34" t="n"/>
      <c r="E213" s="37" t="n"/>
      <c r="F213" s="34" t="n"/>
      <c r="G213" s="37" t="n"/>
      <c r="H213" s="37" t="n"/>
      <c r="I213" s="34" t="n"/>
      <c r="J213" s="38" t="n"/>
      <c r="K213" s="34" t="n"/>
      <c r="L213" s="34" t="n"/>
      <c r="M213" s="35" t="n"/>
      <c r="N213" s="37" t="n"/>
      <c r="O213" s="34" t="n"/>
      <c r="P213" s="37" t="n"/>
      <c r="Q213" s="34" t="n"/>
      <c r="R213" s="35" t="n"/>
      <c r="S213" s="37" t="n"/>
      <c r="T213" s="39" t="n"/>
      <c r="U213" s="35" t="n"/>
      <c r="V213" s="34" t="n"/>
      <c r="W213" s="34" t="n"/>
      <c r="X213" s="34" t="n"/>
      <c r="Y213" s="37" t="n"/>
      <c r="Z213" s="38" t="n"/>
      <c r="AA213" s="38" t="n"/>
      <c r="AB213" s="35" t="n"/>
      <c r="AC213" s="34" t="n"/>
      <c r="AD213" s="35" t="n"/>
      <c r="AE213" s="34" t="n"/>
      <c r="AF213" s="34" t="n"/>
      <c r="AG213" s="37" t="n"/>
      <c r="AH213" s="31">
        <f>IFERROR(IF(A213="","",MAX(0,IF(OR(V213="Returned",V213="Disposed"),IF(V213="Returned",AB213,AD213),Dashboard!$B$4)-B213)),"")</f>
        <v/>
      </c>
      <c r="AI213" s="32">
        <f>IFERROR(IF(A213="","",MAX(0,Z213-AA213)),0)</f>
        <v/>
      </c>
      <c r="AJ213" s="33">
        <f>IFERROR(IF(A213="","",IF(B213="","Missing date found",IF(D213="","Missing found area",IF(G213="","Missing item description",IF(L213="","Missing receiving employee",IF(N213="","Missing storage location",IF(AND(V213="Returned",AB213=""),"Returned status needs date",IF(AND(V213="Disposed",AD213=""),"Disposed status needs date",IF(AND(W213="Shipped",Y213=""),"Shipped item needs tracking",IF(AND(V213="Claimed",S213=""),"Claimed item needs verification","Complete")))))))))),"")</f>
        <v/>
      </c>
      <c r="AK213" s="33">
        <f>IFERROR(IF(A213="","",IF(AND(I213="Yes",V213&lt;&gt;"Returned",V213&lt;&gt;"Disposed"),"Secure sensitive item",IF(AJ213&lt;&gt;"Complete",AJ213,IF(AND(J213&gt;=Dashboard!$H$4,V213&lt;&gt;"Returned",V213&lt;&gt;"Disposed"),"Manager review: high-value item",IF(AND(AH213&gt;=Dashboard!$E$4,V213&lt;&gt;"Returned",V213&lt;&gt;"Disposed"),"Review aging and property policy",IF(AND(V213="Return Arranged",W213="Shipped",Y213=""),"Add shipping tracking","No immediate action")))))),"")</f>
        <v/>
      </c>
    </row>
    <row r="214" ht="34" customHeight="1">
      <c r="A214" s="25" t="n"/>
      <c r="B214" s="26" t="n"/>
      <c r="C214" s="27" t="n"/>
      <c r="D214" s="25" t="n"/>
      <c r="E214" s="28" t="n"/>
      <c r="F214" s="25" t="n"/>
      <c r="G214" s="28" t="n"/>
      <c r="H214" s="28" t="n"/>
      <c r="I214" s="25" t="n"/>
      <c r="J214" s="29" t="n"/>
      <c r="K214" s="25" t="n"/>
      <c r="L214" s="25" t="n"/>
      <c r="M214" s="26" t="n"/>
      <c r="N214" s="28" t="n"/>
      <c r="O214" s="25" t="n"/>
      <c r="P214" s="28" t="n"/>
      <c r="Q214" s="25" t="n"/>
      <c r="R214" s="26" t="n"/>
      <c r="S214" s="28" t="n"/>
      <c r="T214" s="30" t="n"/>
      <c r="U214" s="26" t="n"/>
      <c r="V214" s="25" t="n"/>
      <c r="W214" s="25" t="n"/>
      <c r="X214" s="25" t="n"/>
      <c r="Y214" s="28" t="n"/>
      <c r="Z214" s="29" t="n"/>
      <c r="AA214" s="29" t="n"/>
      <c r="AB214" s="26" t="n"/>
      <c r="AC214" s="25" t="n"/>
      <c r="AD214" s="26" t="n"/>
      <c r="AE214" s="25" t="n"/>
      <c r="AF214" s="25" t="n"/>
      <c r="AG214" s="28" t="n"/>
      <c r="AH214" s="31">
        <f>IFERROR(IF(A214="","",MAX(0,IF(OR(V214="Returned",V214="Disposed"),IF(V214="Returned",AB214,AD214),Dashboard!$B$4)-B214)),"")</f>
        <v/>
      </c>
      <c r="AI214" s="32">
        <f>IFERROR(IF(A214="","",MAX(0,Z214-AA214)),0)</f>
        <v/>
      </c>
      <c r="AJ214" s="33">
        <f>IFERROR(IF(A214="","",IF(B214="","Missing date found",IF(D214="","Missing found area",IF(G214="","Missing item description",IF(L214="","Missing receiving employee",IF(N214="","Missing storage location",IF(AND(V214="Returned",AB214=""),"Returned status needs date",IF(AND(V214="Disposed",AD214=""),"Disposed status needs date",IF(AND(W214="Shipped",Y214=""),"Shipped item needs tracking",IF(AND(V214="Claimed",S214=""),"Claimed item needs verification","Complete")))))))))),"")</f>
        <v/>
      </c>
      <c r="AK214" s="33">
        <f>IFERROR(IF(A214="","",IF(AND(I214="Yes",V214&lt;&gt;"Returned",V214&lt;&gt;"Disposed"),"Secure sensitive item",IF(AJ214&lt;&gt;"Complete",AJ214,IF(AND(J214&gt;=Dashboard!$H$4,V214&lt;&gt;"Returned",V214&lt;&gt;"Disposed"),"Manager review: high-value item",IF(AND(AH214&gt;=Dashboard!$E$4,V214&lt;&gt;"Returned",V214&lt;&gt;"Disposed"),"Review aging and property policy",IF(AND(V214="Return Arranged",W214="Shipped",Y214=""),"Add shipping tracking","No immediate action")))))),"")</f>
        <v/>
      </c>
    </row>
    <row r="215" ht="34" customHeight="1">
      <c r="A215" s="34" t="n"/>
      <c r="B215" s="35" t="n"/>
      <c r="C215" s="36" t="n"/>
      <c r="D215" s="34" t="n"/>
      <c r="E215" s="37" t="n"/>
      <c r="F215" s="34" t="n"/>
      <c r="G215" s="37" t="n"/>
      <c r="H215" s="37" t="n"/>
      <c r="I215" s="34" t="n"/>
      <c r="J215" s="38" t="n"/>
      <c r="K215" s="34" t="n"/>
      <c r="L215" s="34" t="n"/>
      <c r="M215" s="35" t="n"/>
      <c r="N215" s="37" t="n"/>
      <c r="O215" s="34" t="n"/>
      <c r="P215" s="37" t="n"/>
      <c r="Q215" s="34" t="n"/>
      <c r="R215" s="35" t="n"/>
      <c r="S215" s="37" t="n"/>
      <c r="T215" s="39" t="n"/>
      <c r="U215" s="35" t="n"/>
      <c r="V215" s="34" t="n"/>
      <c r="W215" s="34" t="n"/>
      <c r="X215" s="34" t="n"/>
      <c r="Y215" s="37" t="n"/>
      <c r="Z215" s="38" t="n"/>
      <c r="AA215" s="38" t="n"/>
      <c r="AB215" s="35" t="n"/>
      <c r="AC215" s="34" t="n"/>
      <c r="AD215" s="35" t="n"/>
      <c r="AE215" s="34" t="n"/>
      <c r="AF215" s="34" t="n"/>
      <c r="AG215" s="37" t="n"/>
      <c r="AH215" s="31">
        <f>IFERROR(IF(A215="","",MAX(0,IF(OR(V215="Returned",V215="Disposed"),IF(V215="Returned",AB215,AD215),Dashboard!$B$4)-B215)),"")</f>
        <v/>
      </c>
      <c r="AI215" s="32">
        <f>IFERROR(IF(A215="","",MAX(0,Z215-AA215)),0)</f>
        <v/>
      </c>
      <c r="AJ215" s="33">
        <f>IFERROR(IF(A215="","",IF(B215="","Missing date found",IF(D215="","Missing found area",IF(G215="","Missing item description",IF(L215="","Missing receiving employee",IF(N215="","Missing storage location",IF(AND(V215="Returned",AB215=""),"Returned status needs date",IF(AND(V215="Disposed",AD215=""),"Disposed status needs date",IF(AND(W215="Shipped",Y215=""),"Shipped item needs tracking",IF(AND(V215="Claimed",S215=""),"Claimed item needs verification","Complete")))))))))),"")</f>
        <v/>
      </c>
      <c r="AK215" s="33">
        <f>IFERROR(IF(A215="","",IF(AND(I215="Yes",V215&lt;&gt;"Returned",V215&lt;&gt;"Disposed"),"Secure sensitive item",IF(AJ215&lt;&gt;"Complete",AJ215,IF(AND(J215&gt;=Dashboard!$H$4,V215&lt;&gt;"Returned",V215&lt;&gt;"Disposed"),"Manager review: high-value item",IF(AND(AH215&gt;=Dashboard!$E$4,V215&lt;&gt;"Returned",V215&lt;&gt;"Disposed"),"Review aging and property policy",IF(AND(V215="Return Arranged",W215="Shipped",Y215=""),"Add shipping tracking","No immediate action")))))),"")</f>
        <v/>
      </c>
    </row>
    <row r="216" ht="34" customHeight="1">
      <c r="A216" s="25" t="n"/>
      <c r="B216" s="26" t="n"/>
      <c r="C216" s="27" t="n"/>
      <c r="D216" s="25" t="n"/>
      <c r="E216" s="28" t="n"/>
      <c r="F216" s="25" t="n"/>
      <c r="G216" s="28" t="n"/>
      <c r="H216" s="28" t="n"/>
      <c r="I216" s="25" t="n"/>
      <c r="J216" s="29" t="n"/>
      <c r="K216" s="25" t="n"/>
      <c r="L216" s="25" t="n"/>
      <c r="M216" s="26" t="n"/>
      <c r="N216" s="28" t="n"/>
      <c r="O216" s="25" t="n"/>
      <c r="P216" s="28" t="n"/>
      <c r="Q216" s="25" t="n"/>
      <c r="R216" s="26" t="n"/>
      <c r="S216" s="28" t="n"/>
      <c r="T216" s="30" t="n"/>
      <c r="U216" s="26" t="n"/>
      <c r="V216" s="25" t="n"/>
      <c r="W216" s="25" t="n"/>
      <c r="X216" s="25" t="n"/>
      <c r="Y216" s="28" t="n"/>
      <c r="Z216" s="29" t="n"/>
      <c r="AA216" s="29" t="n"/>
      <c r="AB216" s="26" t="n"/>
      <c r="AC216" s="25" t="n"/>
      <c r="AD216" s="26" t="n"/>
      <c r="AE216" s="25" t="n"/>
      <c r="AF216" s="25" t="n"/>
      <c r="AG216" s="28" t="n"/>
      <c r="AH216" s="31">
        <f>IFERROR(IF(A216="","",MAX(0,IF(OR(V216="Returned",V216="Disposed"),IF(V216="Returned",AB216,AD216),Dashboard!$B$4)-B216)),"")</f>
        <v/>
      </c>
      <c r="AI216" s="32">
        <f>IFERROR(IF(A216="","",MAX(0,Z216-AA216)),0)</f>
        <v/>
      </c>
      <c r="AJ216" s="33">
        <f>IFERROR(IF(A216="","",IF(B216="","Missing date found",IF(D216="","Missing found area",IF(G216="","Missing item description",IF(L216="","Missing receiving employee",IF(N216="","Missing storage location",IF(AND(V216="Returned",AB216=""),"Returned status needs date",IF(AND(V216="Disposed",AD216=""),"Disposed status needs date",IF(AND(W216="Shipped",Y216=""),"Shipped item needs tracking",IF(AND(V216="Claimed",S216=""),"Claimed item needs verification","Complete")))))))))),"")</f>
        <v/>
      </c>
      <c r="AK216" s="33">
        <f>IFERROR(IF(A216="","",IF(AND(I216="Yes",V216&lt;&gt;"Returned",V216&lt;&gt;"Disposed"),"Secure sensitive item",IF(AJ216&lt;&gt;"Complete",AJ216,IF(AND(J216&gt;=Dashboard!$H$4,V216&lt;&gt;"Returned",V216&lt;&gt;"Disposed"),"Manager review: high-value item",IF(AND(AH216&gt;=Dashboard!$E$4,V216&lt;&gt;"Returned",V216&lt;&gt;"Disposed"),"Review aging and property policy",IF(AND(V216="Return Arranged",W216="Shipped",Y216=""),"Add shipping tracking","No immediate action")))))),"")</f>
        <v/>
      </c>
    </row>
    <row r="217" ht="34" customHeight="1">
      <c r="A217" s="34" t="n"/>
      <c r="B217" s="35" t="n"/>
      <c r="C217" s="36" t="n"/>
      <c r="D217" s="34" t="n"/>
      <c r="E217" s="37" t="n"/>
      <c r="F217" s="34" t="n"/>
      <c r="G217" s="37" t="n"/>
      <c r="H217" s="37" t="n"/>
      <c r="I217" s="34" t="n"/>
      <c r="J217" s="38" t="n"/>
      <c r="K217" s="34" t="n"/>
      <c r="L217" s="34" t="n"/>
      <c r="M217" s="35" t="n"/>
      <c r="N217" s="37" t="n"/>
      <c r="O217" s="34" t="n"/>
      <c r="P217" s="37" t="n"/>
      <c r="Q217" s="34" t="n"/>
      <c r="R217" s="35" t="n"/>
      <c r="S217" s="37" t="n"/>
      <c r="T217" s="39" t="n"/>
      <c r="U217" s="35" t="n"/>
      <c r="V217" s="34" t="n"/>
      <c r="W217" s="34" t="n"/>
      <c r="X217" s="34" t="n"/>
      <c r="Y217" s="37" t="n"/>
      <c r="Z217" s="38" t="n"/>
      <c r="AA217" s="38" t="n"/>
      <c r="AB217" s="35" t="n"/>
      <c r="AC217" s="34" t="n"/>
      <c r="AD217" s="35" t="n"/>
      <c r="AE217" s="34" t="n"/>
      <c r="AF217" s="34" t="n"/>
      <c r="AG217" s="37" t="n"/>
      <c r="AH217" s="31">
        <f>IFERROR(IF(A217="","",MAX(0,IF(OR(V217="Returned",V217="Disposed"),IF(V217="Returned",AB217,AD217),Dashboard!$B$4)-B217)),"")</f>
        <v/>
      </c>
      <c r="AI217" s="32">
        <f>IFERROR(IF(A217="","",MAX(0,Z217-AA217)),0)</f>
        <v/>
      </c>
      <c r="AJ217" s="33">
        <f>IFERROR(IF(A217="","",IF(B217="","Missing date found",IF(D217="","Missing found area",IF(G217="","Missing item description",IF(L217="","Missing receiving employee",IF(N217="","Missing storage location",IF(AND(V217="Returned",AB217=""),"Returned status needs date",IF(AND(V217="Disposed",AD217=""),"Disposed status needs date",IF(AND(W217="Shipped",Y217=""),"Shipped item needs tracking",IF(AND(V217="Claimed",S217=""),"Claimed item needs verification","Complete")))))))))),"")</f>
        <v/>
      </c>
      <c r="AK217" s="33">
        <f>IFERROR(IF(A217="","",IF(AND(I217="Yes",V217&lt;&gt;"Returned",V217&lt;&gt;"Disposed"),"Secure sensitive item",IF(AJ217&lt;&gt;"Complete",AJ217,IF(AND(J217&gt;=Dashboard!$H$4,V217&lt;&gt;"Returned",V217&lt;&gt;"Disposed"),"Manager review: high-value item",IF(AND(AH217&gt;=Dashboard!$E$4,V217&lt;&gt;"Returned",V217&lt;&gt;"Disposed"),"Review aging and property policy",IF(AND(V217="Return Arranged",W217="Shipped",Y217=""),"Add shipping tracking","No immediate action")))))),"")</f>
        <v/>
      </c>
    </row>
    <row r="218" ht="34" customHeight="1">
      <c r="A218" s="25" t="n"/>
      <c r="B218" s="26" t="n"/>
      <c r="C218" s="27" t="n"/>
      <c r="D218" s="25" t="n"/>
      <c r="E218" s="28" t="n"/>
      <c r="F218" s="25" t="n"/>
      <c r="G218" s="28" t="n"/>
      <c r="H218" s="28" t="n"/>
      <c r="I218" s="25" t="n"/>
      <c r="J218" s="29" t="n"/>
      <c r="K218" s="25" t="n"/>
      <c r="L218" s="25" t="n"/>
      <c r="M218" s="26" t="n"/>
      <c r="N218" s="28" t="n"/>
      <c r="O218" s="25" t="n"/>
      <c r="P218" s="28" t="n"/>
      <c r="Q218" s="25" t="n"/>
      <c r="R218" s="26" t="n"/>
      <c r="S218" s="28" t="n"/>
      <c r="T218" s="30" t="n"/>
      <c r="U218" s="26" t="n"/>
      <c r="V218" s="25" t="n"/>
      <c r="W218" s="25" t="n"/>
      <c r="X218" s="25" t="n"/>
      <c r="Y218" s="28" t="n"/>
      <c r="Z218" s="29" t="n"/>
      <c r="AA218" s="29" t="n"/>
      <c r="AB218" s="26" t="n"/>
      <c r="AC218" s="25" t="n"/>
      <c r="AD218" s="26" t="n"/>
      <c r="AE218" s="25" t="n"/>
      <c r="AF218" s="25" t="n"/>
      <c r="AG218" s="28" t="n"/>
      <c r="AH218" s="31">
        <f>IFERROR(IF(A218="","",MAX(0,IF(OR(V218="Returned",V218="Disposed"),IF(V218="Returned",AB218,AD218),Dashboard!$B$4)-B218)),"")</f>
        <v/>
      </c>
      <c r="AI218" s="32">
        <f>IFERROR(IF(A218="","",MAX(0,Z218-AA218)),0)</f>
        <v/>
      </c>
      <c r="AJ218" s="33">
        <f>IFERROR(IF(A218="","",IF(B218="","Missing date found",IF(D218="","Missing found area",IF(G218="","Missing item description",IF(L218="","Missing receiving employee",IF(N218="","Missing storage location",IF(AND(V218="Returned",AB218=""),"Returned status needs date",IF(AND(V218="Disposed",AD218=""),"Disposed status needs date",IF(AND(W218="Shipped",Y218=""),"Shipped item needs tracking",IF(AND(V218="Claimed",S218=""),"Claimed item needs verification","Complete")))))))))),"")</f>
        <v/>
      </c>
      <c r="AK218" s="33">
        <f>IFERROR(IF(A218="","",IF(AND(I218="Yes",V218&lt;&gt;"Returned",V218&lt;&gt;"Disposed"),"Secure sensitive item",IF(AJ218&lt;&gt;"Complete",AJ218,IF(AND(J218&gt;=Dashboard!$H$4,V218&lt;&gt;"Returned",V218&lt;&gt;"Disposed"),"Manager review: high-value item",IF(AND(AH218&gt;=Dashboard!$E$4,V218&lt;&gt;"Returned",V218&lt;&gt;"Disposed"),"Review aging and property policy",IF(AND(V218="Return Arranged",W218="Shipped",Y218=""),"Add shipping tracking","No immediate action")))))),"")</f>
        <v/>
      </c>
    </row>
    <row r="219" ht="34" customHeight="1">
      <c r="A219" s="34" t="n"/>
      <c r="B219" s="35" t="n"/>
      <c r="C219" s="36" t="n"/>
      <c r="D219" s="34" t="n"/>
      <c r="E219" s="37" t="n"/>
      <c r="F219" s="34" t="n"/>
      <c r="G219" s="37" t="n"/>
      <c r="H219" s="37" t="n"/>
      <c r="I219" s="34" t="n"/>
      <c r="J219" s="38" t="n"/>
      <c r="K219" s="34" t="n"/>
      <c r="L219" s="34" t="n"/>
      <c r="M219" s="35" t="n"/>
      <c r="N219" s="37" t="n"/>
      <c r="O219" s="34" t="n"/>
      <c r="P219" s="37" t="n"/>
      <c r="Q219" s="34" t="n"/>
      <c r="R219" s="35" t="n"/>
      <c r="S219" s="37" t="n"/>
      <c r="T219" s="39" t="n"/>
      <c r="U219" s="35" t="n"/>
      <c r="V219" s="34" t="n"/>
      <c r="W219" s="34" t="n"/>
      <c r="X219" s="34" t="n"/>
      <c r="Y219" s="37" t="n"/>
      <c r="Z219" s="38" t="n"/>
      <c r="AA219" s="38" t="n"/>
      <c r="AB219" s="35" t="n"/>
      <c r="AC219" s="34" t="n"/>
      <c r="AD219" s="35" t="n"/>
      <c r="AE219" s="34" t="n"/>
      <c r="AF219" s="34" t="n"/>
      <c r="AG219" s="37" t="n"/>
      <c r="AH219" s="31">
        <f>IFERROR(IF(A219="","",MAX(0,IF(OR(V219="Returned",V219="Disposed"),IF(V219="Returned",AB219,AD219),Dashboard!$B$4)-B219)),"")</f>
        <v/>
      </c>
      <c r="AI219" s="32">
        <f>IFERROR(IF(A219="","",MAX(0,Z219-AA219)),0)</f>
        <v/>
      </c>
      <c r="AJ219" s="33">
        <f>IFERROR(IF(A219="","",IF(B219="","Missing date found",IF(D219="","Missing found area",IF(G219="","Missing item description",IF(L219="","Missing receiving employee",IF(N219="","Missing storage location",IF(AND(V219="Returned",AB219=""),"Returned status needs date",IF(AND(V219="Disposed",AD219=""),"Disposed status needs date",IF(AND(W219="Shipped",Y219=""),"Shipped item needs tracking",IF(AND(V219="Claimed",S219=""),"Claimed item needs verification","Complete")))))))))),"")</f>
        <v/>
      </c>
      <c r="AK219" s="33">
        <f>IFERROR(IF(A219="","",IF(AND(I219="Yes",V219&lt;&gt;"Returned",V219&lt;&gt;"Disposed"),"Secure sensitive item",IF(AJ219&lt;&gt;"Complete",AJ219,IF(AND(J219&gt;=Dashboard!$H$4,V219&lt;&gt;"Returned",V219&lt;&gt;"Disposed"),"Manager review: high-value item",IF(AND(AH219&gt;=Dashboard!$E$4,V219&lt;&gt;"Returned",V219&lt;&gt;"Disposed"),"Review aging and property policy",IF(AND(V219="Return Arranged",W219="Shipped",Y219=""),"Add shipping tracking","No immediate action")))))),"")</f>
        <v/>
      </c>
    </row>
    <row r="220" ht="34" customHeight="1">
      <c r="A220" s="25" t="n"/>
      <c r="B220" s="26" t="n"/>
      <c r="C220" s="27" t="n"/>
      <c r="D220" s="25" t="n"/>
      <c r="E220" s="28" t="n"/>
      <c r="F220" s="25" t="n"/>
      <c r="G220" s="28" t="n"/>
      <c r="H220" s="28" t="n"/>
      <c r="I220" s="25" t="n"/>
      <c r="J220" s="29" t="n"/>
      <c r="K220" s="25" t="n"/>
      <c r="L220" s="25" t="n"/>
      <c r="M220" s="26" t="n"/>
      <c r="N220" s="28" t="n"/>
      <c r="O220" s="25" t="n"/>
      <c r="P220" s="28" t="n"/>
      <c r="Q220" s="25" t="n"/>
      <c r="R220" s="26" t="n"/>
      <c r="S220" s="28" t="n"/>
      <c r="T220" s="30" t="n"/>
      <c r="U220" s="26" t="n"/>
      <c r="V220" s="25" t="n"/>
      <c r="W220" s="25" t="n"/>
      <c r="X220" s="25" t="n"/>
      <c r="Y220" s="28" t="n"/>
      <c r="Z220" s="29" t="n"/>
      <c r="AA220" s="29" t="n"/>
      <c r="AB220" s="26" t="n"/>
      <c r="AC220" s="25" t="n"/>
      <c r="AD220" s="26" t="n"/>
      <c r="AE220" s="25" t="n"/>
      <c r="AF220" s="25" t="n"/>
      <c r="AG220" s="28" t="n"/>
      <c r="AH220" s="31">
        <f>IFERROR(IF(A220="","",MAX(0,IF(OR(V220="Returned",V220="Disposed"),IF(V220="Returned",AB220,AD220),Dashboard!$B$4)-B220)),"")</f>
        <v/>
      </c>
      <c r="AI220" s="32">
        <f>IFERROR(IF(A220="","",MAX(0,Z220-AA220)),0)</f>
        <v/>
      </c>
      <c r="AJ220" s="33">
        <f>IFERROR(IF(A220="","",IF(B220="","Missing date found",IF(D220="","Missing found area",IF(G220="","Missing item description",IF(L220="","Missing receiving employee",IF(N220="","Missing storage location",IF(AND(V220="Returned",AB220=""),"Returned status needs date",IF(AND(V220="Disposed",AD220=""),"Disposed status needs date",IF(AND(W220="Shipped",Y220=""),"Shipped item needs tracking",IF(AND(V220="Claimed",S220=""),"Claimed item needs verification","Complete")))))))))),"")</f>
        <v/>
      </c>
      <c r="AK220" s="33">
        <f>IFERROR(IF(A220="","",IF(AND(I220="Yes",V220&lt;&gt;"Returned",V220&lt;&gt;"Disposed"),"Secure sensitive item",IF(AJ220&lt;&gt;"Complete",AJ220,IF(AND(J220&gt;=Dashboard!$H$4,V220&lt;&gt;"Returned",V220&lt;&gt;"Disposed"),"Manager review: high-value item",IF(AND(AH220&gt;=Dashboard!$E$4,V220&lt;&gt;"Returned",V220&lt;&gt;"Disposed"),"Review aging and property policy",IF(AND(V220="Return Arranged",W220="Shipped",Y220=""),"Add shipping tracking","No immediate action")))))),"")</f>
        <v/>
      </c>
    </row>
    <row r="221" ht="34" customHeight="1">
      <c r="A221" s="34" t="n"/>
      <c r="B221" s="35" t="n"/>
      <c r="C221" s="36" t="n"/>
      <c r="D221" s="34" t="n"/>
      <c r="E221" s="37" t="n"/>
      <c r="F221" s="34" t="n"/>
      <c r="G221" s="37" t="n"/>
      <c r="H221" s="37" t="n"/>
      <c r="I221" s="34" t="n"/>
      <c r="J221" s="38" t="n"/>
      <c r="K221" s="34" t="n"/>
      <c r="L221" s="34" t="n"/>
      <c r="M221" s="35" t="n"/>
      <c r="N221" s="37" t="n"/>
      <c r="O221" s="34" t="n"/>
      <c r="P221" s="37" t="n"/>
      <c r="Q221" s="34" t="n"/>
      <c r="R221" s="35" t="n"/>
      <c r="S221" s="37" t="n"/>
      <c r="T221" s="39" t="n"/>
      <c r="U221" s="35" t="n"/>
      <c r="V221" s="34" t="n"/>
      <c r="W221" s="34" t="n"/>
      <c r="X221" s="34" t="n"/>
      <c r="Y221" s="37" t="n"/>
      <c r="Z221" s="38" t="n"/>
      <c r="AA221" s="38" t="n"/>
      <c r="AB221" s="35" t="n"/>
      <c r="AC221" s="34" t="n"/>
      <c r="AD221" s="35" t="n"/>
      <c r="AE221" s="34" t="n"/>
      <c r="AF221" s="34" t="n"/>
      <c r="AG221" s="37" t="n"/>
      <c r="AH221" s="31">
        <f>IFERROR(IF(A221="","",MAX(0,IF(OR(V221="Returned",V221="Disposed"),IF(V221="Returned",AB221,AD221),Dashboard!$B$4)-B221)),"")</f>
        <v/>
      </c>
      <c r="AI221" s="32">
        <f>IFERROR(IF(A221="","",MAX(0,Z221-AA221)),0)</f>
        <v/>
      </c>
      <c r="AJ221" s="33">
        <f>IFERROR(IF(A221="","",IF(B221="","Missing date found",IF(D221="","Missing found area",IF(G221="","Missing item description",IF(L221="","Missing receiving employee",IF(N221="","Missing storage location",IF(AND(V221="Returned",AB221=""),"Returned status needs date",IF(AND(V221="Disposed",AD221=""),"Disposed status needs date",IF(AND(W221="Shipped",Y221=""),"Shipped item needs tracking",IF(AND(V221="Claimed",S221=""),"Claimed item needs verification","Complete")))))))))),"")</f>
        <v/>
      </c>
      <c r="AK221" s="33">
        <f>IFERROR(IF(A221="","",IF(AND(I221="Yes",V221&lt;&gt;"Returned",V221&lt;&gt;"Disposed"),"Secure sensitive item",IF(AJ221&lt;&gt;"Complete",AJ221,IF(AND(J221&gt;=Dashboard!$H$4,V221&lt;&gt;"Returned",V221&lt;&gt;"Disposed"),"Manager review: high-value item",IF(AND(AH221&gt;=Dashboard!$E$4,V221&lt;&gt;"Returned",V221&lt;&gt;"Disposed"),"Review aging and property policy",IF(AND(V221="Return Arranged",W221="Shipped",Y221=""),"Add shipping tracking","No immediate action")))))),"")</f>
        <v/>
      </c>
    </row>
    <row r="222" ht="34" customHeight="1">
      <c r="A222" s="25" t="n"/>
      <c r="B222" s="26" t="n"/>
      <c r="C222" s="27" t="n"/>
      <c r="D222" s="25" t="n"/>
      <c r="E222" s="28" t="n"/>
      <c r="F222" s="25" t="n"/>
      <c r="G222" s="28" t="n"/>
      <c r="H222" s="28" t="n"/>
      <c r="I222" s="25" t="n"/>
      <c r="J222" s="29" t="n"/>
      <c r="K222" s="25" t="n"/>
      <c r="L222" s="25" t="n"/>
      <c r="M222" s="26" t="n"/>
      <c r="N222" s="28" t="n"/>
      <c r="O222" s="25" t="n"/>
      <c r="P222" s="28" t="n"/>
      <c r="Q222" s="25" t="n"/>
      <c r="R222" s="26" t="n"/>
      <c r="S222" s="28" t="n"/>
      <c r="T222" s="30" t="n"/>
      <c r="U222" s="26" t="n"/>
      <c r="V222" s="25" t="n"/>
      <c r="W222" s="25" t="n"/>
      <c r="X222" s="25" t="n"/>
      <c r="Y222" s="28" t="n"/>
      <c r="Z222" s="29" t="n"/>
      <c r="AA222" s="29" t="n"/>
      <c r="AB222" s="26" t="n"/>
      <c r="AC222" s="25" t="n"/>
      <c r="AD222" s="26" t="n"/>
      <c r="AE222" s="25" t="n"/>
      <c r="AF222" s="25" t="n"/>
      <c r="AG222" s="28" t="n"/>
      <c r="AH222" s="31">
        <f>IFERROR(IF(A222="","",MAX(0,IF(OR(V222="Returned",V222="Disposed"),IF(V222="Returned",AB222,AD222),Dashboard!$B$4)-B222)),"")</f>
        <v/>
      </c>
      <c r="AI222" s="32">
        <f>IFERROR(IF(A222="","",MAX(0,Z222-AA222)),0)</f>
        <v/>
      </c>
      <c r="AJ222" s="33">
        <f>IFERROR(IF(A222="","",IF(B222="","Missing date found",IF(D222="","Missing found area",IF(G222="","Missing item description",IF(L222="","Missing receiving employee",IF(N222="","Missing storage location",IF(AND(V222="Returned",AB222=""),"Returned status needs date",IF(AND(V222="Disposed",AD222=""),"Disposed status needs date",IF(AND(W222="Shipped",Y222=""),"Shipped item needs tracking",IF(AND(V222="Claimed",S222=""),"Claimed item needs verification","Complete")))))))))),"")</f>
        <v/>
      </c>
      <c r="AK222" s="33">
        <f>IFERROR(IF(A222="","",IF(AND(I222="Yes",V222&lt;&gt;"Returned",V222&lt;&gt;"Disposed"),"Secure sensitive item",IF(AJ222&lt;&gt;"Complete",AJ222,IF(AND(J222&gt;=Dashboard!$H$4,V222&lt;&gt;"Returned",V222&lt;&gt;"Disposed"),"Manager review: high-value item",IF(AND(AH222&gt;=Dashboard!$E$4,V222&lt;&gt;"Returned",V222&lt;&gt;"Disposed"),"Review aging and property policy",IF(AND(V222="Return Arranged",W222="Shipped",Y222=""),"Add shipping tracking","No immediate action")))))),"")</f>
        <v/>
      </c>
    </row>
    <row r="223" ht="34" customHeight="1">
      <c r="A223" s="34" t="n"/>
      <c r="B223" s="35" t="n"/>
      <c r="C223" s="36" t="n"/>
      <c r="D223" s="34" t="n"/>
      <c r="E223" s="37" t="n"/>
      <c r="F223" s="34" t="n"/>
      <c r="G223" s="37" t="n"/>
      <c r="H223" s="37" t="n"/>
      <c r="I223" s="34" t="n"/>
      <c r="J223" s="38" t="n"/>
      <c r="K223" s="34" t="n"/>
      <c r="L223" s="34" t="n"/>
      <c r="M223" s="35" t="n"/>
      <c r="N223" s="37" t="n"/>
      <c r="O223" s="34" t="n"/>
      <c r="P223" s="37" t="n"/>
      <c r="Q223" s="34" t="n"/>
      <c r="R223" s="35" t="n"/>
      <c r="S223" s="37" t="n"/>
      <c r="T223" s="39" t="n"/>
      <c r="U223" s="35" t="n"/>
      <c r="V223" s="34" t="n"/>
      <c r="W223" s="34" t="n"/>
      <c r="X223" s="34" t="n"/>
      <c r="Y223" s="37" t="n"/>
      <c r="Z223" s="38" t="n"/>
      <c r="AA223" s="38" t="n"/>
      <c r="AB223" s="35" t="n"/>
      <c r="AC223" s="34" t="n"/>
      <c r="AD223" s="35" t="n"/>
      <c r="AE223" s="34" t="n"/>
      <c r="AF223" s="34" t="n"/>
      <c r="AG223" s="37" t="n"/>
      <c r="AH223" s="31">
        <f>IFERROR(IF(A223="","",MAX(0,IF(OR(V223="Returned",V223="Disposed"),IF(V223="Returned",AB223,AD223),Dashboard!$B$4)-B223)),"")</f>
        <v/>
      </c>
      <c r="AI223" s="32">
        <f>IFERROR(IF(A223="","",MAX(0,Z223-AA223)),0)</f>
        <v/>
      </c>
      <c r="AJ223" s="33">
        <f>IFERROR(IF(A223="","",IF(B223="","Missing date found",IF(D223="","Missing found area",IF(G223="","Missing item description",IF(L223="","Missing receiving employee",IF(N223="","Missing storage location",IF(AND(V223="Returned",AB223=""),"Returned status needs date",IF(AND(V223="Disposed",AD223=""),"Disposed status needs date",IF(AND(W223="Shipped",Y223=""),"Shipped item needs tracking",IF(AND(V223="Claimed",S223=""),"Claimed item needs verification","Complete")))))))))),"")</f>
        <v/>
      </c>
      <c r="AK223" s="33">
        <f>IFERROR(IF(A223="","",IF(AND(I223="Yes",V223&lt;&gt;"Returned",V223&lt;&gt;"Disposed"),"Secure sensitive item",IF(AJ223&lt;&gt;"Complete",AJ223,IF(AND(J223&gt;=Dashboard!$H$4,V223&lt;&gt;"Returned",V223&lt;&gt;"Disposed"),"Manager review: high-value item",IF(AND(AH223&gt;=Dashboard!$E$4,V223&lt;&gt;"Returned",V223&lt;&gt;"Disposed"),"Review aging and property policy",IF(AND(V223="Return Arranged",W223="Shipped",Y223=""),"Add shipping tracking","No immediate action")))))),"")</f>
        <v/>
      </c>
    </row>
    <row r="224" ht="34" customHeight="1">
      <c r="A224" s="25" t="n"/>
      <c r="B224" s="26" t="n"/>
      <c r="C224" s="27" t="n"/>
      <c r="D224" s="25" t="n"/>
      <c r="E224" s="28" t="n"/>
      <c r="F224" s="25" t="n"/>
      <c r="G224" s="28" t="n"/>
      <c r="H224" s="28" t="n"/>
      <c r="I224" s="25" t="n"/>
      <c r="J224" s="29" t="n"/>
      <c r="K224" s="25" t="n"/>
      <c r="L224" s="25" t="n"/>
      <c r="M224" s="26" t="n"/>
      <c r="N224" s="28" t="n"/>
      <c r="O224" s="25" t="n"/>
      <c r="P224" s="28" t="n"/>
      <c r="Q224" s="25" t="n"/>
      <c r="R224" s="26" t="n"/>
      <c r="S224" s="28" t="n"/>
      <c r="T224" s="30" t="n"/>
      <c r="U224" s="26" t="n"/>
      <c r="V224" s="25" t="n"/>
      <c r="W224" s="25" t="n"/>
      <c r="X224" s="25" t="n"/>
      <c r="Y224" s="28" t="n"/>
      <c r="Z224" s="29" t="n"/>
      <c r="AA224" s="29" t="n"/>
      <c r="AB224" s="26" t="n"/>
      <c r="AC224" s="25" t="n"/>
      <c r="AD224" s="26" t="n"/>
      <c r="AE224" s="25" t="n"/>
      <c r="AF224" s="25" t="n"/>
      <c r="AG224" s="28" t="n"/>
      <c r="AH224" s="31">
        <f>IFERROR(IF(A224="","",MAX(0,IF(OR(V224="Returned",V224="Disposed"),IF(V224="Returned",AB224,AD224),Dashboard!$B$4)-B224)),"")</f>
        <v/>
      </c>
      <c r="AI224" s="32">
        <f>IFERROR(IF(A224="","",MAX(0,Z224-AA224)),0)</f>
        <v/>
      </c>
      <c r="AJ224" s="33">
        <f>IFERROR(IF(A224="","",IF(B224="","Missing date found",IF(D224="","Missing found area",IF(G224="","Missing item description",IF(L224="","Missing receiving employee",IF(N224="","Missing storage location",IF(AND(V224="Returned",AB224=""),"Returned status needs date",IF(AND(V224="Disposed",AD224=""),"Disposed status needs date",IF(AND(W224="Shipped",Y224=""),"Shipped item needs tracking",IF(AND(V224="Claimed",S224=""),"Claimed item needs verification","Complete")))))))))),"")</f>
        <v/>
      </c>
      <c r="AK224" s="33">
        <f>IFERROR(IF(A224="","",IF(AND(I224="Yes",V224&lt;&gt;"Returned",V224&lt;&gt;"Disposed"),"Secure sensitive item",IF(AJ224&lt;&gt;"Complete",AJ224,IF(AND(J224&gt;=Dashboard!$H$4,V224&lt;&gt;"Returned",V224&lt;&gt;"Disposed"),"Manager review: high-value item",IF(AND(AH224&gt;=Dashboard!$E$4,V224&lt;&gt;"Returned",V224&lt;&gt;"Disposed"),"Review aging and property policy",IF(AND(V224="Return Arranged",W224="Shipped",Y224=""),"Add shipping tracking","No immediate action")))))),"")</f>
        <v/>
      </c>
    </row>
    <row r="225" ht="34" customHeight="1">
      <c r="A225" s="34" t="n"/>
      <c r="B225" s="35" t="n"/>
      <c r="C225" s="36" t="n"/>
      <c r="D225" s="34" t="n"/>
      <c r="E225" s="37" t="n"/>
      <c r="F225" s="34" t="n"/>
      <c r="G225" s="37" t="n"/>
      <c r="H225" s="37" t="n"/>
      <c r="I225" s="34" t="n"/>
      <c r="J225" s="38" t="n"/>
      <c r="K225" s="34" t="n"/>
      <c r="L225" s="34" t="n"/>
      <c r="M225" s="35" t="n"/>
      <c r="N225" s="37" t="n"/>
      <c r="O225" s="34" t="n"/>
      <c r="P225" s="37" t="n"/>
      <c r="Q225" s="34" t="n"/>
      <c r="R225" s="35" t="n"/>
      <c r="S225" s="37" t="n"/>
      <c r="T225" s="39" t="n"/>
      <c r="U225" s="35" t="n"/>
      <c r="V225" s="34" t="n"/>
      <c r="W225" s="34" t="n"/>
      <c r="X225" s="34" t="n"/>
      <c r="Y225" s="37" t="n"/>
      <c r="Z225" s="38" t="n"/>
      <c r="AA225" s="38" t="n"/>
      <c r="AB225" s="35" t="n"/>
      <c r="AC225" s="34" t="n"/>
      <c r="AD225" s="35" t="n"/>
      <c r="AE225" s="34" t="n"/>
      <c r="AF225" s="34" t="n"/>
      <c r="AG225" s="37" t="n"/>
      <c r="AH225" s="31">
        <f>IFERROR(IF(A225="","",MAX(0,IF(OR(V225="Returned",V225="Disposed"),IF(V225="Returned",AB225,AD225),Dashboard!$B$4)-B225)),"")</f>
        <v/>
      </c>
      <c r="AI225" s="32">
        <f>IFERROR(IF(A225="","",MAX(0,Z225-AA225)),0)</f>
        <v/>
      </c>
      <c r="AJ225" s="33">
        <f>IFERROR(IF(A225="","",IF(B225="","Missing date found",IF(D225="","Missing found area",IF(G225="","Missing item description",IF(L225="","Missing receiving employee",IF(N225="","Missing storage location",IF(AND(V225="Returned",AB225=""),"Returned status needs date",IF(AND(V225="Disposed",AD225=""),"Disposed status needs date",IF(AND(W225="Shipped",Y225=""),"Shipped item needs tracking",IF(AND(V225="Claimed",S225=""),"Claimed item needs verification","Complete")))))))))),"")</f>
        <v/>
      </c>
      <c r="AK225" s="33">
        <f>IFERROR(IF(A225="","",IF(AND(I225="Yes",V225&lt;&gt;"Returned",V225&lt;&gt;"Disposed"),"Secure sensitive item",IF(AJ225&lt;&gt;"Complete",AJ225,IF(AND(J225&gt;=Dashboard!$H$4,V225&lt;&gt;"Returned",V225&lt;&gt;"Disposed"),"Manager review: high-value item",IF(AND(AH225&gt;=Dashboard!$E$4,V225&lt;&gt;"Returned",V225&lt;&gt;"Disposed"),"Review aging and property policy",IF(AND(V225="Return Arranged",W225="Shipped",Y225=""),"Add shipping tracking","No immediate action")))))),"")</f>
        <v/>
      </c>
    </row>
    <row r="226" ht="34" customHeight="1">
      <c r="A226" s="25" t="n"/>
      <c r="B226" s="26" t="n"/>
      <c r="C226" s="27" t="n"/>
      <c r="D226" s="25" t="n"/>
      <c r="E226" s="28" t="n"/>
      <c r="F226" s="25" t="n"/>
      <c r="G226" s="28" t="n"/>
      <c r="H226" s="28" t="n"/>
      <c r="I226" s="25" t="n"/>
      <c r="J226" s="29" t="n"/>
      <c r="K226" s="25" t="n"/>
      <c r="L226" s="25" t="n"/>
      <c r="M226" s="26" t="n"/>
      <c r="N226" s="28" t="n"/>
      <c r="O226" s="25" t="n"/>
      <c r="P226" s="28" t="n"/>
      <c r="Q226" s="25" t="n"/>
      <c r="R226" s="26" t="n"/>
      <c r="S226" s="28" t="n"/>
      <c r="T226" s="30" t="n"/>
      <c r="U226" s="26" t="n"/>
      <c r="V226" s="25" t="n"/>
      <c r="W226" s="25" t="n"/>
      <c r="X226" s="25" t="n"/>
      <c r="Y226" s="28" t="n"/>
      <c r="Z226" s="29" t="n"/>
      <c r="AA226" s="29" t="n"/>
      <c r="AB226" s="26" t="n"/>
      <c r="AC226" s="25" t="n"/>
      <c r="AD226" s="26" t="n"/>
      <c r="AE226" s="25" t="n"/>
      <c r="AF226" s="25" t="n"/>
      <c r="AG226" s="28" t="n"/>
      <c r="AH226" s="31">
        <f>IFERROR(IF(A226="","",MAX(0,IF(OR(V226="Returned",V226="Disposed"),IF(V226="Returned",AB226,AD226),Dashboard!$B$4)-B226)),"")</f>
        <v/>
      </c>
      <c r="AI226" s="32">
        <f>IFERROR(IF(A226="","",MAX(0,Z226-AA226)),0)</f>
        <v/>
      </c>
      <c r="AJ226" s="33">
        <f>IFERROR(IF(A226="","",IF(B226="","Missing date found",IF(D226="","Missing found area",IF(G226="","Missing item description",IF(L226="","Missing receiving employee",IF(N226="","Missing storage location",IF(AND(V226="Returned",AB226=""),"Returned status needs date",IF(AND(V226="Disposed",AD226=""),"Disposed status needs date",IF(AND(W226="Shipped",Y226=""),"Shipped item needs tracking",IF(AND(V226="Claimed",S226=""),"Claimed item needs verification","Complete")))))))))),"")</f>
        <v/>
      </c>
      <c r="AK226" s="33">
        <f>IFERROR(IF(A226="","",IF(AND(I226="Yes",V226&lt;&gt;"Returned",V226&lt;&gt;"Disposed"),"Secure sensitive item",IF(AJ226&lt;&gt;"Complete",AJ226,IF(AND(J226&gt;=Dashboard!$H$4,V226&lt;&gt;"Returned",V226&lt;&gt;"Disposed"),"Manager review: high-value item",IF(AND(AH226&gt;=Dashboard!$E$4,V226&lt;&gt;"Returned",V226&lt;&gt;"Disposed"),"Review aging and property policy",IF(AND(V226="Return Arranged",W226="Shipped",Y226=""),"Add shipping tracking","No immediate action")))))),"")</f>
        <v/>
      </c>
    </row>
    <row r="227" ht="34" customHeight="1">
      <c r="A227" s="34" t="n"/>
      <c r="B227" s="35" t="n"/>
      <c r="C227" s="36" t="n"/>
      <c r="D227" s="34" t="n"/>
      <c r="E227" s="37" t="n"/>
      <c r="F227" s="34" t="n"/>
      <c r="G227" s="37" t="n"/>
      <c r="H227" s="37" t="n"/>
      <c r="I227" s="34" t="n"/>
      <c r="J227" s="38" t="n"/>
      <c r="K227" s="34" t="n"/>
      <c r="L227" s="34" t="n"/>
      <c r="M227" s="35" t="n"/>
      <c r="N227" s="37" t="n"/>
      <c r="O227" s="34" t="n"/>
      <c r="P227" s="37" t="n"/>
      <c r="Q227" s="34" t="n"/>
      <c r="R227" s="35" t="n"/>
      <c r="S227" s="37" t="n"/>
      <c r="T227" s="39" t="n"/>
      <c r="U227" s="35" t="n"/>
      <c r="V227" s="34" t="n"/>
      <c r="W227" s="34" t="n"/>
      <c r="X227" s="34" t="n"/>
      <c r="Y227" s="37" t="n"/>
      <c r="Z227" s="38" t="n"/>
      <c r="AA227" s="38" t="n"/>
      <c r="AB227" s="35" t="n"/>
      <c r="AC227" s="34" t="n"/>
      <c r="AD227" s="35" t="n"/>
      <c r="AE227" s="34" t="n"/>
      <c r="AF227" s="34" t="n"/>
      <c r="AG227" s="37" t="n"/>
      <c r="AH227" s="31">
        <f>IFERROR(IF(A227="","",MAX(0,IF(OR(V227="Returned",V227="Disposed"),IF(V227="Returned",AB227,AD227),Dashboard!$B$4)-B227)),"")</f>
        <v/>
      </c>
      <c r="AI227" s="32">
        <f>IFERROR(IF(A227="","",MAX(0,Z227-AA227)),0)</f>
        <v/>
      </c>
      <c r="AJ227" s="33">
        <f>IFERROR(IF(A227="","",IF(B227="","Missing date found",IF(D227="","Missing found area",IF(G227="","Missing item description",IF(L227="","Missing receiving employee",IF(N227="","Missing storage location",IF(AND(V227="Returned",AB227=""),"Returned status needs date",IF(AND(V227="Disposed",AD227=""),"Disposed status needs date",IF(AND(W227="Shipped",Y227=""),"Shipped item needs tracking",IF(AND(V227="Claimed",S227=""),"Claimed item needs verification","Complete")))))))))),"")</f>
        <v/>
      </c>
      <c r="AK227" s="33">
        <f>IFERROR(IF(A227="","",IF(AND(I227="Yes",V227&lt;&gt;"Returned",V227&lt;&gt;"Disposed"),"Secure sensitive item",IF(AJ227&lt;&gt;"Complete",AJ227,IF(AND(J227&gt;=Dashboard!$H$4,V227&lt;&gt;"Returned",V227&lt;&gt;"Disposed"),"Manager review: high-value item",IF(AND(AH227&gt;=Dashboard!$E$4,V227&lt;&gt;"Returned",V227&lt;&gt;"Disposed"),"Review aging and property policy",IF(AND(V227="Return Arranged",W227="Shipped",Y227=""),"Add shipping tracking","No immediate action")))))),"")</f>
        <v/>
      </c>
    </row>
    <row r="228" ht="34" customHeight="1">
      <c r="A228" s="25" t="n"/>
      <c r="B228" s="26" t="n"/>
      <c r="C228" s="27" t="n"/>
      <c r="D228" s="25" t="n"/>
      <c r="E228" s="28" t="n"/>
      <c r="F228" s="25" t="n"/>
      <c r="G228" s="28" t="n"/>
      <c r="H228" s="28" t="n"/>
      <c r="I228" s="25" t="n"/>
      <c r="J228" s="29" t="n"/>
      <c r="K228" s="25" t="n"/>
      <c r="L228" s="25" t="n"/>
      <c r="M228" s="26" t="n"/>
      <c r="N228" s="28" t="n"/>
      <c r="O228" s="25" t="n"/>
      <c r="P228" s="28" t="n"/>
      <c r="Q228" s="25" t="n"/>
      <c r="R228" s="26" t="n"/>
      <c r="S228" s="28" t="n"/>
      <c r="T228" s="30" t="n"/>
      <c r="U228" s="26" t="n"/>
      <c r="V228" s="25" t="n"/>
      <c r="W228" s="25" t="n"/>
      <c r="X228" s="25" t="n"/>
      <c r="Y228" s="28" t="n"/>
      <c r="Z228" s="29" t="n"/>
      <c r="AA228" s="29" t="n"/>
      <c r="AB228" s="26" t="n"/>
      <c r="AC228" s="25" t="n"/>
      <c r="AD228" s="26" t="n"/>
      <c r="AE228" s="25" t="n"/>
      <c r="AF228" s="25" t="n"/>
      <c r="AG228" s="28" t="n"/>
      <c r="AH228" s="31">
        <f>IFERROR(IF(A228="","",MAX(0,IF(OR(V228="Returned",V228="Disposed"),IF(V228="Returned",AB228,AD228),Dashboard!$B$4)-B228)),"")</f>
        <v/>
      </c>
      <c r="AI228" s="32">
        <f>IFERROR(IF(A228="","",MAX(0,Z228-AA228)),0)</f>
        <v/>
      </c>
      <c r="AJ228" s="33">
        <f>IFERROR(IF(A228="","",IF(B228="","Missing date found",IF(D228="","Missing found area",IF(G228="","Missing item description",IF(L228="","Missing receiving employee",IF(N228="","Missing storage location",IF(AND(V228="Returned",AB228=""),"Returned status needs date",IF(AND(V228="Disposed",AD228=""),"Disposed status needs date",IF(AND(W228="Shipped",Y228=""),"Shipped item needs tracking",IF(AND(V228="Claimed",S228=""),"Claimed item needs verification","Complete")))))))))),"")</f>
        <v/>
      </c>
      <c r="AK228" s="33">
        <f>IFERROR(IF(A228="","",IF(AND(I228="Yes",V228&lt;&gt;"Returned",V228&lt;&gt;"Disposed"),"Secure sensitive item",IF(AJ228&lt;&gt;"Complete",AJ228,IF(AND(J228&gt;=Dashboard!$H$4,V228&lt;&gt;"Returned",V228&lt;&gt;"Disposed"),"Manager review: high-value item",IF(AND(AH228&gt;=Dashboard!$E$4,V228&lt;&gt;"Returned",V228&lt;&gt;"Disposed"),"Review aging and property policy",IF(AND(V228="Return Arranged",W228="Shipped",Y228=""),"Add shipping tracking","No immediate action")))))),"")</f>
        <v/>
      </c>
    </row>
    <row r="229" ht="34" customHeight="1">
      <c r="A229" s="34" t="n"/>
      <c r="B229" s="35" t="n"/>
      <c r="C229" s="36" t="n"/>
      <c r="D229" s="34" t="n"/>
      <c r="E229" s="37" t="n"/>
      <c r="F229" s="34" t="n"/>
      <c r="G229" s="37" t="n"/>
      <c r="H229" s="37" t="n"/>
      <c r="I229" s="34" t="n"/>
      <c r="J229" s="38" t="n"/>
      <c r="K229" s="34" t="n"/>
      <c r="L229" s="34" t="n"/>
      <c r="M229" s="35" t="n"/>
      <c r="N229" s="37" t="n"/>
      <c r="O229" s="34" t="n"/>
      <c r="P229" s="37" t="n"/>
      <c r="Q229" s="34" t="n"/>
      <c r="R229" s="35" t="n"/>
      <c r="S229" s="37" t="n"/>
      <c r="T229" s="39" t="n"/>
      <c r="U229" s="35" t="n"/>
      <c r="V229" s="34" t="n"/>
      <c r="W229" s="34" t="n"/>
      <c r="X229" s="34" t="n"/>
      <c r="Y229" s="37" t="n"/>
      <c r="Z229" s="38" t="n"/>
      <c r="AA229" s="38" t="n"/>
      <c r="AB229" s="35" t="n"/>
      <c r="AC229" s="34" t="n"/>
      <c r="AD229" s="35" t="n"/>
      <c r="AE229" s="34" t="n"/>
      <c r="AF229" s="34" t="n"/>
      <c r="AG229" s="37" t="n"/>
      <c r="AH229" s="31">
        <f>IFERROR(IF(A229="","",MAX(0,IF(OR(V229="Returned",V229="Disposed"),IF(V229="Returned",AB229,AD229),Dashboard!$B$4)-B229)),"")</f>
        <v/>
      </c>
      <c r="AI229" s="32">
        <f>IFERROR(IF(A229="","",MAX(0,Z229-AA229)),0)</f>
        <v/>
      </c>
      <c r="AJ229" s="33">
        <f>IFERROR(IF(A229="","",IF(B229="","Missing date found",IF(D229="","Missing found area",IF(G229="","Missing item description",IF(L229="","Missing receiving employee",IF(N229="","Missing storage location",IF(AND(V229="Returned",AB229=""),"Returned status needs date",IF(AND(V229="Disposed",AD229=""),"Disposed status needs date",IF(AND(W229="Shipped",Y229=""),"Shipped item needs tracking",IF(AND(V229="Claimed",S229=""),"Claimed item needs verification","Complete")))))))))),"")</f>
        <v/>
      </c>
      <c r="AK229" s="33">
        <f>IFERROR(IF(A229="","",IF(AND(I229="Yes",V229&lt;&gt;"Returned",V229&lt;&gt;"Disposed"),"Secure sensitive item",IF(AJ229&lt;&gt;"Complete",AJ229,IF(AND(J229&gt;=Dashboard!$H$4,V229&lt;&gt;"Returned",V229&lt;&gt;"Disposed"),"Manager review: high-value item",IF(AND(AH229&gt;=Dashboard!$E$4,V229&lt;&gt;"Returned",V229&lt;&gt;"Disposed"),"Review aging and property policy",IF(AND(V229="Return Arranged",W229="Shipped",Y229=""),"Add shipping tracking","No immediate action")))))),"")</f>
        <v/>
      </c>
    </row>
    <row r="230" ht="34" customHeight="1">
      <c r="A230" s="25" t="n"/>
      <c r="B230" s="26" t="n"/>
      <c r="C230" s="27" t="n"/>
      <c r="D230" s="25" t="n"/>
      <c r="E230" s="28" t="n"/>
      <c r="F230" s="25" t="n"/>
      <c r="G230" s="28" t="n"/>
      <c r="H230" s="28" t="n"/>
      <c r="I230" s="25" t="n"/>
      <c r="J230" s="29" t="n"/>
      <c r="K230" s="25" t="n"/>
      <c r="L230" s="25" t="n"/>
      <c r="M230" s="26" t="n"/>
      <c r="N230" s="28" t="n"/>
      <c r="O230" s="25" t="n"/>
      <c r="P230" s="28" t="n"/>
      <c r="Q230" s="25" t="n"/>
      <c r="R230" s="26" t="n"/>
      <c r="S230" s="28" t="n"/>
      <c r="T230" s="30" t="n"/>
      <c r="U230" s="26" t="n"/>
      <c r="V230" s="25" t="n"/>
      <c r="W230" s="25" t="n"/>
      <c r="X230" s="25" t="n"/>
      <c r="Y230" s="28" t="n"/>
      <c r="Z230" s="29" t="n"/>
      <c r="AA230" s="29" t="n"/>
      <c r="AB230" s="26" t="n"/>
      <c r="AC230" s="25" t="n"/>
      <c r="AD230" s="26" t="n"/>
      <c r="AE230" s="25" t="n"/>
      <c r="AF230" s="25" t="n"/>
      <c r="AG230" s="28" t="n"/>
      <c r="AH230" s="31">
        <f>IFERROR(IF(A230="","",MAX(0,IF(OR(V230="Returned",V230="Disposed"),IF(V230="Returned",AB230,AD230),Dashboard!$B$4)-B230)),"")</f>
        <v/>
      </c>
      <c r="AI230" s="32">
        <f>IFERROR(IF(A230="","",MAX(0,Z230-AA230)),0)</f>
        <v/>
      </c>
      <c r="AJ230" s="33">
        <f>IFERROR(IF(A230="","",IF(B230="","Missing date found",IF(D230="","Missing found area",IF(G230="","Missing item description",IF(L230="","Missing receiving employee",IF(N230="","Missing storage location",IF(AND(V230="Returned",AB230=""),"Returned status needs date",IF(AND(V230="Disposed",AD230=""),"Disposed status needs date",IF(AND(W230="Shipped",Y230=""),"Shipped item needs tracking",IF(AND(V230="Claimed",S230=""),"Claimed item needs verification","Complete")))))))))),"")</f>
        <v/>
      </c>
      <c r="AK230" s="33">
        <f>IFERROR(IF(A230="","",IF(AND(I230="Yes",V230&lt;&gt;"Returned",V230&lt;&gt;"Disposed"),"Secure sensitive item",IF(AJ230&lt;&gt;"Complete",AJ230,IF(AND(J230&gt;=Dashboard!$H$4,V230&lt;&gt;"Returned",V230&lt;&gt;"Disposed"),"Manager review: high-value item",IF(AND(AH230&gt;=Dashboard!$E$4,V230&lt;&gt;"Returned",V230&lt;&gt;"Disposed"),"Review aging and property policy",IF(AND(V230="Return Arranged",W230="Shipped",Y230=""),"Add shipping tracking","No immediate action")))))),"")</f>
        <v/>
      </c>
    </row>
    <row r="231" ht="34" customHeight="1">
      <c r="A231" s="34" t="n"/>
      <c r="B231" s="35" t="n"/>
      <c r="C231" s="36" t="n"/>
      <c r="D231" s="34" t="n"/>
      <c r="E231" s="37" t="n"/>
      <c r="F231" s="34" t="n"/>
      <c r="G231" s="37" t="n"/>
      <c r="H231" s="37" t="n"/>
      <c r="I231" s="34" t="n"/>
      <c r="J231" s="38" t="n"/>
      <c r="K231" s="34" t="n"/>
      <c r="L231" s="34" t="n"/>
      <c r="M231" s="35" t="n"/>
      <c r="N231" s="37" t="n"/>
      <c r="O231" s="34" t="n"/>
      <c r="P231" s="37" t="n"/>
      <c r="Q231" s="34" t="n"/>
      <c r="R231" s="35" t="n"/>
      <c r="S231" s="37" t="n"/>
      <c r="T231" s="39" t="n"/>
      <c r="U231" s="35" t="n"/>
      <c r="V231" s="34" t="n"/>
      <c r="W231" s="34" t="n"/>
      <c r="X231" s="34" t="n"/>
      <c r="Y231" s="37" t="n"/>
      <c r="Z231" s="38" t="n"/>
      <c r="AA231" s="38" t="n"/>
      <c r="AB231" s="35" t="n"/>
      <c r="AC231" s="34" t="n"/>
      <c r="AD231" s="35" t="n"/>
      <c r="AE231" s="34" t="n"/>
      <c r="AF231" s="34" t="n"/>
      <c r="AG231" s="37" t="n"/>
      <c r="AH231" s="31">
        <f>IFERROR(IF(A231="","",MAX(0,IF(OR(V231="Returned",V231="Disposed"),IF(V231="Returned",AB231,AD231),Dashboard!$B$4)-B231)),"")</f>
        <v/>
      </c>
      <c r="AI231" s="32">
        <f>IFERROR(IF(A231="","",MAX(0,Z231-AA231)),0)</f>
        <v/>
      </c>
      <c r="AJ231" s="33">
        <f>IFERROR(IF(A231="","",IF(B231="","Missing date found",IF(D231="","Missing found area",IF(G231="","Missing item description",IF(L231="","Missing receiving employee",IF(N231="","Missing storage location",IF(AND(V231="Returned",AB231=""),"Returned status needs date",IF(AND(V231="Disposed",AD231=""),"Disposed status needs date",IF(AND(W231="Shipped",Y231=""),"Shipped item needs tracking",IF(AND(V231="Claimed",S231=""),"Claimed item needs verification","Complete")))))))))),"")</f>
        <v/>
      </c>
      <c r="AK231" s="33">
        <f>IFERROR(IF(A231="","",IF(AND(I231="Yes",V231&lt;&gt;"Returned",V231&lt;&gt;"Disposed"),"Secure sensitive item",IF(AJ231&lt;&gt;"Complete",AJ231,IF(AND(J231&gt;=Dashboard!$H$4,V231&lt;&gt;"Returned",V231&lt;&gt;"Disposed"),"Manager review: high-value item",IF(AND(AH231&gt;=Dashboard!$E$4,V231&lt;&gt;"Returned",V231&lt;&gt;"Disposed"),"Review aging and property policy",IF(AND(V231="Return Arranged",W231="Shipped",Y231=""),"Add shipping tracking","No immediate action")))))),"")</f>
        <v/>
      </c>
    </row>
    <row r="232" ht="34" customHeight="1">
      <c r="A232" s="25" t="n"/>
      <c r="B232" s="26" t="n"/>
      <c r="C232" s="27" t="n"/>
      <c r="D232" s="25" t="n"/>
      <c r="E232" s="28" t="n"/>
      <c r="F232" s="25" t="n"/>
      <c r="G232" s="28" t="n"/>
      <c r="H232" s="28" t="n"/>
      <c r="I232" s="25" t="n"/>
      <c r="J232" s="29" t="n"/>
      <c r="K232" s="25" t="n"/>
      <c r="L232" s="25" t="n"/>
      <c r="M232" s="26" t="n"/>
      <c r="N232" s="28" t="n"/>
      <c r="O232" s="25" t="n"/>
      <c r="P232" s="28" t="n"/>
      <c r="Q232" s="25" t="n"/>
      <c r="R232" s="26" t="n"/>
      <c r="S232" s="28" t="n"/>
      <c r="T232" s="30" t="n"/>
      <c r="U232" s="26" t="n"/>
      <c r="V232" s="25" t="n"/>
      <c r="W232" s="25" t="n"/>
      <c r="X232" s="25" t="n"/>
      <c r="Y232" s="28" t="n"/>
      <c r="Z232" s="29" t="n"/>
      <c r="AA232" s="29" t="n"/>
      <c r="AB232" s="26" t="n"/>
      <c r="AC232" s="25" t="n"/>
      <c r="AD232" s="26" t="n"/>
      <c r="AE232" s="25" t="n"/>
      <c r="AF232" s="25" t="n"/>
      <c r="AG232" s="28" t="n"/>
      <c r="AH232" s="31">
        <f>IFERROR(IF(A232="","",MAX(0,IF(OR(V232="Returned",V232="Disposed"),IF(V232="Returned",AB232,AD232),Dashboard!$B$4)-B232)),"")</f>
        <v/>
      </c>
      <c r="AI232" s="32">
        <f>IFERROR(IF(A232="","",MAX(0,Z232-AA232)),0)</f>
        <v/>
      </c>
      <c r="AJ232" s="33">
        <f>IFERROR(IF(A232="","",IF(B232="","Missing date found",IF(D232="","Missing found area",IF(G232="","Missing item description",IF(L232="","Missing receiving employee",IF(N232="","Missing storage location",IF(AND(V232="Returned",AB232=""),"Returned status needs date",IF(AND(V232="Disposed",AD232=""),"Disposed status needs date",IF(AND(W232="Shipped",Y232=""),"Shipped item needs tracking",IF(AND(V232="Claimed",S232=""),"Claimed item needs verification","Complete")))))))))),"")</f>
        <v/>
      </c>
      <c r="AK232" s="33">
        <f>IFERROR(IF(A232="","",IF(AND(I232="Yes",V232&lt;&gt;"Returned",V232&lt;&gt;"Disposed"),"Secure sensitive item",IF(AJ232&lt;&gt;"Complete",AJ232,IF(AND(J232&gt;=Dashboard!$H$4,V232&lt;&gt;"Returned",V232&lt;&gt;"Disposed"),"Manager review: high-value item",IF(AND(AH232&gt;=Dashboard!$E$4,V232&lt;&gt;"Returned",V232&lt;&gt;"Disposed"),"Review aging and property policy",IF(AND(V232="Return Arranged",W232="Shipped",Y232=""),"Add shipping tracking","No immediate action")))))),"")</f>
        <v/>
      </c>
    </row>
    <row r="233" ht="34" customHeight="1">
      <c r="A233" s="34" t="n"/>
      <c r="B233" s="35" t="n"/>
      <c r="C233" s="36" t="n"/>
      <c r="D233" s="34" t="n"/>
      <c r="E233" s="37" t="n"/>
      <c r="F233" s="34" t="n"/>
      <c r="G233" s="37" t="n"/>
      <c r="H233" s="37" t="n"/>
      <c r="I233" s="34" t="n"/>
      <c r="J233" s="38" t="n"/>
      <c r="K233" s="34" t="n"/>
      <c r="L233" s="34" t="n"/>
      <c r="M233" s="35" t="n"/>
      <c r="N233" s="37" t="n"/>
      <c r="O233" s="34" t="n"/>
      <c r="P233" s="37" t="n"/>
      <c r="Q233" s="34" t="n"/>
      <c r="R233" s="35" t="n"/>
      <c r="S233" s="37" t="n"/>
      <c r="T233" s="39" t="n"/>
      <c r="U233" s="35" t="n"/>
      <c r="V233" s="34" t="n"/>
      <c r="W233" s="34" t="n"/>
      <c r="X233" s="34" t="n"/>
      <c r="Y233" s="37" t="n"/>
      <c r="Z233" s="38" t="n"/>
      <c r="AA233" s="38" t="n"/>
      <c r="AB233" s="35" t="n"/>
      <c r="AC233" s="34" t="n"/>
      <c r="AD233" s="35" t="n"/>
      <c r="AE233" s="34" t="n"/>
      <c r="AF233" s="34" t="n"/>
      <c r="AG233" s="37" t="n"/>
      <c r="AH233" s="31">
        <f>IFERROR(IF(A233="","",MAX(0,IF(OR(V233="Returned",V233="Disposed"),IF(V233="Returned",AB233,AD233),Dashboard!$B$4)-B233)),"")</f>
        <v/>
      </c>
      <c r="AI233" s="32">
        <f>IFERROR(IF(A233="","",MAX(0,Z233-AA233)),0)</f>
        <v/>
      </c>
      <c r="AJ233" s="33">
        <f>IFERROR(IF(A233="","",IF(B233="","Missing date found",IF(D233="","Missing found area",IF(G233="","Missing item description",IF(L233="","Missing receiving employee",IF(N233="","Missing storage location",IF(AND(V233="Returned",AB233=""),"Returned status needs date",IF(AND(V233="Disposed",AD233=""),"Disposed status needs date",IF(AND(W233="Shipped",Y233=""),"Shipped item needs tracking",IF(AND(V233="Claimed",S233=""),"Claimed item needs verification","Complete")))))))))),"")</f>
        <v/>
      </c>
      <c r="AK233" s="33">
        <f>IFERROR(IF(A233="","",IF(AND(I233="Yes",V233&lt;&gt;"Returned",V233&lt;&gt;"Disposed"),"Secure sensitive item",IF(AJ233&lt;&gt;"Complete",AJ233,IF(AND(J233&gt;=Dashboard!$H$4,V233&lt;&gt;"Returned",V233&lt;&gt;"Disposed"),"Manager review: high-value item",IF(AND(AH233&gt;=Dashboard!$E$4,V233&lt;&gt;"Returned",V233&lt;&gt;"Disposed"),"Review aging and property policy",IF(AND(V233="Return Arranged",W233="Shipped",Y233=""),"Add shipping tracking","No immediate action")))))),"")</f>
        <v/>
      </c>
    </row>
    <row r="234" ht="34" customHeight="1">
      <c r="A234" s="25" t="n"/>
      <c r="B234" s="26" t="n"/>
      <c r="C234" s="27" t="n"/>
      <c r="D234" s="25" t="n"/>
      <c r="E234" s="28" t="n"/>
      <c r="F234" s="25" t="n"/>
      <c r="G234" s="28" t="n"/>
      <c r="H234" s="28" t="n"/>
      <c r="I234" s="25" t="n"/>
      <c r="J234" s="29" t="n"/>
      <c r="K234" s="25" t="n"/>
      <c r="L234" s="25" t="n"/>
      <c r="M234" s="26" t="n"/>
      <c r="N234" s="28" t="n"/>
      <c r="O234" s="25" t="n"/>
      <c r="P234" s="28" t="n"/>
      <c r="Q234" s="25" t="n"/>
      <c r="R234" s="26" t="n"/>
      <c r="S234" s="28" t="n"/>
      <c r="T234" s="30" t="n"/>
      <c r="U234" s="26" t="n"/>
      <c r="V234" s="25" t="n"/>
      <c r="W234" s="25" t="n"/>
      <c r="X234" s="25" t="n"/>
      <c r="Y234" s="28" t="n"/>
      <c r="Z234" s="29" t="n"/>
      <c r="AA234" s="29" t="n"/>
      <c r="AB234" s="26" t="n"/>
      <c r="AC234" s="25" t="n"/>
      <c r="AD234" s="26" t="n"/>
      <c r="AE234" s="25" t="n"/>
      <c r="AF234" s="25" t="n"/>
      <c r="AG234" s="28" t="n"/>
      <c r="AH234" s="31">
        <f>IFERROR(IF(A234="","",MAX(0,IF(OR(V234="Returned",V234="Disposed"),IF(V234="Returned",AB234,AD234),Dashboard!$B$4)-B234)),"")</f>
        <v/>
      </c>
      <c r="AI234" s="32">
        <f>IFERROR(IF(A234="","",MAX(0,Z234-AA234)),0)</f>
        <v/>
      </c>
      <c r="AJ234" s="33">
        <f>IFERROR(IF(A234="","",IF(B234="","Missing date found",IF(D234="","Missing found area",IF(G234="","Missing item description",IF(L234="","Missing receiving employee",IF(N234="","Missing storage location",IF(AND(V234="Returned",AB234=""),"Returned status needs date",IF(AND(V234="Disposed",AD234=""),"Disposed status needs date",IF(AND(W234="Shipped",Y234=""),"Shipped item needs tracking",IF(AND(V234="Claimed",S234=""),"Claimed item needs verification","Complete")))))))))),"")</f>
        <v/>
      </c>
      <c r="AK234" s="33">
        <f>IFERROR(IF(A234="","",IF(AND(I234="Yes",V234&lt;&gt;"Returned",V234&lt;&gt;"Disposed"),"Secure sensitive item",IF(AJ234&lt;&gt;"Complete",AJ234,IF(AND(J234&gt;=Dashboard!$H$4,V234&lt;&gt;"Returned",V234&lt;&gt;"Disposed"),"Manager review: high-value item",IF(AND(AH234&gt;=Dashboard!$E$4,V234&lt;&gt;"Returned",V234&lt;&gt;"Disposed"),"Review aging and property policy",IF(AND(V234="Return Arranged",W234="Shipped",Y234=""),"Add shipping tracking","No immediate action")))))),"")</f>
        <v/>
      </c>
    </row>
    <row r="235" ht="34" customHeight="1">
      <c r="A235" s="34" t="n"/>
      <c r="B235" s="35" t="n"/>
      <c r="C235" s="36" t="n"/>
      <c r="D235" s="34" t="n"/>
      <c r="E235" s="37" t="n"/>
      <c r="F235" s="34" t="n"/>
      <c r="G235" s="37" t="n"/>
      <c r="H235" s="37" t="n"/>
      <c r="I235" s="34" t="n"/>
      <c r="J235" s="38" t="n"/>
      <c r="K235" s="34" t="n"/>
      <c r="L235" s="34" t="n"/>
      <c r="M235" s="35" t="n"/>
      <c r="N235" s="37" t="n"/>
      <c r="O235" s="34" t="n"/>
      <c r="P235" s="37" t="n"/>
      <c r="Q235" s="34" t="n"/>
      <c r="R235" s="35" t="n"/>
      <c r="S235" s="37" t="n"/>
      <c r="T235" s="39" t="n"/>
      <c r="U235" s="35" t="n"/>
      <c r="V235" s="34" t="n"/>
      <c r="W235" s="34" t="n"/>
      <c r="X235" s="34" t="n"/>
      <c r="Y235" s="37" t="n"/>
      <c r="Z235" s="38" t="n"/>
      <c r="AA235" s="38" t="n"/>
      <c r="AB235" s="35" t="n"/>
      <c r="AC235" s="34" t="n"/>
      <c r="AD235" s="35" t="n"/>
      <c r="AE235" s="34" t="n"/>
      <c r="AF235" s="34" t="n"/>
      <c r="AG235" s="37" t="n"/>
      <c r="AH235" s="31">
        <f>IFERROR(IF(A235="","",MAX(0,IF(OR(V235="Returned",V235="Disposed"),IF(V235="Returned",AB235,AD235),Dashboard!$B$4)-B235)),"")</f>
        <v/>
      </c>
      <c r="AI235" s="32">
        <f>IFERROR(IF(A235="","",MAX(0,Z235-AA235)),0)</f>
        <v/>
      </c>
      <c r="AJ235" s="33">
        <f>IFERROR(IF(A235="","",IF(B235="","Missing date found",IF(D235="","Missing found area",IF(G235="","Missing item description",IF(L235="","Missing receiving employee",IF(N235="","Missing storage location",IF(AND(V235="Returned",AB235=""),"Returned status needs date",IF(AND(V235="Disposed",AD235=""),"Disposed status needs date",IF(AND(W235="Shipped",Y235=""),"Shipped item needs tracking",IF(AND(V235="Claimed",S235=""),"Claimed item needs verification","Complete")))))))))),"")</f>
        <v/>
      </c>
      <c r="AK235" s="33">
        <f>IFERROR(IF(A235="","",IF(AND(I235="Yes",V235&lt;&gt;"Returned",V235&lt;&gt;"Disposed"),"Secure sensitive item",IF(AJ235&lt;&gt;"Complete",AJ235,IF(AND(J235&gt;=Dashboard!$H$4,V235&lt;&gt;"Returned",V235&lt;&gt;"Disposed"),"Manager review: high-value item",IF(AND(AH235&gt;=Dashboard!$E$4,V235&lt;&gt;"Returned",V235&lt;&gt;"Disposed"),"Review aging and property policy",IF(AND(V235="Return Arranged",W235="Shipped",Y235=""),"Add shipping tracking","No immediate action")))))),"")</f>
        <v/>
      </c>
    </row>
    <row r="236" ht="34" customHeight="1">
      <c r="A236" s="25" t="n"/>
      <c r="B236" s="26" t="n"/>
      <c r="C236" s="27" t="n"/>
      <c r="D236" s="25" t="n"/>
      <c r="E236" s="28" t="n"/>
      <c r="F236" s="25" t="n"/>
      <c r="G236" s="28" t="n"/>
      <c r="H236" s="28" t="n"/>
      <c r="I236" s="25" t="n"/>
      <c r="J236" s="29" t="n"/>
      <c r="K236" s="25" t="n"/>
      <c r="L236" s="25" t="n"/>
      <c r="M236" s="26" t="n"/>
      <c r="N236" s="28" t="n"/>
      <c r="O236" s="25" t="n"/>
      <c r="P236" s="28" t="n"/>
      <c r="Q236" s="25" t="n"/>
      <c r="R236" s="26" t="n"/>
      <c r="S236" s="28" t="n"/>
      <c r="T236" s="30" t="n"/>
      <c r="U236" s="26" t="n"/>
      <c r="V236" s="25" t="n"/>
      <c r="W236" s="25" t="n"/>
      <c r="X236" s="25" t="n"/>
      <c r="Y236" s="28" t="n"/>
      <c r="Z236" s="29" t="n"/>
      <c r="AA236" s="29" t="n"/>
      <c r="AB236" s="26" t="n"/>
      <c r="AC236" s="25" t="n"/>
      <c r="AD236" s="26" t="n"/>
      <c r="AE236" s="25" t="n"/>
      <c r="AF236" s="25" t="n"/>
      <c r="AG236" s="28" t="n"/>
      <c r="AH236" s="31">
        <f>IFERROR(IF(A236="","",MAX(0,IF(OR(V236="Returned",V236="Disposed"),IF(V236="Returned",AB236,AD236),Dashboard!$B$4)-B236)),"")</f>
        <v/>
      </c>
      <c r="AI236" s="32">
        <f>IFERROR(IF(A236="","",MAX(0,Z236-AA236)),0)</f>
        <v/>
      </c>
      <c r="AJ236" s="33">
        <f>IFERROR(IF(A236="","",IF(B236="","Missing date found",IF(D236="","Missing found area",IF(G236="","Missing item description",IF(L236="","Missing receiving employee",IF(N236="","Missing storage location",IF(AND(V236="Returned",AB236=""),"Returned status needs date",IF(AND(V236="Disposed",AD236=""),"Disposed status needs date",IF(AND(W236="Shipped",Y236=""),"Shipped item needs tracking",IF(AND(V236="Claimed",S236=""),"Claimed item needs verification","Complete")))))))))),"")</f>
        <v/>
      </c>
      <c r="AK236" s="33">
        <f>IFERROR(IF(A236="","",IF(AND(I236="Yes",V236&lt;&gt;"Returned",V236&lt;&gt;"Disposed"),"Secure sensitive item",IF(AJ236&lt;&gt;"Complete",AJ236,IF(AND(J236&gt;=Dashboard!$H$4,V236&lt;&gt;"Returned",V236&lt;&gt;"Disposed"),"Manager review: high-value item",IF(AND(AH236&gt;=Dashboard!$E$4,V236&lt;&gt;"Returned",V236&lt;&gt;"Disposed"),"Review aging and property policy",IF(AND(V236="Return Arranged",W236="Shipped",Y236=""),"Add shipping tracking","No immediate action")))))),"")</f>
        <v/>
      </c>
    </row>
    <row r="237" ht="34" customHeight="1">
      <c r="A237" s="34" t="n"/>
      <c r="B237" s="35" t="n"/>
      <c r="C237" s="36" t="n"/>
      <c r="D237" s="34" t="n"/>
      <c r="E237" s="37" t="n"/>
      <c r="F237" s="34" t="n"/>
      <c r="G237" s="37" t="n"/>
      <c r="H237" s="37" t="n"/>
      <c r="I237" s="34" t="n"/>
      <c r="J237" s="38" t="n"/>
      <c r="K237" s="34" t="n"/>
      <c r="L237" s="34" t="n"/>
      <c r="M237" s="35" t="n"/>
      <c r="N237" s="37" t="n"/>
      <c r="O237" s="34" t="n"/>
      <c r="P237" s="37" t="n"/>
      <c r="Q237" s="34" t="n"/>
      <c r="R237" s="35" t="n"/>
      <c r="S237" s="37" t="n"/>
      <c r="T237" s="39" t="n"/>
      <c r="U237" s="35" t="n"/>
      <c r="V237" s="34" t="n"/>
      <c r="W237" s="34" t="n"/>
      <c r="X237" s="34" t="n"/>
      <c r="Y237" s="37" t="n"/>
      <c r="Z237" s="38" t="n"/>
      <c r="AA237" s="38" t="n"/>
      <c r="AB237" s="35" t="n"/>
      <c r="AC237" s="34" t="n"/>
      <c r="AD237" s="35" t="n"/>
      <c r="AE237" s="34" t="n"/>
      <c r="AF237" s="34" t="n"/>
      <c r="AG237" s="37" t="n"/>
      <c r="AH237" s="31">
        <f>IFERROR(IF(A237="","",MAX(0,IF(OR(V237="Returned",V237="Disposed"),IF(V237="Returned",AB237,AD237),Dashboard!$B$4)-B237)),"")</f>
        <v/>
      </c>
      <c r="AI237" s="32">
        <f>IFERROR(IF(A237="","",MAX(0,Z237-AA237)),0)</f>
        <v/>
      </c>
      <c r="AJ237" s="33">
        <f>IFERROR(IF(A237="","",IF(B237="","Missing date found",IF(D237="","Missing found area",IF(G237="","Missing item description",IF(L237="","Missing receiving employee",IF(N237="","Missing storage location",IF(AND(V237="Returned",AB237=""),"Returned status needs date",IF(AND(V237="Disposed",AD237=""),"Disposed status needs date",IF(AND(W237="Shipped",Y237=""),"Shipped item needs tracking",IF(AND(V237="Claimed",S237=""),"Claimed item needs verification","Complete")))))))))),"")</f>
        <v/>
      </c>
      <c r="AK237" s="33">
        <f>IFERROR(IF(A237="","",IF(AND(I237="Yes",V237&lt;&gt;"Returned",V237&lt;&gt;"Disposed"),"Secure sensitive item",IF(AJ237&lt;&gt;"Complete",AJ237,IF(AND(J237&gt;=Dashboard!$H$4,V237&lt;&gt;"Returned",V237&lt;&gt;"Disposed"),"Manager review: high-value item",IF(AND(AH237&gt;=Dashboard!$E$4,V237&lt;&gt;"Returned",V237&lt;&gt;"Disposed"),"Review aging and property policy",IF(AND(V237="Return Arranged",W237="Shipped",Y237=""),"Add shipping tracking","No immediate action")))))),"")</f>
        <v/>
      </c>
    </row>
    <row r="238" ht="34" customHeight="1">
      <c r="A238" s="25" t="n"/>
      <c r="B238" s="26" t="n"/>
      <c r="C238" s="27" t="n"/>
      <c r="D238" s="25" t="n"/>
      <c r="E238" s="28" t="n"/>
      <c r="F238" s="25" t="n"/>
      <c r="G238" s="28" t="n"/>
      <c r="H238" s="28" t="n"/>
      <c r="I238" s="25" t="n"/>
      <c r="J238" s="29" t="n"/>
      <c r="K238" s="25" t="n"/>
      <c r="L238" s="25" t="n"/>
      <c r="M238" s="26" t="n"/>
      <c r="N238" s="28" t="n"/>
      <c r="O238" s="25" t="n"/>
      <c r="P238" s="28" t="n"/>
      <c r="Q238" s="25" t="n"/>
      <c r="R238" s="26" t="n"/>
      <c r="S238" s="28" t="n"/>
      <c r="T238" s="30" t="n"/>
      <c r="U238" s="26" t="n"/>
      <c r="V238" s="25" t="n"/>
      <c r="W238" s="25" t="n"/>
      <c r="X238" s="25" t="n"/>
      <c r="Y238" s="28" t="n"/>
      <c r="Z238" s="29" t="n"/>
      <c r="AA238" s="29" t="n"/>
      <c r="AB238" s="26" t="n"/>
      <c r="AC238" s="25" t="n"/>
      <c r="AD238" s="26" t="n"/>
      <c r="AE238" s="25" t="n"/>
      <c r="AF238" s="25" t="n"/>
      <c r="AG238" s="28" t="n"/>
      <c r="AH238" s="31">
        <f>IFERROR(IF(A238="","",MAX(0,IF(OR(V238="Returned",V238="Disposed"),IF(V238="Returned",AB238,AD238),Dashboard!$B$4)-B238)),"")</f>
        <v/>
      </c>
      <c r="AI238" s="32">
        <f>IFERROR(IF(A238="","",MAX(0,Z238-AA238)),0)</f>
        <v/>
      </c>
      <c r="AJ238" s="33">
        <f>IFERROR(IF(A238="","",IF(B238="","Missing date found",IF(D238="","Missing found area",IF(G238="","Missing item description",IF(L238="","Missing receiving employee",IF(N238="","Missing storage location",IF(AND(V238="Returned",AB238=""),"Returned status needs date",IF(AND(V238="Disposed",AD238=""),"Disposed status needs date",IF(AND(W238="Shipped",Y238=""),"Shipped item needs tracking",IF(AND(V238="Claimed",S238=""),"Claimed item needs verification","Complete")))))))))),"")</f>
        <v/>
      </c>
      <c r="AK238" s="33">
        <f>IFERROR(IF(A238="","",IF(AND(I238="Yes",V238&lt;&gt;"Returned",V238&lt;&gt;"Disposed"),"Secure sensitive item",IF(AJ238&lt;&gt;"Complete",AJ238,IF(AND(J238&gt;=Dashboard!$H$4,V238&lt;&gt;"Returned",V238&lt;&gt;"Disposed"),"Manager review: high-value item",IF(AND(AH238&gt;=Dashboard!$E$4,V238&lt;&gt;"Returned",V238&lt;&gt;"Disposed"),"Review aging and property policy",IF(AND(V238="Return Arranged",W238="Shipped",Y238=""),"Add shipping tracking","No immediate action")))))),"")</f>
        <v/>
      </c>
    </row>
    <row r="239" ht="34" customHeight="1">
      <c r="A239" s="34" t="n"/>
      <c r="B239" s="35" t="n"/>
      <c r="C239" s="36" t="n"/>
      <c r="D239" s="34" t="n"/>
      <c r="E239" s="37" t="n"/>
      <c r="F239" s="34" t="n"/>
      <c r="G239" s="37" t="n"/>
      <c r="H239" s="37" t="n"/>
      <c r="I239" s="34" t="n"/>
      <c r="J239" s="38" t="n"/>
      <c r="K239" s="34" t="n"/>
      <c r="L239" s="34" t="n"/>
      <c r="M239" s="35" t="n"/>
      <c r="N239" s="37" t="n"/>
      <c r="O239" s="34" t="n"/>
      <c r="P239" s="37" t="n"/>
      <c r="Q239" s="34" t="n"/>
      <c r="R239" s="35" t="n"/>
      <c r="S239" s="37" t="n"/>
      <c r="T239" s="39" t="n"/>
      <c r="U239" s="35" t="n"/>
      <c r="V239" s="34" t="n"/>
      <c r="W239" s="34" t="n"/>
      <c r="X239" s="34" t="n"/>
      <c r="Y239" s="37" t="n"/>
      <c r="Z239" s="38" t="n"/>
      <c r="AA239" s="38" t="n"/>
      <c r="AB239" s="35" t="n"/>
      <c r="AC239" s="34" t="n"/>
      <c r="AD239" s="35" t="n"/>
      <c r="AE239" s="34" t="n"/>
      <c r="AF239" s="34" t="n"/>
      <c r="AG239" s="37" t="n"/>
      <c r="AH239" s="31">
        <f>IFERROR(IF(A239="","",MAX(0,IF(OR(V239="Returned",V239="Disposed"),IF(V239="Returned",AB239,AD239),Dashboard!$B$4)-B239)),"")</f>
        <v/>
      </c>
      <c r="AI239" s="32">
        <f>IFERROR(IF(A239="","",MAX(0,Z239-AA239)),0)</f>
        <v/>
      </c>
      <c r="AJ239" s="33">
        <f>IFERROR(IF(A239="","",IF(B239="","Missing date found",IF(D239="","Missing found area",IF(G239="","Missing item description",IF(L239="","Missing receiving employee",IF(N239="","Missing storage location",IF(AND(V239="Returned",AB239=""),"Returned status needs date",IF(AND(V239="Disposed",AD239=""),"Disposed status needs date",IF(AND(W239="Shipped",Y239=""),"Shipped item needs tracking",IF(AND(V239="Claimed",S239=""),"Claimed item needs verification","Complete")))))))))),"")</f>
        <v/>
      </c>
      <c r="AK239" s="33">
        <f>IFERROR(IF(A239="","",IF(AND(I239="Yes",V239&lt;&gt;"Returned",V239&lt;&gt;"Disposed"),"Secure sensitive item",IF(AJ239&lt;&gt;"Complete",AJ239,IF(AND(J239&gt;=Dashboard!$H$4,V239&lt;&gt;"Returned",V239&lt;&gt;"Disposed"),"Manager review: high-value item",IF(AND(AH239&gt;=Dashboard!$E$4,V239&lt;&gt;"Returned",V239&lt;&gt;"Disposed"),"Review aging and property policy",IF(AND(V239="Return Arranged",W239="Shipped",Y239=""),"Add shipping tracking","No immediate action")))))),"")</f>
        <v/>
      </c>
    </row>
    <row r="240" ht="34" customHeight="1">
      <c r="A240" s="25" t="n"/>
      <c r="B240" s="26" t="n"/>
      <c r="C240" s="27" t="n"/>
      <c r="D240" s="25" t="n"/>
      <c r="E240" s="28" t="n"/>
      <c r="F240" s="25" t="n"/>
      <c r="G240" s="28" t="n"/>
      <c r="H240" s="28" t="n"/>
      <c r="I240" s="25" t="n"/>
      <c r="J240" s="29" t="n"/>
      <c r="K240" s="25" t="n"/>
      <c r="L240" s="25" t="n"/>
      <c r="M240" s="26" t="n"/>
      <c r="N240" s="28" t="n"/>
      <c r="O240" s="25" t="n"/>
      <c r="P240" s="28" t="n"/>
      <c r="Q240" s="25" t="n"/>
      <c r="R240" s="26" t="n"/>
      <c r="S240" s="28" t="n"/>
      <c r="T240" s="30" t="n"/>
      <c r="U240" s="26" t="n"/>
      <c r="V240" s="25" t="n"/>
      <c r="W240" s="25" t="n"/>
      <c r="X240" s="25" t="n"/>
      <c r="Y240" s="28" t="n"/>
      <c r="Z240" s="29" t="n"/>
      <c r="AA240" s="29" t="n"/>
      <c r="AB240" s="26" t="n"/>
      <c r="AC240" s="25" t="n"/>
      <c r="AD240" s="26" t="n"/>
      <c r="AE240" s="25" t="n"/>
      <c r="AF240" s="25" t="n"/>
      <c r="AG240" s="28" t="n"/>
      <c r="AH240" s="31">
        <f>IFERROR(IF(A240="","",MAX(0,IF(OR(V240="Returned",V240="Disposed"),IF(V240="Returned",AB240,AD240),Dashboard!$B$4)-B240)),"")</f>
        <v/>
      </c>
      <c r="AI240" s="32">
        <f>IFERROR(IF(A240="","",MAX(0,Z240-AA240)),0)</f>
        <v/>
      </c>
      <c r="AJ240" s="33">
        <f>IFERROR(IF(A240="","",IF(B240="","Missing date found",IF(D240="","Missing found area",IF(G240="","Missing item description",IF(L240="","Missing receiving employee",IF(N240="","Missing storage location",IF(AND(V240="Returned",AB240=""),"Returned status needs date",IF(AND(V240="Disposed",AD240=""),"Disposed status needs date",IF(AND(W240="Shipped",Y240=""),"Shipped item needs tracking",IF(AND(V240="Claimed",S240=""),"Claimed item needs verification","Complete")))))))))),"")</f>
        <v/>
      </c>
      <c r="AK240" s="33">
        <f>IFERROR(IF(A240="","",IF(AND(I240="Yes",V240&lt;&gt;"Returned",V240&lt;&gt;"Disposed"),"Secure sensitive item",IF(AJ240&lt;&gt;"Complete",AJ240,IF(AND(J240&gt;=Dashboard!$H$4,V240&lt;&gt;"Returned",V240&lt;&gt;"Disposed"),"Manager review: high-value item",IF(AND(AH240&gt;=Dashboard!$E$4,V240&lt;&gt;"Returned",V240&lt;&gt;"Disposed"),"Review aging and property policy",IF(AND(V240="Return Arranged",W240="Shipped",Y240=""),"Add shipping tracking","No immediate action")))))),"")</f>
        <v/>
      </c>
    </row>
    <row r="241" ht="34" customHeight="1">
      <c r="A241" s="34" t="n"/>
      <c r="B241" s="35" t="n"/>
      <c r="C241" s="36" t="n"/>
      <c r="D241" s="34" t="n"/>
      <c r="E241" s="37" t="n"/>
      <c r="F241" s="34" t="n"/>
      <c r="G241" s="37" t="n"/>
      <c r="H241" s="37" t="n"/>
      <c r="I241" s="34" t="n"/>
      <c r="J241" s="38" t="n"/>
      <c r="K241" s="34" t="n"/>
      <c r="L241" s="34" t="n"/>
      <c r="M241" s="35" t="n"/>
      <c r="N241" s="37" t="n"/>
      <c r="O241" s="34" t="n"/>
      <c r="P241" s="37" t="n"/>
      <c r="Q241" s="34" t="n"/>
      <c r="R241" s="35" t="n"/>
      <c r="S241" s="37" t="n"/>
      <c r="T241" s="39" t="n"/>
      <c r="U241" s="35" t="n"/>
      <c r="V241" s="34" t="n"/>
      <c r="W241" s="34" t="n"/>
      <c r="X241" s="34" t="n"/>
      <c r="Y241" s="37" t="n"/>
      <c r="Z241" s="38" t="n"/>
      <c r="AA241" s="38" t="n"/>
      <c r="AB241" s="35" t="n"/>
      <c r="AC241" s="34" t="n"/>
      <c r="AD241" s="35" t="n"/>
      <c r="AE241" s="34" t="n"/>
      <c r="AF241" s="34" t="n"/>
      <c r="AG241" s="37" t="n"/>
      <c r="AH241" s="31">
        <f>IFERROR(IF(A241="","",MAX(0,IF(OR(V241="Returned",V241="Disposed"),IF(V241="Returned",AB241,AD241),Dashboard!$B$4)-B241)),"")</f>
        <v/>
      </c>
      <c r="AI241" s="32">
        <f>IFERROR(IF(A241="","",MAX(0,Z241-AA241)),0)</f>
        <v/>
      </c>
      <c r="AJ241" s="33">
        <f>IFERROR(IF(A241="","",IF(B241="","Missing date found",IF(D241="","Missing found area",IF(G241="","Missing item description",IF(L241="","Missing receiving employee",IF(N241="","Missing storage location",IF(AND(V241="Returned",AB241=""),"Returned status needs date",IF(AND(V241="Disposed",AD241=""),"Disposed status needs date",IF(AND(W241="Shipped",Y241=""),"Shipped item needs tracking",IF(AND(V241="Claimed",S241=""),"Claimed item needs verification","Complete")))))))))),"")</f>
        <v/>
      </c>
      <c r="AK241" s="33">
        <f>IFERROR(IF(A241="","",IF(AND(I241="Yes",V241&lt;&gt;"Returned",V241&lt;&gt;"Disposed"),"Secure sensitive item",IF(AJ241&lt;&gt;"Complete",AJ241,IF(AND(J241&gt;=Dashboard!$H$4,V241&lt;&gt;"Returned",V241&lt;&gt;"Disposed"),"Manager review: high-value item",IF(AND(AH241&gt;=Dashboard!$E$4,V241&lt;&gt;"Returned",V241&lt;&gt;"Disposed"),"Review aging and property policy",IF(AND(V241="Return Arranged",W241="Shipped",Y241=""),"Add shipping tracking","No immediate action")))))),"")</f>
        <v/>
      </c>
    </row>
    <row r="242" ht="34" customHeight="1">
      <c r="A242" s="25" t="n"/>
      <c r="B242" s="26" t="n"/>
      <c r="C242" s="27" t="n"/>
      <c r="D242" s="25" t="n"/>
      <c r="E242" s="28" t="n"/>
      <c r="F242" s="25" t="n"/>
      <c r="G242" s="28" t="n"/>
      <c r="H242" s="28" t="n"/>
      <c r="I242" s="25" t="n"/>
      <c r="J242" s="29" t="n"/>
      <c r="K242" s="25" t="n"/>
      <c r="L242" s="25" t="n"/>
      <c r="M242" s="26" t="n"/>
      <c r="N242" s="28" t="n"/>
      <c r="O242" s="25" t="n"/>
      <c r="P242" s="28" t="n"/>
      <c r="Q242" s="25" t="n"/>
      <c r="R242" s="26" t="n"/>
      <c r="S242" s="28" t="n"/>
      <c r="T242" s="30" t="n"/>
      <c r="U242" s="26" t="n"/>
      <c r="V242" s="25" t="n"/>
      <c r="W242" s="25" t="n"/>
      <c r="X242" s="25" t="n"/>
      <c r="Y242" s="28" t="n"/>
      <c r="Z242" s="29" t="n"/>
      <c r="AA242" s="29" t="n"/>
      <c r="AB242" s="26" t="n"/>
      <c r="AC242" s="25" t="n"/>
      <c r="AD242" s="26" t="n"/>
      <c r="AE242" s="25" t="n"/>
      <c r="AF242" s="25" t="n"/>
      <c r="AG242" s="28" t="n"/>
      <c r="AH242" s="31">
        <f>IFERROR(IF(A242="","",MAX(0,IF(OR(V242="Returned",V242="Disposed"),IF(V242="Returned",AB242,AD242),Dashboard!$B$4)-B242)),"")</f>
        <v/>
      </c>
      <c r="AI242" s="32">
        <f>IFERROR(IF(A242="","",MAX(0,Z242-AA242)),0)</f>
        <v/>
      </c>
      <c r="AJ242" s="33">
        <f>IFERROR(IF(A242="","",IF(B242="","Missing date found",IF(D242="","Missing found area",IF(G242="","Missing item description",IF(L242="","Missing receiving employee",IF(N242="","Missing storage location",IF(AND(V242="Returned",AB242=""),"Returned status needs date",IF(AND(V242="Disposed",AD242=""),"Disposed status needs date",IF(AND(W242="Shipped",Y242=""),"Shipped item needs tracking",IF(AND(V242="Claimed",S242=""),"Claimed item needs verification","Complete")))))))))),"")</f>
        <v/>
      </c>
      <c r="AK242" s="33">
        <f>IFERROR(IF(A242="","",IF(AND(I242="Yes",V242&lt;&gt;"Returned",V242&lt;&gt;"Disposed"),"Secure sensitive item",IF(AJ242&lt;&gt;"Complete",AJ242,IF(AND(J242&gt;=Dashboard!$H$4,V242&lt;&gt;"Returned",V242&lt;&gt;"Disposed"),"Manager review: high-value item",IF(AND(AH242&gt;=Dashboard!$E$4,V242&lt;&gt;"Returned",V242&lt;&gt;"Disposed"),"Review aging and property policy",IF(AND(V242="Return Arranged",W242="Shipped",Y242=""),"Add shipping tracking","No immediate action")))))),"")</f>
        <v/>
      </c>
    </row>
    <row r="243" ht="34" customHeight="1">
      <c r="A243" s="34" t="n"/>
      <c r="B243" s="35" t="n"/>
      <c r="C243" s="36" t="n"/>
      <c r="D243" s="34" t="n"/>
      <c r="E243" s="37" t="n"/>
      <c r="F243" s="34" t="n"/>
      <c r="G243" s="37" t="n"/>
      <c r="H243" s="37" t="n"/>
      <c r="I243" s="34" t="n"/>
      <c r="J243" s="38" t="n"/>
      <c r="K243" s="34" t="n"/>
      <c r="L243" s="34" t="n"/>
      <c r="M243" s="35" t="n"/>
      <c r="N243" s="37" t="n"/>
      <c r="O243" s="34" t="n"/>
      <c r="P243" s="37" t="n"/>
      <c r="Q243" s="34" t="n"/>
      <c r="R243" s="35" t="n"/>
      <c r="S243" s="37" t="n"/>
      <c r="T243" s="39" t="n"/>
      <c r="U243" s="35" t="n"/>
      <c r="V243" s="34" t="n"/>
      <c r="W243" s="34" t="n"/>
      <c r="X243" s="34" t="n"/>
      <c r="Y243" s="37" t="n"/>
      <c r="Z243" s="38" t="n"/>
      <c r="AA243" s="38" t="n"/>
      <c r="AB243" s="35" t="n"/>
      <c r="AC243" s="34" t="n"/>
      <c r="AD243" s="35" t="n"/>
      <c r="AE243" s="34" t="n"/>
      <c r="AF243" s="34" t="n"/>
      <c r="AG243" s="37" t="n"/>
      <c r="AH243" s="31">
        <f>IFERROR(IF(A243="","",MAX(0,IF(OR(V243="Returned",V243="Disposed"),IF(V243="Returned",AB243,AD243),Dashboard!$B$4)-B243)),"")</f>
        <v/>
      </c>
      <c r="AI243" s="32">
        <f>IFERROR(IF(A243="","",MAX(0,Z243-AA243)),0)</f>
        <v/>
      </c>
      <c r="AJ243" s="33">
        <f>IFERROR(IF(A243="","",IF(B243="","Missing date found",IF(D243="","Missing found area",IF(G243="","Missing item description",IF(L243="","Missing receiving employee",IF(N243="","Missing storage location",IF(AND(V243="Returned",AB243=""),"Returned status needs date",IF(AND(V243="Disposed",AD243=""),"Disposed status needs date",IF(AND(W243="Shipped",Y243=""),"Shipped item needs tracking",IF(AND(V243="Claimed",S243=""),"Claimed item needs verification","Complete")))))))))),"")</f>
        <v/>
      </c>
      <c r="AK243" s="33">
        <f>IFERROR(IF(A243="","",IF(AND(I243="Yes",V243&lt;&gt;"Returned",V243&lt;&gt;"Disposed"),"Secure sensitive item",IF(AJ243&lt;&gt;"Complete",AJ243,IF(AND(J243&gt;=Dashboard!$H$4,V243&lt;&gt;"Returned",V243&lt;&gt;"Disposed"),"Manager review: high-value item",IF(AND(AH243&gt;=Dashboard!$E$4,V243&lt;&gt;"Returned",V243&lt;&gt;"Disposed"),"Review aging and property policy",IF(AND(V243="Return Arranged",W243="Shipped",Y243=""),"Add shipping tracking","No immediate action")))))),"")</f>
        <v/>
      </c>
    </row>
    <row r="244" ht="34" customHeight="1">
      <c r="A244" s="25" t="n"/>
      <c r="B244" s="26" t="n"/>
      <c r="C244" s="27" t="n"/>
      <c r="D244" s="25" t="n"/>
      <c r="E244" s="28" t="n"/>
      <c r="F244" s="25" t="n"/>
      <c r="G244" s="28" t="n"/>
      <c r="H244" s="28" t="n"/>
      <c r="I244" s="25" t="n"/>
      <c r="J244" s="29" t="n"/>
      <c r="K244" s="25" t="n"/>
      <c r="L244" s="25" t="n"/>
      <c r="M244" s="26" t="n"/>
      <c r="N244" s="28" t="n"/>
      <c r="O244" s="25" t="n"/>
      <c r="P244" s="28" t="n"/>
      <c r="Q244" s="25" t="n"/>
      <c r="R244" s="26" t="n"/>
      <c r="S244" s="28" t="n"/>
      <c r="T244" s="30" t="n"/>
      <c r="U244" s="26" t="n"/>
      <c r="V244" s="25" t="n"/>
      <c r="W244" s="25" t="n"/>
      <c r="X244" s="25" t="n"/>
      <c r="Y244" s="28" t="n"/>
      <c r="Z244" s="29" t="n"/>
      <c r="AA244" s="29" t="n"/>
      <c r="AB244" s="26" t="n"/>
      <c r="AC244" s="25" t="n"/>
      <c r="AD244" s="26" t="n"/>
      <c r="AE244" s="25" t="n"/>
      <c r="AF244" s="25" t="n"/>
      <c r="AG244" s="28" t="n"/>
      <c r="AH244" s="31">
        <f>IFERROR(IF(A244="","",MAX(0,IF(OR(V244="Returned",V244="Disposed"),IF(V244="Returned",AB244,AD244),Dashboard!$B$4)-B244)),"")</f>
        <v/>
      </c>
      <c r="AI244" s="32">
        <f>IFERROR(IF(A244="","",MAX(0,Z244-AA244)),0)</f>
        <v/>
      </c>
      <c r="AJ244" s="33">
        <f>IFERROR(IF(A244="","",IF(B244="","Missing date found",IF(D244="","Missing found area",IF(G244="","Missing item description",IF(L244="","Missing receiving employee",IF(N244="","Missing storage location",IF(AND(V244="Returned",AB244=""),"Returned status needs date",IF(AND(V244="Disposed",AD244=""),"Disposed status needs date",IF(AND(W244="Shipped",Y244=""),"Shipped item needs tracking",IF(AND(V244="Claimed",S244=""),"Claimed item needs verification","Complete")))))))))),"")</f>
        <v/>
      </c>
      <c r="AK244" s="33">
        <f>IFERROR(IF(A244="","",IF(AND(I244="Yes",V244&lt;&gt;"Returned",V244&lt;&gt;"Disposed"),"Secure sensitive item",IF(AJ244&lt;&gt;"Complete",AJ244,IF(AND(J244&gt;=Dashboard!$H$4,V244&lt;&gt;"Returned",V244&lt;&gt;"Disposed"),"Manager review: high-value item",IF(AND(AH244&gt;=Dashboard!$E$4,V244&lt;&gt;"Returned",V244&lt;&gt;"Disposed"),"Review aging and property policy",IF(AND(V244="Return Arranged",W244="Shipped",Y244=""),"Add shipping tracking","No immediate action")))))),"")</f>
        <v/>
      </c>
    </row>
    <row r="245" ht="34" customHeight="1">
      <c r="A245" s="34" t="n"/>
      <c r="B245" s="35" t="n"/>
      <c r="C245" s="36" t="n"/>
      <c r="D245" s="34" t="n"/>
      <c r="E245" s="37" t="n"/>
      <c r="F245" s="34" t="n"/>
      <c r="G245" s="37" t="n"/>
      <c r="H245" s="37" t="n"/>
      <c r="I245" s="34" t="n"/>
      <c r="J245" s="38" t="n"/>
      <c r="K245" s="34" t="n"/>
      <c r="L245" s="34" t="n"/>
      <c r="M245" s="35" t="n"/>
      <c r="N245" s="37" t="n"/>
      <c r="O245" s="34" t="n"/>
      <c r="P245" s="37" t="n"/>
      <c r="Q245" s="34" t="n"/>
      <c r="R245" s="35" t="n"/>
      <c r="S245" s="37" t="n"/>
      <c r="T245" s="39" t="n"/>
      <c r="U245" s="35" t="n"/>
      <c r="V245" s="34" t="n"/>
      <c r="W245" s="34" t="n"/>
      <c r="X245" s="34" t="n"/>
      <c r="Y245" s="37" t="n"/>
      <c r="Z245" s="38" t="n"/>
      <c r="AA245" s="38" t="n"/>
      <c r="AB245" s="35" t="n"/>
      <c r="AC245" s="34" t="n"/>
      <c r="AD245" s="35" t="n"/>
      <c r="AE245" s="34" t="n"/>
      <c r="AF245" s="34" t="n"/>
      <c r="AG245" s="37" t="n"/>
      <c r="AH245" s="31">
        <f>IFERROR(IF(A245="","",MAX(0,IF(OR(V245="Returned",V245="Disposed"),IF(V245="Returned",AB245,AD245),Dashboard!$B$4)-B245)),"")</f>
        <v/>
      </c>
      <c r="AI245" s="32">
        <f>IFERROR(IF(A245="","",MAX(0,Z245-AA245)),0)</f>
        <v/>
      </c>
      <c r="AJ245" s="33">
        <f>IFERROR(IF(A245="","",IF(B245="","Missing date found",IF(D245="","Missing found area",IF(G245="","Missing item description",IF(L245="","Missing receiving employee",IF(N245="","Missing storage location",IF(AND(V245="Returned",AB245=""),"Returned status needs date",IF(AND(V245="Disposed",AD245=""),"Disposed status needs date",IF(AND(W245="Shipped",Y245=""),"Shipped item needs tracking",IF(AND(V245="Claimed",S245=""),"Claimed item needs verification","Complete")))))))))),"")</f>
        <v/>
      </c>
      <c r="AK245" s="33">
        <f>IFERROR(IF(A245="","",IF(AND(I245="Yes",V245&lt;&gt;"Returned",V245&lt;&gt;"Disposed"),"Secure sensitive item",IF(AJ245&lt;&gt;"Complete",AJ245,IF(AND(J245&gt;=Dashboard!$H$4,V245&lt;&gt;"Returned",V245&lt;&gt;"Disposed"),"Manager review: high-value item",IF(AND(AH245&gt;=Dashboard!$E$4,V245&lt;&gt;"Returned",V245&lt;&gt;"Disposed"),"Review aging and property policy",IF(AND(V245="Return Arranged",W245="Shipped",Y245=""),"Add shipping tracking","No immediate action")))))),"")</f>
        <v/>
      </c>
    </row>
    <row r="246" ht="34" customHeight="1">
      <c r="A246" s="25" t="n"/>
      <c r="B246" s="26" t="n"/>
      <c r="C246" s="27" t="n"/>
      <c r="D246" s="25" t="n"/>
      <c r="E246" s="28" t="n"/>
      <c r="F246" s="25" t="n"/>
      <c r="G246" s="28" t="n"/>
      <c r="H246" s="28" t="n"/>
      <c r="I246" s="25" t="n"/>
      <c r="J246" s="29" t="n"/>
      <c r="K246" s="25" t="n"/>
      <c r="L246" s="25" t="n"/>
      <c r="M246" s="26" t="n"/>
      <c r="N246" s="28" t="n"/>
      <c r="O246" s="25" t="n"/>
      <c r="P246" s="28" t="n"/>
      <c r="Q246" s="25" t="n"/>
      <c r="R246" s="26" t="n"/>
      <c r="S246" s="28" t="n"/>
      <c r="T246" s="30" t="n"/>
      <c r="U246" s="26" t="n"/>
      <c r="V246" s="25" t="n"/>
      <c r="W246" s="25" t="n"/>
      <c r="X246" s="25" t="n"/>
      <c r="Y246" s="28" t="n"/>
      <c r="Z246" s="29" t="n"/>
      <c r="AA246" s="29" t="n"/>
      <c r="AB246" s="26" t="n"/>
      <c r="AC246" s="25" t="n"/>
      <c r="AD246" s="26" t="n"/>
      <c r="AE246" s="25" t="n"/>
      <c r="AF246" s="25" t="n"/>
      <c r="AG246" s="28" t="n"/>
      <c r="AH246" s="31">
        <f>IFERROR(IF(A246="","",MAX(0,IF(OR(V246="Returned",V246="Disposed"),IF(V246="Returned",AB246,AD246),Dashboard!$B$4)-B246)),"")</f>
        <v/>
      </c>
      <c r="AI246" s="32">
        <f>IFERROR(IF(A246="","",MAX(0,Z246-AA246)),0)</f>
        <v/>
      </c>
      <c r="AJ246" s="33">
        <f>IFERROR(IF(A246="","",IF(B246="","Missing date found",IF(D246="","Missing found area",IF(G246="","Missing item description",IF(L246="","Missing receiving employee",IF(N246="","Missing storage location",IF(AND(V246="Returned",AB246=""),"Returned status needs date",IF(AND(V246="Disposed",AD246=""),"Disposed status needs date",IF(AND(W246="Shipped",Y246=""),"Shipped item needs tracking",IF(AND(V246="Claimed",S246=""),"Claimed item needs verification","Complete")))))))))),"")</f>
        <v/>
      </c>
      <c r="AK246" s="33">
        <f>IFERROR(IF(A246="","",IF(AND(I246="Yes",V246&lt;&gt;"Returned",V246&lt;&gt;"Disposed"),"Secure sensitive item",IF(AJ246&lt;&gt;"Complete",AJ246,IF(AND(J246&gt;=Dashboard!$H$4,V246&lt;&gt;"Returned",V246&lt;&gt;"Disposed"),"Manager review: high-value item",IF(AND(AH246&gt;=Dashboard!$E$4,V246&lt;&gt;"Returned",V246&lt;&gt;"Disposed"),"Review aging and property policy",IF(AND(V246="Return Arranged",W246="Shipped",Y246=""),"Add shipping tracking","No immediate action")))))),"")</f>
        <v/>
      </c>
    </row>
    <row r="247" ht="34" customHeight="1">
      <c r="A247" s="34" t="n"/>
      <c r="B247" s="35" t="n"/>
      <c r="C247" s="36" t="n"/>
      <c r="D247" s="34" t="n"/>
      <c r="E247" s="37" t="n"/>
      <c r="F247" s="34" t="n"/>
      <c r="G247" s="37" t="n"/>
      <c r="H247" s="37" t="n"/>
      <c r="I247" s="34" t="n"/>
      <c r="J247" s="38" t="n"/>
      <c r="K247" s="34" t="n"/>
      <c r="L247" s="34" t="n"/>
      <c r="M247" s="35" t="n"/>
      <c r="N247" s="37" t="n"/>
      <c r="O247" s="34" t="n"/>
      <c r="P247" s="37" t="n"/>
      <c r="Q247" s="34" t="n"/>
      <c r="R247" s="35" t="n"/>
      <c r="S247" s="37" t="n"/>
      <c r="T247" s="39" t="n"/>
      <c r="U247" s="35" t="n"/>
      <c r="V247" s="34" t="n"/>
      <c r="W247" s="34" t="n"/>
      <c r="X247" s="34" t="n"/>
      <c r="Y247" s="37" t="n"/>
      <c r="Z247" s="38" t="n"/>
      <c r="AA247" s="38" t="n"/>
      <c r="AB247" s="35" t="n"/>
      <c r="AC247" s="34" t="n"/>
      <c r="AD247" s="35" t="n"/>
      <c r="AE247" s="34" t="n"/>
      <c r="AF247" s="34" t="n"/>
      <c r="AG247" s="37" t="n"/>
      <c r="AH247" s="31">
        <f>IFERROR(IF(A247="","",MAX(0,IF(OR(V247="Returned",V247="Disposed"),IF(V247="Returned",AB247,AD247),Dashboard!$B$4)-B247)),"")</f>
        <v/>
      </c>
      <c r="AI247" s="32">
        <f>IFERROR(IF(A247="","",MAX(0,Z247-AA247)),0)</f>
        <v/>
      </c>
      <c r="AJ247" s="33">
        <f>IFERROR(IF(A247="","",IF(B247="","Missing date found",IF(D247="","Missing found area",IF(G247="","Missing item description",IF(L247="","Missing receiving employee",IF(N247="","Missing storage location",IF(AND(V247="Returned",AB247=""),"Returned status needs date",IF(AND(V247="Disposed",AD247=""),"Disposed status needs date",IF(AND(W247="Shipped",Y247=""),"Shipped item needs tracking",IF(AND(V247="Claimed",S247=""),"Claimed item needs verification","Complete")))))))))),"")</f>
        <v/>
      </c>
      <c r="AK247" s="33">
        <f>IFERROR(IF(A247="","",IF(AND(I247="Yes",V247&lt;&gt;"Returned",V247&lt;&gt;"Disposed"),"Secure sensitive item",IF(AJ247&lt;&gt;"Complete",AJ247,IF(AND(J247&gt;=Dashboard!$H$4,V247&lt;&gt;"Returned",V247&lt;&gt;"Disposed"),"Manager review: high-value item",IF(AND(AH247&gt;=Dashboard!$E$4,V247&lt;&gt;"Returned",V247&lt;&gt;"Disposed"),"Review aging and property policy",IF(AND(V247="Return Arranged",W247="Shipped",Y247=""),"Add shipping tracking","No immediate action")))))),"")</f>
        <v/>
      </c>
    </row>
    <row r="248" ht="34" customHeight="1">
      <c r="A248" s="25" t="n"/>
      <c r="B248" s="26" t="n"/>
      <c r="C248" s="27" t="n"/>
      <c r="D248" s="25" t="n"/>
      <c r="E248" s="28" t="n"/>
      <c r="F248" s="25" t="n"/>
      <c r="G248" s="28" t="n"/>
      <c r="H248" s="28" t="n"/>
      <c r="I248" s="25" t="n"/>
      <c r="J248" s="29" t="n"/>
      <c r="K248" s="25" t="n"/>
      <c r="L248" s="25" t="n"/>
      <c r="M248" s="26" t="n"/>
      <c r="N248" s="28" t="n"/>
      <c r="O248" s="25" t="n"/>
      <c r="P248" s="28" t="n"/>
      <c r="Q248" s="25" t="n"/>
      <c r="R248" s="26" t="n"/>
      <c r="S248" s="28" t="n"/>
      <c r="T248" s="30" t="n"/>
      <c r="U248" s="26" t="n"/>
      <c r="V248" s="25" t="n"/>
      <c r="W248" s="25" t="n"/>
      <c r="X248" s="25" t="n"/>
      <c r="Y248" s="28" t="n"/>
      <c r="Z248" s="29" t="n"/>
      <c r="AA248" s="29" t="n"/>
      <c r="AB248" s="26" t="n"/>
      <c r="AC248" s="25" t="n"/>
      <c r="AD248" s="26" t="n"/>
      <c r="AE248" s="25" t="n"/>
      <c r="AF248" s="25" t="n"/>
      <c r="AG248" s="28" t="n"/>
      <c r="AH248" s="31">
        <f>IFERROR(IF(A248="","",MAX(0,IF(OR(V248="Returned",V248="Disposed"),IF(V248="Returned",AB248,AD248),Dashboard!$B$4)-B248)),"")</f>
        <v/>
      </c>
      <c r="AI248" s="32">
        <f>IFERROR(IF(A248="","",MAX(0,Z248-AA248)),0)</f>
        <v/>
      </c>
      <c r="AJ248" s="33">
        <f>IFERROR(IF(A248="","",IF(B248="","Missing date found",IF(D248="","Missing found area",IF(G248="","Missing item description",IF(L248="","Missing receiving employee",IF(N248="","Missing storage location",IF(AND(V248="Returned",AB248=""),"Returned status needs date",IF(AND(V248="Disposed",AD248=""),"Disposed status needs date",IF(AND(W248="Shipped",Y248=""),"Shipped item needs tracking",IF(AND(V248="Claimed",S248=""),"Claimed item needs verification","Complete")))))))))),"")</f>
        <v/>
      </c>
      <c r="AK248" s="33">
        <f>IFERROR(IF(A248="","",IF(AND(I248="Yes",V248&lt;&gt;"Returned",V248&lt;&gt;"Disposed"),"Secure sensitive item",IF(AJ248&lt;&gt;"Complete",AJ248,IF(AND(J248&gt;=Dashboard!$H$4,V248&lt;&gt;"Returned",V248&lt;&gt;"Disposed"),"Manager review: high-value item",IF(AND(AH248&gt;=Dashboard!$E$4,V248&lt;&gt;"Returned",V248&lt;&gt;"Disposed"),"Review aging and property policy",IF(AND(V248="Return Arranged",W248="Shipped",Y248=""),"Add shipping tracking","No immediate action")))))),"")</f>
        <v/>
      </c>
    </row>
    <row r="249" ht="34" customHeight="1">
      <c r="A249" s="34" t="n"/>
      <c r="B249" s="35" t="n"/>
      <c r="C249" s="36" t="n"/>
      <c r="D249" s="34" t="n"/>
      <c r="E249" s="37" t="n"/>
      <c r="F249" s="34" t="n"/>
      <c r="G249" s="37" t="n"/>
      <c r="H249" s="37" t="n"/>
      <c r="I249" s="34" t="n"/>
      <c r="J249" s="38" t="n"/>
      <c r="K249" s="34" t="n"/>
      <c r="L249" s="34" t="n"/>
      <c r="M249" s="35" t="n"/>
      <c r="N249" s="37" t="n"/>
      <c r="O249" s="34" t="n"/>
      <c r="P249" s="37" t="n"/>
      <c r="Q249" s="34" t="n"/>
      <c r="R249" s="35" t="n"/>
      <c r="S249" s="37" t="n"/>
      <c r="T249" s="39" t="n"/>
      <c r="U249" s="35" t="n"/>
      <c r="V249" s="34" t="n"/>
      <c r="W249" s="34" t="n"/>
      <c r="X249" s="34" t="n"/>
      <c r="Y249" s="37" t="n"/>
      <c r="Z249" s="38" t="n"/>
      <c r="AA249" s="38" t="n"/>
      <c r="AB249" s="35" t="n"/>
      <c r="AC249" s="34" t="n"/>
      <c r="AD249" s="35" t="n"/>
      <c r="AE249" s="34" t="n"/>
      <c r="AF249" s="34" t="n"/>
      <c r="AG249" s="37" t="n"/>
      <c r="AH249" s="31">
        <f>IFERROR(IF(A249="","",MAX(0,IF(OR(V249="Returned",V249="Disposed"),IF(V249="Returned",AB249,AD249),Dashboard!$B$4)-B249)),"")</f>
        <v/>
      </c>
      <c r="AI249" s="32">
        <f>IFERROR(IF(A249="","",MAX(0,Z249-AA249)),0)</f>
        <v/>
      </c>
      <c r="AJ249" s="33">
        <f>IFERROR(IF(A249="","",IF(B249="","Missing date found",IF(D249="","Missing found area",IF(G249="","Missing item description",IF(L249="","Missing receiving employee",IF(N249="","Missing storage location",IF(AND(V249="Returned",AB249=""),"Returned status needs date",IF(AND(V249="Disposed",AD249=""),"Disposed status needs date",IF(AND(W249="Shipped",Y249=""),"Shipped item needs tracking",IF(AND(V249="Claimed",S249=""),"Claimed item needs verification","Complete")))))))))),"")</f>
        <v/>
      </c>
      <c r="AK249" s="33">
        <f>IFERROR(IF(A249="","",IF(AND(I249="Yes",V249&lt;&gt;"Returned",V249&lt;&gt;"Disposed"),"Secure sensitive item",IF(AJ249&lt;&gt;"Complete",AJ249,IF(AND(J249&gt;=Dashboard!$H$4,V249&lt;&gt;"Returned",V249&lt;&gt;"Disposed"),"Manager review: high-value item",IF(AND(AH249&gt;=Dashboard!$E$4,V249&lt;&gt;"Returned",V249&lt;&gt;"Disposed"),"Review aging and property policy",IF(AND(V249="Return Arranged",W249="Shipped",Y249=""),"Add shipping tracking","No immediate action")))))),"")</f>
        <v/>
      </c>
    </row>
    <row r="250" ht="34" customHeight="1">
      <c r="A250" s="25" t="n"/>
      <c r="B250" s="26" t="n"/>
      <c r="C250" s="27" t="n"/>
      <c r="D250" s="25" t="n"/>
      <c r="E250" s="28" t="n"/>
      <c r="F250" s="25" t="n"/>
      <c r="G250" s="28" t="n"/>
      <c r="H250" s="28" t="n"/>
      <c r="I250" s="25" t="n"/>
      <c r="J250" s="29" t="n"/>
      <c r="K250" s="25" t="n"/>
      <c r="L250" s="25" t="n"/>
      <c r="M250" s="26" t="n"/>
      <c r="N250" s="28" t="n"/>
      <c r="O250" s="25" t="n"/>
      <c r="P250" s="28" t="n"/>
      <c r="Q250" s="25" t="n"/>
      <c r="R250" s="26" t="n"/>
      <c r="S250" s="28" t="n"/>
      <c r="T250" s="30" t="n"/>
      <c r="U250" s="26" t="n"/>
      <c r="V250" s="25" t="n"/>
      <c r="W250" s="25" t="n"/>
      <c r="X250" s="25" t="n"/>
      <c r="Y250" s="28" t="n"/>
      <c r="Z250" s="29" t="n"/>
      <c r="AA250" s="29" t="n"/>
      <c r="AB250" s="26" t="n"/>
      <c r="AC250" s="25" t="n"/>
      <c r="AD250" s="26" t="n"/>
      <c r="AE250" s="25" t="n"/>
      <c r="AF250" s="25" t="n"/>
      <c r="AG250" s="28" t="n"/>
      <c r="AH250" s="31">
        <f>IFERROR(IF(A250="","",MAX(0,IF(OR(V250="Returned",V250="Disposed"),IF(V250="Returned",AB250,AD250),Dashboard!$B$4)-B250)),"")</f>
        <v/>
      </c>
      <c r="AI250" s="32">
        <f>IFERROR(IF(A250="","",MAX(0,Z250-AA250)),0)</f>
        <v/>
      </c>
      <c r="AJ250" s="33">
        <f>IFERROR(IF(A250="","",IF(B250="","Missing date found",IF(D250="","Missing found area",IF(G250="","Missing item description",IF(L250="","Missing receiving employee",IF(N250="","Missing storage location",IF(AND(V250="Returned",AB250=""),"Returned status needs date",IF(AND(V250="Disposed",AD250=""),"Disposed status needs date",IF(AND(W250="Shipped",Y250=""),"Shipped item needs tracking",IF(AND(V250="Claimed",S250=""),"Claimed item needs verification","Complete")))))))))),"")</f>
        <v/>
      </c>
      <c r="AK250" s="33">
        <f>IFERROR(IF(A250="","",IF(AND(I250="Yes",V250&lt;&gt;"Returned",V250&lt;&gt;"Disposed"),"Secure sensitive item",IF(AJ250&lt;&gt;"Complete",AJ250,IF(AND(J250&gt;=Dashboard!$H$4,V250&lt;&gt;"Returned",V250&lt;&gt;"Disposed"),"Manager review: high-value item",IF(AND(AH250&gt;=Dashboard!$E$4,V250&lt;&gt;"Returned",V250&lt;&gt;"Disposed"),"Review aging and property policy",IF(AND(V250="Return Arranged",W250="Shipped",Y250=""),"Add shipping tracking","No immediate action")))))),"")</f>
        <v/>
      </c>
    </row>
    <row r="251" ht="34" customHeight="1">
      <c r="A251" s="34" t="n"/>
      <c r="B251" s="35" t="n"/>
      <c r="C251" s="36" t="n"/>
      <c r="D251" s="34" t="n"/>
      <c r="E251" s="37" t="n"/>
      <c r="F251" s="34" t="n"/>
      <c r="G251" s="37" t="n"/>
      <c r="H251" s="37" t="n"/>
      <c r="I251" s="34" t="n"/>
      <c r="J251" s="38" t="n"/>
      <c r="K251" s="34" t="n"/>
      <c r="L251" s="34" t="n"/>
      <c r="M251" s="35" t="n"/>
      <c r="N251" s="37" t="n"/>
      <c r="O251" s="34" t="n"/>
      <c r="P251" s="37" t="n"/>
      <c r="Q251" s="34" t="n"/>
      <c r="R251" s="35" t="n"/>
      <c r="S251" s="37" t="n"/>
      <c r="T251" s="39" t="n"/>
      <c r="U251" s="35" t="n"/>
      <c r="V251" s="34" t="n"/>
      <c r="W251" s="34" t="n"/>
      <c r="X251" s="34" t="n"/>
      <c r="Y251" s="37" t="n"/>
      <c r="Z251" s="38" t="n"/>
      <c r="AA251" s="38" t="n"/>
      <c r="AB251" s="35" t="n"/>
      <c r="AC251" s="34" t="n"/>
      <c r="AD251" s="35" t="n"/>
      <c r="AE251" s="34" t="n"/>
      <c r="AF251" s="34" t="n"/>
      <c r="AG251" s="37" t="n"/>
      <c r="AH251" s="31">
        <f>IFERROR(IF(A251="","",MAX(0,IF(OR(V251="Returned",V251="Disposed"),IF(V251="Returned",AB251,AD251),Dashboard!$B$4)-B251)),"")</f>
        <v/>
      </c>
      <c r="AI251" s="32">
        <f>IFERROR(IF(A251="","",MAX(0,Z251-AA251)),0)</f>
        <v/>
      </c>
      <c r="AJ251" s="33">
        <f>IFERROR(IF(A251="","",IF(B251="","Missing date found",IF(D251="","Missing found area",IF(G251="","Missing item description",IF(L251="","Missing receiving employee",IF(N251="","Missing storage location",IF(AND(V251="Returned",AB251=""),"Returned status needs date",IF(AND(V251="Disposed",AD251=""),"Disposed status needs date",IF(AND(W251="Shipped",Y251=""),"Shipped item needs tracking",IF(AND(V251="Claimed",S251=""),"Claimed item needs verification","Complete")))))))))),"")</f>
        <v/>
      </c>
      <c r="AK251" s="33">
        <f>IFERROR(IF(A251="","",IF(AND(I251="Yes",V251&lt;&gt;"Returned",V251&lt;&gt;"Disposed"),"Secure sensitive item",IF(AJ251&lt;&gt;"Complete",AJ251,IF(AND(J251&gt;=Dashboard!$H$4,V251&lt;&gt;"Returned",V251&lt;&gt;"Disposed"),"Manager review: high-value item",IF(AND(AH251&gt;=Dashboard!$E$4,V251&lt;&gt;"Returned",V251&lt;&gt;"Disposed"),"Review aging and property policy",IF(AND(V251="Return Arranged",W251="Shipped",Y251=""),"Add shipping tracking","No immediate action")))))),"")</f>
        <v/>
      </c>
    </row>
    <row r="252" ht="34" customHeight="1">
      <c r="A252" s="25" t="n"/>
      <c r="B252" s="26" t="n"/>
      <c r="C252" s="27" t="n"/>
      <c r="D252" s="25" t="n"/>
      <c r="E252" s="28" t="n"/>
      <c r="F252" s="25" t="n"/>
      <c r="G252" s="28" t="n"/>
      <c r="H252" s="28" t="n"/>
      <c r="I252" s="25" t="n"/>
      <c r="J252" s="29" t="n"/>
      <c r="K252" s="25" t="n"/>
      <c r="L252" s="25" t="n"/>
      <c r="M252" s="26" t="n"/>
      <c r="N252" s="28" t="n"/>
      <c r="O252" s="25" t="n"/>
      <c r="P252" s="28" t="n"/>
      <c r="Q252" s="25" t="n"/>
      <c r="R252" s="26" t="n"/>
      <c r="S252" s="28" t="n"/>
      <c r="T252" s="30" t="n"/>
      <c r="U252" s="26" t="n"/>
      <c r="V252" s="25" t="n"/>
      <c r="W252" s="25" t="n"/>
      <c r="X252" s="25" t="n"/>
      <c r="Y252" s="28" t="n"/>
      <c r="Z252" s="29" t="n"/>
      <c r="AA252" s="29" t="n"/>
      <c r="AB252" s="26" t="n"/>
      <c r="AC252" s="25" t="n"/>
      <c r="AD252" s="26" t="n"/>
      <c r="AE252" s="25" t="n"/>
      <c r="AF252" s="25" t="n"/>
      <c r="AG252" s="28" t="n"/>
      <c r="AH252" s="31">
        <f>IFERROR(IF(A252="","",MAX(0,IF(OR(V252="Returned",V252="Disposed"),IF(V252="Returned",AB252,AD252),Dashboard!$B$4)-B252)),"")</f>
        <v/>
      </c>
      <c r="AI252" s="32">
        <f>IFERROR(IF(A252="","",MAX(0,Z252-AA252)),0)</f>
        <v/>
      </c>
      <c r="AJ252" s="33">
        <f>IFERROR(IF(A252="","",IF(B252="","Missing date found",IF(D252="","Missing found area",IF(G252="","Missing item description",IF(L252="","Missing receiving employee",IF(N252="","Missing storage location",IF(AND(V252="Returned",AB252=""),"Returned status needs date",IF(AND(V252="Disposed",AD252=""),"Disposed status needs date",IF(AND(W252="Shipped",Y252=""),"Shipped item needs tracking",IF(AND(V252="Claimed",S252=""),"Claimed item needs verification","Complete")))))))))),"")</f>
        <v/>
      </c>
      <c r="AK252" s="33">
        <f>IFERROR(IF(A252="","",IF(AND(I252="Yes",V252&lt;&gt;"Returned",V252&lt;&gt;"Disposed"),"Secure sensitive item",IF(AJ252&lt;&gt;"Complete",AJ252,IF(AND(J252&gt;=Dashboard!$H$4,V252&lt;&gt;"Returned",V252&lt;&gt;"Disposed"),"Manager review: high-value item",IF(AND(AH252&gt;=Dashboard!$E$4,V252&lt;&gt;"Returned",V252&lt;&gt;"Disposed"),"Review aging and property policy",IF(AND(V252="Return Arranged",W252="Shipped",Y252=""),"Add shipping tracking","No immediate action")))))),"")</f>
        <v/>
      </c>
    </row>
    <row r="253" ht="34" customHeight="1">
      <c r="A253" s="34" t="n"/>
      <c r="B253" s="35" t="n"/>
      <c r="C253" s="36" t="n"/>
      <c r="D253" s="34" t="n"/>
      <c r="E253" s="37" t="n"/>
      <c r="F253" s="34" t="n"/>
      <c r="G253" s="37" t="n"/>
      <c r="H253" s="37" t="n"/>
      <c r="I253" s="34" t="n"/>
      <c r="J253" s="38" t="n"/>
      <c r="K253" s="34" t="n"/>
      <c r="L253" s="34" t="n"/>
      <c r="M253" s="35" t="n"/>
      <c r="N253" s="37" t="n"/>
      <c r="O253" s="34" t="n"/>
      <c r="P253" s="37" t="n"/>
      <c r="Q253" s="34" t="n"/>
      <c r="R253" s="35" t="n"/>
      <c r="S253" s="37" t="n"/>
      <c r="T253" s="39" t="n"/>
      <c r="U253" s="35" t="n"/>
      <c r="V253" s="34" t="n"/>
      <c r="W253" s="34" t="n"/>
      <c r="X253" s="34" t="n"/>
      <c r="Y253" s="37" t="n"/>
      <c r="Z253" s="38" t="n"/>
      <c r="AA253" s="38" t="n"/>
      <c r="AB253" s="35" t="n"/>
      <c r="AC253" s="34" t="n"/>
      <c r="AD253" s="35" t="n"/>
      <c r="AE253" s="34" t="n"/>
      <c r="AF253" s="34" t="n"/>
      <c r="AG253" s="37" t="n"/>
      <c r="AH253" s="31">
        <f>IFERROR(IF(A253="","",MAX(0,IF(OR(V253="Returned",V253="Disposed"),IF(V253="Returned",AB253,AD253),Dashboard!$B$4)-B253)),"")</f>
        <v/>
      </c>
      <c r="AI253" s="32">
        <f>IFERROR(IF(A253="","",MAX(0,Z253-AA253)),0)</f>
        <v/>
      </c>
      <c r="AJ253" s="33">
        <f>IFERROR(IF(A253="","",IF(B253="","Missing date found",IF(D253="","Missing found area",IF(G253="","Missing item description",IF(L253="","Missing receiving employee",IF(N253="","Missing storage location",IF(AND(V253="Returned",AB253=""),"Returned status needs date",IF(AND(V253="Disposed",AD253=""),"Disposed status needs date",IF(AND(W253="Shipped",Y253=""),"Shipped item needs tracking",IF(AND(V253="Claimed",S253=""),"Claimed item needs verification","Complete")))))))))),"")</f>
        <v/>
      </c>
      <c r="AK253" s="33">
        <f>IFERROR(IF(A253="","",IF(AND(I253="Yes",V253&lt;&gt;"Returned",V253&lt;&gt;"Disposed"),"Secure sensitive item",IF(AJ253&lt;&gt;"Complete",AJ253,IF(AND(J253&gt;=Dashboard!$H$4,V253&lt;&gt;"Returned",V253&lt;&gt;"Disposed"),"Manager review: high-value item",IF(AND(AH253&gt;=Dashboard!$E$4,V253&lt;&gt;"Returned",V253&lt;&gt;"Disposed"),"Review aging and property policy",IF(AND(V253="Return Arranged",W253="Shipped",Y253=""),"Add shipping tracking","No immediate action")))))),"")</f>
        <v/>
      </c>
    </row>
    <row r="254" ht="34" customHeight="1">
      <c r="A254" s="25" t="n"/>
      <c r="B254" s="26" t="n"/>
      <c r="C254" s="27" t="n"/>
      <c r="D254" s="25" t="n"/>
      <c r="E254" s="28" t="n"/>
      <c r="F254" s="25" t="n"/>
      <c r="G254" s="28" t="n"/>
      <c r="H254" s="28" t="n"/>
      <c r="I254" s="25" t="n"/>
      <c r="J254" s="29" t="n"/>
      <c r="K254" s="25" t="n"/>
      <c r="L254" s="25" t="n"/>
      <c r="M254" s="26" t="n"/>
      <c r="N254" s="28" t="n"/>
      <c r="O254" s="25" t="n"/>
      <c r="P254" s="28" t="n"/>
      <c r="Q254" s="25" t="n"/>
      <c r="R254" s="26" t="n"/>
      <c r="S254" s="28" t="n"/>
      <c r="T254" s="30" t="n"/>
      <c r="U254" s="26" t="n"/>
      <c r="V254" s="25" t="n"/>
      <c r="W254" s="25" t="n"/>
      <c r="X254" s="25" t="n"/>
      <c r="Y254" s="28" t="n"/>
      <c r="Z254" s="29" t="n"/>
      <c r="AA254" s="29" t="n"/>
      <c r="AB254" s="26" t="n"/>
      <c r="AC254" s="25" t="n"/>
      <c r="AD254" s="26" t="n"/>
      <c r="AE254" s="25" t="n"/>
      <c r="AF254" s="25" t="n"/>
      <c r="AG254" s="28" t="n"/>
      <c r="AH254" s="31">
        <f>IFERROR(IF(A254="","",MAX(0,IF(OR(V254="Returned",V254="Disposed"),IF(V254="Returned",AB254,AD254),Dashboard!$B$4)-B254)),"")</f>
        <v/>
      </c>
      <c r="AI254" s="32">
        <f>IFERROR(IF(A254="","",MAX(0,Z254-AA254)),0)</f>
        <v/>
      </c>
      <c r="AJ254" s="33">
        <f>IFERROR(IF(A254="","",IF(B254="","Missing date found",IF(D254="","Missing found area",IF(G254="","Missing item description",IF(L254="","Missing receiving employee",IF(N254="","Missing storage location",IF(AND(V254="Returned",AB254=""),"Returned status needs date",IF(AND(V254="Disposed",AD254=""),"Disposed status needs date",IF(AND(W254="Shipped",Y254=""),"Shipped item needs tracking",IF(AND(V254="Claimed",S254=""),"Claimed item needs verification","Complete")))))))))),"")</f>
        <v/>
      </c>
      <c r="AK254" s="33">
        <f>IFERROR(IF(A254="","",IF(AND(I254="Yes",V254&lt;&gt;"Returned",V254&lt;&gt;"Disposed"),"Secure sensitive item",IF(AJ254&lt;&gt;"Complete",AJ254,IF(AND(J254&gt;=Dashboard!$H$4,V254&lt;&gt;"Returned",V254&lt;&gt;"Disposed"),"Manager review: high-value item",IF(AND(AH254&gt;=Dashboard!$E$4,V254&lt;&gt;"Returned",V254&lt;&gt;"Disposed"),"Review aging and property policy",IF(AND(V254="Return Arranged",W254="Shipped",Y254=""),"Add shipping tracking","No immediate action")))))),"")</f>
        <v/>
      </c>
    </row>
    <row r="255" ht="34" customHeight="1">
      <c r="A255" s="34" t="n"/>
      <c r="B255" s="35" t="n"/>
      <c r="C255" s="36" t="n"/>
      <c r="D255" s="34" t="n"/>
      <c r="E255" s="37" t="n"/>
      <c r="F255" s="34" t="n"/>
      <c r="G255" s="37" t="n"/>
      <c r="H255" s="37" t="n"/>
      <c r="I255" s="34" t="n"/>
      <c r="J255" s="38" t="n"/>
      <c r="K255" s="34" t="n"/>
      <c r="L255" s="34" t="n"/>
      <c r="M255" s="35" t="n"/>
      <c r="N255" s="37" t="n"/>
      <c r="O255" s="34" t="n"/>
      <c r="P255" s="37" t="n"/>
      <c r="Q255" s="34" t="n"/>
      <c r="R255" s="35" t="n"/>
      <c r="S255" s="37" t="n"/>
      <c r="T255" s="39" t="n"/>
      <c r="U255" s="35" t="n"/>
      <c r="V255" s="34" t="n"/>
      <c r="W255" s="34" t="n"/>
      <c r="X255" s="34" t="n"/>
      <c r="Y255" s="37" t="n"/>
      <c r="Z255" s="38" t="n"/>
      <c r="AA255" s="38" t="n"/>
      <c r="AB255" s="35" t="n"/>
      <c r="AC255" s="34" t="n"/>
      <c r="AD255" s="35" t="n"/>
      <c r="AE255" s="34" t="n"/>
      <c r="AF255" s="34" t="n"/>
      <c r="AG255" s="37" t="n"/>
      <c r="AH255" s="31">
        <f>IFERROR(IF(A255="","",MAX(0,IF(OR(V255="Returned",V255="Disposed"),IF(V255="Returned",AB255,AD255),Dashboard!$B$4)-B255)),"")</f>
        <v/>
      </c>
      <c r="AI255" s="32">
        <f>IFERROR(IF(A255="","",MAX(0,Z255-AA255)),0)</f>
        <v/>
      </c>
      <c r="AJ255" s="33">
        <f>IFERROR(IF(A255="","",IF(B255="","Missing date found",IF(D255="","Missing found area",IF(G255="","Missing item description",IF(L255="","Missing receiving employee",IF(N255="","Missing storage location",IF(AND(V255="Returned",AB255=""),"Returned status needs date",IF(AND(V255="Disposed",AD255=""),"Disposed status needs date",IF(AND(W255="Shipped",Y255=""),"Shipped item needs tracking",IF(AND(V255="Claimed",S255=""),"Claimed item needs verification","Complete")))))))))),"")</f>
        <v/>
      </c>
      <c r="AK255" s="33">
        <f>IFERROR(IF(A255="","",IF(AND(I255="Yes",V255&lt;&gt;"Returned",V255&lt;&gt;"Disposed"),"Secure sensitive item",IF(AJ255&lt;&gt;"Complete",AJ255,IF(AND(J255&gt;=Dashboard!$H$4,V255&lt;&gt;"Returned",V255&lt;&gt;"Disposed"),"Manager review: high-value item",IF(AND(AH255&gt;=Dashboard!$E$4,V255&lt;&gt;"Returned",V255&lt;&gt;"Disposed"),"Review aging and property policy",IF(AND(V255="Return Arranged",W255="Shipped",Y255=""),"Add shipping tracking","No immediate action")))))),"")</f>
        <v/>
      </c>
    </row>
  </sheetData>
  <autoFilter ref="A5:AK255"/>
  <mergeCells count="1">
    <mergeCell ref="A1:AK1"/>
  </mergeCells>
  <conditionalFormatting sqref="AK6:AK255">
    <cfRule type="expression" priority="1" dxfId="0" stopIfTrue="1">
      <formula>OR(ISNUMBER(SEARCH("Secure sensitive item",AK6)),ISNUMBER(SEARCH("Missing storage location",AK6)),ISNUMBER(SEARCH("Missing receiving employee",AK6)))</formula>
    </cfRule>
    <cfRule type="expression" priority="2" dxfId="1" stopIfTrue="1">
      <formula>OR(ISNUMBER(SEARCH("Manager review",AK6)),ISNUMBER(SEARCH("Review aging",AK6)),ISNUMBER(SEARCH("needs",AK6)))</formula>
    </cfRule>
  </conditionalFormatting>
  <conditionalFormatting sqref="AJ6:AJ255">
    <cfRule type="expression" priority="3" dxfId="2" stopIfTrue="1">
      <formula>AND(AJ6&lt;&gt;"",AJ6&lt;&gt;"Complete")</formula>
    </cfRule>
  </conditionalFormatting>
  <conditionalFormatting sqref="A6:AK255">
    <cfRule type="expression" priority="4" dxfId="3">
      <formula>$V6="Returned"</formula>
    </cfRule>
    <cfRule type="expression" priority="5" dxfId="4">
      <formula>$V6="Disposed"</formula>
    </cfRule>
  </conditionalFormatting>
  <conditionalFormatting sqref="A6:A255">
    <cfRule type="expression" priority="6" dxfId="0">
      <formula>AND($A6&lt;&gt;"",COUNTIF($A$6:$A$255,$A6)&gt;1)</formula>
    </cfRule>
  </conditionalFormatting>
  <conditionalFormatting sqref="AI6:AI255">
    <cfRule type="expression" priority="7" dxfId="5">
      <formula>$AI6&gt;0</formula>
    </cfRule>
  </conditionalFormatting>
  <dataValidations count="18">
    <dataValidation sqref="D6:D255" showDropDown="0" showInputMessage="0" showErrorMessage="0" allowBlank="0" errorTitle="Invalid selection" error="Choose a value from the approved list." promptTitle="Found area" prompt="Select an approved found area." type="list">
      <formula1>'Lists &amp; Settings'!$D$14:$D$26</formula1>
    </dataValidation>
    <dataValidation sqref="F6:F255" showDropDown="0" showInputMessage="0" showErrorMessage="0" allowBlank="0" errorTitle="Invalid selection" error="Choose a value from the approved list." promptTitle="Item category" prompt="Select an approved item category." type="list">
      <formula1>'Lists &amp; Settings'!$E$14:$E$26</formula1>
    </dataValidation>
    <dataValidation sqref="I6:I255" showDropDown="0" showInputMessage="0" showErrorMessage="0" allowBlank="0" errorTitle="Invalid selection" error="Choose a value from the approved list." promptTitle="Sensitive item" prompt="Select an approved sensitive item." type="list">
      <formula1>'Lists &amp; Settings'!$F$14:$F$15</formula1>
    </dataValidation>
    <dataValidation sqref="S6:S255" showDropDown="0" showInputMessage="0" showErrorMessage="0" allowBlank="0" errorTitle="Invalid selection" error="Choose a value from the approved list." promptTitle="Claim verification" prompt="Select an approved claim verification." type="list">
      <formula1>'Lists &amp; Settings'!$G$14:$G$22</formula1>
    </dataValidation>
    <dataValidation sqref="V6:V255" showDropDown="0" showInputMessage="0" showErrorMessage="0" allowBlank="0" errorTitle="Invalid selection" error="Choose a value from the approved list." promptTitle="Workflow status" prompt="Select an approved workflow status." type="list">
      <formula1>'Lists &amp; Settings'!$H$14:$H$20</formula1>
    </dataValidation>
    <dataValidation sqref="W6:W255" showDropDown="0" showInputMessage="0" showErrorMessage="0" allowBlank="0" errorTitle="Invalid selection" error="Choose a value from the approved list." promptTitle="Return method" prompt="Select an approved return method." type="list">
      <formula1>'Lists &amp; Settings'!$I$14:$I$20</formula1>
    </dataValidation>
    <dataValidation sqref="AC6:AC255" showDropDown="0" showInputMessage="0" showErrorMessage="0" allowBlank="0" errorTitle="Invalid selection" error="Choose a value from the approved list." promptTitle="Disposition method" prompt="Select an approved disposition method." type="list">
      <formula1>'Lists &amp; Settings'!$J$14:$J$19</formula1>
    </dataValidation>
    <dataValidation sqref="B6:B255" showDropDown="0" showInputMessage="0" showErrorMessage="0" allowBlank="0" type="date" operator="between">
      <formula1>DATE(2026,1,1)</formula1>
      <formula2>DATE(2035,12,31)</formula2>
    </dataValidation>
    <dataValidation sqref="M6:M255" showDropDown="0" showInputMessage="0" showErrorMessage="0" allowBlank="0" type="date" operator="between">
      <formula1>DATE(2026,1,1)</formula1>
      <formula2>DATE(2035,12,31)</formula2>
    </dataValidation>
    <dataValidation sqref="R6:R255" showDropDown="0" showInputMessage="0" showErrorMessage="0" allowBlank="0" type="date" operator="between">
      <formula1>DATE(2026,1,1)</formula1>
      <formula2>DATE(2035,12,31)</formula2>
    </dataValidation>
    <dataValidation sqref="U6:U255" showDropDown="0" showInputMessage="0" showErrorMessage="0" allowBlank="0" type="date" operator="between">
      <formula1>DATE(2026,1,1)</formula1>
      <formula2>DATE(2035,12,31)</formula2>
    </dataValidation>
    <dataValidation sqref="AB6:AB255" showDropDown="0" showInputMessage="0" showErrorMessage="0" allowBlank="0" type="date" operator="between">
      <formula1>DATE(2026,1,1)</formula1>
      <formula2>DATE(2035,12,31)</formula2>
    </dataValidation>
    <dataValidation sqref="AD6:AD255" showDropDown="0" showInputMessage="0" showErrorMessage="0" allowBlank="0" type="date" operator="between">
      <formula1>DATE(2026,1,1)</formula1>
      <formula2>DATE(2035,12,31)</formula2>
    </dataValidation>
    <dataValidation sqref="C6:C255" showDropDown="0" showInputMessage="0" showErrorMessage="0" allowBlank="0" type="time" operator="between">
      <formula1>0</formula1>
      <formula2>0.99999</formula2>
    </dataValidation>
    <dataValidation sqref="J6:J255" showDropDown="0" showInputMessage="0" showErrorMessage="0" allowBlank="0" type="decimal" operator="greaterThanOrEqual">
      <formula1>0</formula1>
    </dataValidation>
    <dataValidation sqref="Z6:Z255" showDropDown="0" showInputMessage="0" showErrorMessage="0" allowBlank="0" type="decimal" operator="greaterThanOrEqual">
      <formula1>0</formula1>
    </dataValidation>
    <dataValidation sqref="AA6:AA255" showDropDown="0" showInputMessage="0" showErrorMessage="0" allowBlank="0" type="decimal" operator="greaterThanOrEqual">
      <formula1>0</formula1>
    </dataValidation>
    <dataValidation sqref="T6:T255" showDropDown="0" showInputMessage="0" showErrorMessage="0" allowBlank="0" type="whole" operator="between">
      <formula1>0</formula1>
      <formula2>99</formula2>
    </dataValidation>
  </dataValidations>
  <pageMargins left="0.75" right="0.75" top="1" bottom="1" header="0.5" footer="0.5"/>
  <pageSetup orientation="landscape" fitToHeight="0" fitToWidth="1"/>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26"/>
  <sheetViews>
    <sheetView showGridLines="0" zoomScale="70" zoomScaleNormal="70" workbookViewId="0">
      <pane xSplit="3" ySplit="13" topLeftCell="D14"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26" customWidth="1" min="2" max="2"/>
    <col width="3" customWidth="1" min="3" max="3"/>
    <col width="27" customWidth="1" min="4" max="4"/>
    <col width="28" customWidth="1" min="5" max="5"/>
    <col width="16" customWidth="1" min="6" max="6"/>
    <col width="30" customWidth="1" min="7" max="7"/>
    <col width="22" customWidth="1" min="8" max="8"/>
    <col width="34" customWidth="1" min="9" max="9"/>
    <col width="34" customWidth="1" min="10" max="10"/>
  </cols>
  <sheetData>
    <row r="1">
      <c r="A1" s="1" t="inlineStr">
        <is>
          <t>Lists &amp; Settings</t>
        </is>
      </c>
    </row>
    <row r="2" ht="32" customHeight="1">
      <c r="A2" s="22" t="inlineStr">
        <is>
          <t>These settings are editable property assumptions. Review them against your hotel or venue's approved policies. They are not legal requirements.</t>
        </is>
      </c>
    </row>
    <row r="3">
      <c r="A3" s="14" t="inlineStr">
        <is>
          <t>Property Name</t>
        </is>
      </c>
      <c r="B3" s="40" t="inlineStr">
        <is>
          <t>Harbor Point Hotel</t>
        </is>
      </c>
    </row>
    <row r="4">
      <c r="A4" s="14" t="inlineStr">
        <is>
          <t>Property Code</t>
        </is>
      </c>
      <c r="B4" s="40" t="inlineStr">
        <is>
          <t>HPH</t>
        </is>
      </c>
    </row>
    <row r="5">
      <c r="A5" s="14" t="inlineStr">
        <is>
          <t>Default Retention Review Days</t>
        </is>
      </c>
      <c r="B5" s="40" t="n">
        <v>60</v>
      </c>
    </row>
    <row r="6">
      <c r="A6" s="14" t="inlineStr">
        <is>
          <t>Aging Alert Days</t>
        </is>
      </c>
      <c r="B6" s="40" t="n">
        <v>30</v>
      </c>
    </row>
    <row r="7">
      <c r="A7" s="14" t="inlineStr">
        <is>
          <t>High-Value Threshold</t>
        </is>
      </c>
      <c r="B7" s="41" t="n">
        <v>250</v>
      </c>
    </row>
    <row r="8">
      <c r="A8" s="14" t="inlineStr">
        <is>
          <t>Sensitive Item Review Days</t>
        </is>
      </c>
      <c r="B8" s="40" t="n">
        <v>1</v>
      </c>
    </row>
    <row r="9">
      <c r="A9" s="14" t="inlineStr">
        <is>
          <t>Shipping Collection Target</t>
        </is>
      </c>
      <c r="B9" s="42" t="n">
        <v>1</v>
      </c>
    </row>
    <row r="10">
      <c r="A10" s="14" t="inlineStr">
        <is>
          <t>Workbook Owner</t>
        </is>
      </c>
      <c r="B10" s="40" t="inlineStr">
        <is>
          <t>Guest Services Manager</t>
        </is>
      </c>
    </row>
    <row r="12">
      <c r="D12" s="17" t="inlineStr">
        <is>
          <t>Editable Validation Lists</t>
        </is>
      </c>
    </row>
    <row r="13">
      <c r="D13" s="9" t="inlineStr">
        <is>
          <t>Found Areas</t>
        </is>
      </c>
      <c r="E13" s="9" t="inlineStr">
        <is>
          <t>Item Categories</t>
        </is>
      </c>
      <c r="F13" s="9" t="inlineStr">
        <is>
          <t>Yes or No</t>
        </is>
      </c>
      <c r="G13" s="9" t="inlineStr">
        <is>
          <t>Claim Verification Methods</t>
        </is>
      </c>
      <c r="H13" s="9" t="inlineStr">
        <is>
          <t>Statuses</t>
        </is>
      </c>
      <c r="I13" s="9" t="inlineStr">
        <is>
          <t>Return Methods</t>
        </is>
      </c>
      <c r="J13" s="9" t="inlineStr">
        <is>
          <t>Disposition Methods</t>
        </is>
      </c>
    </row>
    <row r="14">
      <c r="D14" s="43" t="inlineStr">
        <is>
          <t>Guest Room</t>
        </is>
      </c>
      <c r="E14" s="43" t="inlineStr">
        <is>
          <t>Electronics</t>
        </is>
      </c>
      <c r="F14" s="43" t="inlineStr">
        <is>
          <t>Yes</t>
        </is>
      </c>
      <c r="G14" s="43" t="inlineStr">
        <is>
          <t>Detailed item description</t>
        </is>
      </c>
      <c r="H14" s="43" t="inlineStr">
        <is>
          <t>Found</t>
        </is>
      </c>
      <c r="I14" s="43" t="inlineStr">
        <is>
          <t>Guest pickup</t>
        </is>
      </c>
      <c r="J14" s="43" t="inlineStr">
        <is>
          <t>Property-approved donation</t>
        </is>
      </c>
    </row>
    <row r="15">
      <c r="D15" s="43" t="inlineStr">
        <is>
          <t>Lobby</t>
        </is>
      </c>
      <c r="E15" s="43" t="inlineStr">
        <is>
          <t>Clothing</t>
        </is>
      </c>
      <c r="F15" s="43" t="inlineStr">
        <is>
          <t>No</t>
        </is>
      </c>
      <c r="G15" s="43" t="inlineStr">
        <is>
          <t>Unique identifying feature</t>
        </is>
      </c>
      <c r="H15" s="43" t="inlineStr">
        <is>
          <t>Secured</t>
        </is>
      </c>
      <c r="I15" s="43" t="inlineStr">
        <is>
          <t>Authorized representative pickup</t>
        </is>
      </c>
      <c r="J15" s="43" t="inlineStr">
        <is>
          <t>Property-approved disposal</t>
        </is>
      </c>
    </row>
    <row r="16">
      <c r="D16" s="43" t="inlineStr">
        <is>
          <t>Front Desk</t>
        </is>
      </c>
      <c r="E16" s="43" t="inlineStr">
        <is>
          <t>Jewelry</t>
        </is>
      </c>
      <c r="G16" s="43" t="inlineStr">
        <is>
          <t>Room or event confirmation</t>
        </is>
      </c>
      <c r="H16" s="43" t="inlineStr">
        <is>
          <t>Contact Attempted</t>
        </is>
      </c>
      <c r="I16" s="43" t="inlineStr">
        <is>
          <t>Shipped</t>
        </is>
      </c>
      <c r="J16" s="43" t="inlineStr">
        <is>
          <t>Transferred to management</t>
        </is>
      </c>
    </row>
    <row r="17">
      <c r="D17" s="43" t="inlineStr">
        <is>
          <t>Restaurant or Bar</t>
        </is>
      </c>
      <c r="E17" s="43" t="inlineStr">
        <is>
          <t>Bags and Luggage</t>
        </is>
      </c>
      <c r="G17" s="43" t="inlineStr">
        <is>
          <t>Device access demonstrated</t>
        </is>
      </c>
      <c r="H17" s="43" t="inlineStr">
        <is>
          <t>Claimed</t>
        </is>
      </c>
      <c r="I17" s="43" t="inlineStr">
        <is>
          <t>Local courier</t>
        </is>
      </c>
      <c r="J17" s="43" t="inlineStr">
        <is>
          <t>Transferred to security</t>
        </is>
      </c>
    </row>
    <row r="18">
      <c r="D18" s="43" t="inlineStr">
        <is>
          <t>Ballroom</t>
        </is>
      </c>
      <c r="E18" s="43" t="inlineStr">
        <is>
          <t>Identification and Cards</t>
        </is>
      </c>
      <c r="G18" s="43" t="inlineStr">
        <is>
          <t>Receipt or photo provided</t>
        </is>
      </c>
      <c r="H18" s="43" t="inlineStr">
        <is>
          <t>Return Arranged</t>
        </is>
      </c>
      <c r="I18" s="43" t="inlineStr">
        <is>
          <t>Delivered to room</t>
        </is>
      </c>
      <c r="J18" s="43" t="inlineStr">
        <is>
          <t>Other approved disposition</t>
        </is>
      </c>
    </row>
    <row r="19">
      <c r="D19" s="43" t="inlineStr">
        <is>
          <t>Meeting Room</t>
        </is>
      </c>
      <c r="E19" s="43" t="inlineStr">
        <is>
          <t>Keys</t>
        </is>
      </c>
      <c r="G19" s="43" t="inlineStr">
        <is>
          <t>Identification reviewed</t>
        </is>
      </c>
      <c r="H19" s="43" t="inlineStr">
        <is>
          <t>Returned</t>
        </is>
      </c>
      <c r="I19" s="43" t="inlineStr">
        <is>
          <t>Other</t>
        </is>
      </c>
      <c r="J19" s="43" t="inlineStr">
        <is>
          <t>Not applicable</t>
        </is>
      </c>
    </row>
    <row r="20">
      <c r="D20" s="43" t="inlineStr">
        <is>
          <t>Pool Area</t>
        </is>
      </c>
      <c r="E20" s="43" t="inlineStr">
        <is>
          <t>Personal Care</t>
        </is>
      </c>
      <c r="G20" s="43" t="inlineStr">
        <is>
          <t>Manager approval</t>
        </is>
      </c>
      <c r="H20" s="43" t="inlineStr">
        <is>
          <t>Disposed</t>
        </is>
      </c>
      <c r="I20" s="43" t="inlineStr">
        <is>
          <t>Not applicable</t>
        </is>
      </c>
    </row>
    <row r="21">
      <c r="D21" s="43" t="inlineStr">
        <is>
          <t>Fitness Center</t>
        </is>
      </c>
      <c r="E21" s="43" t="inlineStr">
        <is>
          <t>Eyewear</t>
        </is>
      </c>
      <c r="G21" s="43" t="inlineStr">
        <is>
          <t>Not yet verified</t>
        </is>
      </c>
    </row>
    <row r="22">
      <c r="D22" s="43" t="inlineStr">
        <is>
          <t>Parking Area</t>
        </is>
      </c>
      <c r="E22" s="43" t="inlineStr">
        <is>
          <t>Medication</t>
        </is>
      </c>
      <c r="G22" s="43" t="inlineStr">
        <is>
          <t>Other</t>
        </is>
      </c>
    </row>
    <row r="23">
      <c r="D23" s="43" t="inlineStr">
        <is>
          <t>Shuttle or Vehicle</t>
        </is>
      </c>
      <c r="E23" s="43" t="inlineStr">
        <is>
          <t>Children's Items</t>
        </is>
      </c>
    </row>
    <row r="24">
      <c r="D24" s="43" t="inlineStr">
        <is>
          <t>Restroom</t>
        </is>
      </c>
      <c r="E24" s="43" t="inlineStr">
        <is>
          <t>Documents</t>
        </is>
      </c>
    </row>
    <row r="25">
      <c r="D25" s="43" t="inlineStr">
        <is>
          <t>Outdoor Grounds</t>
        </is>
      </c>
      <c r="E25" s="43" t="inlineStr">
        <is>
          <t>Sporting Goods</t>
        </is>
      </c>
    </row>
    <row r="26">
      <c r="D26" s="43" t="inlineStr">
        <is>
          <t>Other</t>
        </is>
      </c>
      <c r="E26" s="43" t="inlineStr">
        <is>
          <t>Other</t>
        </is>
      </c>
    </row>
  </sheetData>
  <mergeCells count="1">
    <mergeCell ref="A1:J1"/>
  </mergeCells>
  <dataValidations count="3">
    <dataValidation sqref="B5:B6 B8" showDropDown="0" showInputMessage="0" showErrorMessage="0" allowBlank="0" type="whole" operator="between">
      <formula1>0</formula1>
      <formula2>365</formula2>
    </dataValidation>
    <dataValidation sqref="B7" showDropDown="0" showInputMessage="0" showErrorMessage="0" allowBlank="0" type="decimal" operator="between">
      <formula1>0</formula1>
      <formula2>100000</formula2>
    </dataValidation>
    <dataValidation sqref="B9" showDropDown="0" showInputMessage="0" showErrorMessage="0" allowBlank="0" type="decimal" operator="between">
      <formula1>0</formula1>
      <formula2>1</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40"/>
  <sheetViews>
    <sheetView showGridLines="0" zoomScale="70" zoomScaleNormal="70" workbookViewId="0">
      <pane ySplit="2" topLeftCell="A3" activePane="bottomLeft" state="frozen"/>
      <selection pane="bottomLeft" activeCell="A1" sqref="A1"/>
    </sheetView>
  </sheetViews>
  <sheetFormatPr baseColWidth="8" defaultRowHeight="15"/>
  <cols>
    <col width="120"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c r="A1" s="1" t="inlineStr">
        <is>
          <t>Lost &amp; Found Workbook Instructions</t>
        </is>
      </c>
    </row>
    <row r="3">
      <c r="A3" s="44" t="inlineStr">
        <is>
          <t>Quick Start</t>
        </is>
      </c>
    </row>
    <row r="4" ht="30" customHeight="1">
      <c r="A4" s="45" t="inlineStr">
        <is>
          <t>1. Review the property name and policy assumptions on Lists &amp; Settings.</t>
        </is>
      </c>
    </row>
    <row r="5" ht="30" customHeight="1">
      <c r="A5" s="46" t="inlineStr">
        <is>
          <t>2. Create one record for each found item.</t>
        </is>
      </c>
    </row>
    <row r="6" ht="30" customHeight="1">
      <c r="A6" s="45" t="inlineStr">
        <is>
          <t>3. Assign a unique record ID.</t>
        </is>
      </c>
    </row>
    <row r="7" ht="30" customHeight="1">
      <c r="A7" s="46" t="inlineStr">
        <is>
          <t>4. Document who found and received the item.</t>
        </is>
      </c>
    </row>
    <row r="8" ht="30" customHeight="1">
      <c r="A8" s="45" t="inlineStr">
        <is>
          <t>5. Place the item in an approved storage location and record that location.</t>
        </is>
      </c>
    </row>
    <row r="9" ht="30" customHeight="1">
      <c r="A9" s="46" t="inlineStr">
        <is>
          <t>6. Update claimant, contact, verification, return, or disposition details as activity occurs.</t>
        </is>
      </c>
    </row>
    <row r="10" ht="30" customHeight="1">
      <c r="A10" s="45" t="inlineStr">
        <is>
          <t>7. Review the Dashboard regularly for aging, high-value, sensitive, and incomplete records.</t>
        </is>
      </c>
    </row>
    <row r="11" ht="30" customHeight="1">
      <c r="A11" s="46" t="inlineStr">
        <is>
          <t>8. Retain or dispose of items only under the property's approved policy.</t>
        </is>
      </c>
    </row>
    <row r="13">
      <c r="A13" s="44" t="inlineStr">
        <is>
          <t>Status Definitions</t>
        </is>
      </c>
    </row>
    <row r="14" ht="30" customHeight="1">
      <c r="A14" s="45" t="inlineStr">
        <is>
          <t>Found: Item entered but custody or storage may still need completion.</t>
        </is>
      </c>
    </row>
    <row r="15" ht="30" customHeight="1">
      <c r="A15" s="46" t="inlineStr">
        <is>
          <t>Secured: Item is in an approved storage location.</t>
        </is>
      </c>
    </row>
    <row r="16" ht="30" customHeight="1">
      <c r="A16" s="45" t="inlineStr">
        <is>
          <t>Contact Attempted: The team attempted to reach a possible owner.</t>
        </is>
      </c>
    </row>
    <row r="17" ht="30" customHeight="1">
      <c r="A17" s="46" t="inlineStr">
        <is>
          <t>Claimed: A claimant has been identified and verification has been documented.</t>
        </is>
      </c>
    </row>
    <row r="18" ht="30" customHeight="1">
      <c r="A18" s="45" t="inlineStr">
        <is>
          <t>Return Arranged: Pickup, shipping, or courier handling is planned.</t>
        </is>
      </c>
    </row>
    <row r="19" ht="30" customHeight="1">
      <c r="A19" s="46" t="inlineStr">
        <is>
          <t>Returned: The item has been released or delivered and the return date is documented.</t>
        </is>
      </c>
    </row>
    <row r="20" ht="30" customHeight="1">
      <c r="A20" s="45" t="inlineStr">
        <is>
          <t>Disposed: Final property-approved disposition has been completed and documented.</t>
        </is>
      </c>
    </row>
    <row r="22">
      <c r="A22" s="44" t="inlineStr">
        <is>
          <t>Data Handling Guidance</t>
        </is>
      </c>
    </row>
    <row r="23" ht="30" customHeight="1">
      <c r="A23" s="46" t="inlineStr">
        <is>
          <t>Enter only information needed to identify, store, match, return, or dispose of the item.</t>
        </is>
      </c>
    </row>
    <row r="24" ht="44" customHeight="1">
      <c r="A24" s="45" t="inlineStr">
        <is>
          <t>Do not enter full payment card numbers, full government identification numbers, device passwords, medical details, or unnecessary personal information.</t>
        </is>
      </c>
    </row>
    <row r="25" ht="30" customHeight="1">
      <c r="A25" s="46" t="inlineStr">
        <is>
          <t>Store physical items according to the property's approved security practices.</t>
        </is>
      </c>
    </row>
    <row r="26" ht="30" customHeight="1">
      <c r="A26" s="45" t="inlineStr">
        <is>
          <t>Restrict workbook access according to the property's own privacy and records policies.</t>
        </is>
      </c>
    </row>
    <row r="27" ht="30" customHeight="1">
      <c r="A27" s="46" t="inlineStr">
        <is>
          <t>The workbook does not connect automatically to a PMS, shipping carrier, accounting system, or other outside platform.</t>
        </is>
      </c>
    </row>
    <row r="28" ht="30" customHeight="1">
      <c r="A28" s="45" t="inlineStr">
        <is>
          <t>The External Reference field is for manual reference values only.</t>
        </is>
      </c>
    </row>
    <row r="30">
      <c r="A30" s="44" t="inlineStr">
        <is>
          <t>Formula and Editing Guidance</t>
        </is>
      </c>
    </row>
    <row r="31" ht="30" customHeight="1">
      <c r="A31" s="46" t="inlineStr">
        <is>
          <t>White or light-yellow cells are intended for user entry.</t>
        </is>
      </c>
    </row>
    <row r="32" ht="30" customHeight="1">
      <c r="A32" s="45" t="inlineStr">
        <is>
          <t>Gray or light-blue calculated cells should not be overwritten.</t>
        </is>
      </c>
    </row>
    <row r="33" ht="30" customHeight="1">
      <c r="A33" s="46" t="inlineStr">
        <is>
          <t>Dashboard figures update from the Lost &amp; Found Log.</t>
        </is>
      </c>
    </row>
    <row r="34" ht="30" customHeight="1">
      <c r="A34" s="45" t="inlineStr">
        <is>
          <t>The reporting date defaults to the current date and may be replaced with a fixed date for historical review.</t>
        </is>
      </c>
    </row>
    <row r="35" ht="30" customHeight="1">
      <c r="A35" s="46" t="inlineStr">
        <is>
          <t>Adding rows inside the Excel table should carry table formatting and formulas when opened in Excel.</t>
        </is>
      </c>
    </row>
    <row r="36" ht="30" customHeight="1">
      <c r="A36" s="45" t="inlineStr">
        <is>
          <t>Users should not rename table headers because dashboard formulas depend on the existing column layout.</t>
        </is>
      </c>
    </row>
    <row r="37" ht="44" customHeight="1">
      <c r="A37" s="46" t="inlineStr">
        <is>
          <t>The workbook is intentionally unprotected so teams can filter, sort, and maintain records. Avoid overwriting calculated columns.</t>
        </is>
      </c>
    </row>
    <row r="39">
      <c r="A39" s="44" t="inlineStr">
        <is>
          <t>Policy Disclaimer</t>
        </is>
      </c>
    </row>
    <row r="40" ht="44" customHeight="1">
      <c r="A40" s="45" t="inlineStr">
        <is>
          <t>Retention periods, value thresholds, contact practices, release procedures, and disposition methods vary by property and situation. The settings in this workbook are editable operational assumptions and are not legal advice or compliance guarantees.</t>
        </is>
      </c>
    </row>
  </sheetData>
  <mergeCells count="1">
    <mergeCell ref="A1:H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Hospitality Grid</dc:creator>
  <dc:title xmlns:dc="http://purl.org/dc/elements/1.1/">Hotel Lost and Found Log</dc:title>
  <dc:description xmlns:dc="http://purl.org/dc/elements/1.1/">Operational workbook for documenting found items, custody, claimant communication, returns, and dispositions.</dc:description>
  <dc:subject xmlns:dc="http://purl.org/dc/elements/1.1/">Hospitality lost property tracking and follow-up</dc:subject>
  <dcterms:created xmlns:dcterms="http://purl.org/dc/terms/" xmlns:xsi="http://www.w3.org/2001/XMLSchema-instance" xsi:type="dcterms:W3CDTF">2026-09-06T00:19:12Z</dcterms:created>
  <dcterms:modified xmlns:dcterms="http://purl.org/dc/terms/" xmlns:xsi="http://www.w3.org/2001/XMLSchema-instance" xsi:type="dcterms:W3CDTF">2026-09-06T00:19:14+00:00Z</dcterms:modified>
</cp:coreProperties>
</file>